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Users/ernest/Downloads/"/>
    </mc:Choice>
  </mc:AlternateContent>
  <xr:revisionPtr revIDLastSave="0" documentId="13_ncr:1_{AB54DDC7-A9FB-6341-A6AB-42DF8F82D697}" xr6:coauthVersionLast="47" xr6:coauthVersionMax="47" xr10:uidLastSave="{00000000-0000-0000-0000-000000000000}"/>
  <bookViews>
    <workbookView xWindow="11680" yWindow="2640" windowWidth="45920" windowHeight="29760" xr2:uid="{00000000-000D-0000-FFFF-FFFF00000000}"/>
  </bookViews>
  <sheets>
    <sheet name="Must Fill In" sheetId="4" r:id="rId1"/>
    <sheet name="Combos &amp; Accessories" sheetId="6" r:id="rId2"/>
    <sheet name="Variety Listing" sheetId="1" r:id="rId3"/>
  </sheets>
  <definedNames>
    <definedName name="order" localSheetId="1">'Combos &amp; Accessories'!$AF$2:$AF$3</definedName>
    <definedName name="order">'Variety Listing'!$BA$2:$BA$3</definedName>
    <definedName name="_xlnm.Print_Area" localSheetId="1">'Combos &amp; Accessories'!$B:$AA</definedName>
    <definedName name="_xlnm.Print_Area" localSheetId="2">'Variety Listing'!$B:$AV</definedName>
    <definedName name="_xlnm.Print_Titles" localSheetId="1">'Combos &amp; Accessories'!$1:$3</definedName>
    <definedName name="_xlnm.Print_Titles" localSheetId="2">'Variety Listing'!$1:$3</definedName>
    <definedName name="wknum">'Combos &amp; Accessories'!$AC$7:$AC$42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Y1866" i="1" l="1"/>
  <c r="AY1867" i="1" s="1"/>
  <c r="AY1868" i="1" s="1"/>
  <c r="AY1869" i="1" s="1"/>
  <c r="AY1870" i="1" s="1"/>
  <c r="AY1871" i="1" s="1"/>
  <c r="AY1872" i="1" s="1"/>
  <c r="AY1873" i="1" s="1"/>
  <c r="AY1874" i="1" s="1"/>
  <c r="AY1875" i="1" s="1"/>
  <c r="AY1876" i="1" s="1"/>
  <c r="AY1877" i="1" s="1"/>
  <c r="AY1878" i="1" s="1"/>
  <c r="AY1879" i="1" s="1"/>
  <c r="AY1880" i="1" s="1"/>
  <c r="AY1881" i="1" s="1"/>
  <c r="AY1882" i="1" s="1"/>
  <c r="AY1883" i="1" s="1"/>
  <c r="AY1884" i="1" s="1"/>
  <c r="AY1885" i="1" s="1"/>
  <c r="AY1886" i="1" s="1"/>
  <c r="AY1887" i="1" s="1"/>
  <c r="AY1888" i="1" s="1"/>
  <c r="AY1889" i="1" s="1"/>
  <c r="AY1890" i="1" s="1"/>
  <c r="AY1891" i="1" s="1"/>
  <c r="AY1892" i="1" s="1"/>
  <c r="AY1893" i="1" s="1"/>
  <c r="AY1894" i="1" s="1"/>
  <c r="AY1895" i="1" s="1"/>
  <c r="AY1896" i="1" s="1"/>
  <c r="AY1897" i="1" s="1"/>
  <c r="AY1898" i="1" s="1"/>
  <c r="AY1899" i="1" s="1"/>
  <c r="AD9" i="6"/>
  <c r="AD10" i="6" s="1"/>
  <c r="AD11" i="6" s="1"/>
  <c r="AD12" i="6" s="1"/>
  <c r="AD13" i="6" s="1"/>
  <c r="AD14" i="6" s="1"/>
  <c r="AD15" i="6" s="1"/>
  <c r="AD16" i="6" s="1"/>
  <c r="AD17" i="6" s="1"/>
  <c r="AD18" i="6" s="1"/>
  <c r="AD19" i="6" s="1"/>
  <c r="AD20" i="6" s="1"/>
  <c r="AD21" i="6" s="1"/>
  <c r="AD22" i="6" s="1"/>
  <c r="AD23" i="6" s="1"/>
  <c r="AD24" i="6" s="1"/>
  <c r="AD25" i="6" s="1"/>
  <c r="AD26" i="6" s="1"/>
  <c r="AD27" i="6" s="1"/>
  <c r="AD28" i="6" s="1"/>
  <c r="AD29" i="6" s="1"/>
  <c r="AD30" i="6" s="1"/>
  <c r="AD31" i="6" s="1"/>
  <c r="AD32" i="6" s="1"/>
  <c r="AD33" i="6" s="1"/>
  <c r="AD34" i="6" s="1"/>
  <c r="AD35" i="6" s="1"/>
  <c r="AD36" i="6" s="1"/>
  <c r="AD37" i="6" s="1"/>
  <c r="AD38" i="6" s="1"/>
  <c r="AD39" i="6" s="1"/>
  <c r="AD40" i="6" s="1"/>
  <c r="AD41" i="6" s="1"/>
  <c r="AD8" i="6"/>
  <c r="AD104" i="6"/>
  <c r="AD105" i="6" s="1"/>
  <c r="AD106" i="6" s="1"/>
  <c r="AD107" i="6" s="1"/>
  <c r="AD108" i="6" s="1"/>
  <c r="AD109" i="6" s="1"/>
  <c r="AD110" i="6" s="1"/>
  <c r="AD111" i="6" s="1"/>
  <c r="AD112" i="6" s="1"/>
  <c r="AD113" i="6" s="1"/>
  <c r="AD114" i="6" s="1"/>
  <c r="AD115" i="6" s="1"/>
  <c r="AD116" i="6" s="1"/>
  <c r="AD117" i="6" s="1"/>
  <c r="AD118" i="6" s="1"/>
  <c r="AD119" i="6" s="1"/>
  <c r="AD120" i="6" s="1"/>
  <c r="AD121" i="6" s="1"/>
  <c r="AD122" i="6" s="1"/>
  <c r="AD123" i="6" s="1"/>
  <c r="AD124" i="6" s="1"/>
  <c r="AD125" i="6" s="1"/>
  <c r="AD126" i="6" s="1"/>
  <c r="AD127" i="6" s="1"/>
  <c r="AD128" i="6" s="1"/>
  <c r="AD129" i="6" s="1"/>
  <c r="AD130" i="6" s="1"/>
  <c r="AD131" i="6" s="1"/>
  <c r="AD132" i="6" s="1"/>
  <c r="AD133" i="6" s="1"/>
  <c r="AD134" i="6" s="1"/>
  <c r="AD135" i="6" s="1"/>
  <c r="AD136" i="6" s="1"/>
  <c r="AD137" i="6" s="1"/>
  <c r="T78" i="6"/>
  <c r="V78" i="6"/>
  <c r="W78" i="6"/>
  <c r="Y78" i="6"/>
  <c r="T109" i="6"/>
  <c r="U109" i="6"/>
  <c r="V109" i="6"/>
  <c r="W109" i="6"/>
  <c r="Y109" i="6"/>
  <c r="Y5" i="6"/>
  <c r="W5" i="6"/>
  <c r="V5" i="6"/>
  <c r="U5" i="6"/>
  <c r="T5" i="6"/>
  <c r="T131" i="6"/>
  <c r="V131" i="6"/>
  <c r="W131" i="6"/>
  <c r="Y131" i="6"/>
  <c r="T132" i="6" l="1"/>
  <c r="V132" i="6"/>
  <c r="W132" i="6"/>
  <c r="Y132" i="6"/>
  <c r="T133" i="6"/>
  <c r="V133" i="6"/>
  <c r="W133" i="6"/>
  <c r="Y133" i="6"/>
  <c r="AY8" i="1" l="1"/>
  <c r="AY9" i="1" s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Y33" i="1" s="1"/>
  <c r="AY34" i="1" s="1"/>
  <c r="AY35" i="1" s="1"/>
  <c r="AY36" i="1" s="1"/>
  <c r="AY37" i="1" s="1"/>
  <c r="AY38" i="1" s="1"/>
  <c r="AY39" i="1" s="1"/>
  <c r="AY40" i="1" s="1"/>
  <c r="AY41" i="1" s="1"/>
  <c r="T10" i="6"/>
  <c r="Y129" i="6"/>
  <c r="W129" i="6"/>
  <c r="V129" i="6"/>
  <c r="T129" i="6"/>
  <c r="Y95" i="6" l="1"/>
  <c r="Y96" i="6"/>
  <c r="Y97" i="6"/>
  <c r="Y98" i="6"/>
  <c r="O140" i="6"/>
  <c r="N140" i="6"/>
  <c r="M140" i="6"/>
  <c r="L140" i="6"/>
  <c r="K140" i="6"/>
  <c r="J140" i="6"/>
  <c r="I140" i="6"/>
  <c r="H140" i="6"/>
  <c r="Y140" i="6" l="1"/>
  <c r="T108" i="6"/>
  <c r="T110" i="6"/>
  <c r="T111" i="6"/>
  <c r="T112" i="6"/>
  <c r="U108" i="6" l="1"/>
  <c r="V108" i="6"/>
  <c r="W108" i="6"/>
  <c r="Y108" i="6"/>
  <c r="U110" i="6"/>
  <c r="V110" i="6"/>
  <c r="W110" i="6"/>
  <c r="Y110" i="6"/>
  <c r="U111" i="6"/>
  <c r="V111" i="6"/>
  <c r="W111" i="6"/>
  <c r="Y111" i="6"/>
  <c r="U112" i="6"/>
  <c r="V112" i="6"/>
  <c r="W112" i="6"/>
  <c r="Y112" i="6"/>
  <c r="X5" i="1" l="1"/>
  <c r="Y5" i="1" s="1"/>
  <c r="T5" i="1" s="1"/>
  <c r="V5" i="1" l="1"/>
  <c r="X5" i="6"/>
  <c r="AA5" i="6" s="1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4" i="6"/>
  <c r="W35" i="6"/>
  <c r="W36" i="6"/>
  <c r="W37" i="6"/>
  <c r="W38" i="6"/>
  <c r="W33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13" i="6"/>
  <c r="W114" i="6"/>
  <c r="W115" i="6"/>
  <c r="W116" i="6"/>
  <c r="W128" i="6"/>
  <c r="W130" i="6"/>
  <c r="W124" i="6"/>
  <c r="W125" i="6"/>
  <c r="W126" i="6"/>
  <c r="W127" i="6"/>
  <c r="W134" i="6"/>
  <c r="W135" i="6"/>
  <c r="W136" i="6"/>
  <c r="W137" i="6"/>
  <c r="W138" i="6"/>
  <c r="W117" i="6"/>
  <c r="W118" i="6"/>
  <c r="W119" i="6"/>
  <c r="W120" i="6"/>
  <c r="W121" i="6"/>
  <c r="W122" i="6"/>
  <c r="W123" i="6"/>
  <c r="W6" i="6"/>
  <c r="W7" i="6"/>
  <c r="W11" i="6"/>
  <c r="W8" i="6"/>
  <c r="W9" i="6"/>
  <c r="W10" i="6"/>
  <c r="W12" i="6"/>
  <c r="W16" i="6"/>
  <c r="W13" i="6"/>
  <c r="W14" i="6"/>
  <c r="W15" i="6"/>
  <c r="W17" i="6"/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115" i="1"/>
  <c r="Z116" i="1"/>
  <c r="Z117" i="1"/>
  <c r="Z118" i="1"/>
  <c r="Z119" i="1"/>
  <c r="Z120" i="1"/>
  <c r="Z121" i="1"/>
  <c r="Z126" i="1"/>
  <c r="Z127" i="1"/>
  <c r="Z128" i="1"/>
  <c r="Z129" i="1"/>
  <c r="Z130" i="1"/>
  <c r="Z131" i="1"/>
  <c r="Z132" i="1"/>
  <c r="Z133" i="1"/>
  <c r="Z134" i="1"/>
  <c r="Z135" i="1"/>
  <c r="Z136" i="1"/>
  <c r="Z122" i="1"/>
  <c r="Z123" i="1"/>
  <c r="Z124" i="1"/>
  <c r="Z125" i="1"/>
  <c r="Z137" i="1"/>
  <c r="Z138" i="1"/>
  <c r="Z151" i="1"/>
  <c r="Z152" i="1"/>
  <c r="Z153" i="1"/>
  <c r="Z154" i="1"/>
  <c r="Z155" i="1"/>
  <c r="Z156" i="1"/>
  <c r="Z157" i="1"/>
  <c r="Z15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71" i="1"/>
  <c r="Z172" i="1"/>
  <c r="Z173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7" i="1"/>
  <c r="Z256" i="1"/>
  <c r="Z261" i="1"/>
  <c r="Z262" i="1"/>
  <c r="Z258" i="1"/>
  <c r="Z263" i="1"/>
  <c r="Z264" i="1"/>
  <c r="Z265" i="1"/>
  <c r="Z266" i="1"/>
  <c r="Z267" i="1"/>
  <c r="Z268" i="1"/>
  <c r="Z259" i="1"/>
  <c r="Z269" i="1"/>
  <c r="Z260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385" i="1"/>
  <c r="Z386" i="1"/>
  <c r="Z387" i="1"/>
  <c r="Z388" i="1"/>
  <c r="Z389" i="1"/>
  <c r="Z390" i="1"/>
  <c r="Z391" i="1"/>
  <c r="Z392" i="1"/>
  <c r="Z393" i="1"/>
  <c r="Z394" i="1"/>
  <c r="Z395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18" i="1"/>
  <c r="Z619" i="1"/>
  <c r="Z620" i="1"/>
  <c r="Z621" i="1"/>
  <c r="Z622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7" i="1"/>
  <c r="Z908" i="1"/>
  <c r="Z909" i="1"/>
  <c r="Z910" i="1"/>
  <c r="Z911" i="1"/>
  <c r="Z912" i="1"/>
  <c r="Z913" i="1"/>
  <c r="Z914" i="1"/>
  <c r="Z915" i="1"/>
  <c r="Z906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8" i="1"/>
  <c r="Z979" i="1"/>
  <c r="Z974" i="1"/>
  <c r="Z975" i="1"/>
  <c r="Z976" i="1"/>
  <c r="Z977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Z1008" i="1"/>
  <c r="Z1009" i="1"/>
  <c r="Z1010" i="1"/>
  <c r="Z1011" i="1"/>
  <c r="Z1012" i="1"/>
  <c r="Z1013" i="1"/>
  <c r="Z1014" i="1"/>
  <c r="Z1015" i="1"/>
  <c r="Z1016" i="1"/>
  <c r="Z1017" i="1"/>
  <c r="Z1018" i="1"/>
  <c r="Z1019" i="1"/>
  <c r="Z1020" i="1"/>
  <c r="Z1021" i="1"/>
  <c r="Z1022" i="1"/>
  <c r="Z1023" i="1"/>
  <c r="Z1024" i="1"/>
  <c r="Z1025" i="1"/>
  <c r="Z1026" i="1"/>
  <c r="Z1027" i="1"/>
  <c r="Z1028" i="1"/>
  <c r="Z1029" i="1"/>
  <c r="Z1030" i="1"/>
  <c r="Z1031" i="1"/>
  <c r="Z1032" i="1"/>
  <c r="Z1033" i="1"/>
  <c r="Z1034" i="1"/>
  <c r="Z1035" i="1"/>
  <c r="Z1036" i="1"/>
  <c r="Z1037" i="1"/>
  <c r="Z1038" i="1"/>
  <c r="Z1039" i="1"/>
  <c r="Z1040" i="1"/>
  <c r="Z1041" i="1"/>
  <c r="Z1042" i="1"/>
  <c r="Z1043" i="1"/>
  <c r="Z1044" i="1"/>
  <c r="Z1045" i="1"/>
  <c r="Z1046" i="1"/>
  <c r="Z1047" i="1"/>
  <c r="Z1048" i="1"/>
  <c r="Z1049" i="1"/>
  <c r="Z1050" i="1"/>
  <c r="Z1051" i="1"/>
  <c r="Z1052" i="1"/>
  <c r="Z1053" i="1"/>
  <c r="Z1054" i="1"/>
  <c r="Z1055" i="1"/>
  <c r="Z1056" i="1"/>
  <c r="Z1057" i="1"/>
  <c r="Z1058" i="1"/>
  <c r="Z1059" i="1"/>
  <c r="Z1060" i="1"/>
  <c r="Z1061" i="1"/>
  <c r="Z1062" i="1"/>
  <c r="Z1063" i="1"/>
  <c r="Z1064" i="1"/>
  <c r="Z1065" i="1"/>
  <c r="Z1066" i="1"/>
  <c r="Z1067" i="1"/>
  <c r="Z1068" i="1"/>
  <c r="Z1069" i="1"/>
  <c r="Z1070" i="1"/>
  <c r="Z1071" i="1"/>
  <c r="Z1072" i="1"/>
  <c r="Z1073" i="1"/>
  <c r="Z1074" i="1"/>
  <c r="Z1075" i="1"/>
  <c r="Z1076" i="1"/>
  <c r="Z1077" i="1"/>
  <c r="Z1078" i="1"/>
  <c r="Z1079" i="1"/>
  <c r="Z1080" i="1"/>
  <c r="Z1081" i="1"/>
  <c r="Z1082" i="1"/>
  <c r="Z1083" i="1"/>
  <c r="Z1084" i="1"/>
  <c r="Z1085" i="1"/>
  <c r="Z1086" i="1"/>
  <c r="Z1087" i="1"/>
  <c r="Z1088" i="1"/>
  <c r="Z1089" i="1"/>
  <c r="Z1090" i="1"/>
  <c r="Z1091" i="1"/>
  <c r="Z1092" i="1"/>
  <c r="Z1093" i="1"/>
  <c r="Z1094" i="1"/>
  <c r="Z1095" i="1"/>
  <c r="Z1096" i="1"/>
  <c r="Z1097" i="1"/>
  <c r="Z1098" i="1"/>
  <c r="Z1099" i="1"/>
  <c r="Z1100" i="1"/>
  <c r="Z1101" i="1"/>
  <c r="Z1102" i="1"/>
  <c r="Z1103" i="1"/>
  <c r="Z1104" i="1"/>
  <c r="Z1105" i="1"/>
  <c r="Z1106" i="1"/>
  <c r="Z1107" i="1"/>
  <c r="Z1108" i="1"/>
  <c r="Z1109" i="1"/>
  <c r="Z1110" i="1"/>
  <c r="Z1111" i="1"/>
  <c r="Z1112" i="1"/>
  <c r="Z1113" i="1"/>
  <c r="Z1114" i="1"/>
  <c r="Z1115" i="1"/>
  <c r="Z1116" i="1"/>
  <c r="Z1117" i="1"/>
  <c r="Z1118" i="1"/>
  <c r="Z1119" i="1"/>
  <c r="Z1120" i="1"/>
  <c r="Z1121" i="1"/>
  <c r="Z1122" i="1"/>
  <c r="Z1123" i="1"/>
  <c r="Z1124" i="1"/>
  <c r="Z1125" i="1"/>
  <c r="Z1126" i="1"/>
  <c r="Z1127" i="1"/>
  <c r="Z1128" i="1"/>
  <c r="Z1129" i="1"/>
  <c r="Z1130" i="1"/>
  <c r="Z1131" i="1"/>
  <c r="Z1132" i="1"/>
  <c r="Z1133" i="1"/>
  <c r="Z1134" i="1"/>
  <c r="Z1135" i="1"/>
  <c r="Z1136" i="1"/>
  <c r="Z1137" i="1"/>
  <c r="Z1138" i="1"/>
  <c r="Z1139" i="1"/>
  <c r="Z1140" i="1"/>
  <c r="Z1141" i="1"/>
  <c r="Z1142" i="1"/>
  <c r="Z1143" i="1"/>
  <c r="Z1144" i="1"/>
  <c r="Z1145" i="1"/>
  <c r="Z1146" i="1"/>
  <c r="Z1147" i="1"/>
  <c r="Z1148" i="1"/>
  <c r="Z1149" i="1"/>
  <c r="Z1150" i="1"/>
  <c r="Z1151" i="1"/>
  <c r="Z1152" i="1"/>
  <c r="Z1153" i="1"/>
  <c r="Z1154" i="1"/>
  <c r="Z1155" i="1"/>
  <c r="Z1156" i="1"/>
  <c r="Z1157" i="1"/>
  <c r="Z1158" i="1"/>
  <c r="Z1159" i="1"/>
  <c r="Z1160" i="1"/>
  <c r="Z1161" i="1"/>
  <c r="Z1162" i="1"/>
  <c r="Z1163" i="1"/>
  <c r="Z1164" i="1"/>
  <c r="Z1165" i="1"/>
  <c r="Z1166" i="1"/>
  <c r="Z1167" i="1"/>
  <c r="Z1168" i="1"/>
  <c r="Z1169" i="1"/>
  <c r="Z1170" i="1"/>
  <c r="Z1171" i="1"/>
  <c r="Z1172" i="1"/>
  <c r="Z1173" i="1"/>
  <c r="Z1176" i="1"/>
  <c r="Z1174" i="1"/>
  <c r="Z1175" i="1"/>
  <c r="Z1177" i="1"/>
  <c r="Z1178" i="1"/>
  <c r="Z1179" i="1"/>
  <c r="Z1180" i="1"/>
  <c r="Z1181" i="1"/>
  <c r="Z1182" i="1"/>
  <c r="Z1183" i="1"/>
  <c r="Z1184" i="1"/>
  <c r="Z1185" i="1"/>
  <c r="Z1186" i="1"/>
  <c r="Z1187" i="1"/>
  <c r="Z1188" i="1"/>
  <c r="Z1189" i="1"/>
  <c r="Z1190" i="1"/>
  <c r="Z1191" i="1"/>
  <c r="Z1192" i="1"/>
  <c r="Z1193" i="1"/>
  <c r="Z1194" i="1"/>
  <c r="Z1195" i="1"/>
  <c r="Z1196" i="1"/>
  <c r="Z1197" i="1"/>
  <c r="Z1198" i="1"/>
  <c r="Z1199" i="1"/>
  <c r="Z1200" i="1"/>
  <c r="Z1201" i="1"/>
  <c r="Z1202" i="1"/>
  <c r="Z1203" i="1"/>
  <c r="Z1204" i="1"/>
  <c r="Z1205" i="1"/>
  <c r="Z1206" i="1"/>
  <c r="Z1207" i="1"/>
  <c r="Z1208" i="1"/>
  <c r="Z1209" i="1"/>
  <c r="Z1210" i="1"/>
  <c r="Z1211" i="1"/>
  <c r="Z1212" i="1"/>
  <c r="Z1213" i="1"/>
  <c r="Z1214" i="1"/>
  <c r="Z1215" i="1"/>
  <c r="Z1216" i="1"/>
  <c r="Z1217" i="1"/>
  <c r="Z1218" i="1"/>
  <c r="Z1219" i="1"/>
  <c r="Z1220" i="1"/>
  <c r="Z1221" i="1"/>
  <c r="Z1222" i="1"/>
  <c r="Z1223" i="1"/>
  <c r="Z1224" i="1"/>
  <c r="Z1225" i="1"/>
  <c r="Z1226" i="1"/>
  <c r="Z1227" i="1"/>
  <c r="Z1228" i="1"/>
  <c r="Z1229" i="1"/>
  <c r="Z1230" i="1"/>
  <c r="Z1231" i="1"/>
  <c r="Z1232" i="1"/>
  <c r="Z1233" i="1"/>
  <c r="Z1234" i="1"/>
  <c r="Z1235" i="1"/>
  <c r="Z1236" i="1"/>
  <c r="Z1237" i="1"/>
  <c r="Z1238" i="1"/>
  <c r="Z1239" i="1"/>
  <c r="Z1240" i="1"/>
  <c r="Z1241" i="1"/>
  <c r="Z1242" i="1"/>
  <c r="Z1243" i="1"/>
  <c r="Z1244" i="1"/>
  <c r="Z1245" i="1"/>
  <c r="Z1246" i="1"/>
  <c r="Z1247" i="1"/>
  <c r="Z1248" i="1"/>
  <c r="Z1249" i="1"/>
  <c r="Z1250" i="1"/>
  <c r="Z1251" i="1"/>
  <c r="Z1252" i="1"/>
  <c r="Z1253" i="1"/>
  <c r="Z1254" i="1"/>
  <c r="Z1255" i="1"/>
  <c r="Z1256" i="1"/>
  <c r="Z1257" i="1"/>
  <c r="Z1258" i="1"/>
  <c r="Z1259" i="1"/>
  <c r="Z1260" i="1"/>
  <c r="Z1261" i="1"/>
  <c r="Z1262" i="1"/>
  <c r="Z1263" i="1"/>
  <c r="Z1264" i="1"/>
  <c r="Z1265" i="1"/>
  <c r="Z1266" i="1"/>
  <c r="Z1267" i="1"/>
  <c r="Z1268" i="1"/>
  <c r="Z1269" i="1"/>
  <c r="Z1270" i="1"/>
  <c r="Z1271" i="1"/>
  <c r="Z1272" i="1"/>
  <c r="Z1273" i="1"/>
  <c r="Z1274" i="1"/>
  <c r="Z1275" i="1"/>
  <c r="Z1276" i="1"/>
  <c r="Z1277" i="1"/>
  <c r="Z1278" i="1"/>
  <c r="Z1279" i="1"/>
  <c r="Z1280" i="1"/>
  <c r="Z1281" i="1"/>
  <c r="Z1282" i="1"/>
  <c r="Z1283" i="1"/>
  <c r="Z1284" i="1"/>
  <c r="Z1285" i="1"/>
  <c r="Z1286" i="1"/>
  <c r="Z1287" i="1"/>
  <c r="Z1288" i="1"/>
  <c r="Z1289" i="1"/>
  <c r="Z1290" i="1"/>
  <c r="Z1291" i="1"/>
  <c r="Z1292" i="1"/>
  <c r="Z1293" i="1"/>
  <c r="Z1294" i="1"/>
  <c r="Z1295" i="1"/>
  <c r="Z1296" i="1"/>
  <c r="Z1297" i="1"/>
  <c r="Z1298" i="1"/>
  <c r="Z1299" i="1"/>
  <c r="Z1300" i="1"/>
  <c r="Z1301" i="1"/>
  <c r="Z1302" i="1"/>
  <c r="Z1303" i="1"/>
  <c r="Z1304" i="1"/>
  <c r="Z1305" i="1"/>
  <c r="Z1306" i="1"/>
  <c r="Z1307" i="1"/>
  <c r="Z1308" i="1"/>
  <c r="Z1309" i="1"/>
  <c r="Z1310" i="1"/>
  <c r="Z1311" i="1"/>
  <c r="Z1312" i="1"/>
  <c r="Z1313" i="1"/>
  <c r="Z1314" i="1"/>
  <c r="Z1315" i="1"/>
  <c r="Z1316" i="1"/>
  <c r="Z1317" i="1"/>
  <c r="Z1318" i="1"/>
  <c r="Z1319" i="1"/>
  <c r="Z1320" i="1"/>
  <c r="Z1321" i="1"/>
  <c r="Z1322" i="1"/>
  <c r="Z1323" i="1"/>
  <c r="Z1324" i="1"/>
  <c r="Z1325" i="1"/>
  <c r="Z1326" i="1"/>
  <c r="Z1327" i="1"/>
  <c r="Z1328" i="1"/>
  <c r="Z1329" i="1"/>
  <c r="Z1330" i="1"/>
  <c r="Z1331" i="1"/>
  <c r="Z1332" i="1"/>
  <c r="Z1333" i="1"/>
  <c r="Z1334" i="1"/>
  <c r="Z1335" i="1"/>
  <c r="Z1336" i="1"/>
  <c r="Z1337" i="1"/>
  <c r="Z1338" i="1"/>
  <c r="Z1339" i="1"/>
  <c r="Z1340" i="1"/>
  <c r="Z1341" i="1"/>
  <c r="Z1342" i="1"/>
  <c r="Z1343" i="1"/>
  <c r="Z1344" i="1"/>
  <c r="Z1345" i="1"/>
  <c r="Z1346" i="1"/>
  <c r="Z1347" i="1"/>
  <c r="Z1348" i="1"/>
  <c r="Z1349" i="1"/>
  <c r="Z1350" i="1"/>
  <c r="Z1351" i="1"/>
  <c r="Z1352" i="1"/>
  <c r="Z1353" i="1"/>
  <c r="Z1354" i="1"/>
  <c r="Z1355" i="1"/>
  <c r="Z1356" i="1"/>
  <c r="Z1357" i="1"/>
  <c r="Z1358" i="1"/>
  <c r="Z1359" i="1"/>
  <c r="Z1360" i="1"/>
  <c r="Z1361" i="1"/>
  <c r="Z1362" i="1"/>
  <c r="Z1363" i="1"/>
  <c r="Z1364" i="1"/>
  <c r="Z1365" i="1"/>
  <c r="Z1366" i="1"/>
  <c r="Z1367" i="1"/>
  <c r="Z1368" i="1"/>
  <c r="Z1369" i="1"/>
  <c r="Z1370" i="1"/>
  <c r="Z1371" i="1"/>
  <c r="Z1372" i="1"/>
  <c r="Z1373" i="1"/>
  <c r="Z1374" i="1"/>
  <c r="Z1375" i="1"/>
  <c r="Z1376" i="1"/>
  <c r="Z1377" i="1"/>
  <c r="Z1378" i="1"/>
  <c r="Z1379" i="1"/>
  <c r="Z1380" i="1"/>
  <c r="Z1381" i="1"/>
  <c r="Z1382" i="1"/>
  <c r="Z1383" i="1"/>
  <c r="Z1384" i="1"/>
  <c r="Z1385" i="1"/>
  <c r="Z1386" i="1"/>
  <c r="Z1387" i="1"/>
  <c r="Z1388" i="1"/>
  <c r="Z1389" i="1"/>
  <c r="Z1390" i="1"/>
  <c r="Z1391" i="1"/>
  <c r="Z1392" i="1"/>
  <c r="Z1393" i="1"/>
  <c r="Z1394" i="1"/>
  <c r="Z1395" i="1"/>
  <c r="Z1396" i="1"/>
  <c r="Z1397" i="1"/>
  <c r="Z1398" i="1"/>
  <c r="Z1399" i="1"/>
  <c r="Z1400" i="1"/>
  <c r="Z1401" i="1"/>
  <c r="Z1402" i="1"/>
  <c r="Z1403" i="1"/>
  <c r="Z1404" i="1"/>
  <c r="Z1405" i="1"/>
  <c r="Z1406" i="1"/>
  <c r="Z1407" i="1"/>
  <c r="Z1408" i="1"/>
  <c r="Z1409" i="1"/>
  <c r="Z1410" i="1"/>
  <c r="Z1411" i="1"/>
  <c r="Z1412" i="1"/>
  <c r="Z1413" i="1"/>
  <c r="Z1414" i="1"/>
  <c r="Z1415" i="1"/>
  <c r="Z1416" i="1"/>
  <c r="Z1417" i="1"/>
  <c r="Z1418" i="1"/>
  <c r="Z1419" i="1"/>
  <c r="Z1420" i="1"/>
  <c r="Z1421" i="1"/>
  <c r="Z1422" i="1"/>
  <c r="Z1423" i="1"/>
  <c r="Z1424" i="1"/>
  <c r="Z1425" i="1"/>
  <c r="Z1426" i="1"/>
  <c r="Z1427" i="1"/>
  <c r="Z1428" i="1"/>
  <c r="Z1429" i="1"/>
  <c r="Z1430" i="1"/>
  <c r="Z1431" i="1"/>
  <c r="Z1432" i="1"/>
  <c r="Z1433" i="1"/>
  <c r="Z1434" i="1"/>
  <c r="Z1435" i="1"/>
  <c r="Z1436" i="1"/>
  <c r="Z1437" i="1"/>
  <c r="Z1438" i="1"/>
  <c r="Z1439" i="1"/>
  <c r="Z1440" i="1"/>
  <c r="Z1441" i="1"/>
  <c r="Z1442" i="1"/>
  <c r="Z1443" i="1"/>
  <c r="Z1444" i="1"/>
  <c r="Z1445" i="1"/>
  <c r="Z1446" i="1"/>
  <c r="Z1447" i="1"/>
  <c r="Z1448" i="1"/>
  <c r="Z1449" i="1"/>
  <c r="Z1450" i="1"/>
  <c r="Z1451" i="1"/>
  <c r="Z1452" i="1"/>
  <c r="Z1453" i="1"/>
  <c r="Z1454" i="1"/>
  <c r="Z1455" i="1"/>
  <c r="Z1456" i="1"/>
  <c r="Z1457" i="1"/>
  <c r="Z1458" i="1"/>
  <c r="Z1459" i="1"/>
  <c r="Z1460" i="1"/>
  <c r="Z1461" i="1"/>
  <c r="Z1462" i="1"/>
  <c r="Z1463" i="1"/>
  <c r="Z1464" i="1"/>
  <c r="Z1465" i="1"/>
  <c r="Z1466" i="1"/>
  <c r="Z1467" i="1"/>
  <c r="Z1468" i="1"/>
  <c r="Z1469" i="1"/>
  <c r="Z1470" i="1"/>
  <c r="Z1471" i="1"/>
  <c r="Z1472" i="1"/>
  <c r="Z1473" i="1"/>
  <c r="Z1474" i="1"/>
  <c r="Z1475" i="1"/>
  <c r="Z1476" i="1"/>
  <c r="Z1477" i="1"/>
  <c r="Z1478" i="1"/>
  <c r="Z1479" i="1"/>
  <c r="Z1480" i="1"/>
  <c r="Z1481" i="1"/>
  <c r="Z1482" i="1"/>
  <c r="Z1483" i="1"/>
  <c r="Z1484" i="1"/>
  <c r="Z1485" i="1"/>
  <c r="Z1486" i="1"/>
  <c r="Z1487" i="1"/>
  <c r="Z1488" i="1"/>
  <c r="Z1489" i="1"/>
  <c r="Z1490" i="1"/>
  <c r="Z1491" i="1"/>
  <c r="Z1492" i="1"/>
  <c r="Z1493" i="1"/>
  <c r="Z1494" i="1"/>
  <c r="Z1495" i="1"/>
  <c r="Z1496" i="1"/>
  <c r="Z1497" i="1"/>
  <c r="Z1498" i="1"/>
  <c r="Z1499" i="1"/>
  <c r="Z1500" i="1"/>
  <c r="Z1501" i="1"/>
  <c r="Z1502" i="1"/>
  <c r="Z1503" i="1"/>
  <c r="Z1504" i="1"/>
  <c r="Z1505" i="1"/>
  <c r="Z1506" i="1"/>
  <c r="Z1507" i="1"/>
  <c r="Z1508" i="1"/>
  <c r="Z1509" i="1"/>
  <c r="Z1510" i="1"/>
  <c r="Z1511" i="1"/>
  <c r="Z1512" i="1"/>
  <c r="Z1513" i="1"/>
  <c r="Z1514" i="1"/>
  <c r="Z1515" i="1"/>
  <c r="Z1516" i="1"/>
  <c r="Z1517" i="1"/>
  <c r="Z1518" i="1"/>
  <c r="Z1519" i="1"/>
  <c r="Z1520" i="1"/>
  <c r="Z1521" i="1"/>
  <c r="Z1522" i="1"/>
  <c r="Z1523" i="1"/>
  <c r="Z1524" i="1"/>
  <c r="Z1525" i="1"/>
  <c r="Z1526" i="1"/>
  <c r="Z1527" i="1"/>
  <c r="Z1528" i="1"/>
  <c r="Z1529" i="1"/>
  <c r="Z1530" i="1"/>
  <c r="Z1531" i="1"/>
  <c r="Z1532" i="1"/>
  <c r="Z1533" i="1"/>
  <c r="Z1534" i="1"/>
  <c r="Z1535" i="1"/>
  <c r="Z1536" i="1"/>
  <c r="Z1537" i="1"/>
  <c r="Z1538" i="1"/>
  <c r="Z1539" i="1"/>
  <c r="Z1540" i="1"/>
  <c r="Z1541" i="1"/>
  <c r="Z1542" i="1"/>
  <c r="Z1543" i="1"/>
  <c r="Z1544" i="1"/>
  <c r="Z1545" i="1"/>
  <c r="Z1546" i="1"/>
  <c r="Z1547" i="1"/>
  <c r="Z1548" i="1"/>
  <c r="Z1549" i="1"/>
  <c r="Z1550" i="1"/>
  <c r="Z1551" i="1"/>
  <c r="Z1552" i="1"/>
  <c r="Z1553" i="1"/>
  <c r="Z1554" i="1"/>
  <c r="Z1555" i="1"/>
  <c r="Z1556" i="1"/>
  <c r="Z1557" i="1"/>
  <c r="Z1558" i="1"/>
  <c r="Z1559" i="1"/>
  <c r="Z1560" i="1"/>
  <c r="Z1561" i="1"/>
  <c r="Z1562" i="1"/>
  <c r="Z1563" i="1"/>
  <c r="Z1564" i="1"/>
  <c r="Z1565" i="1"/>
  <c r="Z1566" i="1"/>
  <c r="Z1567" i="1"/>
  <c r="Z1568" i="1"/>
  <c r="Z1569" i="1"/>
  <c r="Z1570" i="1"/>
  <c r="Z1571" i="1"/>
  <c r="Z1572" i="1"/>
  <c r="Z1573" i="1"/>
  <c r="Z1574" i="1"/>
  <c r="Z1575" i="1"/>
  <c r="Z1576" i="1"/>
  <c r="Z1577" i="1"/>
  <c r="Z1578" i="1"/>
  <c r="Z1579" i="1"/>
  <c r="Z1580" i="1"/>
  <c r="Z1581" i="1"/>
  <c r="Z1582" i="1"/>
  <c r="Z1583" i="1"/>
  <c r="Z1584" i="1"/>
  <c r="Z1585" i="1"/>
  <c r="Z1586" i="1"/>
  <c r="Z1587" i="1"/>
  <c r="Z1588" i="1"/>
  <c r="Z1589" i="1"/>
  <c r="Z1590" i="1"/>
  <c r="Z1591" i="1"/>
  <c r="Z1592" i="1"/>
  <c r="Z1593" i="1"/>
  <c r="Z1594" i="1"/>
  <c r="Z1595" i="1"/>
  <c r="Z1596" i="1"/>
  <c r="Z1597" i="1"/>
  <c r="Z1598" i="1"/>
  <c r="Z1599" i="1"/>
  <c r="Z1600" i="1"/>
  <c r="Z1601" i="1"/>
  <c r="Z1602" i="1"/>
  <c r="Z1603" i="1"/>
  <c r="Z1604" i="1"/>
  <c r="Z1605" i="1"/>
  <c r="Z1606" i="1"/>
  <c r="Z1607" i="1"/>
  <c r="Z1608" i="1"/>
  <c r="Z1609" i="1"/>
  <c r="Z1610" i="1"/>
  <c r="Z1611" i="1"/>
  <c r="Z1612" i="1"/>
  <c r="Z1613" i="1"/>
  <c r="Z1614" i="1"/>
  <c r="Z1615" i="1"/>
  <c r="Z1616" i="1"/>
  <c r="Z1617" i="1"/>
  <c r="Z1618" i="1"/>
  <c r="Z1619" i="1"/>
  <c r="Z1620" i="1"/>
  <c r="Z1621" i="1"/>
  <c r="Z1622" i="1"/>
  <c r="Z1623" i="1"/>
  <c r="Z1624" i="1"/>
  <c r="Z1625" i="1"/>
  <c r="Z1626" i="1"/>
  <c r="Z1627" i="1"/>
  <c r="Z1628" i="1"/>
  <c r="Z1629" i="1"/>
  <c r="Z1630" i="1"/>
  <c r="Z1631" i="1"/>
  <c r="Z1632" i="1"/>
  <c r="Z1633" i="1"/>
  <c r="Z1634" i="1"/>
  <c r="Z1635" i="1"/>
  <c r="Z1636" i="1"/>
  <c r="Z1637" i="1"/>
  <c r="Z1638" i="1"/>
  <c r="Z1639" i="1"/>
  <c r="Z1640" i="1"/>
  <c r="Z1641" i="1"/>
  <c r="Z1642" i="1"/>
  <c r="Z1643" i="1"/>
  <c r="Z1644" i="1"/>
  <c r="Z1645" i="1"/>
  <c r="Z1646" i="1"/>
  <c r="Z1647" i="1"/>
  <c r="Z1648" i="1"/>
  <c r="Z1649" i="1"/>
  <c r="Z1650" i="1"/>
  <c r="Z1651" i="1"/>
  <c r="Z1652" i="1"/>
  <c r="Z1653" i="1"/>
  <c r="Z1654" i="1"/>
  <c r="Z1655" i="1"/>
  <c r="Z1656" i="1"/>
  <c r="Z1657" i="1"/>
  <c r="Z1658" i="1"/>
  <c r="Z1659" i="1"/>
  <c r="Z1660" i="1"/>
  <c r="Z1661" i="1"/>
  <c r="Z1662" i="1"/>
  <c r="Z1663" i="1"/>
  <c r="Z1664" i="1"/>
  <c r="Z1665" i="1"/>
  <c r="Z1666" i="1"/>
  <c r="Z1667" i="1"/>
  <c r="Z1668" i="1"/>
  <c r="Z1669" i="1"/>
  <c r="Z1670" i="1"/>
  <c r="Z1671" i="1"/>
  <c r="Z1672" i="1"/>
  <c r="Z1673" i="1"/>
  <c r="Z1674" i="1"/>
  <c r="Z1675" i="1"/>
  <c r="Z1676" i="1"/>
  <c r="Z1677" i="1"/>
  <c r="Z1678" i="1"/>
  <c r="Z1679" i="1"/>
  <c r="Z1680" i="1"/>
  <c r="Z1681" i="1"/>
  <c r="Z1682" i="1"/>
  <c r="Z1683" i="1"/>
  <c r="Z1684" i="1"/>
  <c r="Z1685" i="1"/>
  <c r="Z1686" i="1"/>
  <c r="Z1687" i="1"/>
  <c r="Z1688" i="1"/>
  <c r="Z1689" i="1"/>
  <c r="Z1690" i="1"/>
  <c r="Z1691" i="1"/>
  <c r="Z1692" i="1"/>
  <c r="Z1693" i="1"/>
  <c r="Z1694" i="1"/>
  <c r="Z1695" i="1"/>
  <c r="Z1696" i="1"/>
  <c r="Z1697" i="1"/>
  <c r="Z1698" i="1"/>
  <c r="Z1699" i="1"/>
  <c r="Z1700" i="1"/>
  <c r="Z1701" i="1"/>
  <c r="Z1702" i="1"/>
  <c r="Z1703" i="1"/>
  <c r="Z1704" i="1"/>
  <c r="Z1705" i="1"/>
  <c r="Z1706" i="1"/>
  <c r="Z1707" i="1"/>
  <c r="Z1708" i="1"/>
  <c r="Z1709" i="1"/>
  <c r="Z1710" i="1"/>
  <c r="Z1711" i="1"/>
  <c r="Z1712" i="1"/>
  <c r="Z1713" i="1"/>
  <c r="Z1714" i="1"/>
  <c r="Z1715" i="1"/>
  <c r="Z1716" i="1"/>
  <c r="Z1717" i="1"/>
  <c r="Z1718" i="1"/>
  <c r="Z1719" i="1"/>
  <c r="Z1720" i="1"/>
  <c r="Z1721" i="1"/>
  <c r="Z1722" i="1"/>
  <c r="Z1723" i="1"/>
  <c r="Z1724" i="1"/>
  <c r="Z1725" i="1"/>
  <c r="Z1727" i="1"/>
  <c r="Z1728" i="1"/>
  <c r="Z1729" i="1"/>
  <c r="Z1730" i="1"/>
  <c r="Z1726" i="1"/>
  <c r="Z1731" i="1"/>
  <c r="Z1732" i="1"/>
  <c r="Z1733" i="1"/>
  <c r="Z1734" i="1"/>
  <c r="Z1735" i="1"/>
  <c r="Z1736" i="1"/>
  <c r="Z1737" i="1"/>
  <c r="Z1738" i="1"/>
  <c r="Z1739" i="1"/>
  <c r="Z1740" i="1"/>
  <c r="Z1741" i="1"/>
  <c r="Z1747" i="1"/>
  <c r="Z1742" i="1"/>
  <c r="Z1743" i="1"/>
  <c r="Z1744" i="1"/>
  <c r="Z1745" i="1"/>
  <c r="Z1746" i="1"/>
  <c r="Z1748" i="1"/>
  <c r="Z1749" i="1"/>
  <c r="Z1750" i="1"/>
  <c r="Z1751" i="1"/>
  <c r="Z1752" i="1"/>
  <c r="Z1753" i="1"/>
  <c r="Z1754" i="1"/>
  <c r="Z1755" i="1"/>
  <c r="Z1756" i="1"/>
  <c r="Z1757" i="1"/>
  <c r="Z1758" i="1"/>
  <c r="Z1759" i="1"/>
  <c r="Z1760" i="1"/>
  <c r="Z1761" i="1"/>
  <c r="Z1762" i="1"/>
  <c r="Z1763" i="1"/>
  <c r="Z1764" i="1"/>
  <c r="Z1765" i="1"/>
  <c r="Z1766" i="1"/>
  <c r="Z1767" i="1"/>
  <c r="Z1768" i="1"/>
  <c r="Z1769" i="1"/>
  <c r="Z1770" i="1"/>
  <c r="Z1771" i="1"/>
  <c r="Z1772" i="1"/>
  <c r="Z1773" i="1"/>
  <c r="Z1774" i="1"/>
  <c r="Z1775" i="1"/>
  <c r="Z1776" i="1"/>
  <c r="Z1777" i="1"/>
  <c r="Z1778" i="1"/>
  <c r="Z1779" i="1"/>
  <c r="Z1780" i="1"/>
  <c r="Z1781" i="1"/>
  <c r="Z1782" i="1"/>
  <c r="Z1783" i="1"/>
  <c r="Z1784" i="1"/>
  <c r="Z1785" i="1"/>
  <c r="Z1786" i="1"/>
  <c r="Z1787" i="1"/>
  <c r="Z1788" i="1"/>
  <c r="Z1789" i="1"/>
  <c r="Z1790" i="1"/>
  <c r="Z1791" i="1"/>
  <c r="Z1792" i="1"/>
  <c r="Z1793" i="1"/>
  <c r="Z1794" i="1"/>
  <c r="Z1795" i="1"/>
  <c r="Z1796" i="1"/>
  <c r="Z1797" i="1"/>
  <c r="Z1798" i="1"/>
  <c r="Z1799" i="1"/>
  <c r="Z1800" i="1"/>
  <c r="Z1801" i="1"/>
  <c r="Z1802" i="1"/>
  <c r="Z1803" i="1"/>
  <c r="Z1804" i="1"/>
  <c r="Z1805" i="1"/>
  <c r="Z1806" i="1"/>
  <c r="Z1807" i="1"/>
  <c r="Z1808" i="1"/>
  <c r="Z1809" i="1"/>
  <c r="Z1810" i="1"/>
  <c r="Z1811" i="1"/>
  <c r="Z1812" i="1"/>
  <c r="Z1813" i="1"/>
  <c r="Z1814" i="1"/>
  <c r="Z1815" i="1"/>
  <c r="Z1816" i="1"/>
  <c r="Z1817" i="1"/>
  <c r="Z1818" i="1"/>
  <c r="Z1819" i="1"/>
  <c r="Z1820" i="1"/>
  <c r="Z1821" i="1"/>
  <c r="Z1822" i="1"/>
  <c r="Z1823" i="1"/>
  <c r="Z1824" i="1"/>
  <c r="Z1825" i="1"/>
  <c r="Z1826" i="1"/>
  <c r="Z1827" i="1"/>
  <c r="Z1828" i="1"/>
  <c r="Z1829" i="1"/>
  <c r="Z1830" i="1"/>
  <c r="Z1831" i="1"/>
  <c r="Z1832" i="1"/>
  <c r="Z1833" i="1"/>
  <c r="Z1834" i="1"/>
  <c r="Z1835" i="1"/>
  <c r="Z1836" i="1"/>
  <c r="Z1837" i="1"/>
  <c r="Z1838" i="1"/>
  <c r="Z1839" i="1"/>
  <c r="Z1840" i="1"/>
  <c r="Z1841" i="1"/>
  <c r="Z1842" i="1"/>
  <c r="Z1843" i="1"/>
  <c r="Z1844" i="1"/>
  <c r="Z1845" i="1"/>
  <c r="Z1846" i="1"/>
  <c r="Z1847" i="1"/>
  <c r="Z1848" i="1"/>
  <c r="Z1849" i="1"/>
  <c r="Z1850" i="1"/>
  <c r="Z1851" i="1"/>
  <c r="Z1852" i="1"/>
  <c r="Z1853" i="1"/>
  <c r="Z1854" i="1"/>
  <c r="Z1855" i="1"/>
  <c r="Z1856" i="1"/>
  <c r="Z1857" i="1"/>
  <c r="Z1858" i="1"/>
  <c r="Z1859" i="1"/>
  <c r="Z1860" i="1"/>
  <c r="Z1861" i="1"/>
  <c r="Z1862" i="1"/>
  <c r="Z1863" i="1"/>
  <c r="Z1864" i="1"/>
  <c r="Z1865" i="1"/>
  <c r="Z1866" i="1"/>
  <c r="Z1867" i="1"/>
  <c r="Z1868" i="1"/>
  <c r="Z1869" i="1"/>
  <c r="Z1870" i="1"/>
  <c r="Z1871" i="1"/>
  <c r="Z1872" i="1"/>
  <c r="Z1873" i="1"/>
  <c r="Z1874" i="1"/>
  <c r="Z1875" i="1"/>
  <c r="Z1876" i="1"/>
  <c r="Z1877" i="1"/>
  <c r="Z1878" i="1"/>
  <c r="Z1879" i="1"/>
  <c r="Z1880" i="1"/>
  <c r="Z1881" i="1"/>
  <c r="Z1882" i="1"/>
  <c r="Z1884" i="1"/>
  <c r="Z1885" i="1"/>
  <c r="Z1886" i="1"/>
  <c r="Z1887" i="1"/>
  <c r="Z1883" i="1"/>
  <c r="Z1888" i="1"/>
  <c r="Z1889" i="1"/>
  <c r="Z1890" i="1"/>
  <c r="Z1891" i="1"/>
  <c r="Z1892" i="1"/>
  <c r="Z1893" i="1"/>
  <c r="Z1894" i="1"/>
  <c r="Z1895" i="1"/>
  <c r="Z1896" i="1"/>
  <c r="Z1897" i="1"/>
  <c r="Z1898" i="1"/>
  <c r="Z1899" i="1"/>
  <c r="Z1900" i="1"/>
  <c r="AT5" i="1" l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115" i="1"/>
  <c r="AN116" i="1"/>
  <c r="AN117" i="1"/>
  <c r="AN118" i="1"/>
  <c r="AN119" i="1"/>
  <c r="AN120" i="1"/>
  <c r="AN121" i="1"/>
  <c r="AN126" i="1"/>
  <c r="AN127" i="1"/>
  <c r="AN128" i="1"/>
  <c r="AN129" i="1"/>
  <c r="AN130" i="1"/>
  <c r="AN131" i="1"/>
  <c r="AN132" i="1"/>
  <c r="AN133" i="1"/>
  <c r="AN134" i="1"/>
  <c r="AN135" i="1"/>
  <c r="AN136" i="1"/>
  <c r="AN122" i="1"/>
  <c r="AN123" i="1"/>
  <c r="AN124" i="1"/>
  <c r="AN125" i="1"/>
  <c r="AN137" i="1"/>
  <c r="AN138" i="1"/>
  <c r="AN151" i="1"/>
  <c r="AN152" i="1"/>
  <c r="AN153" i="1"/>
  <c r="AN154" i="1"/>
  <c r="AN155" i="1"/>
  <c r="AN156" i="1"/>
  <c r="AN157" i="1"/>
  <c r="AN15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71" i="1"/>
  <c r="AN172" i="1"/>
  <c r="AN173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7" i="1"/>
  <c r="AN256" i="1"/>
  <c r="AN261" i="1"/>
  <c r="AN262" i="1"/>
  <c r="AN258" i="1"/>
  <c r="AN263" i="1"/>
  <c r="AN264" i="1"/>
  <c r="AN265" i="1"/>
  <c r="AN266" i="1"/>
  <c r="AN267" i="1"/>
  <c r="AN268" i="1"/>
  <c r="AN259" i="1"/>
  <c r="AN269" i="1"/>
  <c r="AN260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385" i="1"/>
  <c r="AN386" i="1"/>
  <c r="AN387" i="1"/>
  <c r="AN388" i="1"/>
  <c r="AN389" i="1"/>
  <c r="AN390" i="1"/>
  <c r="AN391" i="1"/>
  <c r="AN392" i="1"/>
  <c r="AN393" i="1"/>
  <c r="AN394" i="1"/>
  <c r="AN395" i="1"/>
  <c r="AN444" i="1"/>
  <c r="AN445" i="1"/>
  <c r="AN446" i="1"/>
  <c r="AN447" i="1"/>
  <c r="AN448" i="1"/>
  <c r="AN449" i="1"/>
  <c r="AN450" i="1"/>
  <c r="AN451" i="1"/>
  <c r="AN452" i="1"/>
  <c r="AN453" i="1"/>
  <c r="AN454" i="1"/>
  <c r="AN455" i="1"/>
  <c r="AN503" i="1"/>
  <c r="AN504" i="1"/>
  <c r="AN505" i="1"/>
  <c r="AN506" i="1"/>
  <c r="AN507" i="1"/>
  <c r="AN508" i="1"/>
  <c r="AN509" i="1"/>
  <c r="AN510" i="1"/>
  <c r="AN511" i="1"/>
  <c r="AN512" i="1"/>
  <c r="AN513" i="1"/>
  <c r="AN514" i="1"/>
  <c r="AN515" i="1"/>
  <c r="AN516" i="1"/>
  <c r="AN517" i="1"/>
  <c r="AN518" i="1"/>
  <c r="AN519" i="1"/>
  <c r="AN520" i="1"/>
  <c r="AN521" i="1"/>
  <c r="AN522" i="1"/>
  <c r="AN523" i="1"/>
  <c r="AN524" i="1"/>
  <c r="AN525" i="1"/>
  <c r="AN526" i="1"/>
  <c r="AN527" i="1"/>
  <c r="AN528" i="1"/>
  <c r="AN529" i="1"/>
  <c r="AN530" i="1"/>
  <c r="AN531" i="1"/>
  <c r="AN532" i="1"/>
  <c r="AN533" i="1"/>
  <c r="AN534" i="1"/>
  <c r="AN535" i="1"/>
  <c r="AN536" i="1"/>
  <c r="AN537" i="1"/>
  <c r="AN538" i="1"/>
  <c r="AN539" i="1"/>
  <c r="AN540" i="1"/>
  <c r="AN541" i="1"/>
  <c r="AN542" i="1"/>
  <c r="AN543" i="1"/>
  <c r="AN544" i="1"/>
  <c r="AN545" i="1"/>
  <c r="AN546" i="1"/>
  <c r="AN547" i="1"/>
  <c r="AN548" i="1"/>
  <c r="AN549" i="1"/>
  <c r="AN550" i="1"/>
  <c r="AN551" i="1"/>
  <c r="AN552" i="1"/>
  <c r="AN553" i="1"/>
  <c r="AN554" i="1"/>
  <c r="AN555" i="1"/>
  <c r="AN556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484" i="1"/>
  <c r="AN485" i="1"/>
  <c r="AN486" i="1"/>
  <c r="AN487" i="1"/>
  <c r="AN488" i="1"/>
  <c r="AN489" i="1"/>
  <c r="AN490" i="1"/>
  <c r="AN491" i="1"/>
  <c r="AN492" i="1"/>
  <c r="AN493" i="1"/>
  <c r="AN494" i="1"/>
  <c r="AN495" i="1"/>
  <c r="AN496" i="1"/>
  <c r="AN497" i="1"/>
  <c r="AN498" i="1"/>
  <c r="AN499" i="1"/>
  <c r="AN500" i="1"/>
  <c r="AN501" i="1"/>
  <c r="AN502" i="1"/>
  <c r="AN557" i="1"/>
  <c r="AN558" i="1"/>
  <c r="AN559" i="1"/>
  <c r="AN560" i="1"/>
  <c r="AN561" i="1"/>
  <c r="AN562" i="1"/>
  <c r="AN563" i="1"/>
  <c r="AN564" i="1"/>
  <c r="AN565" i="1"/>
  <c r="AN566" i="1"/>
  <c r="AN567" i="1"/>
  <c r="AN568" i="1"/>
  <c r="AN569" i="1"/>
  <c r="AN570" i="1"/>
  <c r="AN571" i="1"/>
  <c r="AN572" i="1"/>
  <c r="AN573" i="1"/>
  <c r="AN574" i="1"/>
  <c r="AN575" i="1"/>
  <c r="AN576" i="1"/>
  <c r="AN577" i="1"/>
  <c r="AN578" i="1"/>
  <c r="AN579" i="1"/>
  <c r="AN580" i="1"/>
  <c r="AN581" i="1"/>
  <c r="AN582" i="1"/>
  <c r="AN583" i="1"/>
  <c r="AN584" i="1"/>
  <c r="AN585" i="1"/>
  <c r="AN586" i="1"/>
  <c r="AN587" i="1"/>
  <c r="AN588" i="1"/>
  <c r="AN589" i="1"/>
  <c r="AN590" i="1"/>
  <c r="AN591" i="1"/>
  <c r="AN592" i="1"/>
  <c r="AN593" i="1"/>
  <c r="AN594" i="1"/>
  <c r="AN595" i="1"/>
  <c r="AN596" i="1"/>
  <c r="AN597" i="1"/>
  <c r="AN598" i="1"/>
  <c r="AN599" i="1"/>
  <c r="AN600" i="1"/>
  <c r="AN601" i="1"/>
  <c r="AN602" i="1"/>
  <c r="AN603" i="1"/>
  <c r="AN604" i="1"/>
  <c r="AN605" i="1"/>
  <c r="AN606" i="1"/>
  <c r="AN607" i="1"/>
  <c r="AN608" i="1"/>
  <c r="AN609" i="1"/>
  <c r="AN610" i="1"/>
  <c r="AN611" i="1"/>
  <c r="AN612" i="1"/>
  <c r="AN613" i="1"/>
  <c r="AN614" i="1"/>
  <c r="AN615" i="1"/>
  <c r="AN616" i="1"/>
  <c r="AN617" i="1"/>
  <c r="AN623" i="1"/>
  <c r="AN624" i="1"/>
  <c r="AN625" i="1"/>
  <c r="AN626" i="1"/>
  <c r="AN627" i="1"/>
  <c r="AN628" i="1"/>
  <c r="AN629" i="1"/>
  <c r="AN630" i="1"/>
  <c r="AN631" i="1"/>
  <c r="AN632" i="1"/>
  <c r="AN633" i="1"/>
  <c r="AN634" i="1"/>
  <c r="AN635" i="1"/>
  <c r="AN618" i="1"/>
  <c r="AN619" i="1"/>
  <c r="AN620" i="1"/>
  <c r="AN621" i="1"/>
  <c r="AN622" i="1"/>
  <c r="AN636" i="1"/>
  <c r="AN637" i="1"/>
  <c r="AN638" i="1"/>
  <c r="AN639" i="1"/>
  <c r="AN640" i="1"/>
  <c r="AN641" i="1"/>
  <c r="AN642" i="1"/>
  <c r="AN643" i="1"/>
  <c r="AN644" i="1"/>
  <c r="AN645" i="1"/>
  <c r="AN646" i="1"/>
  <c r="AN647" i="1"/>
  <c r="AN648" i="1"/>
  <c r="AN649" i="1"/>
  <c r="AN650" i="1"/>
  <c r="AN651" i="1"/>
  <c r="AN652" i="1"/>
  <c r="AN653" i="1"/>
  <c r="AN654" i="1"/>
  <c r="AN655" i="1"/>
  <c r="AN656" i="1"/>
  <c r="AN657" i="1"/>
  <c r="AN658" i="1"/>
  <c r="AN659" i="1"/>
  <c r="AN660" i="1"/>
  <c r="AN661" i="1"/>
  <c r="AN662" i="1"/>
  <c r="AN663" i="1"/>
  <c r="AN664" i="1"/>
  <c r="AN665" i="1"/>
  <c r="AN666" i="1"/>
  <c r="AN667" i="1"/>
  <c r="AN668" i="1"/>
  <c r="AN669" i="1"/>
  <c r="AN670" i="1"/>
  <c r="AN671" i="1"/>
  <c r="AN672" i="1"/>
  <c r="AN673" i="1"/>
  <c r="AN674" i="1"/>
  <c r="AN675" i="1"/>
  <c r="AN676" i="1"/>
  <c r="AN677" i="1"/>
  <c r="AN678" i="1"/>
  <c r="AN679" i="1"/>
  <c r="AN680" i="1"/>
  <c r="AN681" i="1"/>
  <c r="AN682" i="1"/>
  <c r="AN683" i="1"/>
  <c r="AN684" i="1"/>
  <c r="AN685" i="1"/>
  <c r="AN686" i="1"/>
  <c r="AN687" i="1"/>
  <c r="AN688" i="1"/>
  <c r="AN689" i="1"/>
  <c r="AN690" i="1"/>
  <c r="AN691" i="1"/>
  <c r="AN692" i="1"/>
  <c r="AN693" i="1"/>
  <c r="AN694" i="1"/>
  <c r="AN695" i="1"/>
  <c r="AN696" i="1"/>
  <c r="AN697" i="1"/>
  <c r="AN698" i="1"/>
  <c r="AN699" i="1"/>
  <c r="AN700" i="1"/>
  <c r="AN701" i="1"/>
  <c r="AN702" i="1"/>
  <c r="AN716" i="1"/>
  <c r="AN717" i="1"/>
  <c r="AN718" i="1"/>
  <c r="AN719" i="1"/>
  <c r="AN720" i="1"/>
  <c r="AN721" i="1"/>
  <c r="AN722" i="1"/>
  <c r="AN723" i="1"/>
  <c r="AN724" i="1"/>
  <c r="AN725" i="1"/>
  <c r="AN726" i="1"/>
  <c r="AN727" i="1"/>
  <c r="AN728" i="1"/>
  <c r="AN729" i="1"/>
  <c r="AN730" i="1"/>
  <c r="AN731" i="1"/>
  <c r="AN732" i="1"/>
  <c r="AN733" i="1"/>
  <c r="AN703" i="1"/>
  <c r="AN704" i="1"/>
  <c r="AN705" i="1"/>
  <c r="AN706" i="1"/>
  <c r="AN707" i="1"/>
  <c r="AN708" i="1"/>
  <c r="AN709" i="1"/>
  <c r="AN710" i="1"/>
  <c r="AN711" i="1"/>
  <c r="AN712" i="1"/>
  <c r="AN713" i="1"/>
  <c r="AN714" i="1"/>
  <c r="AN715" i="1"/>
  <c r="AN734" i="1"/>
  <c r="AN735" i="1"/>
  <c r="AN736" i="1"/>
  <c r="AN737" i="1"/>
  <c r="AN738" i="1"/>
  <c r="AN739" i="1"/>
  <c r="AN740" i="1"/>
  <c r="AN741" i="1"/>
  <c r="AN742" i="1"/>
  <c r="AN743" i="1"/>
  <c r="AN744" i="1"/>
  <c r="AN745" i="1"/>
  <c r="AN746" i="1"/>
  <c r="AN747" i="1"/>
  <c r="AN748" i="1"/>
  <c r="AN749" i="1"/>
  <c r="AN750" i="1"/>
  <c r="AN751" i="1"/>
  <c r="AN752" i="1"/>
  <c r="AN753" i="1"/>
  <c r="AN754" i="1"/>
  <c r="AN755" i="1"/>
  <c r="AN756" i="1"/>
  <c r="AN757" i="1"/>
  <c r="AN758" i="1"/>
  <c r="AN759" i="1"/>
  <c r="AN760" i="1"/>
  <c r="AN761" i="1"/>
  <c r="AN762" i="1"/>
  <c r="AN763" i="1"/>
  <c r="AN764" i="1"/>
  <c r="AN765" i="1"/>
  <c r="AN766" i="1"/>
  <c r="AN767" i="1"/>
  <c r="AN768" i="1"/>
  <c r="AN769" i="1"/>
  <c r="AN770" i="1"/>
  <c r="AN771" i="1"/>
  <c r="AN772" i="1"/>
  <c r="AN773" i="1"/>
  <c r="AN774" i="1"/>
  <c r="AN775" i="1"/>
  <c r="AN776" i="1"/>
  <c r="AN777" i="1"/>
  <c r="AN778" i="1"/>
  <c r="AN779" i="1"/>
  <c r="AN780" i="1"/>
  <c r="AN781" i="1"/>
  <c r="AN782" i="1"/>
  <c r="AN783" i="1"/>
  <c r="AN784" i="1"/>
  <c r="AN785" i="1"/>
  <c r="AN786" i="1"/>
  <c r="AN787" i="1"/>
  <c r="AN788" i="1"/>
  <c r="AN789" i="1"/>
  <c r="AN790" i="1"/>
  <c r="AN791" i="1"/>
  <c r="AN792" i="1"/>
  <c r="AN793" i="1"/>
  <c r="AN794" i="1"/>
  <c r="AN795" i="1"/>
  <c r="AN796" i="1"/>
  <c r="AN797" i="1"/>
  <c r="AN798" i="1"/>
  <c r="AN799" i="1"/>
  <c r="AN800" i="1"/>
  <c r="AN801" i="1"/>
  <c r="AN802" i="1"/>
  <c r="AN803" i="1"/>
  <c r="AN804" i="1"/>
  <c r="AN805" i="1"/>
  <c r="AN806" i="1"/>
  <c r="AN807" i="1"/>
  <c r="AN808" i="1"/>
  <c r="AN809" i="1"/>
  <c r="AN810" i="1"/>
  <c r="AN811" i="1"/>
  <c r="AN812" i="1"/>
  <c r="AN813" i="1"/>
  <c r="AN814" i="1"/>
  <c r="AN815" i="1"/>
  <c r="AN816" i="1"/>
  <c r="AN817" i="1"/>
  <c r="AN818" i="1"/>
  <c r="AN819" i="1"/>
  <c r="AN820" i="1"/>
  <c r="AN821" i="1"/>
  <c r="AN822" i="1"/>
  <c r="AN6" i="1"/>
  <c r="AN5" i="1"/>
  <c r="AN823" i="1"/>
  <c r="AN824" i="1"/>
  <c r="AN825" i="1"/>
  <c r="AN826" i="1"/>
  <c r="AN827" i="1"/>
  <c r="AN828" i="1"/>
  <c r="AN829" i="1"/>
  <c r="AN830" i="1"/>
  <c r="AN831" i="1"/>
  <c r="AN832" i="1"/>
  <c r="AN833" i="1"/>
  <c r="AN834" i="1"/>
  <c r="AN835" i="1"/>
  <c r="AN836" i="1"/>
  <c r="AN837" i="1"/>
  <c r="AN838" i="1"/>
  <c r="AN839" i="1"/>
  <c r="AN840" i="1"/>
  <c r="AN841" i="1"/>
  <c r="AN842" i="1"/>
  <c r="AN843" i="1"/>
  <c r="AN844" i="1"/>
  <c r="AN845" i="1"/>
  <c r="AN846" i="1"/>
  <c r="AN847" i="1"/>
  <c r="AN848" i="1"/>
  <c r="AN849" i="1"/>
  <c r="AN850" i="1"/>
  <c r="AN851" i="1"/>
  <c r="AN852" i="1"/>
  <c r="AN853" i="1"/>
  <c r="AN854" i="1"/>
  <c r="AN855" i="1"/>
  <c r="AN856" i="1"/>
  <c r="AN857" i="1"/>
  <c r="AN858" i="1"/>
  <c r="AN859" i="1"/>
  <c r="AN860" i="1"/>
  <c r="AN861" i="1"/>
  <c r="AN862" i="1"/>
  <c r="AN863" i="1"/>
  <c r="AN864" i="1"/>
  <c r="AN865" i="1"/>
  <c r="AN866" i="1"/>
  <c r="AN867" i="1"/>
  <c r="AN868" i="1"/>
  <c r="AN869" i="1"/>
  <c r="AN870" i="1"/>
  <c r="AN871" i="1"/>
  <c r="AN872" i="1"/>
  <c r="AN873" i="1"/>
  <c r="AN874" i="1"/>
  <c r="AN875" i="1"/>
  <c r="AN876" i="1"/>
  <c r="AN877" i="1"/>
  <c r="AN878" i="1"/>
  <c r="AN879" i="1"/>
  <c r="AN880" i="1"/>
  <c r="AN881" i="1"/>
  <c r="AN882" i="1"/>
  <c r="AN883" i="1"/>
  <c r="AN884" i="1"/>
  <c r="AN885" i="1"/>
  <c r="AN886" i="1"/>
  <c r="AN887" i="1"/>
  <c r="AN888" i="1"/>
  <c r="AN889" i="1"/>
  <c r="AN890" i="1"/>
  <c r="AN891" i="1"/>
  <c r="AN892" i="1"/>
  <c r="AN893" i="1"/>
  <c r="AN894" i="1"/>
  <c r="AN895" i="1"/>
  <c r="AN896" i="1"/>
  <c r="AN897" i="1"/>
  <c r="AN898" i="1"/>
  <c r="AN899" i="1"/>
  <c r="AN900" i="1"/>
  <c r="AN901" i="1"/>
  <c r="AN902" i="1"/>
  <c r="AN903" i="1"/>
  <c r="AN904" i="1"/>
  <c r="AN905" i="1"/>
  <c r="AN907" i="1"/>
  <c r="AN908" i="1"/>
  <c r="AN909" i="1"/>
  <c r="AN910" i="1"/>
  <c r="AN911" i="1"/>
  <c r="AN912" i="1"/>
  <c r="AN913" i="1"/>
  <c r="AN914" i="1"/>
  <c r="AN915" i="1"/>
  <c r="AN906" i="1"/>
  <c r="AN916" i="1"/>
  <c r="AN917" i="1"/>
  <c r="AN918" i="1"/>
  <c r="AN919" i="1"/>
  <c r="AN920" i="1"/>
  <c r="AN921" i="1"/>
  <c r="AN922" i="1"/>
  <c r="AN923" i="1"/>
  <c r="AN924" i="1"/>
  <c r="AN925" i="1"/>
  <c r="AN926" i="1"/>
  <c r="AN927" i="1"/>
  <c r="AN928" i="1"/>
  <c r="AN929" i="1"/>
  <c r="AN930" i="1"/>
  <c r="AN931" i="1"/>
  <c r="AN932" i="1"/>
  <c r="AN933" i="1"/>
  <c r="AN934" i="1"/>
  <c r="AN935" i="1"/>
  <c r="AN936" i="1"/>
  <c r="AN937" i="1"/>
  <c r="AN938" i="1"/>
  <c r="AN939" i="1"/>
  <c r="AN940" i="1"/>
  <c r="AN941" i="1"/>
  <c r="AN942" i="1"/>
  <c r="AN943" i="1"/>
  <c r="AN944" i="1"/>
  <c r="AN945" i="1"/>
  <c r="AN946" i="1"/>
  <c r="AN947" i="1"/>
  <c r="AN948" i="1"/>
  <c r="AN949" i="1"/>
  <c r="AN950" i="1"/>
  <c r="AN951" i="1"/>
  <c r="AN952" i="1"/>
  <c r="AN953" i="1"/>
  <c r="AN954" i="1"/>
  <c r="AN955" i="1"/>
  <c r="AN956" i="1"/>
  <c r="AN957" i="1"/>
  <c r="AN958" i="1"/>
  <c r="AN959" i="1"/>
  <c r="AN960" i="1"/>
  <c r="AN961" i="1"/>
  <c r="AN962" i="1"/>
  <c r="AN963" i="1"/>
  <c r="AN964" i="1"/>
  <c r="AN965" i="1"/>
  <c r="AN966" i="1"/>
  <c r="AN967" i="1"/>
  <c r="AN968" i="1"/>
  <c r="AN969" i="1"/>
  <c r="AN970" i="1"/>
  <c r="AN971" i="1"/>
  <c r="AN972" i="1"/>
  <c r="AN973" i="1"/>
  <c r="AN978" i="1"/>
  <c r="AN979" i="1"/>
  <c r="AN974" i="1"/>
  <c r="AN975" i="1"/>
  <c r="AN976" i="1"/>
  <c r="AN977" i="1"/>
  <c r="AN980" i="1"/>
  <c r="AN981" i="1"/>
  <c r="AN982" i="1"/>
  <c r="AN983" i="1"/>
  <c r="AN984" i="1"/>
  <c r="AN985" i="1"/>
  <c r="AN986" i="1"/>
  <c r="AN987" i="1"/>
  <c r="AN988" i="1"/>
  <c r="AN989" i="1"/>
  <c r="AN990" i="1"/>
  <c r="AN991" i="1"/>
  <c r="AN992" i="1"/>
  <c r="AN993" i="1"/>
  <c r="AN994" i="1"/>
  <c r="AN995" i="1"/>
  <c r="AN996" i="1"/>
  <c r="AN997" i="1"/>
  <c r="AN998" i="1"/>
  <c r="AN999" i="1"/>
  <c r="AN1000" i="1"/>
  <c r="AN1001" i="1"/>
  <c r="AN1002" i="1"/>
  <c r="AN1003" i="1"/>
  <c r="AN1004" i="1"/>
  <c r="AN1005" i="1"/>
  <c r="AN1006" i="1"/>
  <c r="AN1007" i="1"/>
  <c r="AN1008" i="1"/>
  <c r="AN1009" i="1"/>
  <c r="AN1010" i="1"/>
  <c r="AN1011" i="1"/>
  <c r="AN1012" i="1"/>
  <c r="AN1013" i="1"/>
  <c r="AN1014" i="1"/>
  <c r="AN1015" i="1"/>
  <c r="AN1016" i="1"/>
  <c r="AN1017" i="1"/>
  <c r="AN1018" i="1"/>
  <c r="AN1019" i="1"/>
  <c r="AN1020" i="1"/>
  <c r="AN1021" i="1"/>
  <c r="AN1022" i="1"/>
  <c r="AN1023" i="1"/>
  <c r="AN1024" i="1"/>
  <c r="AN1025" i="1"/>
  <c r="AN1026" i="1"/>
  <c r="AN1027" i="1"/>
  <c r="AN1028" i="1"/>
  <c r="AN1029" i="1"/>
  <c r="AN1030" i="1"/>
  <c r="AN1031" i="1"/>
  <c r="AN1032" i="1"/>
  <c r="AN1033" i="1"/>
  <c r="AN1034" i="1"/>
  <c r="AN1035" i="1"/>
  <c r="AN1036" i="1"/>
  <c r="AN1037" i="1"/>
  <c r="AN1038" i="1"/>
  <c r="AN1039" i="1"/>
  <c r="AN1040" i="1"/>
  <c r="AN1041" i="1"/>
  <c r="AN1042" i="1"/>
  <c r="AN1043" i="1"/>
  <c r="AN1044" i="1"/>
  <c r="AN1045" i="1"/>
  <c r="AN1046" i="1"/>
  <c r="AN1047" i="1"/>
  <c r="AN1048" i="1"/>
  <c r="AN1049" i="1"/>
  <c r="AN1050" i="1"/>
  <c r="AN1051" i="1"/>
  <c r="AN1052" i="1"/>
  <c r="AN1053" i="1"/>
  <c r="AN1054" i="1"/>
  <c r="AN1055" i="1"/>
  <c r="AN1056" i="1"/>
  <c r="AN1057" i="1"/>
  <c r="AN1058" i="1"/>
  <c r="AN1059" i="1"/>
  <c r="AN1060" i="1"/>
  <c r="AN1061" i="1"/>
  <c r="AN1062" i="1"/>
  <c r="AN1063" i="1"/>
  <c r="AN1064" i="1"/>
  <c r="AN1065" i="1"/>
  <c r="AN1066" i="1"/>
  <c r="AN1067" i="1"/>
  <c r="AN1068" i="1"/>
  <c r="AN1069" i="1"/>
  <c r="AN1070" i="1"/>
  <c r="AN1071" i="1"/>
  <c r="AN1072" i="1"/>
  <c r="AN1073" i="1"/>
  <c r="AN1074" i="1"/>
  <c r="AN1075" i="1"/>
  <c r="AN1076" i="1"/>
  <c r="AN1077" i="1"/>
  <c r="AN1078" i="1"/>
  <c r="AN1079" i="1"/>
  <c r="AN1080" i="1"/>
  <c r="AN1081" i="1"/>
  <c r="AN1082" i="1"/>
  <c r="AN1083" i="1"/>
  <c r="AN1084" i="1"/>
  <c r="AN1085" i="1"/>
  <c r="AN1086" i="1"/>
  <c r="AN1087" i="1"/>
  <c r="AN1088" i="1"/>
  <c r="AN1089" i="1"/>
  <c r="AN1090" i="1"/>
  <c r="AN1091" i="1"/>
  <c r="AN1092" i="1"/>
  <c r="AN1093" i="1"/>
  <c r="AN1094" i="1"/>
  <c r="AN1095" i="1"/>
  <c r="AN1096" i="1"/>
  <c r="AN1097" i="1"/>
  <c r="AN1098" i="1"/>
  <c r="AN1099" i="1"/>
  <c r="AN1100" i="1"/>
  <c r="AN1101" i="1"/>
  <c r="AN1102" i="1"/>
  <c r="AN1103" i="1"/>
  <c r="AN1104" i="1"/>
  <c r="AN1105" i="1"/>
  <c r="AN1106" i="1"/>
  <c r="AN1107" i="1"/>
  <c r="AN1108" i="1"/>
  <c r="AN1109" i="1"/>
  <c r="AN1110" i="1"/>
  <c r="AN1111" i="1"/>
  <c r="AN1112" i="1"/>
  <c r="AN1113" i="1"/>
  <c r="AN1114" i="1"/>
  <c r="AN1115" i="1"/>
  <c r="AN1116" i="1"/>
  <c r="AN1117" i="1"/>
  <c r="AN1118" i="1"/>
  <c r="AN1119" i="1"/>
  <c r="AN1120" i="1"/>
  <c r="AN1121" i="1"/>
  <c r="AN1122" i="1"/>
  <c r="AN1123" i="1"/>
  <c r="AN1124" i="1"/>
  <c r="AN1125" i="1"/>
  <c r="AN1126" i="1"/>
  <c r="AN1127" i="1"/>
  <c r="AN1128" i="1"/>
  <c r="AN1129" i="1"/>
  <c r="AN1130" i="1"/>
  <c r="AN1131" i="1"/>
  <c r="AN1132" i="1"/>
  <c r="AN1133" i="1"/>
  <c r="AN1134" i="1"/>
  <c r="AN1135" i="1"/>
  <c r="AN1136" i="1"/>
  <c r="AN1137" i="1"/>
  <c r="AN1138" i="1"/>
  <c r="AN1139" i="1"/>
  <c r="AN1140" i="1"/>
  <c r="AN1141" i="1"/>
  <c r="AN1142" i="1"/>
  <c r="AN1143" i="1"/>
  <c r="AN1144" i="1"/>
  <c r="AN1145" i="1"/>
  <c r="AN1146" i="1"/>
  <c r="AN1147" i="1"/>
  <c r="AN1148" i="1"/>
  <c r="AN1149" i="1"/>
  <c r="AN1150" i="1"/>
  <c r="AN1151" i="1"/>
  <c r="AN1152" i="1"/>
  <c r="AN1153" i="1"/>
  <c r="AN1154" i="1"/>
  <c r="AN1155" i="1"/>
  <c r="AN1156" i="1"/>
  <c r="AN1157" i="1"/>
  <c r="AN1158" i="1"/>
  <c r="AN1159" i="1"/>
  <c r="AN1160" i="1"/>
  <c r="AN1161" i="1"/>
  <c r="AN1162" i="1"/>
  <c r="AN1163" i="1"/>
  <c r="AN1164" i="1"/>
  <c r="AN1165" i="1"/>
  <c r="AN1166" i="1"/>
  <c r="AN1167" i="1"/>
  <c r="AN1168" i="1"/>
  <c r="AN1169" i="1"/>
  <c r="AN1170" i="1"/>
  <c r="AN1171" i="1"/>
  <c r="AN1172" i="1"/>
  <c r="AN1173" i="1"/>
  <c r="AN1176" i="1"/>
  <c r="AN1174" i="1"/>
  <c r="AN1175" i="1"/>
  <c r="AN1177" i="1"/>
  <c r="AN1178" i="1"/>
  <c r="AN1179" i="1"/>
  <c r="AN1180" i="1"/>
  <c r="AN1181" i="1"/>
  <c r="AN1182" i="1"/>
  <c r="AN1183" i="1"/>
  <c r="AN1184" i="1"/>
  <c r="AN1185" i="1"/>
  <c r="AN1186" i="1"/>
  <c r="AN1187" i="1"/>
  <c r="AN1188" i="1"/>
  <c r="AN1189" i="1"/>
  <c r="AN1190" i="1"/>
  <c r="AN1191" i="1"/>
  <c r="AN1192" i="1"/>
  <c r="AN1193" i="1"/>
  <c r="AN1194" i="1"/>
  <c r="AN1195" i="1"/>
  <c r="AN1196" i="1"/>
  <c r="AN1197" i="1"/>
  <c r="AN1198" i="1"/>
  <c r="AN1199" i="1"/>
  <c r="AN1200" i="1"/>
  <c r="AN1201" i="1"/>
  <c r="AN1202" i="1"/>
  <c r="AN1203" i="1"/>
  <c r="AN1204" i="1"/>
  <c r="AN1205" i="1"/>
  <c r="AN1206" i="1"/>
  <c r="AN1207" i="1"/>
  <c r="AN1208" i="1"/>
  <c r="AN1209" i="1"/>
  <c r="AN1210" i="1"/>
  <c r="AN1211" i="1"/>
  <c r="AN1212" i="1"/>
  <c r="AN1213" i="1"/>
  <c r="AN1214" i="1"/>
  <c r="AN1215" i="1"/>
  <c r="AN1216" i="1"/>
  <c r="AN1217" i="1"/>
  <c r="AN1218" i="1"/>
  <c r="AN1219" i="1"/>
  <c r="AN1220" i="1"/>
  <c r="AN1221" i="1"/>
  <c r="AN1222" i="1"/>
  <c r="AN1223" i="1"/>
  <c r="AN1224" i="1"/>
  <c r="AN1225" i="1"/>
  <c r="AN1226" i="1"/>
  <c r="AN1227" i="1"/>
  <c r="AN1228" i="1"/>
  <c r="AN1229" i="1"/>
  <c r="AN1230" i="1"/>
  <c r="AN1231" i="1"/>
  <c r="AN1232" i="1"/>
  <c r="AN1233" i="1"/>
  <c r="AN1234" i="1"/>
  <c r="AN1235" i="1"/>
  <c r="AN1236" i="1"/>
  <c r="AN1237" i="1"/>
  <c r="AN1238" i="1"/>
  <c r="AN1239" i="1"/>
  <c r="AN1240" i="1"/>
  <c r="AN1241" i="1"/>
  <c r="AN1242" i="1"/>
  <c r="AN1243" i="1"/>
  <c r="AN1244" i="1"/>
  <c r="AN1245" i="1"/>
  <c r="AN1246" i="1"/>
  <c r="AN1247" i="1"/>
  <c r="AN1248" i="1"/>
  <c r="AN1249" i="1"/>
  <c r="AN1250" i="1"/>
  <c r="AN1251" i="1"/>
  <c r="AN1252" i="1"/>
  <c r="AN1253" i="1"/>
  <c r="AN1254" i="1"/>
  <c r="AN1255" i="1"/>
  <c r="AN1256" i="1"/>
  <c r="AN1257" i="1"/>
  <c r="AN1258" i="1"/>
  <c r="AN1259" i="1"/>
  <c r="AN1260" i="1"/>
  <c r="AN1261" i="1"/>
  <c r="AN1262" i="1"/>
  <c r="AN1263" i="1"/>
  <c r="AN1264" i="1"/>
  <c r="AN1265" i="1"/>
  <c r="AN1266" i="1"/>
  <c r="AN1267" i="1"/>
  <c r="AN1268" i="1"/>
  <c r="AN1269" i="1"/>
  <c r="AN1270" i="1"/>
  <c r="AN1271" i="1"/>
  <c r="AN1272" i="1"/>
  <c r="AN1273" i="1"/>
  <c r="AN1274" i="1"/>
  <c r="AN1275" i="1"/>
  <c r="AN1276" i="1"/>
  <c r="AN1277" i="1"/>
  <c r="AN1278" i="1"/>
  <c r="AN1279" i="1"/>
  <c r="AN1280" i="1"/>
  <c r="AN1281" i="1"/>
  <c r="AN1282" i="1"/>
  <c r="AN1283" i="1"/>
  <c r="AN1284" i="1"/>
  <c r="AN1285" i="1"/>
  <c r="AN1286" i="1"/>
  <c r="AN1287" i="1"/>
  <c r="AN1288" i="1"/>
  <c r="AN1289" i="1"/>
  <c r="AN1290" i="1"/>
  <c r="AN1291" i="1"/>
  <c r="AN1292" i="1"/>
  <c r="AN1293" i="1"/>
  <c r="AN1294" i="1"/>
  <c r="AN1295" i="1"/>
  <c r="AN1296" i="1"/>
  <c r="AN1297" i="1"/>
  <c r="AN1298" i="1"/>
  <c r="AN1299" i="1"/>
  <c r="AN1300" i="1"/>
  <c r="AN1301" i="1"/>
  <c r="AN1302" i="1"/>
  <c r="AN1303" i="1"/>
  <c r="AN1304" i="1"/>
  <c r="AN1305" i="1"/>
  <c r="AN1306" i="1"/>
  <c r="AN1307" i="1"/>
  <c r="AN1308" i="1"/>
  <c r="AN1309" i="1"/>
  <c r="AN1310" i="1"/>
  <c r="AN1311" i="1"/>
  <c r="AN1312" i="1"/>
  <c r="AN1313" i="1"/>
  <c r="AN1314" i="1"/>
  <c r="AN1315" i="1"/>
  <c r="AN1316" i="1"/>
  <c r="AN1317" i="1"/>
  <c r="AN1318" i="1"/>
  <c r="AN1319" i="1"/>
  <c r="AN1320" i="1"/>
  <c r="AN1321" i="1"/>
  <c r="AN1322" i="1"/>
  <c r="AN1323" i="1"/>
  <c r="AN1324" i="1"/>
  <c r="AN1325" i="1"/>
  <c r="AN1326" i="1"/>
  <c r="AN1327" i="1"/>
  <c r="AN1328" i="1"/>
  <c r="AN1329" i="1"/>
  <c r="AN1330" i="1"/>
  <c r="AN1331" i="1"/>
  <c r="AN1332" i="1"/>
  <c r="AN1333" i="1"/>
  <c r="AN1334" i="1"/>
  <c r="AN1335" i="1"/>
  <c r="AN1336" i="1"/>
  <c r="AN1337" i="1"/>
  <c r="AN1338" i="1"/>
  <c r="AN1339" i="1"/>
  <c r="AN1340" i="1"/>
  <c r="AN1341" i="1"/>
  <c r="AN1342" i="1"/>
  <c r="AN1343" i="1"/>
  <c r="AN1344" i="1"/>
  <c r="AN1345" i="1"/>
  <c r="AN1346" i="1"/>
  <c r="AN1347" i="1"/>
  <c r="AN1348" i="1"/>
  <c r="AN1349" i="1"/>
  <c r="AN1350" i="1"/>
  <c r="AN1351" i="1"/>
  <c r="AN1352" i="1"/>
  <c r="AN1353" i="1"/>
  <c r="AN1354" i="1"/>
  <c r="AN1355" i="1"/>
  <c r="AN1356" i="1"/>
  <c r="AN1357" i="1"/>
  <c r="AN1358" i="1"/>
  <c r="AN1359" i="1"/>
  <c r="AN1360" i="1"/>
  <c r="AN1361" i="1"/>
  <c r="AN1362" i="1"/>
  <c r="AN1363" i="1"/>
  <c r="AN1364" i="1"/>
  <c r="AN1365" i="1"/>
  <c r="AN1366" i="1"/>
  <c r="AN1367" i="1"/>
  <c r="AN1368" i="1"/>
  <c r="AN1369" i="1"/>
  <c r="AN1370" i="1"/>
  <c r="AN1371" i="1"/>
  <c r="AN1372" i="1"/>
  <c r="AN1373" i="1"/>
  <c r="AN1374" i="1"/>
  <c r="AN1375" i="1"/>
  <c r="AN1376" i="1"/>
  <c r="AN1377" i="1"/>
  <c r="AN1378" i="1"/>
  <c r="AN1379" i="1"/>
  <c r="AN1380" i="1"/>
  <c r="AN1381" i="1"/>
  <c r="AN1382" i="1"/>
  <c r="AN1383" i="1"/>
  <c r="AN1384" i="1"/>
  <c r="AN1385" i="1"/>
  <c r="AN1386" i="1"/>
  <c r="AN1387" i="1"/>
  <c r="AN1388" i="1"/>
  <c r="AN1389" i="1"/>
  <c r="AN1390" i="1"/>
  <c r="AN1391" i="1"/>
  <c r="AN1392" i="1"/>
  <c r="AN1393" i="1"/>
  <c r="AN1394" i="1"/>
  <c r="AN1395" i="1"/>
  <c r="AN1396" i="1"/>
  <c r="AN1397" i="1"/>
  <c r="AN1398" i="1"/>
  <c r="AN1399" i="1"/>
  <c r="AN1400" i="1"/>
  <c r="AN1401" i="1"/>
  <c r="AN1402" i="1"/>
  <c r="AN1403" i="1"/>
  <c r="AN1404" i="1"/>
  <c r="AN1405" i="1"/>
  <c r="AN1406" i="1"/>
  <c r="AN1407" i="1"/>
  <c r="AN1408" i="1"/>
  <c r="AN1409" i="1"/>
  <c r="AN1410" i="1"/>
  <c r="AN1411" i="1"/>
  <c r="AN1412" i="1"/>
  <c r="AN1413" i="1"/>
  <c r="AN1414" i="1"/>
  <c r="AN1415" i="1"/>
  <c r="AN1416" i="1"/>
  <c r="AN1417" i="1"/>
  <c r="AN1418" i="1"/>
  <c r="AN1419" i="1"/>
  <c r="AN1420" i="1"/>
  <c r="AN1421" i="1"/>
  <c r="AN1422" i="1"/>
  <c r="AN1423" i="1"/>
  <c r="AN1424" i="1"/>
  <c r="AN1425" i="1"/>
  <c r="AN1426" i="1"/>
  <c r="AN1427" i="1"/>
  <c r="AN1428" i="1"/>
  <c r="AN1429" i="1"/>
  <c r="AN1430" i="1"/>
  <c r="AN1431" i="1"/>
  <c r="AN1432" i="1"/>
  <c r="AN1433" i="1"/>
  <c r="AN1434" i="1"/>
  <c r="AN1435" i="1"/>
  <c r="AN1436" i="1"/>
  <c r="AN1437" i="1"/>
  <c r="AN1438" i="1"/>
  <c r="AN1439" i="1"/>
  <c r="AN1440" i="1"/>
  <c r="AN1441" i="1"/>
  <c r="AN1442" i="1"/>
  <c r="AN1443" i="1"/>
  <c r="AN1444" i="1"/>
  <c r="AN1445" i="1"/>
  <c r="AN1446" i="1"/>
  <c r="AN1447" i="1"/>
  <c r="AN1448" i="1"/>
  <c r="AN1449" i="1"/>
  <c r="AN1450" i="1"/>
  <c r="AN1451" i="1"/>
  <c r="AN1452" i="1"/>
  <c r="AN1453" i="1"/>
  <c r="AN1454" i="1"/>
  <c r="AN1455" i="1"/>
  <c r="AN1456" i="1"/>
  <c r="AN1457" i="1"/>
  <c r="AN1458" i="1"/>
  <c r="AN1459" i="1"/>
  <c r="AN1460" i="1"/>
  <c r="AN1461" i="1"/>
  <c r="AN1462" i="1"/>
  <c r="AN1463" i="1"/>
  <c r="AN1464" i="1"/>
  <c r="AN1465" i="1"/>
  <c r="AN1466" i="1"/>
  <c r="AN1467" i="1"/>
  <c r="AN1468" i="1"/>
  <c r="AN1469" i="1"/>
  <c r="AN1470" i="1"/>
  <c r="AN1471" i="1"/>
  <c r="AN1472" i="1"/>
  <c r="AN1473" i="1"/>
  <c r="AN1474" i="1"/>
  <c r="AN1475" i="1"/>
  <c r="AN1476" i="1"/>
  <c r="AN1477" i="1"/>
  <c r="AN1478" i="1"/>
  <c r="AN1479" i="1"/>
  <c r="AN1480" i="1"/>
  <c r="AN1481" i="1"/>
  <c r="AN1482" i="1"/>
  <c r="AN1483" i="1"/>
  <c r="AN1484" i="1"/>
  <c r="AN1485" i="1"/>
  <c r="AN1486" i="1"/>
  <c r="AN1487" i="1"/>
  <c r="AN1488" i="1"/>
  <c r="AN1489" i="1"/>
  <c r="AN1490" i="1"/>
  <c r="AN1491" i="1"/>
  <c r="AN1492" i="1"/>
  <c r="AN1493" i="1"/>
  <c r="AN1494" i="1"/>
  <c r="AN1495" i="1"/>
  <c r="AN1496" i="1"/>
  <c r="AN1497" i="1"/>
  <c r="AN1498" i="1"/>
  <c r="AN1499" i="1"/>
  <c r="AN1500" i="1"/>
  <c r="AN1501" i="1"/>
  <c r="AN1502" i="1"/>
  <c r="AN1503" i="1"/>
  <c r="AN1504" i="1"/>
  <c r="AN1505" i="1"/>
  <c r="AN1506" i="1"/>
  <c r="AN1507" i="1"/>
  <c r="AN1508" i="1"/>
  <c r="AN1509" i="1"/>
  <c r="AN1510" i="1"/>
  <c r="AN1511" i="1"/>
  <c r="AN1512" i="1"/>
  <c r="AN1513" i="1"/>
  <c r="AN1514" i="1"/>
  <c r="AN1515" i="1"/>
  <c r="AN1516" i="1"/>
  <c r="AN1517" i="1"/>
  <c r="AN1518" i="1"/>
  <c r="AN1519" i="1"/>
  <c r="AN1520" i="1"/>
  <c r="AN1521" i="1"/>
  <c r="AN1522" i="1"/>
  <c r="AN1523" i="1"/>
  <c r="AN1524" i="1"/>
  <c r="AN1525" i="1"/>
  <c r="AN1526" i="1"/>
  <c r="AN1527" i="1"/>
  <c r="AN1528" i="1"/>
  <c r="AN1529" i="1"/>
  <c r="AN1530" i="1"/>
  <c r="AN1531" i="1"/>
  <c r="AN1532" i="1"/>
  <c r="AN1533" i="1"/>
  <c r="AN1534" i="1"/>
  <c r="AN1535" i="1"/>
  <c r="AN1536" i="1"/>
  <c r="AN1537" i="1"/>
  <c r="AN1538" i="1"/>
  <c r="AN1539" i="1"/>
  <c r="AN1540" i="1"/>
  <c r="AN1541" i="1"/>
  <c r="AN1542" i="1"/>
  <c r="AN1543" i="1"/>
  <c r="AN1544" i="1"/>
  <c r="AN1545" i="1"/>
  <c r="AN1546" i="1"/>
  <c r="AN1547" i="1"/>
  <c r="AN1548" i="1"/>
  <c r="AN1549" i="1"/>
  <c r="AN1550" i="1"/>
  <c r="AN1551" i="1"/>
  <c r="AN1552" i="1"/>
  <c r="AN1553" i="1"/>
  <c r="AN1554" i="1"/>
  <c r="AN1555" i="1"/>
  <c r="AN1556" i="1"/>
  <c r="AN1557" i="1"/>
  <c r="AN1558" i="1"/>
  <c r="AN1559" i="1"/>
  <c r="AN1560" i="1"/>
  <c r="AN1561" i="1"/>
  <c r="AN1562" i="1"/>
  <c r="AN1563" i="1"/>
  <c r="AN1564" i="1"/>
  <c r="AN1565" i="1"/>
  <c r="AN1566" i="1"/>
  <c r="AN1567" i="1"/>
  <c r="AN1568" i="1"/>
  <c r="AN1569" i="1"/>
  <c r="AN1570" i="1"/>
  <c r="AN1571" i="1"/>
  <c r="AN1572" i="1"/>
  <c r="AN1573" i="1"/>
  <c r="AN1574" i="1"/>
  <c r="AN1575" i="1"/>
  <c r="AN1576" i="1"/>
  <c r="AN1577" i="1"/>
  <c r="AN1578" i="1"/>
  <c r="AN1579" i="1"/>
  <c r="AN1580" i="1"/>
  <c r="AN1581" i="1"/>
  <c r="AN1582" i="1"/>
  <c r="AN1583" i="1"/>
  <c r="AN1584" i="1"/>
  <c r="AN1585" i="1"/>
  <c r="AN1586" i="1"/>
  <c r="AN1587" i="1"/>
  <c r="AN1588" i="1"/>
  <c r="AN1589" i="1"/>
  <c r="AN1590" i="1"/>
  <c r="AN1591" i="1"/>
  <c r="AN1592" i="1"/>
  <c r="AN1593" i="1"/>
  <c r="AN1594" i="1"/>
  <c r="AN1595" i="1"/>
  <c r="AN1596" i="1"/>
  <c r="AN1597" i="1"/>
  <c r="AN1598" i="1"/>
  <c r="AN1599" i="1"/>
  <c r="AN1600" i="1"/>
  <c r="AN1601" i="1"/>
  <c r="AN1602" i="1"/>
  <c r="AN1603" i="1"/>
  <c r="AN1604" i="1"/>
  <c r="AN1605" i="1"/>
  <c r="AN1606" i="1"/>
  <c r="AN1607" i="1"/>
  <c r="AN1608" i="1"/>
  <c r="AN1609" i="1"/>
  <c r="AN1610" i="1"/>
  <c r="AN1611" i="1"/>
  <c r="AN1612" i="1"/>
  <c r="AN1613" i="1"/>
  <c r="AN1614" i="1"/>
  <c r="AN1615" i="1"/>
  <c r="AN1616" i="1"/>
  <c r="AN1617" i="1"/>
  <c r="AN1618" i="1"/>
  <c r="AN1619" i="1"/>
  <c r="AN1620" i="1"/>
  <c r="AN1621" i="1"/>
  <c r="AN1622" i="1"/>
  <c r="AN1623" i="1"/>
  <c r="AN1624" i="1"/>
  <c r="AN1625" i="1"/>
  <c r="AN1626" i="1"/>
  <c r="AN1627" i="1"/>
  <c r="AN1628" i="1"/>
  <c r="AN1629" i="1"/>
  <c r="AN1630" i="1"/>
  <c r="AN1631" i="1"/>
  <c r="AN1632" i="1"/>
  <c r="AN1633" i="1"/>
  <c r="AN1634" i="1"/>
  <c r="AN1635" i="1"/>
  <c r="AN1636" i="1"/>
  <c r="AN1637" i="1"/>
  <c r="AN1638" i="1"/>
  <c r="AN1639" i="1"/>
  <c r="AN1640" i="1"/>
  <c r="AN1641" i="1"/>
  <c r="AN1642" i="1"/>
  <c r="AN1643" i="1"/>
  <c r="AN1644" i="1"/>
  <c r="AN1645" i="1"/>
  <c r="AN1646" i="1"/>
  <c r="AN1647" i="1"/>
  <c r="AN1648" i="1"/>
  <c r="AN1649" i="1"/>
  <c r="AN1650" i="1"/>
  <c r="AN1651" i="1"/>
  <c r="AN1652" i="1"/>
  <c r="AN1653" i="1"/>
  <c r="AN1654" i="1"/>
  <c r="AN1655" i="1"/>
  <c r="AN1656" i="1"/>
  <c r="AN1657" i="1"/>
  <c r="AN1658" i="1"/>
  <c r="AN1659" i="1"/>
  <c r="AN1660" i="1"/>
  <c r="AN1661" i="1"/>
  <c r="AN1662" i="1"/>
  <c r="AN1663" i="1"/>
  <c r="AN1664" i="1"/>
  <c r="AN1665" i="1"/>
  <c r="AN1666" i="1"/>
  <c r="AN1667" i="1"/>
  <c r="AN1668" i="1"/>
  <c r="AN1669" i="1"/>
  <c r="AN1670" i="1"/>
  <c r="AN1671" i="1"/>
  <c r="AN1672" i="1"/>
  <c r="AN1673" i="1"/>
  <c r="AN1674" i="1"/>
  <c r="AN1675" i="1"/>
  <c r="AN1676" i="1"/>
  <c r="AN1677" i="1"/>
  <c r="AN1678" i="1"/>
  <c r="AN1679" i="1"/>
  <c r="AN1680" i="1"/>
  <c r="AN1681" i="1"/>
  <c r="AN1682" i="1"/>
  <c r="AN1683" i="1"/>
  <c r="AN1684" i="1"/>
  <c r="AN1685" i="1"/>
  <c r="AN1686" i="1"/>
  <c r="AN1687" i="1"/>
  <c r="AN1688" i="1"/>
  <c r="AN1689" i="1"/>
  <c r="AN1690" i="1"/>
  <c r="AN1691" i="1"/>
  <c r="AN1692" i="1"/>
  <c r="AN1693" i="1"/>
  <c r="AN1694" i="1"/>
  <c r="AN1695" i="1"/>
  <c r="AN1696" i="1"/>
  <c r="AN1697" i="1"/>
  <c r="AN1698" i="1"/>
  <c r="AN1699" i="1"/>
  <c r="AN1700" i="1"/>
  <c r="AN1701" i="1"/>
  <c r="AN1702" i="1"/>
  <c r="AN1703" i="1"/>
  <c r="AN1704" i="1"/>
  <c r="AN1705" i="1"/>
  <c r="AN1706" i="1"/>
  <c r="AN1707" i="1"/>
  <c r="AN1708" i="1"/>
  <c r="AN1709" i="1"/>
  <c r="AN1710" i="1"/>
  <c r="AN1711" i="1"/>
  <c r="AN1712" i="1"/>
  <c r="AN1713" i="1"/>
  <c r="AN1714" i="1"/>
  <c r="AN1715" i="1"/>
  <c r="AN1716" i="1"/>
  <c r="AN1717" i="1"/>
  <c r="AN1718" i="1"/>
  <c r="AN1719" i="1"/>
  <c r="AN1720" i="1"/>
  <c r="AN1721" i="1"/>
  <c r="AN1722" i="1"/>
  <c r="AN1723" i="1"/>
  <c r="AN1724" i="1"/>
  <c r="AN1725" i="1"/>
  <c r="AN1727" i="1"/>
  <c r="AN1728" i="1"/>
  <c r="AN1729" i="1"/>
  <c r="AN1730" i="1"/>
  <c r="AN1726" i="1"/>
  <c r="AN1731" i="1"/>
  <c r="AN1732" i="1"/>
  <c r="AN1733" i="1"/>
  <c r="AN1734" i="1"/>
  <c r="AN1735" i="1"/>
  <c r="AN1736" i="1"/>
  <c r="AN1737" i="1"/>
  <c r="AN1738" i="1"/>
  <c r="AN1739" i="1"/>
  <c r="AN1740" i="1"/>
  <c r="AN1741" i="1"/>
  <c r="AN1747" i="1"/>
  <c r="AN1742" i="1"/>
  <c r="AN1743" i="1"/>
  <c r="AN1744" i="1"/>
  <c r="AN1745" i="1"/>
  <c r="AN1746" i="1"/>
  <c r="AN1748" i="1"/>
  <c r="AN1749" i="1"/>
  <c r="AN1750" i="1"/>
  <c r="AN1751" i="1"/>
  <c r="AN1752" i="1"/>
  <c r="AN1753" i="1"/>
  <c r="AN1754" i="1"/>
  <c r="AN1755" i="1"/>
  <c r="AN1756" i="1"/>
  <c r="AN1757" i="1"/>
  <c r="AN1758" i="1"/>
  <c r="AN1759" i="1"/>
  <c r="AN1760" i="1"/>
  <c r="AN1761" i="1"/>
  <c r="AN1762" i="1"/>
  <c r="AN1763" i="1"/>
  <c r="AN1764" i="1"/>
  <c r="AN1765" i="1"/>
  <c r="AN1766" i="1"/>
  <c r="AN1767" i="1"/>
  <c r="AN1768" i="1"/>
  <c r="AN1769" i="1"/>
  <c r="AN1770" i="1"/>
  <c r="AN1771" i="1"/>
  <c r="AN1772" i="1"/>
  <c r="AN1773" i="1"/>
  <c r="AN1774" i="1"/>
  <c r="AN1775" i="1"/>
  <c r="AN1776" i="1"/>
  <c r="AN1777" i="1"/>
  <c r="AN1778" i="1"/>
  <c r="AN1779" i="1"/>
  <c r="AN1780" i="1"/>
  <c r="AN1781" i="1"/>
  <c r="AN1782" i="1"/>
  <c r="AN1783" i="1"/>
  <c r="AN1784" i="1"/>
  <c r="AN1785" i="1"/>
  <c r="AN1786" i="1"/>
  <c r="AN1787" i="1"/>
  <c r="AN1788" i="1"/>
  <c r="AN1789" i="1"/>
  <c r="AN1790" i="1"/>
  <c r="AN1791" i="1"/>
  <c r="AN1792" i="1"/>
  <c r="AN1793" i="1"/>
  <c r="AN1794" i="1"/>
  <c r="AN1795" i="1"/>
  <c r="AN1796" i="1"/>
  <c r="AN1797" i="1"/>
  <c r="AN1798" i="1"/>
  <c r="AN1799" i="1"/>
  <c r="AN1800" i="1"/>
  <c r="AN1801" i="1"/>
  <c r="AN1802" i="1"/>
  <c r="AN1803" i="1"/>
  <c r="AN1804" i="1"/>
  <c r="AN1805" i="1"/>
  <c r="AN1806" i="1"/>
  <c r="AN1807" i="1"/>
  <c r="AN1808" i="1"/>
  <c r="AN1809" i="1"/>
  <c r="AN1810" i="1"/>
  <c r="AN1811" i="1"/>
  <c r="AN1812" i="1"/>
  <c r="AN1813" i="1"/>
  <c r="AN1814" i="1"/>
  <c r="AN1815" i="1"/>
  <c r="AN1816" i="1"/>
  <c r="AN1817" i="1"/>
  <c r="AN1818" i="1"/>
  <c r="AN1819" i="1"/>
  <c r="AN1820" i="1"/>
  <c r="AN1821" i="1"/>
  <c r="AN1822" i="1"/>
  <c r="AN1823" i="1"/>
  <c r="AN1824" i="1"/>
  <c r="AN1825" i="1"/>
  <c r="AN1826" i="1"/>
  <c r="AN1827" i="1"/>
  <c r="AN1828" i="1"/>
  <c r="AN1829" i="1"/>
  <c r="AN1830" i="1"/>
  <c r="AN1831" i="1"/>
  <c r="AN1832" i="1"/>
  <c r="AN1833" i="1"/>
  <c r="AN1834" i="1"/>
  <c r="AN1835" i="1"/>
  <c r="AN1836" i="1"/>
  <c r="AN1837" i="1"/>
  <c r="AN1838" i="1"/>
  <c r="AN1839" i="1"/>
  <c r="AN1840" i="1"/>
  <c r="AN1841" i="1"/>
  <c r="AN1842" i="1"/>
  <c r="AN1843" i="1"/>
  <c r="AN1844" i="1"/>
  <c r="AN1845" i="1"/>
  <c r="AN1846" i="1"/>
  <c r="AN1847" i="1"/>
  <c r="AN1848" i="1"/>
  <c r="AN1849" i="1"/>
  <c r="AN1850" i="1"/>
  <c r="AN1851" i="1"/>
  <c r="AN1852" i="1"/>
  <c r="AN1853" i="1"/>
  <c r="AN1854" i="1"/>
  <c r="AN1855" i="1"/>
  <c r="AN1856" i="1"/>
  <c r="AN1857" i="1"/>
  <c r="AN1858" i="1"/>
  <c r="AN1859" i="1"/>
  <c r="AN1860" i="1"/>
  <c r="AN1861" i="1"/>
  <c r="AN1862" i="1"/>
  <c r="AN1863" i="1"/>
  <c r="AN1864" i="1"/>
  <c r="AN1865" i="1"/>
  <c r="AN1866" i="1"/>
  <c r="AN1867" i="1"/>
  <c r="AN1868" i="1"/>
  <c r="AN1869" i="1"/>
  <c r="AN1870" i="1"/>
  <c r="AN1871" i="1"/>
  <c r="AN1872" i="1"/>
  <c r="AN1873" i="1"/>
  <c r="AN1874" i="1"/>
  <c r="AN1875" i="1"/>
  <c r="AN1876" i="1"/>
  <c r="AN1877" i="1"/>
  <c r="AN1878" i="1"/>
  <c r="AN1879" i="1"/>
  <c r="AN1880" i="1"/>
  <c r="AN1881" i="1"/>
  <c r="AN1882" i="1"/>
  <c r="AN1884" i="1"/>
  <c r="AN1885" i="1"/>
  <c r="AN1886" i="1"/>
  <c r="AN1887" i="1"/>
  <c r="AN1883" i="1"/>
  <c r="AN1888" i="1"/>
  <c r="AN1889" i="1"/>
  <c r="AN1890" i="1"/>
  <c r="AN1891" i="1"/>
  <c r="AN1892" i="1"/>
  <c r="AN1893" i="1"/>
  <c r="AN1894" i="1"/>
  <c r="AN1895" i="1"/>
  <c r="AN1896" i="1"/>
  <c r="AN1897" i="1"/>
  <c r="AN1898" i="1"/>
  <c r="AN1899" i="1"/>
  <c r="AN1900" i="1"/>
  <c r="V18" i="6" l="1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4" i="6"/>
  <c r="V35" i="6"/>
  <c r="V36" i="6"/>
  <c r="V37" i="6"/>
  <c r="V38" i="6"/>
  <c r="V33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13" i="6"/>
  <c r="V114" i="6"/>
  <c r="V115" i="6"/>
  <c r="V116" i="6"/>
  <c r="V128" i="6"/>
  <c r="V130" i="6"/>
  <c r="V124" i="6"/>
  <c r="V125" i="6"/>
  <c r="V126" i="6"/>
  <c r="V127" i="6"/>
  <c r="V134" i="6"/>
  <c r="V135" i="6"/>
  <c r="V136" i="6"/>
  <c r="V137" i="6"/>
  <c r="V138" i="6"/>
  <c r="V117" i="6"/>
  <c r="V118" i="6"/>
  <c r="V119" i="6"/>
  <c r="V120" i="6"/>
  <c r="V121" i="6"/>
  <c r="V122" i="6"/>
  <c r="V123" i="6"/>
  <c r="V6" i="6"/>
  <c r="V7" i="6"/>
  <c r="V11" i="6"/>
  <c r="V8" i="6"/>
  <c r="V9" i="6"/>
  <c r="V10" i="6"/>
  <c r="V12" i="6"/>
  <c r="V16" i="6"/>
  <c r="V13" i="6"/>
  <c r="V14" i="6"/>
  <c r="V15" i="6"/>
  <c r="V17" i="6"/>
  <c r="Y101" i="6"/>
  <c r="Y102" i="6"/>
  <c r="Y103" i="6"/>
  <c r="Y104" i="6"/>
  <c r="Y105" i="6"/>
  <c r="Y106" i="6"/>
  <c r="Y107" i="6"/>
  <c r="Y113" i="6"/>
  <c r="T18" i="6" l="1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4" i="6"/>
  <c r="T35" i="6"/>
  <c r="T36" i="6"/>
  <c r="T37" i="6"/>
  <c r="T38" i="6"/>
  <c r="T33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13" i="6"/>
  <c r="U104" i="6" l="1"/>
  <c r="U105" i="6"/>
  <c r="U106" i="6"/>
  <c r="U107" i="6"/>
  <c r="Y42" i="6"/>
  <c r="Y46" i="6"/>
  <c r="Y54" i="6"/>
  <c r="U113" i="6"/>
  <c r="T126" i="6" l="1"/>
  <c r="Y126" i="6"/>
  <c r="Y53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9" i="6"/>
  <c r="Y100" i="6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115" i="1"/>
  <c r="AM116" i="1"/>
  <c r="AM117" i="1"/>
  <c r="AM118" i="1"/>
  <c r="AM119" i="1"/>
  <c r="AM120" i="1"/>
  <c r="AM121" i="1"/>
  <c r="AM126" i="1"/>
  <c r="AM127" i="1"/>
  <c r="AM128" i="1"/>
  <c r="AM129" i="1"/>
  <c r="AM130" i="1"/>
  <c r="AM131" i="1"/>
  <c r="AM132" i="1"/>
  <c r="AM133" i="1"/>
  <c r="AM134" i="1"/>
  <c r="AM135" i="1"/>
  <c r="AM136" i="1"/>
  <c r="AM122" i="1"/>
  <c r="AM123" i="1"/>
  <c r="AM124" i="1"/>
  <c r="AM125" i="1"/>
  <c r="AM137" i="1"/>
  <c r="AM138" i="1"/>
  <c r="AM151" i="1"/>
  <c r="AM152" i="1"/>
  <c r="AM153" i="1"/>
  <c r="AM154" i="1"/>
  <c r="AM155" i="1"/>
  <c r="AM156" i="1"/>
  <c r="AM157" i="1"/>
  <c r="AM15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71" i="1"/>
  <c r="AM172" i="1"/>
  <c r="AM173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7" i="1"/>
  <c r="AM256" i="1"/>
  <c r="AM261" i="1"/>
  <c r="AM262" i="1"/>
  <c r="AM258" i="1"/>
  <c r="AM263" i="1"/>
  <c r="AM264" i="1"/>
  <c r="AM265" i="1"/>
  <c r="AM266" i="1"/>
  <c r="AM267" i="1"/>
  <c r="AM268" i="1"/>
  <c r="AM259" i="1"/>
  <c r="AM269" i="1"/>
  <c r="AM260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385" i="1"/>
  <c r="AM386" i="1"/>
  <c r="AM387" i="1"/>
  <c r="AM388" i="1"/>
  <c r="AM389" i="1"/>
  <c r="AM390" i="1"/>
  <c r="AM391" i="1"/>
  <c r="AM392" i="1"/>
  <c r="AM393" i="1"/>
  <c r="AM394" i="1"/>
  <c r="AM395" i="1"/>
  <c r="AM444" i="1"/>
  <c r="AM445" i="1"/>
  <c r="AM446" i="1"/>
  <c r="AM447" i="1"/>
  <c r="AM448" i="1"/>
  <c r="AM449" i="1"/>
  <c r="AM450" i="1"/>
  <c r="AM451" i="1"/>
  <c r="AM452" i="1"/>
  <c r="AM453" i="1"/>
  <c r="AM454" i="1"/>
  <c r="AM455" i="1"/>
  <c r="AM503" i="1"/>
  <c r="AM504" i="1"/>
  <c r="AM505" i="1"/>
  <c r="AM506" i="1"/>
  <c r="AM507" i="1"/>
  <c r="AM508" i="1"/>
  <c r="AM509" i="1"/>
  <c r="AM510" i="1"/>
  <c r="AM511" i="1"/>
  <c r="AM512" i="1"/>
  <c r="AM513" i="1"/>
  <c r="AM514" i="1"/>
  <c r="AM515" i="1"/>
  <c r="AM516" i="1"/>
  <c r="AM517" i="1"/>
  <c r="AM518" i="1"/>
  <c r="AM519" i="1"/>
  <c r="AM520" i="1"/>
  <c r="AM521" i="1"/>
  <c r="AM522" i="1"/>
  <c r="AM523" i="1"/>
  <c r="AM524" i="1"/>
  <c r="AM525" i="1"/>
  <c r="AM526" i="1"/>
  <c r="AM527" i="1"/>
  <c r="AM528" i="1"/>
  <c r="AM529" i="1"/>
  <c r="AM530" i="1"/>
  <c r="AM531" i="1"/>
  <c r="AM532" i="1"/>
  <c r="AM533" i="1"/>
  <c r="AM534" i="1"/>
  <c r="AM535" i="1"/>
  <c r="AM536" i="1"/>
  <c r="AM537" i="1"/>
  <c r="AM538" i="1"/>
  <c r="AM539" i="1"/>
  <c r="AM540" i="1"/>
  <c r="AM541" i="1"/>
  <c r="AM542" i="1"/>
  <c r="AM543" i="1"/>
  <c r="AM544" i="1"/>
  <c r="AM545" i="1"/>
  <c r="AM546" i="1"/>
  <c r="AM547" i="1"/>
  <c r="AM548" i="1"/>
  <c r="AM549" i="1"/>
  <c r="AM550" i="1"/>
  <c r="AM551" i="1"/>
  <c r="AM552" i="1"/>
  <c r="AM553" i="1"/>
  <c r="AM554" i="1"/>
  <c r="AM555" i="1"/>
  <c r="AM556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M472" i="1"/>
  <c r="AM473" i="1"/>
  <c r="AM474" i="1"/>
  <c r="AM475" i="1"/>
  <c r="AM476" i="1"/>
  <c r="AM477" i="1"/>
  <c r="AM478" i="1"/>
  <c r="AM479" i="1"/>
  <c r="AM480" i="1"/>
  <c r="AM481" i="1"/>
  <c r="AM482" i="1"/>
  <c r="AM483" i="1"/>
  <c r="AM484" i="1"/>
  <c r="AM485" i="1"/>
  <c r="AM486" i="1"/>
  <c r="AM487" i="1"/>
  <c r="AM488" i="1"/>
  <c r="AM489" i="1"/>
  <c r="AM490" i="1"/>
  <c r="AM491" i="1"/>
  <c r="AM492" i="1"/>
  <c r="AM493" i="1"/>
  <c r="AM494" i="1"/>
  <c r="AM495" i="1"/>
  <c r="AM496" i="1"/>
  <c r="AM497" i="1"/>
  <c r="AM498" i="1"/>
  <c r="AM499" i="1"/>
  <c r="AM500" i="1"/>
  <c r="AM501" i="1"/>
  <c r="AM502" i="1"/>
  <c r="AM557" i="1"/>
  <c r="AM558" i="1"/>
  <c r="AM559" i="1"/>
  <c r="AM560" i="1"/>
  <c r="AM561" i="1"/>
  <c r="AM562" i="1"/>
  <c r="AM563" i="1"/>
  <c r="AM564" i="1"/>
  <c r="AM565" i="1"/>
  <c r="AM566" i="1"/>
  <c r="AM567" i="1"/>
  <c r="AM568" i="1"/>
  <c r="AM569" i="1"/>
  <c r="AM570" i="1"/>
  <c r="AM571" i="1"/>
  <c r="AM572" i="1"/>
  <c r="AM573" i="1"/>
  <c r="AM574" i="1"/>
  <c r="AM575" i="1"/>
  <c r="AM576" i="1"/>
  <c r="AM577" i="1"/>
  <c r="AM578" i="1"/>
  <c r="AM579" i="1"/>
  <c r="AM580" i="1"/>
  <c r="AM581" i="1"/>
  <c r="AM582" i="1"/>
  <c r="AM583" i="1"/>
  <c r="AM584" i="1"/>
  <c r="AM585" i="1"/>
  <c r="AM586" i="1"/>
  <c r="AM587" i="1"/>
  <c r="AM588" i="1"/>
  <c r="AM589" i="1"/>
  <c r="AM590" i="1"/>
  <c r="AM591" i="1"/>
  <c r="AM592" i="1"/>
  <c r="AM593" i="1"/>
  <c r="AM594" i="1"/>
  <c r="AM595" i="1"/>
  <c r="AM596" i="1"/>
  <c r="AM597" i="1"/>
  <c r="AM598" i="1"/>
  <c r="AM599" i="1"/>
  <c r="AM600" i="1"/>
  <c r="AM601" i="1"/>
  <c r="AM602" i="1"/>
  <c r="AM603" i="1"/>
  <c r="AM604" i="1"/>
  <c r="AM605" i="1"/>
  <c r="AM606" i="1"/>
  <c r="AM607" i="1"/>
  <c r="AM608" i="1"/>
  <c r="AM609" i="1"/>
  <c r="AM610" i="1"/>
  <c r="AM611" i="1"/>
  <c r="AM612" i="1"/>
  <c r="AM613" i="1"/>
  <c r="AM614" i="1"/>
  <c r="AM615" i="1"/>
  <c r="AM616" i="1"/>
  <c r="AM617" i="1"/>
  <c r="AM623" i="1"/>
  <c r="AM624" i="1"/>
  <c r="AM625" i="1"/>
  <c r="AM626" i="1"/>
  <c r="AM627" i="1"/>
  <c r="AM628" i="1"/>
  <c r="AM629" i="1"/>
  <c r="AM630" i="1"/>
  <c r="AM631" i="1"/>
  <c r="AM632" i="1"/>
  <c r="AM633" i="1"/>
  <c r="AM634" i="1"/>
  <c r="AM635" i="1"/>
  <c r="AM618" i="1"/>
  <c r="AM619" i="1"/>
  <c r="AM620" i="1"/>
  <c r="AM621" i="1"/>
  <c r="AM622" i="1"/>
  <c r="AM636" i="1"/>
  <c r="AM637" i="1"/>
  <c r="AM638" i="1"/>
  <c r="AM639" i="1"/>
  <c r="AM640" i="1"/>
  <c r="AM641" i="1"/>
  <c r="AM642" i="1"/>
  <c r="AM643" i="1"/>
  <c r="AM644" i="1"/>
  <c r="AM645" i="1"/>
  <c r="AM646" i="1"/>
  <c r="AM647" i="1"/>
  <c r="AM648" i="1"/>
  <c r="AM649" i="1"/>
  <c r="AM650" i="1"/>
  <c r="AM651" i="1"/>
  <c r="AM652" i="1"/>
  <c r="AM653" i="1"/>
  <c r="AM654" i="1"/>
  <c r="AM655" i="1"/>
  <c r="AM656" i="1"/>
  <c r="AM657" i="1"/>
  <c r="AM658" i="1"/>
  <c r="AM659" i="1"/>
  <c r="AM660" i="1"/>
  <c r="AM661" i="1"/>
  <c r="AM662" i="1"/>
  <c r="AM663" i="1"/>
  <c r="AM664" i="1"/>
  <c r="AM665" i="1"/>
  <c r="AM666" i="1"/>
  <c r="AM667" i="1"/>
  <c r="AM668" i="1"/>
  <c r="AM669" i="1"/>
  <c r="AM670" i="1"/>
  <c r="AM671" i="1"/>
  <c r="AM672" i="1"/>
  <c r="AM673" i="1"/>
  <c r="AM674" i="1"/>
  <c r="AM675" i="1"/>
  <c r="AM676" i="1"/>
  <c r="AM677" i="1"/>
  <c r="AM678" i="1"/>
  <c r="AM679" i="1"/>
  <c r="AM680" i="1"/>
  <c r="AM681" i="1"/>
  <c r="AM682" i="1"/>
  <c r="AM683" i="1"/>
  <c r="AM684" i="1"/>
  <c r="AM685" i="1"/>
  <c r="AM686" i="1"/>
  <c r="AM687" i="1"/>
  <c r="AM688" i="1"/>
  <c r="AM689" i="1"/>
  <c r="AM690" i="1"/>
  <c r="AM691" i="1"/>
  <c r="AM692" i="1"/>
  <c r="AM693" i="1"/>
  <c r="AM694" i="1"/>
  <c r="AM695" i="1"/>
  <c r="AM696" i="1"/>
  <c r="AM697" i="1"/>
  <c r="AM698" i="1"/>
  <c r="AM699" i="1"/>
  <c r="AM700" i="1"/>
  <c r="AM701" i="1"/>
  <c r="AM702" i="1"/>
  <c r="AM716" i="1"/>
  <c r="AM717" i="1"/>
  <c r="AM718" i="1"/>
  <c r="AM719" i="1"/>
  <c r="AM720" i="1"/>
  <c r="AM721" i="1"/>
  <c r="AM722" i="1"/>
  <c r="AM723" i="1"/>
  <c r="AM724" i="1"/>
  <c r="AM725" i="1"/>
  <c r="AM726" i="1"/>
  <c r="AM727" i="1"/>
  <c r="AM728" i="1"/>
  <c r="AM729" i="1"/>
  <c r="AM730" i="1"/>
  <c r="AM731" i="1"/>
  <c r="AM732" i="1"/>
  <c r="AM733" i="1"/>
  <c r="AM703" i="1"/>
  <c r="AM704" i="1"/>
  <c r="AM705" i="1"/>
  <c r="AM706" i="1"/>
  <c r="AM707" i="1"/>
  <c r="AM708" i="1"/>
  <c r="AM709" i="1"/>
  <c r="AM710" i="1"/>
  <c r="AM711" i="1"/>
  <c r="AM712" i="1"/>
  <c r="AM713" i="1"/>
  <c r="AM714" i="1"/>
  <c r="AM715" i="1"/>
  <c r="AM734" i="1"/>
  <c r="AM735" i="1"/>
  <c r="AM736" i="1"/>
  <c r="AM737" i="1"/>
  <c r="AM738" i="1"/>
  <c r="AM739" i="1"/>
  <c r="AM740" i="1"/>
  <c r="AM741" i="1"/>
  <c r="AM742" i="1"/>
  <c r="AM743" i="1"/>
  <c r="AM744" i="1"/>
  <c r="AM745" i="1"/>
  <c r="AM746" i="1"/>
  <c r="AM747" i="1"/>
  <c r="AM748" i="1"/>
  <c r="AM749" i="1"/>
  <c r="AM750" i="1"/>
  <c r="AM751" i="1"/>
  <c r="AM752" i="1"/>
  <c r="AM753" i="1"/>
  <c r="AM754" i="1"/>
  <c r="AM755" i="1"/>
  <c r="AM756" i="1"/>
  <c r="AM757" i="1"/>
  <c r="AM758" i="1"/>
  <c r="AM759" i="1"/>
  <c r="AM760" i="1"/>
  <c r="AM761" i="1"/>
  <c r="AM762" i="1"/>
  <c r="AM763" i="1"/>
  <c r="AM764" i="1"/>
  <c r="AM765" i="1"/>
  <c r="AM766" i="1"/>
  <c r="AM767" i="1"/>
  <c r="AM768" i="1"/>
  <c r="AM769" i="1"/>
  <c r="AM770" i="1"/>
  <c r="AM771" i="1"/>
  <c r="AM772" i="1"/>
  <c r="AM773" i="1"/>
  <c r="AM774" i="1"/>
  <c r="AM775" i="1"/>
  <c r="AM776" i="1"/>
  <c r="AM777" i="1"/>
  <c r="AM778" i="1"/>
  <c r="AM779" i="1"/>
  <c r="AM780" i="1"/>
  <c r="AM781" i="1"/>
  <c r="AM782" i="1"/>
  <c r="AM783" i="1"/>
  <c r="AM784" i="1"/>
  <c r="AM785" i="1"/>
  <c r="AM786" i="1"/>
  <c r="AM787" i="1"/>
  <c r="AM788" i="1"/>
  <c r="AM789" i="1"/>
  <c r="AM790" i="1"/>
  <c r="AM791" i="1"/>
  <c r="AM792" i="1"/>
  <c r="AM793" i="1"/>
  <c r="AM794" i="1"/>
  <c r="AM795" i="1"/>
  <c r="AM796" i="1"/>
  <c r="AM797" i="1"/>
  <c r="AM798" i="1"/>
  <c r="AM799" i="1"/>
  <c r="AM800" i="1"/>
  <c r="AM801" i="1"/>
  <c r="AM802" i="1"/>
  <c r="AM803" i="1"/>
  <c r="AM804" i="1"/>
  <c r="AM805" i="1"/>
  <c r="AM806" i="1"/>
  <c r="AM807" i="1"/>
  <c r="AM808" i="1"/>
  <c r="AM809" i="1"/>
  <c r="AM810" i="1"/>
  <c r="AM811" i="1"/>
  <c r="AM812" i="1"/>
  <c r="AM813" i="1"/>
  <c r="AM814" i="1"/>
  <c r="AM815" i="1"/>
  <c r="AM816" i="1"/>
  <c r="AM817" i="1"/>
  <c r="AM818" i="1"/>
  <c r="AM819" i="1"/>
  <c r="AM820" i="1"/>
  <c r="AM821" i="1"/>
  <c r="AM822" i="1"/>
  <c r="AM823" i="1"/>
  <c r="AM824" i="1"/>
  <c r="AM825" i="1"/>
  <c r="AM826" i="1"/>
  <c r="AM827" i="1"/>
  <c r="AM828" i="1"/>
  <c r="AM829" i="1"/>
  <c r="AM830" i="1"/>
  <c r="AM831" i="1"/>
  <c r="AM832" i="1"/>
  <c r="AM833" i="1"/>
  <c r="AM834" i="1"/>
  <c r="AM835" i="1"/>
  <c r="AM836" i="1"/>
  <c r="AM837" i="1"/>
  <c r="AM838" i="1"/>
  <c r="AM839" i="1"/>
  <c r="AM840" i="1"/>
  <c r="AM841" i="1"/>
  <c r="AM842" i="1"/>
  <c r="AM843" i="1"/>
  <c r="AM844" i="1"/>
  <c r="AM845" i="1"/>
  <c r="AM846" i="1"/>
  <c r="AM847" i="1"/>
  <c r="AM848" i="1"/>
  <c r="AM849" i="1"/>
  <c r="AM850" i="1"/>
  <c r="AM851" i="1"/>
  <c r="AM852" i="1"/>
  <c r="AM853" i="1"/>
  <c r="AM854" i="1"/>
  <c r="AM855" i="1"/>
  <c r="AM856" i="1"/>
  <c r="AM857" i="1"/>
  <c r="AM858" i="1"/>
  <c r="AM859" i="1"/>
  <c r="AM860" i="1"/>
  <c r="AM861" i="1"/>
  <c r="AM862" i="1"/>
  <c r="AM863" i="1"/>
  <c r="AM864" i="1"/>
  <c r="AM865" i="1"/>
  <c r="AM866" i="1"/>
  <c r="AM867" i="1"/>
  <c r="AM868" i="1"/>
  <c r="AM869" i="1"/>
  <c r="AM870" i="1"/>
  <c r="AM871" i="1"/>
  <c r="AM872" i="1"/>
  <c r="AM873" i="1"/>
  <c r="AM874" i="1"/>
  <c r="AM875" i="1"/>
  <c r="AM876" i="1"/>
  <c r="AM877" i="1"/>
  <c r="AM878" i="1"/>
  <c r="AM879" i="1"/>
  <c r="AM880" i="1"/>
  <c r="AM881" i="1"/>
  <c r="AM882" i="1"/>
  <c r="AM883" i="1"/>
  <c r="AM884" i="1"/>
  <c r="AM885" i="1"/>
  <c r="AM886" i="1"/>
  <c r="AM887" i="1"/>
  <c r="AM888" i="1"/>
  <c r="AM889" i="1"/>
  <c r="AM890" i="1"/>
  <c r="AM891" i="1"/>
  <c r="AM892" i="1"/>
  <c r="AM893" i="1"/>
  <c r="AM894" i="1"/>
  <c r="AM895" i="1"/>
  <c r="AM896" i="1"/>
  <c r="AM897" i="1"/>
  <c r="AM898" i="1"/>
  <c r="AM899" i="1"/>
  <c r="AM900" i="1"/>
  <c r="AM901" i="1"/>
  <c r="AM902" i="1"/>
  <c r="AM903" i="1"/>
  <c r="AM904" i="1"/>
  <c r="AM905" i="1"/>
  <c r="AM907" i="1"/>
  <c r="AM908" i="1"/>
  <c r="AM909" i="1"/>
  <c r="AM910" i="1"/>
  <c r="AM911" i="1"/>
  <c r="AM912" i="1"/>
  <c r="AM913" i="1"/>
  <c r="AM914" i="1"/>
  <c r="AM915" i="1"/>
  <c r="AM906" i="1"/>
  <c r="AM916" i="1"/>
  <c r="AM917" i="1"/>
  <c r="AM918" i="1"/>
  <c r="AM919" i="1"/>
  <c r="AM920" i="1"/>
  <c r="AM921" i="1"/>
  <c r="AM922" i="1"/>
  <c r="AM923" i="1"/>
  <c r="AM924" i="1"/>
  <c r="AM925" i="1"/>
  <c r="AM926" i="1"/>
  <c r="AM927" i="1"/>
  <c r="AM928" i="1"/>
  <c r="AM929" i="1"/>
  <c r="AM930" i="1"/>
  <c r="AM931" i="1"/>
  <c r="AM932" i="1"/>
  <c r="AM933" i="1"/>
  <c r="AM934" i="1"/>
  <c r="AM935" i="1"/>
  <c r="AM936" i="1"/>
  <c r="AM937" i="1"/>
  <c r="AM938" i="1"/>
  <c r="AM939" i="1"/>
  <c r="AM940" i="1"/>
  <c r="AM941" i="1"/>
  <c r="AM942" i="1"/>
  <c r="AM943" i="1"/>
  <c r="AM944" i="1"/>
  <c r="AM945" i="1"/>
  <c r="AM946" i="1"/>
  <c r="AM947" i="1"/>
  <c r="AM948" i="1"/>
  <c r="AM949" i="1"/>
  <c r="AM950" i="1"/>
  <c r="AM951" i="1"/>
  <c r="AM952" i="1"/>
  <c r="AM953" i="1"/>
  <c r="AM954" i="1"/>
  <c r="AM955" i="1"/>
  <c r="AM956" i="1"/>
  <c r="AM957" i="1"/>
  <c r="AM958" i="1"/>
  <c r="AM959" i="1"/>
  <c r="AM960" i="1"/>
  <c r="AM961" i="1"/>
  <c r="AM962" i="1"/>
  <c r="AM963" i="1"/>
  <c r="AM964" i="1"/>
  <c r="AM965" i="1"/>
  <c r="AM966" i="1"/>
  <c r="AM967" i="1"/>
  <c r="AM968" i="1"/>
  <c r="AM969" i="1"/>
  <c r="AM970" i="1"/>
  <c r="AM971" i="1"/>
  <c r="AM972" i="1"/>
  <c r="AM973" i="1"/>
  <c r="AM978" i="1"/>
  <c r="AM979" i="1"/>
  <c r="AM974" i="1"/>
  <c r="AM975" i="1"/>
  <c r="AM976" i="1"/>
  <c r="AM977" i="1"/>
  <c r="AM980" i="1"/>
  <c r="AM981" i="1"/>
  <c r="AM982" i="1"/>
  <c r="AM983" i="1"/>
  <c r="AM984" i="1"/>
  <c r="AM985" i="1"/>
  <c r="AM986" i="1"/>
  <c r="AM987" i="1"/>
  <c r="AM988" i="1"/>
  <c r="AM989" i="1"/>
  <c r="AM990" i="1"/>
  <c r="AM991" i="1"/>
  <c r="AM992" i="1"/>
  <c r="AM993" i="1"/>
  <c r="AM994" i="1"/>
  <c r="AM995" i="1"/>
  <c r="AM996" i="1"/>
  <c r="AM997" i="1"/>
  <c r="AM998" i="1"/>
  <c r="AM999" i="1"/>
  <c r="AM1000" i="1"/>
  <c r="AM1001" i="1"/>
  <c r="AM1002" i="1"/>
  <c r="AM1003" i="1"/>
  <c r="AM1004" i="1"/>
  <c r="AM1005" i="1"/>
  <c r="AM1006" i="1"/>
  <c r="AM1007" i="1"/>
  <c r="AM1008" i="1"/>
  <c r="AM1009" i="1"/>
  <c r="AM1010" i="1"/>
  <c r="AM1011" i="1"/>
  <c r="AM1012" i="1"/>
  <c r="AM1013" i="1"/>
  <c r="AM1014" i="1"/>
  <c r="AM1015" i="1"/>
  <c r="AM1016" i="1"/>
  <c r="AM1017" i="1"/>
  <c r="AM1018" i="1"/>
  <c r="AM1019" i="1"/>
  <c r="AM1020" i="1"/>
  <c r="AM1021" i="1"/>
  <c r="AM1022" i="1"/>
  <c r="AM1023" i="1"/>
  <c r="AM1024" i="1"/>
  <c r="AM1025" i="1"/>
  <c r="AM1026" i="1"/>
  <c r="AM1027" i="1"/>
  <c r="AM1028" i="1"/>
  <c r="AM1029" i="1"/>
  <c r="AM1030" i="1"/>
  <c r="AM1031" i="1"/>
  <c r="AM1032" i="1"/>
  <c r="AM1033" i="1"/>
  <c r="AM1034" i="1"/>
  <c r="AM1035" i="1"/>
  <c r="AM1036" i="1"/>
  <c r="AM1037" i="1"/>
  <c r="AM1038" i="1"/>
  <c r="AM1039" i="1"/>
  <c r="AM1040" i="1"/>
  <c r="AM1041" i="1"/>
  <c r="AM1042" i="1"/>
  <c r="AM1043" i="1"/>
  <c r="AM1044" i="1"/>
  <c r="AM1045" i="1"/>
  <c r="AM1046" i="1"/>
  <c r="AM1047" i="1"/>
  <c r="AM1048" i="1"/>
  <c r="AM1049" i="1"/>
  <c r="AM1050" i="1"/>
  <c r="AM1051" i="1"/>
  <c r="AM1052" i="1"/>
  <c r="AM1053" i="1"/>
  <c r="AM1054" i="1"/>
  <c r="AM1055" i="1"/>
  <c r="AM1056" i="1"/>
  <c r="AM1057" i="1"/>
  <c r="AM1058" i="1"/>
  <c r="AM1059" i="1"/>
  <c r="AM1060" i="1"/>
  <c r="AM1061" i="1"/>
  <c r="AM1062" i="1"/>
  <c r="AM1063" i="1"/>
  <c r="AM1064" i="1"/>
  <c r="AM1065" i="1"/>
  <c r="AM1066" i="1"/>
  <c r="AM1067" i="1"/>
  <c r="AM1068" i="1"/>
  <c r="AM1069" i="1"/>
  <c r="AM1070" i="1"/>
  <c r="AM1071" i="1"/>
  <c r="AM1072" i="1"/>
  <c r="AM1073" i="1"/>
  <c r="AM1074" i="1"/>
  <c r="AM1075" i="1"/>
  <c r="AM1076" i="1"/>
  <c r="AM1077" i="1"/>
  <c r="AM1078" i="1"/>
  <c r="AM1079" i="1"/>
  <c r="AM1080" i="1"/>
  <c r="AM1081" i="1"/>
  <c r="AM1082" i="1"/>
  <c r="AM1083" i="1"/>
  <c r="AM1084" i="1"/>
  <c r="AM1085" i="1"/>
  <c r="AM1086" i="1"/>
  <c r="AM1087" i="1"/>
  <c r="AM1088" i="1"/>
  <c r="AM1089" i="1"/>
  <c r="AM1090" i="1"/>
  <c r="AM1091" i="1"/>
  <c r="AM1092" i="1"/>
  <c r="AM1093" i="1"/>
  <c r="AM1094" i="1"/>
  <c r="AM1095" i="1"/>
  <c r="AM1096" i="1"/>
  <c r="AM1097" i="1"/>
  <c r="AM1098" i="1"/>
  <c r="AM1099" i="1"/>
  <c r="AM1100" i="1"/>
  <c r="AM1101" i="1"/>
  <c r="AM1102" i="1"/>
  <c r="AM1103" i="1"/>
  <c r="AM1104" i="1"/>
  <c r="AM1105" i="1"/>
  <c r="AM1106" i="1"/>
  <c r="AM1107" i="1"/>
  <c r="AM1108" i="1"/>
  <c r="AM1109" i="1"/>
  <c r="AM1110" i="1"/>
  <c r="AM1111" i="1"/>
  <c r="AM1112" i="1"/>
  <c r="AM1113" i="1"/>
  <c r="AM1114" i="1"/>
  <c r="AM1115" i="1"/>
  <c r="AM1116" i="1"/>
  <c r="AM1117" i="1"/>
  <c r="AM1118" i="1"/>
  <c r="AM1119" i="1"/>
  <c r="AM1120" i="1"/>
  <c r="AM1121" i="1"/>
  <c r="AM1122" i="1"/>
  <c r="AM1123" i="1"/>
  <c r="AM1124" i="1"/>
  <c r="AM1125" i="1"/>
  <c r="AM1126" i="1"/>
  <c r="AM1127" i="1"/>
  <c r="AM1128" i="1"/>
  <c r="AM1129" i="1"/>
  <c r="AM1130" i="1"/>
  <c r="AM1131" i="1"/>
  <c r="AM1132" i="1"/>
  <c r="AM1133" i="1"/>
  <c r="AM1134" i="1"/>
  <c r="AM1135" i="1"/>
  <c r="AM1136" i="1"/>
  <c r="AM1137" i="1"/>
  <c r="AM1138" i="1"/>
  <c r="AM1139" i="1"/>
  <c r="AM1140" i="1"/>
  <c r="AM1141" i="1"/>
  <c r="AM1142" i="1"/>
  <c r="AM1143" i="1"/>
  <c r="AM1144" i="1"/>
  <c r="AM1145" i="1"/>
  <c r="AM1146" i="1"/>
  <c r="AM1147" i="1"/>
  <c r="AM1148" i="1"/>
  <c r="AM1149" i="1"/>
  <c r="AM1150" i="1"/>
  <c r="AM1151" i="1"/>
  <c r="AM1152" i="1"/>
  <c r="AM1153" i="1"/>
  <c r="AM1154" i="1"/>
  <c r="AM1155" i="1"/>
  <c r="AM1156" i="1"/>
  <c r="AM1157" i="1"/>
  <c r="AM1158" i="1"/>
  <c r="AM1159" i="1"/>
  <c r="AM1160" i="1"/>
  <c r="AM1161" i="1"/>
  <c r="AM1162" i="1"/>
  <c r="AM1163" i="1"/>
  <c r="AM1164" i="1"/>
  <c r="AM1165" i="1"/>
  <c r="AM1166" i="1"/>
  <c r="AM1167" i="1"/>
  <c r="AM1168" i="1"/>
  <c r="AM1169" i="1"/>
  <c r="AM1170" i="1"/>
  <c r="AM1171" i="1"/>
  <c r="AM1172" i="1"/>
  <c r="AM1173" i="1"/>
  <c r="AM1176" i="1"/>
  <c r="AM1174" i="1"/>
  <c r="AM1175" i="1"/>
  <c r="AM1177" i="1"/>
  <c r="AM1178" i="1"/>
  <c r="AM1179" i="1"/>
  <c r="AM1180" i="1"/>
  <c r="AM1181" i="1"/>
  <c r="AM1182" i="1"/>
  <c r="AM1183" i="1"/>
  <c r="AM1184" i="1"/>
  <c r="AM1185" i="1"/>
  <c r="AM1186" i="1"/>
  <c r="AM1187" i="1"/>
  <c r="AM1188" i="1"/>
  <c r="AM1189" i="1"/>
  <c r="AM1190" i="1"/>
  <c r="AM1191" i="1"/>
  <c r="AM1192" i="1"/>
  <c r="AM1193" i="1"/>
  <c r="AM1194" i="1"/>
  <c r="AM1195" i="1"/>
  <c r="AM1196" i="1"/>
  <c r="AM1197" i="1"/>
  <c r="AM1198" i="1"/>
  <c r="AM1199" i="1"/>
  <c r="AM1200" i="1"/>
  <c r="AM1201" i="1"/>
  <c r="AM1202" i="1"/>
  <c r="AM1203" i="1"/>
  <c r="AM1204" i="1"/>
  <c r="AM1205" i="1"/>
  <c r="AM1206" i="1"/>
  <c r="AM1207" i="1"/>
  <c r="AM1208" i="1"/>
  <c r="AM1209" i="1"/>
  <c r="AM1210" i="1"/>
  <c r="AM1211" i="1"/>
  <c r="AM1212" i="1"/>
  <c r="AM1213" i="1"/>
  <c r="AM1214" i="1"/>
  <c r="AM1215" i="1"/>
  <c r="AM1216" i="1"/>
  <c r="AM1217" i="1"/>
  <c r="AM1218" i="1"/>
  <c r="AM1219" i="1"/>
  <c r="AM1220" i="1"/>
  <c r="AM1221" i="1"/>
  <c r="AM1222" i="1"/>
  <c r="AM1223" i="1"/>
  <c r="AM1224" i="1"/>
  <c r="AM1225" i="1"/>
  <c r="AM1226" i="1"/>
  <c r="AM1227" i="1"/>
  <c r="AM1228" i="1"/>
  <c r="AM1229" i="1"/>
  <c r="AM1230" i="1"/>
  <c r="AM1231" i="1"/>
  <c r="AM1232" i="1"/>
  <c r="AM1233" i="1"/>
  <c r="AM1234" i="1"/>
  <c r="AM1235" i="1"/>
  <c r="AM1236" i="1"/>
  <c r="AM1237" i="1"/>
  <c r="AM1238" i="1"/>
  <c r="AM1239" i="1"/>
  <c r="AM1240" i="1"/>
  <c r="AM1241" i="1"/>
  <c r="AM1242" i="1"/>
  <c r="AM1243" i="1"/>
  <c r="AM1244" i="1"/>
  <c r="AM1245" i="1"/>
  <c r="AM1246" i="1"/>
  <c r="AM1247" i="1"/>
  <c r="AM1248" i="1"/>
  <c r="AM1249" i="1"/>
  <c r="AM1250" i="1"/>
  <c r="AM1251" i="1"/>
  <c r="AM1252" i="1"/>
  <c r="AM1253" i="1"/>
  <c r="AM1254" i="1"/>
  <c r="AM1255" i="1"/>
  <c r="AM1256" i="1"/>
  <c r="AM1257" i="1"/>
  <c r="AM1258" i="1"/>
  <c r="AM1259" i="1"/>
  <c r="AM1260" i="1"/>
  <c r="AM1261" i="1"/>
  <c r="AM1262" i="1"/>
  <c r="AM1263" i="1"/>
  <c r="AM1264" i="1"/>
  <c r="AM1265" i="1"/>
  <c r="AM1266" i="1"/>
  <c r="AM1267" i="1"/>
  <c r="AM1268" i="1"/>
  <c r="AM1269" i="1"/>
  <c r="AM1270" i="1"/>
  <c r="AM1271" i="1"/>
  <c r="AM1272" i="1"/>
  <c r="AM1273" i="1"/>
  <c r="AM1274" i="1"/>
  <c r="AM1275" i="1"/>
  <c r="AM1276" i="1"/>
  <c r="AM1277" i="1"/>
  <c r="AM1278" i="1"/>
  <c r="AM1279" i="1"/>
  <c r="AM1280" i="1"/>
  <c r="AM1281" i="1"/>
  <c r="AM1282" i="1"/>
  <c r="AM1283" i="1"/>
  <c r="AM1284" i="1"/>
  <c r="AM1285" i="1"/>
  <c r="AM1286" i="1"/>
  <c r="AM1287" i="1"/>
  <c r="AM1288" i="1"/>
  <c r="AM1289" i="1"/>
  <c r="AM1290" i="1"/>
  <c r="AM1291" i="1"/>
  <c r="AM1292" i="1"/>
  <c r="AM1293" i="1"/>
  <c r="AM1294" i="1"/>
  <c r="AM1295" i="1"/>
  <c r="AM1296" i="1"/>
  <c r="AM1297" i="1"/>
  <c r="AM1298" i="1"/>
  <c r="AM1299" i="1"/>
  <c r="AM1300" i="1"/>
  <c r="AM1301" i="1"/>
  <c r="AM1302" i="1"/>
  <c r="AM1303" i="1"/>
  <c r="AM1304" i="1"/>
  <c r="AM1305" i="1"/>
  <c r="AM1306" i="1"/>
  <c r="AM1307" i="1"/>
  <c r="AM1308" i="1"/>
  <c r="AM1309" i="1"/>
  <c r="AM1310" i="1"/>
  <c r="AM1311" i="1"/>
  <c r="AM1312" i="1"/>
  <c r="AM1313" i="1"/>
  <c r="AM1314" i="1"/>
  <c r="AM1315" i="1"/>
  <c r="AM1316" i="1"/>
  <c r="AM1317" i="1"/>
  <c r="AM1318" i="1"/>
  <c r="AM1319" i="1"/>
  <c r="AM1320" i="1"/>
  <c r="AM1321" i="1"/>
  <c r="AM1322" i="1"/>
  <c r="AM1323" i="1"/>
  <c r="AM1324" i="1"/>
  <c r="AM1325" i="1"/>
  <c r="AM1326" i="1"/>
  <c r="AM1327" i="1"/>
  <c r="AM1328" i="1"/>
  <c r="AM1329" i="1"/>
  <c r="AM1330" i="1"/>
  <c r="AM1331" i="1"/>
  <c r="AM1332" i="1"/>
  <c r="AM1333" i="1"/>
  <c r="AM1334" i="1"/>
  <c r="AM1335" i="1"/>
  <c r="AM1336" i="1"/>
  <c r="AM1337" i="1"/>
  <c r="AM1338" i="1"/>
  <c r="AM1339" i="1"/>
  <c r="AM1340" i="1"/>
  <c r="AM1341" i="1"/>
  <c r="AM1342" i="1"/>
  <c r="AM1343" i="1"/>
  <c r="AM1344" i="1"/>
  <c r="AM1345" i="1"/>
  <c r="AM1346" i="1"/>
  <c r="AM1347" i="1"/>
  <c r="AM1348" i="1"/>
  <c r="AM1349" i="1"/>
  <c r="AM1350" i="1"/>
  <c r="AM1351" i="1"/>
  <c r="AM1352" i="1"/>
  <c r="AM1353" i="1"/>
  <c r="AM1354" i="1"/>
  <c r="AM1355" i="1"/>
  <c r="AM1356" i="1"/>
  <c r="AM1357" i="1"/>
  <c r="AM1358" i="1"/>
  <c r="AM1359" i="1"/>
  <c r="AM1360" i="1"/>
  <c r="AM1361" i="1"/>
  <c r="AM1362" i="1"/>
  <c r="AM1363" i="1"/>
  <c r="AM1364" i="1"/>
  <c r="AM1365" i="1"/>
  <c r="AM1366" i="1"/>
  <c r="AM1367" i="1"/>
  <c r="AM1368" i="1"/>
  <c r="AM1369" i="1"/>
  <c r="AM1370" i="1"/>
  <c r="AM1371" i="1"/>
  <c r="AM1372" i="1"/>
  <c r="AM1373" i="1"/>
  <c r="AM1374" i="1"/>
  <c r="AM1375" i="1"/>
  <c r="AM1376" i="1"/>
  <c r="AM1377" i="1"/>
  <c r="AM1378" i="1"/>
  <c r="AM1379" i="1"/>
  <c r="AM1380" i="1"/>
  <c r="AM1381" i="1"/>
  <c r="AM1382" i="1"/>
  <c r="AM1383" i="1"/>
  <c r="AM1384" i="1"/>
  <c r="AM1385" i="1"/>
  <c r="AM1386" i="1"/>
  <c r="AM1387" i="1"/>
  <c r="AM1388" i="1"/>
  <c r="AM1389" i="1"/>
  <c r="AM1390" i="1"/>
  <c r="AM1391" i="1"/>
  <c r="AM1392" i="1"/>
  <c r="AM1393" i="1"/>
  <c r="AM1394" i="1"/>
  <c r="AM1395" i="1"/>
  <c r="AM1396" i="1"/>
  <c r="AM1397" i="1"/>
  <c r="AM1398" i="1"/>
  <c r="AM1399" i="1"/>
  <c r="AM1400" i="1"/>
  <c r="AM1401" i="1"/>
  <c r="AM1402" i="1"/>
  <c r="AM1403" i="1"/>
  <c r="AM1404" i="1"/>
  <c r="AM1405" i="1"/>
  <c r="AM1406" i="1"/>
  <c r="AM1407" i="1"/>
  <c r="AM1408" i="1"/>
  <c r="AM1409" i="1"/>
  <c r="AM1410" i="1"/>
  <c r="AM1411" i="1"/>
  <c r="AM1412" i="1"/>
  <c r="AM1413" i="1"/>
  <c r="AM1414" i="1"/>
  <c r="AM1415" i="1"/>
  <c r="AM1416" i="1"/>
  <c r="AM1417" i="1"/>
  <c r="AM1418" i="1"/>
  <c r="AM1419" i="1"/>
  <c r="AM1420" i="1"/>
  <c r="AM1421" i="1"/>
  <c r="AM1422" i="1"/>
  <c r="AM1423" i="1"/>
  <c r="AM1424" i="1"/>
  <c r="AM1425" i="1"/>
  <c r="AM1426" i="1"/>
  <c r="AM1427" i="1"/>
  <c r="AM1428" i="1"/>
  <c r="AM1429" i="1"/>
  <c r="AM1430" i="1"/>
  <c r="AM1431" i="1"/>
  <c r="AM1432" i="1"/>
  <c r="AM1433" i="1"/>
  <c r="AM1434" i="1"/>
  <c r="AM1435" i="1"/>
  <c r="AM1436" i="1"/>
  <c r="AM1437" i="1"/>
  <c r="AM1438" i="1"/>
  <c r="AM1439" i="1"/>
  <c r="AM1440" i="1"/>
  <c r="AM1441" i="1"/>
  <c r="AM1442" i="1"/>
  <c r="AM1443" i="1"/>
  <c r="AM1444" i="1"/>
  <c r="AM1445" i="1"/>
  <c r="AM1446" i="1"/>
  <c r="AM1447" i="1"/>
  <c r="AM1448" i="1"/>
  <c r="AM1449" i="1"/>
  <c r="AM1450" i="1"/>
  <c r="AM1451" i="1"/>
  <c r="AM1452" i="1"/>
  <c r="AM1453" i="1"/>
  <c r="AM1454" i="1"/>
  <c r="AM1455" i="1"/>
  <c r="AM1456" i="1"/>
  <c r="AM1457" i="1"/>
  <c r="AM1458" i="1"/>
  <c r="AM1459" i="1"/>
  <c r="AM1460" i="1"/>
  <c r="AM1461" i="1"/>
  <c r="AM1462" i="1"/>
  <c r="AM1463" i="1"/>
  <c r="AM1464" i="1"/>
  <c r="AM1465" i="1"/>
  <c r="AM1466" i="1"/>
  <c r="AM1467" i="1"/>
  <c r="AM1468" i="1"/>
  <c r="AM1469" i="1"/>
  <c r="AM1470" i="1"/>
  <c r="AM1471" i="1"/>
  <c r="AM1472" i="1"/>
  <c r="AM1473" i="1"/>
  <c r="AM1474" i="1"/>
  <c r="AM1475" i="1"/>
  <c r="AM1476" i="1"/>
  <c r="AM1477" i="1"/>
  <c r="AM1478" i="1"/>
  <c r="AM1479" i="1"/>
  <c r="AM1480" i="1"/>
  <c r="AM1481" i="1"/>
  <c r="AM1482" i="1"/>
  <c r="AM1483" i="1"/>
  <c r="AM1484" i="1"/>
  <c r="AM1485" i="1"/>
  <c r="AM1486" i="1"/>
  <c r="AM1487" i="1"/>
  <c r="AM1488" i="1"/>
  <c r="AM1489" i="1"/>
  <c r="AM1490" i="1"/>
  <c r="AM1491" i="1"/>
  <c r="AM1492" i="1"/>
  <c r="AM1493" i="1"/>
  <c r="AM1494" i="1"/>
  <c r="AM1495" i="1"/>
  <c r="AM1496" i="1"/>
  <c r="AM1497" i="1"/>
  <c r="AM1498" i="1"/>
  <c r="AM1499" i="1"/>
  <c r="AM1500" i="1"/>
  <c r="AM1501" i="1"/>
  <c r="AM1502" i="1"/>
  <c r="AM1503" i="1"/>
  <c r="AM1504" i="1"/>
  <c r="AM1505" i="1"/>
  <c r="AM1506" i="1"/>
  <c r="AM1507" i="1"/>
  <c r="AM1508" i="1"/>
  <c r="AM1509" i="1"/>
  <c r="AM1510" i="1"/>
  <c r="AM1511" i="1"/>
  <c r="AM1512" i="1"/>
  <c r="AM1513" i="1"/>
  <c r="AM1514" i="1"/>
  <c r="AM1515" i="1"/>
  <c r="AM1516" i="1"/>
  <c r="AM1517" i="1"/>
  <c r="AM1518" i="1"/>
  <c r="AM1519" i="1"/>
  <c r="AM1520" i="1"/>
  <c r="AM1521" i="1"/>
  <c r="AM1522" i="1"/>
  <c r="AM1523" i="1"/>
  <c r="AM1524" i="1"/>
  <c r="AM1525" i="1"/>
  <c r="AM1526" i="1"/>
  <c r="AM1527" i="1"/>
  <c r="AM1528" i="1"/>
  <c r="AM1529" i="1"/>
  <c r="AM1530" i="1"/>
  <c r="AM1531" i="1"/>
  <c r="AM1532" i="1"/>
  <c r="AM1533" i="1"/>
  <c r="AM1534" i="1"/>
  <c r="AM1535" i="1"/>
  <c r="AM1536" i="1"/>
  <c r="AM1537" i="1"/>
  <c r="AM1538" i="1"/>
  <c r="AM1539" i="1"/>
  <c r="AM1540" i="1"/>
  <c r="AM1541" i="1"/>
  <c r="AM1542" i="1"/>
  <c r="AM1543" i="1"/>
  <c r="AM1544" i="1"/>
  <c r="AM1545" i="1"/>
  <c r="AM1546" i="1"/>
  <c r="AM1547" i="1"/>
  <c r="AM1548" i="1"/>
  <c r="AM1549" i="1"/>
  <c r="AM1550" i="1"/>
  <c r="AM1551" i="1"/>
  <c r="AM1552" i="1"/>
  <c r="AM1553" i="1"/>
  <c r="AM1554" i="1"/>
  <c r="AM1555" i="1"/>
  <c r="AM1556" i="1"/>
  <c r="AM1557" i="1"/>
  <c r="AM1558" i="1"/>
  <c r="AM1559" i="1"/>
  <c r="AM1560" i="1"/>
  <c r="AM1561" i="1"/>
  <c r="AM1562" i="1"/>
  <c r="AM1563" i="1"/>
  <c r="AM1564" i="1"/>
  <c r="AM1565" i="1"/>
  <c r="AM1566" i="1"/>
  <c r="AM1567" i="1"/>
  <c r="AM1568" i="1"/>
  <c r="AM1569" i="1"/>
  <c r="AM1570" i="1"/>
  <c r="AM1571" i="1"/>
  <c r="AM1572" i="1"/>
  <c r="AM1573" i="1"/>
  <c r="AM1574" i="1"/>
  <c r="AM1575" i="1"/>
  <c r="AM1576" i="1"/>
  <c r="AM1577" i="1"/>
  <c r="AM1578" i="1"/>
  <c r="AM1579" i="1"/>
  <c r="AM1580" i="1"/>
  <c r="AM1581" i="1"/>
  <c r="AM1582" i="1"/>
  <c r="AM1583" i="1"/>
  <c r="AM1584" i="1"/>
  <c r="AM1585" i="1"/>
  <c r="AM1586" i="1"/>
  <c r="AM1587" i="1"/>
  <c r="AM1588" i="1"/>
  <c r="AM1589" i="1"/>
  <c r="AM1590" i="1"/>
  <c r="AM1591" i="1"/>
  <c r="AM1592" i="1"/>
  <c r="AM1593" i="1"/>
  <c r="AM1594" i="1"/>
  <c r="AM1595" i="1"/>
  <c r="AM1596" i="1"/>
  <c r="AM1597" i="1"/>
  <c r="AM1598" i="1"/>
  <c r="AM1599" i="1"/>
  <c r="AM1600" i="1"/>
  <c r="AM1601" i="1"/>
  <c r="AM1602" i="1"/>
  <c r="AM1603" i="1"/>
  <c r="AM1604" i="1"/>
  <c r="AM1605" i="1"/>
  <c r="AM1606" i="1"/>
  <c r="AM1607" i="1"/>
  <c r="AM1608" i="1"/>
  <c r="AM1609" i="1"/>
  <c r="AM1610" i="1"/>
  <c r="AM1611" i="1"/>
  <c r="AM1612" i="1"/>
  <c r="AM1613" i="1"/>
  <c r="AM1614" i="1"/>
  <c r="AM1615" i="1"/>
  <c r="AM1616" i="1"/>
  <c r="AM1617" i="1"/>
  <c r="AM1618" i="1"/>
  <c r="AM1619" i="1"/>
  <c r="AM1620" i="1"/>
  <c r="AM1621" i="1"/>
  <c r="AM1622" i="1"/>
  <c r="AM1623" i="1"/>
  <c r="AM1624" i="1"/>
  <c r="AM1625" i="1"/>
  <c r="AM1626" i="1"/>
  <c r="AM1627" i="1"/>
  <c r="AM1628" i="1"/>
  <c r="AM1629" i="1"/>
  <c r="AM1630" i="1"/>
  <c r="AM1631" i="1"/>
  <c r="AM1632" i="1"/>
  <c r="AM1633" i="1"/>
  <c r="AM1634" i="1"/>
  <c r="AM1635" i="1"/>
  <c r="AM1636" i="1"/>
  <c r="AM1637" i="1"/>
  <c r="AM1638" i="1"/>
  <c r="AM1639" i="1"/>
  <c r="AM1640" i="1"/>
  <c r="AM1641" i="1"/>
  <c r="AM1642" i="1"/>
  <c r="AM1643" i="1"/>
  <c r="AM1644" i="1"/>
  <c r="AM1645" i="1"/>
  <c r="AM1646" i="1"/>
  <c r="AM1647" i="1"/>
  <c r="AM1648" i="1"/>
  <c r="AM1649" i="1"/>
  <c r="AM1650" i="1"/>
  <c r="AM1651" i="1"/>
  <c r="AM1652" i="1"/>
  <c r="AM1653" i="1"/>
  <c r="AM1654" i="1"/>
  <c r="AM1655" i="1"/>
  <c r="AM1656" i="1"/>
  <c r="AM1657" i="1"/>
  <c r="AM1658" i="1"/>
  <c r="AM1659" i="1"/>
  <c r="AM1660" i="1"/>
  <c r="AM1661" i="1"/>
  <c r="AM1662" i="1"/>
  <c r="AM1663" i="1"/>
  <c r="AM1664" i="1"/>
  <c r="AM1665" i="1"/>
  <c r="AM1666" i="1"/>
  <c r="AM1667" i="1"/>
  <c r="AM1668" i="1"/>
  <c r="AM1669" i="1"/>
  <c r="AM1670" i="1"/>
  <c r="AM1671" i="1"/>
  <c r="AM1672" i="1"/>
  <c r="AM1673" i="1"/>
  <c r="AM1674" i="1"/>
  <c r="AM1675" i="1"/>
  <c r="AM1676" i="1"/>
  <c r="AM1677" i="1"/>
  <c r="AM1678" i="1"/>
  <c r="AM1679" i="1"/>
  <c r="AM1680" i="1"/>
  <c r="AM1681" i="1"/>
  <c r="AM1682" i="1"/>
  <c r="AM1683" i="1"/>
  <c r="AM1684" i="1"/>
  <c r="AM1685" i="1"/>
  <c r="AM1686" i="1"/>
  <c r="AM1687" i="1"/>
  <c r="AM1688" i="1"/>
  <c r="AM1689" i="1"/>
  <c r="AM1690" i="1"/>
  <c r="AM1691" i="1"/>
  <c r="AM1692" i="1"/>
  <c r="AM1693" i="1"/>
  <c r="AM1694" i="1"/>
  <c r="AM1695" i="1"/>
  <c r="AM1696" i="1"/>
  <c r="AM1697" i="1"/>
  <c r="AM1698" i="1"/>
  <c r="AM1699" i="1"/>
  <c r="AM1700" i="1"/>
  <c r="AM1701" i="1"/>
  <c r="AM1702" i="1"/>
  <c r="AM1703" i="1"/>
  <c r="AM1704" i="1"/>
  <c r="AM1705" i="1"/>
  <c r="AM1706" i="1"/>
  <c r="AM1707" i="1"/>
  <c r="AM1708" i="1"/>
  <c r="AM1709" i="1"/>
  <c r="AM1710" i="1"/>
  <c r="AM1711" i="1"/>
  <c r="AM1712" i="1"/>
  <c r="AM1713" i="1"/>
  <c r="AM1714" i="1"/>
  <c r="AM1715" i="1"/>
  <c r="AM1716" i="1"/>
  <c r="AM1717" i="1"/>
  <c r="AM1718" i="1"/>
  <c r="AM1719" i="1"/>
  <c r="AM1720" i="1"/>
  <c r="AM1721" i="1"/>
  <c r="AM1722" i="1"/>
  <c r="AM1723" i="1"/>
  <c r="AM1724" i="1"/>
  <c r="AM1725" i="1"/>
  <c r="AM1727" i="1"/>
  <c r="AM1728" i="1"/>
  <c r="AM1729" i="1"/>
  <c r="AM1730" i="1"/>
  <c r="AM1726" i="1"/>
  <c r="AM1731" i="1"/>
  <c r="AM1732" i="1"/>
  <c r="AM1733" i="1"/>
  <c r="AM1734" i="1"/>
  <c r="AM1735" i="1"/>
  <c r="AM1736" i="1"/>
  <c r="AM1737" i="1"/>
  <c r="AM1738" i="1"/>
  <c r="AM1739" i="1"/>
  <c r="AM1740" i="1"/>
  <c r="AM1741" i="1"/>
  <c r="AM1747" i="1"/>
  <c r="AM1742" i="1"/>
  <c r="AM1743" i="1"/>
  <c r="AM1744" i="1"/>
  <c r="AM1745" i="1"/>
  <c r="AM1746" i="1"/>
  <c r="AM1748" i="1"/>
  <c r="AM1749" i="1"/>
  <c r="AM1750" i="1"/>
  <c r="AM1751" i="1"/>
  <c r="AM1752" i="1"/>
  <c r="AM1753" i="1"/>
  <c r="AM1754" i="1"/>
  <c r="AM1755" i="1"/>
  <c r="AM1756" i="1"/>
  <c r="AM1757" i="1"/>
  <c r="AM1758" i="1"/>
  <c r="AM1759" i="1"/>
  <c r="AM1760" i="1"/>
  <c r="AM1761" i="1"/>
  <c r="AM1762" i="1"/>
  <c r="AM1763" i="1"/>
  <c r="AM1764" i="1"/>
  <c r="AM1765" i="1"/>
  <c r="AM1766" i="1"/>
  <c r="AM1767" i="1"/>
  <c r="AM1768" i="1"/>
  <c r="AM1769" i="1"/>
  <c r="AM1770" i="1"/>
  <c r="AM1771" i="1"/>
  <c r="AM1772" i="1"/>
  <c r="AM1773" i="1"/>
  <c r="AM1774" i="1"/>
  <c r="AM1775" i="1"/>
  <c r="AM1776" i="1"/>
  <c r="AM1777" i="1"/>
  <c r="AM1778" i="1"/>
  <c r="AM1779" i="1"/>
  <c r="AM1780" i="1"/>
  <c r="AM1781" i="1"/>
  <c r="AM1782" i="1"/>
  <c r="AM1783" i="1"/>
  <c r="AM1784" i="1"/>
  <c r="AM1785" i="1"/>
  <c r="AM1786" i="1"/>
  <c r="AM1787" i="1"/>
  <c r="AM1788" i="1"/>
  <c r="AM1789" i="1"/>
  <c r="AM1790" i="1"/>
  <c r="AM1791" i="1"/>
  <c r="AM1792" i="1"/>
  <c r="AM1793" i="1"/>
  <c r="AM1794" i="1"/>
  <c r="AM1795" i="1"/>
  <c r="AM1796" i="1"/>
  <c r="AM1797" i="1"/>
  <c r="AM1798" i="1"/>
  <c r="AM1799" i="1"/>
  <c r="AM1800" i="1"/>
  <c r="AM1801" i="1"/>
  <c r="AM1802" i="1"/>
  <c r="AM1803" i="1"/>
  <c r="AM1804" i="1"/>
  <c r="AM1805" i="1"/>
  <c r="AM1806" i="1"/>
  <c r="AM1807" i="1"/>
  <c r="AM1808" i="1"/>
  <c r="AM1809" i="1"/>
  <c r="AM1810" i="1"/>
  <c r="AM1811" i="1"/>
  <c r="AM1812" i="1"/>
  <c r="AM1813" i="1"/>
  <c r="AM1814" i="1"/>
  <c r="AM1815" i="1"/>
  <c r="AM1816" i="1"/>
  <c r="AM1817" i="1"/>
  <c r="AM1818" i="1"/>
  <c r="AM1819" i="1"/>
  <c r="AM1820" i="1"/>
  <c r="AM1821" i="1"/>
  <c r="AM1822" i="1"/>
  <c r="AM1823" i="1"/>
  <c r="AM1824" i="1"/>
  <c r="AM1825" i="1"/>
  <c r="AM1826" i="1"/>
  <c r="AM1827" i="1"/>
  <c r="AM1828" i="1"/>
  <c r="AM1829" i="1"/>
  <c r="AM1830" i="1"/>
  <c r="AM1831" i="1"/>
  <c r="AM1832" i="1"/>
  <c r="AM1833" i="1"/>
  <c r="AM1834" i="1"/>
  <c r="AM1835" i="1"/>
  <c r="AM1836" i="1"/>
  <c r="AM1837" i="1"/>
  <c r="AM1838" i="1"/>
  <c r="AM1839" i="1"/>
  <c r="AM1840" i="1"/>
  <c r="AM1841" i="1"/>
  <c r="AM1842" i="1"/>
  <c r="AM1843" i="1"/>
  <c r="AM1844" i="1"/>
  <c r="AM1845" i="1"/>
  <c r="AM1846" i="1"/>
  <c r="AM1847" i="1"/>
  <c r="AM1848" i="1"/>
  <c r="AM1849" i="1"/>
  <c r="AM1850" i="1"/>
  <c r="AM1851" i="1"/>
  <c r="AM1852" i="1"/>
  <c r="AM1853" i="1"/>
  <c r="AM1854" i="1"/>
  <c r="AM1855" i="1"/>
  <c r="AM1856" i="1"/>
  <c r="AM1857" i="1"/>
  <c r="AM1858" i="1"/>
  <c r="AM1859" i="1"/>
  <c r="AM1860" i="1"/>
  <c r="AM1861" i="1"/>
  <c r="AM1862" i="1"/>
  <c r="AM1863" i="1"/>
  <c r="AM1864" i="1"/>
  <c r="AM1865" i="1"/>
  <c r="AM1866" i="1"/>
  <c r="AM1867" i="1"/>
  <c r="AM1868" i="1"/>
  <c r="AM1869" i="1"/>
  <c r="AM1870" i="1"/>
  <c r="AM1871" i="1"/>
  <c r="AM1872" i="1"/>
  <c r="AM1873" i="1"/>
  <c r="AM1874" i="1"/>
  <c r="AM1875" i="1"/>
  <c r="AM1876" i="1"/>
  <c r="AM1877" i="1"/>
  <c r="AM1878" i="1"/>
  <c r="AM1879" i="1"/>
  <c r="AM1880" i="1"/>
  <c r="AM1881" i="1"/>
  <c r="AM1882" i="1"/>
  <c r="AM1884" i="1"/>
  <c r="AM1885" i="1"/>
  <c r="AM1886" i="1"/>
  <c r="AM1887" i="1"/>
  <c r="AM1883" i="1"/>
  <c r="AM1888" i="1"/>
  <c r="AM1889" i="1"/>
  <c r="AM1890" i="1"/>
  <c r="AM1891" i="1"/>
  <c r="AM1892" i="1"/>
  <c r="AM1893" i="1"/>
  <c r="AM1894" i="1"/>
  <c r="AM1895" i="1"/>
  <c r="AM1896" i="1"/>
  <c r="AM1897" i="1"/>
  <c r="AM1898" i="1"/>
  <c r="AM1899" i="1"/>
  <c r="AM1900" i="1"/>
  <c r="M1902" i="1" l="1"/>
  <c r="L1902" i="1"/>
  <c r="N1902" i="1"/>
  <c r="O1902" i="1"/>
  <c r="T117" i="6" l="1"/>
  <c r="U117" i="6"/>
  <c r="X135" i="1"/>
  <c r="Y135" i="1" s="1"/>
  <c r="T135" i="1" s="1"/>
  <c r="V135" i="1" s="1"/>
  <c r="AO135" i="1"/>
  <c r="AP135" i="1"/>
  <c r="AQ135" i="1"/>
  <c r="AR135" i="1"/>
  <c r="AS135" i="1"/>
  <c r="AT135" i="1"/>
  <c r="X132" i="1"/>
  <c r="Y132" i="1" s="1"/>
  <c r="T132" i="1" s="1"/>
  <c r="AO132" i="1"/>
  <c r="AP132" i="1"/>
  <c r="AQ132" i="1"/>
  <c r="AR132" i="1"/>
  <c r="AS132" i="1"/>
  <c r="AT132" i="1"/>
  <c r="T118" i="6"/>
  <c r="U118" i="6"/>
  <c r="X136" i="1"/>
  <c r="Y136" i="1" s="1"/>
  <c r="T136" i="1" s="1"/>
  <c r="V136" i="1" s="1"/>
  <c r="AO136" i="1"/>
  <c r="AP136" i="1"/>
  <c r="AQ136" i="1"/>
  <c r="AR136" i="1"/>
  <c r="AS136" i="1"/>
  <c r="AT136" i="1"/>
  <c r="X133" i="1"/>
  <c r="Y133" i="1" s="1"/>
  <c r="T133" i="1" s="1"/>
  <c r="AO133" i="1"/>
  <c r="AP133" i="1"/>
  <c r="AQ133" i="1"/>
  <c r="AR133" i="1"/>
  <c r="AS133" i="1"/>
  <c r="AT133" i="1"/>
  <c r="T119" i="6"/>
  <c r="U119" i="6"/>
  <c r="X122" i="1"/>
  <c r="Y122" i="1" s="1"/>
  <c r="T122" i="1" s="1"/>
  <c r="V122" i="1" s="1"/>
  <c r="AO122" i="1"/>
  <c r="AP122" i="1"/>
  <c r="AQ122" i="1"/>
  <c r="AR122" i="1"/>
  <c r="AS122" i="1"/>
  <c r="AT122" i="1"/>
  <c r="X134" i="1"/>
  <c r="Y134" i="1" s="1"/>
  <c r="T134" i="1" s="1"/>
  <c r="V134" i="1" s="1"/>
  <c r="AO134" i="1"/>
  <c r="AP134" i="1"/>
  <c r="AQ134" i="1"/>
  <c r="AR134" i="1"/>
  <c r="AS134" i="1"/>
  <c r="AT134" i="1"/>
  <c r="T120" i="6"/>
  <c r="U120" i="6"/>
  <c r="X123" i="1"/>
  <c r="Y123" i="1" s="1"/>
  <c r="T123" i="1" s="1"/>
  <c r="V123" i="1" s="1"/>
  <c r="AO123" i="1"/>
  <c r="AP123" i="1"/>
  <c r="AQ123" i="1"/>
  <c r="AR123" i="1"/>
  <c r="AS123" i="1"/>
  <c r="AT123" i="1"/>
  <c r="T121" i="6"/>
  <c r="U121" i="6"/>
  <c r="X124" i="1"/>
  <c r="Y124" i="1" s="1"/>
  <c r="T124" i="1" s="1"/>
  <c r="V124" i="1" s="1"/>
  <c r="AO124" i="1"/>
  <c r="AP124" i="1"/>
  <c r="AQ124" i="1"/>
  <c r="AR124" i="1"/>
  <c r="AS124" i="1"/>
  <c r="AT124" i="1"/>
  <c r="T122" i="6"/>
  <c r="U122" i="6"/>
  <c r="X125" i="1"/>
  <c r="Y125" i="1" s="1"/>
  <c r="T125" i="1" s="1"/>
  <c r="V125" i="1" s="1"/>
  <c r="AO125" i="1"/>
  <c r="AP125" i="1"/>
  <c r="AQ125" i="1"/>
  <c r="AR125" i="1"/>
  <c r="AS125" i="1"/>
  <c r="AT125" i="1"/>
  <c r="T123" i="6"/>
  <c r="U123" i="6"/>
  <c r="X137" i="1"/>
  <c r="Y137" i="1" s="1"/>
  <c r="T137" i="1" s="1"/>
  <c r="V137" i="1" s="1"/>
  <c r="AO137" i="1"/>
  <c r="AP137" i="1"/>
  <c r="AQ137" i="1"/>
  <c r="AR137" i="1"/>
  <c r="AS137" i="1"/>
  <c r="AT137" i="1"/>
  <c r="X138" i="1"/>
  <c r="Y138" i="1" s="1"/>
  <c r="T138" i="1" s="1"/>
  <c r="V138" i="1" s="1"/>
  <c r="AO138" i="1"/>
  <c r="AP138" i="1"/>
  <c r="AQ138" i="1"/>
  <c r="AR138" i="1"/>
  <c r="AS138" i="1"/>
  <c r="AT138" i="1"/>
  <c r="X151" i="1"/>
  <c r="Y151" i="1" s="1"/>
  <c r="T151" i="1" s="1"/>
  <c r="V151" i="1" s="1"/>
  <c r="AO151" i="1"/>
  <c r="AP151" i="1"/>
  <c r="AQ151" i="1"/>
  <c r="AR151" i="1"/>
  <c r="AS151" i="1"/>
  <c r="AT151" i="1"/>
  <c r="AO8" i="1"/>
  <c r="AO5" i="1"/>
  <c r="AP5" i="1"/>
  <c r="AQ5" i="1"/>
  <c r="AR5" i="1"/>
  <c r="AS5" i="1"/>
  <c r="Y17" i="6"/>
  <c r="T17" i="6"/>
  <c r="X6" i="1"/>
  <c r="Y6" i="1" s="1"/>
  <c r="AO6" i="1"/>
  <c r="AP6" i="1"/>
  <c r="AQ6" i="1"/>
  <c r="AR6" i="1"/>
  <c r="AS6" i="1"/>
  <c r="AT6" i="1"/>
  <c r="Y18" i="6"/>
  <c r="X7" i="1"/>
  <c r="Y7" i="1" s="1"/>
  <c r="AO7" i="1"/>
  <c r="AP7" i="1"/>
  <c r="AQ7" i="1"/>
  <c r="AR7" i="1"/>
  <c r="AS7" i="1"/>
  <c r="AT7" i="1"/>
  <c r="Y19" i="6"/>
  <c r="X8" i="1"/>
  <c r="Y8" i="1" s="1"/>
  <c r="AP8" i="1"/>
  <c r="AQ8" i="1"/>
  <c r="AR8" i="1"/>
  <c r="AS8" i="1"/>
  <c r="AT8" i="1"/>
  <c r="Y20" i="6"/>
  <c r="X9" i="1"/>
  <c r="Y9" i="1" s="1"/>
  <c r="AO9" i="1"/>
  <c r="AP9" i="1"/>
  <c r="AQ9" i="1"/>
  <c r="AR9" i="1"/>
  <c r="AS9" i="1"/>
  <c r="AT9" i="1"/>
  <c r="Y21" i="6"/>
  <c r="X10" i="1"/>
  <c r="Y10" i="1" s="1"/>
  <c r="AO10" i="1"/>
  <c r="AP10" i="1"/>
  <c r="AQ10" i="1"/>
  <c r="AR10" i="1"/>
  <c r="AS10" i="1"/>
  <c r="AT10" i="1"/>
  <c r="Y22" i="6"/>
  <c r="X11" i="1"/>
  <c r="Y11" i="1" s="1"/>
  <c r="AO11" i="1"/>
  <c r="AP11" i="1"/>
  <c r="AQ11" i="1"/>
  <c r="AR11" i="1"/>
  <c r="AS11" i="1"/>
  <c r="AT11" i="1"/>
  <c r="Y23" i="6"/>
  <c r="AT12" i="1"/>
  <c r="AO12" i="1"/>
  <c r="AP12" i="1"/>
  <c r="AQ12" i="1"/>
  <c r="AR12" i="1"/>
  <c r="AS12" i="1"/>
  <c r="X12" i="1"/>
  <c r="Y12" i="1" s="1"/>
  <c r="Y24" i="6"/>
  <c r="X13" i="1"/>
  <c r="Y13" i="1" s="1"/>
  <c r="AO13" i="1"/>
  <c r="AP13" i="1"/>
  <c r="AQ13" i="1"/>
  <c r="AR13" i="1"/>
  <c r="AS13" i="1"/>
  <c r="AT13" i="1"/>
  <c r="Y25" i="6"/>
  <c r="AS14" i="1"/>
  <c r="AO14" i="1"/>
  <c r="AP14" i="1"/>
  <c r="AQ14" i="1"/>
  <c r="AR14" i="1"/>
  <c r="AT14" i="1"/>
  <c r="X14" i="1"/>
  <c r="Y14" i="1" s="1"/>
  <c r="Y26" i="6"/>
  <c r="X15" i="1"/>
  <c r="Y15" i="1" s="1"/>
  <c r="AO15" i="1"/>
  <c r="AP15" i="1"/>
  <c r="AQ15" i="1"/>
  <c r="AR15" i="1"/>
  <c r="AS15" i="1"/>
  <c r="AT15" i="1"/>
  <c r="Y27" i="6"/>
  <c r="X16" i="1"/>
  <c r="Y16" i="1" s="1"/>
  <c r="AO16" i="1"/>
  <c r="AP16" i="1"/>
  <c r="AQ16" i="1"/>
  <c r="AR16" i="1"/>
  <c r="AS16" i="1"/>
  <c r="AT16" i="1"/>
  <c r="Y28" i="6"/>
  <c r="X17" i="1"/>
  <c r="Y17" i="1" s="1"/>
  <c r="T17" i="1" s="1"/>
  <c r="V17" i="1" s="1"/>
  <c r="AO17" i="1"/>
  <c r="AP17" i="1"/>
  <c r="AQ17" i="1"/>
  <c r="AR17" i="1"/>
  <c r="AS17" i="1"/>
  <c r="AT17" i="1"/>
  <c r="Y29" i="6"/>
  <c r="X18" i="1"/>
  <c r="Y18" i="1" s="1"/>
  <c r="T18" i="1" s="1"/>
  <c r="V18" i="1" s="1"/>
  <c r="AO18" i="1"/>
  <c r="AP18" i="1"/>
  <c r="AQ18" i="1"/>
  <c r="AR18" i="1"/>
  <c r="AS18" i="1"/>
  <c r="AT18" i="1"/>
  <c r="Y30" i="6"/>
  <c r="X19" i="1"/>
  <c r="Y19" i="1" s="1"/>
  <c r="T19" i="1" s="1"/>
  <c r="V19" i="1" s="1"/>
  <c r="AO19" i="1"/>
  <c r="AP19" i="1"/>
  <c r="AQ19" i="1"/>
  <c r="AR19" i="1"/>
  <c r="AS19" i="1"/>
  <c r="AT19" i="1"/>
  <c r="Y31" i="6"/>
  <c r="X20" i="1"/>
  <c r="Y20" i="1" s="1"/>
  <c r="T20" i="1" s="1"/>
  <c r="V20" i="1" s="1"/>
  <c r="AO20" i="1"/>
  <c r="AP20" i="1"/>
  <c r="AQ20" i="1"/>
  <c r="AR20" i="1"/>
  <c r="AS20" i="1"/>
  <c r="AT20" i="1"/>
  <c r="Y32" i="6"/>
  <c r="X21" i="1"/>
  <c r="Y21" i="1" s="1"/>
  <c r="T21" i="1" s="1"/>
  <c r="V21" i="1" s="1"/>
  <c r="AO21" i="1"/>
  <c r="AP21" i="1"/>
  <c r="AQ21" i="1"/>
  <c r="AR21" i="1"/>
  <c r="AS21" i="1"/>
  <c r="AT21" i="1"/>
  <c r="Y34" i="6"/>
  <c r="X22" i="1"/>
  <c r="Y22" i="1" s="1"/>
  <c r="T22" i="1" s="1"/>
  <c r="V22" i="1" s="1"/>
  <c r="AO22" i="1"/>
  <c r="AP22" i="1"/>
  <c r="AQ22" i="1"/>
  <c r="AR22" i="1"/>
  <c r="AS22" i="1"/>
  <c r="AT22" i="1"/>
  <c r="Y35" i="6"/>
  <c r="X23" i="1"/>
  <c r="Y23" i="1" s="1"/>
  <c r="T23" i="1" s="1"/>
  <c r="V23" i="1" s="1"/>
  <c r="AO23" i="1"/>
  <c r="AP23" i="1"/>
  <c r="AQ23" i="1"/>
  <c r="AR23" i="1"/>
  <c r="AS23" i="1"/>
  <c r="AT23" i="1"/>
  <c r="Y36" i="6"/>
  <c r="X24" i="1"/>
  <c r="Y24" i="1" s="1"/>
  <c r="T24" i="1" s="1"/>
  <c r="V24" i="1" s="1"/>
  <c r="AO24" i="1"/>
  <c r="AP24" i="1"/>
  <c r="AQ24" i="1"/>
  <c r="AR24" i="1"/>
  <c r="AS24" i="1"/>
  <c r="AT24" i="1"/>
  <c r="Y37" i="6"/>
  <c r="X25" i="1"/>
  <c r="Y25" i="1" s="1"/>
  <c r="T25" i="1" s="1"/>
  <c r="V25" i="1" s="1"/>
  <c r="AO25" i="1"/>
  <c r="AP25" i="1"/>
  <c r="AQ25" i="1"/>
  <c r="AR25" i="1"/>
  <c r="AS25" i="1"/>
  <c r="AT25" i="1"/>
  <c r="Y38" i="6"/>
  <c r="X26" i="1"/>
  <c r="Y26" i="1" s="1"/>
  <c r="T26" i="1" s="1"/>
  <c r="V26" i="1" s="1"/>
  <c r="AO26" i="1"/>
  <c r="AP26" i="1"/>
  <c r="AQ26" i="1"/>
  <c r="AR26" i="1"/>
  <c r="AS26" i="1"/>
  <c r="AT26" i="1"/>
  <c r="Y33" i="6"/>
  <c r="X27" i="1"/>
  <c r="Y27" i="1" s="1"/>
  <c r="T27" i="1" s="1"/>
  <c r="V27" i="1" s="1"/>
  <c r="AO27" i="1"/>
  <c r="AP27" i="1"/>
  <c r="AQ27" i="1"/>
  <c r="AR27" i="1"/>
  <c r="AS27" i="1"/>
  <c r="AT27" i="1"/>
  <c r="Y39" i="6"/>
  <c r="X28" i="1"/>
  <c r="Y28" i="1" s="1"/>
  <c r="T28" i="1" s="1"/>
  <c r="V28" i="1" s="1"/>
  <c r="AO28" i="1"/>
  <c r="AP28" i="1"/>
  <c r="AQ28" i="1"/>
  <c r="AR28" i="1"/>
  <c r="AS28" i="1"/>
  <c r="AT28" i="1"/>
  <c r="Y40" i="6"/>
  <c r="X86" i="1"/>
  <c r="Y86" i="1" s="1"/>
  <c r="T86" i="1" s="1"/>
  <c r="V86" i="1" s="1"/>
  <c r="AO86" i="1"/>
  <c r="AP86" i="1"/>
  <c r="AQ86" i="1"/>
  <c r="AR86" i="1"/>
  <c r="AS86" i="1"/>
  <c r="AT86" i="1"/>
  <c r="Y41" i="6"/>
  <c r="X87" i="1"/>
  <c r="Y87" i="1" s="1"/>
  <c r="T87" i="1" s="1"/>
  <c r="V87" i="1" s="1"/>
  <c r="AO87" i="1"/>
  <c r="AP87" i="1"/>
  <c r="AQ87" i="1"/>
  <c r="AR87" i="1"/>
  <c r="AS87" i="1"/>
  <c r="AT87" i="1"/>
  <c r="Y43" i="6"/>
  <c r="X88" i="1"/>
  <c r="Y88" i="1" s="1"/>
  <c r="T88" i="1" s="1"/>
  <c r="V88" i="1" s="1"/>
  <c r="AO88" i="1"/>
  <c r="AP88" i="1"/>
  <c r="AQ88" i="1"/>
  <c r="AR88" i="1"/>
  <c r="AS88" i="1"/>
  <c r="AT88" i="1"/>
  <c r="Y44" i="6"/>
  <c r="X89" i="1"/>
  <c r="Y89" i="1" s="1"/>
  <c r="T89" i="1" s="1"/>
  <c r="V89" i="1" s="1"/>
  <c r="AO89" i="1"/>
  <c r="AP89" i="1"/>
  <c r="AQ89" i="1"/>
  <c r="AR89" i="1"/>
  <c r="AS89" i="1"/>
  <c r="AT89" i="1"/>
  <c r="Y45" i="6"/>
  <c r="X90" i="1"/>
  <c r="Y90" i="1" s="1"/>
  <c r="T90" i="1" s="1"/>
  <c r="V90" i="1" s="1"/>
  <c r="AO90" i="1"/>
  <c r="AP90" i="1"/>
  <c r="AQ90" i="1"/>
  <c r="AR90" i="1"/>
  <c r="AS90" i="1"/>
  <c r="AT90" i="1"/>
  <c r="Y47" i="6"/>
  <c r="X91" i="1"/>
  <c r="Y91" i="1" s="1"/>
  <c r="T91" i="1" s="1"/>
  <c r="V91" i="1" s="1"/>
  <c r="AO91" i="1"/>
  <c r="AP91" i="1"/>
  <c r="AQ91" i="1"/>
  <c r="AR91" i="1"/>
  <c r="AS91" i="1"/>
  <c r="AT91" i="1"/>
  <c r="Y48" i="6"/>
  <c r="X92" i="1"/>
  <c r="Y92" i="1" s="1"/>
  <c r="T92" i="1" s="1"/>
  <c r="V92" i="1" s="1"/>
  <c r="AO92" i="1"/>
  <c r="AP92" i="1"/>
  <c r="AQ92" i="1"/>
  <c r="AR92" i="1"/>
  <c r="AS92" i="1"/>
  <c r="AT92" i="1"/>
  <c r="Y49" i="6"/>
  <c r="X93" i="1"/>
  <c r="Y93" i="1" s="1"/>
  <c r="T93" i="1" s="1"/>
  <c r="V93" i="1" s="1"/>
  <c r="AO93" i="1"/>
  <c r="AP93" i="1"/>
  <c r="AQ93" i="1"/>
  <c r="AR93" i="1"/>
  <c r="AS93" i="1"/>
  <c r="AT93" i="1"/>
  <c r="Y50" i="6"/>
  <c r="X94" i="1"/>
  <c r="Y94" i="1" s="1"/>
  <c r="T94" i="1" s="1"/>
  <c r="V94" i="1" s="1"/>
  <c r="AO94" i="1"/>
  <c r="AP94" i="1"/>
  <c r="AQ94" i="1"/>
  <c r="AR94" i="1"/>
  <c r="AS94" i="1"/>
  <c r="AT94" i="1"/>
  <c r="Y51" i="6"/>
  <c r="X95" i="1"/>
  <c r="Y95" i="1" s="1"/>
  <c r="T95" i="1" s="1"/>
  <c r="V95" i="1" s="1"/>
  <c r="AO95" i="1"/>
  <c r="AP95" i="1"/>
  <c r="AQ95" i="1"/>
  <c r="AR95" i="1"/>
  <c r="AS95" i="1"/>
  <c r="AT95" i="1"/>
  <c r="Y52" i="6"/>
  <c r="X96" i="1"/>
  <c r="Y96" i="1" s="1"/>
  <c r="T96" i="1" s="1"/>
  <c r="V96" i="1" s="1"/>
  <c r="AO96" i="1"/>
  <c r="AP96" i="1"/>
  <c r="AQ96" i="1"/>
  <c r="AR96" i="1"/>
  <c r="AS96" i="1"/>
  <c r="AT96" i="1"/>
  <c r="X97" i="1"/>
  <c r="Y97" i="1" s="1"/>
  <c r="T97" i="1" s="1"/>
  <c r="V97" i="1" s="1"/>
  <c r="AO97" i="1"/>
  <c r="AP97" i="1"/>
  <c r="AQ97" i="1"/>
  <c r="AR97" i="1"/>
  <c r="AS97" i="1"/>
  <c r="AT97" i="1"/>
  <c r="X98" i="1"/>
  <c r="Y98" i="1" s="1"/>
  <c r="T98" i="1" s="1"/>
  <c r="V98" i="1" s="1"/>
  <c r="AO98" i="1"/>
  <c r="AP98" i="1"/>
  <c r="AQ98" i="1"/>
  <c r="AR98" i="1"/>
  <c r="AS98" i="1"/>
  <c r="AT98" i="1"/>
  <c r="X99" i="1"/>
  <c r="Y99" i="1" s="1"/>
  <c r="T99" i="1" s="1"/>
  <c r="V99" i="1" s="1"/>
  <c r="AO99" i="1"/>
  <c r="AP99" i="1"/>
  <c r="AQ99" i="1"/>
  <c r="AR99" i="1"/>
  <c r="AS99" i="1"/>
  <c r="AT99" i="1"/>
  <c r="X100" i="1"/>
  <c r="Y100" i="1" s="1"/>
  <c r="T100" i="1" s="1"/>
  <c r="V100" i="1" s="1"/>
  <c r="AO100" i="1"/>
  <c r="AP100" i="1"/>
  <c r="AQ100" i="1"/>
  <c r="AR100" i="1"/>
  <c r="AS100" i="1"/>
  <c r="AT100" i="1"/>
  <c r="X101" i="1"/>
  <c r="Y101" i="1" s="1"/>
  <c r="T101" i="1" s="1"/>
  <c r="V101" i="1" s="1"/>
  <c r="AO101" i="1"/>
  <c r="AP101" i="1"/>
  <c r="AQ101" i="1"/>
  <c r="AR101" i="1"/>
  <c r="AS101" i="1"/>
  <c r="AT101" i="1"/>
  <c r="X102" i="1"/>
  <c r="Y102" i="1" s="1"/>
  <c r="T102" i="1" s="1"/>
  <c r="V102" i="1" s="1"/>
  <c r="AO102" i="1"/>
  <c r="AP102" i="1"/>
  <c r="AQ102" i="1"/>
  <c r="AR102" i="1"/>
  <c r="AS102" i="1"/>
  <c r="AT102" i="1"/>
  <c r="X103" i="1"/>
  <c r="Y103" i="1" s="1"/>
  <c r="T103" i="1" s="1"/>
  <c r="V103" i="1" s="1"/>
  <c r="AO103" i="1"/>
  <c r="AP103" i="1"/>
  <c r="AQ103" i="1"/>
  <c r="AR103" i="1"/>
  <c r="AS103" i="1"/>
  <c r="AT103" i="1"/>
  <c r="X104" i="1"/>
  <c r="Y104" i="1" s="1"/>
  <c r="T104" i="1" s="1"/>
  <c r="V104" i="1" s="1"/>
  <c r="AO104" i="1"/>
  <c r="AP104" i="1"/>
  <c r="AQ104" i="1"/>
  <c r="AR104" i="1"/>
  <c r="AS104" i="1"/>
  <c r="AT104" i="1"/>
  <c r="X105" i="1"/>
  <c r="Y105" i="1" s="1"/>
  <c r="T105" i="1" s="1"/>
  <c r="V105" i="1" s="1"/>
  <c r="AO105" i="1"/>
  <c r="AP105" i="1"/>
  <c r="AQ105" i="1"/>
  <c r="AR105" i="1"/>
  <c r="AS105" i="1"/>
  <c r="AT105" i="1"/>
  <c r="X106" i="1"/>
  <c r="Y106" i="1" s="1"/>
  <c r="T106" i="1" s="1"/>
  <c r="V106" i="1" s="1"/>
  <c r="AO106" i="1"/>
  <c r="AP106" i="1"/>
  <c r="AQ106" i="1"/>
  <c r="AR106" i="1"/>
  <c r="AS106" i="1"/>
  <c r="AT106" i="1"/>
  <c r="X107" i="1"/>
  <c r="Y107" i="1" s="1"/>
  <c r="T107" i="1" s="1"/>
  <c r="V107" i="1" s="1"/>
  <c r="AO107" i="1"/>
  <c r="AP107" i="1"/>
  <c r="AQ107" i="1"/>
  <c r="AR107" i="1"/>
  <c r="AS107" i="1"/>
  <c r="AT107" i="1"/>
  <c r="X108" i="1"/>
  <c r="Y108" i="1" s="1"/>
  <c r="T108" i="1" s="1"/>
  <c r="V108" i="1" s="1"/>
  <c r="AO108" i="1"/>
  <c r="AP108" i="1"/>
  <c r="AQ108" i="1"/>
  <c r="AR108" i="1"/>
  <c r="AS108" i="1"/>
  <c r="AT108" i="1"/>
  <c r="X109" i="1"/>
  <c r="Y109" i="1" s="1"/>
  <c r="T109" i="1" s="1"/>
  <c r="AO109" i="1"/>
  <c r="AP109" i="1"/>
  <c r="AQ109" i="1"/>
  <c r="AR109" i="1"/>
  <c r="AS109" i="1"/>
  <c r="AT109" i="1"/>
  <c r="X110" i="1"/>
  <c r="Y110" i="1" s="1"/>
  <c r="T110" i="1" s="1"/>
  <c r="V110" i="1" s="1"/>
  <c r="AO110" i="1"/>
  <c r="AP110" i="1"/>
  <c r="AQ110" i="1"/>
  <c r="AR110" i="1"/>
  <c r="AS110" i="1"/>
  <c r="AT110" i="1"/>
  <c r="X111" i="1"/>
  <c r="Y111" i="1" s="1"/>
  <c r="T111" i="1" s="1"/>
  <c r="V111" i="1" s="1"/>
  <c r="AO111" i="1"/>
  <c r="AP111" i="1"/>
  <c r="AQ111" i="1"/>
  <c r="AR111" i="1"/>
  <c r="AS111" i="1"/>
  <c r="AT111" i="1"/>
  <c r="X112" i="1"/>
  <c r="Y112" i="1" s="1"/>
  <c r="T112" i="1" s="1"/>
  <c r="V112" i="1" s="1"/>
  <c r="AO112" i="1"/>
  <c r="AP112" i="1"/>
  <c r="AQ112" i="1"/>
  <c r="AR112" i="1"/>
  <c r="AS112" i="1"/>
  <c r="AT112" i="1"/>
  <c r="X113" i="1"/>
  <c r="Y113" i="1" s="1"/>
  <c r="T113" i="1" s="1"/>
  <c r="V113" i="1" s="1"/>
  <c r="AO113" i="1"/>
  <c r="AP113" i="1"/>
  <c r="AQ113" i="1"/>
  <c r="AR113" i="1"/>
  <c r="AS113" i="1"/>
  <c r="AT113" i="1"/>
  <c r="X114" i="1"/>
  <c r="Y114" i="1" s="1"/>
  <c r="T114" i="1" s="1"/>
  <c r="V114" i="1" s="1"/>
  <c r="AO114" i="1"/>
  <c r="AP114" i="1"/>
  <c r="AQ114" i="1"/>
  <c r="AR114" i="1"/>
  <c r="AS114" i="1"/>
  <c r="AT114" i="1"/>
  <c r="X29" i="1"/>
  <c r="Y29" i="1" s="1"/>
  <c r="T29" i="1" s="1"/>
  <c r="V29" i="1" s="1"/>
  <c r="AO29" i="1"/>
  <c r="AP29" i="1"/>
  <c r="AQ29" i="1"/>
  <c r="AR29" i="1"/>
  <c r="AS29" i="1"/>
  <c r="AT29" i="1"/>
  <c r="X30" i="1"/>
  <c r="Y30" i="1" s="1"/>
  <c r="T30" i="1" s="1"/>
  <c r="V30" i="1" s="1"/>
  <c r="AO30" i="1"/>
  <c r="AP30" i="1"/>
  <c r="AQ30" i="1"/>
  <c r="AR30" i="1"/>
  <c r="AS30" i="1"/>
  <c r="AT30" i="1"/>
  <c r="X31" i="1"/>
  <c r="Y31" i="1" s="1"/>
  <c r="T31" i="1" s="1"/>
  <c r="V31" i="1" s="1"/>
  <c r="AO31" i="1"/>
  <c r="AP31" i="1"/>
  <c r="AQ31" i="1"/>
  <c r="AR31" i="1"/>
  <c r="AS31" i="1"/>
  <c r="AT31" i="1"/>
  <c r="X32" i="1"/>
  <c r="Y32" i="1" s="1"/>
  <c r="T32" i="1" s="1"/>
  <c r="V32" i="1" s="1"/>
  <c r="AO32" i="1"/>
  <c r="AP32" i="1"/>
  <c r="AQ32" i="1"/>
  <c r="AR32" i="1"/>
  <c r="AS32" i="1"/>
  <c r="AT32" i="1"/>
  <c r="X33" i="1"/>
  <c r="Y33" i="1" s="1"/>
  <c r="T33" i="1" s="1"/>
  <c r="V33" i="1" s="1"/>
  <c r="AO33" i="1"/>
  <c r="AP33" i="1"/>
  <c r="AQ33" i="1"/>
  <c r="AR33" i="1"/>
  <c r="AS33" i="1"/>
  <c r="AT33" i="1"/>
  <c r="X34" i="1"/>
  <c r="Y34" i="1" s="1"/>
  <c r="T34" i="1" s="1"/>
  <c r="V34" i="1" s="1"/>
  <c r="AO34" i="1"/>
  <c r="AP34" i="1"/>
  <c r="AQ34" i="1"/>
  <c r="AR34" i="1"/>
  <c r="AS34" i="1"/>
  <c r="AT34" i="1"/>
  <c r="X35" i="1"/>
  <c r="Y35" i="1" s="1"/>
  <c r="T35" i="1" s="1"/>
  <c r="V35" i="1" s="1"/>
  <c r="AO35" i="1"/>
  <c r="AP35" i="1"/>
  <c r="AQ35" i="1"/>
  <c r="AR35" i="1"/>
  <c r="AS35" i="1"/>
  <c r="AT35" i="1"/>
  <c r="X36" i="1"/>
  <c r="Y36" i="1" s="1"/>
  <c r="T36" i="1" s="1"/>
  <c r="V36" i="1" s="1"/>
  <c r="AO36" i="1"/>
  <c r="AP36" i="1"/>
  <c r="AQ36" i="1"/>
  <c r="AR36" i="1"/>
  <c r="AS36" i="1"/>
  <c r="AT36" i="1"/>
  <c r="X37" i="1"/>
  <c r="Y37" i="1" s="1"/>
  <c r="T37" i="1" s="1"/>
  <c r="V37" i="1" s="1"/>
  <c r="AO37" i="1"/>
  <c r="AP37" i="1"/>
  <c r="AQ37" i="1"/>
  <c r="AR37" i="1"/>
  <c r="AS37" i="1"/>
  <c r="AT37" i="1"/>
  <c r="X38" i="1"/>
  <c r="Y38" i="1" s="1"/>
  <c r="T38" i="1" s="1"/>
  <c r="V38" i="1" s="1"/>
  <c r="AO38" i="1"/>
  <c r="AP38" i="1"/>
  <c r="AQ38" i="1"/>
  <c r="AR38" i="1"/>
  <c r="AS38" i="1"/>
  <c r="AT38" i="1"/>
  <c r="X39" i="1"/>
  <c r="Y39" i="1" s="1"/>
  <c r="T39" i="1" s="1"/>
  <c r="V39" i="1" s="1"/>
  <c r="AO39" i="1"/>
  <c r="AP39" i="1"/>
  <c r="AQ39" i="1"/>
  <c r="AR39" i="1"/>
  <c r="AS39" i="1"/>
  <c r="AT39" i="1"/>
  <c r="X40" i="1"/>
  <c r="Y40" i="1" s="1"/>
  <c r="T40" i="1" s="1"/>
  <c r="V40" i="1" s="1"/>
  <c r="AO40" i="1"/>
  <c r="AP40" i="1"/>
  <c r="AQ40" i="1"/>
  <c r="AR40" i="1"/>
  <c r="AS40" i="1"/>
  <c r="AT40" i="1"/>
  <c r="X41" i="1"/>
  <c r="Y41" i="1" s="1"/>
  <c r="T41" i="1" s="1"/>
  <c r="V41" i="1" s="1"/>
  <c r="AO41" i="1"/>
  <c r="AP41" i="1"/>
  <c r="AQ41" i="1"/>
  <c r="AR41" i="1"/>
  <c r="AS41" i="1"/>
  <c r="AT41" i="1"/>
  <c r="X42" i="1"/>
  <c r="Y42" i="1" s="1"/>
  <c r="T42" i="1" s="1"/>
  <c r="V42" i="1" s="1"/>
  <c r="AO42" i="1"/>
  <c r="AP42" i="1"/>
  <c r="AQ42" i="1"/>
  <c r="AR42" i="1"/>
  <c r="AS42" i="1"/>
  <c r="AT42" i="1"/>
  <c r="X43" i="1"/>
  <c r="Y43" i="1" s="1"/>
  <c r="T43" i="1" s="1"/>
  <c r="V43" i="1" s="1"/>
  <c r="AO43" i="1"/>
  <c r="AP43" i="1"/>
  <c r="AQ43" i="1"/>
  <c r="AR43" i="1"/>
  <c r="AS43" i="1"/>
  <c r="AT43" i="1"/>
  <c r="X44" i="1"/>
  <c r="Y44" i="1" s="1"/>
  <c r="T44" i="1" s="1"/>
  <c r="V44" i="1" s="1"/>
  <c r="AO44" i="1"/>
  <c r="AP44" i="1"/>
  <c r="AQ44" i="1"/>
  <c r="AR44" i="1"/>
  <c r="AS44" i="1"/>
  <c r="AT44" i="1"/>
  <c r="X45" i="1"/>
  <c r="Y45" i="1" s="1"/>
  <c r="T45" i="1" s="1"/>
  <c r="V45" i="1" s="1"/>
  <c r="AO45" i="1"/>
  <c r="AP45" i="1"/>
  <c r="AQ45" i="1"/>
  <c r="AR45" i="1"/>
  <c r="AS45" i="1"/>
  <c r="AT45" i="1"/>
  <c r="X46" i="1"/>
  <c r="Y46" i="1" s="1"/>
  <c r="T46" i="1" s="1"/>
  <c r="V46" i="1" s="1"/>
  <c r="AO46" i="1"/>
  <c r="AP46" i="1"/>
  <c r="AQ46" i="1"/>
  <c r="AR46" i="1"/>
  <c r="AS46" i="1"/>
  <c r="AT46" i="1"/>
  <c r="X47" i="1"/>
  <c r="Y47" i="1" s="1"/>
  <c r="T47" i="1" s="1"/>
  <c r="V47" i="1" s="1"/>
  <c r="AO47" i="1"/>
  <c r="AP47" i="1"/>
  <c r="AQ47" i="1"/>
  <c r="AR47" i="1"/>
  <c r="AS47" i="1"/>
  <c r="AT47" i="1"/>
  <c r="X48" i="1"/>
  <c r="Y48" i="1" s="1"/>
  <c r="T48" i="1" s="1"/>
  <c r="V48" i="1" s="1"/>
  <c r="AO48" i="1"/>
  <c r="AP48" i="1"/>
  <c r="AQ48" i="1"/>
  <c r="AR48" i="1"/>
  <c r="AS48" i="1"/>
  <c r="AT48" i="1"/>
  <c r="X49" i="1"/>
  <c r="Y49" i="1" s="1"/>
  <c r="T49" i="1" s="1"/>
  <c r="V49" i="1" s="1"/>
  <c r="AO49" i="1"/>
  <c r="AP49" i="1"/>
  <c r="AQ49" i="1"/>
  <c r="AR49" i="1"/>
  <c r="AS49" i="1"/>
  <c r="AT49" i="1"/>
  <c r="X50" i="1"/>
  <c r="Y50" i="1" s="1"/>
  <c r="T50" i="1" s="1"/>
  <c r="V50" i="1" s="1"/>
  <c r="AO50" i="1"/>
  <c r="AP50" i="1"/>
  <c r="AQ50" i="1"/>
  <c r="AR50" i="1"/>
  <c r="AS50" i="1"/>
  <c r="AT50" i="1"/>
  <c r="X51" i="1"/>
  <c r="Y51" i="1" s="1"/>
  <c r="T51" i="1" s="1"/>
  <c r="V51" i="1" s="1"/>
  <c r="AO51" i="1"/>
  <c r="AP51" i="1"/>
  <c r="AQ51" i="1"/>
  <c r="AR51" i="1"/>
  <c r="AS51" i="1"/>
  <c r="AT51" i="1"/>
  <c r="X52" i="1"/>
  <c r="Y52" i="1" s="1"/>
  <c r="T52" i="1" s="1"/>
  <c r="V52" i="1" s="1"/>
  <c r="AO52" i="1"/>
  <c r="AP52" i="1"/>
  <c r="AQ52" i="1"/>
  <c r="AR52" i="1"/>
  <c r="AS52" i="1"/>
  <c r="AT52" i="1"/>
  <c r="X53" i="1"/>
  <c r="Y53" i="1" s="1"/>
  <c r="T53" i="1" s="1"/>
  <c r="V53" i="1" s="1"/>
  <c r="AO53" i="1"/>
  <c r="AP53" i="1"/>
  <c r="AQ53" i="1"/>
  <c r="AR53" i="1"/>
  <c r="AS53" i="1"/>
  <c r="AT53" i="1"/>
  <c r="AO54" i="1"/>
  <c r="AP54" i="1"/>
  <c r="AQ54" i="1"/>
  <c r="AR54" i="1"/>
  <c r="AS54" i="1"/>
  <c r="AT54" i="1"/>
  <c r="X54" i="1"/>
  <c r="Y54" i="1" s="1"/>
  <c r="T54" i="1" s="1"/>
  <c r="V54" i="1" s="1"/>
  <c r="T114" i="6"/>
  <c r="Y114" i="6"/>
  <c r="AO55" i="1"/>
  <c r="AP55" i="1"/>
  <c r="AQ55" i="1"/>
  <c r="AR55" i="1"/>
  <c r="AS55" i="1"/>
  <c r="AT55" i="1"/>
  <c r="X55" i="1"/>
  <c r="Y55" i="1" s="1"/>
  <c r="T55" i="1" s="1"/>
  <c r="V55" i="1" s="1"/>
  <c r="X56" i="1"/>
  <c r="Y56" i="1" s="1"/>
  <c r="T56" i="1" s="1"/>
  <c r="V56" i="1" s="1"/>
  <c r="AO56" i="1"/>
  <c r="AP56" i="1"/>
  <c r="AQ56" i="1"/>
  <c r="AR56" i="1"/>
  <c r="AS56" i="1"/>
  <c r="AT56" i="1"/>
  <c r="T115" i="6"/>
  <c r="Y115" i="6"/>
  <c r="X57" i="1"/>
  <c r="Y57" i="1" s="1"/>
  <c r="T57" i="1" s="1"/>
  <c r="V57" i="1" s="1"/>
  <c r="AO57" i="1"/>
  <c r="AP57" i="1"/>
  <c r="AQ57" i="1"/>
  <c r="AR57" i="1"/>
  <c r="AS57" i="1"/>
  <c r="AT57" i="1"/>
  <c r="T116" i="6"/>
  <c r="Y116" i="6"/>
  <c r="X58" i="1"/>
  <c r="Y58" i="1" s="1"/>
  <c r="T58" i="1" s="1"/>
  <c r="V58" i="1" s="1"/>
  <c r="AO58" i="1"/>
  <c r="AP58" i="1"/>
  <c r="AQ58" i="1"/>
  <c r="AR58" i="1"/>
  <c r="AS58" i="1"/>
  <c r="AT58" i="1"/>
  <c r="AO59" i="1"/>
  <c r="AP59" i="1"/>
  <c r="AQ59" i="1"/>
  <c r="AR59" i="1"/>
  <c r="AS59" i="1"/>
  <c r="AT59" i="1"/>
  <c r="X59" i="1"/>
  <c r="Y59" i="1" s="1"/>
  <c r="T59" i="1" s="1"/>
  <c r="V59" i="1" s="1"/>
  <c r="X60" i="1"/>
  <c r="Y60" i="1" s="1"/>
  <c r="T60" i="1" s="1"/>
  <c r="V60" i="1" s="1"/>
  <c r="AO60" i="1"/>
  <c r="AP60" i="1"/>
  <c r="AQ60" i="1"/>
  <c r="AR60" i="1"/>
  <c r="AS60" i="1"/>
  <c r="AT60" i="1"/>
  <c r="T128" i="6"/>
  <c r="Y128" i="6"/>
  <c r="X61" i="1"/>
  <c r="Y61" i="1" s="1"/>
  <c r="T61" i="1" s="1"/>
  <c r="V61" i="1" s="1"/>
  <c r="AO61" i="1"/>
  <c r="AP61" i="1"/>
  <c r="AQ61" i="1"/>
  <c r="AR61" i="1"/>
  <c r="AS61" i="1"/>
  <c r="AT61" i="1"/>
  <c r="T130" i="6"/>
  <c r="Y130" i="6"/>
  <c r="T124" i="6"/>
  <c r="X62" i="1"/>
  <c r="Y62" i="1" s="1"/>
  <c r="T62" i="1" s="1"/>
  <c r="V62" i="1" s="1"/>
  <c r="AO62" i="1"/>
  <c r="AP62" i="1"/>
  <c r="AQ62" i="1"/>
  <c r="AR62" i="1"/>
  <c r="AS62" i="1"/>
  <c r="AT62" i="1"/>
  <c r="Y124" i="6"/>
  <c r="T125" i="6"/>
  <c r="X63" i="1"/>
  <c r="Y63" i="1" s="1"/>
  <c r="T63" i="1" s="1"/>
  <c r="V63" i="1" s="1"/>
  <c r="AO63" i="1"/>
  <c r="AP63" i="1"/>
  <c r="AQ63" i="1"/>
  <c r="AR63" i="1"/>
  <c r="AS63" i="1"/>
  <c r="AT63" i="1"/>
  <c r="Y125" i="6"/>
  <c r="T127" i="6"/>
  <c r="X64" i="1"/>
  <c r="Y64" i="1" s="1"/>
  <c r="T64" i="1" s="1"/>
  <c r="V64" i="1" s="1"/>
  <c r="AO64" i="1"/>
  <c r="AP64" i="1"/>
  <c r="AQ64" i="1"/>
  <c r="AR64" i="1"/>
  <c r="AS64" i="1"/>
  <c r="AT64" i="1"/>
  <c r="Y127" i="6"/>
  <c r="X65" i="1"/>
  <c r="Y65" i="1" s="1"/>
  <c r="T65" i="1" s="1"/>
  <c r="V65" i="1" s="1"/>
  <c r="AO65" i="1"/>
  <c r="AP65" i="1"/>
  <c r="AQ65" i="1"/>
  <c r="AR65" i="1"/>
  <c r="AS65" i="1"/>
  <c r="AT65" i="1"/>
  <c r="X66" i="1"/>
  <c r="Y66" i="1" s="1"/>
  <c r="T66" i="1" s="1"/>
  <c r="V66" i="1" s="1"/>
  <c r="AO66" i="1"/>
  <c r="AP66" i="1"/>
  <c r="AQ66" i="1"/>
  <c r="AR66" i="1"/>
  <c r="AS66" i="1"/>
  <c r="AT66" i="1"/>
  <c r="X67" i="1"/>
  <c r="Y67" i="1" s="1"/>
  <c r="T67" i="1" s="1"/>
  <c r="V67" i="1" s="1"/>
  <c r="AO67" i="1"/>
  <c r="AP67" i="1"/>
  <c r="AQ67" i="1"/>
  <c r="AR67" i="1"/>
  <c r="AS67" i="1"/>
  <c r="AT67" i="1"/>
  <c r="X68" i="1"/>
  <c r="Y68" i="1" s="1"/>
  <c r="T68" i="1" s="1"/>
  <c r="V68" i="1" s="1"/>
  <c r="AO68" i="1"/>
  <c r="AP68" i="1"/>
  <c r="AQ68" i="1"/>
  <c r="AR68" i="1"/>
  <c r="AS68" i="1"/>
  <c r="AT68" i="1"/>
  <c r="X69" i="1"/>
  <c r="Y69" i="1" s="1"/>
  <c r="T69" i="1" s="1"/>
  <c r="V69" i="1" s="1"/>
  <c r="AO69" i="1"/>
  <c r="AP69" i="1"/>
  <c r="AQ69" i="1"/>
  <c r="AR69" i="1"/>
  <c r="AS69" i="1"/>
  <c r="AT69" i="1"/>
  <c r="X70" i="1"/>
  <c r="Y70" i="1" s="1"/>
  <c r="T70" i="1" s="1"/>
  <c r="V70" i="1" s="1"/>
  <c r="AO70" i="1"/>
  <c r="AP70" i="1"/>
  <c r="AQ70" i="1"/>
  <c r="AR70" i="1"/>
  <c r="AS70" i="1"/>
  <c r="AT70" i="1"/>
  <c r="X71" i="1"/>
  <c r="Y71" i="1" s="1"/>
  <c r="T71" i="1" s="1"/>
  <c r="V71" i="1" s="1"/>
  <c r="AO71" i="1"/>
  <c r="AP71" i="1"/>
  <c r="AQ71" i="1"/>
  <c r="AR71" i="1"/>
  <c r="AS71" i="1"/>
  <c r="AT71" i="1"/>
  <c r="X72" i="1"/>
  <c r="Y72" i="1" s="1"/>
  <c r="T72" i="1" s="1"/>
  <c r="V72" i="1" s="1"/>
  <c r="AO72" i="1"/>
  <c r="AP72" i="1"/>
  <c r="AQ72" i="1"/>
  <c r="AR72" i="1"/>
  <c r="AS72" i="1"/>
  <c r="AT72" i="1"/>
  <c r="X73" i="1"/>
  <c r="Y73" i="1" s="1"/>
  <c r="T73" i="1" s="1"/>
  <c r="V73" i="1" s="1"/>
  <c r="AO73" i="1"/>
  <c r="AP73" i="1"/>
  <c r="AQ73" i="1"/>
  <c r="AR73" i="1"/>
  <c r="AS73" i="1"/>
  <c r="AT73" i="1"/>
  <c r="X74" i="1"/>
  <c r="Y74" i="1" s="1"/>
  <c r="T74" i="1" s="1"/>
  <c r="V74" i="1" s="1"/>
  <c r="AO74" i="1"/>
  <c r="AP74" i="1"/>
  <c r="AQ74" i="1"/>
  <c r="AR74" i="1"/>
  <c r="AS74" i="1"/>
  <c r="AT74" i="1"/>
  <c r="X75" i="1"/>
  <c r="Y75" i="1" s="1"/>
  <c r="T75" i="1" s="1"/>
  <c r="V75" i="1" s="1"/>
  <c r="AO75" i="1"/>
  <c r="AP75" i="1"/>
  <c r="AQ75" i="1"/>
  <c r="AR75" i="1"/>
  <c r="AS75" i="1"/>
  <c r="AT75" i="1"/>
  <c r="X76" i="1"/>
  <c r="Y76" i="1" s="1"/>
  <c r="T76" i="1" s="1"/>
  <c r="V76" i="1" s="1"/>
  <c r="AO76" i="1"/>
  <c r="AP76" i="1"/>
  <c r="AQ76" i="1"/>
  <c r="AR76" i="1"/>
  <c r="AS76" i="1"/>
  <c r="AT76" i="1"/>
  <c r="X77" i="1"/>
  <c r="Y77" i="1" s="1"/>
  <c r="T77" i="1" s="1"/>
  <c r="V77" i="1" s="1"/>
  <c r="AO77" i="1"/>
  <c r="AP77" i="1"/>
  <c r="AQ77" i="1"/>
  <c r="AR77" i="1"/>
  <c r="AS77" i="1"/>
  <c r="AT77" i="1"/>
  <c r="X78" i="1"/>
  <c r="Y78" i="1" s="1"/>
  <c r="T78" i="1" s="1"/>
  <c r="AO78" i="1"/>
  <c r="AP78" i="1"/>
  <c r="AQ78" i="1"/>
  <c r="AR78" i="1"/>
  <c r="AS78" i="1"/>
  <c r="AT78" i="1"/>
  <c r="X79" i="1"/>
  <c r="Y79" i="1" s="1"/>
  <c r="T79" i="1" s="1"/>
  <c r="V79" i="1" s="1"/>
  <c r="AO79" i="1"/>
  <c r="AP79" i="1"/>
  <c r="AQ79" i="1"/>
  <c r="AR79" i="1"/>
  <c r="AS79" i="1"/>
  <c r="AT79" i="1"/>
  <c r="X80" i="1"/>
  <c r="Y80" i="1" s="1"/>
  <c r="T80" i="1" s="1"/>
  <c r="V80" i="1" s="1"/>
  <c r="AO80" i="1"/>
  <c r="AP80" i="1"/>
  <c r="AQ80" i="1"/>
  <c r="AR80" i="1"/>
  <c r="AS80" i="1"/>
  <c r="AT80" i="1"/>
  <c r="X81" i="1"/>
  <c r="Y81" i="1" s="1"/>
  <c r="T81" i="1" s="1"/>
  <c r="V81" i="1" s="1"/>
  <c r="AO81" i="1"/>
  <c r="AP81" i="1"/>
  <c r="AQ81" i="1"/>
  <c r="AR81" i="1"/>
  <c r="AS81" i="1"/>
  <c r="AT81" i="1"/>
  <c r="X82" i="1"/>
  <c r="Y82" i="1" s="1"/>
  <c r="T82" i="1" s="1"/>
  <c r="V82" i="1" s="1"/>
  <c r="AO82" i="1"/>
  <c r="AP82" i="1"/>
  <c r="AQ82" i="1"/>
  <c r="AR82" i="1"/>
  <c r="AS82" i="1"/>
  <c r="AT82" i="1"/>
  <c r="X83" i="1"/>
  <c r="Y83" i="1" s="1"/>
  <c r="T83" i="1" s="1"/>
  <c r="V83" i="1" s="1"/>
  <c r="AO83" i="1"/>
  <c r="AP83" i="1"/>
  <c r="AQ83" i="1"/>
  <c r="AR83" i="1"/>
  <c r="AS83" i="1"/>
  <c r="AT83" i="1"/>
  <c r="Y134" i="6"/>
  <c r="T134" i="6"/>
  <c r="T135" i="6"/>
  <c r="X84" i="1"/>
  <c r="Y84" i="1" s="1"/>
  <c r="T84" i="1" s="1"/>
  <c r="V84" i="1" s="1"/>
  <c r="AO84" i="1"/>
  <c r="AP84" i="1"/>
  <c r="AQ84" i="1"/>
  <c r="AR84" i="1"/>
  <c r="AS84" i="1"/>
  <c r="AT84" i="1"/>
  <c r="Y135" i="6"/>
  <c r="T136" i="6"/>
  <c r="X85" i="1"/>
  <c r="Y85" i="1" s="1"/>
  <c r="T85" i="1" s="1"/>
  <c r="V85" i="1" s="1"/>
  <c r="AO85" i="1"/>
  <c r="AP85" i="1"/>
  <c r="AQ85" i="1"/>
  <c r="AR85" i="1"/>
  <c r="AS85" i="1"/>
  <c r="AT85" i="1"/>
  <c r="Y136" i="6"/>
  <c r="T137" i="6"/>
  <c r="X115" i="1"/>
  <c r="Y115" i="1" s="1"/>
  <c r="T115" i="1" s="1"/>
  <c r="V115" i="1" s="1"/>
  <c r="AO115" i="1"/>
  <c r="AP115" i="1"/>
  <c r="AQ115" i="1"/>
  <c r="AR115" i="1"/>
  <c r="AS115" i="1"/>
  <c r="AT115" i="1"/>
  <c r="Y137" i="6"/>
  <c r="T138" i="6"/>
  <c r="X116" i="1"/>
  <c r="Y116" i="1" s="1"/>
  <c r="T116" i="1" s="1"/>
  <c r="V116" i="1" s="1"/>
  <c r="AO116" i="1"/>
  <c r="AP116" i="1"/>
  <c r="AQ116" i="1"/>
  <c r="AR116" i="1"/>
  <c r="AS116" i="1"/>
  <c r="AT116" i="1"/>
  <c r="Y138" i="6"/>
  <c r="X117" i="1"/>
  <c r="Y117" i="1" s="1"/>
  <c r="T117" i="1" s="1"/>
  <c r="V117" i="1" s="1"/>
  <c r="AO117" i="1"/>
  <c r="AP117" i="1"/>
  <c r="AQ117" i="1"/>
  <c r="AR117" i="1"/>
  <c r="AS117" i="1"/>
  <c r="AT117" i="1"/>
  <c r="X118" i="1"/>
  <c r="Y118" i="1" s="1"/>
  <c r="T118" i="1" s="1"/>
  <c r="V118" i="1" s="1"/>
  <c r="AO118" i="1"/>
  <c r="AP118" i="1"/>
  <c r="AQ118" i="1"/>
  <c r="AR118" i="1"/>
  <c r="AS118" i="1"/>
  <c r="AT118" i="1"/>
  <c r="X119" i="1"/>
  <c r="Y119" i="1" s="1"/>
  <c r="T119" i="1" s="1"/>
  <c r="V119" i="1" s="1"/>
  <c r="AO119" i="1"/>
  <c r="AP119" i="1"/>
  <c r="AQ119" i="1"/>
  <c r="AR119" i="1"/>
  <c r="AS119" i="1"/>
  <c r="AT119" i="1"/>
  <c r="X120" i="1"/>
  <c r="Y120" i="1" s="1"/>
  <c r="T120" i="1" s="1"/>
  <c r="V120" i="1" s="1"/>
  <c r="AO120" i="1"/>
  <c r="AP120" i="1"/>
  <c r="AQ120" i="1"/>
  <c r="AR120" i="1"/>
  <c r="AS120" i="1"/>
  <c r="AT120" i="1"/>
  <c r="X121" i="1"/>
  <c r="Y121" i="1" s="1"/>
  <c r="T121" i="1" s="1"/>
  <c r="V121" i="1" s="1"/>
  <c r="AO121" i="1"/>
  <c r="AP121" i="1"/>
  <c r="AQ121" i="1"/>
  <c r="AR121" i="1"/>
  <c r="AS121" i="1"/>
  <c r="AT121" i="1"/>
  <c r="X126" i="1"/>
  <c r="Y126" i="1" s="1"/>
  <c r="T126" i="1" s="1"/>
  <c r="V126" i="1" s="1"/>
  <c r="AO126" i="1"/>
  <c r="AP126" i="1"/>
  <c r="AQ126" i="1"/>
  <c r="AR126" i="1"/>
  <c r="AS126" i="1"/>
  <c r="AT126" i="1"/>
  <c r="X127" i="1"/>
  <c r="Y127" i="1" s="1"/>
  <c r="T127" i="1" s="1"/>
  <c r="V127" i="1" s="1"/>
  <c r="AO127" i="1"/>
  <c r="AP127" i="1"/>
  <c r="AQ127" i="1"/>
  <c r="AR127" i="1"/>
  <c r="AS127" i="1"/>
  <c r="AT127" i="1"/>
  <c r="X128" i="1"/>
  <c r="Y128" i="1" s="1"/>
  <c r="T128" i="1" s="1"/>
  <c r="V128" i="1" s="1"/>
  <c r="AO128" i="1"/>
  <c r="AP128" i="1"/>
  <c r="AQ128" i="1"/>
  <c r="AR128" i="1"/>
  <c r="AS128" i="1"/>
  <c r="AT128" i="1"/>
  <c r="X129" i="1"/>
  <c r="Y129" i="1" s="1"/>
  <c r="T129" i="1" s="1"/>
  <c r="V129" i="1" s="1"/>
  <c r="AO129" i="1"/>
  <c r="AP129" i="1"/>
  <c r="AQ129" i="1"/>
  <c r="AR129" i="1"/>
  <c r="AS129" i="1"/>
  <c r="AT129" i="1"/>
  <c r="X130" i="1"/>
  <c r="Y130" i="1" s="1"/>
  <c r="T130" i="1" s="1"/>
  <c r="V130" i="1" s="1"/>
  <c r="AO130" i="1"/>
  <c r="AP130" i="1"/>
  <c r="AQ130" i="1"/>
  <c r="AR130" i="1"/>
  <c r="AS130" i="1"/>
  <c r="AT130" i="1"/>
  <c r="X131" i="1"/>
  <c r="Y131" i="1" s="1"/>
  <c r="T131" i="1" s="1"/>
  <c r="AO131" i="1"/>
  <c r="AP131" i="1"/>
  <c r="AQ131" i="1"/>
  <c r="AR131" i="1"/>
  <c r="AS131" i="1"/>
  <c r="AT131" i="1"/>
  <c r="Y117" i="6"/>
  <c r="Y118" i="6"/>
  <c r="Y119" i="6"/>
  <c r="Y120" i="6"/>
  <c r="Y121" i="6"/>
  <c r="Y122" i="6"/>
  <c r="Y123" i="6"/>
  <c r="X152" i="1"/>
  <c r="Y152" i="1" s="1"/>
  <c r="T152" i="1" s="1"/>
  <c r="V152" i="1" s="1"/>
  <c r="AO152" i="1"/>
  <c r="AP152" i="1"/>
  <c r="AQ152" i="1"/>
  <c r="AR152" i="1"/>
  <c r="AS152" i="1"/>
  <c r="AT152" i="1"/>
  <c r="X153" i="1"/>
  <c r="Y153" i="1" s="1"/>
  <c r="T153" i="1" s="1"/>
  <c r="V153" i="1" s="1"/>
  <c r="AO153" i="1"/>
  <c r="AP153" i="1"/>
  <c r="AQ153" i="1"/>
  <c r="AR153" i="1"/>
  <c r="AS153" i="1"/>
  <c r="AT153" i="1"/>
  <c r="X154" i="1"/>
  <c r="Y154" i="1" s="1"/>
  <c r="T154" i="1" s="1"/>
  <c r="V154" i="1" s="1"/>
  <c r="AO154" i="1"/>
  <c r="AP154" i="1"/>
  <c r="AQ154" i="1"/>
  <c r="AR154" i="1"/>
  <c r="AS154" i="1"/>
  <c r="AT154" i="1"/>
  <c r="X155" i="1"/>
  <c r="Y155" i="1" s="1"/>
  <c r="T155" i="1" s="1"/>
  <c r="V155" i="1" s="1"/>
  <c r="AO155" i="1"/>
  <c r="AP155" i="1"/>
  <c r="AQ155" i="1"/>
  <c r="AR155" i="1"/>
  <c r="AS155" i="1"/>
  <c r="AT155" i="1"/>
  <c r="X156" i="1"/>
  <c r="Y156" i="1" s="1"/>
  <c r="T156" i="1" s="1"/>
  <c r="V156" i="1" s="1"/>
  <c r="AO156" i="1"/>
  <c r="AP156" i="1"/>
  <c r="AQ156" i="1"/>
  <c r="AR156" i="1"/>
  <c r="AS156" i="1"/>
  <c r="AT156" i="1"/>
  <c r="X157" i="1"/>
  <c r="Y157" i="1" s="1"/>
  <c r="T157" i="1" s="1"/>
  <c r="V157" i="1" s="1"/>
  <c r="AO157" i="1"/>
  <c r="AP157" i="1"/>
  <c r="AQ157" i="1"/>
  <c r="AR157" i="1"/>
  <c r="AS157" i="1"/>
  <c r="AT157" i="1"/>
  <c r="X158" i="1"/>
  <c r="Y158" i="1" s="1"/>
  <c r="T158" i="1" s="1"/>
  <c r="V158" i="1" s="1"/>
  <c r="AO158" i="1"/>
  <c r="AP158" i="1"/>
  <c r="AQ158" i="1"/>
  <c r="AR158" i="1"/>
  <c r="AS158" i="1"/>
  <c r="AT158" i="1"/>
  <c r="X139" i="1"/>
  <c r="Y139" i="1" s="1"/>
  <c r="T139" i="1" s="1"/>
  <c r="V139" i="1" s="1"/>
  <c r="AO139" i="1"/>
  <c r="AP139" i="1"/>
  <c r="AQ139" i="1"/>
  <c r="AR139" i="1"/>
  <c r="AS139" i="1"/>
  <c r="AT139" i="1"/>
  <c r="X140" i="1"/>
  <c r="Y140" i="1" s="1"/>
  <c r="T140" i="1" s="1"/>
  <c r="V140" i="1" s="1"/>
  <c r="AO140" i="1"/>
  <c r="AP140" i="1"/>
  <c r="AQ140" i="1"/>
  <c r="AR140" i="1"/>
  <c r="AS140" i="1"/>
  <c r="AT140" i="1"/>
  <c r="X141" i="1"/>
  <c r="Y141" i="1" s="1"/>
  <c r="T141" i="1" s="1"/>
  <c r="V141" i="1" s="1"/>
  <c r="AO141" i="1"/>
  <c r="AP141" i="1"/>
  <c r="AQ141" i="1"/>
  <c r="AR141" i="1"/>
  <c r="AS141" i="1"/>
  <c r="AT141" i="1"/>
  <c r="T6" i="6"/>
  <c r="Y6" i="6"/>
  <c r="X142" i="1"/>
  <c r="Y142" i="1" s="1"/>
  <c r="T142" i="1" s="1"/>
  <c r="V142" i="1" s="1"/>
  <c r="AO142" i="1"/>
  <c r="AP142" i="1"/>
  <c r="AQ142" i="1"/>
  <c r="AR142" i="1"/>
  <c r="AS142" i="1"/>
  <c r="AT142" i="1"/>
  <c r="T7" i="6"/>
  <c r="Y7" i="6"/>
  <c r="X143" i="1"/>
  <c r="Y143" i="1" s="1"/>
  <c r="T143" i="1" s="1"/>
  <c r="V143" i="1" s="1"/>
  <c r="AO143" i="1"/>
  <c r="AP143" i="1"/>
  <c r="AQ143" i="1"/>
  <c r="AR143" i="1"/>
  <c r="AS143" i="1"/>
  <c r="AT143" i="1"/>
  <c r="T11" i="6"/>
  <c r="Y11" i="6"/>
  <c r="X144" i="1"/>
  <c r="Y144" i="1" s="1"/>
  <c r="T144" i="1" s="1"/>
  <c r="V144" i="1" s="1"/>
  <c r="AO144" i="1"/>
  <c r="AP144" i="1"/>
  <c r="AQ144" i="1"/>
  <c r="AR144" i="1"/>
  <c r="AS144" i="1"/>
  <c r="AT144" i="1"/>
  <c r="X145" i="1"/>
  <c r="Y145" i="1" s="1"/>
  <c r="T145" i="1" s="1"/>
  <c r="V145" i="1" s="1"/>
  <c r="AO145" i="1"/>
  <c r="AP145" i="1"/>
  <c r="AQ145" i="1"/>
  <c r="AR145" i="1"/>
  <c r="AS145" i="1"/>
  <c r="AT145" i="1"/>
  <c r="T8" i="6"/>
  <c r="Y8" i="6"/>
  <c r="X146" i="1"/>
  <c r="Y146" i="1" s="1"/>
  <c r="T146" i="1" s="1"/>
  <c r="V146" i="1" s="1"/>
  <c r="AO146" i="1"/>
  <c r="AP146" i="1"/>
  <c r="AQ146" i="1"/>
  <c r="AR146" i="1"/>
  <c r="AS146" i="1"/>
  <c r="AT146" i="1"/>
  <c r="T9" i="6"/>
  <c r="Y9" i="6"/>
  <c r="X147" i="1"/>
  <c r="Y147" i="1" s="1"/>
  <c r="T147" i="1" s="1"/>
  <c r="V147" i="1" s="1"/>
  <c r="AO147" i="1"/>
  <c r="AP147" i="1"/>
  <c r="AQ147" i="1"/>
  <c r="AR147" i="1"/>
  <c r="AS147" i="1"/>
  <c r="AT147" i="1"/>
  <c r="Y10" i="6"/>
  <c r="X148" i="1"/>
  <c r="Y148" i="1" s="1"/>
  <c r="T148" i="1" s="1"/>
  <c r="V148" i="1" s="1"/>
  <c r="AO148" i="1"/>
  <c r="AP148" i="1"/>
  <c r="AQ148" i="1"/>
  <c r="AR148" i="1"/>
  <c r="AS148" i="1"/>
  <c r="AT148" i="1"/>
  <c r="X149" i="1"/>
  <c r="Y149" i="1" s="1"/>
  <c r="T149" i="1" s="1"/>
  <c r="V149" i="1" s="1"/>
  <c r="AO149" i="1"/>
  <c r="AP149" i="1"/>
  <c r="AQ149" i="1"/>
  <c r="AR149" i="1"/>
  <c r="AS149" i="1"/>
  <c r="AT149" i="1"/>
  <c r="T12" i="6"/>
  <c r="Y12" i="6"/>
  <c r="X150" i="1"/>
  <c r="Y150" i="1" s="1"/>
  <c r="T150" i="1" s="1"/>
  <c r="V150" i="1" s="1"/>
  <c r="AO150" i="1"/>
  <c r="AP150" i="1"/>
  <c r="AQ150" i="1"/>
  <c r="AR150" i="1"/>
  <c r="AS150" i="1"/>
  <c r="AT150" i="1"/>
  <c r="T16" i="6"/>
  <c r="Y16" i="6"/>
  <c r="X159" i="1"/>
  <c r="Y159" i="1" s="1"/>
  <c r="T159" i="1" s="1"/>
  <c r="V159" i="1" s="1"/>
  <c r="AO159" i="1"/>
  <c r="AP159" i="1"/>
  <c r="AQ159" i="1"/>
  <c r="AR159" i="1"/>
  <c r="AS159" i="1"/>
  <c r="AT159" i="1"/>
  <c r="X160" i="1"/>
  <c r="Y160" i="1" s="1"/>
  <c r="T160" i="1" s="1"/>
  <c r="V160" i="1" s="1"/>
  <c r="AO160" i="1"/>
  <c r="AP160" i="1"/>
  <c r="AQ160" i="1"/>
  <c r="AR160" i="1"/>
  <c r="AS160" i="1"/>
  <c r="AT160" i="1"/>
  <c r="T13" i="6"/>
  <c r="Y13" i="6"/>
  <c r="X161" i="1"/>
  <c r="Y161" i="1" s="1"/>
  <c r="T161" i="1" s="1"/>
  <c r="V161" i="1" s="1"/>
  <c r="AO161" i="1"/>
  <c r="AP161" i="1"/>
  <c r="AQ161" i="1"/>
  <c r="AR161" i="1"/>
  <c r="AS161" i="1"/>
  <c r="AT161" i="1"/>
  <c r="T14" i="6"/>
  <c r="Y14" i="6"/>
  <c r="X162" i="1"/>
  <c r="Y162" i="1" s="1"/>
  <c r="T162" i="1" s="1"/>
  <c r="V162" i="1" s="1"/>
  <c r="AO162" i="1"/>
  <c r="AP162" i="1"/>
  <c r="AQ162" i="1"/>
  <c r="AR162" i="1"/>
  <c r="AS162" i="1"/>
  <c r="AT162" i="1"/>
  <c r="T15" i="6"/>
  <c r="Y15" i="6"/>
  <c r="X163" i="1"/>
  <c r="Y163" i="1" s="1"/>
  <c r="T163" i="1" s="1"/>
  <c r="V163" i="1" s="1"/>
  <c r="AO163" i="1"/>
  <c r="AP163" i="1"/>
  <c r="AQ163" i="1"/>
  <c r="AR163" i="1"/>
  <c r="AS163" i="1"/>
  <c r="AT163" i="1"/>
  <c r="U134" i="6"/>
  <c r="U135" i="6"/>
  <c r="U136" i="6"/>
  <c r="U137" i="6"/>
  <c r="U138" i="6"/>
  <c r="U6" i="6"/>
  <c r="U7" i="6"/>
  <c r="U11" i="6"/>
  <c r="U8" i="6"/>
  <c r="U9" i="6"/>
  <c r="U10" i="6"/>
  <c r="U12" i="6"/>
  <c r="U16" i="6"/>
  <c r="U13" i="6"/>
  <c r="U14" i="6"/>
  <c r="U15" i="6"/>
  <c r="F2" i="6"/>
  <c r="B2" i="6"/>
  <c r="H1" i="6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115" i="1"/>
  <c r="AB116" i="1"/>
  <c r="AB117" i="1"/>
  <c r="AB118" i="1"/>
  <c r="AB119" i="1"/>
  <c r="AB120" i="1"/>
  <c r="AB121" i="1"/>
  <c r="AB126" i="1"/>
  <c r="AB127" i="1"/>
  <c r="AB128" i="1"/>
  <c r="AB129" i="1"/>
  <c r="AB130" i="1"/>
  <c r="AB131" i="1"/>
  <c r="AB132" i="1"/>
  <c r="AB133" i="1"/>
  <c r="AB134" i="1"/>
  <c r="AB135" i="1"/>
  <c r="AB136" i="1"/>
  <c r="AB122" i="1"/>
  <c r="AB123" i="1"/>
  <c r="AB124" i="1"/>
  <c r="AB125" i="1"/>
  <c r="AB137" i="1"/>
  <c r="AB138" i="1"/>
  <c r="AB151" i="1"/>
  <c r="AB152" i="1"/>
  <c r="AB153" i="1"/>
  <c r="AB154" i="1"/>
  <c r="AB155" i="1"/>
  <c r="AB156" i="1"/>
  <c r="AB157" i="1"/>
  <c r="AB15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9" i="1"/>
  <c r="AB160" i="1"/>
  <c r="AB161" i="1"/>
  <c r="AB162" i="1"/>
  <c r="AB163" i="1"/>
  <c r="AO164" i="1"/>
  <c r="AP164" i="1"/>
  <c r="AQ164" i="1"/>
  <c r="AR164" i="1"/>
  <c r="AS164" i="1"/>
  <c r="AT164" i="1"/>
  <c r="X164" i="1"/>
  <c r="Y164" i="1" s="1"/>
  <c r="T164" i="1" s="1"/>
  <c r="V164" i="1" s="1"/>
  <c r="AB164" i="1"/>
  <c r="AO165" i="1"/>
  <c r="AP165" i="1"/>
  <c r="AQ165" i="1"/>
  <c r="AR165" i="1"/>
  <c r="AS165" i="1"/>
  <c r="AT165" i="1"/>
  <c r="X165" i="1"/>
  <c r="Y165" i="1" s="1"/>
  <c r="T165" i="1" s="1"/>
  <c r="V165" i="1" s="1"/>
  <c r="AB165" i="1"/>
  <c r="AO166" i="1"/>
  <c r="AP166" i="1"/>
  <c r="AQ166" i="1"/>
  <c r="AR166" i="1"/>
  <c r="AS166" i="1"/>
  <c r="AT166" i="1"/>
  <c r="X166" i="1"/>
  <c r="Y166" i="1" s="1"/>
  <c r="T166" i="1" s="1"/>
  <c r="V166" i="1" s="1"/>
  <c r="AB166" i="1"/>
  <c r="AO167" i="1"/>
  <c r="AP167" i="1"/>
  <c r="AQ167" i="1"/>
  <c r="AR167" i="1"/>
  <c r="AS167" i="1"/>
  <c r="AT167" i="1"/>
  <c r="X167" i="1"/>
  <c r="Y167" i="1" s="1"/>
  <c r="T167" i="1" s="1"/>
  <c r="V167" i="1" s="1"/>
  <c r="AB167" i="1"/>
  <c r="AO168" i="1"/>
  <c r="AP168" i="1"/>
  <c r="AQ168" i="1"/>
  <c r="AR168" i="1"/>
  <c r="AS168" i="1"/>
  <c r="AT168" i="1"/>
  <c r="X168" i="1"/>
  <c r="Y168" i="1" s="1"/>
  <c r="T168" i="1" s="1"/>
  <c r="V168" i="1" s="1"/>
  <c r="AB168" i="1"/>
  <c r="AO169" i="1"/>
  <c r="AP169" i="1"/>
  <c r="AQ169" i="1"/>
  <c r="AR169" i="1"/>
  <c r="AS169" i="1"/>
  <c r="AT169" i="1"/>
  <c r="X169" i="1"/>
  <c r="Y169" i="1" s="1"/>
  <c r="T169" i="1" s="1"/>
  <c r="V169" i="1" s="1"/>
  <c r="AB169" i="1"/>
  <c r="AO170" i="1"/>
  <c r="AP170" i="1"/>
  <c r="AQ170" i="1"/>
  <c r="AR170" i="1"/>
  <c r="AS170" i="1"/>
  <c r="AT170" i="1"/>
  <c r="X170" i="1"/>
  <c r="Y170" i="1" s="1"/>
  <c r="T170" i="1" s="1"/>
  <c r="V170" i="1" s="1"/>
  <c r="AB170" i="1"/>
  <c r="AO174" i="1"/>
  <c r="AP174" i="1"/>
  <c r="AQ174" i="1"/>
  <c r="AR174" i="1"/>
  <c r="AS174" i="1"/>
  <c r="AT174" i="1"/>
  <c r="X174" i="1"/>
  <c r="Y174" i="1" s="1"/>
  <c r="T174" i="1" s="1"/>
  <c r="V174" i="1" s="1"/>
  <c r="AB174" i="1"/>
  <c r="AO175" i="1"/>
  <c r="AP175" i="1"/>
  <c r="AQ175" i="1"/>
  <c r="AR175" i="1"/>
  <c r="AS175" i="1"/>
  <c r="AT175" i="1"/>
  <c r="X175" i="1"/>
  <c r="Y175" i="1" s="1"/>
  <c r="T175" i="1" s="1"/>
  <c r="V175" i="1" s="1"/>
  <c r="AB175" i="1"/>
  <c r="AO176" i="1"/>
  <c r="AP176" i="1"/>
  <c r="AQ176" i="1"/>
  <c r="AR176" i="1"/>
  <c r="AS176" i="1"/>
  <c r="AT176" i="1"/>
  <c r="X176" i="1"/>
  <c r="Y176" i="1" s="1"/>
  <c r="T176" i="1" s="1"/>
  <c r="V176" i="1" s="1"/>
  <c r="AB176" i="1"/>
  <c r="AO177" i="1"/>
  <c r="AP177" i="1"/>
  <c r="AQ177" i="1"/>
  <c r="AR177" i="1"/>
  <c r="AS177" i="1"/>
  <c r="AT177" i="1"/>
  <c r="X177" i="1"/>
  <c r="Y177" i="1" s="1"/>
  <c r="T177" i="1" s="1"/>
  <c r="V177" i="1" s="1"/>
  <c r="AB177" i="1"/>
  <c r="AO178" i="1"/>
  <c r="AP178" i="1"/>
  <c r="AQ178" i="1"/>
  <c r="AR178" i="1"/>
  <c r="AS178" i="1"/>
  <c r="AT178" i="1"/>
  <c r="X178" i="1"/>
  <c r="Y178" i="1" s="1"/>
  <c r="T178" i="1" s="1"/>
  <c r="V178" i="1" s="1"/>
  <c r="AB178" i="1"/>
  <c r="AO179" i="1"/>
  <c r="AP179" i="1"/>
  <c r="AQ179" i="1"/>
  <c r="AR179" i="1"/>
  <c r="AS179" i="1"/>
  <c r="AT179" i="1"/>
  <c r="X179" i="1"/>
  <c r="Y179" i="1" s="1"/>
  <c r="T179" i="1" s="1"/>
  <c r="V179" i="1" s="1"/>
  <c r="AB179" i="1"/>
  <c r="AO180" i="1"/>
  <c r="AP180" i="1"/>
  <c r="AQ180" i="1"/>
  <c r="AR180" i="1"/>
  <c r="AS180" i="1"/>
  <c r="AT180" i="1"/>
  <c r="X180" i="1"/>
  <c r="Y180" i="1" s="1"/>
  <c r="T180" i="1" s="1"/>
  <c r="V180" i="1" s="1"/>
  <c r="AB180" i="1"/>
  <c r="AO181" i="1"/>
  <c r="AP181" i="1"/>
  <c r="AQ181" i="1"/>
  <c r="AR181" i="1"/>
  <c r="AS181" i="1"/>
  <c r="AT181" i="1"/>
  <c r="X181" i="1"/>
  <c r="Y181" i="1" s="1"/>
  <c r="T181" i="1" s="1"/>
  <c r="V181" i="1" s="1"/>
  <c r="AB181" i="1"/>
  <c r="AO182" i="1"/>
  <c r="AP182" i="1"/>
  <c r="AQ182" i="1"/>
  <c r="AR182" i="1"/>
  <c r="AS182" i="1"/>
  <c r="AT182" i="1"/>
  <c r="X182" i="1"/>
  <c r="Y182" i="1" s="1"/>
  <c r="T182" i="1" s="1"/>
  <c r="V182" i="1" s="1"/>
  <c r="AB182" i="1"/>
  <c r="AO183" i="1"/>
  <c r="AP183" i="1"/>
  <c r="AQ183" i="1"/>
  <c r="AR183" i="1"/>
  <c r="AS183" i="1"/>
  <c r="AT183" i="1"/>
  <c r="X183" i="1"/>
  <c r="Y183" i="1" s="1"/>
  <c r="T183" i="1" s="1"/>
  <c r="V183" i="1" s="1"/>
  <c r="AB183" i="1"/>
  <c r="AO184" i="1"/>
  <c r="AP184" i="1"/>
  <c r="AQ184" i="1"/>
  <c r="AR184" i="1"/>
  <c r="AS184" i="1"/>
  <c r="AT184" i="1"/>
  <c r="X184" i="1"/>
  <c r="Y184" i="1" s="1"/>
  <c r="T184" i="1" s="1"/>
  <c r="V184" i="1" s="1"/>
  <c r="AB184" i="1"/>
  <c r="AO185" i="1"/>
  <c r="AP185" i="1"/>
  <c r="AQ185" i="1"/>
  <c r="AR185" i="1"/>
  <c r="AS185" i="1"/>
  <c r="AT185" i="1"/>
  <c r="X185" i="1"/>
  <c r="Y185" i="1" s="1"/>
  <c r="T185" i="1" s="1"/>
  <c r="V185" i="1" s="1"/>
  <c r="AB185" i="1"/>
  <c r="AO186" i="1"/>
  <c r="AP186" i="1"/>
  <c r="AQ186" i="1"/>
  <c r="AR186" i="1"/>
  <c r="AS186" i="1"/>
  <c r="AT186" i="1"/>
  <c r="X186" i="1"/>
  <c r="Y186" i="1" s="1"/>
  <c r="T186" i="1" s="1"/>
  <c r="V186" i="1" s="1"/>
  <c r="AB186" i="1"/>
  <c r="AO187" i="1"/>
  <c r="AP187" i="1"/>
  <c r="AQ187" i="1"/>
  <c r="AR187" i="1"/>
  <c r="AS187" i="1"/>
  <c r="AT187" i="1"/>
  <c r="X187" i="1"/>
  <c r="Y187" i="1" s="1"/>
  <c r="T187" i="1" s="1"/>
  <c r="V187" i="1" s="1"/>
  <c r="AB187" i="1"/>
  <c r="AO188" i="1"/>
  <c r="AP188" i="1"/>
  <c r="AQ188" i="1"/>
  <c r="AR188" i="1"/>
  <c r="AS188" i="1"/>
  <c r="AT188" i="1"/>
  <c r="X188" i="1"/>
  <c r="Y188" i="1" s="1"/>
  <c r="T188" i="1" s="1"/>
  <c r="V188" i="1" s="1"/>
  <c r="AB188" i="1"/>
  <c r="AO171" i="1"/>
  <c r="AP171" i="1"/>
  <c r="AQ171" i="1"/>
  <c r="AR171" i="1"/>
  <c r="AS171" i="1"/>
  <c r="AT171" i="1"/>
  <c r="X171" i="1"/>
  <c r="Y171" i="1" s="1"/>
  <c r="T171" i="1" s="1"/>
  <c r="V171" i="1" s="1"/>
  <c r="AB171" i="1"/>
  <c r="AO172" i="1"/>
  <c r="AP172" i="1"/>
  <c r="AQ172" i="1"/>
  <c r="AR172" i="1"/>
  <c r="AS172" i="1"/>
  <c r="AT172" i="1"/>
  <c r="X172" i="1"/>
  <c r="Y172" i="1" s="1"/>
  <c r="T172" i="1" s="1"/>
  <c r="V172" i="1" s="1"/>
  <c r="AB172" i="1"/>
  <c r="AO173" i="1"/>
  <c r="AP173" i="1"/>
  <c r="AQ173" i="1"/>
  <c r="AR173" i="1"/>
  <c r="AS173" i="1"/>
  <c r="AT173" i="1"/>
  <c r="X173" i="1"/>
  <c r="Y173" i="1" s="1"/>
  <c r="T173" i="1" s="1"/>
  <c r="V173" i="1" s="1"/>
  <c r="AB173" i="1"/>
  <c r="AO189" i="1"/>
  <c r="AP189" i="1"/>
  <c r="AQ189" i="1"/>
  <c r="AR189" i="1"/>
  <c r="AS189" i="1"/>
  <c r="AT189" i="1"/>
  <c r="X189" i="1"/>
  <c r="Y189" i="1" s="1"/>
  <c r="T189" i="1" s="1"/>
  <c r="V189" i="1" s="1"/>
  <c r="AB189" i="1"/>
  <c r="AO190" i="1"/>
  <c r="AP190" i="1"/>
  <c r="AQ190" i="1"/>
  <c r="AR190" i="1"/>
  <c r="AS190" i="1"/>
  <c r="AT190" i="1"/>
  <c r="X190" i="1"/>
  <c r="Y190" i="1" s="1"/>
  <c r="T190" i="1" s="1"/>
  <c r="V190" i="1" s="1"/>
  <c r="AB190" i="1"/>
  <c r="AO191" i="1"/>
  <c r="AP191" i="1"/>
  <c r="AQ191" i="1"/>
  <c r="AR191" i="1"/>
  <c r="AS191" i="1"/>
  <c r="AT191" i="1"/>
  <c r="X191" i="1"/>
  <c r="Y191" i="1" s="1"/>
  <c r="T191" i="1" s="1"/>
  <c r="V191" i="1" s="1"/>
  <c r="AB191" i="1"/>
  <c r="AO192" i="1"/>
  <c r="AP192" i="1"/>
  <c r="AQ192" i="1"/>
  <c r="AR192" i="1"/>
  <c r="AS192" i="1"/>
  <c r="AT192" i="1"/>
  <c r="X192" i="1"/>
  <c r="Y192" i="1" s="1"/>
  <c r="T192" i="1" s="1"/>
  <c r="V192" i="1" s="1"/>
  <c r="AB192" i="1"/>
  <c r="AO193" i="1"/>
  <c r="AP193" i="1"/>
  <c r="AQ193" i="1"/>
  <c r="AR193" i="1"/>
  <c r="AS193" i="1"/>
  <c r="AT193" i="1"/>
  <c r="X193" i="1"/>
  <c r="Y193" i="1" s="1"/>
  <c r="T193" i="1" s="1"/>
  <c r="V193" i="1" s="1"/>
  <c r="AB193" i="1"/>
  <c r="AO194" i="1"/>
  <c r="AP194" i="1"/>
  <c r="AQ194" i="1"/>
  <c r="AR194" i="1"/>
  <c r="AS194" i="1"/>
  <c r="AT194" i="1"/>
  <c r="X194" i="1"/>
  <c r="Y194" i="1" s="1"/>
  <c r="T194" i="1" s="1"/>
  <c r="V194" i="1" s="1"/>
  <c r="AB194" i="1"/>
  <c r="AO195" i="1"/>
  <c r="AP195" i="1"/>
  <c r="AQ195" i="1"/>
  <c r="AR195" i="1"/>
  <c r="AS195" i="1"/>
  <c r="AT195" i="1"/>
  <c r="X195" i="1"/>
  <c r="Y195" i="1" s="1"/>
  <c r="T195" i="1" s="1"/>
  <c r="V195" i="1" s="1"/>
  <c r="AB195" i="1"/>
  <c r="AO196" i="1"/>
  <c r="AP196" i="1"/>
  <c r="AQ196" i="1"/>
  <c r="AR196" i="1"/>
  <c r="AS196" i="1"/>
  <c r="AT196" i="1"/>
  <c r="X196" i="1"/>
  <c r="Y196" i="1" s="1"/>
  <c r="T196" i="1" s="1"/>
  <c r="V196" i="1" s="1"/>
  <c r="AB196" i="1"/>
  <c r="AO197" i="1"/>
  <c r="AP197" i="1"/>
  <c r="AQ197" i="1"/>
  <c r="AR197" i="1"/>
  <c r="AS197" i="1"/>
  <c r="AT197" i="1"/>
  <c r="X197" i="1"/>
  <c r="Y197" i="1" s="1"/>
  <c r="T197" i="1" s="1"/>
  <c r="V197" i="1" s="1"/>
  <c r="AB197" i="1"/>
  <c r="AO198" i="1"/>
  <c r="AP198" i="1"/>
  <c r="AQ198" i="1"/>
  <c r="AR198" i="1"/>
  <c r="AS198" i="1"/>
  <c r="AT198" i="1"/>
  <c r="X198" i="1"/>
  <c r="Y198" i="1" s="1"/>
  <c r="T198" i="1" s="1"/>
  <c r="V198" i="1" s="1"/>
  <c r="AB198" i="1"/>
  <c r="AO199" i="1"/>
  <c r="AP199" i="1"/>
  <c r="AQ199" i="1"/>
  <c r="AR199" i="1"/>
  <c r="AS199" i="1"/>
  <c r="AT199" i="1"/>
  <c r="X199" i="1"/>
  <c r="Y199" i="1" s="1"/>
  <c r="T199" i="1" s="1"/>
  <c r="V199" i="1" s="1"/>
  <c r="AB199" i="1"/>
  <c r="AO200" i="1"/>
  <c r="AP200" i="1"/>
  <c r="AQ200" i="1"/>
  <c r="AR200" i="1"/>
  <c r="AS200" i="1"/>
  <c r="AT200" i="1"/>
  <c r="X200" i="1"/>
  <c r="Y200" i="1" s="1"/>
  <c r="T200" i="1" s="1"/>
  <c r="V200" i="1" s="1"/>
  <c r="AB200" i="1"/>
  <c r="AO201" i="1"/>
  <c r="AP201" i="1"/>
  <c r="AQ201" i="1"/>
  <c r="AR201" i="1"/>
  <c r="AS201" i="1"/>
  <c r="AT201" i="1"/>
  <c r="X201" i="1"/>
  <c r="Y201" i="1" s="1"/>
  <c r="T201" i="1" s="1"/>
  <c r="V201" i="1" s="1"/>
  <c r="AB201" i="1"/>
  <c r="AO202" i="1"/>
  <c r="AP202" i="1"/>
  <c r="AQ202" i="1"/>
  <c r="AR202" i="1"/>
  <c r="AS202" i="1"/>
  <c r="AT202" i="1"/>
  <c r="X202" i="1"/>
  <c r="Y202" i="1" s="1"/>
  <c r="T202" i="1" s="1"/>
  <c r="V202" i="1" s="1"/>
  <c r="AB202" i="1"/>
  <c r="AO203" i="1"/>
  <c r="AP203" i="1"/>
  <c r="AQ203" i="1"/>
  <c r="AR203" i="1"/>
  <c r="AS203" i="1"/>
  <c r="AT203" i="1"/>
  <c r="X203" i="1"/>
  <c r="Y203" i="1" s="1"/>
  <c r="T203" i="1" s="1"/>
  <c r="V203" i="1" s="1"/>
  <c r="AB203" i="1"/>
  <c r="AO204" i="1"/>
  <c r="AP204" i="1"/>
  <c r="AQ204" i="1"/>
  <c r="AR204" i="1"/>
  <c r="AS204" i="1"/>
  <c r="AT204" i="1"/>
  <c r="X204" i="1"/>
  <c r="Y204" i="1" s="1"/>
  <c r="T204" i="1" s="1"/>
  <c r="V204" i="1" s="1"/>
  <c r="AB204" i="1"/>
  <c r="AO205" i="1"/>
  <c r="AP205" i="1"/>
  <c r="AQ205" i="1"/>
  <c r="AR205" i="1"/>
  <c r="AS205" i="1"/>
  <c r="AT205" i="1"/>
  <c r="X205" i="1"/>
  <c r="Y205" i="1" s="1"/>
  <c r="T205" i="1" s="1"/>
  <c r="V205" i="1" s="1"/>
  <c r="AB205" i="1"/>
  <c r="AO206" i="1"/>
  <c r="AP206" i="1"/>
  <c r="AQ206" i="1"/>
  <c r="AR206" i="1"/>
  <c r="AS206" i="1"/>
  <c r="AT206" i="1"/>
  <c r="X206" i="1"/>
  <c r="Y206" i="1" s="1"/>
  <c r="T206" i="1" s="1"/>
  <c r="V206" i="1" s="1"/>
  <c r="AB206" i="1"/>
  <c r="AO207" i="1"/>
  <c r="AP207" i="1"/>
  <c r="AQ207" i="1"/>
  <c r="AR207" i="1"/>
  <c r="AS207" i="1"/>
  <c r="AT207" i="1"/>
  <c r="X207" i="1"/>
  <c r="Y207" i="1" s="1"/>
  <c r="T207" i="1" s="1"/>
  <c r="V207" i="1" s="1"/>
  <c r="AB207" i="1"/>
  <c r="AO208" i="1"/>
  <c r="AP208" i="1"/>
  <c r="AQ208" i="1"/>
  <c r="AR208" i="1"/>
  <c r="AS208" i="1"/>
  <c r="AT208" i="1"/>
  <c r="X208" i="1"/>
  <c r="Y208" i="1" s="1"/>
  <c r="T208" i="1" s="1"/>
  <c r="V208" i="1" s="1"/>
  <c r="AB208" i="1"/>
  <c r="AO209" i="1"/>
  <c r="AP209" i="1"/>
  <c r="AQ209" i="1"/>
  <c r="AR209" i="1"/>
  <c r="AS209" i="1"/>
  <c r="AT209" i="1"/>
  <c r="X209" i="1"/>
  <c r="Y209" i="1" s="1"/>
  <c r="T209" i="1" s="1"/>
  <c r="V209" i="1" s="1"/>
  <c r="AB209" i="1"/>
  <c r="AO210" i="1"/>
  <c r="AP210" i="1"/>
  <c r="AQ210" i="1"/>
  <c r="AR210" i="1"/>
  <c r="AS210" i="1"/>
  <c r="AT210" i="1"/>
  <c r="X210" i="1"/>
  <c r="Y210" i="1" s="1"/>
  <c r="T210" i="1" s="1"/>
  <c r="V210" i="1" s="1"/>
  <c r="AB210" i="1"/>
  <c r="AO211" i="1"/>
  <c r="AP211" i="1"/>
  <c r="AQ211" i="1"/>
  <c r="AR211" i="1"/>
  <c r="AS211" i="1"/>
  <c r="AT211" i="1"/>
  <c r="X211" i="1"/>
  <c r="Y211" i="1" s="1"/>
  <c r="T211" i="1" s="1"/>
  <c r="V211" i="1" s="1"/>
  <c r="AB211" i="1"/>
  <c r="AO212" i="1"/>
  <c r="AP212" i="1"/>
  <c r="AQ212" i="1"/>
  <c r="AR212" i="1"/>
  <c r="AS212" i="1"/>
  <c r="AT212" i="1"/>
  <c r="X212" i="1"/>
  <c r="Y212" i="1" s="1"/>
  <c r="T212" i="1" s="1"/>
  <c r="V212" i="1" s="1"/>
  <c r="AB212" i="1"/>
  <c r="AO213" i="1"/>
  <c r="AP213" i="1"/>
  <c r="AQ213" i="1"/>
  <c r="AR213" i="1"/>
  <c r="AS213" i="1"/>
  <c r="AT213" i="1"/>
  <c r="X213" i="1"/>
  <c r="Y213" i="1" s="1"/>
  <c r="T213" i="1" s="1"/>
  <c r="V213" i="1" s="1"/>
  <c r="AB213" i="1"/>
  <c r="AO214" i="1"/>
  <c r="AP214" i="1"/>
  <c r="AQ214" i="1"/>
  <c r="AR214" i="1"/>
  <c r="AS214" i="1"/>
  <c r="AT214" i="1"/>
  <c r="X214" i="1"/>
  <c r="Y214" i="1" s="1"/>
  <c r="T214" i="1" s="1"/>
  <c r="V214" i="1" s="1"/>
  <c r="AB214" i="1"/>
  <c r="AO215" i="1"/>
  <c r="AP215" i="1"/>
  <c r="AQ215" i="1"/>
  <c r="AR215" i="1"/>
  <c r="AS215" i="1"/>
  <c r="AT215" i="1"/>
  <c r="X215" i="1"/>
  <c r="Y215" i="1" s="1"/>
  <c r="T215" i="1" s="1"/>
  <c r="V215" i="1" s="1"/>
  <c r="AB215" i="1"/>
  <c r="AO216" i="1"/>
  <c r="AP216" i="1"/>
  <c r="AQ216" i="1"/>
  <c r="AR216" i="1"/>
  <c r="AS216" i="1"/>
  <c r="AT216" i="1"/>
  <c r="X216" i="1"/>
  <c r="Y216" i="1" s="1"/>
  <c r="T216" i="1" s="1"/>
  <c r="V216" i="1" s="1"/>
  <c r="AB216" i="1"/>
  <c r="AO217" i="1"/>
  <c r="AP217" i="1"/>
  <c r="AQ217" i="1"/>
  <c r="AR217" i="1"/>
  <c r="AS217" i="1"/>
  <c r="AT217" i="1"/>
  <c r="X217" i="1"/>
  <c r="Y217" i="1" s="1"/>
  <c r="T217" i="1" s="1"/>
  <c r="V217" i="1" s="1"/>
  <c r="AB217" i="1"/>
  <c r="AO218" i="1"/>
  <c r="AP218" i="1"/>
  <c r="AQ218" i="1"/>
  <c r="AR218" i="1"/>
  <c r="AS218" i="1"/>
  <c r="AT218" i="1"/>
  <c r="X218" i="1"/>
  <c r="Y218" i="1" s="1"/>
  <c r="T218" i="1" s="1"/>
  <c r="V218" i="1" s="1"/>
  <c r="AB218" i="1"/>
  <c r="AO219" i="1"/>
  <c r="AP219" i="1"/>
  <c r="AQ219" i="1"/>
  <c r="AR219" i="1"/>
  <c r="AS219" i="1"/>
  <c r="AT219" i="1"/>
  <c r="X219" i="1"/>
  <c r="Y219" i="1" s="1"/>
  <c r="T219" i="1" s="1"/>
  <c r="V219" i="1" s="1"/>
  <c r="AB219" i="1"/>
  <c r="AO220" i="1"/>
  <c r="AP220" i="1"/>
  <c r="AQ220" i="1"/>
  <c r="AR220" i="1"/>
  <c r="AS220" i="1"/>
  <c r="AT220" i="1"/>
  <c r="X220" i="1"/>
  <c r="Y220" i="1" s="1"/>
  <c r="T220" i="1" s="1"/>
  <c r="V220" i="1" s="1"/>
  <c r="AB220" i="1"/>
  <c r="AO221" i="1"/>
  <c r="AP221" i="1"/>
  <c r="AQ221" i="1"/>
  <c r="AR221" i="1"/>
  <c r="AS221" i="1"/>
  <c r="AT221" i="1"/>
  <c r="X221" i="1"/>
  <c r="Y221" i="1" s="1"/>
  <c r="T221" i="1" s="1"/>
  <c r="V221" i="1" s="1"/>
  <c r="AB221" i="1"/>
  <c r="AO222" i="1"/>
  <c r="AP222" i="1"/>
  <c r="AQ222" i="1"/>
  <c r="AR222" i="1"/>
  <c r="AS222" i="1"/>
  <c r="AT222" i="1"/>
  <c r="X222" i="1"/>
  <c r="Y222" i="1" s="1"/>
  <c r="T222" i="1" s="1"/>
  <c r="V222" i="1" s="1"/>
  <c r="AB222" i="1"/>
  <c r="AO223" i="1"/>
  <c r="AP223" i="1"/>
  <c r="AQ223" i="1"/>
  <c r="AR223" i="1"/>
  <c r="AS223" i="1"/>
  <c r="AT223" i="1"/>
  <c r="X223" i="1"/>
  <c r="Y223" i="1" s="1"/>
  <c r="T223" i="1" s="1"/>
  <c r="V223" i="1" s="1"/>
  <c r="AB223" i="1"/>
  <c r="AO224" i="1"/>
  <c r="AP224" i="1"/>
  <c r="AQ224" i="1"/>
  <c r="AR224" i="1"/>
  <c r="AS224" i="1"/>
  <c r="AT224" i="1"/>
  <c r="X224" i="1"/>
  <c r="Y224" i="1" s="1"/>
  <c r="T224" i="1" s="1"/>
  <c r="V224" i="1" s="1"/>
  <c r="AB224" i="1"/>
  <c r="AO225" i="1"/>
  <c r="AP225" i="1"/>
  <c r="AQ225" i="1"/>
  <c r="AR225" i="1"/>
  <c r="AS225" i="1"/>
  <c r="AT225" i="1"/>
  <c r="X225" i="1"/>
  <c r="Y225" i="1" s="1"/>
  <c r="T225" i="1" s="1"/>
  <c r="V225" i="1" s="1"/>
  <c r="AB225" i="1"/>
  <c r="AO226" i="1"/>
  <c r="AP226" i="1"/>
  <c r="AQ226" i="1"/>
  <c r="AR226" i="1"/>
  <c r="AS226" i="1"/>
  <c r="AT226" i="1"/>
  <c r="X226" i="1"/>
  <c r="Y226" i="1" s="1"/>
  <c r="T226" i="1" s="1"/>
  <c r="V226" i="1" s="1"/>
  <c r="AB226" i="1"/>
  <c r="AO227" i="1"/>
  <c r="AP227" i="1"/>
  <c r="AQ227" i="1"/>
  <c r="AR227" i="1"/>
  <c r="AS227" i="1"/>
  <c r="AT227" i="1"/>
  <c r="X227" i="1"/>
  <c r="Y227" i="1" s="1"/>
  <c r="T227" i="1" s="1"/>
  <c r="V227" i="1" s="1"/>
  <c r="AB227" i="1"/>
  <c r="AO228" i="1"/>
  <c r="AP228" i="1"/>
  <c r="AQ228" i="1"/>
  <c r="AR228" i="1"/>
  <c r="AS228" i="1"/>
  <c r="AT228" i="1"/>
  <c r="X228" i="1"/>
  <c r="Y228" i="1" s="1"/>
  <c r="T228" i="1" s="1"/>
  <c r="V228" i="1" s="1"/>
  <c r="AB228" i="1"/>
  <c r="AO229" i="1"/>
  <c r="AP229" i="1"/>
  <c r="AQ229" i="1"/>
  <c r="AR229" i="1"/>
  <c r="AS229" i="1"/>
  <c r="AT229" i="1"/>
  <c r="X229" i="1"/>
  <c r="Y229" i="1" s="1"/>
  <c r="T229" i="1" s="1"/>
  <c r="V229" i="1" s="1"/>
  <c r="AB229" i="1"/>
  <c r="AO230" i="1"/>
  <c r="AP230" i="1"/>
  <c r="AQ230" i="1"/>
  <c r="AR230" i="1"/>
  <c r="AS230" i="1"/>
  <c r="AT230" i="1"/>
  <c r="X230" i="1"/>
  <c r="Y230" i="1" s="1"/>
  <c r="T230" i="1" s="1"/>
  <c r="V230" i="1" s="1"/>
  <c r="AB230" i="1"/>
  <c r="AO231" i="1"/>
  <c r="AP231" i="1"/>
  <c r="AQ231" i="1"/>
  <c r="AR231" i="1"/>
  <c r="AS231" i="1"/>
  <c r="AT231" i="1"/>
  <c r="X231" i="1"/>
  <c r="Y231" i="1" s="1"/>
  <c r="T231" i="1" s="1"/>
  <c r="V231" i="1" s="1"/>
  <c r="AB231" i="1"/>
  <c r="AO232" i="1"/>
  <c r="AP232" i="1"/>
  <c r="AQ232" i="1"/>
  <c r="AR232" i="1"/>
  <c r="AS232" i="1"/>
  <c r="AT232" i="1"/>
  <c r="X232" i="1"/>
  <c r="Y232" i="1" s="1"/>
  <c r="T232" i="1" s="1"/>
  <c r="V232" i="1" s="1"/>
  <c r="AB232" i="1"/>
  <c r="AO233" i="1"/>
  <c r="AP233" i="1"/>
  <c r="AQ233" i="1"/>
  <c r="AR233" i="1"/>
  <c r="AS233" i="1"/>
  <c r="AT233" i="1"/>
  <c r="X233" i="1"/>
  <c r="Y233" i="1" s="1"/>
  <c r="T233" i="1" s="1"/>
  <c r="V233" i="1" s="1"/>
  <c r="AB233" i="1"/>
  <c r="AO234" i="1"/>
  <c r="AP234" i="1"/>
  <c r="AQ234" i="1"/>
  <c r="AR234" i="1"/>
  <c r="AS234" i="1"/>
  <c r="AT234" i="1"/>
  <c r="X234" i="1"/>
  <c r="Y234" i="1" s="1"/>
  <c r="T234" i="1" s="1"/>
  <c r="V234" i="1" s="1"/>
  <c r="AB234" i="1"/>
  <c r="AO235" i="1"/>
  <c r="AP235" i="1"/>
  <c r="AQ235" i="1"/>
  <c r="AR235" i="1"/>
  <c r="AS235" i="1"/>
  <c r="AT235" i="1"/>
  <c r="X235" i="1"/>
  <c r="Y235" i="1" s="1"/>
  <c r="T235" i="1" s="1"/>
  <c r="V235" i="1" s="1"/>
  <c r="AB235" i="1"/>
  <c r="AO236" i="1"/>
  <c r="AP236" i="1"/>
  <c r="AQ236" i="1"/>
  <c r="AR236" i="1"/>
  <c r="AS236" i="1"/>
  <c r="AT236" i="1"/>
  <c r="X236" i="1"/>
  <c r="Y236" i="1" s="1"/>
  <c r="T236" i="1" s="1"/>
  <c r="V236" i="1" s="1"/>
  <c r="AB236" i="1"/>
  <c r="AO237" i="1"/>
  <c r="AP237" i="1"/>
  <c r="AQ237" i="1"/>
  <c r="AR237" i="1"/>
  <c r="AS237" i="1"/>
  <c r="AT237" i="1"/>
  <c r="X237" i="1"/>
  <c r="Y237" i="1" s="1"/>
  <c r="T237" i="1" s="1"/>
  <c r="V237" i="1" s="1"/>
  <c r="AB237" i="1"/>
  <c r="AO238" i="1"/>
  <c r="AP238" i="1"/>
  <c r="AQ238" i="1"/>
  <c r="AR238" i="1"/>
  <c r="AS238" i="1"/>
  <c r="AT238" i="1"/>
  <c r="X238" i="1"/>
  <c r="Y238" i="1" s="1"/>
  <c r="T238" i="1" s="1"/>
  <c r="V238" i="1" s="1"/>
  <c r="AB238" i="1"/>
  <c r="AO239" i="1"/>
  <c r="AP239" i="1"/>
  <c r="AQ239" i="1"/>
  <c r="AR239" i="1"/>
  <c r="AS239" i="1"/>
  <c r="AT239" i="1"/>
  <c r="X239" i="1"/>
  <c r="Y239" i="1" s="1"/>
  <c r="T239" i="1" s="1"/>
  <c r="V239" i="1" s="1"/>
  <c r="AB239" i="1"/>
  <c r="AO240" i="1"/>
  <c r="AP240" i="1"/>
  <c r="AQ240" i="1"/>
  <c r="AR240" i="1"/>
  <c r="AS240" i="1"/>
  <c r="AT240" i="1"/>
  <c r="X240" i="1"/>
  <c r="Y240" i="1" s="1"/>
  <c r="T240" i="1" s="1"/>
  <c r="V240" i="1" s="1"/>
  <c r="AB240" i="1"/>
  <c r="AO241" i="1"/>
  <c r="AP241" i="1"/>
  <c r="AQ241" i="1"/>
  <c r="AR241" i="1"/>
  <c r="AS241" i="1"/>
  <c r="AT241" i="1"/>
  <c r="X241" i="1"/>
  <c r="Y241" i="1" s="1"/>
  <c r="T241" i="1" s="1"/>
  <c r="V241" i="1" s="1"/>
  <c r="AB241" i="1"/>
  <c r="AO242" i="1"/>
  <c r="AP242" i="1"/>
  <c r="AQ242" i="1"/>
  <c r="AR242" i="1"/>
  <c r="AS242" i="1"/>
  <c r="AT242" i="1"/>
  <c r="X242" i="1"/>
  <c r="Y242" i="1" s="1"/>
  <c r="T242" i="1" s="1"/>
  <c r="V242" i="1" s="1"/>
  <c r="AB242" i="1"/>
  <c r="AO243" i="1"/>
  <c r="AP243" i="1"/>
  <c r="AQ243" i="1"/>
  <c r="AR243" i="1"/>
  <c r="AS243" i="1"/>
  <c r="AT243" i="1"/>
  <c r="X243" i="1"/>
  <c r="Y243" i="1" s="1"/>
  <c r="T243" i="1" s="1"/>
  <c r="V243" i="1" s="1"/>
  <c r="AB243" i="1"/>
  <c r="AO244" i="1"/>
  <c r="AP244" i="1"/>
  <c r="AQ244" i="1"/>
  <c r="AR244" i="1"/>
  <c r="AS244" i="1"/>
  <c r="AT244" i="1"/>
  <c r="X244" i="1"/>
  <c r="Y244" i="1" s="1"/>
  <c r="T244" i="1" s="1"/>
  <c r="V244" i="1" s="1"/>
  <c r="AB244" i="1"/>
  <c r="AO245" i="1"/>
  <c r="AP245" i="1"/>
  <c r="AQ245" i="1"/>
  <c r="AR245" i="1"/>
  <c r="AS245" i="1"/>
  <c r="AT245" i="1"/>
  <c r="X245" i="1"/>
  <c r="Y245" i="1" s="1"/>
  <c r="T245" i="1" s="1"/>
  <c r="V245" i="1" s="1"/>
  <c r="AB245" i="1"/>
  <c r="AO246" i="1"/>
  <c r="AP246" i="1"/>
  <c r="AQ246" i="1"/>
  <c r="AR246" i="1"/>
  <c r="AS246" i="1"/>
  <c r="AT246" i="1"/>
  <c r="X246" i="1"/>
  <c r="Y246" i="1" s="1"/>
  <c r="T246" i="1" s="1"/>
  <c r="V246" i="1" s="1"/>
  <c r="AB246" i="1"/>
  <c r="AO247" i="1"/>
  <c r="AP247" i="1"/>
  <c r="AQ247" i="1"/>
  <c r="AR247" i="1"/>
  <c r="AS247" i="1"/>
  <c r="AT247" i="1"/>
  <c r="X247" i="1"/>
  <c r="Y247" i="1" s="1"/>
  <c r="T247" i="1" s="1"/>
  <c r="V247" i="1" s="1"/>
  <c r="AB247" i="1"/>
  <c r="AO248" i="1"/>
  <c r="AP248" i="1"/>
  <c r="AQ248" i="1"/>
  <c r="AR248" i="1"/>
  <c r="AS248" i="1"/>
  <c r="AT248" i="1"/>
  <c r="X248" i="1"/>
  <c r="Y248" i="1" s="1"/>
  <c r="T248" i="1" s="1"/>
  <c r="V248" i="1" s="1"/>
  <c r="AB248" i="1"/>
  <c r="AO249" i="1"/>
  <c r="AP249" i="1"/>
  <c r="AQ249" i="1"/>
  <c r="AR249" i="1"/>
  <c r="AS249" i="1"/>
  <c r="AT249" i="1"/>
  <c r="X249" i="1"/>
  <c r="Y249" i="1" s="1"/>
  <c r="T249" i="1" s="1"/>
  <c r="V249" i="1" s="1"/>
  <c r="AB249" i="1"/>
  <c r="AO250" i="1"/>
  <c r="AP250" i="1"/>
  <c r="AQ250" i="1"/>
  <c r="AR250" i="1"/>
  <c r="AS250" i="1"/>
  <c r="AT250" i="1"/>
  <c r="X250" i="1"/>
  <c r="Y250" i="1" s="1"/>
  <c r="T250" i="1" s="1"/>
  <c r="V250" i="1" s="1"/>
  <c r="AB250" i="1"/>
  <c r="AO251" i="1"/>
  <c r="AP251" i="1"/>
  <c r="AQ251" i="1"/>
  <c r="AR251" i="1"/>
  <c r="AS251" i="1"/>
  <c r="AT251" i="1"/>
  <c r="X251" i="1"/>
  <c r="Y251" i="1" s="1"/>
  <c r="T251" i="1" s="1"/>
  <c r="V251" i="1" s="1"/>
  <c r="AB251" i="1"/>
  <c r="AO252" i="1"/>
  <c r="AP252" i="1"/>
  <c r="AQ252" i="1"/>
  <c r="AR252" i="1"/>
  <c r="AS252" i="1"/>
  <c r="AT252" i="1"/>
  <c r="X252" i="1"/>
  <c r="Y252" i="1" s="1"/>
  <c r="T252" i="1" s="1"/>
  <c r="V252" i="1" s="1"/>
  <c r="AB252" i="1"/>
  <c r="AO253" i="1"/>
  <c r="AP253" i="1"/>
  <c r="AQ253" i="1"/>
  <c r="AR253" i="1"/>
  <c r="AS253" i="1"/>
  <c r="AT253" i="1"/>
  <c r="X253" i="1"/>
  <c r="Y253" i="1" s="1"/>
  <c r="T253" i="1" s="1"/>
  <c r="V253" i="1" s="1"/>
  <c r="AB253" i="1"/>
  <c r="AO254" i="1"/>
  <c r="AP254" i="1"/>
  <c r="AQ254" i="1"/>
  <c r="AR254" i="1"/>
  <c r="AS254" i="1"/>
  <c r="AT254" i="1"/>
  <c r="X254" i="1"/>
  <c r="Y254" i="1" s="1"/>
  <c r="T254" i="1" s="1"/>
  <c r="V254" i="1" s="1"/>
  <c r="AB254" i="1"/>
  <c r="AO255" i="1"/>
  <c r="AP255" i="1"/>
  <c r="AQ255" i="1"/>
  <c r="AR255" i="1"/>
  <c r="AS255" i="1"/>
  <c r="AT255" i="1"/>
  <c r="X255" i="1"/>
  <c r="Y255" i="1" s="1"/>
  <c r="T255" i="1" s="1"/>
  <c r="V255" i="1" s="1"/>
  <c r="AB255" i="1"/>
  <c r="AO257" i="1"/>
  <c r="AP257" i="1"/>
  <c r="AQ257" i="1"/>
  <c r="AR257" i="1"/>
  <c r="AS257" i="1"/>
  <c r="AT257" i="1"/>
  <c r="X257" i="1"/>
  <c r="Y257" i="1" s="1"/>
  <c r="T257" i="1" s="1"/>
  <c r="V257" i="1" s="1"/>
  <c r="AB257" i="1"/>
  <c r="AO256" i="1"/>
  <c r="AP256" i="1"/>
  <c r="AQ256" i="1"/>
  <c r="AR256" i="1"/>
  <c r="AS256" i="1"/>
  <c r="AT256" i="1"/>
  <c r="X256" i="1"/>
  <c r="Y256" i="1" s="1"/>
  <c r="T256" i="1" s="1"/>
  <c r="V256" i="1" s="1"/>
  <c r="AB256" i="1"/>
  <c r="AO261" i="1"/>
  <c r="AP261" i="1"/>
  <c r="AQ261" i="1"/>
  <c r="AR261" i="1"/>
  <c r="AS261" i="1"/>
  <c r="AT261" i="1"/>
  <c r="X261" i="1"/>
  <c r="Y261" i="1" s="1"/>
  <c r="T261" i="1" s="1"/>
  <c r="V261" i="1" s="1"/>
  <c r="AB261" i="1"/>
  <c r="AO262" i="1"/>
  <c r="AP262" i="1"/>
  <c r="AQ262" i="1"/>
  <c r="AR262" i="1"/>
  <c r="AS262" i="1"/>
  <c r="AT262" i="1"/>
  <c r="X262" i="1"/>
  <c r="Y262" i="1" s="1"/>
  <c r="T262" i="1" s="1"/>
  <c r="V262" i="1" s="1"/>
  <c r="AB262" i="1"/>
  <c r="AO258" i="1"/>
  <c r="AP258" i="1"/>
  <c r="AQ258" i="1"/>
  <c r="AR258" i="1"/>
  <c r="AS258" i="1"/>
  <c r="AT258" i="1"/>
  <c r="X258" i="1"/>
  <c r="Y258" i="1" s="1"/>
  <c r="T258" i="1" s="1"/>
  <c r="V258" i="1" s="1"/>
  <c r="AB258" i="1"/>
  <c r="AO263" i="1"/>
  <c r="AP263" i="1"/>
  <c r="AQ263" i="1"/>
  <c r="AR263" i="1"/>
  <c r="AS263" i="1"/>
  <c r="AT263" i="1"/>
  <c r="X263" i="1"/>
  <c r="Y263" i="1" s="1"/>
  <c r="T263" i="1" s="1"/>
  <c r="V263" i="1" s="1"/>
  <c r="AB263" i="1"/>
  <c r="AO264" i="1"/>
  <c r="AP264" i="1"/>
  <c r="AQ264" i="1"/>
  <c r="AR264" i="1"/>
  <c r="AS264" i="1"/>
  <c r="AT264" i="1"/>
  <c r="X264" i="1"/>
  <c r="Y264" i="1" s="1"/>
  <c r="T264" i="1" s="1"/>
  <c r="V264" i="1" s="1"/>
  <c r="AB264" i="1"/>
  <c r="AO265" i="1"/>
  <c r="AP265" i="1"/>
  <c r="AQ265" i="1"/>
  <c r="AR265" i="1"/>
  <c r="AS265" i="1"/>
  <c r="AT265" i="1"/>
  <c r="X265" i="1"/>
  <c r="Y265" i="1" s="1"/>
  <c r="T265" i="1" s="1"/>
  <c r="V265" i="1" s="1"/>
  <c r="AB265" i="1"/>
  <c r="AO266" i="1"/>
  <c r="AP266" i="1"/>
  <c r="AQ266" i="1"/>
  <c r="AR266" i="1"/>
  <c r="AS266" i="1"/>
  <c r="AT266" i="1"/>
  <c r="X266" i="1"/>
  <c r="Y266" i="1" s="1"/>
  <c r="T266" i="1" s="1"/>
  <c r="V266" i="1" s="1"/>
  <c r="AB266" i="1"/>
  <c r="AO267" i="1"/>
  <c r="AP267" i="1"/>
  <c r="AQ267" i="1"/>
  <c r="AR267" i="1"/>
  <c r="AS267" i="1"/>
  <c r="AT267" i="1"/>
  <c r="X267" i="1"/>
  <c r="Y267" i="1" s="1"/>
  <c r="T267" i="1" s="1"/>
  <c r="V267" i="1" s="1"/>
  <c r="AB267" i="1"/>
  <c r="AO268" i="1"/>
  <c r="AP268" i="1"/>
  <c r="AQ268" i="1"/>
  <c r="AR268" i="1"/>
  <c r="AS268" i="1"/>
  <c r="AT268" i="1"/>
  <c r="X268" i="1"/>
  <c r="Y268" i="1" s="1"/>
  <c r="T268" i="1" s="1"/>
  <c r="V268" i="1" s="1"/>
  <c r="AB268" i="1"/>
  <c r="AO259" i="1"/>
  <c r="AP259" i="1"/>
  <c r="AQ259" i="1"/>
  <c r="AR259" i="1"/>
  <c r="AS259" i="1"/>
  <c r="AT259" i="1"/>
  <c r="X259" i="1"/>
  <c r="Y259" i="1" s="1"/>
  <c r="T259" i="1" s="1"/>
  <c r="V259" i="1" s="1"/>
  <c r="AB259" i="1"/>
  <c r="AO269" i="1"/>
  <c r="AP269" i="1"/>
  <c r="AQ269" i="1"/>
  <c r="AR269" i="1"/>
  <c r="AS269" i="1"/>
  <c r="AT269" i="1"/>
  <c r="X269" i="1"/>
  <c r="Y269" i="1" s="1"/>
  <c r="T269" i="1" s="1"/>
  <c r="V269" i="1" s="1"/>
  <c r="AB269" i="1"/>
  <c r="AO260" i="1"/>
  <c r="AP260" i="1"/>
  <c r="AQ260" i="1"/>
  <c r="AR260" i="1"/>
  <c r="AS260" i="1"/>
  <c r="AT260" i="1"/>
  <c r="X260" i="1"/>
  <c r="Y260" i="1" s="1"/>
  <c r="T260" i="1" s="1"/>
  <c r="V260" i="1" s="1"/>
  <c r="AB260" i="1"/>
  <c r="AO270" i="1"/>
  <c r="AP270" i="1"/>
  <c r="AQ270" i="1"/>
  <c r="AR270" i="1"/>
  <c r="AS270" i="1"/>
  <c r="AT270" i="1"/>
  <c r="X270" i="1"/>
  <c r="Y270" i="1" s="1"/>
  <c r="T270" i="1" s="1"/>
  <c r="V270" i="1" s="1"/>
  <c r="AB270" i="1"/>
  <c r="AO271" i="1"/>
  <c r="AP271" i="1"/>
  <c r="AQ271" i="1"/>
  <c r="AR271" i="1"/>
  <c r="AS271" i="1"/>
  <c r="AT271" i="1"/>
  <c r="X271" i="1"/>
  <c r="Y271" i="1" s="1"/>
  <c r="T271" i="1" s="1"/>
  <c r="V271" i="1" s="1"/>
  <c r="AB271" i="1"/>
  <c r="AO272" i="1"/>
  <c r="AP272" i="1"/>
  <c r="AQ272" i="1"/>
  <c r="AR272" i="1"/>
  <c r="AS272" i="1"/>
  <c r="AT272" i="1"/>
  <c r="X272" i="1"/>
  <c r="Y272" i="1" s="1"/>
  <c r="T272" i="1" s="1"/>
  <c r="V272" i="1" s="1"/>
  <c r="AB272" i="1"/>
  <c r="AO273" i="1"/>
  <c r="AP273" i="1"/>
  <c r="AQ273" i="1"/>
  <c r="AR273" i="1"/>
  <c r="AS273" i="1"/>
  <c r="AT273" i="1"/>
  <c r="X273" i="1"/>
  <c r="Y273" i="1" s="1"/>
  <c r="T273" i="1" s="1"/>
  <c r="V273" i="1" s="1"/>
  <c r="AB273" i="1"/>
  <c r="AO274" i="1"/>
  <c r="AP274" i="1"/>
  <c r="AQ274" i="1"/>
  <c r="AR274" i="1"/>
  <c r="AS274" i="1"/>
  <c r="AT274" i="1"/>
  <c r="X274" i="1"/>
  <c r="Y274" i="1" s="1"/>
  <c r="T274" i="1" s="1"/>
  <c r="V274" i="1" s="1"/>
  <c r="AB274" i="1"/>
  <c r="AO275" i="1"/>
  <c r="AP275" i="1"/>
  <c r="AQ275" i="1"/>
  <c r="AR275" i="1"/>
  <c r="AS275" i="1"/>
  <c r="AT275" i="1"/>
  <c r="X275" i="1"/>
  <c r="Y275" i="1" s="1"/>
  <c r="T275" i="1" s="1"/>
  <c r="V275" i="1" s="1"/>
  <c r="AB275" i="1"/>
  <c r="AO276" i="1"/>
  <c r="AP276" i="1"/>
  <c r="AQ276" i="1"/>
  <c r="AR276" i="1"/>
  <c r="AS276" i="1"/>
  <c r="AT276" i="1"/>
  <c r="X276" i="1"/>
  <c r="Y276" i="1" s="1"/>
  <c r="T276" i="1" s="1"/>
  <c r="V276" i="1" s="1"/>
  <c r="AB276" i="1"/>
  <c r="AO277" i="1"/>
  <c r="AP277" i="1"/>
  <c r="AQ277" i="1"/>
  <c r="AR277" i="1"/>
  <c r="AS277" i="1"/>
  <c r="AT277" i="1"/>
  <c r="X277" i="1"/>
  <c r="Y277" i="1" s="1"/>
  <c r="T277" i="1" s="1"/>
  <c r="V277" i="1" s="1"/>
  <c r="AB277" i="1"/>
  <c r="AO278" i="1"/>
  <c r="AP278" i="1"/>
  <c r="AQ278" i="1"/>
  <c r="AR278" i="1"/>
  <c r="AS278" i="1"/>
  <c r="AT278" i="1"/>
  <c r="X278" i="1"/>
  <c r="Y278" i="1" s="1"/>
  <c r="T278" i="1" s="1"/>
  <c r="V278" i="1" s="1"/>
  <c r="AB278" i="1"/>
  <c r="AO279" i="1"/>
  <c r="AP279" i="1"/>
  <c r="AQ279" i="1"/>
  <c r="AR279" i="1"/>
  <c r="AS279" i="1"/>
  <c r="AT279" i="1"/>
  <c r="X279" i="1"/>
  <c r="Y279" i="1" s="1"/>
  <c r="T279" i="1" s="1"/>
  <c r="V279" i="1" s="1"/>
  <c r="AB279" i="1"/>
  <c r="AO280" i="1"/>
  <c r="AP280" i="1"/>
  <c r="AQ280" i="1"/>
  <c r="AR280" i="1"/>
  <c r="AS280" i="1"/>
  <c r="AT280" i="1"/>
  <c r="X280" i="1"/>
  <c r="Y280" i="1" s="1"/>
  <c r="T280" i="1" s="1"/>
  <c r="V280" i="1" s="1"/>
  <c r="AB280" i="1"/>
  <c r="AO281" i="1"/>
  <c r="AP281" i="1"/>
  <c r="AQ281" i="1"/>
  <c r="AR281" i="1"/>
  <c r="AS281" i="1"/>
  <c r="AT281" i="1"/>
  <c r="X281" i="1"/>
  <c r="Y281" i="1" s="1"/>
  <c r="T281" i="1" s="1"/>
  <c r="V281" i="1" s="1"/>
  <c r="AB281" i="1"/>
  <c r="AO282" i="1"/>
  <c r="AP282" i="1"/>
  <c r="AQ282" i="1"/>
  <c r="AR282" i="1"/>
  <c r="AS282" i="1"/>
  <c r="AT282" i="1"/>
  <c r="X282" i="1"/>
  <c r="Y282" i="1" s="1"/>
  <c r="T282" i="1" s="1"/>
  <c r="V282" i="1" s="1"/>
  <c r="AB282" i="1"/>
  <c r="AO283" i="1"/>
  <c r="AP283" i="1"/>
  <c r="AQ283" i="1"/>
  <c r="AR283" i="1"/>
  <c r="AS283" i="1"/>
  <c r="AT283" i="1"/>
  <c r="X283" i="1"/>
  <c r="Y283" i="1" s="1"/>
  <c r="T283" i="1" s="1"/>
  <c r="V283" i="1" s="1"/>
  <c r="AB283" i="1"/>
  <c r="AO284" i="1"/>
  <c r="AP284" i="1"/>
  <c r="AQ284" i="1"/>
  <c r="AR284" i="1"/>
  <c r="AS284" i="1"/>
  <c r="AT284" i="1"/>
  <c r="X284" i="1"/>
  <c r="Y284" i="1" s="1"/>
  <c r="T284" i="1" s="1"/>
  <c r="V284" i="1" s="1"/>
  <c r="AB284" i="1"/>
  <c r="AO285" i="1"/>
  <c r="AP285" i="1"/>
  <c r="AQ285" i="1"/>
  <c r="AR285" i="1"/>
  <c r="AS285" i="1"/>
  <c r="AT285" i="1"/>
  <c r="X285" i="1"/>
  <c r="Y285" i="1" s="1"/>
  <c r="T285" i="1" s="1"/>
  <c r="V285" i="1" s="1"/>
  <c r="AB285" i="1"/>
  <c r="AO286" i="1"/>
  <c r="AP286" i="1"/>
  <c r="AQ286" i="1"/>
  <c r="AR286" i="1"/>
  <c r="AS286" i="1"/>
  <c r="AT286" i="1"/>
  <c r="X286" i="1"/>
  <c r="Y286" i="1" s="1"/>
  <c r="T286" i="1" s="1"/>
  <c r="V286" i="1" s="1"/>
  <c r="AB286" i="1"/>
  <c r="AO287" i="1"/>
  <c r="AP287" i="1"/>
  <c r="AQ287" i="1"/>
  <c r="AR287" i="1"/>
  <c r="AS287" i="1"/>
  <c r="AT287" i="1"/>
  <c r="X287" i="1"/>
  <c r="Y287" i="1" s="1"/>
  <c r="T287" i="1" s="1"/>
  <c r="V287" i="1" s="1"/>
  <c r="AB287" i="1"/>
  <c r="AO288" i="1"/>
  <c r="AP288" i="1"/>
  <c r="AQ288" i="1"/>
  <c r="AR288" i="1"/>
  <c r="AS288" i="1"/>
  <c r="AT288" i="1"/>
  <c r="X288" i="1"/>
  <c r="Y288" i="1" s="1"/>
  <c r="T288" i="1" s="1"/>
  <c r="V288" i="1" s="1"/>
  <c r="AB288" i="1"/>
  <c r="AO289" i="1"/>
  <c r="AP289" i="1"/>
  <c r="AQ289" i="1"/>
  <c r="AR289" i="1"/>
  <c r="AS289" i="1"/>
  <c r="AT289" i="1"/>
  <c r="X289" i="1"/>
  <c r="Y289" i="1" s="1"/>
  <c r="T289" i="1" s="1"/>
  <c r="V289" i="1" s="1"/>
  <c r="AB289" i="1"/>
  <c r="AO290" i="1"/>
  <c r="AP290" i="1"/>
  <c r="AQ290" i="1"/>
  <c r="AR290" i="1"/>
  <c r="AS290" i="1"/>
  <c r="AT290" i="1"/>
  <c r="X290" i="1"/>
  <c r="Y290" i="1" s="1"/>
  <c r="T290" i="1" s="1"/>
  <c r="V290" i="1" s="1"/>
  <c r="AB290" i="1"/>
  <c r="AO291" i="1"/>
  <c r="AP291" i="1"/>
  <c r="AQ291" i="1"/>
  <c r="AR291" i="1"/>
  <c r="AS291" i="1"/>
  <c r="AT291" i="1"/>
  <c r="X291" i="1"/>
  <c r="Y291" i="1" s="1"/>
  <c r="T291" i="1" s="1"/>
  <c r="V291" i="1" s="1"/>
  <c r="AB291" i="1"/>
  <c r="AO292" i="1"/>
  <c r="AP292" i="1"/>
  <c r="AQ292" i="1"/>
  <c r="AR292" i="1"/>
  <c r="AS292" i="1"/>
  <c r="AT292" i="1"/>
  <c r="X292" i="1"/>
  <c r="Y292" i="1" s="1"/>
  <c r="T292" i="1" s="1"/>
  <c r="V292" i="1" s="1"/>
  <c r="AB292" i="1"/>
  <c r="AO293" i="1"/>
  <c r="AP293" i="1"/>
  <c r="AQ293" i="1"/>
  <c r="AR293" i="1"/>
  <c r="AS293" i="1"/>
  <c r="AT293" i="1"/>
  <c r="X293" i="1"/>
  <c r="Y293" i="1" s="1"/>
  <c r="T293" i="1" s="1"/>
  <c r="V293" i="1" s="1"/>
  <c r="AB293" i="1"/>
  <c r="AO294" i="1"/>
  <c r="AP294" i="1"/>
  <c r="AQ294" i="1"/>
  <c r="AR294" i="1"/>
  <c r="AS294" i="1"/>
  <c r="AT294" i="1"/>
  <c r="X294" i="1"/>
  <c r="Y294" i="1" s="1"/>
  <c r="T294" i="1" s="1"/>
  <c r="V294" i="1" s="1"/>
  <c r="AB294" i="1"/>
  <c r="AO295" i="1"/>
  <c r="AP295" i="1"/>
  <c r="AQ295" i="1"/>
  <c r="AR295" i="1"/>
  <c r="AS295" i="1"/>
  <c r="AT295" i="1"/>
  <c r="X295" i="1"/>
  <c r="Y295" i="1" s="1"/>
  <c r="T295" i="1" s="1"/>
  <c r="V295" i="1" s="1"/>
  <c r="AB295" i="1"/>
  <c r="AO296" i="1"/>
  <c r="AP296" i="1"/>
  <c r="AQ296" i="1"/>
  <c r="AR296" i="1"/>
  <c r="AS296" i="1"/>
  <c r="AT296" i="1"/>
  <c r="X296" i="1"/>
  <c r="Y296" i="1" s="1"/>
  <c r="T296" i="1" s="1"/>
  <c r="V296" i="1" s="1"/>
  <c r="AB296" i="1"/>
  <c r="AO297" i="1"/>
  <c r="AP297" i="1"/>
  <c r="AQ297" i="1"/>
  <c r="AR297" i="1"/>
  <c r="AS297" i="1"/>
  <c r="AT297" i="1"/>
  <c r="X297" i="1"/>
  <c r="Y297" i="1" s="1"/>
  <c r="T297" i="1" s="1"/>
  <c r="V297" i="1" s="1"/>
  <c r="AB297" i="1"/>
  <c r="AO298" i="1"/>
  <c r="AP298" i="1"/>
  <c r="AQ298" i="1"/>
  <c r="AR298" i="1"/>
  <c r="AS298" i="1"/>
  <c r="AT298" i="1"/>
  <c r="X298" i="1"/>
  <c r="Y298" i="1" s="1"/>
  <c r="T298" i="1" s="1"/>
  <c r="V298" i="1" s="1"/>
  <c r="AB298" i="1"/>
  <c r="AO299" i="1"/>
  <c r="AP299" i="1"/>
  <c r="AQ299" i="1"/>
  <c r="AR299" i="1"/>
  <c r="AS299" i="1"/>
  <c r="AT299" i="1"/>
  <c r="X299" i="1"/>
  <c r="Y299" i="1" s="1"/>
  <c r="T299" i="1" s="1"/>
  <c r="V299" i="1" s="1"/>
  <c r="AB299" i="1"/>
  <c r="AO300" i="1"/>
  <c r="AP300" i="1"/>
  <c r="AQ300" i="1"/>
  <c r="AR300" i="1"/>
  <c r="AS300" i="1"/>
  <c r="AT300" i="1"/>
  <c r="X300" i="1"/>
  <c r="Y300" i="1" s="1"/>
  <c r="T300" i="1" s="1"/>
  <c r="V300" i="1" s="1"/>
  <c r="AB300" i="1"/>
  <c r="AO301" i="1"/>
  <c r="AP301" i="1"/>
  <c r="AQ301" i="1"/>
  <c r="AR301" i="1"/>
  <c r="AS301" i="1"/>
  <c r="AT301" i="1"/>
  <c r="X301" i="1"/>
  <c r="Y301" i="1" s="1"/>
  <c r="T301" i="1" s="1"/>
  <c r="V301" i="1" s="1"/>
  <c r="AB301" i="1"/>
  <c r="AO302" i="1"/>
  <c r="AP302" i="1"/>
  <c r="AQ302" i="1"/>
  <c r="AR302" i="1"/>
  <c r="AS302" i="1"/>
  <c r="AT302" i="1"/>
  <c r="X302" i="1"/>
  <c r="Y302" i="1" s="1"/>
  <c r="T302" i="1" s="1"/>
  <c r="V302" i="1" s="1"/>
  <c r="AB302" i="1"/>
  <c r="AO303" i="1"/>
  <c r="AP303" i="1"/>
  <c r="AQ303" i="1"/>
  <c r="AR303" i="1"/>
  <c r="AS303" i="1"/>
  <c r="AT303" i="1"/>
  <c r="X303" i="1"/>
  <c r="Y303" i="1" s="1"/>
  <c r="T303" i="1" s="1"/>
  <c r="V303" i="1" s="1"/>
  <c r="AB303" i="1"/>
  <c r="AO304" i="1"/>
  <c r="AP304" i="1"/>
  <c r="AQ304" i="1"/>
  <c r="AR304" i="1"/>
  <c r="AS304" i="1"/>
  <c r="AT304" i="1"/>
  <c r="X304" i="1"/>
  <c r="Y304" i="1" s="1"/>
  <c r="T304" i="1" s="1"/>
  <c r="V304" i="1" s="1"/>
  <c r="AB304" i="1"/>
  <c r="AO305" i="1"/>
  <c r="AP305" i="1"/>
  <c r="AQ305" i="1"/>
  <c r="AR305" i="1"/>
  <c r="AS305" i="1"/>
  <c r="AT305" i="1"/>
  <c r="X305" i="1"/>
  <c r="Y305" i="1" s="1"/>
  <c r="T305" i="1" s="1"/>
  <c r="V305" i="1" s="1"/>
  <c r="AB305" i="1"/>
  <c r="AO306" i="1"/>
  <c r="AP306" i="1"/>
  <c r="AQ306" i="1"/>
  <c r="AR306" i="1"/>
  <c r="AS306" i="1"/>
  <c r="AT306" i="1"/>
  <c r="X306" i="1"/>
  <c r="Y306" i="1" s="1"/>
  <c r="T306" i="1" s="1"/>
  <c r="V306" i="1" s="1"/>
  <c r="AB306" i="1"/>
  <c r="AO307" i="1"/>
  <c r="AP307" i="1"/>
  <c r="AQ307" i="1"/>
  <c r="AR307" i="1"/>
  <c r="AS307" i="1"/>
  <c r="AT307" i="1"/>
  <c r="X307" i="1"/>
  <c r="Y307" i="1" s="1"/>
  <c r="T307" i="1" s="1"/>
  <c r="V307" i="1" s="1"/>
  <c r="AB307" i="1"/>
  <c r="AO308" i="1"/>
  <c r="AP308" i="1"/>
  <c r="AQ308" i="1"/>
  <c r="AR308" i="1"/>
  <c r="AS308" i="1"/>
  <c r="AT308" i="1"/>
  <c r="X308" i="1"/>
  <c r="Y308" i="1" s="1"/>
  <c r="T308" i="1" s="1"/>
  <c r="V308" i="1" s="1"/>
  <c r="AB308" i="1"/>
  <c r="AO309" i="1"/>
  <c r="AP309" i="1"/>
  <c r="AQ309" i="1"/>
  <c r="AR309" i="1"/>
  <c r="AS309" i="1"/>
  <c r="AT309" i="1"/>
  <c r="X309" i="1"/>
  <c r="Y309" i="1" s="1"/>
  <c r="T309" i="1" s="1"/>
  <c r="V309" i="1" s="1"/>
  <c r="AB309" i="1"/>
  <c r="AO310" i="1"/>
  <c r="AP310" i="1"/>
  <c r="AQ310" i="1"/>
  <c r="AR310" i="1"/>
  <c r="AS310" i="1"/>
  <c r="AT310" i="1"/>
  <c r="X310" i="1"/>
  <c r="Y310" i="1" s="1"/>
  <c r="T310" i="1" s="1"/>
  <c r="V310" i="1" s="1"/>
  <c r="AB310" i="1"/>
  <c r="AO311" i="1"/>
  <c r="AP311" i="1"/>
  <c r="AQ311" i="1"/>
  <c r="AR311" i="1"/>
  <c r="AS311" i="1"/>
  <c r="AT311" i="1"/>
  <c r="X311" i="1"/>
  <c r="Y311" i="1" s="1"/>
  <c r="T311" i="1" s="1"/>
  <c r="V311" i="1" s="1"/>
  <c r="AB311" i="1"/>
  <c r="AO312" i="1"/>
  <c r="AP312" i="1"/>
  <c r="AQ312" i="1"/>
  <c r="AR312" i="1"/>
  <c r="AS312" i="1"/>
  <c r="AT312" i="1"/>
  <c r="X312" i="1"/>
  <c r="Y312" i="1" s="1"/>
  <c r="T312" i="1" s="1"/>
  <c r="V312" i="1" s="1"/>
  <c r="AB312" i="1"/>
  <c r="AO313" i="1"/>
  <c r="AP313" i="1"/>
  <c r="AQ313" i="1"/>
  <c r="AR313" i="1"/>
  <c r="AS313" i="1"/>
  <c r="AT313" i="1"/>
  <c r="X313" i="1"/>
  <c r="Y313" i="1" s="1"/>
  <c r="T313" i="1" s="1"/>
  <c r="V313" i="1" s="1"/>
  <c r="AB313" i="1"/>
  <c r="AO314" i="1"/>
  <c r="AP314" i="1"/>
  <c r="AQ314" i="1"/>
  <c r="AR314" i="1"/>
  <c r="AS314" i="1"/>
  <c r="AT314" i="1"/>
  <c r="X314" i="1"/>
  <c r="Y314" i="1" s="1"/>
  <c r="T314" i="1" s="1"/>
  <c r="V314" i="1" s="1"/>
  <c r="AB314" i="1"/>
  <c r="AO315" i="1"/>
  <c r="AP315" i="1"/>
  <c r="AQ315" i="1"/>
  <c r="AR315" i="1"/>
  <c r="AS315" i="1"/>
  <c r="AT315" i="1"/>
  <c r="X315" i="1"/>
  <c r="Y315" i="1" s="1"/>
  <c r="T315" i="1" s="1"/>
  <c r="V315" i="1" s="1"/>
  <c r="AB315" i="1"/>
  <c r="AO316" i="1"/>
  <c r="AP316" i="1"/>
  <c r="AQ316" i="1"/>
  <c r="AR316" i="1"/>
  <c r="AS316" i="1"/>
  <c r="AT316" i="1"/>
  <c r="X316" i="1"/>
  <c r="Y316" i="1" s="1"/>
  <c r="T316" i="1" s="1"/>
  <c r="V316" i="1" s="1"/>
  <c r="AB316" i="1"/>
  <c r="AO317" i="1"/>
  <c r="AP317" i="1"/>
  <c r="AQ317" i="1"/>
  <c r="AR317" i="1"/>
  <c r="AS317" i="1"/>
  <c r="AT317" i="1"/>
  <c r="X317" i="1"/>
  <c r="Y317" i="1" s="1"/>
  <c r="T317" i="1" s="1"/>
  <c r="V317" i="1" s="1"/>
  <c r="AB317" i="1"/>
  <c r="AO318" i="1"/>
  <c r="AP318" i="1"/>
  <c r="AQ318" i="1"/>
  <c r="AR318" i="1"/>
  <c r="AS318" i="1"/>
  <c r="AT318" i="1"/>
  <c r="X318" i="1"/>
  <c r="Y318" i="1" s="1"/>
  <c r="T318" i="1" s="1"/>
  <c r="V318" i="1" s="1"/>
  <c r="AB318" i="1"/>
  <c r="AO319" i="1"/>
  <c r="AP319" i="1"/>
  <c r="AQ319" i="1"/>
  <c r="AR319" i="1"/>
  <c r="AS319" i="1"/>
  <c r="AT319" i="1"/>
  <c r="X319" i="1"/>
  <c r="Y319" i="1" s="1"/>
  <c r="T319" i="1" s="1"/>
  <c r="V319" i="1" s="1"/>
  <c r="AB319" i="1"/>
  <c r="AO320" i="1"/>
  <c r="AP320" i="1"/>
  <c r="AQ320" i="1"/>
  <c r="AR320" i="1"/>
  <c r="AS320" i="1"/>
  <c r="AT320" i="1"/>
  <c r="X320" i="1"/>
  <c r="Y320" i="1" s="1"/>
  <c r="T320" i="1" s="1"/>
  <c r="V320" i="1" s="1"/>
  <c r="AB320" i="1"/>
  <c r="AO321" i="1"/>
  <c r="AP321" i="1"/>
  <c r="AQ321" i="1"/>
  <c r="AR321" i="1"/>
  <c r="AS321" i="1"/>
  <c r="AT321" i="1"/>
  <c r="X321" i="1"/>
  <c r="Y321" i="1" s="1"/>
  <c r="T321" i="1" s="1"/>
  <c r="V321" i="1" s="1"/>
  <c r="AB321" i="1"/>
  <c r="AO322" i="1"/>
  <c r="AP322" i="1"/>
  <c r="AQ322" i="1"/>
  <c r="AR322" i="1"/>
  <c r="AS322" i="1"/>
  <c r="AT322" i="1"/>
  <c r="X322" i="1"/>
  <c r="Y322" i="1" s="1"/>
  <c r="T322" i="1" s="1"/>
  <c r="V322" i="1" s="1"/>
  <c r="AB322" i="1"/>
  <c r="AO323" i="1"/>
  <c r="AP323" i="1"/>
  <c r="AQ323" i="1"/>
  <c r="AR323" i="1"/>
  <c r="AS323" i="1"/>
  <c r="AT323" i="1"/>
  <c r="X323" i="1"/>
  <c r="Y323" i="1" s="1"/>
  <c r="T323" i="1" s="1"/>
  <c r="V323" i="1" s="1"/>
  <c r="AB323" i="1"/>
  <c r="AO324" i="1"/>
  <c r="AP324" i="1"/>
  <c r="AQ324" i="1"/>
  <c r="AR324" i="1"/>
  <c r="AS324" i="1"/>
  <c r="AT324" i="1"/>
  <c r="X324" i="1"/>
  <c r="Y324" i="1" s="1"/>
  <c r="T324" i="1" s="1"/>
  <c r="V324" i="1" s="1"/>
  <c r="AB324" i="1"/>
  <c r="AO325" i="1"/>
  <c r="AP325" i="1"/>
  <c r="AQ325" i="1"/>
  <c r="AR325" i="1"/>
  <c r="AS325" i="1"/>
  <c r="AT325" i="1"/>
  <c r="X325" i="1"/>
  <c r="Y325" i="1" s="1"/>
  <c r="T325" i="1" s="1"/>
  <c r="V325" i="1" s="1"/>
  <c r="AB325" i="1"/>
  <c r="AO326" i="1"/>
  <c r="AP326" i="1"/>
  <c r="AQ326" i="1"/>
  <c r="AR326" i="1"/>
  <c r="AS326" i="1"/>
  <c r="AT326" i="1"/>
  <c r="X326" i="1"/>
  <c r="Y326" i="1" s="1"/>
  <c r="T326" i="1" s="1"/>
  <c r="V326" i="1" s="1"/>
  <c r="AB326" i="1"/>
  <c r="AO327" i="1"/>
  <c r="AP327" i="1"/>
  <c r="AQ327" i="1"/>
  <c r="AR327" i="1"/>
  <c r="AS327" i="1"/>
  <c r="AT327" i="1"/>
  <c r="X327" i="1"/>
  <c r="Y327" i="1" s="1"/>
  <c r="T327" i="1" s="1"/>
  <c r="V327" i="1" s="1"/>
  <c r="AB327" i="1"/>
  <c r="AO328" i="1"/>
  <c r="AP328" i="1"/>
  <c r="AQ328" i="1"/>
  <c r="AR328" i="1"/>
  <c r="AS328" i="1"/>
  <c r="AT328" i="1"/>
  <c r="X328" i="1"/>
  <c r="Y328" i="1" s="1"/>
  <c r="T328" i="1" s="1"/>
  <c r="V328" i="1" s="1"/>
  <c r="AB328" i="1"/>
  <c r="AO329" i="1"/>
  <c r="AP329" i="1"/>
  <c r="AQ329" i="1"/>
  <c r="AR329" i="1"/>
  <c r="AS329" i="1"/>
  <c r="AT329" i="1"/>
  <c r="X329" i="1"/>
  <c r="Y329" i="1" s="1"/>
  <c r="T329" i="1" s="1"/>
  <c r="V329" i="1" s="1"/>
  <c r="AB329" i="1"/>
  <c r="AO330" i="1"/>
  <c r="AP330" i="1"/>
  <c r="AQ330" i="1"/>
  <c r="AR330" i="1"/>
  <c r="AS330" i="1"/>
  <c r="AT330" i="1"/>
  <c r="X330" i="1"/>
  <c r="Y330" i="1" s="1"/>
  <c r="T330" i="1" s="1"/>
  <c r="V330" i="1" s="1"/>
  <c r="AB330" i="1"/>
  <c r="AO331" i="1"/>
  <c r="AP331" i="1"/>
  <c r="AQ331" i="1"/>
  <c r="AR331" i="1"/>
  <c r="AS331" i="1"/>
  <c r="AT331" i="1"/>
  <c r="X331" i="1"/>
  <c r="Y331" i="1" s="1"/>
  <c r="T331" i="1" s="1"/>
  <c r="V331" i="1" s="1"/>
  <c r="AB331" i="1"/>
  <c r="AO332" i="1"/>
  <c r="AP332" i="1"/>
  <c r="AQ332" i="1"/>
  <c r="AR332" i="1"/>
  <c r="AS332" i="1"/>
  <c r="AT332" i="1"/>
  <c r="X332" i="1"/>
  <c r="Y332" i="1" s="1"/>
  <c r="T332" i="1" s="1"/>
  <c r="V332" i="1" s="1"/>
  <c r="AB332" i="1"/>
  <c r="AO333" i="1"/>
  <c r="AP333" i="1"/>
  <c r="AQ333" i="1"/>
  <c r="AR333" i="1"/>
  <c r="AS333" i="1"/>
  <c r="AT333" i="1"/>
  <c r="X333" i="1"/>
  <c r="Y333" i="1" s="1"/>
  <c r="T333" i="1" s="1"/>
  <c r="V333" i="1" s="1"/>
  <c r="AB333" i="1"/>
  <c r="AO334" i="1"/>
  <c r="AP334" i="1"/>
  <c r="AQ334" i="1"/>
  <c r="AR334" i="1"/>
  <c r="AS334" i="1"/>
  <c r="AT334" i="1"/>
  <c r="X334" i="1"/>
  <c r="Y334" i="1" s="1"/>
  <c r="T334" i="1" s="1"/>
  <c r="V334" i="1" s="1"/>
  <c r="AB334" i="1"/>
  <c r="AO335" i="1"/>
  <c r="AP335" i="1"/>
  <c r="AQ335" i="1"/>
  <c r="AR335" i="1"/>
  <c r="AS335" i="1"/>
  <c r="AT335" i="1"/>
  <c r="X335" i="1"/>
  <c r="Y335" i="1" s="1"/>
  <c r="T335" i="1" s="1"/>
  <c r="V335" i="1" s="1"/>
  <c r="AB335" i="1"/>
  <c r="AO336" i="1"/>
  <c r="AP336" i="1"/>
  <c r="AQ336" i="1"/>
  <c r="AR336" i="1"/>
  <c r="AS336" i="1"/>
  <c r="AT336" i="1"/>
  <c r="X336" i="1"/>
  <c r="Y336" i="1" s="1"/>
  <c r="T336" i="1" s="1"/>
  <c r="V336" i="1" s="1"/>
  <c r="AB336" i="1"/>
  <c r="AO337" i="1"/>
  <c r="AP337" i="1"/>
  <c r="AQ337" i="1"/>
  <c r="AR337" i="1"/>
  <c r="AS337" i="1"/>
  <c r="AT337" i="1"/>
  <c r="X337" i="1"/>
  <c r="Y337" i="1" s="1"/>
  <c r="T337" i="1" s="1"/>
  <c r="V337" i="1" s="1"/>
  <c r="AB337" i="1"/>
  <c r="AO338" i="1"/>
  <c r="AP338" i="1"/>
  <c r="AQ338" i="1"/>
  <c r="AR338" i="1"/>
  <c r="AS338" i="1"/>
  <c r="AT338" i="1"/>
  <c r="X338" i="1"/>
  <c r="Y338" i="1" s="1"/>
  <c r="T338" i="1" s="1"/>
  <c r="V338" i="1" s="1"/>
  <c r="AB338" i="1"/>
  <c r="AO339" i="1"/>
  <c r="AP339" i="1"/>
  <c r="AQ339" i="1"/>
  <c r="AR339" i="1"/>
  <c r="AS339" i="1"/>
  <c r="AT339" i="1"/>
  <c r="X339" i="1"/>
  <c r="Y339" i="1" s="1"/>
  <c r="T339" i="1" s="1"/>
  <c r="V339" i="1" s="1"/>
  <c r="AB339" i="1"/>
  <c r="AO340" i="1"/>
  <c r="AP340" i="1"/>
  <c r="AQ340" i="1"/>
  <c r="AR340" i="1"/>
  <c r="AS340" i="1"/>
  <c r="AT340" i="1"/>
  <c r="X340" i="1"/>
  <c r="Y340" i="1" s="1"/>
  <c r="T340" i="1" s="1"/>
  <c r="V340" i="1" s="1"/>
  <c r="AB340" i="1"/>
  <c r="AO341" i="1"/>
  <c r="AP341" i="1"/>
  <c r="AQ341" i="1"/>
  <c r="AR341" i="1"/>
  <c r="AS341" i="1"/>
  <c r="AT341" i="1"/>
  <c r="X341" i="1"/>
  <c r="Y341" i="1" s="1"/>
  <c r="T341" i="1" s="1"/>
  <c r="V341" i="1" s="1"/>
  <c r="AB341" i="1"/>
  <c r="AO342" i="1"/>
  <c r="AP342" i="1"/>
  <c r="AQ342" i="1"/>
  <c r="AR342" i="1"/>
  <c r="AS342" i="1"/>
  <c r="AT342" i="1"/>
  <c r="X342" i="1"/>
  <c r="Y342" i="1" s="1"/>
  <c r="T342" i="1" s="1"/>
  <c r="V342" i="1" s="1"/>
  <c r="AB342" i="1"/>
  <c r="AO343" i="1"/>
  <c r="AP343" i="1"/>
  <c r="AQ343" i="1"/>
  <c r="AR343" i="1"/>
  <c r="AS343" i="1"/>
  <c r="AT343" i="1"/>
  <c r="X343" i="1"/>
  <c r="Y343" i="1" s="1"/>
  <c r="T343" i="1" s="1"/>
  <c r="V343" i="1" s="1"/>
  <c r="AB343" i="1"/>
  <c r="AO344" i="1"/>
  <c r="AP344" i="1"/>
  <c r="AQ344" i="1"/>
  <c r="AR344" i="1"/>
  <c r="AS344" i="1"/>
  <c r="AT344" i="1"/>
  <c r="X344" i="1"/>
  <c r="Y344" i="1" s="1"/>
  <c r="T344" i="1" s="1"/>
  <c r="V344" i="1" s="1"/>
  <c r="AB344" i="1"/>
  <c r="AO345" i="1"/>
  <c r="AP345" i="1"/>
  <c r="AQ345" i="1"/>
  <c r="AR345" i="1"/>
  <c r="AS345" i="1"/>
  <c r="AT345" i="1"/>
  <c r="X345" i="1"/>
  <c r="Y345" i="1" s="1"/>
  <c r="T345" i="1" s="1"/>
  <c r="V345" i="1" s="1"/>
  <c r="AB345" i="1"/>
  <c r="AO346" i="1"/>
  <c r="AP346" i="1"/>
  <c r="AQ346" i="1"/>
  <c r="AR346" i="1"/>
  <c r="AS346" i="1"/>
  <c r="AT346" i="1"/>
  <c r="X346" i="1"/>
  <c r="Y346" i="1" s="1"/>
  <c r="T346" i="1" s="1"/>
  <c r="V346" i="1" s="1"/>
  <c r="AB346" i="1"/>
  <c r="AO347" i="1"/>
  <c r="AP347" i="1"/>
  <c r="AQ347" i="1"/>
  <c r="AR347" i="1"/>
  <c r="AS347" i="1"/>
  <c r="AT347" i="1"/>
  <c r="X347" i="1"/>
  <c r="Y347" i="1" s="1"/>
  <c r="T347" i="1" s="1"/>
  <c r="V347" i="1" s="1"/>
  <c r="AB347" i="1"/>
  <c r="AO348" i="1"/>
  <c r="AP348" i="1"/>
  <c r="AQ348" i="1"/>
  <c r="AR348" i="1"/>
  <c r="AS348" i="1"/>
  <c r="AT348" i="1"/>
  <c r="X348" i="1"/>
  <c r="Y348" i="1" s="1"/>
  <c r="T348" i="1" s="1"/>
  <c r="V348" i="1" s="1"/>
  <c r="AB348" i="1"/>
  <c r="AO349" i="1"/>
  <c r="AP349" i="1"/>
  <c r="AQ349" i="1"/>
  <c r="AR349" i="1"/>
  <c r="AS349" i="1"/>
  <c r="AT349" i="1"/>
  <c r="X349" i="1"/>
  <c r="Y349" i="1" s="1"/>
  <c r="T349" i="1" s="1"/>
  <c r="V349" i="1" s="1"/>
  <c r="AB349" i="1"/>
  <c r="AO350" i="1"/>
  <c r="AP350" i="1"/>
  <c r="AQ350" i="1"/>
  <c r="AR350" i="1"/>
  <c r="AS350" i="1"/>
  <c r="AT350" i="1"/>
  <c r="X350" i="1"/>
  <c r="Y350" i="1" s="1"/>
  <c r="T350" i="1" s="1"/>
  <c r="V350" i="1" s="1"/>
  <c r="AB350" i="1"/>
  <c r="AO351" i="1"/>
  <c r="AP351" i="1"/>
  <c r="AQ351" i="1"/>
  <c r="AR351" i="1"/>
  <c r="AS351" i="1"/>
  <c r="AT351" i="1"/>
  <c r="X351" i="1"/>
  <c r="Y351" i="1" s="1"/>
  <c r="T351" i="1" s="1"/>
  <c r="V351" i="1" s="1"/>
  <c r="AB351" i="1"/>
  <c r="AO352" i="1"/>
  <c r="AP352" i="1"/>
  <c r="AQ352" i="1"/>
  <c r="AR352" i="1"/>
  <c r="AS352" i="1"/>
  <c r="AT352" i="1"/>
  <c r="X352" i="1"/>
  <c r="Y352" i="1" s="1"/>
  <c r="T352" i="1" s="1"/>
  <c r="V352" i="1" s="1"/>
  <c r="AB352" i="1"/>
  <c r="AO353" i="1"/>
  <c r="AP353" i="1"/>
  <c r="AQ353" i="1"/>
  <c r="AR353" i="1"/>
  <c r="AS353" i="1"/>
  <c r="AT353" i="1"/>
  <c r="X353" i="1"/>
  <c r="Y353" i="1" s="1"/>
  <c r="T353" i="1" s="1"/>
  <c r="V353" i="1" s="1"/>
  <c r="AB353" i="1"/>
  <c r="AO354" i="1"/>
  <c r="AP354" i="1"/>
  <c r="AQ354" i="1"/>
  <c r="AR354" i="1"/>
  <c r="AS354" i="1"/>
  <c r="AT354" i="1"/>
  <c r="X354" i="1"/>
  <c r="Y354" i="1" s="1"/>
  <c r="T354" i="1" s="1"/>
  <c r="V354" i="1" s="1"/>
  <c r="AB354" i="1"/>
  <c r="AO355" i="1"/>
  <c r="AP355" i="1"/>
  <c r="AQ355" i="1"/>
  <c r="AR355" i="1"/>
  <c r="AS355" i="1"/>
  <c r="AT355" i="1"/>
  <c r="X355" i="1"/>
  <c r="Y355" i="1" s="1"/>
  <c r="T355" i="1" s="1"/>
  <c r="V355" i="1" s="1"/>
  <c r="AB355" i="1"/>
  <c r="AO356" i="1"/>
  <c r="AP356" i="1"/>
  <c r="AQ356" i="1"/>
  <c r="AR356" i="1"/>
  <c r="AS356" i="1"/>
  <c r="AT356" i="1"/>
  <c r="X356" i="1"/>
  <c r="Y356" i="1" s="1"/>
  <c r="T356" i="1" s="1"/>
  <c r="V356" i="1" s="1"/>
  <c r="AB356" i="1"/>
  <c r="AO357" i="1"/>
  <c r="AP357" i="1"/>
  <c r="AQ357" i="1"/>
  <c r="AR357" i="1"/>
  <c r="AS357" i="1"/>
  <c r="AT357" i="1"/>
  <c r="X357" i="1"/>
  <c r="Y357" i="1" s="1"/>
  <c r="T357" i="1" s="1"/>
  <c r="V357" i="1" s="1"/>
  <c r="AB357" i="1"/>
  <c r="AO358" i="1"/>
  <c r="AP358" i="1"/>
  <c r="AQ358" i="1"/>
  <c r="AR358" i="1"/>
  <c r="AS358" i="1"/>
  <c r="AT358" i="1"/>
  <c r="X358" i="1"/>
  <c r="Y358" i="1" s="1"/>
  <c r="T358" i="1" s="1"/>
  <c r="V358" i="1" s="1"/>
  <c r="AB358" i="1"/>
  <c r="AO359" i="1"/>
  <c r="AP359" i="1"/>
  <c r="AQ359" i="1"/>
  <c r="AR359" i="1"/>
  <c r="AS359" i="1"/>
  <c r="AT359" i="1"/>
  <c r="X359" i="1"/>
  <c r="Y359" i="1" s="1"/>
  <c r="T359" i="1" s="1"/>
  <c r="V359" i="1" s="1"/>
  <c r="AB359" i="1"/>
  <c r="AO360" i="1"/>
  <c r="AP360" i="1"/>
  <c r="AQ360" i="1"/>
  <c r="AR360" i="1"/>
  <c r="AS360" i="1"/>
  <c r="AT360" i="1"/>
  <c r="X360" i="1"/>
  <c r="Y360" i="1" s="1"/>
  <c r="T360" i="1" s="1"/>
  <c r="V360" i="1" s="1"/>
  <c r="AB360" i="1"/>
  <c r="AO361" i="1"/>
  <c r="AP361" i="1"/>
  <c r="AQ361" i="1"/>
  <c r="AR361" i="1"/>
  <c r="AS361" i="1"/>
  <c r="AT361" i="1"/>
  <c r="X361" i="1"/>
  <c r="Y361" i="1" s="1"/>
  <c r="T361" i="1" s="1"/>
  <c r="V361" i="1" s="1"/>
  <c r="AB361" i="1"/>
  <c r="AO362" i="1"/>
  <c r="AP362" i="1"/>
  <c r="AQ362" i="1"/>
  <c r="AR362" i="1"/>
  <c r="AS362" i="1"/>
  <c r="AT362" i="1"/>
  <c r="X362" i="1"/>
  <c r="Y362" i="1" s="1"/>
  <c r="T362" i="1" s="1"/>
  <c r="V362" i="1" s="1"/>
  <c r="AB362" i="1"/>
  <c r="AO363" i="1"/>
  <c r="AP363" i="1"/>
  <c r="AQ363" i="1"/>
  <c r="AR363" i="1"/>
  <c r="AS363" i="1"/>
  <c r="AT363" i="1"/>
  <c r="X363" i="1"/>
  <c r="Y363" i="1" s="1"/>
  <c r="T363" i="1" s="1"/>
  <c r="V363" i="1" s="1"/>
  <c r="AB363" i="1"/>
  <c r="AO364" i="1"/>
  <c r="AP364" i="1"/>
  <c r="AQ364" i="1"/>
  <c r="AR364" i="1"/>
  <c r="AS364" i="1"/>
  <c r="AT364" i="1"/>
  <c r="X364" i="1"/>
  <c r="Y364" i="1" s="1"/>
  <c r="T364" i="1" s="1"/>
  <c r="V364" i="1" s="1"/>
  <c r="AB364" i="1"/>
  <c r="AO365" i="1"/>
  <c r="AP365" i="1"/>
  <c r="AQ365" i="1"/>
  <c r="AR365" i="1"/>
  <c r="AS365" i="1"/>
  <c r="AT365" i="1"/>
  <c r="X365" i="1"/>
  <c r="Y365" i="1" s="1"/>
  <c r="T365" i="1" s="1"/>
  <c r="V365" i="1" s="1"/>
  <c r="AB365" i="1"/>
  <c r="AO366" i="1"/>
  <c r="AP366" i="1"/>
  <c r="AQ366" i="1"/>
  <c r="AR366" i="1"/>
  <c r="AS366" i="1"/>
  <c r="AT366" i="1"/>
  <c r="X366" i="1"/>
  <c r="Y366" i="1" s="1"/>
  <c r="T366" i="1" s="1"/>
  <c r="V366" i="1" s="1"/>
  <c r="AB366" i="1"/>
  <c r="AO367" i="1"/>
  <c r="AP367" i="1"/>
  <c r="AQ367" i="1"/>
  <c r="AR367" i="1"/>
  <c r="AS367" i="1"/>
  <c r="AT367" i="1"/>
  <c r="X367" i="1"/>
  <c r="Y367" i="1" s="1"/>
  <c r="T367" i="1" s="1"/>
  <c r="V367" i="1" s="1"/>
  <c r="AB367" i="1"/>
  <c r="AO368" i="1"/>
  <c r="AP368" i="1"/>
  <c r="AQ368" i="1"/>
  <c r="AR368" i="1"/>
  <c r="AS368" i="1"/>
  <c r="AT368" i="1"/>
  <c r="X368" i="1"/>
  <c r="Y368" i="1" s="1"/>
  <c r="T368" i="1" s="1"/>
  <c r="V368" i="1" s="1"/>
  <c r="AB368" i="1"/>
  <c r="AO369" i="1"/>
  <c r="AP369" i="1"/>
  <c r="AQ369" i="1"/>
  <c r="AR369" i="1"/>
  <c r="AS369" i="1"/>
  <c r="AT369" i="1"/>
  <c r="X369" i="1"/>
  <c r="Y369" i="1" s="1"/>
  <c r="T369" i="1" s="1"/>
  <c r="V369" i="1" s="1"/>
  <c r="AB369" i="1"/>
  <c r="AO370" i="1"/>
  <c r="AP370" i="1"/>
  <c r="AQ370" i="1"/>
  <c r="AR370" i="1"/>
  <c r="AS370" i="1"/>
  <c r="AT370" i="1"/>
  <c r="X370" i="1"/>
  <c r="Y370" i="1" s="1"/>
  <c r="T370" i="1" s="1"/>
  <c r="V370" i="1" s="1"/>
  <c r="AB370" i="1"/>
  <c r="AO371" i="1"/>
  <c r="AP371" i="1"/>
  <c r="AQ371" i="1"/>
  <c r="AR371" i="1"/>
  <c r="AS371" i="1"/>
  <c r="AT371" i="1"/>
  <c r="X371" i="1"/>
  <c r="Y371" i="1" s="1"/>
  <c r="T371" i="1" s="1"/>
  <c r="V371" i="1" s="1"/>
  <c r="AB371" i="1"/>
  <c r="AO372" i="1"/>
  <c r="AP372" i="1"/>
  <c r="AQ372" i="1"/>
  <c r="AR372" i="1"/>
  <c r="AS372" i="1"/>
  <c r="AT372" i="1"/>
  <c r="X372" i="1"/>
  <c r="Y372" i="1" s="1"/>
  <c r="T372" i="1" s="1"/>
  <c r="V372" i="1" s="1"/>
  <c r="AB372" i="1"/>
  <c r="AO373" i="1"/>
  <c r="AP373" i="1"/>
  <c r="AQ373" i="1"/>
  <c r="AR373" i="1"/>
  <c r="AS373" i="1"/>
  <c r="AT373" i="1"/>
  <c r="X373" i="1"/>
  <c r="Y373" i="1" s="1"/>
  <c r="T373" i="1" s="1"/>
  <c r="V373" i="1" s="1"/>
  <c r="AB373" i="1"/>
  <c r="AO374" i="1"/>
  <c r="AP374" i="1"/>
  <c r="AQ374" i="1"/>
  <c r="AR374" i="1"/>
  <c r="AS374" i="1"/>
  <c r="AT374" i="1"/>
  <c r="X374" i="1"/>
  <c r="Y374" i="1" s="1"/>
  <c r="T374" i="1" s="1"/>
  <c r="V374" i="1" s="1"/>
  <c r="AB374" i="1"/>
  <c r="AO375" i="1"/>
  <c r="AP375" i="1"/>
  <c r="AQ375" i="1"/>
  <c r="AR375" i="1"/>
  <c r="AS375" i="1"/>
  <c r="AT375" i="1"/>
  <c r="X375" i="1"/>
  <c r="Y375" i="1" s="1"/>
  <c r="T375" i="1" s="1"/>
  <c r="V375" i="1" s="1"/>
  <c r="AB375" i="1"/>
  <c r="AO376" i="1"/>
  <c r="AP376" i="1"/>
  <c r="AQ376" i="1"/>
  <c r="AR376" i="1"/>
  <c r="AS376" i="1"/>
  <c r="AT376" i="1"/>
  <c r="X376" i="1"/>
  <c r="Y376" i="1" s="1"/>
  <c r="T376" i="1" s="1"/>
  <c r="V376" i="1" s="1"/>
  <c r="AB376" i="1"/>
  <c r="AO377" i="1"/>
  <c r="AP377" i="1"/>
  <c r="AQ377" i="1"/>
  <c r="AR377" i="1"/>
  <c r="AS377" i="1"/>
  <c r="AT377" i="1"/>
  <c r="X377" i="1"/>
  <c r="Y377" i="1" s="1"/>
  <c r="T377" i="1" s="1"/>
  <c r="V377" i="1" s="1"/>
  <c r="AB377" i="1"/>
  <c r="AO378" i="1"/>
  <c r="AP378" i="1"/>
  <c r="AQ378" i="1"/>
  <c r="AR378" i="1"/>
  <c r="AS378" i="1"/>
  <c r="AT378" i="1"/>
  <c r="X378" i="1"/>
  <c r="Y378" i="1" s="1"/>
  <c r="T378" i="1" s="1"/>
  <c r="V378" i="1" s="1"/>
  <c r="AB378" i="1"/>
  <c r="AO379" i="1"/>
  <c r="AP379" i="1"/>
  <c r="AQ379" i="1"/>
  <c r="AR379" i="1"/>
  <c r="AS379" i="1"/>
  <c r="AT379" i="1"/>
  <c r="X379" i="1"/>
  <c r="Y379" i="1" s="1"/>
  <c r="T379" i="1" s="1"/>
  <c r="V379" i="1" s="1"/>
  <c r="AB379" i="1"/>
  <c r="AO380" i="1"/>
  <c r="AP380" i="1"/>
  <c r="AQ380" i="1"/>
  <c r="AR380" i="1"/>
  <c r="AS380" i="1"/>
  <c r="AT380" i="1"/>
  <c r="X380" i="1"/>
  <c r="Y380" i="1" s="1"/>
  <c r="T380" i="1" s="1"/>
  <c r="V380" i="1" s="1"/>
  <c r="AB380" i="1"/>
  <c r="AO381" i="1"/>
  <c r="AP381" i="1"/>
  <c r="AQ381" i="1"/>
  <c r="AR381" i="1"/>
  <c r="AS381" i="1"/>
  <c r="AT381" i="1"/>
  <c r="X381" i="1"/>
  <c r="Y381" i="1" s="1"/>
  <c r="T381" i="1" s="1"/>
  <c r="V381" i="1" s="1"/>
  <c r="AB381" i="1"/>
  <c r="AO382" i="1"/>
  <c r="AP382" i="1"/>
  <c r="AQ382" i="1"/>
  <c r="AR382" i="1"/>
  <c r="AS382" i="1"/>
  <c r="AT382" i="1"/>
  <c r="X382" i="1"/>
  <c r="Y382" i="1" s="1"/>
  <c r="T382" i="1" s="1"/>
  <c r="V382" i="1" s="1"/>
  <c r="AB382" i="1"/>
  <c r="AO383" i="1"/>
  <c r="AP383" i="1"/>
  <c r="AQ383" i="1"/>
  <c r="AR383" i="1"/>
  <c r="AS383" i="1"/>
  <c r="AT383" i="1"/>
  <c r="X383" i="1"/>
  <c r="Y383" i="1" s="1"/>
  <c r="T383" i="1" s="1"/>
  <c r="V383" i="1" s="1"/>
  <c r="AB383" i="1"/>
  <c r="AO384" i="1"/>
  <c r="AP384" i="1"/>
  <c r="AQ384" i="1"/>
  <c r="AR384" i="1"/>
  <c r="AS384" i="1"/>
  <c r="AT384" i="1"/>
  <c r="X384" i="1"/>
  <c r="Y384" i="1" s="1"/>
  <c r="T384" i="1" s="1"/>
  <c r="V384" i="1" s="1"/>
  <c r="AB384" i="1"/>
  <c r="AO396" i="1"/>
  <c r="AP396" i="1"/>
  <c r="AQ396" i="1"/>
  <c r="AR396" i="1"/>
  <c r="AS396" i="1"/>
  <c r="AT396" i="1"/>
  <c r="X396" i="1"/>
  <c r="Y396" i="1" s="1"/>
  <c r="T396" i="1" s="1"/>
  <c r="V396" i="1" s="1"/>
  <c r="AB396" i="1"/>
  <c r="AO397" i="1"/>
  <c r="AP397" i="1"/>
  <c r="AQ397" i="1"/>
  <c r="AR397" i="1"/>
  <c r="AS397" i="1"/>
  <c r="AT397" i="1"/>
  <c r="X397" i="1"/>
  <c r="Y397" i="1" s="1"/>
  <c r="T397" i="1" s="1"/>
  <c r="V397" i="1" s="1"/>
  <c r="AB397" i="1"/>
  <c r="AO398" i="1"/>
  <c r="AP398" i="1"/>
  <c r="AQ398" i="1"/>
  <c r="AR398" i="1"/>
  <c r="AS398" i="1"/>
  <c r="AT398" i="1"/>
  <c r="X398" i="1"/>
  <c r="Y398" i="1" s="1"/>
  <c r="T398" i="1" s="1"/>
  <c r="V398" i="1" s="1"/>
  <c r="AB398" i="1"/>
  <c r="AO399" i="1"/>
  <c r="AP399" i="1"/>
  <c r="AQ399" i="1"/>
  <c r="AR399" i="1"/>
  <c r="AS399" i="1"/>
  <c r="AT399" i="1"/>
  <c r="X399" i="1"/>
  <c r="Y399" i="1" s="1"/>
  <c r="T399" i="1" s="1"/>
  <c r="V399" i="1" s="1"/>
  <c r="AB399" i="1"/>
  <c r="AO400" i="1"/>
  <c r="AP400" i="1"/>
  <c r="AQ400" i="1"/>
  <c r="AR400" i="1"/>
  <c r="AS400" i="1"/>
  <c r="AT400" i="1"/>
  <c r="X400" i="1"/>
  <c r="Y400" i="1" s="1"/>
  <c r="T400" i="1" s="1"/>
  <c r="V400" i="1" s="1"/>
  <c r="AB400" i="1"/>
  <c r="AO401" i="1"/>
  <c r="AP401" i="1"/>
  <c r="AQ401" i="1"/>
  <c r="AR401" i="1"/>
  <c r="AS401" i="1"/>
  <c r="AT401" i="1"/>
  <c r="X401" i="1"/>
  <c r="Y401" i="1" s="1"/>
  <c r="T401" i="1" s="1"/>
  <c r="V401" i="1" s="1"/>
  <c r="AB401" i="1"/>
  <c r="AO402" i="1"/>
  <c r="AP402" i="1"/>
  <c r="AQ402" i="1"/>
  <c r="AR402" i="1"/>
  <c r="AS402" i="1"/>
  <c r="AT402" i="1"/>
  <c r="X402" i="1"/>
  <c r="Y402" i="1" s="1"/>
  <c r="T402" i="1" s="1"/>
  <c r="V402" i="1" s="1"/>
  <c r="AB402" i="1"/>
  <c r="AO403" i="1"/>
  <c r="AP403" i="1"/>
  <c r="AQ403" i="1"/>
  <c r="AR403" i="1"/>
  <c r="AS403" i="1"/>
  <c r="AT403" i="1"/>
  <c r="X403" i="1"/>
  <c r="Y403" i="1" s="1"/>
  <c r="T403" i="1" s="1"/>
  <c r="V403" i="1" s="1"/>
  <c r="AB403" i="1"/>
  <c r="AO404" i="1"/>
  <c r="AP404" i="1"/>
  <c r="AQ404" i="1"/>
  <c r="AR404" i="1"/>
  <c r="AS404" i="1"/>
  <c r="AT404" i="1"/>
  <c r="X404" i="1"/>
  <c r="Y404" i="1" s="1"/>
  <c r="T404" i="1" s="1"/>
  <c r="V404" i="1" s="1"/>
  <c r="AB404" i="1"/>
  <c r="AO405" i="1"/>
  <c r="AP405" i="1"/>
  <c r="AQ405" i="1"/>
  <c r="AR405" i="1"/>
  <c r="AS405" i="1"/>
  <c r="AT405" i="1"/>
  <c r="X405" i="1"/>
  <c r="Y405" i="1" s="1"/>
  <c r="T405" i="1" s="1"/>
  <c r="V405" i="1" s="1"/>
  <c r="AB405" i="1"/>
  <c r="AO406" i="1"/>
  <c r="AP406" i="1"/>
  <c r="AQ406" i="1"/>
  <c r="AR406" i="1"/>
  <c r="AS406" i="1"/>
  <c r="AT406" i="1"/>
  <c r="X406" i="1"/>
  <c r="Y406" i="1" s="1"/>
  <c r="T406" i="1" s="1"/>
  <c r="V406" i="1" s="1"/>
  <c r="AB406" i="1"/>
  <c r="AO407" i="1"/>
  <c r="AP407" i="1"/>
  <c r="AQ407" i="1"/>
  <c r="AR407" i="1"/>
  <c r="AS407" i="1"/>
  <c r="AT407" i="1"/>
  <c r="X407" i="1"/>
  <c r="Y407" i="1" s="1"/>
  <c r="T407" i="1" s="1"/>
  <c r="V407" i="1" s="1"/>
  <c r="AB407" i="1"/>
  <c r="AO408" i="1"/>
  <c r="AP408" i="1"/>
  <c r="AQ408" i="1"/>
  <c r="AR408" i="1"/>
  <c r="AS408" i="1"/>
  <c r="AT408" i="1"/>
  <c r="X408" i="1"/>
  <c r="Y408" i="1" s="1"/>
  <c r="T408" i="1" s="1"/>
  <c r="V408" i="1" s="1"/>
  <c r="AB408" i="1"/>
  <c r="AO409" i="1"/>
  <c r="AP409" i="1"/>
  <c r="AQ409" i="1"/>
  <c r="AR409" i="1"/>
  <c r="AS409" i="1"/>
  <c r="AT409" i="1"/>
  <c r="X409" i="1"/>
  <c r="Y409" i="1" s="1"/>
  <c r="T409" i="1" s="1"/>
  <c r="V409" i="1" s="1"/>
  <c r="AB409" i="1"/>
  <c r="AO410" i="1"/>
  <c r="AP410" i="1"/>
  <c r="AQ410" i="1"/>
  <c r="AR410" i="1"/>
  <c r="AS410" i="1"/>
  <c r="AT410" i="1"/>
  <c r="X410" i="1"/>
  <c r="Y410" i="1" s="1"/>
  <c r="T410" i="1" s="1"/>
  <c r="V410" i="1" s="1"/>
  <c r="AB410" i="1"/>
  <c r="AO411" i="1"/>
  <c r="AP411" i="1"/>
  <c r="AQ411" i="1"/>
  <c r="AR411" i="1"/>
  <c r="AS411" i="1"/>
  <c r="AT411" i="1"/>
  <c r="X411" i="1"/>
  <c r="Y411" i="1" s="1"/>
  <c r="T411" i="1" s="1"/>
  <c r="V411" i="1" s="1"/>
  <c r="AB411" i="1"/>
  <c r="AO412" i="1"/>
  <c r="AP412" i="1"/>
  <c r="AQ412" i="1"/>
  <c r="AR412" i="1"/>
  <c r="AS412" i="1"/>
  <c r="AT412" i="1"/>
  <c r="X412" i="1"/>
  <c r="Y412" i="1" s="1"/>
  <c r="T412" i="1" s="1"/>
  <c r="V412" i="1" s="1"/>
  <c r="AB412" i="1"/>
  <c r="AO413" i="1"/>
  <c r="AP413" i="1"/>
  <c r="AQ413" i="1"/>
  <c r="AR413" i="1"/>
  <c r="AS413" i="1"/>
  <c r="AT413" i="1"/>
  <c r="X413" i="1"/>
  <c r="Y413" i="1" s="1"/>
  <c r="T413" i="1" s="1"/>
  <c r="V413" i="1" s="1"/>
  <c r="AB413" i="1"/>
  <c r="AO414" i="1"/>
  <c r="AP414" i="1"/>
  <c r="AQ414" i="1"/>
  <c r="AR414" i="1"/>
  <c r="AS414" i="1"/>
  <c r="AT414" i="1"/>
  <c r="X414" i="1"/>
  <c r="Y414" i="1" s="1"/>
  <c r="T414" i="1" s="1"/>
  <c r="V414" i="1" s="1"/>
  <c r="AB414" i="1"/>
  <c r="AO415" i="1"/>
  <c r="AP415" i="1"/>
  <c r="AQ415" i="1"/>
  <c r="AR415" i="1"/>
  <c r="AS415" i="1"/>
  <c r="AT415" i="1"/>
  <c r="X415" i="1"/>
  <c r="Y415" i="1" s="1"/>
  <c r="T415" i="1" s="1"/>
  <c r="V415" i="1" s="1"/>
  <c r="AB415" i="1"/>
  <c r="AO416" i="1"/>
  <c r="AP416" i="1"/>
  <c r="AQ416" i="1"/>
  <c r="AR416" i="1"/>
  <c r="AS416" i="1"/>
  <c r="AT416" i="1"/>
  <c r="X416" i="1"/>
  <c r="Y416" i="1" s="1"/>
  <c r="T416" i="1" s="1"/>
  <c r="V416" i="1" s="1"/>
  <c r="AB416" i="1"/>
  <c r="AO417" i="1"/>
  <c r="AP417" i="1"/>
  <c r="AQ417" i="1"/>
  <c r="AR417" i="1"/>
  <c r="AS417" i="1"/>
  <c r="AT417" i="1"/>
  <c r="X417" i="1"/>
  <c r="Y417" i="1" s="1"/>
  <c r="T417" i="1" s="1"/>
  <c r="V417" i="1" s="1"/>
  <c r="AB417" i="1"/>
  <c r="AO418" i="1"/>
  <c r="AP418" i="1"/>
  <c r="AQ418" i="1"/>
  <c r="AR418" i="1"/>
  <c r="AS418" i="1"/>
  <c r="AT418" i="1"/>
  <c r="X418" i="1"/>
  <c r="Y418" i="1" s="1"/>
  <c r="T418" i="1" s="1"/>
  <c r="V418" i="1" s="1"/>
  <c r="AB418" i="1"/>
  <c r="AO419" i="1"/>
  <c r="AP419" i="1"/>
  <c r="AQ419" i="1"/>
  <c r="AR419" i="1"/>
  <c r="AS419" i="1"/>
  <c r="AT419" i="1"/>
  <c r="X419" i="1"/>
  <c r="Y419" i="1" s="1"/>
  <c r="T419" i="1" s="1"/>
  <c r="V419" i="1" s="1"/>
  <c r="AB419" i="1"/>
  <c r="AO420" i="1"/>
  <c r="AP420" i="1"/>
  <c r="AQ420" i="1"/>
  <c r="AR420" i="1"/>
  <c r="AS420" i="1"/>
  <c r="AT420" i="1"/>
  <c r="X420" i="1"/>
  <c r="Y420" i="1" s="1"/>
  <c r="T420" i="1" s="1"/>
  <c r="V420" i="1" s="1"/>
  <c r="AB420" i="1"/>
  <c r="AO421" i="1"/>
  <c r="AP421" i="1"/>
  <c r="AQ421" i="1"/>
  <c r="AR421" i="1"/>
  <c r="AS421" i="1"/>
  <c r="AT421" i="1"/>
  <c r="X421" i="1"/>
  <c r="Y421" i="1" s="1"/>
  <c r="T421" i="1" s="1"/>
  <c r="V421" i="1" s="1"/>
  <c r="AB421" i="1"/>
  <c r="AO422" i="1"/>
  <c r="AP422" i="1"/>
  <c r="AQ422" i="1"/>
  <c r="AR422" i="1"/>
  <c r="AS422" i="1"/>
  <c r="AT422" i="1"/>
  <c r="X422" i="1"/>
  <c r="Y422" i="1" s="1"/>
  <c r="T422" i="1" s="1"/>
  <c r="V422" i="1" s="1"/>
  <c r="AB422" i="1"/>
  <c r="AO423" i="1"/>
  <c r="AP423" i="1"/>
  <c r="AQ423" i="1"/>
  <c r="AR423" i="1"/>
  <c r="AS423" i="1"/>
  <c r="AT423" i="1"/>
  <c r="X423" i="1"/>
  <c r="Y423" i="1" s="1"/>
  <c r="T423" i="1" s="1"/>
  <c r="V423" i="1" s="1"/>
  <c r="AB423" i="1"/>
  <c r="AO424" i="1"/>
  <c r="AP424" i="1"/>
  <c r="AQ424" i="1"/>
  <c r="AR424" i="1"/>
  <c r="AS424" i="1"/>
  <c r="AT424" i="1"/>
  <c r="X424" i="1"/>
  <c r="Y424" i="1" s="1"/>
  <c r="T424" i="1" s="1"/>
  <c r="V424" i="1" s="1"/>
  <c r="AB424" i="1"/>
  <c r="AO425" i="1"/>
  <c r="AP425" i="1"/>
  <c r="AQ425" i="1"/>
  <c r="AR425" i="1"/>
  <c r="AS425" i="1"/>
  <c r="AT425" i="1"/>
  <c r="X425" i="1"/>
  <c r="Y425" i="1" s="1"/>
  <c r="T425" i="1" s="1"/>
  <c r="V425" i="1" s="1"/>
  <c r="AB425" i="1"/>
  <c r="AO426" i="1"/>
  <c r="AP426" i="1"/>
  <c r="AQ426" i="1"/>
  <c r="AR426" i="1"/>
  <c r="AS426" i="1"/>
  <c r="AT426" i="1"/>
  <c r="X426" i="1"/>
  <c r="Y426" i="1" s="1"/>
  <c r="T426" i="1" s="1"/>
  <c r="V426" i="1" s="1"/>
  <c r="AB426" i="1"/>
  <c r="AO427" i="1"/>
  <c r="AP427" i="1"/>
  <c r="AQ427" i="1"/>
  <c r="AR427" i="1"/>
  <c r="AS427" i="1"/>
  <c r="AT427" i="1"/>
  <c r="X427" i="1"/>
  <c r="Y427" i="1" s="1"/>
  <c r="T427" i="1" s="1"/>
  <c r="V427" i="1" s="1"/>
  <c r="AB427" i="1"/>
  <c r="AO428" i="1"/>
  <c r="AP428" i="1"/>
  <c r="AQ428" i="1"/>
  <c r="AR428" i="1"/>
  <c r="AS428" i="1"/>
  <c r="AT428" i="1"/>
  <c r="X428" i="1"/>
  <c r="Y428" i="1" s="1"/>
  <c r="T428" i="1" s="1"/>
  <c r="V428" i="1" s="1"/>
  <c r="AB428" i="1"/>
  <c r="AO429" i="1"/>
  <c r="AP429" i="1"/>
  <c r="AQ429" i="1"/>
  <c r="AR429" i="1"/>
  <c r="AS429" i="1"/>
  <c r="AT429" i="1"/>
  <c r="X429" i="1"/>
  <c r="Y429" i="1" s="1"/>
  <c r="T429" i="1" s="1"/>
  <c r="V429" i="1" s="1"/>
  <c r="AB429" i="1"/>
  <c r="AO430" i="1"/>
  <c r="AP430" i="1"/>
  <c r="AQ430" i="1"/>
  <c r="AR430" i="1"/>
  <c r="AS430" i="1"/>
  <c r="AT430" i="1"/>
  <c r="X430" i="1"/>
  <c r="Y430" i="1" s="1"/>
  <c r="T430" i="1" s="1"/>
  <c r="V430" i="1" s="1"/>
  <c r="AB430" i="1"/>
  <c r="AO431" i="1"/>
  <c r="AP431" i="1"/>
  <c r="AQ431" i="1"/>
  <c r="AR431" i="1"/>
  <c r="AS431" i="1"/>
  <c r="AT431" i="1"/>
  <c r="X431" i="1"/>
  <c r="Y431" i="1" s="1"/>
  <c r="T431" i="1" s="1"/>
  <c r="V431" i="1" s="1"/>
  <c r="AB431" i="1"/>
  <c r="AO432" i="1"/>
  <c r="AP432" i="1"/>
  <c r="AQ432" i="1"/>
  <c r="AR432" i="1"/>
  <c r="AS432" i="1"/>
  <c r="AT432" i="1"/>
  <c r="X432" i="1"/>
  <c r="Y432" i="1" s="1"/>
  <c r="T432" i="1" s="1"/>
  <c r="V432" i="1" s="1"/>
  <c r="AB432" i="1"/>
  <c r="AO433" i="1"/>
  <c r="AP433" i="1"/>
  <c r="AQ433" i="1"/>
  <c r="AR433" i="1"/>
  <c r="AS433" i="1"/>
  <c r="AT433" i="1"/>
  <c r="X433" i="1"/>
  <c r="Y433" i="1" s="1"/>
  <c r="T433" i="1" s="1"/>
  <c r="V433" i="1" s="1"/>
  <c r="AB433" i="1"/>
  <c r="AO434" i="1"/>
  <c r="AP434" i="1"/>
  <c r="AQ434" i="1"/>
  <c r="AR434" i="1"/>
  <c r="AS434" i="1"/>
  <c r="AT434" i="1"/>
  <c r="X434" i="1"/>
  <c r="Y434" i="1" s="1"/>
  <c r="T434" i="1" s="1"/>
  <c r="V434" i="1" s="1"/>
  <c r="AB434" i="1"/>
  <c r="AO435" i="1"/>
  <c r="AP435" i="1"/>
  <c r="AQ435" i="1"/>
  <c r="AR435" i="1"/>
  <c r="AS435" i="1"/>
  <c r="AT435" i="1"/>
  <c r="X435" i="1"/>
  <c r="Y435" i="1" s="1"/>
  <c r="T435" i="1" s="1"/>
  <c r="V435" i="1" s="1"/>
  <c r="AB435" i="1"/>
  <c r="AO436" i="1"/>
  <c r="AP436" i="1"/>
  <c r="AQ436" i="1"/>
  <c r="AR436" i="1"/>
  <c r="AS436" i="1"/>
  <c r="AT436" i="1"/>
  <c r="X436" i="1"/>
  <c r="Y436" i="1" s="1"/>
  <c r="T436" i="1" s="1"/>
  <c r="V436" i="1" s="1"/>
  <c r="AB436" i="1"/>
  <c r="AO437" i="1"/>
  <c r="AP437" i="1"/>
  <c r="AQ437" i="1"/>
  <c r="AR437" i="1"/>
  <c r="AS437" i="1"/>
  <c r="AT437" i="1"/>
  <c r="X437" i="1"/>
  <c r="Y437" i="1" s="1"/>
  <c r="T437" i="1" s="1"/>
  <c r="V437" i="1" s="1"/>
  <c r="AB437" i="1"/>
  <c r="AO438" i="1"/>
  <c r="AP438" i="1"/>
  <c r="AQ438" i="1"/>
  <c r="AR438" i="1"/>
  <c r="AS438" i="1"/>
  <c r="AT438" i="1"/>
  <c r="X438" i="1"/>
  <c r="Y438" i="1" s="1"/>
  <c r="T438" i="1" s="1"/>
  <c r="V438" i="1" s="1"/>
  <c r="AB438" i="1"/>
  <c r="AO439" i="1"/>
  <c r="AP439" i="1"/>
  <c r="AQ439" i="1"/>
  <c r="AR439" i="1"/>
  <c r="AS439" i="1"/>
  <c r="AT439" i="1"/>
  <c r="X439" i="1"/>
  <c r="Y439" i="1" s="1"/>
  <c r="T439" i="1" s="1"/>
  <c r="V439" i="1" s="1"/>
  <c r="AB439" i="1"/>
  <c r="AO440" i="1"/>
  <c r="AP440" i="1"/>
  <c r="AQ440" i="1"/>
  <c r="AR440" i="1"/>
  <c r="AS440" i="1"/>
  <c r="AT440" i="1"/>
  <c r="X440" i="1"/>
  <c r="Y440" i="1" s="1"/>
  <c r="T440" i="1" s="1"/>
  <c r="V440" i="1" s="1"/>
  <c r="AB440" i="1"/>
  <c r="AO441" i="1"/>
  <c r="AP441" i="1"/>
  <c r="AQ441" i="1"/>
  <c r="AR441" i="1"/>
  <c r="AS441" i="1"/>
  <c r="AT441" i="1"/>
  <c r="X441" i="1"/>
  <c r="Y441" i="1" s="1"/>
  <c r="T441" i="1" s="1"/>
  <c r="V441" i="1" s="1"/>
  <c r="AB441" i="1"/>
  <c r="AO442" i="1"/>
  <c r="AP442" i="1"/>
  <c r="AQ442" i="1"/>
  <c r="AR442" i="1"/>
  <c r="AS442" i="1"/>
  <c r="AT442" i="1"/>
  <c r="X442" i="1"/>
  <c r="Y442" i="1" s="1"/>
  <c r="T442" i="1" s="1"/>
  <c r="V442" i="1" s="1"/>
  <c r="AB442" i="1"/>
  <c r="AO443" i="1"/>
  <c r="AP443" i="1"/>
  <c r="AQ443" i="1"/>
  <c r="AR443" i="1"/>
  <c r="AS443" i="1"/>
  <c r="AT443" i="1"/>
  <c r="X443" i="1"/>
  <c r="Y443" i="1" s="1"/>
  <c r="T443" i="1" s="1"/>
  <c r="V443" i="1" s="1"/>
  <c r="AB443" i="1"/>
  <c r="AO385" i="1"/>
  <c r="AP385" i="1"/>
  <c r="AQ385" i="1"/>
  <c r="AR385" i="1"/>
  <c r="AS385" i="1"/>
  <c r="AT385" i="1"/>
  <c r="X385" i="1"/>
  <c r="Y385" i="1" s="1"/>
  <c r="T385" i="1" s="1"/>
  <c r="V385" i="1" s="1"/>
  <c r="AB385" i="1"/>
  <c r="AO386" i="1"/>
  <c r="AP386" i="1"/>
  <c r="AQ386" i="1"/>
  <c r="AR386" i="1"/>
  <c r="AS386" i="1"/>
  <c r="AT386" i="1"/>
  <c r="X386" i="1"/>
  <c r="Y386" i="1" s="1"/>
  <c r="T386" i="1" s="1"/>
  <c r="V386" i="1" s="1"/>
  <c r="AB386" i="1"/>
  <c r="AO387" i="1"/>
  <c r="AP387" i="1"/>
  <c r="AQ387" i="1"/>
  <c r="AR387" i="1"/>
  <c r="AS387" i="1"/>
  <c r="AT387" i="1"/>
  <c r="X387" i="1"/>
  <c r="Y387" i="1" s="1"/>
  <c r="T387" i="1" s="1"/>
  <c r="V387" i="1" s="1"/>
  <c r="AB387" i="1"/>
  <c r="AO388" i="1"/>
  <c r="AP388" i="1"/>
  <c r="AQ388" i="1"/>
  <c r="AR388" i="1"/>
  <c r="AS388" i="1"/>
  <c r="AT388" i="1"/>
  <c r="X388" i="1"/>
  <c r="Y388" i="1" s="1"/>
  <c r="T388" i="1" s="1"/>
  <c r="V388" i="1" s="1"/>
  <c r="AB388" i="1"/>
  <c r="AO389" i="1"/>
  <c r="AP389" i="1"/>
  <c r="AQ389" i="1"/>
  <c r="AR389" i="1"/>
  <c r="AS389" i="1"/>
  <c r="AT389" i="1"/>
  <c r="X389" i="1"/>
  <c r="Y389" i="1" s="1"/>
  <c r="T389" i="1" s="1"/>
  <c r="V389" i="1" s="1"/>
  <c r="AB389" i="1"/>
  <c r="AO390" i="1"/>
  <c r="AP390" i="1"/>
  <c r="AQ390" i="1"/>
  <c r="AR390" i="1"/>
  <c r="AS390" i="1"/>
  <c r="AT390" i="1"/>
  <c r="X390" i="1"/>
  <c r="Y390" i="1" s="1"/>
  <c r="T390" i="1" s="1"/>
  <c r="V390" i="1" s="1"/>
  <c r="AB390" i="1"/>
  <c r="AO391" i="1"/>
  <c r="AP391" i="1"/>
  <c r="AQ391" i="1"/>
  <c r="AR391" i="1"/>
  <c r="AS391" i="1"/>
  <c r="AT391" i="1"/>
  <c r="X391" i="1"/>
  <c r="Y391" i="1" s="1"/>
  <c r="T391" i="1" s="1"/>
  <c r="V391" i="1" s="1"/>
  <c r="AB391" i="1"/>
  <c r="AO392" i="1"/>
  <c r="AP392" i="1"/>
  <c r="AQ392" i="1"/>
  <c r="AR392" i="1"/>
  <c r="AS392" i="1"/>
  <c r="AT392" i="1"/>
  <c r="X392" i="1"/>
  <c r="Y392" i="1" s="1"/>
  <c r="T392" i="1" s="1"/>
  <c r="V392" i="1" s="1"/>
  <c r="AB392" i="1"/>
  <c r="AO393" i="1"/>
  <c r="AP393" i="1"/>
  <c r="AQ393" i="1"/>
  <c r="AR393" i="1"/>
  <c r="AS393" i="1"/>
  <c r="AT393" i="1"/>
  <c r="X393" i="1"/>
  <c r="Y393" i="1" s="1"/>
  <c r="T393" i="1" s="1"/>
  <c r="V393" i="1" s="1"/>
  <c r="AB393" i="1"/>
  <c r="AO394" i="1"/>
  <c r="AP394" i="1"/>
  <c r="AQ394" i="1"/>
  <c r="AR394" i="1"/>
  <c r="AS394" i="1"/>
  <c r="AT394" i="1"/>
  <c r="X394" i="1"/>
  <c r="Y394" i="1" s="1"/>
  <c r="T394" i="1" s="1"/>
  <c r="V394" i="1" s="1"/>
  <c r="AB394" i="1"/>
  <c r="AO395" i="1"/>
  <c r="AP395" i="1"/>
  <c r="AQ395" i="1"/>
  <c r="AR395" i="1"/>
  <c r="AS395" i="1"/>
  <c r="AT395" i="1"/>
  <c r="X395" i="1"/>
  <c r="Y395" i="1" s="1"/>
  <c r="T395" i="1" s="1"/>
  <c r="V395" i="1" s="1"/>
  <c r="AB395" i="1"/>
  <c r="AO444" i="1"/>
  <c r="AP444" i="1"/>
  <c r="AQ444" i="1"/>
  <c r="AR444" i="1"/>
  <c r="AS444" i="1"/>
  <c r="AT444" i="1"/>
  <c r="X444" i="1"/>
  <c r="Y444" i="1" s="1"/>
  <c r="T444" i="1" s="1"/>
  <c r="V444" i="1" s="1"/>
  <c r="AB444" i="1"/>
  <c r="AO445" i="1"/>
  <c r="AP445" i="1"/>
  <c r="AQ445" i="1"/>
  <c r="AR445" i="1"/>
  <c r="AS445" i="1"/>
  <c r="AT445" i="1"/>
  <c r="X445" i="1"/>
  <c r="Y445" i="1" s="1"/>
  <c r="T445" i="1" s="1"/>
  <c r="V445" i="1" s="1"/>
  <c r="AB445" i="1"/>
  <c r="AO446" i="1"/>
  <c r="AP446" i="1"/>
  <c r="AQ446" i="1"/>
  <c r="AR446" i="1"/>
  <c r="AS446" i="1"/>
  <c r="AT446" i="1"/>
  <c r="X446" i="1"/>
  <c r="Y446" i="1" s="1"/>
  <c r="T446" i="1" s="1"/>
  <c r="V446" i="1" s="1"/>
  <c r="AB446" i="1"/>
  <c r="AO447" i="1"/>
  <c r="AP447" i="1"/>
  <c r="AQ447" i="1"/>
  <c r="AR447" i="1"/>
  <c r="AS447" i="1"/>
  <c r="AT447" i="1"/>
  <c r="X447" i="1"/>
  <c r="Y447" i="1" s="1"/>
  <c r="T447" i="1" s="1"/>
  <c r="V447" i="1" s="1"/>
  <c r="AB447" i="1"/>
  <c r="AO448" i="1"/>
  <c r="AP448" i="1"/>
  <c r="AQ448" i="1"/>
  <c r="AR448" i="1"/>
  <c r="AS448" i="1"/>
  <c r="AT448" i="1"/>
  <c r="X448" i="1"/>
  <c r="Y448" i="1" s="1"/>
  <c r="T448" i="1" s="1"/>
  <c r="V448" i="1" s="1"/>
  <c r="AB448" i="1"/>
  <c r="AO449" i="1"/>
  <c r="AP449" i="1"/>
  <c r="AQ449" i="1"/>
  <c r="AR449" i="1"/>
  <c r="AS449" i="1"/>
  <c r="AT449" i="1"/>
  <c r="X449" i="1"/>
  <c r="Y449" i="1" s="1"/>
  <c r="T449" i="1" s="1"/>
  <c r="V449" i="1" s="1"/>
  <c r="AB449" i="1"/>
  <c r="AO450" i="1"/>
  <c r="AP450" i="1"/>
  <c r="AQ450" i="1"/>
  <c r="AR450" i="1"/>
  <c r="AS450" i="1"/>
  <c r="AT450" i="1"/>
  <c r="X450" i="1"/>
  <c r="Y450" i="1" s="1"/>
  <c r="T450" i="1" s="1"/>
  <c r="V450" i="1" s="1"/>
  <c r="AB450" i="1"/>
  <c r="AO451" i="1"/>
  <c r="AP451" i="1"/>
  <c r="AQ451" i="1"/>
  <c r="AR451" i="1"/>
  <c r="AS451" i="1"/>
  <c r="AT451" i="1"/>
  <c r="X451" i="1"/>
  <c r="Y451" i="1" s="1"/>
  <c r="T451" i="1" s="1"/>
  <c r="V451" i="1" s="1"/>
  <c r="AB451" i="1"/>
  <c r="AO452" i="1"/>
  <c r="AP452" i="1"/>
  <c r="AQ452" i="1"/>
  <c r="AR452" i="1"/>
  <c r="AS452" i="1"/>
  <c r="AT452" i="1"/>
  <c r="X452" i="1"/>
  <c r="Y452" i="1" s="1"/>
  <c r="T452" i="1" s="1"/>
  <c r="V452" i="1" s="1"/>
  <c r="AB452" i="1"/>
  <c r="AO453" i="1"/>
  <c r="AP453" i="1"/>
  <c r="AQ453" i="1"/>
  <c r="AR453" i="1"/>
  <c r="AS453" i="1"/>
  <c r="AT453" i="1"/>
  <c r="X453" i="1"/>
  <c r="Y453" i="1" s="1"/>
  <c r="T453" i="1" s="1"/>
  <c r="V453" i="1" s="1"/>
  <c r="AB453" i="1"/>
  <c r="AO454" i="1"/>
  <c r="AP454" i="1"/>
  <c r="AQ454" i="1"/>
  <c r="AR454" i="1"/>
  <c r="AS454" i="1"/>
  <c r="AT454" i="1"/>
  <c r="X454" i="1"/>
  <c r="Y454" i="1" s="1"/>
  <c r="T454" i="1" s="1"/>
  <c r="V454" i="1" s="1"/>
  <c r="AB454" i="1"/>
  <c r="AO455" i="1"/>
  <c r="AP455" i="1"/>
  <c r="AQ455" i="1"/>
  <c r="AR455" i="1"/>
  <c r="AS455" i="1"/>
  <c r="AT455" i="1"/>
  <c r="X455" i="1"/>
  <c r="Y455" i="1" s="1"/>
  <c r="T455" i="1" s="1"/>
  <c r="V455" i="1" s="1"/>
  <c r="AB455" i="1"/>
  <c r="AO503" i="1"/>
  <c r="AP503" i="1"/>
  <c r="AQ503" i="1"/>
  <c r="AR503" i="1"/>
  <c r="AS503" i="1"/>
  <c r="AT503" i="1"/>
  <c r="X503" i="1"/>
  <c r="Y503" i="1" s="1"/>
  <c r="T503" i="1" s="1"/>
  <c r="V503" i="1" s="1"/>
  <c r="AB503" i="1"/>
  <c r="AO504" i="1"/>
  <c r="AP504" i="1"/>
  <c r="AQ504" i="1"/>
  <c r="AR504" i="1"/>
  <c r="AS504" i="1"/>
  <c r="AT504" i="1"/>
  <c r="X504" i="1"/>
  <c r="Y504" i="1" s="1"/>
  <c r="T504" i="1" s="1"/>
  <c r="V504" i="1" s="1"/>
  <c r="AB504" i="1"/>
  <c r="AO505" i="1"/>
  <c r="AP505" i="1"/>
  <c r="AQ505" i="1"/>
  <c r="AR505" i="1"/>
  <c r="AS505" i="1"/>
  <c r="AT505" i="1"/>
  <c r="X505" i="1"/>
  <c r="Y505" i="1" s="1"/>
  <c r="T505" i="1" s="1"/>
  <c r="V505" i="1" s="1"/>
  <c r="AB505" i="1"/>
  <c r="AO506" i="1"/>
  <c r="AP506" i="1"/>
  <c r="AQ506" i="1"/>
  <c r="AR506" i="1"/>
  <c r="AS506" i="1"/>
  <c r="AT506" i="1"/>
  <c r="X506" i="1"/>
  <c r="Y506" i="1" s="1"/>
  <c r="T506" i="1" s="1"/>
  <c r="V506" i="1" s="1"/>
  <c r="AB506" i="1"/>
  <c r="AO507" i="1"/>
  <c r="AP507" i="1"/>
  <c r="AQ507" i="1"/>
  <c r="AR507" i="1"/>
  <c r="AS507" i="1"/>
  <c r="AT507" i="1"/>
  <c r="X507" i="1"/>
  <c r="Y507" i="1" s="1"/>
  <c r="T507" i="1" s="1"/>
  <c r="V507" i="1" s="1"/>
  <c r="AB507" i="1"/>
  <c r="AO508" i="1"/>
  <c r="AP508" i="1"/>
  <c r="AQ508" i="1"/>
  <c r="AR508" i="1"/>
  <c r="AS508" i="1"/>
  <c r="AT508" i="1"/>
  <c r="X508" i="1"/>
  <c r="Y508" i="1" s="1"/>
  <c r="T508" i="1" s="1"/>
  <c r="V508" i="1" s="1"/>
  <c r="AB508" i="1"/>
  <c r="AO509" i="1"/>
  <c r="AP509" i="1"/>
  <c r="AQ509" i="1"/>
  <c r="AR509" i="1"/>
  <c r="AS509" i="1"/>
  <c r="AT509" i="1"/>
  <c r="X509" i="1"/>
  <c r="Y509" i="1" s="1"/>
  <c r="T509" i="1" s="1"/>
  <c r="V509" i="1" s="1"/>
  <c r="AB509" i="1"/>
  <c r="AO510" i="1"/>
  <c r="AP510" i="1"/>
  <c r="AQ510" i="1"/>
  <c r="AR510" i="1"/>
  <c r="AS510" i="1"/>
  <c r="AT510" i="1"/>
  <c r="X510" i="1"/>
  <c r="Y510" i="1" s="1"/>
  <c r="T510" i="1" s="1"/>
  <c r="V510" i="1" s="1"/>
  <c r="AB510" i="1"/>
  <c r="AO511" i="1"/>
  <c r="AP511" i="1"/>
  <c r="AQ511" i="1"/>
  <c r="AR511" i="1"/>
  <c r="AS511" i="1"/>
  <c r="AT511" i="1"/>
  <c r="X511" i="1"/>
  <c r="Y511" i="1" s="1"/>
  <c r="T511" i="1" s="1"/>
  <c r="V511" i="1" s="1"/>
  <c r="AB511" i="1"/>
  <c r="AO512" i="1"/>
  <c r="AP512" i="1"/>
  <c r="AQ512" i="1"/>
  <c r="AR512" i="1"/>
  <c r="AS512" i="1"/>
  <c r="AT512" i="1"/>
  <c r="X512" i="1"/>
  <c r="Y512" i="1" s="1"/>
  <c r="T512" i="1" s="1"/>
  <c r="V512" i="1" s="1"/>
  <c r="AB512" i="1"/>
  <c r="AO513" i="1"/>
  <c r="AP513" i="1"/>
  <c r="AQ513" i="1"/>
  <c r="AR513" i="1"/>
  <c r="AS513" i="1"/>
  <c r="AT513" i="1"/>
  <c r="X513" i="1"/>
  <c r="Y513" i="1" s="1"/>
  <c r="T513" i="1" s="1"/>
  <c r="V513" i="1" s="1"/>
  <c r="AB513" i="1"/>
  <c r="AO514" i="1"/>
  <c r="AP514" i="1"/>
  <c r="AQ514" i="1"/>
  <c r="AR514" i="1"/>
  <c r="AS514" i="1"/>
  <c r="AT514" i="1"/>
  <c r="X514" i="1"/>
  <c r="Y514" i="1" s="1"/>
  <c r="T514" i="1" s="1"/>
  <c r="V514" i="1" s="1"/>
  <c r="AB514" i="1"/>
  <c r="AO515" i="1"/>
  <c r="AP515" i="1"/>
  <c r="AQ515" i="1"/>
  <c r="AR515" i="1"/>
  <c r="AS515" i="1"/>
  <c r="AT515" i="1"/>
  <c r="X515" i="1"/>
  <c r="Y515" i="1" s="1"/>
  <c r="T515" i="1" s="1"/>
  <c r="V515" i="1" s="1"/>
  <c r="AB515" i="1"/>
  <c r="AO516" i="1"/>
  <c r="AP516" i="1"/>
  <c r="AQ516" i="1"/>
  <c r="AR516" i="1"/>
  <c r="AS516" i="1"/>
  <c r="AT516" i="1"/>
  <c r="X516" i="1"/>
  <c r="Y516" i="1" s="1"/>
  <c r="T516" i="1" s="1"/>
  <c r="V516" i="1" s="1"/>
  <c r="AB516" i="1"/>
  <c r="AO517" i="1"/>
  <c r="AP517" i="1"/>
  <c r="AQ517" i="1"/>
  <c r="AR517" i="1"/>
  <c r="AS517" i="1"/>
  <c r="AT517" i="1"/>
  <c r="X517" i="1"/>
  <c r="Y517" i="1" s="1"/>
  <c r="T517" i="1" s="1"/>
  <c r="V517" i="1" s="1"/>
  <c r="AB517" i="1"/>
  <c r="AO518" i="1"/>
  <c r="AP518" i="1"/>
  <c r="AQ518" i="1"/>
  <c r="AR518" i="1"/>
  <c r="AS518" i="1"/>
  <c r="AT518" i="1"/>
  <c r="X518" i="1"/>
  <c r="Y518" i="1" s="1"/>
  <c r="T518" i="1" s="1"/>
  <c r="V518" i="1" s="1"/>
  <c r="AB518" i="1"/>
  <c r="AO519" i="1"/>
  <c r="AP519" i="1"/>
  <c r="AQ519" i="1"/>
  <c r="AR519" i="1"/>
  <c r="AS519" i="1"/>
  <c r="AT519" i="1"/>
  <c r="X519" i="1"/>
  <c r="Y519" i="1" s="1"/>
  <c r="T519" i="1" s="1"/>
  <c r="V519" i="1" s="1"/>
  <c r="AB519" i="1"/>
  <c r="AO520" i="1"/>
  <c r="AP520" i="1"/>
  <c r="AQ520" i="1"/>
  <c r="AR520" i="1"/>
  <c r="AS520" i="1"/>
  <c r="AT520" i="1"/>
  <c r="X520" i="1"/>
  <c r="Y520" i="1" s="1"/>
  <c r="T520" i="1" s="1"/>
  <c r="V520" i="1" s="1"/>
  <c r="AB520" i="1"/>
  <c r="AO521" i="1"/>
  <c r="AP521" i="1"/>
  <c r="AQ521" i="1"/>
  <c r="AR521" i="1"/>
  <c r="AS521" i="1"/>
  <c r="AT521" i="1"/>
  <c r="X521" i="1"/>
  <c r="Y521" i="1" s="1"/>
  <c r="T521" i="1" s="1"/>
  <c r="V521" i="1" s="1"/>
  <c r="AB521" i="1"/>
  <c r="AO522" i="1"/>
  <c r="AP522" i="1"/>
  <c r="AQ522" i="1"/>
  <c r="AR522" i="1"/>
  <c r="AS522" i="1"/>
  <c r="AT522" i="1"/>
  <c r="X522" i="1"/>
  <c r="Y522" i="1" s="1"/>
  <c r="T522" i="1" s="1"/>
  <c r="V522" i="1" s="1"/>
  <c r="AB522" i="1"/>
  <c r="AO523" i="1"/>
  <c r="AP523" i="1"/>
  <c r="AQ523" i="1"/>
  <c r="AR523" i="1"/>
  <c r="AS523" i="1"/>
  <c r="AT523" i="1"/>
  <c r="X523" i="1"/>
  <c r="Y523" i="1" s="1"/>
  <c r="T523" i="1" s="1"/>
  <c r="V523" i="1" s="1"/>
  <c r="AB523" i="1"/>
  <c r="AO524" i="1"/>
  <c r="AP524" i="1"/>
  <c r="AQ524" i="1"/>
  <c r="AR524" i="1"/>
  <c r="AS524" i="1"/>
  <c r="AT524" i="1"/>
  <c r="X524" i="1"/>
  <c r="Y524" i="1" s="1"/>
  <c r="T524" i="1" s="1"/>
  <c r="V524" i="1" s="1"/>
  <c r="AB524" i="1"/>
  <c r="AO525" i="1"/>
  <c r="AP525" i="1"/>
  <c r="AQ525" i="1"/>
  <c r="AR525" i="1"/>
  <c r="AS525" i="1"/>
  <c r="AT525" i="1"/>
  <c r="X525" i="1"/>
  <c r="Y525" i="1" s="1"/>
  <c r="T525" i="1" s="1"/>
  <c r="V525" i="1" s="1"/>
  <c r="AB525" i="1"/>
  <c r="AO526" i="1"/>
  <c r="AP526" i="1"/>
  <c r="AQ526" i="1"/>
  <c r="AR526" i="1"/>
  <c r="AS526" i="1"/>
  <c r="AT526" i="1"/>
  <c r="X526" i="1"/>
  <c r="Y526" i="1" s="1"/>
  <c r="T526" i="1" s="1"/>
  <c r="V526" i="1" s="1"/>
  <c r="AB526" i="1"/>
  <c r="AO527" i="1"/>
  <c r="AP527" i="1"/>
  <c r="AQ527" i="1"/>
  <c r="AR527" i="1"/>
  <c r="AS527" i="1"/>
  <c r="AT527" i="1"/>
  <c r="X527" i="1"/>
  <c r="Y527" i="1" s="1"/>
  <c r="T527" i="1" s="1"/>
  <c r="V527" i="1" s="1"/>
  <c r="AB527" i="1"/>
  <c r="AO528" i="1"/>
  <c r="AP528" i="1"/>
  <c r="AQ528" i="1"/>
  <c r="AR528" i="1"/>
  <c r="AS528" i="1"/>
  <c r="AT528" i="1"/>
  <c r="X528" i="1"/>
  <c r="Y528" i="1" s="1"/>
  <c r="T528" i="1" s="1"/>
  <c r="V528" i="1" s="1"/>
  <c r="AB528" i="1"/>
  <c r="AO529" i="1"/>
  <c r="AP529" i="1"/>
  <c r="AQ529" i="1"/>
  <c r="AR529" i="1"/>
  <c r="AS529" i="1"/>
  <c r="AT529" i="1"/>
  <c r="X529" i="1"/>
  <c r="Y529" i="1" s="1"/>
  <c r="T529" i="1" s="1"/>
  <c r="V529" i="1" s="1"/>
  <c r="AB529" i="1"/>
  <c r="AO530" i="1"/>
  <c r="AP530" i="1"/>
  <c r="AQ530" i="1"/>
  <c r="AR530" i="1"/>
  <c r="AS530" i="1"/>
  <c r="AT530" i="1"/>
  <c r="X530" i="1"/>
  <c r="Y530" i="1" s="1"/>
  <c r="T530" i="1" s="1"/>
  <c r="V530" i="1" s="1"/>
  <c r="AB530" i="1"/>
  <c r="AO531" i="1"/>
  <c r="AP531" i="1"/>
  <c r="AQ531" i="1"/>
  <c r="AR531" i="1"/>
  <c r="AS531" i="1"/>
  <c r="AT531" i="1"/>
  <c r="X531" i="1"/>
  <c r="Y531" i="1" s="1"/>
  <c r="T531" i="1" s="1"/>
  <c r="V531" i="1" s="1"/>
  <c r="AB531" i="1"/>
  <c r="AO532" i="1"/>
  <c r="AP532" i="1"/>
  <c r="AQ532" i="1"/>
  <c r="AR532" i="1"/>
  <c r="AS532" i="1"/>
  <c r="AT532" i="1"/>
  <c r="X532" i="1"/>
  <c r="Y532" i="1" s="1"/>
  <c r="T532" i="1" s="1"/>
  <c r="V532" i="1" s="1"/>
  <c r="AB532" i="1"/>
  <c r="AO533" i="1"/>
  <c r="AP533" i="1"/>
  <c r="AQ533" i="1"/>
  <c r="AR533" i="1"/>
  <c r="AS533" i="1"/>
  <c r="AT533" i="1"/>
  <c r="X533" i="1"/>
  <c r="Y533" i="1" s="1"/>
  <c r="T533" i="1" s="1"/>
  <c r="V533" i="1" s="1"/>
  <c r="AB533" i="1"/>
  <c r="AO534" i="1"/>
  <c r="AP534" i="1"/>
  <c r="AQ534" i="1"/>
  <c r="AR534" i="1"/>
  <c r="AS534" i="1"/>
  <c r="AT534" i="1"/>
  <c r="X534" i="1"/>
  <c r="Y534" i="1" s="1"/>
  <c r="T534" i="1" s="1"/>
  <c r="V534" i="1" s="1"/>
  <c r="AB534" i="1"/>
  <c r="AO535" i="1"/>
  <c r="AP535" i="1"/>
  <c r="AQ535" i="1"/>
  <c r="AR535" i="1"/>
  <c r="AS535" i="1"/>
  <c r="AT535" i="1"/>
  <c r="X535" i="1"/>
  <c r="Y535" i="1" s="1"/>
  <c r="T535" i="1" s="1"/>
  <c r="V535" i="1" s="1"/>
  <c r="AB535" i="1"/>
  <c r="AO536" i="1"/>
  <c r="AP536" i="1"/>
  <c r="AQ536" i="1"/>
  <c r="AR536" i="1"/>
  <c r="AS536" i="1"/>
  <c r="AT536" i="1"/>
  <c r="X536" i="1"/>
  <c r="Y536" i="1" s="1"/>
  <c r="T536" i="1" s="1"/>
  <c r="V536" i="1" s="1"/>
  <c r="AB536" i="1"/>
  <c r="AO537" i="1"/>
  <c r="AP537" i="1"/>
  <c r="AQ537" i="1"/>
  <c r="AR537" i="1"/>
  <c r="AS537" i="1"/>
  <c r="AT537" i="1"/>
  <c r="X537" i="1"/>
  <c r="Y537" i="1" s="1"/>
  <c r="T537" i="1" s="1"/>
  <c r="V537" i="1" s="1"/>
  <c r="AB537" i="1"/>
  <c r="AO538" i="1"/>
  <c r="AP538" i="1"/>
  <c r="AQ538" i="1"/>
  <c r="AR538" i="1"/>
  <c r="AS538" i="1"/>
  <c r="AT538" i="1"/>
  <c r="X538" i="1"/>
  <c r="Y538" i="1" s="1"/>
  <c r="T538" i="1" s="1"/>
  <c r="V538" i="1" s="1"/>
  <c r="AB538" i="1"/>
  <c r="AO539" i="1"/>
  <c r="AP539" i="1"/>
  <c r="AQ539" i="1"/>
  <c r="AR539" i="1"/>
  <c r="AS539" i="1"/>
  <c r="AT539" i="1"/>
  <c r="X539" i="1"/>
  <c r="Y539" i="1" s="1"/>
  <c r="T539" i="1" s="1"/>
  <c r="V539" i="1" s="1"/>
  <c r="AB539" i="1"/>
  <c r="AO540" i="1"/>
  <c r="AP540" i="1"/>
  <c r="AQ540" i="1"/>
  <c r="AR540" i="1"/>
  <c r="AS540" i="1"/>
  <c r="AT540" i="1"/>
  <c r="X540" i="1"/>
  <c r="Y540" i="1" s="1"/>
  <c r="T540" i="1" s="1"/>
  <c r="V540" i="1" s="1"/>
  <c r="AB540" i="1"/>
  <c r="AO541" i="1"/>
  <c r="AP541" i="1"/>
  <c r="AQ541" i="1"/>
  <c r="AR541" i="1"/>
  <c r="AS541" i="1"/>
  <c r="AT541" i="1"/>
  <c r="X541" i="1"/>
  <c r="Y541" i="1" s="1"/>
  <c r="T541" i="1" s="1"/>
  <c r="V541" i="1" s="1"/>
  <c r="AB541" i="1"/>
  <c r="AO542" i="1"/>
  <c r="AP542" i="1"/>
  <c r="AQ542" i="1"/>
  <c r="AR542" i="1"/>
  <c r="AS542" i="1"/>
  <c r="AT542" i="1"/>
  <c r="X542" i="1"/>
  <c r="Y542" i="1" s="1"/>
  <c r="T542" i="1" s="1"/>
  <c r="V542" i="1" s="1"/>
  <c r="AB542" i="1"/>
  <c r="AO543" i="1"/>
  <c r="AP543" i="1"/>
  <c r="AQ543" i="1"/>
  <c r="AR543" i="1"/>
  <c r="AS543" i="1"/>
  <c r="AT543" i="1"/>
  <c r="X543" i="1"/>
  <c r="Y543" i="1" s="1"/>
  <c r="T543" i="1" s="1"/>
  <c r="V543" i="1" s="1"/>
  <c r="AB543" i="1"/>
  <c r="AO544" i="1"/>
  <c r="AP544" i="1"/>
  <c r="AQ544" i="1"/>
  <c r="AR544" i="1"/>
  <c r="AS544" i="1"/>
  <c r="AT544" i="1"/>
  <c r="X544" i="1"/>
  <c r="Y544" i="1" s="1"/>
  <c r="T544" i="1" s="1"/>
  <c r="V544" i="1" s="1"/>
  <c r="AB544" i="1"/>
  <c r="AO545" i="1"/>
  <c r="AP545" i="1"/>
  <c r="AQ545" i="1"/>
  <c r="AR545" i="1"/>
  <c r="AS545" i="1"/>
  <c r="AT545" i="1"/>
  <c r="X545" i="1"/>
  <c r="Y545" i="1" s="1"/>
  <c r="T545" i="1" s="1"/>
  <c r="V545" i="1" s="1"/>
  <c r="AB545" i="1"/>
  <c r="AO546" i="1"/>
  <c r="AP546" i="1"/>
  <c r="AQ546" i="1"/>
  <c r="AR546" i="1"/>
  <c r="AS546" i="1"/>
  <c r="AT546" i="1"/>
  <c r="X546" i="1"/>
  <c r="Y546" i="1" s="1"/>
  <c r="T546" i="1" s="1"/>
  <c r="V546" i="1" s="1"/>
  <c r="AB546" i="1"/>
  <c r="AO547" i="1"/>
  <c r="AP547" i="1"/>
  <c r="AQ547" i="1"/>
  <c r="AR547" i="1"/>
  <c r="AS547" i="1"/>
  <c r="AT547" i="1"/>
  <c r="X547" i="1"/>
  <c r="Y547" i="1" s="1"/>
  <c r="T547" i="1" s="1"/>
  <c r="V547" i="1" s="1"/>
  <c r="AB547" i="1"/>
  <c r="AO548" i="1"/>
  <c r="AP548" i="1"/>
  <c r="AQ548" i="1"/>
  <c r="AR548" i="1"/>
  <c r="AS548" i="1"/>
  <c r="AT548" i="1"/>
  <c r="X548" i="1"/>
  <c r="Y548" i="1" s="1"/>
  <c r="T548" i="1" s="1"/>
  <c r="V548" i="1" s="1"/>
  <c r="AB548" i="1"/>
  <c r="AO549" i="1"/>
  <c r="AP549" i="1"/>
  <c r="AQ549" i="1"/>
  <c r="AR549" i="1"/>
  <c r="AS549" i="1"/>
  <c r="AT549" i="1"/>
  <c r="X549" i="1"/>
  <c r="Y549" i="1" s="1"/>
  <c r="T549" i="1" s="1"/>
  <c r="V549" i="1" s="1"/>
  <c r="AB549" i="1"/>
  <c r="AO550" i="1"/>
  <c r="AP550" i="1"/>
  <c r="AQ550" i="1"/>
  <c r="AR550" i="1"/>
  <c r="AS550" i="1"/>
  <c r="AT550" i="1"/>
  <c r="X550" i="1"/>
  <c r="Y550" i="1" s="1"/>
  <c r="T550" i="1" s="1"/>
  <c r="V550" i="1" s="1"/>
  <c r="AB550" i="1"/>
  <c r="AO551" i="1"/>
  <c r="AP551" i="1"/>
  <c r="AQ551" i="1"/>
  <c r="AR551" i="1"/>
  <c r="AS551" i="1"/>
  <c r="AT551" i="1"/>
  <c r="X551" i="1"/>
  <c r="Y551" i="1" s="1"/>
  <c r="T551" i="1" s="1"/>
  <c r="V551" i="1" s="1"/>
  <c r="AB551" i="1"/>
  <c r="AO552" i="1"/>
  <c r="AP552" i="1"/>
  <c r="AQ552" i="1"/>
  <c r="AR552" i="1"/>
  <c r="AS552" i="1"/>
  <c r="AT552" i="1"/>
  <c r="X552" i="1"/>
  <c r="Y552" i="1" s="1"/>
  <c r="T552" i="1" s="1"/>
  <c r="V552" i="1" s="1"/>
  <c r="AB552" i="1"/>
  <c r="AO553" i="1"/>
  <c r="AP553" i="1"/>
  <c r="AQ553" i="1"/>
  <c r="AR553" i="1"/>
  <c r="AS553" i="1"/>
  <c r="AT553" i="1"/>
  <c r="X553" i="1"/>
  <c r="Y553" i="1" s="1"/>
  <c r="T553" i="1" s="1"/>
  <c r="V553" i="1" s="1"/>
  <c r="AB553" i="1"/>
  <c r="AO554" i="1"/>
  <c r="AP554" i="1"/>
  <c r="AQ554" i="1"/>
  <c r="AR554" i="1"/>
  <c r="AS554" i="1"/>
  <c r="AT554" i="1"/>
  <c r="X554" i="1"/>
  <c r="Y554" i="1" s="1"/>
  <c r="T554" i="1" s="1"/>
  <c r="V554" i="1" s="1"/>
  <c r="AB554" i="1"/>
  <c r="AO555" i="1"/>
  <c r="AP555" i="1"/>
  <c r="AQ555" i="1"/>
  <c r="AR555" i="1"/>
  <c r="AS555" i="1"/>
  <c r="AT555" i="1"/>
  <c r="X555" i="1"/>
  <c r="Y555" i="1" s="1"/>
  <c r="T555" i="1" s="1"/>
  <c r="V555" i="1" s="1"/>
  <c r="AB555" i="1"/>
  <c r="AO556" i="1"/>
  <c r="AP556" i="1"/>
  <c r="AQ556" i="1"/>
  <c r="AR556" i="1"/>
  <c r="AS556" i="1"/>
  <c r="AT556" i="1"/>
  <c r="X556" i="1"/>
  <c r="Y556" i="1" s="1"/>
  <c r="T556" i="1" s="1"/>
  <c r="V556" i="1" s="1"/>
  <c r="AB556" i="1"/>
  <c r="AO456" i="1"/>
  <c r="AP456" i="1"/>
  <c r="AQ456" i="1"/>
  <c r="AR456" i="1"/>
  <c r="AS456" i="1"/>
  <c r="AT456" i="1"/>
  <c r="X456" i="1"/>
  <c r="Y456" i="1" s="1"/>
  <c r="T456" i="1" s="1"/>
  <c r="V456" i="1" s="1"/>
  <c r="AB456" i="1"/>
  <c r="AO457" i="1"/>
  <c r="AP457" i="1"/>
  <c r="AQ457" i="1"/>
  <c r="AR457" i="1"/>
  <c r="AS457" i="1"/>
  <c r="AT457" i="1"/>
  <c r="X457" i="1"/>
  <c r="Y457" i="1" s="1"/>
  <c r="T457" i="1" s="1"/>
  <c r="V457" i="1" s="1"/>
  <c r="AB457" i="1"/>
  <c r="AO458" i="1"/>
  <c r="AP458" i="1"/>
  <c r="AQ458" i="1"/>
  <c r="AR458" i="1"/>
  <c r="AS458" i="1"/>
  <c r="AT458" i="1"/>
  <c r="X458" i="1"/>
  <c r="Y458" i="1" s="1"/>
  <c r="T458" i="1" s="1"/>
  <c r="V458" i="1" s="1"/>
  <c r="AB458" i="1"/>
  <c r="AO459" i="1"/>
  <c r="AP459" i="1"/>
  <c r="AQ459" i="1"/>
  <c r="AR459" i="1"/>
  <c r="AS459" i="1"/>
  <c r="AT459" i="1"/>
  <c r="X459" i="1"/>
  <c r="Y459" i="1" s="1"/>
  <c r="T459" i="1" s="1"/>
  <c r="V459" i="1" s="1"/>
  <c r="AB459" i="1"/>
  <c r="AO460" i="1"/>
  <c r="AP460" i="1"/>
  <c r="AQ460" i="1"/>
  <c r="AR460" i="1"/>
  <c r="AS460" i="1"/>
  <c r="AT460" i="1"/>
  <c r="X460" i="1"/>
  <c r="Y460" i="1" s="1"/>
  <c r="T460" i="1" s="1"/>
  <c r="V460" i="1" s="1"/>
  <c r="AB460" i="1"/>
  <c r="AO461" i="1"/>
  <c r="AP461" i="1"/>
  <c r="AQ461" i="1"/>
  <c r="AR461" i="1"/>
  <c r="AS461" i="1"/>
  <c r="AT461" i="1"/>
  <c r="X461" i="1"/>
  <c r="Y461" i="1" s="1"/>
  <c r="T461" i="1" s="1"/>
  <c r="V461" i="1" s="1"/>
  <c r="AB461" i="1"/>
  <c r="AO462" i="1"/>
  <c r="AP462" i="1"/>
  <c r="AQ462" i="1"/>
  <c r="AR462" i="1"/>
  <c r="AS462" i="1"/>
  <c r="AT462" i="1"/>
  <c r="X462" i="1"/>
  <c r="Y462" i="1" s="1"/>
  <c r="T462" i="1" s="1"/>
  <c r="V462" i="1" s="1"/>
  <c r="AB462" i="1"/>
  <c r="AO463" i="1"/>
  <c r="AP463" i="1"/>
  <c r="AQ463" i="1"/>
  <c r="AR463" i="1"/>
  <c r="AS463" i="1"/>
  <c r="AT463" i="1"/>
  <c r="X463" i="1"/>
  <c r="Y463" i="1" s="1"/>
  <c r="T463" i="1" s="1"/>
  <c r="V463" i="1" s="1"/>
  <c r="AB463" i="1"/>
  <c r="AO464" i="1"/>
  <c r="AP464" i="1"/>
  <c r="AQ464" i="1"/>
  <c r="AR464" i="1"/>
  <c r="AS464" i="1"/>
  <c r="AT464" i="1"/>
  <c r="X464" i="1"/>
  <c r="Y464" i="1" s="1"/>
  <c r="T464" i="1" s="1"/>
  <c r="V464" i="1" s="1"/>
  <c r="AB464" i="1"/>
  <c r="AO465" i="1"/>
  <c r="AP465" i="1"/>
  <c r="AQ465" i="1"/>
  <c r="AR465" i="1"/>
  <c r="AS465" i="1"/>
  <c r="AT465" i="1"/>
  <c r="X465" i="1"/>
  <c r="Y465" i="1" s="1"/>
  <c r="T465" i="1" s="1"/>
  <c r="V465" i="1" s="1"/>
  <c r="AB465" i="1"/>
  <c r="AO466" i="1"/>
  <c r="AP466" i="1"/>
  <c r="AQ466" i="1"/>
  <c r="AR466" i="1"/>
  <c r="AS466" i="1"/>
  <c r="AT466" i="1"/>
  <c r="X466" i="1"/>
  <c r="Y466" i="1" s="1"/>
  <c r="T466" i="1" s="1"/>
  <c r="V466" i="1" s="1"/>
  <c r="AB466" i="1"/>
  <c r="AO467" i="1"/>
  <c r="AP467" i="1"/>
  <c r="AQ467" i="1"/>
  <c r="AR467" i="1"/>
  <c r="AS467" i="1"/>
  <c r="AT467" i="1"/>
  <c r="X467" i="1"/>
  <c r="Y467" i="1" s="1"/>
  <c r="T467" i="1" s="1"/>
  <c r="V467" i="1" s="1"/>
  <c r="AB467" i="1"/>
  <c r="AO468" i="1"/>
  <c r="AP468" i="1"/>
  <c r="AQ468" i="1"/>
  <c r="AR468" i="1"/>
  <c r="AS468" i="1"/>
  <c r="AT468" i="1"/>
  <c r="X468" i="1"/>
  <c r="Y468" i="1" s="1"/>
  <c r="T468" i="1" s="1"/>
  <c r="V468" i="1" s="1"/>
  <c r="AB468" i="1"/>
  <c r="AO469" i="1"/>
  <c r="AP469" i="1"/>
  <c r="AQ469" i="1"/>
  <c r="AR469" i="1"/>
  <c r="AS469" i="1"/>
  <c r="AT469" i="1"/>
  <c r="X469" i="1"/>
  <c r="Y469" i="1" s="1"/>
  <c r="T469" i="1" s="1"/>
  <c r="V469" i="1" s="1"/>
  <c r="AB469" i="1"/>
  <c r="AO470" i="1"/>
  <c r="AP470" i="1"/>
  <c r="AQ470" i="1"/>
  <c r="AR470" i="1"/>
  <c r="AS470" i="1"/>
  <c r="AT470" i="1"/>
  <c r="X470" i="1"/>
  <c r="Y470" i="1" s="1"/>
  <c r="T470" i="1" s="1"/>
  <c r="V470" i="1" s="1"/>
  <c r="AB470" i="1"/>
  <c r="AO471" i="1"/>
  <c r="AP471" i="1"/>
  <c r="AQ471" i="1"/>
  <c r="AR471" i="1"/>
  <c r="AS471" i="1"/>
  <c r="AT471" i="1"/>
  <c r="X471" i="1"/>
  <c r="Y471" i="1" s="1"/>
  <c r="T471" i="1" s="1"/>
  <c r="V471" i="1" s="1"/>
  <c r="AB471" i="1"/>
  <c r="AO472" i="1"/>
  <c r="AP472" i="1"/>
  <c r="AQ472" i="1"/>
  <c r="AR472" i="1"/>
  <c r="AS472" i="1"/>
  <c r="AT472" i="1"/>
  <c r="X472" i="1"/>
  <c r="Y472" i="1" s="1"/>
  <c r="T472" i="1" s="1"/>
  <c r="V472" i="1" s="1"/>
  <c r="AB472" i="1"/>
  <c r="AO473" i="1"/>
  <c r="AP473" i="1"/>
  <c r="AQ473" i="1"/>
  <c r="AR473" i="1"/>
  <c r="AS473" i="1"/>
  <c r="AT473" i="1"/>
  <c r="X473" i="1"/>
  <c r="Y473" i="1" s="1"/>
  <c r="T473" i="1" s="1"/>
  <c r="V473" i="1" s="1"/>
  <c r="AB473" i="1"/>
  <c r="AO474" i="1"/>
  <c r="AP474" i="1"/>
  <c r="AQ474" i="1"/>
  <c r="AR474" i="1"/>
  <c r="AS474" i="1"/>
  <c r="AT474" i="1"/>
  <c r="X474" i="1"/>
  <c r="Y474" i="1" s="1"/>
  <c r="T474" i="1" s="1"/>
  <c r="V474" i="1" s="1"/>
  <c r="AB474" i="1"/>
  <c r="AO475" i="1"/>
  <c r="AP475" i="1"/>
  <c r="AQ475" i="1"/>
  <c r="AR475" i="1"/>
  <c r="AS475" i="1"/>
  <c r="AT475" i="1"/>
  <c r="X475" i="1"/>
  <c r="Y475" i="1" s="1"/>
  <c r="T475" i="1" s="1"/>
  <c r="V475" i="1" s="1"/>
  <c r="AB475" i="1"/>
  <c r="AO476" i="1"/>
  <c r="AP476" i="1"/>
  <c r="AQ476" i="1"/>
  <c r="AR476" i="1"/>
  <c r="AS476" i="1"/>
  <c r="AT476" i="1"/>
  <c r="X476" i="1"/>
  <c r="Y476" i="1" s="1"/>
  <c r="T476" i="1" s="1"/>
  <c r="V476" i="1" s="1"/>
  <c r="AB476" i="1"/>
  <c r="AO477" i="1"/>
  <c r="AP477" i="1"/>
  <c r="AQ477" i="1"/>
  <c r="AR477" i="1"/>
  <c r="AS477" i="1"/>
  <c r="AT477" i="1"/>
  <c r="X477" i="1"/>
  <c r="Y477" i="1" s="1"/>
  <c r="T477" i="1" s="1"/>
  <c r="V477" i="1" s="1"/>
  <c r="AB477" i="1"/>
  <c r="AO478" i="1"/>
  <c r="AP478" i="1"/>
  <c r="AQ478" i="1"/>
  <c r="AR478" i="1"/>
  <c r="AS478" i="1"/>
  <c r="AT478" i="1"/>
  <c r="X478" i="1"/>
  <c r="Y478" i="1" s="1"/>
  <c r="T478" i="1" s="1"/>
  <c r="V478" i="1" s="1"/>
  <c r="AB478" i="1"/>
  <c r="AO479" i="1"/>
  <c r="AP479" i="1"/>
  <c r="AQ479" i="1"/>
  <c r="AR479" i="1"/>
  <c r="AS479" i="1"/>
  <c r="AT479" i="1"/>
  <c r="X479" i="1"/>
  <c r="Y479" i="1" s="1"/>
  <c r="T479" i="1" s="1"/>
  <c r="V479" i="1" s="1"/>
  <c r="AB479" i="1"/>
  <c r="AO480" i="1"/>
  <c r="AP480" i="1"/>
  <c r="AQ480" i="1"/>
  <c r="AR480" i="1"/>
  <c r="AS480" i="1"/>
  <c r="AT480" i="1"/>
  <c r="X480" i="1"/>
  <c r="Y480" i="1" s="1"/>
  <c r="T480" i="1" s="1"/>
  <c r="V480" i="1" s="1"/>
  <c r="AB480" i="1"/>
  <c r="AO481" i="1"/>
  <c r="AP481" i="1"/>
  <c r="AQ481" i="1"/>
  <c r="AR481" i="1"/>
  <c r="AS481" i="1"/>
  <c r="AT481" i="1"/>
  <c r="X481" i="1"/>
  <c r="Y481" i="1" s="1"/>
  <c r="T481" i="1" s="1"/>
  <c r="V481" i="1" s="1"/>
  <c r="AB481" i="1"/>
  <c r="AO482" i="1"/>
  <c r="AP482" i="1"/>
  <c r="AQ482" i="1"/>
  <c r="AR482" i="1"/>
  <c r="AS482" i="1"/>
  <c r="AT482" i="1"/>
  <c r="X482" i="1"/>
  <c r="Y482" i="1" s="1"/>
  <c r="T482" i="1" s="1"/>
  <c r="V482" i="1" s="1"/>
  <c r="AB482" i="1"/>
  <c r="AO483" i="1"/>
  <c r="AP483" i="1"/>
  <c r="AQ483" i="1"/>
  <c r="AR483" i="1"/>
  <c r="AS483" i="1"/>
  <c r="AT483" i="1"/>
  <c r="X483" i="1"/>
  <c r="Y483" i="1" s="1"/>
  <c r="T483" i="1" s="1"/>
  <c r="V483" i="1" s="1"/>
  <c r="AB483" i="1"/>
  <c r="AO484" i="1"/>
  <c r="AP484" i="1"/>
  <c r="AQ484" i="1"/>
  <c r="AR484" i="1"/>
  <c r="AS484" i="1"/>
  <c r="AT484" i="1"/>
  <c r="X484" i="1"/>
  <c r="Y484" i="1" s="1"/>
  <c r="T484" i="1" s="1"/>
  <c r="V484" i="1" s="1"/>
  <c r="AB484" i="1"/>
  <c r="AO485" i="1"/>
  <c r="AP485" i="1"/>
  <c r="AQ485" i="1"/>
  <c r="AR485" i="1"/>
  <c r="AS485" i="1"/>
  <c r="AT485" i="1"/>
  <c r="X485" i="1"/>
  <c r="Y485" i="1" s="1"/>
  <c r="T485" i="1" s="1"/>
  <c r="V485" i="1" s="1"/>
  <c r="AB485" i="1"/>
  <c r="AO486" i="1"/>
  <c r="AP486" i="1"/>
  <c r="AQ486" i="1"/>
  <c r="AR486" i="1"/>
  <c r="AS486" i="1"/>
  <c r="AT486" i="1"/>
  <c r="X486" i="1"/>
  <c r="Y486" i="1" s="1"/>
  <c r="T486" i="1" s="1"/>
  <c r="V486" i="1" s="1"/>
  <c r="AB486" i="1"/>
  <c r="AO487" i="1"/>
  <c r="AP487" i="1"/>
  <c r="AQ487" i="1"/>
  <c r="AR487" i="1"/>
  <c r="AS487" i="1"/>
  <c r="AT487" i="1"/>
  <c r="X487" i="1"/>
  <c r="Y487" i="1" s="1"/>
  <c r="T487" i="1" s="1"/>
  <c r="V487" i="1" s="1"/>
  <c r="AB487" i="1"/>
  <c r="AO488" i="1"/>
  <c r="AP488" i="1"/>
  <c r="AQ488" i="1"/>
  <c r="AR488" i="1"/>
  <c r="AS488" i="1"/>
  <c r="AT488" i="1"/>
  <c r="X488" i="1"/>
  <c r="Y488" i="1" s="1"/>
  <c r="T488" i="1" s="1"/>
  <c r="V488" i="1" s="1"/>
  <c r="AB488" i="1"/>
  <c r="AO489" i="1"/>
  <c r="AP489" i="1"/>
  <c r="AQ489" i="1"/>
  <c r="AR489" i="1"/>
  <c r="AS489" i="1"/>
  <c r="AT489" i="1"/>
  <c r="X489" i="1"/>
  <c r="Y489" i="1" s="1"/>
  <c r="T489" i="1" s="1"/>
  <c r="V489" i="1" s="1"/>
  <c r="AB489" i="1"/>
  <c r="AO490" i="1"/>
  <c r="AP490" i="1"/>
  <c r="AQ490" i="1"/>
  <c r="AR490" i="1"/>
  <c r="AS490" i="1"/>
  <c r="AT490" i="1"/>
  <c r="X490" i="1"/>
  <c r="Y490" i="1" s="1"/>
  <c r="T490" i="1" s="1"/>
  <c r="V490" i="1" s="1"/>
  <c r="AB490" i="1"/>
  <c r="AO491" i="1"/>
  <c r="AP491" i="1"/>
  <c r="AQ491" i="1"/>
  <c r="AR491" i="1"/>
  <c r="AS491" i="1"/>
  <c r="AT491" i="1"/>
  <c r="X491" i="1"/>
  <c r="Y491" i="1" s="1"/>
  <c r="T491" i="1" s="1"/>
  <c r="V491" i="1" s="1"/>
  <c r="AB491" i="1"/>
  <c r="AO492" i="1"/>
  <c r="AP492" i="1"/>
  <c r="AQ492" i="1"/>
  <c r="AR492" i="1"/>
  <c r="AS492" i="1"/>
  <c r="AT492" i="1"/>
  <c r="X492" i="1"/>
  <c r="Y492" i="1" s="1"/>
  <c r="T492" i="1" s="1"/>
  <c r="V492" i="1" s="1"/>
  <c r="AB492" i="1"/>
  <c r="AO493" i="1"/>
  <c r="AP493" i="1"/>
  <c r="AQ493" i="1"/>
  <c r="AR493" i="1"/>
  <c r="AS493" i="1"/>
  <c r="AT493" i="1"/>
  <c r="X493" i="1"/>
  <c r="Y493" i="1" s="1"/>
  <c r="T493" i="1" s="1"/>
  <c r="V493" i="1" s="1"/>
  <c r="AB493" i="1"/>
  <c r="AO494" i="1"/>
  <c r="AP494" i="1"/>
  <c r="AQ494" i="1"/>
  <c r="AR494" i="1"/>
  <c r="AS494" i="1"/>
  <c r="AT494" i="1"/>
  <c r="X494" i="1"/>
  <c r="Y494" i="1" s="1"/>
  <c r="T494" i="1" s="1"/>
  <c r="V494" i="1" s="1"/>
  <c r="AB494" i="1"/>
  <c r="AO495" i="1"/>
  <c r="AP495" i="1"/>
  <c r="AQ495" i="1"/>
  <c r="AR495" i="1"/>
  <c r="AS495" i="1"/>
  <c r="AT495" i="1"/>
  <c r="X495" i="1"/>
  <c r="Y495" i="1" s="1"/>
  <c r="T495" i="1" s="1"/>
  <c r="V495" i="1" s="1"/>
  <c r="AB495" i="1"/>
  <c r="AO496" i="1"/>
  <c r="AP496" i="1"/>
  <c r="AQ496" i="1"/>
  <c r="AR496" i="1"/>
  <c r="AS496" i="1"/>
  <c r="AT496" i="1"/>
  <c r="X496" i="1"/>
  <c r="Y496" i="1" s="1"/>
  <c r="T496" i="1" s="1"/>
  <c r="V496" i="1" s="1"/>
  <c r="AB496" i="1"/>
  <c r="AO497" i="1"/>
  <c r="AP497" i="1"/>
  <c r="AQ497" i="1"/>
  <c r="AR497" i="1"/>
  <c r="AS497" i="1"/>
  <c r="AT497" i="1"/>
  <c r="X497" i="1"/>
  <c r="Y497" i="1" s="1"/>
  <c r="T497" i="1" s="1"/>
  <c r="V497" i="1" s="1"/>
  <c r="AB497" i="1"/>
  <c r="AO498" i="1"/>
  <c r="AP498" i="1"/>
  <c r="AQ498" i="1"/>
  <c r="AR498" i="1"/>
  <c r="AS498" i="1"/>
  <c r="AT498" i="1"/>
  <c r="X498" i="1"/>
  <c r="Y498" i="1" s="1"/>
  <c r="T498" i="1" s="1"/>
  <c r="V498" i="1" s="1"/>
  <c r="AB498" i="1"/>
  <c r="AO499" i="1"/>
  <c r="AP499" i="1"/>
  <c r="AQ499" i="1"/>
  <c r="AR499" i="1"/>
  <c r="AS499" i="1"/>
  <c r="AT499" i="1"/>
  <c r="X499" i="1"/>
  <c r="Y499" i="1" s="1"/>
  <c r="T499" i="1" s="1"/>
  <c r="V499" i="1" s="1"/>
  <c r="AB499" i="1"/>
  <c r="AO500" i="1"/>
  <c r="AP500" i="1"/>
  <c r="AQ500" i="1"/>
  <c r="AR500" i="1"/>
  <c r="AS500" i="1"/>
  <c r="AT500" i="1"/>
  <c r="X500" i="1"/>
  <c r="Y500" i="1" s="1"/>
  <c r="T500" i="1" s="1"/>
  <c r="V500" i="1" s="1"/>
  <c r="AB500" i="1"/>
  <c r="AO501" i="1"/>
  <c r="AP501" i="1"/>
  <c r="AQ501" i="1"/>
  <c r="AR501" i="1"/>
  <c r="AS501" i="1"/>
  <c r="AT501" i="1"/>
  <c r="X501" i="1"/>
  <c r="Y501" i="1" s="1"/>
  <c r="T501" i="1" s="1"/>
  <c r="V501" i="1" s="1"/>
  <c r="AB501" i="1"/>
  <c r="AO502" i="1"/>
  <c r="AP502" i="1"/>
  <c r="AQ502" i="1"/>
  <c r="AR502" i="1"/>
  <c r="AS502" i="1"/>
  <c r="AT502" i="1"/>
  <c r="X502" i="1"/>
  <c r="Y502" i="1" s="1"/>
  <c r="T502" i="1" s="1"/>
  <c r="V502" i="1" s="1"/>
  <c r="AB502" i="1"/>
  <c r="AO557" i="1"/>
  <c r="AP557" i="1"/>
  <c r="AQ557" i="1"/>
  <c r="AR557" i="1"/>
  <c r="AS557" i="1"/>
  <c r="AT557" i="1"/>
  <c r="X557" i="1"/>
  <c r="Y557" i="1" s="1"/>
  <c r="T557" i="1" s="1"/>
  <c r="V557" i="1" s="1"/>
  <c r="AB557" i="1"/>
  <c r="AO558" i="1"/>
  <c r="AP558" i="1"/>
  <c r="AQ558" i="1"/>
  <c r="AR558" i="1"/>
  <c r="AS558" i="1"/>
  <c r="AT558" i="1"/>
  <c r="X558" i="1"/>
  <c r="Y558" i="1" s="1"/>
  <c r="T558" i="1" s="1"/>
  <c r="V558" i="1" s="1"/>
  <c r="AB558" i="1"/>
  <c r="AO559" i="1"/>
  <c r="AP559" i="1"/>
  <c r="AQ559" i="1"/>
  <c r="AR559" i="1"/>
  <c r="AS559" i="1"/>
  <c r="AT559" i="1"/>
  <c r="X559" i="1"/>
  <c r="Y559" i="1" s="1"/>
  <c r="T559" i="1" s="1"/>
  <c r="V559" i="1" s="1"/>
  <c r="AB559" i="1"/>
  <c r="AO560" i="1"/>
  <c r="AP560" i="1"/>
  <c r="AQ560" i="1"/>
  <c r="AR560" i="1"/>
  <c r="AS560" i="1"/>
  <c r="AT560" i="1"/>
  <c r="X560" i="1"/>
  <c r="Y560" i="1" s="1"/>
  <c r="T560" i="1" s="1"/>
  <c r="V560" i="1" s="1"/>
  <c r="AB560" i="1"/>
  <c r="AO561" i="1"/>
  <c r="AP561" i="1"/>
  <c r="AQ561" i="1"/>
  <c r="AR561" i="1"/>
  <c r="AS561" i="1"/>
  <c r="AT561" i="1"/>
  <c r="X561" i="1"/>
  <c r="Y561" i="1" s="1"/>
  <c r="T561" i="1" s="1"/>
  <c r="V561" i="1" s="1"/>
  <c r="AB561" i="1"/>
  <c r="AO562" i="1"/>
  <c r="AP562" i="1"/>
  <c r="AQ562" i="1"/>
  <c r="AR562" i="1"/>
  <c r="AS562" i="1"/>
  <c r="AT562" i="1"/>
  <c r="X562" i="1"/>
  <c r="Y562" i="1" s="1"/>
  <c r="T562" i="1" s="1"/>
  <c r="V562" i="1" s="1"/>
  <c r="AB562" i="1"/>
  <c r="AO563" i="1"/>
  <c r="AP563" i="1"/>
  <c r="AQ563" i="1"/>
  <c r="AR563" i="1"/>
  <c r="AS563" i="1"/>
  <c r="AT563" i="1"/>
  <c r="X563" i="1"/>
  <c r="Y563" i="1" s="1"/>
  <c r="T563" i="1" s="1"/>
  <c r="V563" i="1" s="1"/>
  <c r="AB563" i="1"/>
  <c r="AO564" i="1"/>
  <c r="AP564" i="1"/>
  <c r="AQ564" i="1"/>
  <c r="AR564" i="1"/>
  <c r="AS564" i="1"/>
  <c r="AT564" i="1"/>
  <c r="X564" i="1"/>
  <c r="Y564" i="1" s="1"/>
  <c r="T564" i="1" s="1"/>
  <c r="V564" i="1" s="1"/>
  <c r="AB564" i="1"/>
  <c r="AO565" i="1"/>
  <c r="AP565" i="1"/>
  <c r="AQ565" i="1"/>
  <c r="AR565" i="1"/>
  <c r="AS565" i="1"/>
  <c r="AT565" i="1"/>
  <c r="X565" i="1"/>
  <c r="Y565" i="1" s="1"/>
  <c r="T565" i="1" s="1"/>
  <c r="V565" i="1" s="1"/>
  <c r="AB565" i="1"/>
  <c r="AO566" i="1"/>
  <c r="AP566" i="1"/>
  <c r="AQ566" i="1"/>
  <c r="AR566" i="1"/>
  <c r="AS566" i="1"/>
  <c r="AT566" i="1"/>
  <c r="X566" i="1"/>
  <c r="Y566" i="1" s="1"/>
  <c r="T566" i="1" s="1"/>
  <c r="V566" i="1" s="1"/>
  <c r="AB566" i="1"/>
  <c r="AO567" i="1"/>
  <c r="AP567" i="1"/>
  <c r="AQ567" i="1"/>
  <c r="AR567" i="1"/>
  <c r="AS567" i="1"/>
  <c r="AT567" i="1"/>
  <c r="X567" i="1"/>
  <c r="Y567" i="1" s="1"/>
  <c r="T567" i="1" s="1"/>
  <c r="V567" i="1" s="1"/>
  <c r="AB567" i="1"/>
  <c r="AO568" i="1"/>
  <c r="AP568" i="1"/>
  <c r="AQ568" i="1"/>
  <c r="AR568" i="1"/>
  <c r="AS568" i="1"/>
  <c r="AT568" i="1"/>
  <c r="X568" i="1"/>
  <c r="Y568" i="1" s="1"/>
  <c r="T568" i="1" s="1"/>
  <c r="V568" i="1" s="1"/>
  <c r="AB568" i="1"/>
  <c r="AO569" i="1"/>
  <c r="AP569" i="1"/>
  <c r="AQ569" i="1"/>
  <c r="AR569" i="1"/>
  <c r="AS569" i="1"/>
  <c r="AT569" i="1"/>
  <c r="X569" i="1"/>
  <c r="Y569" i="1" s="1"/>
  <c r="T569" i="1" s="1"/>
  <c r="V569" i="1" s="1"/>
  <c r="AB569" i="1"/>
  <c r="AO570" i="1"/>
  <c r="AP570" i="1"/>
  <c r="AQ570" i="1"/>
  <c r="AR570" i="1"/>
  <c r="AS570" i="1"/>
  <c r="AT570" i="1"/>
  <c r="X570" i="1"/>
  <c r="Y570" i="1" s="1"/>
  <c r="T570" i="1" s="1"/>
  <c r="V570" i="1" s="1"/>
  <c r="AB570" i="1"/>
  <c r="AO571" i="1"/>
  <c r="AP571" i="1"/>
  <c r="AQ571" i="1"/>
  <c r="AR571" i="1"/>
  <c r="AS571" i="1"/>
  <c r="AT571" i="1"/>
  <c r="X571" i="1"/>
  <c r="Y571" i="1" s="1"/>
  <c r="T571" i="1" s="1"/>
  <c r="V571" i="1" s="1"/>
  <c r="AB571" i="1"/>
  <c r="AO572" i="1"/>
  <c r="AP572" i="1"/>
  <c r="AQ572" i="1"/>
  <c r="AR572" i="1"/>
  <c r="AS572" i="1"/>
  <c r="AT572" i="1"/>
  <c r="X572" i="1"/>
  <c r="Y572" i="1" s="1"/>
  <c r="T572" i="1" s="1"/>
  <c r="V572" i="1" s="1"/>
  <c r="AB572" i="1"/>
  <c r="AO573" i="1"/>
  <c r="AP573" i="1"/>
  <c r="AQ573" i="1"/>
  <c r="AR573" i="1"/>
  <c r="AS573" i="1"/>
  <c r="AT573" i="1"/>
  <c r="X573" i="1"/>
  <c r="Y573" i="1" s="1"/>
  <c r="T573" i="1" s="1"/>
  <c r="V573" i="1" s="1"/>
  <c r="AB573" i="1"/>
  <c r="AO574" i="1"/>
  <c r="AP574" i="1"/>
  <c r="AQ574" i="1"/>
  <c r="AR574" i="1"/>
  <c r="AS574" i="1"/>
  <c r="AT574" i="1"/>
  <c r="X574" i="1"/>
  <c r="Y574" i="1" s="1"/>
  <c r="T574" i="1" s="1"/>
  <c r="V574" i="1" s="1"/>
  <c r="AB574" i="1"/>
  <c r="AO575" i="1"/>
  <c r="AP575" i="1"/>
  <c r="AQ575" i="1"/>
  <c r="AR575" i="1"/>
  <c r="AS575" i="1"/>
  <c r="AT575" i="1"/>
  <c r="X575" i="1"/>
  <c r="Y575" i="1" s="1"/>
  <c r="T575" i="1" s="1"/>
  <c r="V575" i="1" s="1"/>
  <c r="AB575" i="1"/>
  <c r="AO576" i="1"/>
  <c r="AP576" i="1"/>
  <c r="AQ576" i="1"/>
  <c r="AR576" i="1"/>
  <c r="AS576" i="1"/>
  <c r="AT576" i="1"/>
  <c r="X576" i="1"/>
  <c r="Y576" i="1" s="1"/>
  <c r="T576" i="1" s="1"/>
  <c r="V576" i="1" s="1"/>
  <c r="AB576" i="1"/>
  <c r="AO577" i="1"/>
  <c r="AP577" i="1"/>
  <c r="AQ577" i="1"/>
  <c r="AR577" i="1"/>
  <c r="AS577" i="1"/>
  <c r="AT577" i="1"/>
  <c r="X577" i="1"/>
  <c r="Y577" i="1" s="1"/>
  <c r="T577" i="1" s="1"/>
  <c r="V577" i="1" s="1"/>
  <c r="AB577" i="1"/>
  <c r="AO578" i="1"/>
  <c r="AP578" i="1"/>
  <c r="AQ578" i="1"/>
  <c r="AR578" i="1"/>
  <c r="AS578" i="1"/>
  <c r="AT578" i="1"/>
  <c r="X578" i="1"/>
  <c r="Y578" i="1" s="1"/>
  <c r="T578" i="1" s="1"/>
  <c r="V578" i="1" s="1"/>
  <c r="AB578" i="1"/>
  <c r="AO579" i="1"/>
  <c r="AP579" i="1"/>
  <c r="AQ579" i="1"/>
  <c r="AR579" i="1"/>
  <c r="AS579" i="1"/>
  <c r="AT579" i="1"/>
  <c r="X579" i="1"/>
  <c r="Y579" i="1" s="1"/>
  <c r="T579" i="1" s="1"/>
  <c r="V579" i="1" s="1"/>
  <c r="AB579" i="1"/>
  <c r="AO580" i="1"/>
  <c r="AP580" i="1"/>
  <c r="AQ580" i="1"/>
  <c r="AR580" i="1"/>
  <c r="AS580" i="1"/>
  <c r="AT580" i="1"/>
  <c r="X580" i="1"/>
  <c r="Y580" i="1" s="1"/>
  <c r="T580" i="1" s="1"/>
  <c r="V580" i="1" s="1"/>
  <c r="AB580" i="1"/>
  <c r="AO581" i="1"/>
  <c r="AP581" i="1"/>
  <c r="AQ581" i="1"/>
  <c r="AR581" i="1"/>
  <c r="AS581" i="1"/>
  <c r="AT581" i="1"/>
  <c r="X581" i="1"/>
  <c r="Y581" i="1" s="1"/>
  <c r="T581" i="1" s="1"/>
  <c r="V581" i="1" s="1"/>
  <c r="AB581" i="1"/>
  <c r="AO582" i="1"/>
  <c r="AP582" i="1"/>
  <c r="AQ582" i="1"/>
  <c r="AR582" i="1"/>
  <c r="AS582" i="1"/>
  <c r="AT582" i="1"/>
  <c r="X582" i="1"/>
  <c r="Y582" i="1" s="1"/>
  <c r="T582" i="1" s="1"/>
  <c r="V582" i="1" s="1"/>
  <c r="AB582" i="1"/>
  <c r="AO583" i="1"/>
  <c r="AP583" i="1"/>
  <c r="AQ583" i="1"/>
  <c r="AR583" i="1"/>
  <c r="AS583" i="1"/>
  <c r="AT583" i="1"/>
  <c r="X583" i="1"/>
  <c r="Y583" i="1" s="1"/>
  <c r="T583" i="1" s="1"/>
  <c r="V583" i="1" s="1"/>
  <c r="AB583" i="1"/>
  <c r="AO584" i="1"/>
  <c r="AP584" i="1"/>
  <c r="AQ584" i="1"/>
  <c r="AR584" i="1"/>
  <c r="AS584" i="1"/>
  <c r="AT584" i="1"/>
  <c r="X584" i="1"/>
  <c r="Y584" i="1" s="1"/>
  <c r="T584" i="1" s="1"/>
  <c r="V584" i="1" s="1"/>
  <c r="AB584" i="1"/>
  <c r="AO585" i="1"/>
  <c r="AP585" i="1"/>
  <c r="AQ585" i="1"/>
  <c r="AR585" i="1"/>
  <c r="AS585" i="1"/>
  <c r="AT585" i="1"/>
  <c r="X585" i="1"/>
  <c r="Y585" i="1" s="1"/>
  <c r="T585" i="1" s="1"/>
  <c r="V585" i="1" s="1"/>
  <c r="AB585" i="1"/>
  <c r="AO586" i="1"/>
  <c r="AP586" i="1"/>
  <c r="AQ586" i="1"/>
  <c r="AR586" i="1"/>
  <c r="AS586" i="1"/>
  <c r="AT586" i="1"/>
  <c r="X586" i="1"/>
  <c r="Y586" i="1" s="1"/>
  <c r="T586" i="1" s="1"/>
  <c r="V586" i="1" s="1"/>
  <c r="AB586" i="1"/>
  <c r="AO587" i="1"/>
  <c r="AP587" i="1"/>
  <c r="AQ587" i="1"/>
  <c r="AR587" i="1"/>
  <c r="AS587" i="1"/>
  <c r="AT587" i="1"/>
  <c r="X587" i="1"/>
  <c r="Y587" i="1" s="1"/>
  <c r="T587" i="1" s="1"/>
  <c r="V587" i="1" s="1"/>
  <c r="AB587" i="1"/>
  <c r="AO588" i="1"/>
  <c r="AP588" i="1"/>
  <c r="AQ588" i="1"/>
  <c r="AR588" i="1"/>
  <c r="AS588" i="1"/>
  <c r="AT588" i="1"/>
  <c r="X588" i="1"/>
  <c r="Y588" i="1" s="1"/>
  <c r="T588" i="1" s="1"/>
  <c r="V588" i="1" s="1"/>
  <c r="AB588" i="1"/>
  <c r="AO589" i="1"/>
  <c r="AP589" i="1"/>
  <c r="AQ589" i="1"/>
  <c r="AR589" i="1"/>
  <c r="AS589" i="1"/>
  <c r="AT589" i="1"/>
  <c r="X589" i="1"/>
  <c r="Y589" i="1" s="1"/>
  <c r="T589" i="1" s="1"/>
  <c r="V589" i="1" s="1"/>
  <c r="AB589" i="1"/>
  <c r="AO590" i="1"/>
  <c r="AP590" i="1"/>
  <c r="AQ590" i="1"/>
  <c r="AR590" i="1"/>
  <c r="AS590" i="1"/>
  <c r="AT590" i="1"/>
  <c r="X590" i="1"/>
  <c r="Y590" i="1" s="1"/>
  <c r="T590" i="1" s="1"/>
  <c r="V590" i="1" s="1"/>
  <c r="AB590" i="1"/>
  <c r="AO591" i="1"/>
  <c r="AP591" i="1"/>
  <c r="AQ591" i="1"/>
  <c r="AR591" i="1"/>
  <c r="AS591" i="1"/>
  <c r="AT591" i="1"/>
  <c r="X591" i="1"/>
  <c r="Y591" i="1" s="1"/>
  <c r="T591" i="1" s="1"/>
  <c r="V591" i="1" s="1"/>
  <c r="AB591" i="1"/>
  <c r="AO592" i="1"/>
  <c r="AP592" i="1"/>
  <c r="AQ592" i="1"/>
  <c r="AR592" i="1"/>
  <c r="AS592" i="1"/>
  <c r="AT592" i="1"/>
  <c r="X592" i="1"/>
  <c r="Y592" i="1" s="1"/>
  <c r="T592" i="1" s="1"/>
  <c r="V592" i="1" s="1"/>
  <c r="AB592" i="1"/>
  <c r="AO593" i="1"/>
  <c r="AP593" i="1"/>
  <c r="AQ593" i="1"/>
  <c r="AR593" i="1"/>
  <c r="AS593" i="1"/>
  <c r="AT593" i="1"/>
  <c r="X593" i="1"/>
  <c r="Y593" i="1" s="1"/>
  <c r="T593" i="1" s="1"/>
  <c r="V593" i="1" s="1"/>
  <c r="AB593" i="1"/>
  <c r="AO594" i="1"/>
  <c r="AP594" i="1"/>
  <c r="AQ594" i="1"/>
  <c r="AR594" i="1"/>
  <c r="AS594" i="1"/>
  <c r="AT594" i="1"/>
  <c r="X594" i="1"/>
  <c r="Y594" i="1" s="1"/>
  <c r="T594" i="1" s="1"/>
  <c r="V594" i="1" s="1"/>
  <c r="AB594" i="1"/>
  <c r="AO595" i="1"/>
  <c r="AP595" i="1"/>
  <c r="AQ595" i="1"/>
  <c r="AR595" i="1"/>
  <c r="AS595" i="1"/>
  <c r="AT595" i="1"/>
  <c r="X595" i="1"/>
  <c r="Y595" i="1" s="1"/>
  <c r="T595" i="1" s="1"/>
  <c r="V595" i="1" s="1"/>
  <c r="AB595" i="1"/>
  <c r="AO596" i="1"/>
  <c r="AP596" i="1"/>
  <c r="AQ596" i="1"/>
  <c r="AR596" i="1"/>
  <c r="AS596" i="1"/>
  <c r="AT596" i="1"/>
  <c r="X596" i="1"/>
  <c r="Y596" i="1" s="1"/>
  <c r="T596" i="1" s="1"/>
  <c r="V596" i="1" s="1"/>
  <c r="AB596" i="1"/>
  <c r="AO597" i="1"/>
  <c r="AP597" i="1"/>
  <c r="AQ597" i="1"/>
  <c r="AR597" i="1"/>
  <c r="AS597" i="1"/>
  <c r="AT597" i="1"/>
  <c r="X597" i="1"/>
  <c r="Y597" i="1" s="1"/>
  <c r="T597" i="1" s="1"/>
  <c r="V597" i="1" s="1"/>
  <c r="AB597" i="1"/>
  <c r="AO598" i="1"/>
  <c r="AP598" i="1"/>
  <c r="AQ598" i="1"/>
  <c r="AR598" i="1"/>
  <c r="AS598" i="1"/>
  <c r="AT598" i="1"/>
  <c r="X598" i="1"/>
  <c r="Y598" i="1" s="1"/>
  <c r="T598" i="1" s="1"/>
  <c r="V598" i="1" s="1"/>
  <c r="AB598" i="1"/>
  <c r="AO599" i="1"/>
  <c r="AP599" i="1"/>
  <c r="AQ599" i="1"/>
  <c r="AR599" i="1"/>
  <c r="AS599" i="1"/>
  <c r="AT599" i="1"/>
  <c r="X599" i="1"/>
  <c r="Y599" i="1" s="1"/>
  <c r="T599" i="1" s="1"/>
  <c r="V599" i="1" s="1"/>
  <c r="AB599" i="1"/>
  <c r="AO600" i="1"/>
  <c r="AP600" i="1"/>
  <c r="AQ600" i="1"/>
  <c r="AR600" i="1"/>
  <c r="AS600" i="1"/>
  <c r="AT600" i="1"/>
  <c r="X600" i="1"/>
  <c r="Y600" i="1" s="1"/>
  <c r="T600" i="1" s="1"/>
  <c r="V600" i="1" s="1"/>
  <c r="AB600" i="1"/>
  <c r="AO601" i="1"/>
  <c r="AP601" i="1"/>
  <c r="AQ601" i="1"/>
  <c r="AR601" i="1"/>
  <c r="AS601" i="1"/>
  <c r="AT601" i="1"/>
  <c r="X601" i="1"/>
  <c r="Y601" i="1" s="1"/>
  <c r="T601" i="1" s="1"/>
  <c r="V601" i="1" s="1"/>
  <c r="AB601" i="1"/>
  <c r="AO602" i="1"/>
  <c r="AP602" i="1"/>
  <c r="AQ602" i="1"/>
  <c r="AR602" i="1"/>
  <c r="AS602" i="1"/>
  <c r="AT602" i="1"/>
  <c r="X602" i="1"/>
  <c r="Y602" i="1" s="1"/>
  <c r="T602" i="1" s="1"/>
  <c r="V602" i="1" s="1"/>
  <c r="AB602" i="1"/>
  <c r="AO603" i="1"/>
  <c r="AP603" i="1"/>
  <c r="AQ603" i="1"/>
  <c r="AR603" i="1"/>
  <c r="AS603" i="1"/>
  <c r="AT603" i="1"/>
  <c r="X603" i="1"/>
  <c r="Y603" i="1" s="1"/>
  <c r="T603" i="1" s="1"/>
  <c r="V603" i="1" s="1"/>
  <c r="AB603" i="1"/>
  <c r="AO604" i="1"/>
  <c r="AP604" i="1"/>
  <c r="AQ604" i="1"/>
  <c r="AR604" i="1"/>
  <c r="AS604" i="1"/>
  <c r="AT604" i="1"/>
  <c r="X604" i="1"/>
  <c r="Y604" i="1" s="1"/>
  <c r="T604" i="1" s="1"/>
  <c r="V604" i="1" s="1"/>
  <c r="AB604" i="1"/>
  <c r="AO605" i="1"/>
  <c r="AP605" i="1"/>
  <c r="AQ605" i="1"/>
  <c r="AR605" i="1"/>
  <c r="AS605" i="1"/>
  <c r="AT605" i="1"/>
  <c r="X605" i="1"/>
  <c r="Y605" i="1" s="1"/>
  <c r="T605" i="1" s="1"/>
  <c r="V605" i="1" s="1"/>
  <c r="AB605" i="1"/>
  <c r="AO606" i="1"/>
  <c r="AP606" i="1"/>
  <c r="AQ606" i="1"/>
  <c r="AR606" i="1"/>
  <c r="AS606" i="1"/>
  <c r="AT606" i="1"/>
  <c r="X606" i="1"/>
  <c r="Y606" i="1" s="1"/>
  <c r="T606" i="1" s="1"/>
  <c r="V606" i="1" s="1"/>
  <c r="AB606" i="1"/>
  <c r="AO607" i="1"/>
  <c r="AP607" i="1"/>
  <c r="AQ607" i="1"/>
  <c r="AR607" i="1"/>
  <c r="AS607" i="1"/>
  <c r="AT607" i="1"/>
  <c r="X607" i="1"/>
  <c r="Y607" i="1" s="1"/>
  <c r="T607" i="1" s="1"/>
  <c r="V607" i="1" s="1"/>
  <c r="AB607" i="1"/>
  <c r="AO608" i="1"/>
  <c r="AP608" i="1"/>
  <c r="AQ608" i="1"/>
  <c r="AR608" i="1"/>
  <c r="AS608" i="1"/>
  <c r="AT608" i="1"/>
  <c r="X608" i="1"/>
  <c r="Y608" i="1" s="1"/>
  <c r="T608" i="1" s="1"/>
  <c r="V608" i="1" s="1"/>
  <c r="AB608" i="1"/>
  <c r="AO609" i="1"/>
  <c r="AP609" i="1"/>
  <c r="AQ609" i="1"/>
  <c r="AR609" i="1"/>
  <c r="AS609" i="1"/>
  <c r="AT609" i="1"/>
  <c r="X609" i="1"/>
  <c r="Y609" i="1" s="1"/>
  <c r="T609" i="1" s="1"/>
  <c r="V609" i="1" s="1"/>
  <c r="AB609" i="1"/>
  <c r="AO610" i="1"/>
  <c r="AP610" i="1"/>
  <c r="AQ610" i="1"/>
  <c r="AR610" i="1"/>
  <c r="AS610" i="1"/>
  <c r="AT610" i="1"/>
  <c r="X610" i="1"/>
  <c r="Y610" i="1" s="1"/>
  <c r="T610" i="1" s="1"/>
  <c r="V610" i="1" s="1"/>
  <c r="AB610" i="1"/>
  <c r="AO611" i="1"/>
  <c r="AP611" i="1"/>
  <c r="AQ611" i="1"/>
  <c r="AR611" i="1"/>
  <c r="AS611" i="1"/>
  <c r="AT611" i="1"/>
  <c r="X611" i="1"/>
  <c r="Y611" i="1" s="1"/>
  <c r="T611" i="1" s="1"/>
  <c r="V611" i="1" s="1"/>
  <c r="AB611" i="1"/>
  <c r="AO612" i="1"/>
  <c r="AP612" i="1"/>
  <c r="AQ612" i="1"/>
  <c r="AR612" i="1"/>
  <c r="AS612" i="1"/>
  <c r="AT612" i="1"/>
  <c r="X612" i="1"/>
  <c r="Y612" i="1" s="1"/>
  <c r="T612" i="1" s="1"/>
  <c r="V612" i="1" s="1"/>
  <c r="AB612" i="1"/>
  <c r="AO613" i="1"/>
  <c r="AP613" i="1"/>
  <c r="AQ613" i="1"/>
  <c r="AR613" i="1"/>
  <c r="AS613" i="1"/>
  <c r="AT613" i="1"/>
  <c r="X613" i="1"/>
  <c r="Y613" i="1" s="1"/>
  <c r="T613" i="1" s="1"/>
  <c r="V613" i="1" s="1"/>
  <c r="AB613" i="1"/>
  <c r="AO614" i="1"/>
  <c r="AP614" i="1"/>
  <c r="AQ614" i="1"/>
  <c r="AR614" i="1"/>
  <c r="AS614" i="1"/>
  <c r="AT614" i="1"/>
  <c r="X614" i="1"/>
  <c r="Y614" i="1" s="1"/>
  <c r="T614" i="1" s="1"/>
  <c r="V614" i="1" s="1"/>
  <c r="AB614" i="1"/>
  <c r="AO615" i="1"/>
  <c r="AP615" i="1"/>
  <c r="AQ615" i="1"/>
  <c r="AR615" i="1"/>
  <c r="AS615" i="1"/>
  <c r="AT615" i="1"/>
  <c r="X615" i="1"/>
  <c r="Y615" i="1" s="1"/>
  <c r="T615" i="1" s="1"/>
  <c r="V615" i="1" s="1"/>
  <c r="AB615" i="1"/>
  <c r="AO616" i="1"/>
  <c r="AP616" i="1"/>
  <c r="AQ616" i="1"/>
  <c r="AR616" i="1"/>
  <c r="AS616" i="1"/>
  <c r="AT616" i="1"/>
  <c r="X616" i="1"/>
  <c r="Y616" i="1" s="1"/>
  <c r="T616" i="1" s="1"/>
  <c r="V616" i="1" s="1"/>
  <c r="AB616" i="1"/>
  <c r="AO617" i="1"/>
  <c r="AP617" i="1"/>
  <c r="AQ617" i="1"/>
  <c r="AR617" i="1"/>
  <c r="AS617" i="1"/>
  <c r="AT617" i="1"/>
  <c r="X617" i="1"/>
  <c r="Y617" i="1" s="1"/>
  <c r="T617" i="1" s="1"/>
  <c r="V617" i="1" s="1"/>
  <c r="AB617" i="1"/>
  <c r="AO623" i="1"/>
  <c r="AP623" i="1"/>
  <c r="AQ623" i="1"/>
  <c r="AR623" i="1"/>
  <c r="AS623" i="1"/>
  <c r="AT623" i="1"/>
  <c r="X623" i="1"/>
  <c r="Y623" i="1" s="1"/>
  <c r="T623" i="1" s="1"/>
  <c r="V623" i="1" s="1"/>
  <c r="AB623" i="1"/>
  <c r="AO624" i="1"/>
  <c r="AP624" i="1"/>
  <c r="AQ624" i="1"/>
  <c r="AR624" i="1"/>
  <c r="AS624" i="1"/>
  <c r="AT624" i="1"/>
  <c r="X624" i="1"/>
  <c r="Y624" i="1" s="1"/>
  <c r="T624" i="1" s="1"/>
  <c r="V624" i="1" s="1"/>
  <c r="AB624" i="1"/>
  <c r="AO625" i="1"/>
  <c r="AP625" i="1"/>
  <c r="AQ625" i="1"/>
  <c r="AR625" i="1"/>
  <c r="AS625" i="1"/>
  <c r="AT625" i="1"/>
  <c r="X625" i="1"/>
  <c r="Y625" i="1" s="1"/>
  <c r="T625" i="1" s="1"/>
  <c r="V625" i="1" s="1"/>
  <c r="AB625" i="1"/>
  <c r="AO626" i="1"/>
  <c r="AP626" i="1"/>
  <c r="AQ626" i="1"/>
  <c r="AR626" i="1"/>
  <c r="AS626" i="1"/>
  <c r="AT626" i="1"/>
  <c r="X626" i="1"/>
  <c r="Y626" i="1" s="1"/>
  <c r="T626" i="1" s="1"/>
  <c r="V626" i="1" s="1"/>
  <c r="AB626" i="1"/>
  <c r="AO627" i="1"/>
  <c r="AP627" i="1"/>
  <c r="AQ627" i="1"/>
  <c r="AR627" i="1"/>
  <c r="AS627" i="1"/>
  <c r="AT627" i="1"/>
  <c r="X627" i="1"/>
  <c r="Y627" i="1" s="1"/>
  <c r="T627" i="1" s="1"/>
  <c r="V627" i="1" s="1"/>
  <c r="AB627" i="1"/>
  <c r="AO628" i="1"/>
  <c r="AP628" i="1"/>
  <c r="AQ628" i="1"/>
  <c r="AR628" i="1"/>
  <c r="AS628" i="1"/>
  <c r="AT628" i="1"/>
  <c r="X628" i="1"/>
  <c r="Y628" i="1" s="1"/>
  <c r="T628" i="1" s="1"/>
  <c r="V628" i="1" s="1"/>
  <c r="AB628" i="1"/>
  <c r="AO629" i="1"/>
  <c r="AP629" i="1"/>
  <c r="AQ629" i="1"/>
  <c r="AR629" i="1"/>
  <c r="AS629" i="1"/>
  <c r="AT629" i="1"/>
  <c r="X629" i="1"/>
  <c r="Y629" i="1" s="1"/>
  <c r="T629" i="1" s="1"/>
  <c r="V629" i="1" s="1"/>
  <c r="AB629" i="1"/>
  <c r="AO630" i="1"/>
  <c r="AP630" i="1"/>
  <c r="AQ630" i="1"/>
  <c r="AR630" i="1"/>
  <c r="AS630" i="1"/>
  <c r="AT630" i="1"/>
  <c r="X630" i="1"/>
  <c r="Y630" i="1" s="1"/>
  <c r="T630" i="1" s="1"/>
  <c r="V630" i="1" s="1"/>
  <c r="AB630" i="1"/>
  <c r="AO631" i="1"/>
  <c r="AP631" i="1"/>
  <c r="AQ631" i="1"/>
  <c r="AR631" i="1"/>
  <c r="AS631" i="1"/>
  <c r="AT631" i="1"/>
  <c r="X631" i="1"/>
  <c r="Y631" i="1" s="1"/>
  <c r="T631" i="1" s="1"/>
  <c r="V631" i="1" s="1"/>
  <c r="AB631" i="1"/>
  <c r="AO632" i="1"/>
  <c r="AP632" i="1"/>
  <c r="AQ632" i="1"/>
  <c r="AR632" i="1"/>
  <c r="AS632" i="1"/>
  <c r="AT632" i="1"/>
  <c r="X632" i="1"/>
  <c r="Y632" i="1" s="1"/>
  <c r="T632" i="1" s="1"/>
  <c r="V632" i="1" s="1"/>
  <c r="AB632" i="1"/>
  <c r="AO633" i="1"/>
  <c r="AP633" i="1"/>
  <c r="AQ633" i="1"/>
  <c r="AR633" i="1"/>
  <c r="AS633" i="1"/>
  <c r="AT633" i="1"/>
  <c r="X633" i="1"/>
  <c r="Y633" i="1" s="1"/>
  <c r="T633" i="1" s="1"/>
  <c r="V633" i="1" s="1"/>
  <c r="AB633" i="1"/>
  <c r="AO634" i="1"/>
  <c r="AP634" i="1"/>
  <c r="AQ634" i="1"/>
  <c r="AR634" i="1"/>
  <c r="AS634" i="1"/>
  <c r="AT634" i="1"/>
  <c r="X634" i="1"/>
  <c r="Y634" i="1" s="1"/>
  <c r="T634" i="1" s="1"/>
  <c r="V634" i="1" s="1"/>
  <c r="AB634" i="1"/>
  <c r="AO635" i="1"/>
  <c r="AP635" i="1"/>
  <c r="AQ635" i="1"/>
  <c r="AR635" i="1"/>
  <c r="AS635" i="1"/>
  <c r="AT635" i="1"/>
  <c r="X635" i="1"/>
  <c r="Y635" i="1" s="1"/>
  <c r="T635" i="1" s="1"/>
  <c r="V635" i="1" s="1"/>
  <c r="AB635" i="1"/>
  <c r="AO618" i="1"/>
  <c r="AP618" i="1"/>
  <c r="AQ618" i="1"/>
  <c r="AR618" i="1"/>
  <c r="AS618" i="1"/>
  <c r="AT618" i="1"/>
  <c r="X618" i="1"/>
  <c r="Y618" i="1" s="1"/>
  <c r="T618" i="1" s="1"/>
  <c r="V618" i="1" s="1"/>
  <c r="AB618" i="1"/>
  <c r="AO619" i="1"/>
  <c r="AP619" i="1"/>
  <c r="AQ619" i="1"/>
  <c r="AR619" i="1"/>
  <c r="AS619" i="1"/>
  <c r="AT619" i="1"/>
  <c r="X619" i="1"/>
  <c r="Y619" i="1" s="1"/>
  <c r="T619" i="1" s="1"/>
  <c r="V619" i="1" s="1"/>
  <c r="AB619" i="1"/>
  <c r="AO620" i="1"/>
  <c r="AP620" i="1"/>
  <c r="AQ620" i="1"/>
  <c r="AR620" i="1"/>
  <c r="AS620" i="1"/>
  <c r="AT620" i="1"/>
  <c r="X620" i="1"/>
  <c r="Y620" i="1" s="1"/>
  <c r="T620" i="1" s="1"/>
  <c r="V620" i="1" s="1"/>
  <c r="AB620" i="1"/>
  <c r="AO621" i="1"/>
  <c r="AP621" i="1"/>
  <c r="AQ621" i="1"/>
  <c r="AR621" i="1"/>
  <c r="AS621" i="1"/>
  <c r="AT621" i="1"/>
  <c r="X621" i="1"/>
  <c r="Y621" i="1" s="1"/>
  <c r="T621" i="1" s="1"/>
  <c r="V621" i="1" s="1"/>
  <c r="AB621" i="1"/>
  <c r="AO622" i="1"/>
  <c r="AP622" i="1"/>
  <c r="AQ622" i="1"/>
  <c r="AR622" i="1"/>
  <c r="AS622" i="1"/>
  <c r="AT622" i="1"/>
  <c r="X622" i="1"/>
  <c r="Y622" i="1" s="1"/>
  <c r="T622" i="1" s="1"/>
  <c r="V622" i="1" s="1"/>
  <c r="AB622" i="1"/>
  <c r="AO636" i="1"/>
  <c r="AP636" i="1"/>
  <c r="AQ636" i="1"/>
  <c r="AR636" i="1"/>
  <c r="AS636" i="1"/>
  <c r="AT636" i="1"/>
  <c r="X636" i="1"/>
  <c r="Y636" i="1" s="1"/>
  <c r="T636" i="1" s="1"/>
  <c r="V636" i="1" s="1"/>
  <c r="AB636" i="1"/>
  <c r="AO637" i="1"/>
  <c r="AP637" i="1"/>
  <c r="AQ637" i="1"/>
  <c r="AR637" i="1"/>
  <c r="AS637" i="1"/>
  <c r="AT637" i="1"/>
  <c r="X637" i="1"/>
  <c r="Y637" i="1" s="1"/>
  <c r="T637" i="1" s="1"/>
  <c r="V637" i="1" s="1"/>
  <c r="AB637" i="1"/>
  <c r="AO638" i="1"/>
  <c r="AP638" i="1"/>
  <c r="AQ638" i="1"/>
  <c r="AR638" i="1"/>
  <c r="AS638" i="1"/>
  <c r="AT638" i="1"/>
  <c r="X638" i="1"/>
  <c r="Y638" i="1" s="1"/>
  <c r="T638" i="1" s="1"/>
  <c r="V638" i="1" s="1"/>
  <c r="AB638" i="1"/>
  <c r="AO639" i="1"/>
  <c r="AP639" i="1"/>
  <c r="AQ639" i="1"/>
  <c r="AR639" i="1"/>
  <c r="AS639" i="1"/>
  <c r="AT639" i="1"/>
  <c r="X639" i="1"/>
  <c r="Y639" i="1" s="1"/>
  <c r="T639" i="1" s="1"/>
  <c r="V639" i="1" s="1"/>
  <c r="AB639" i="1"/>
  <c r="AO640" i="1"/>
  <c r="AP640" i="1"/>
  <c r="AQ640" i="1"/>
  <c r="AR640" i="1"/>
  <c r="AS640" i="1"/>
  <c r="AT640" i="1"/>
  <c r="X640" i="1"/>
  <c r="Y640" i="1" s="1"/>
  <c r="T640" i="1" s="1"/>
  <c r="V640" i="1" s="1"/>
  <c r="AB640" i="1"/>
  <c r="AO641" i="1"/>
  <c r="AP641" i="1"/>
  <c r="AQ641" i="1"/>
  <c r="AR641" i="1"/>
  <c r="AS641" i="1"/>
  <c r="AT641" i="1"/>
  <c r="X641" i="1"/>
  <c r="Y641" i="1" s="1"/>
  <c r="T641" i="1" s="1"/>
  <c r="V641" i="1" s="1"/>
  <c r="AB641" i="1"/>
  <c r="AO642" i="1"/>
  <c r="AP642" i="1"/>
  <c r="AQ642" i="1"/>
  <c r="AR642" i="1"/>
  <c r="AS642" i="1"/>
  <c r="AT642" i="1"/>
  <c r="X642" i="1"/>
  <c r="Y642" i="1" s="1"/>
  <c r="T642" i="1" s="1"/>
  <c r="V642" i="1" s="1"/>
  <c r="AB642" i="1"/>
  <c r="AO643" i="1"/>
  <c r="AP643" i="1"/>
  <c r="AQ643" i="1"/>
  <c r="AR643" i="1"/>
  <c r="AS643" i="1"/>
  <c r="AT643" i="1"/>
  <c r="X643" i="1"/>
  <c r="Y643" i="1" s="1"/>
  <c r="T643" i="1" s="1"/>
  <c r="V643" i="1" s="1"/>
  <c r="AB643" i="1"/>
  <c r="AO644" i="1"/>
  <c r="AP644" i="1"/>
  <c r="AQ644" i="1"/>
  <c r="AR644" i="1"/>
  <c r="AS644" i="1"/>
  <c r="AT644" i="1"/>
  <c r="X644" i="1"/>
  <c r="Y644" i="1" s="1"/>
  <c r="T644" i="1" s="1"/>
  <c r="V644" i="1" s="1"/>
  <c r="AB644" i="1"/>
  <c r="AO645" i="1"/>
  <c r="AP645" i="1"/>
  <c r="AQ645" i="1"/>
  <c r="AR645" i="1"/>
  <c r="AS645" i="1"/>
  <c r="AT645" i="1"/>
  <c r="X645" i="1"/>
  <c r="Y645" i="1" s="1"/>
  <c r="T645" i="1" s="1"/>
  <c r="V645" i="1" s="1"/>
  <c r="AB645" i="1"/>
  <c r="AO646" i="1"/>
  <c r="AP646" i="1"/>
  <c r="AQ646" i="1"/>
  <c r="AR646" i="1"/>
  <c r="AS646" i="1"/>
  <c r="AT646" i="1"/>
  <c r="X646" i="1"/>
  <c r="Y646" i="1" s="1"/>
  <c r="T646" i="1" s="1"/>
  <c r="V646" i="1" s="1"/>
  <c r="AB646" i="1"/>
  <c r="AO647" i="1"/>
  <c r="AP647" i="1"/>
  <c r="AQ647" i="1"/>
  <c r="AR647" i="1"/>
  <c r="AS647" i="1"/>
  <c r="AT647" i="1"/>
  <c r="X647" i="1"/>
  <c r="Y647" i="1" s="1"/>
  <c r="T647" i="1" s="1"/>
  <c r="V647" i="1" s="1"/>
  <c r="AB647" i="1"/>
  <c r="AO648" i="1"/>
  <c r="AP648" i="1"/>
  <c r="AQ648" i="1"/>
  <c r="AR648" i="1"/>
  <c r="AS648" i="1"/>
  <c r="AT648" i="1"/>
  <c r="X648" i="1"/>
  <c r="Y648" i="1" s="1"/>
  <c r="T648" i="1" s="1"/>
  <c r="V648" i="1" s="1"/>
  <c r="AB648" i="1"/>
  <c r="AO649" i="1"/>
  <c r="AP649" i="1"/>
  <c r="AQ649" i="1"/>
  <c r="AR649" i="1"/>
  <c r="AS649" i="1"/>
  <c r="AT649" i="1"/>
  <c r="X649" i="1"/>
  <c r="Y649" i="1" s="1"/>
  <c r="T649" i="1" s="1"/>
  <c r="V649" i="1" s="1"/>
  <c r="AB649" i="1"/>
  <c r="AO650" i="1"/>
  <c r="AP650" i="1"/>
  <c r="AQ650" i="1"/>
  <c r="AR650" i="1"/>
  <c r="AS650" i="1"/>
  <c r="AT650" i="1"/>
  <c r="X650" i="1"/>
  <c r="Y650" i="1" s="1"/>
  <c r="T650" i="1" s="1"/>
  <c r="V650" i="1" s="1"/>
  <c r="AB650" i="1"/>
  <c r="AO651" i="1"/>
  <c r="AP651" i="1"/>
  <c r="AQ651" i="1"/>
  <c r="AR651" i="1"/>
  <c r="AS651" i="1"/>
  <c r="AT651" i="1"/>
  <c r="X651" i="1"/>
  <c r="Y651" i="1" s="1"/>
  <c r="T651" i="1" s="1"/>
  <c r="V651" i="1" s="1"/>
  <c r="AB651" i="1"/>
  <c r="AO652" i="1"/>
  <c r="AP652" i="1"/>
  <c r="AQ652" i="1"/>
  <c r="AR652" i="1"/>
  <c r="AS652" i="1"/>
  <c r="AT652" i="1"/>
  <c r="X652" i="1"/>
  <c r="Y652" i="1" s="1"/>
  <c r="T652" i="1" s="1"/>
  <c r="V652" i="1" s="1"/>
  <c r="AB652" i="1"/>
  <c r="AO653" i="1"/>
  <c r="AP653" i="1"/>
  <c r="AQ653" i="1"/>
  <c r="AR653" i="1"/>
  <c r="AS653" i="1"/>
  <c r="AT653" i="1"/>
  <c r="X653" i="1"/>
  <c r="Y653" i="1" s="1"/>
  <c r="T653" i="1" s="1"/>
  <c r="V653" i="1" s="1"/>
  <c r="AB653" i="1"/>
  <c r="AO654" i="1"/>
  <c r="AP654" i="1"/>
  <c r="AQ654" i="1"/>
  <c r="AR654" i="1"/>
  <c r="AS654" i="1"/>
  <c r="AT654" i="1"/>
  <c r="X654" i="1"/>
  <c r="Y654" i="1" s="1"/>
  <c r="T654" i="1" s="1"/>
  <c r="V654" i="1" s="1"/>
  <c r="AB654" i="1"/>
  <c r="AO655" i="1"/>
  <c r="AP655" i="1"/>
  <c r="AQ655" i="1"/>
  <c r="AR655" i="1"/>
  <c r="AS655" i="1"/>
  <c r="AT655" i="1"/>
  <c r="X655" i="1"/>
  <c r="Y655" i="1" s="1"/>
  <c r="T655" i="1" s="1"/>
  <c r="V655" i="1" s="1"/>
  <c r="AB655" i="1"/>
  <c r="AO656" i="1"/>
  <c r="AP656" i="1"/>
  <c r="AQ656" i="1"/>
  <c r="AR656" i="1"/>
  <c r="AS656" i="1"/>
  <c r="AT656" i="1"/>
  <c r="X656" i="1"/>
  <c r="Y656" i="1" s="1"/>
  <c r="T656" i="1" s="1"/>
  <c r="V656" i="1" s="1"/>
  <c r="AB656" i="1"/>
  <c r="AO657" i="1"/>
  <c r="AP657" i="1"/>
  <c r="AQ657" i="1"/>
  <c r="AR657" i="1"/>
  <c r="AS657" i="1"/>
  <c r="AT657" i="1"/>
  <c r="X657" i="1"/>
  <c r="Y657" i="1" s="1"/>
  <c r="T657" i="1" s="1"/>
  <c r="V657" i="1" s="1"/>
  <c r="AB657" i="1"/>
  <c r="AO658" i="1"/>
  <c r="AP658" i="1"/>
  <c r="AQ658" i="1"/>
  <c r="AR658" i="1"/>
  <c r="AS658" i="1"/>
  <c r="AT658" i="1"/>
  <c r="X658" i="1"/>
  <c r="Y658" i="1" s="1"/>
  <c r="T658" i="1" s="1"/>
  <c r="V658" i="1" s="1"/>
  <c r="AB658" i="1"/>
  <c r="AO659" i="1"/>
  <c r="AP659" i="1"/>
  <c r="AQ659" i="1"/>
  <c r="AR659" i="1"/>
  <c r="AS659" i="1"/>
  <c r="AT659" i="1"/>
  <c r="X659" i="1"/>
  <c r="Y659" i="1" s="1"/>
  <c r="T659" i="1" s="1"/>
  <c r="V659" i="1" s="1"/>
  <c r="AB659" i="1"/>
  <c r="AO660" i="1"/>
  <c r="AP660" i="1"/>
  <c r="AQ660" i="1"/>
  <c r="AR660" i="1"/>
  <c r="AS660" i="1"/>
  <c r="AT660" i="1"/>
  <c r="X660" i="1"/>
  <c r="Y660" i="1" s="1"/>
  <c r="T660" i="1" s="1"/>
  <c r="V660" i="1" s="1"/>
  <c r="AB660" i="1"/>
  <c r="AO661" i="1"/>
  <c r="AP661" i="1"/>
  <c r="AQ661" i="1"/>
  <c r="AR661" i="1"/>
  <c r="AS661" i="1"/>
  <c r="AT661" i="1"/>
  <c r="X661" i="1"/>
  <c r="Y661" i="1" s="1"/>
  <c r="T661" i="1" s="1"/>
  <c r="V661" i="1" s="1"/>
  <c r="AB661" i="1"/>
  <c r="AO662" i="1"/>
  <c r="AP662" i="1"/>
  <c r="AQ662" i="1"/>
  <c r="AR662" i="1"/>
  <c r="AS662" i="1"/>
  <c r="AT662" i="1"/>
  <c r="X662" i="1"/>
  <c r="Y662" i="1" s="1"/>
  <c r="T662" i="1" s="1"/>
  <c r="V662" i="1" s="1"/>
  <c r="AB662" i="1"/>
  <c r="AO663" i="1"/>
  <c r="AP663" i="1"/>
  <c r="AQ663" i="1"/>
  <c r="AR663" i="1"/>
  <c r="AS663" i="1"/>
  <c r="AT663" i="1"/>
  <c r="X663" i="1"/>
  <c r="Y663" i="1" s="1"/>
  <c r="T663" i="1" s="1"/>
  <c r="V663" i="1" s="1"/>
  <c r="AB663" i="1"/>
  <c r="AO664" i="1"/>
  <c r="AP664" i="1"/>
  <c r="AQ664" i="1"/>
  <c r="AR664" i="1"/>
  <c r="AS664" i="1"/>
  <c r="AT664" i="1"/>
  <c r="X664" i="1"/>
  <c r="Y664" i="1" s="1"/>
  <c r="T664" i="1" s="1"/>
  <c r="V664" i="1" s="1"/>
  <c r="AB664" i="1"/>
  <c r="AO665" i="1"/>
  <c r="AP665" i="1"/>
  <c r="AQ665" i="1"/>
  <c r="AR665" i="1"/>
  <c r="AS665" i="1"/>
  <c r="AT665" i="1"/>
  <c r="X665" i="1"/>
  <c r="Y665" i="1" s="1"/>
  <c r="T665" i="1" s="1"/>
  <c r="V665" i="1" s="1"/>
  <c r="AB665" i="1"/>
  <c r="AO666" i="1"/>
  <c r="AP666" i="1"/>
  <c r="AQ666" i="1"/>
  <c r="AR666" i="1"/>
  <c r="AS666" i="1"/>
  <c r="AT666" i="1"/>
  <c r="X666" i="1"/>
  <c r="Y666" i="1" s="1"/>
  <c r="T666" i="1" s="1"/>
  <c r="V666" i="1" s="1"/>
  <c r="AB666" i="1"/>
  <c r="AO667" i="1"/>
  <c r="AP667" i="1"/>
  <c r="AQ667" i="1"/>
  <c r="AR667" i="1"/>
  <c r="AS667" i="1"/>
  <c r="AT667" i="1"/>
  <c r="X667" i="1"/>
  <c r="Y667" i="1" s="1"/>
  <c r="T667" i="1" s="1"/>
  <c r="V667" i="1" s="1"/>
  <c r="AB667" i="1"/>
  <c r="AO668" i="1"/>
  <c r="AP668" i="1"/>
  <c r="AQ668" i="1"/>
  <c r="AR668" i="1"/>
  <c r="AS668" i="1"/>
  <c r="AT668" i="1"/>
  <c r="X668" i="1"/>
  <c r="Y668" i="1" s="1"/>
  <c r="T668" i="1" s="1"/>
  <c r="V668" i="1" s="1"/>
  <c r="AB668" i="1"/>
  <c r="AO669" i="1"/>
  <c r="AP669" i="1"/>
  <c r="AQ669" i="1"/>
  <c r="AR669" i="1"/>
  <c r="AS669" i="1"/>
  <c r="AT669" i="1"/>
  <c r="X669" i="1"/>
  <c r="Y669" i="1" s="1"/>
  <c r="T669" i="1" s="1"/>
  <c r="V669" i="1" s="1"/>
  <c r="AB669" i="1"/>
  <c r="AO670" i="1"/>
  <c r="AP670" i="1"/>
  <c r="AQ670" i="1"/>
  <c r="AR670" i="1"/>
  <c r="AS670" i="1"/>
  <c r="AT670" i="1"/>
  <c r="X670" i="1"/>
  <c r="Y670" i="1" s="1"/>
  <c r="T670" i="1" s="1"/>
  <c r="V670" i="1" s="1"/>
  <c r="AB670" i="1"/>
  <c r="AO671" i="1"/>
  <c r="AP671" i="1"/>
  <c r="AQ671" i="1"/>
  <c r="AR671" i="1"/>
  <c r="AS671" i="1"/>
  <c r="AT671" i="1"/>
  <c r="X671" i="1"/>
  <c r="Y671" i="1" s="1"/>
  <c r="T671" i="1" s="1"/>
  <c r="V671" i="1" s="1"/>
  <c r="AB671" i="1"/>
  <c r="AO672" i="1"/>
  <c r="AP672" i="1"/>
  <c r="AQ672" i="1"/>
  <c r="AR672" i="1"/>
  <c r="AS672" i="1"/>
  <c r="AT672" i="1"/>
  <c r="X672" i="1"/>
  <c r="Y672" i="1" s="1"/>
  <c r="T672" i="1" s="1"/>
  <c r="V672" i="1" s="1"/>
  <c r="AB672" i="1"/>
  <c r="AO673" i="1"/>
  <c r="AP673" i="1"/>
  <c r="AQ673" i="1"/>
  <c r="AR673" i="1"/>
  <c r="AS673" i="1"/>
  <c r="AT673" i="1"/>
  <c r="X673" i="1"/>
  <c r="Y673" i="1" s="1"/>
  <c r="T673" i="1" s="1"/>
  <c r="V673" i="1" s="1"/>
  <c r="AB673" i="1"/>
  <c r="AO674" i="1"/>
  <c r="AP674" i="1"/>
  <c r="AQ674" i="1"/>
  <c r="AR674" i="1"/>
  <c r="AS674" i="1"/>
  <c r="AT674" i="1"/>
  <c r="X674" i="1"/>
  <c r="Y674" i="1" s="1"/>
  <c r="T674" i="1" s="1"/>
  <c r="V674" i="1" s="1"/>
  <c r="AB674" i="1"/>
  <c r="AO675" i="1"/>
  <c r="AP675" i="1"/>
  <c r="AQ675" i="1"/>
  <c r="AR675" i="1"/>
  <c r="AS675" i="1"/>
  <c r="AT675" i="1"/>
  <c r="X675" i="1"/>
  <c r="Y675" i="1" s="1"/>
  <c r="T675" i="1" s="1"/>
  <c r="V675" i="1" s="1"/>
  <c r="AB675" i="1"/>
  <c r="AO676" i="1"/>
  <c r="AP676" i="1"/>
  <c r="AQ676" i="1"/>
  <c r="AR676" i="1"/>
  <c r="AS676" i="1"/>
  <c r="AT676" i="1"/>
  <c r="X676" i="1"/>
  <c r="Y676" i="1" s="1"/>
  <c r="T676" i="1" s="1"/>
  <c r="V676" i="1" s="1"/>
  <c r="AB676" i="1"/>
  <c r="AO677" i="1"/>
  <c r="AP677" i="1"/>
  <c r="AQ677" i="1"/>
  <c r="AR677" i="1"/>
  <c r="AS677" i="1"/>
  <c r="AT677" i="1"/>
  <c r="X677" i="1"/>
  <c r="Y677" i="1" s="1"/>
  <c r="T677" i="1" s="1"/>
  <c r="V677" i="1" s="1"/>
  <c r="AB677" i="1"/>
  <c r="AO678" i="1"/>
  <c r="AP678" i="1"/>
  <c r="AQ678" i="1"/>
  <c r="AR678" i="1"/>
  <c r="AS678" i="1"/>
  <c r="AT678" i="1"/>
  <c r="X678" i="1"/>
  <c r="Y678" i="1" s="1"/>
  <c r="T678" i="1" s="1"/>
  <c r="V678" i="1" s="1"/>
  <c r="AB678" i="1"/>
  <c r="AO679" i="1"/>
  <c r="AP679" i="1"/>
  <c r="AQ679" i="1"/>
  <c r="AR679" i="1"/>
  <c r="AS679" i="1"/>
  <c r="AT679" i="1"/>
  <c r="X679" i="1"/>
  <c r="Y679" i="1" s="1"/>
  <c r="T679" i="1" s="1"/>
  <c r="V679" i="1" s="1"/>
  <c r="AB679" i="1"/>
  <c r="AO680" i="1"/>
  <c r="AP680" i="1"/>
  <c r="AQ680" i="1"/>
  <c r="AR680" i="1"/>
  <c r="AS680" i="1"/>
  <c r="AT680" i="1"/>
  <c r="X680" i="1"/>
  <c r="Y680" i="1" s="1"/>
  <c r="T680" i="1" s="1"/>
  <c r="V680" i="1" s="1"/>
  <c r="AB680" i="1"/>
  <c r="AO681" i="1"/>
  <c r="AP681" i="1"/>
  <c r="AQ681" i="1"/>
  <c r="AR681" i="1"/>
  <c r="AS681" i="1"/>
  <c r="AT681" i="1"/>
  <c r="X681" i="1"/>
  <c r="Y681" i="1" s="1"/>
  <c r="T681" i="1" s="1"/>
  <c r="V681" i="1" s="1"/>
  <c r="AB681" i="1"/>
  <c r="AO682" i="1"/>
  <c r="AP682" i="1"/>
  <c r="AQ682" i="1"/>
  <c r="AR682" i="1"/>
  <c r="AS682" i="1"/>
  <c r="AT682" i="1"/>
  <c r="X682" i="1"/>
  <c r="Y682" i="1" s="1"/>
  <c r="T682" i="1" s="1"/>
  <c r="V682" i="1" s="1"/>
  <c r="AB682" i="1"/>
  <c r="AO683" i="1"/>
  <c r="AP683" i="1"/>
  <c r="AQ683" i="1"/>
  <c r="AR683" i="1"/>
  <c r="AS683" i="1"/>
  <c r="AT683" i="1"/>
  <c r="X683" i="1"/>
  <c r="Y683" i="1" s="1"/>
  <c r="T683" i="1" s="1"/>
  <c r="V683" i="1" s="1"/>
  <c r="AB683" i="1"/>
  <c r="AO684" i="1"/>
  <c r="AP684" i="1"/>
  <c r="AQ684" i="1"/>
  <c r="AR684" i="1"/>
  <c r="AS684" i="1"/>
  <c r="AT684" i="1"/>
  <c r="X684" i="1"/>
  <c r="Y684" i="1" s="1"/>
  <c r="T684" i="1" s="1"/>
  <c r="V684" i="1" s="1"/>
  <c r="AB684" i="1"/>
  <c r="AO685" i="1"/>
  <c r="AP685" i="1"/>
  <c r="AQ685" i="1"/>
  <c r="AR685" i="1"/>
  <c r="AS685" i="1"/>
  <c r="AT685" i="1"/>
  <c r="X685" i="1"/>
  <c r="Y685" i="1" s="1"/>
  <c r="T685" i="1" s="1"/>
  <c r="V685" i="1" s="1"/>
  <c r="AB685" i="1"/>
  <c r="AO686" i="1"/>
  <c r="AP686" i="1"/>
  <c r="AQ686" i="1"/>
  <c r="AR686" i="1"/>
  <c r="AS686" i="1"/>
  <c r="AT686" i="1"/>
  <c r="X686" i="1"/>
  <c r="Y686" i="1" s="1"/>
  <c r="T686" i="1" s="1"/>
  <c r="V686" i="1" s="1"/>
  <c r="AB686" i="1"/>
  <c r="AO687" i="1"/>
  <c r="AP687" i="1"/>
  <c r="AQ687" i="1"/>
  <c r="AR687" i="1"/>
  <c r="AS687" i="1"/>
  <c r="AT687" i="1"/>
  <c r="X687" i="1"/>
  <c r="Y687" i="1" s="1"/>
  <c r="T687" i="1" s="1"/>
  <c r="V687" i="1" s="1"/>
  <c r="AB687" i="1"/>
  <c r="AO688" i="1"/>
  <c r="AP688" i="1"/>
  <c r="AQ688" i="1"/>
  <c r="AR688" i="1"/>
  <c r="AS688" i="1"/>
  <c r="AT688" i="1"/>
  <c r="X688" i="1"/>
  <c r="Y688" i="1" s="1"/>
  <c r="T688" i="1" s="1"/>
  <c r="V688" i="1" s="1"/>
  <c r="AB688" i="1"/>
  <c r="AO689" i="1"/>
  <c r="AP689" i="1"/>
  <c r="AQ689" i="1"/>
  <c r="AR689" i="1"/>
  <c r="AS689" i="1"/>
  <c r="AT689" i="1"/>
  <c r="X689" i="1"/>
  <c r="Y689" i="1" s="1"/>
  <c r="T689" i="1" s="1"/>
  <c r="V689" i="1" s="1"/>
  <c r="AB689" i="1"/>
  <c r="AO690" i="1"/>
  <c r="AP690" i="1"/>
  <c r="AQ690" i="1"/>
  <c r="AR690" i="1"/>
  <c r="AS690" i="1"/>
  <c r="AT690" i="1"/>
  <c r="X690" i="1"/>
  <c r="Y690" i="1" s="1"/>
  <c r="T690" i="1" s="1"/>
  <c r="V690" i="1" s="1"/>
  <c r="AB690" i="1"/>
  <c r="AO691" i="1"/>
  <c r="AP691" i="1"/>
  <c r="AQ691" i="1"/>
  <c r="AR691" i="1"/>
  <c r="AS691" i="1"/>
  <c r="AT691" i="1"/>
  <c r="X691" i="1"/>
  <c r="Y691" i="1" s="1"/>
  <c r="T691" i="1" s="1"/>
  <c r="V691" i="1" s="1"/>
  <c r="AB691" i="1"/>
  <c r="AO692" i="1"/>
  <c r="AP692" i="1"/>
  <c r="AQ692" i="1"/>
  <c r="AR692" i="1"/>
  <c r="AS692" i="1"/>
  <c r="AT692" i="1"/>
  <c r="X692" i="1"/>
  <c r="Y692" i="1" s="1"/>
  <c r="T692" i="1" s="1"/>
  <c r="V692" i="1" s="1"/>
  <c r="AB692" i="1"/>
  <c r="AO693" i="1"/>
  <c r="AP693" i="1"/>
  <c r="AQ693" i="1"/>
  <c r="AR693" i="1"/>
  <c r="AS693" i="1"/>
  <c r="AT693" i="1"/>
  <c r="X693" i="1"/>
  <c r="Y693" i="1" s="1"/>
  <c r="T693" i="1" s="1"/>
  <c r="V693" i="1" s="1"/>
  <c r="AB693" i="1"/>
  <c r="AO694" i="1"/>
  <c r="AP694" i="1"/>
  <c r="AQ694" i="1"/>
  <c r="AR694" i="1"/>
  <c r="AS694" i="1"/>
  <c r="AT694" i="1"/>
  <c r="X694" i="1"/>
  <c r="Y694" i="1" s="1"/>
  <c r="T694" i="1" s="1"/>
  <c r="V694" i="1" s="1"/>
  <c r="AB694" i="1"/>
  <c r="AO695" i="1"/>
  <c r="AP695" i="1"/>
  <c r="AQ695" i="1"/>
  <c r="AR695" i="1"/>
  <c r="AS695" i="1"/>
  <c r="AT695" i="1"/>
  <c r="X695" i="1"/>
  <c r="Y695" i="1" s="1"/>
  <c r="T695" i="1" s="1"/>
  <c r="V695" i="1" s="1"/>
  <c r="AB695" i="1"/>
  <c r="AO696" i="1"/>
  <c r="AP696" i="1"/>
  <c r="AQ696" i="1"/>
  <c r="AR696" i="1"/>
  <c r="AS696" i="1"/>
  <c r="AT696" i="1"/>
  <c r="X696" i="1"/>
  <c r="Y696" i="1" s="1"/>
  <c r="T696" i="1" s="1"/>
  <c r="V696" i="1" s="1"/>
  <c r="AB696" i="1"/>
  <c r="AO697" i="1"/>
  <c r="AP697" i="1"/>
  <c r="AQ697" i="1"/>
  <c r="AR697" i="1"/>
  <c r="AS697" i="1"/>
  <c r="AT697" i="1"/>
  <c r="X697" i="1"/>
  <c r="Y697" i="1" s="1"/>
  <c r="T697" i="1" s="1"/>
  <c r="V697" i="1" s="1"/>
  <c r="AB697" i="1"/>
  <c r="AO698" i="1"/>
  <c r="AP698" i="1"/>
  <c r="AQ698" i="1"/>
  <c r="AR698" i="1"/>
  <c r="AS698" i="1"/>
  <c r="AT698" i="1"/>
  <c r="X698" i="1"/>
  <c r="Y698" i="1" s="1"/>
  <c r="T698" i="1" s="1"/>
  <c r="V698" i="1" s="1"/>
  <c r="AB698" i="1"/>
  <c r="AO699" i="1"/>
  <c r="AP699" i="1"/>
  <c r="AQ699" i="1"/>
  <c r="AR699" i="1"/>
  <c r="AS699" i="1"/>
  <c r="AT699" i="1"/>
  <c r="X699" i="1"/>
  <c r="Y699" i="1" s="1"/>
  <c r="T699" i="1" s="1"/>
  <c r="V699" i="1" s="1"/>
  <c r="AB699" i="1"/>
  <c r="AO700" i="1"/>
  <c r="AP700" i="1"/>
  <c r="AQ700" i="1"/>
  <c r="AR700" i="1"/>
  <c r="AS700" i="1"/>
  <c r="AT700" i="1"/>
  <c r="X700" i="1"/>
  <c r="Y700" i="1" s="1"/>
  <c r="T700" i="1" s="1"/>
  <c r="V700" i="1" s="1"/>
  <c r="AB700" i="1"/>
  <c r="AO701" i="1"/>
  <c r="AP701" i="1"/>
  <c r="AQ701" i="1"/>
  <c r="AR701" i="1"/>
  <c r="AS701" i="1"/>
  <c r="AT701" i="1"/>
  <c r="X701" i="1"/>
  <c r="Y701" i="1" s="1"/>
  <c r="T701" i="1" s="1"/>
  <c r="V701" i="1" s="1"/>
  <c r="AB701" i="1"/>
  <c r="AO702" i="1"/>
  <c r="AP702" i="1"/>
  <c r="AQ702" i="1"/>
  <c r="AR702" i="1"/>
  <c r="AS702" i="1"/>
  <c r="AT702" i="1"/>
  <c r="X702" i="1"/>
  <c r="Y702" i="1" s="1"/>
  <c r="T702" i="1" s="1"/>
  <c r="V702" i="1" s="1"/>
  <c r="AB702" i="1"/>
  <c r="AO716" i="1"/>
  <c r="AP716" i="1"/>
  <c r="AQ716" i="1"/>
  <c r="AR716" i="1"/>
  <c r="AS716" i="1"/>
  <c r="AT716" i="1"/>
  <c r="X716" i="1"/>
  <c r="Y716" i="1" s="1"/>
  <c r="T716" i="1" s="1"/>
  <c r="V716" i="1" s="1"/>
  <c r="AB716" i="1"/>
  <c r="AO717" i="1"/>
  <c r="AP717" i="1"/>
  <c r="AQ717" i="1"/>
  <c r="AR717" i="1"/>
  <c r="AS717" i="1"/>
  <c r="AT717" i="1"/>
  <c r="X717" i="1"/>
  <c r="Y717" i="1" s="1"/>
  <c r="T717" i="1" s="1"/>
  <c r="V717" i="1" s="1"/>
  <c r="AB717" i="1"/>
  <c r="AO718" i="1"/>
  <c r="AP718" i="1"/>
  <c r="AQ718" i="1"/>
  <c r="AR718" i="1"/>
  <c r="AS718" i="1"/>
  <c r="AT718" i="1"/>
  <c r="X718" i="1"/>
  <c r="Y718" i="1" s="1"/>
  <c r="T718" i="1" s="1"/>
  <c r="V718" i="1" s="1"/>
  <c r="AB718" i="1"/>
  <c r="AO719" i="1"/>
  <c r="AP719" i="1"/>
  <c r="AQ719" i="1"/>
  <c r="AR719" i="1"/>
  <c r="AS719" i="1"/>
  <c r="AT719" i="1"/>
  <c r="X719" i="1"/>
  <c r="Y719" i="1" s="1"/>
  <c r="T719" i="1" s="1"/>
  <c r="V719" i="1" s="1"/>
  <c r="AB719" i="1"/>
  <c r="AO720" i="1"/>
  <c r="AP720" i="1"/>
  <c r="AQ720" i="1"/>
  <c r="AR720" i="1"/>
  <c r="AS720" i="1"/>
  <c r="AT720" i="1"/>
  <c r="X720" i="1"/>
  <c r="Y720" i="1" s="1"/>
  <c r="T720" i="1" s="1"/>
  <c r="V720" i="1" s="1"/>
  <c r="AB720" i="1"/>
  <c r="AO721" i="1"/>
  <c r="AP721" i="1"/>
  <c r="AQ721" i="1"/>
  <c r="AR721" i="1"/>
  <c r="AS721" i="1"/>
  <c r="AT721" i="1"/>
  <c r="X721" i="1"/>
  <c r="Y721" i="1" s="1"/>
  <c r="T721" i="1" s="1"/>
  <c r="V721" i="1" s="1"/>
  <c r="AB721" i="1"/>
  <c r="AO722" i="1"/>
  <c r="AP722" i="1"/>
  <c r="AQ722" i="1"/>
  <c r="AR722" i="1"/>
  <c r="AS722" i="1"/>
  <c r="AT722" i="1"/>
  <c r="X722" i="1"/>
  <c r="Y722" i="1" s="1"/>
  <c r="T722" i="1" s="1"/>
  <c r="V722" i="1" s="1"/>
  <c r="AB722" i="1"/>
  <c r="AO723" i="1"/>
  <c r="AP723" i="1"/>
  <c r="AQ723" i="1"/>
  <c r="AR723" i="1"/>
  <c r="AS723" i="1"/>
  <c r="AT723" i="1"/>
  <c r="X723" i="1"/>
  <c r="Y723" i="1" s="1"/>
  <c r="T723" i="1" s="1"/>
  <c r="V723" i="1" s="1"/>
  <c r="AB723" i="1"/>
  <c r="AO724" i="1"/>
  <c r="AP724" i="1"/>
  <c r="AQ724" i="1"/>
  <c r="AR724" i="1"/>
  <c r="AS724" i="1"/>
  <c r="AT724" i="1"/>
  <c r="X724" i="1"/>
  <c r="Y724" i="1" s="1"/>
  <c r="T724" i="1" s="1"/>
  <c r="V724" i="1" s="1"/>
  <c r="AB724" i="1"/>
  <c r="AO725" i="1"/>
  <c r="AP725" i="1"/>
  <c r="AQ725" i="1"/>
  <c r="AR725" i="1"/>
  <c r="AS725" i="1"/>
  <c r="AT725" i="1"/>
  <c r="X725" i="1"/>
  <c r="Y725" i="1" s="1"/>
  <c r="T725" i="1" s="1"/>
  <c r="V725" i="1" s="1"/>
  <c r="AB725" i="1"/>
  <c r="AO726" i="1"/>
  <c r="AP726" i="1"/>
  <c r="AQ726" i="1"/>
  <c r="AR726" i="1"/>
  <c r="AS726" i="1"/>
  <c r="AT726" i="1"/>
  <c r="X726" i="1"/>
  <c r="Y726" i="1" s="1"/>
  <c r="T726" i="1" s="1"/>
  <c r="V726" i="1" s="1"/>
  <c r="AB726" i="1"/>
  <c r="AO727" i="1"/>
  <c r="AP727" i="1"/>
  <c r="AQ727" i="1"/>
  <c r="AR727" i="1"/>
  <c r="AS727" i="1"/>
  <c r="AT727" i="1"/>
  <c r="X727" i="1"/>
  <c r="Y727" i="1" s="1"/>
  <c r="T727" i="1" s="1"/>
  <c r="V727" i="1" s="1"/>
  <c r="AB727" i="1"/>
  <c r="AO728" i="1"/>
  <c r="AP728" i="1"/>
  <c r="AQ728" i="1"/>
  <c r="AR728" i="1"/>
  <c r="AS728" i="1"/>
  <c r="AT728" i="1"/>
  <c r="X728" i="1"/>
  <c r="Y728" i="1" s="1"/>
  <c r="T728" i="1" s="1"/>
  <c r="V728" i="1" s="1"/>
  <c r="AB728" i="1"/>
  <c r="AO729" i="1"/>
  <c r="AP729" i="1"/>
  <c r="AQ729" i="1"/>
  <c r="AR729" i="1"/>
  <c r="AS729" i="1"/>
  <c r="AT729" i="1"/>
  <c r="X729" i="1"/>
  <c r="Y729" i="1" s="1"/>
  <c r="T729" i="1" s="1"/>
  <c r="V729" i="1" s="1"/>
  <c r="AB729" i="1"/>
  <c r="AO730" i="1"/>
  <c r="AP730" i="1"/>
  <c r="AQ730" i="1"/>
  <c r="AR730" i="1"/>
  <c r="AS730" i="1"/>
  <c r="AT730" i="1"/>
  <c r="X730" i="1"/>
  <c r="Y730" i="1" s="1"/>
  <c r="T730" i="1" s="1"/>
  <c r="V730" i="1" s="1"/>
  <c r="AB730" i="1"/>
  <c r="AO731" i="1"/>
  <c r="AP731" i="1"/>
  <c r="AQ731" i="1"/>
  <c r="AR731" i="1"/>
  <c r="AS731" i="1"/>
  <c r="AT731" i="1"/>
  <c r="X731" i="1"/>
  <c r="Y731" i="1" s="1"/>
  <c r="T731" i="1" s="1"/>
  <c r="V731" i="1" s="1"/>
  <c r="AB731" i="1"/>
  <c r="AO732" i="1"/>
  <c r="AP732" i="1"/>
  <c r="AQ732" i="1"/>
  <c r="AR732" i="1"/>
  <c r="AS732" i="1"/>
  <c r="AT732" i="1"/>
  <c r="X732" i="1"/>
  <c r="Y732" i="1" s="1"/>
  <c r="T732" i="1" s="1"/>
  <c r="V732" i="1" s="1"/>
  <c r="AB732" i="1"/>
  <c r="AO733" i="1"/>
  <c r="AP733" i="1"/>
  <c r="AQ733" i="1"/>
  <c r="AR733" i="1"/>
  <c r="AS733" i="1"/>
  <c r="AT733" i="1"/>
  <c r="X733" i="1"/>
  <c r="Y733" i="1" s="1"/>
  <c r="T733" i="1" s="1"/>
  <c r="V733" i="1" s="1"/>
  <c r="AB733" i="1"/>
  <c r="AO703" i="1"/>
  <c r="AP703" i="1"/>
  <c r="AQ703" i="1"/>
  <c r="AR703" i="1"/>
  <c r="AS703" i="1"/>
  <c r="AT703" i="1"/>
  <c r="X703" i="1"/>
  <c r="Y703" i="1" s="1"/>
  <c r="T703" i="1" s="1"/>
  <c r="V703" i="1" s="1"/>
  <c r="AB703" i="1"/>
  <c r="AO704" i="1"/>
  <c r="AP704" i="1"/>
  <c r="AQ704" i="1"/>
  <c r="AR704" i="1"/>
  <c r="AS704" i="1"/>
  <c r="AT704" i="1"/>
  <c r="X704" i="1"/>
  <c r="Y704" i="1" s="1"/>
  <c r="T704" i="1" s="1"/>
  <c r="V704" i="1" s="1"/>
  <c r="AB704" i="1"/>
  <c r="AO705" i="1"/>
  <c r="AP705" i="1"/>
  <c r="AQ705" i="1"/>
  <c r="AR705" i="1"/>
  <c r="AS705" i="1"/>
  <c r="AT705" i="1"/>
  <c r="X705" i="1"/>
  <c r="Y705" i="1" s="1"/>
  <c r="T705" i="1" s="1"/>
  <c r="V705" i="1" s="1"/>
  <c r="AB705" i="1"/>
  <c r="AO706" i="1"/>
  <c r="AP706" i="1"/>
  <c r="AQ706" i="1"/>
  <c r="AR706" i="1"/>
  <c r="AS706" i="1"/>
  <c r="AT706" i="1"/>
  <c r="X706" i="1"/>
  <c r="Y706" i="1" s="1"/>
  <c r="T706" i="1" s="1"/>
  <c r="V706" i="1" s="1"/>
  <c r="AB706" i="1"/>
  <c r="AO707" i="1"/>
  <c r="AP707" i="1"/>
  <c r="AQ707" i="1"/>
  <c r="AR707" i="1"/>
  <c r="AS707" i="1"/>
  <c r="AT707" i="1"/>
  <c r="X707" i="1"/>
  <c r="Y707" i="1" s="1"/>
  <c r="T707" i="1" s="1"/>
  <c r="V707" i="1" s="1"/>
  <c r="AB707" i="1"/>
  <c r="AO708" i="1"/>
  <c r="AP708" i="1"/>
  <c r="AQ708" i="1"/>
  <c r="AR708" i="1"/>
  <c r="AS708" i="1"/>
  <c r="AT708" i="1"/>
  <c r="X708" i="1"/>
  <c r="Y708" i="1" s="1"/>
  <c r="T708" i="1" s="1"/>
  <c r="V708" i="1" s="1"/>
  <c r="AB708" i="1"/>
  <c r="AO709" i="1"/>
  <c r="AP709" i="1"/>
  <c r="AQ709" i="1"/>
  <c r="AR709" i="1"/>
  <c r="AS709" i="1"/>
  <c r="AT709" i="1"/>
  <c r="X709" i="1"/>
  <c r="Y709" i="1" s="1"/>
  <c r="T709" i="1" s="1"/>
  <c r="V709" i="1" s="1"/>
  <c r="AB709" i="1"/>
  <c r="AO710" i="1"/>
  <c r="AP710" i="1"/>
  <c r="AQ710" i="1"/>
  <c r="AR710" i="1"/>
  <c r="AS710" i="1"/>
  <c r="AT710" i="1"/>
  <c r="X710" i="1"/>
  <c r="Y710" i="1" s="1"/>
  <c r="T710" i="1" s="1"/>
  <c r="V710" i="1" s="1"/>
  <c r="AB710" i="1"/>
  <c r="AO711" i="1"/>
  <c r="AP711" i="1"/>
  <c r="AQ711" i="1"/>
  <c r="AR711" i="1"/>
  <c r="AS711" i="1"/>
  <c r="AT711" i="1"/>
  <c r="X711" i="1"/>
  <c r="Y711" i="1" s="1"/>
  <c r="T711" i="1" s="1"/>
  <c r="V711" i="1" s="1"/>
  <c r="AB711" i="1"/>
  <c r="AO712" i="1"/>
  <c r="AP712" i="1"/>
  <c r="AQ712" i="1"/>
  <c r="AR712" i="1"/>
  <c r="AS712" i="1"/>
  <c r="AT712" i="1"/>
  <c r="X712" i="1"/>
  <c r="Y712" i="1" s="1"/>
  <c r="T712" i="1" s="1"/>
  <c r="V712" i="1" s="1"/>
  <c r="AB712" i="1"/>
  <c r="AO713" i="1"/>
  <c r="AP713" i="1"/>
  <c r="AQ713" i="1"/>
  <c r="AR713" i="1"/>
  <c r="AS713" i="1"/>
  <c r="AT713" i="1"/>
  <c r="X713" i="1"/>
  <c r="Y713" i="1" s="1"/>
  <c r="T713" i="1" s="1"/>
  <c r="V713" i="1" s="1"/>
  <c r="AB713" i="1"/>
  <c r="AO714" i="1"/>
  <c r="AP714" i="1"/>
  <c r="AQ714" i="1"/>
  <c r="AR714" i="1"/>
  <c r="AS714" i="1"/>
  <c r="AT714" i="1"/>
  <c r="X714" i="1"/>
  <c r="Y714" i="1" s="1"/>
  <c r="T714" i="1" s="1"/>
  <c r="V714" i="1" s="1"/>
  <c r="AB714" i="1"/>
  <c r="AO715" i="1"/>
  <c r="AP715" i="1"/>
  <c r="AQ715" i="1"/>
  <c r="AR715" i="1"/>
  <c r="AS715" i="1"/>
  <c r="AT715" i="1"/>
  <c r="X715" i="1"/>
  <c r="Y715" i="1" s="1"/>
  <c r="T715" i="1" s="1"/>
  <c r="V715" i="1" s="1"/>
  <c r="AB715" i="1"/>
  <c r="AO734" i="1"/>
  <c r="AP734" i="1"/>
  <c r="AQ734" i="1"/>
  <c r="AR734" i="1"/>
  <c r="AS734" i="1"/>
  <c r="AT734" i="1"/>
  <c r="X734" i="1"/>
  <c r="Y734" i="1" s="1"/>
  <c r="T734" i="1" s="1"/>
  <c r="V734" i="1" s="1"/>
  <c r="AB734" i="1"/>
  <c r="AO735" i="1"/>
  <c r="AP735" i="1"/>
  <c r="AQ735" i="1"/>
  <c r="AR735" i="1"/>
  <c r="AS735" i="1"/>
  <c r="AT735" i="1"/>
  <c r="X735" i="1"/>
  <c r="Y735" i="1" s="1"/>
  <c r="T735" i="1" s="1"/>
  <c r="V735" i="1" s="1"/>
  <c r="AB735" i="1"/>
  <c r="AO736" i="1"/>
  <c r="AP736" i="1"/>
  <c r="AQ736" i="1"/>
  <c r="AR736" i="1"/>
  <c r="AS736" i="1"/>
  <c r="AT736" i="1"/>
  <c r="X736" i="1"/>
  <c r="Y736" i="1" s="1"/>
  <c r="T736" i="1" s="1"/>
  <c r="V736" i="1" s="1"/>
  <c r="AB736" i="1"/>
  <c r="AO737" i="1"/>
  <c r="AP737" i="1"/>
  <c r="AQ737" i="1"/>
  <c r="AR737" i="1"/>
  <c r="AS737" i="1"/>
  <c r="AT737" i="1"/>
  <c r="X737" i="1"/>
  <c r="Y737" i="1" s="1"/>
  <c r="T737" i="1" s="1"/>
  <c r="V737" i="1" s="1"/>
  <c r="AB737" i="1"/>
  <c r="AO738" i="1"/>
  <c r="AP738" i="1"/>
  <c r="AQ738" i="1"/>
  <c r="AR738" i="1"/>
  <c r="AS738" i="1"/>
  <c r="AT738" i="1"/>
  <c r="X738" i="1"/>
  <c r="Y738" i="1" s="1"/>
  <c r="T738" i="1" s="1"/>
  <c r="V738" i="1" s="1"/>
  <c r="AB738" i="1"/>
  <c r="AO739" i="1"/>
  <c r="AP739" i="1"/>
  <c r="AQ739" i="1"/>
  <c r="AR739" i="1"/>
  <c r="AS739" i="1"/>
  <c r="AT739" i="1"/>
  <c r="X739" i="1"/>
  <c r="Y739" i="1" s="1"/>
  <c r="T739" i="1" s="1"/>
  <c r="V739" i="1" s="1"/>
  <c r="AB739" i="1"/>
  <c r="AO740" i="1"/>
  <c r="AP740" i="1"/>
  <c r="AQ740" i="1"/>
  <c r="AR740" i="1"/>
  <c r="AS740" i="1"/>
  <c r="AT740" i="1"/>
  <c r="X740" i="1"/>
  <c r="Y740" i="1" s="1"/>
  <c r="T740" i="1" s="1"/>
  <c r="V740" i="1" s="1"/>
  <c r="AB740" i="1"/>
  <c r="AO741" i="1"/>
  <c r="AP741" i="1"/>
  <c r="AQ741" i="1"/>
  <c r="AR741" i="1"/>
  <c r="AS741" i="1"/>
  <c r="AT741" i="1"/>
  <c r="X741" i="1"/>
  <c r="Y741" i="1" s="1"/>
  <c r="T741" i="1" s="1"/>
  <c r="V741" i="1" s="1"/>
  <c r="AB741" i="1"/>
  <c r="AO742" i="1"/>
  <c r="AP742" i="1"/>
  <c r="AQ742" i="1"/>
  <c r="AR742" i="1"/>
  <c r="AS742" i="1"/>
  <c r="AT742" i="1"/>
  <c r="X742" i="1"/>
  <c r="Y742" i="1" s="1"/>
  <c r="T742" i="1" s="1"/>
  <c r="V742" i="1" s="1"/>
  <c r="AB742" i="1"/>
  <c r="AO743" i="1"/>
  <c r="AP743" i="1"/>
  <c r="AQ743" i="1"/>
  <c r="AR743" i="1"/>
  <c r="AS743" i="1"/>
  <c r="AT743" i="1"/>
  <c r="X743" i="1"/>
  <c r="Y743" i="1" s="1"/>
  <c r="T743" i="1" s="1"/>
  <c r="V743" i="1" s="1"/>
  <c r="AB743" i="1"/>
  <c r="AO744" i="1"/>
  <c r="AP744" i="1"/>
  <c r="AQ744" i="1"/>
  <c r="AR744" i="1"/>
  <c r="AS744" i="1"/>
  <c r="AT744" i="1"/>
  <c r="X744" i="1"/>
  <c r="Y744" i="1" s="1"/>
  <c r="T744" i="1" s="1"/>
  <c r="V744" i="1" s="1"/>
  <c r="AB744" i="1"/>
  <c r="AO745" i="1"/>
  <c r="AP745" i="1"/>
  <c r="AQ745" i="1"/>
  <c r="AR745" i="1"/>
  <c r="AS745" i="1"/>
  <c r="AT745" i="1"/>
  <c r="X745" i="1"/>
  <c r="Y745" i="1" s="1"/>
  <c r="T745" i="1" s="1"/>
  <c r="V745" i="1" s="1"/>
  <c r="AB745" i="1"/>
  <c r="AO746" i="1"/>
  <c r="AP746" i="1"/>
  <c r="AQ746" i="1"/>
  <c r="AR746" i="1"/>
  <c r="AS746" i="1"/>
  <c r="AT746" i="1"/>
  <c r="X746" i="1"/>
  <c r="Y746" i="1" s="1"/>
  <c r="T746" i="1" s="1"/>
  <c r="V746" i="1" s="1"/>
  <c r="AB746" i="1"/>
  <c r="AO747" i="1"/>
  <c r="AP747" i="1"/>
  <c r="AQ747" i="1"/>
  <c r="AR747" i="1"/>
  <c r="AS747" i="1"/>
  <c r="AT747" i="1"/>
  <c r="X747" i="1"/>
  <c r="Y747" i="1" s="1"/>
  <c r="T747" i="1" s="1"/>
  <c r="V747" i="1" s="1"/>
  <c r="AB747" i="1"/>
  <c r="AO748" i="1"/>
  <c r="AP748" i="1"/>
  <c r="AQ748" i="1"/>
  <c r="AR748" i="1"/>
  <c r="AS748" i="1"/>
  <c r="AT748" i="1"/>
  <c r="X748" i="1"/>
  <c r="Y748" i="1" s="1"/>
  <c r="T748" i="1" s="1"/>
  <c r="V748" i="1" s="1"/>
  <c r="AB748" i="1"/>
  <c r="AO749" i="1"/>
  <c r="AP749" i="1"/>
  <c r="AQ749" i="1"/>
  <c r="AR749" i="1"/>
  <c r="AS749" i="1"/>
  <c r="AT749" i="1"/>
  <c r="X749" i="1"/>
  <c r="Y749" i="1" s="1"/>
  <c r="T749" i="1" s="1"/>
  <c r="V749" i="1" s="1"/>
  <c r="AB749" i="1"/>
  <c r="AO750" i="1"/>
  <c r="AP750" i="1"/>
  <c r="AQ750" i="1"/>
  <c r="AR750" i="1"/>
  <c r="AS750" i="1"/>
  <c r="AT750" i="1"/>
  <c r="X750" i="1"/>
  <c r="Y750" i="1" s="1"/>
  <c r="T750" i="1" s="1"/>
  <c r="V750" i="1" s="1"/>
  <c r="AB750" i="1"/>
  <c r="AO751" i="1"/>
  <c r="AP751" i="1"/>
  <c r="AQ751" i="1"/>
  <c r="AR751" i="1"/>
  <c r="AS751" i="1"/>
  <c r="AT751" i="1"/>
  <c r="X751" i="1"/>
  <c r="Y751" i="1" s="1"/>
  <c r="T751" i="1" s="1"/>
  <c r="V751" i="1" s="1"/>
  <c r="AB751" i="1"/>
  <c r="AO752" i="1"/>
  <c r="AP752" i="1"/>
  <c r="AQ752" i="1"/>
  <c r="AR752" i="1"/>
  <c r="AS752" i="1"/>
  <c r="AT752" i="1"/>
  <c r="X752" i="1"/>
  <c r="Y752" i="1" s="1"/>
  <c r="T752" i="1" s="1"/>
  <c r="V752" i="1" s="1"/>
  <c r="AB752" i="1"/>
  <c r="AO753" i="1"/>
  <c r="AP753" i="1"/>
  <c r="AQ753" i="1"/>
  <c r="AR753" i="1"/>
  <c r="AS753" i="1"/>
  <c r="AT753" i="1"/>
  <c r="X753" i="1"/>
  <c r="Y753" i="1" s="1"/>
  <c r="T753" i="1" s="1"/>
  <c r="V753" i="1" s="1"/>
  <c r="AB753" i="1"/>
  <c r="AO754" i="1"/>
  <c r="AP754" i="1"/>
  <c r="AQ754" i="1"/>
  <c r="AR754" i="1"/>
  <c r="AS754" i="1"/>
  <c r="AT754" i="1"/>
  <c r="X754" i="1"/>
  <c r="Y754" i="1" s="1"/>
  <c r="T754" i="1" s="1"/>
  <c r="V754" i="1" s="1"/>
  <c r="AB754" i="1"/>
  <c r="AO755" i="1"/>
  <c r="AP755" i="1"/>
  <c r="AQ755" i="1"/>
  <c r="AR755" i="1"/>
  <c r="AS755" i="1"/>
  <c r="AT755" i="1"/>
  <c r="X755" i="1"/>
  <c r="Y755" i="1" s="1"/>
  <c r="T755" i="1" s="1"/>
  <c r="V755" i="1" s="1"/>
  <c r="AB755" i="1"/>
  <c r="AO756" i="1"/>
  <c r="AP756" i="1"/>
  <c r="AQ756" i="1"/>
  <c r="AR756" i="1"/>
  <c r="AS756" i="1"/>
  <c r="AT756" i="1"/>
  <c r="X756" i="1"/>
  <c r="Y756" i="1" s="1"/>
  <c r="T756" i="1" s="1"/>
  <c r="V756" i="1" s="1"/>
  <c r="AB756" i="1"/>
  <c r="AO757" i="1"/>
  <c r="AP757" i="1"/>
  <c r="AQ757" i="1"/>
  <c r="AR757" i="1"/>
  <c r="AS757" i="1"/>
  <c r="AT757" i="1"/>
  <c r="X757" i="1"/>
  <c r="Y757" i="1" s="1"/>
  <c r="T757" i="1" s="1"/>
  <c r="V757" i="1" s="1"/>
  <c r="AB757" i="1"/>
  <c r="AO758" i="1"/>
  <c r="AP758" i="1"/>
  <c r="AQ758" i="1"/>
  <c r="AR758" i="1"/>
  <c r="AS758" i="1"/>
  <c r="AT758" i="1"/>
  <c r="X758" i="1"/>
  <c r="Y758" i="1" s="1"/>
  <c r="T758" i="1" s="1"/>
  <c r="V758" i="1" s="1"/>
  <c r="AB758" i="1"/>
  <c r="AO759" i="1"/>
  <c r="AP759" i="1"/>
  <c r="AQ759" i="1"/>
  <c r="AR759" i="1"/>
  <c r="AS759" i="1"/>
  <c r="AT759" i="1"/>
  <c r="X759" i="1"/>
  <c r="Y759" i="1" s="1"/>
  <c r="T759" i="1" s="1"/>
  <c r="V759" i="1" s="1"/>
  <c r="AB759" i="1"/>
  <c r="AO760" i="1"/>
  <c r="AP760" i="1"/>
  <c r="AQ760" i="1"/>
  <c r="AR760" i="1"/>
  <c r="AS760" i="1"/>
  <c r="AT760" i="1"/>
  <c r="X760" i="1"/>
  <c r="Y760" i="1" s="1"/>
  <c r="T760" i="1" s="1"/>
  <c r="V760" i="1" s="1"/>
  <c r="AB760" i="1"/>
  <c r="AO761" i="1"/>
  <c r="AP761" i="1"/>
  <c r="AQ761" i="1"/>
  <c r="AR761" i="1"/>
  <c r="AS761" i="1"/>
  <c r="AT761" i="1"/>
  <c r="X761" i="1"/>
  <c r="Y761" i="1" s="1"/>
  <c r="T761" i="1" s="1"/>
  <c r="V761" i="1" s="1"/>
  <c r="AB761" i="1"/>
  <c r="AO762" i="1"/>
  <c r="AP762" i="1"/>
  <c r="AQ762" i="1"/>
  <c r="AR762" i="1"/>
  <c r="AS762" i="1"/>
  <c r="AT762" i="1"/>
  <c r="X762" i="1"/>
  <c r="Y762" i="1" s="1"/>
  <c r="T762" i="1" s="1"/>
  <c r="V762" i="1" s="1"/>
  <c r="AB762" i="1"/>
  <c r="AO763" i="1"/>
  <c r="AP763" i="1"/>
  <c r="AQ763" i="1"/>
  <c r="AR763" i="1"/>
  <c r="AS763" i="1"/>
  <c r="AT763" i="1"/>
  <c r="X763" i="1"/>
  <c r="Y763" i="1" s="1"/>
  <c r="T763" i="1" s="1"/>
  <c r="V763" i="1" s="1"/>
  <c r="AB763" i="1"/>
  <c r="AO764" i="1"/>
  <c r="AP764" i="1"/>
  <c r="AQ764" i="1"/>
  <c r="AR764" i="1"/>
  <c r="AS764" i="1"/>
  <c r="AT764" i="1"/>
  <c r="X764" i="1"/>
  <c r="Y764" i="1" s="1"/>
  <c r="T764" i="1" s="1"/>
  <c r="V764" i="1" s="1"/>
  <c r="AB764" i="1"/>
  <c r="AO765" i="1"/>
  <c r="AP765" i="1"/>
  <c r="AQ765" i="1"/>
  <c r="AR765" i="1"/>
  <c r="AS765" i="1"/>
  <c r="AT765" i="1"/>
  <c r="X765" i="1"/>
  <c r="Y765" i="1" s="1"/>
  <c r="T765" i="1" s="1"/>
  <c r="V765" i="1" s="1"/>
  <c r="AB765" i="1"/>
  <c r="AO766" i="1"/>
  <c r="AP766" i="1"/>
  <c r="AQ766" i="1"/>
  <c r="AR766" i="1"/>
  <c r="AS766" i="1"/>
  <c r="AT766" i="1"/>
  <c r="X766" i="1"/>
  <c r="Y766" i="1" s="1"/>
  <c r="T766" i="1" s="1"/>
  <c r="V766" i="1" s="1"/>
  <c r="AB766" i="1"/>
  <c r="AO767" i="1"/>
  <c r="AP767" i="1"/>
  <c r="AQ767" i="1"/>
  <c r="AR767" i="1"/>
  <c r="AS767" i="1"/>
  <c r="AT767" i="1"/>
  <c r="X767" i="1"/>
  <c r="Y767" i="1" s="1"/>
  <c r="T767" i="1" s="1"/>
  <c r="V767" i="1" s="1"/>
  <c r="AB767" i="1"/>
  <c r="AO768" i="1"/>
  <c r="AP768" i="1"/>
  <c r="AQ768" i="1"/>
  <c r="AR768" i="1"/>
  <c r="AS768" i="1"/>
  <c r="AT768" i="1"/>
  <c r="X768" i="1"/>
  <c r="Y768" i="1" s="1"/>
  <c r="T768" i="1" s="1"/>
  <c r="V768" i="1" s="1"/>
  <c r="AB768" i="1"/>
  <c r="AO769" i="1"/>
  <c r="AP769" i="1"/>
  <c r="AQ769" i="1"/>
  <c r="AR769" i="1"/>
  <c r="AS769" i="1"/>
  <c r="AT769" i="1"/>
  <c r="X769" i="1"/>
  <c r="Y769" i="1" s="1"/>
  <c r="T769" i="1" s="1"/>
  <c r="V769" i="1" s="1"/>
  <c r="AB769" i="1"/>
  <c r="AO770" i="1"/>
  <c r="AP770" i="1"/>
  <c r="AQ770" i="1"/>
  <c r="AR770" i="1"/>
  <c r="AS770" i="1"/>
  <c r="AT770" i="1"/>
  <c r="X770" i="1"/>
  <c r="Y770" i="1" s="1"/>
  <c r="T770" i="1" s="1"/>
  <c r="V770" i="1" s="1"/>
  <c r="AB770" i="1"/>
  <c r="AO771" i="1"/>
  <c r="AP771" i="1"/>
  <c r="AQ771" i="1"/>
  <c r="AR771" i="1"/>
  <c r="AS771" i="1"/>
  <c r="AT771" i="1"/>
  <c r="X771" i="1"/>
  <c r="Y771" i="1" s="1"/>
  <c r="T771" i="1" s="1"/>
  <c r="V771" i="1" s="1"/>
  <c r="AB771" i="1"/>
  <c r="AO772" i="1"/>
  <c r="AP772" i="1"/>
  <c r="AQ772" i="1"/>
  <c r="AR772" i="1"/>
  <c r="AS772" i="1"/>
  <c r="AT772" i="1"/>
  <c r="X772" i="1"/>
  <c r="Y772" i="1" s="1"/>
  <c r="T772" i="1" s="1"/>
  <c r="V772" i="1" s="1"/>
  <c r="AB772" i="1"/>
  <c r="AO773" i="1"/>
  <c r="AP773" i="1"/>
  <c r="AQ773" i="1"/>
  <c r="AR773" i="1"/>
  <c r="AS773" i="1"/>
  <c r="AT773" i="1"/>
  <c r="X773" i="1"/>
  <c r="Y773" i="1" s="1"/>
  <c r="T773" i="1" s="1"/>
  <c r="V773" i="1" s="1"/>
  <c r="AB773" i="1"/>
  <c r="AO774" i="1"/>
  <c r="AP774" i="1"/>
  <c r="AQ774" i="1"/>
  <c r="AR774" i="1"/>
  <c r="AS774" i="1"/>
  <c r="AT774" i="1"/>
  <c r="X774" i="1"/>
  <c r="Y774" i="1" s="1"/>
  <c r="T774" i="1" s="1"/>
  <c r="V774" i="1" s="1"/>
  <c r="AB774" i="1"/>
  <c r="AO775" i="1"/>
  <c r="AP775" i="1"/>
  <c r="AQ775" i="1"/>
  <c r="AR775" i="1"/>
  <c r="AS775" i="1"/>
  <c r="AT775" i="1"/>
  <c r="X775" i="1"/>
  <c r="Y775" i="1" s="1"/>
  <c r="T775" i="1" s="1"/>
  <c r="V775" i="1" s="1"/>
  <c r="AB775" i="1"/>
  <c r="AO776" i="1"/>
  <c r="AP776" i="1"/>
  <c r="AQ776" i="1"/>
  <c r="AR776" i="1"/>
  <c r="AS776" i="1"/>
  <c r="AT776" i="1"/>
  <c r="X776" i="1"/>
  <c r="Y776" i="1" s="1"/>
  <c r="T776" i="1" s="1"/>
  <c r="V776" i="1" s="1"/>
  <c r="AB776" i="1"/>
  <c r="AO777" i="1"/>
  <c r="AP777" i="1"/>
  <c r="AQ777" i="1"/>
  <c r="AR777" i="1"/>
  <c r="AS777" i="1"/>
  <c r="AT777" i="1"/>
  <c r="X777" i="1"/>
  <c r="Y777" i="1" s="1"/>
  <c r="T777" i="1" s="1"/>
  <c r="V777" i="1" s="1"/>
  <c r="AB777" i="1"/>
  <c r="AO778" i="1"/>
  <c r="AP778" i="1"/>
  <c r="AQ778" i="1"/>
  <c r="AR778" i="1"/>
  <c r="AS778" i="1"/>
  <c r="AT778" i="1"/>
  <c r="X778" i="1"/>
  <c r="Y778" i="1" s="1"/>
  <c r="T778" i="1" s="1"/>
  <c r="V778" i="1" s="1"/>
  <c r="AB778" i="1"/>
  <c r="AO779" i="1"/>
  <c r="AP779" i="1"/>
  <c r="AQ779" i="1"/>
  <c r="AR779" i="1"/>
  <c r="AS779" i="1"/>
  <c r="AT779" i="1"/>
  <c r="X779" i="1"/>
  <c r="Y779" i="1" s="1"/>
  <c r="T779" i="1" s="1"/>
  <c r="V779" i="1" s="1"/>
  <c r="AB779" i="1"/>
  <c r="AO780" i="1"/>
  <c r="AP780" i="1"/>
  <c r="AQ780" i="1"/>
  <c r="AR780" i="1"/>
  <c r="AS780" i="1"/>
  <c r="AT780" i="1"/>
  <c r="X780" i="1"/>
  <c r="Y780" i="1" s="1"/>
  <c r="T780" i="1" s="1"/>
  <c r="V780" i="1" s="1"/>
  <c r="AB780" i="1"/>
  <c r="AO781" i="1"/>
  <c r="AP781" i="1"/>
  <c r="AQ781" i="1"/>
  <c r="AR781" i="1"/>
  <c r="AS781" i="1"/>
  <c r="AT781" i="1"/>
  <c r="X781" i="1"/>
  <c r="Y781" i="1" s="1"/>
  <c r="T781" i="1" s="1"/>
  <c r="V781" i="1" s="1"/>
  <c r="AB781" i="1"/>
  <c r="AO782" i="1"/>
  <c r="AP782" i="1"/>
  <c r="AQ782" i="1"/>
  <c r="AR782" i="1"/>
  <c r="AS782" i="1"/>
  <c r="AT782" i="1"/>
  <c r="X782" i="1"/>
  <c r="Y782" i="1" s="1"/>
  <c r="T782" i="1" s="1"/>
  <c r="V782" i="1" s="1"/>
  <c r="AB782" i="1"/>
  <c r="AO783" i="1"/>
  <c r="AP783" i="1"/>
  <c r="AQ783" i="1"/>
  <c r="AR783" i="1"/>
  <c r="AS783" i="1"/>
  <c r="AT783" i="1"/>
  <c r="X783" i="1"/>
  <c r="Y783" i="1" s="1"/>
  <c r="T783" i="1" s="1"/>
  <c r="V783" i="1" s="1"/>
  <c r="AB783" i="1"/>
  <c r="AO784" i="1"/>
  <c r="AP784" i="1"/>
  <c r="AQ784" i="1"/>
  <c r="AR784" i="1"/>
  <c r="AS784" i="1"/>
  <c r="AT784" i="1"/>
  <c r="X784" i="1"/>
  <c r="Y784" i="1" s="1"/>
  <c r="T784" i="1" s="1"/>
  <c r="V784" i="1" s="1"/>
  <c r="AB784" i="1"/>
  <c r="AO785" i="1"/>
  <c r="AP785" i="1"/>
  <c r="AQ785" i="1"/>
  <c r="AR785" i="1"/>
  <c r="AS785" i="1"/>
  <c r="AT785" i="1"/>
  <c r="X785" i="1"/>
  <c r="Y785" i="1" s="1"/>
  <c r="T785" i="1" s="1"/>
  <c r="V785" i="1" s="1"/>
  <c r="AB785" i="1"/>
  <c r="AO786" i="1"/>
  <c r="AP786" i="1"/>
  <c r="AQ786" i="1"/>
  <c r="AR786" i="1"/>
  <c r="AS786" i="1"/>
  <c r="AT786" i="1"/>
  <c r="X786" i="1"/>
  <c r="Y786" i="1" s="1"/>
  <c r="T786" i="1" s="1"/>
  <c r="V786" i="1" s="1"/>
  <c r="AB786" i="1"/>
  <c r="AO787" i="1"/>
  <c r="AP787" i="1"/>
  <c r="AQ787" i="1"/>
  <c r="AR787" i="1"/>
  <c r="AS787" i="1"/>
  <c r="AT787" i="1"/>
  <c r="X787" i="1"/>
  <c r="Y787" i="1" s="1"/>
  <c r="T787" i="1" s="1"/>
  <c r="V787" i="1" s="1"/>
  <c r="AB787" i="1"/>
  <c r="AO788" i="1"/>
  <c r="AP788" i="1"/>
  <c r="AQ788" i="1"/>
  <c r="AR788" i="1"/>
  <c r="AS788" i="1"/>
  <c r="AT788" i="1"/>
  <c r="X788" i="1"/>
  <c r="Y788" i="1" s="1"/>
  <c r="T788" i="1" s="1"/>
  <c r="V788" i="1" s="1"/>
  <c r="AB788" i="1"/>
  <c r="AO789" i="1"/>
  <c r="AP789" i="1"/>
  <c r="AQ789" i="1"/>
  <c r="AR789" i="1"/>
  <c r="AS789" i="1"/>
  <c r="AT789" i="1"/>
  <c r="X789" i="1"/>
  <c r="Y789" i="1" s="1"/>
  <c r="T789" i="1" s="1"/>
  <c r="V789" i="1" s="1"/>
  <c r="AB789" i="1"/>
  <c r="AO790" i="1"/>
  <c r="AP790" i="1"/>
  <c r="AQ790" i="1"/>
  <c r="AR790" i="1"/>
  <c r="AS790" i="1"/>
  <c r="AT790" i="1"/>
  <c r="X790" i="1"/>
  <c r="Y790" i="1" s="1"/>
  <c r="T790" i="1" s="1"/>
  <c r="V790" i="1" s="1"/>
  <c r="AB790" i="1"/>
  <c r="AO791" i="1"/>
  <c r="AP791" i="1"/>
  <c r="AQ791" i="1"/>
  <c r="AR791" i="1"/>
  <c r="AS791" i="1"/>
  <c r="AT791" i="1"/>
  <c r="X791" i="1"/>
  <c r="Y791" i="1" s="1"/>
  <c r="T791" i="1" s="1"/>
  <c r="V791" i="1" s="1"/>
  <c r="AB791" i="1"/>
  <c r="AO792" i="1"/>
  <c r="AP792" i="1"/>
  <c r="AQ792" i="1"/>
  <c r="AR792" i="1"/>
  <c r="AS792" i="1"/>
  <c r="AT792" i="1"/>
  <c r="X792" i="1"/>
  <c r="Y792" i="1" s="1"/>
  <c r="T792" i="1" s="1"/>
  <c r="V792" i="1" s="1"/>
  <c r="AB792" i="1"/>
  <c r="AO793" i="1"/>
  <c r="AP793" i="1"/>
  <c r="AQ793" i="1"/>
  <c r="AR793" i="1"/>
  <c r="AS793" i="1"/>
  <c r="AT793" i="1"/>
  <c r="X793" i="1"/>
  <c r="Y793" i="1" s="1"/>
  <c r="T793" i="1" s="1"/>
  <c r="V793" i="1" s="1"/>
  <c r="AB793" i="1"/>
  <c r="AO794" i="1"/>
  <c r="AP794" i="1"/>
  <c r="AQ794" i="1"/>
  <c r="AR794" i="1"/>
  <c r="AS794" i="1"/>
  <c r="AT794" i="1"/>
  <c r="X794" i="1"/>
  <c r="Y794" i="1" s="1"/>
  <c r="T794" i="1" s="1"/>
  <c r="V794" i="1" s="1"/>
  <c r="AB794" i="1"/>
  <c r="AO795" i="1"/>
  <c r="AP795" i="1"/>
  <c r="AQ795" i="1"/>
  <c r="AR795" i="1"/>
  <c r="AS795" i="1"/>
  <c r="AT795" i="1"/>
  <c r="X795" i="1"/>
  <c r="Y795" i="1" s="1"/>
  <c r="T795" i="1" s="1"/>
  <c r="V795" i="1" s="1"/>
  <c r="AB795" i="1"/>
  <c r="AO796" i="1"/>
  <c r="AP796" i="1"/>
  <c r="AQ796" i="1"/>
  <c r="AR796" i="1"/>
  <c r="AS796" i="1"/>
  <c r="AT796" i="1"/>
  <c r="X796" i="1"/>
  <c r="Y796" i="1" s="1"/>
  <c r="T796" i="1" s="1"/>
  <c r="V796" i="1" s="1"/>
  <c r="AB796" i="1"/>
  <c r="AO797" i="1"/>
  <c r="AP797" i="1"/>
  <c r="AQ797" i="1"/>
  <c r="AR797" i="1"/>
  <c r="AS797" i="1"/>
  <c r="AT797" i="1"/>
  <c r="X797" i="1"/>
  <c r="Y797" i="1" s="1"/>
  <c r="T797" i="1" s="1"/>
  <c r="V797" i="1" s="1"/>
  <c r="AB797" i="1"/>
  <c r="AO798" i="1"/>
  <c r="AP798" i="1"/>
  <c r="AQ798" i="1"/>
  <c r="AR798" i="1"/>
  <c r="AS798" i="1"/>
  <c r="AT798" i="1"/>
  <c r="X798" i="1"/>
  <c r="Y798" i="1" s="1"/>
  <c r="AB798" i="1"/>
  <c r="AO799" i="1"/>
  <c r="AP799" i="1"/>
  <c r="AQ799" i="1"/>
  <c r="AR799" i="1"/>
  <c r="AS799" i="1"/>
  <c r="AT799" i="1"/>
  <c r="X799" i="1"/>
  <c r="Y799" i="1" s="1"/>
  <c r="V799" i="1" s="1"/>
  <c r="AB799" i="1"/>
  <c r="AO800" i="1"/>
  <c r="AP800" i="1"/>
  <c r="AQ800" i="1"/>
  <c r="AR800" i="1"/>
  <c r="AS800" i="1"/>
  <c r="AT800" i="1"/>
  <c r="X800" i="1"/>
  <c r="Y800" i="1" s="1"/>
  <c r="T800" i="1" s="1"/>
  <c r="V800" i="1" s="1"/>
  <c r="AB800" i="1"/>
  <c r="AO801" i="1"/>
  <c r="AP801" i="1"/>
  <c r="AQ801" i="1"/>
  <c r="AR801" i="1"/>
  <c r="AS801" i="1"/>
  <c r="AT801" i="1"/>
  <c r="X801" i="1"/>
  <c r="Y801" i="1" s="1"/>
  <c r="T801" i="1" s="1"/>
  <c r="V801" i="1" s="1"/>
  <c r="AB801" i="1"/>
  <c r="AO802" i="1"/>
  <c r="AP802" i="1"/>
  <c r="AQ802" i="1"/>
  <c r="AR802" i="1"/>
  <c r="AS802" i="1"/>
  <c r="AT802" i="1"/>
  <c r="X802" i="1"/>
  <c r="Y802" i="1" s="1"/>
  <c r="T802" i="1" s="1"/>
  <c r="V802" i="1" s="1"/>
  <c r="AB802" i="1"/>
  <c r="AO803" i="1"/>
  <c r="AP803" i="1"/>
  <c r="AQ803" i="1"/>
  <c r="AR803" i="1"/>
  <c r="AS803" i="1"/>
  <c r="AT803" i="1"/>
  <c r="X803" i="1"/>
  <c r="Y803" i="1" s="1"/>
  <c r="T803" i="1" s="1"/>
  <c r="V803" i="1" s="1"/>
  <c r="AB803" i="1"/>
  <c r="AO804" i="1"/>
  <c r="AP804" i="1"/>
  <c r="AQ804" i="1"/>
  <c r="AR804" i="1"/>
  <c r="AS804" i="1"/>
  <c r="AT804" i="1"/>
  <c r="X804" i="1"/>
  <c r="Y804" i="1" s="1"/>
  <c r="T804" i="1" s="1"/>
  <c r="V804" i="1" s="1"/>
  <c r="AB804" i="1"/>
  <c r="AO805" i="1"/>
  <c r="AP805" i="1"/>
  <c r="AQ805" i="1"/>
  <c r="AR805" i="1"/>
  <c r="AS805" i="1"/>
  <c r="AT805" i="1"/>
  <c r="X805" i="1"/>
  <c r="Y805" i="1" s="1"/>
  <c r="T805" i="1" s="1"/>
  <c r="V805" i="1" s="1"/>
  <c r="AB805" i="1"/>
  <c r="AO806" i="1"/>
  <c r="AP806" i="1"/>
  <c r="AQ806" i="1"/>
  <c r="AR806" i="1"/>
  <c r="AS806" i="1"/>
  <c r="AT806" i="1"/>
  <c r="X806" i="1"/>
  <c r="Y806" i="1" s="1"/>
  <c r="T806" i="1" s="1"/>
  <c r="V806" i="1" s="1"/>
  <c r="AB806" i="1"/>
  <c r="AO807" i="1"/>
  <c r="AP807" i="1"/>
  <c r="AQ807" i="1"/>
  <c r="AR807" i="1"/>
  <c r="AS807" i="1"/>
  <c r="AT807" i="1"/>
  <c r="X807" i="1"/>
  <c r="Y807" i="1" s="1"/>
  <c r="T807" i="1" s="1"/>
  <c r="V807" i="1" s="1"/>
  <c r="AB807" i="1"/>
  <c r="AO808" i="1"/>
  <c r="AP808" i="1"/>
  <c r="AQ808" i="1"/>
  <c r="AR808" i="1"/>
  <c r="AS808" i="1"/>
  <c r="AT808" i="1"/>
  <c r="X808" i="1"/>
  <c r="Y808" i="1" s="1"/>
  <c r="T808" i="1" s="1"/>
  <c r="V808" i="1" s="1"/>
  <c r="AB808" i="1"/>
  <c r="AO809" i="1"/>
  <c r="AP809" i="1"/>
  <c r="AQ809" i="1"/>
  <c r="AR809" i="1"/>
  <c r="AS809" i="1"/>
  <c r="AT809" i="1"/>
  <c r="X809" i="1"/>
  <c r="Y809" i="1" s="1"/>
  <c r="T809" i="1" s="1"/>
  <c r="V809" i="1" s="1"/>
  <c r="AB809" i="1"/>
  <c r="AO810" i="1"/>
  <c r="AP810" i="1"/>
  <c r="AQ810" i="1"/>
  <c r="AR810" i="1"/>
  <c r="AS810" i="1"/>
  <c r="AT810" i="1"/>
  <c r="X810" i="1"/>
  <c r="Y810" i="1" s="1"/>
  <c r="T810" i="1" s="1"/>
  <c r="V810" i="1" s="1"/>
  <c r="AB810" i="1"/>
  <c r="AO811" i="1"/>
  <c r="AP811" i="1"/>
  <c r="AQ811" i="1"/>
  <c r="AR811" i="1"/>
  <c r="AS811" i="1"/>
  <c r="AT811" i="1"/>
  <c r="X811" i="1"/>
  <c r="Y811" i="1" s="1"/>
  <c r="T811" i="1" s="1"/>
  <c r="V811" i="1" s="1"/>
  <c r="AB811" i="1"/>
  <c r="AO812" i="1"/>
  <c r="AP812" i="1"/>
  <c r="AQ812" i="1"/>
  <c r="AR812" i="1"/>
  <c r="AS812" i="1"/>
  <c r="AT812" i="1"/>
  <c r="X812" i="1"/>
  <c r="Y812" i="1" s="1"/>
  <c r="T812" i="1" s="1"/>
  <c r="V812" i="1" s="1"/>
  <c r="AB812" i="1"/>
  <c r="AO813" i="1"/>
  <c r="AP813" i="1"/>
  <c r="AQ813" i="1"/>
  <c r="AR813" i="1"/>
  <c r="AS813" i="1"/>
  <c r="AT813" i="1"/>
  <c r="X813" i="1"/>
  <c r="Y813" i="1" s="1"/>
  <c r="T813" i="1" s="1"/>
  <c r="V813" i="1" s="1"/>
  <c r="AB813" i="1"/>
  <c r="AO814" i="1"/>
  <c r="AP814" i="1"/>
  <c r="AQ814" i="1"/>
  <c r="AR814" i="1"/>
  <c r="AS814" i="1"/>
  <c r="AT814" i="1"/>
  <c r="X814" i="1"/>
  <c r="Y814" i="1" s="1"/>
  <c r="T814" i="1" s="1"/>
  <c r="V814" i="1" s="1"/>
  <c r="AB814" i="1"/>
  <c r="AO815" i="1"/>
  <c r="AP815" i="1"/>
  <c r="AQ815" i="1"/>
  <c r="AR815" i="1"/>
  <c r="AS815" i="1"/>
  <c r="AT815" i="1"/>
  <c r="X815" i="1"/>
  <c r="Y815" i="1" s="1"/>
  <c r="T815" i="1" s="1"/>
  <c r="V815" i="1" s="1"/>
  <c r="AB815" i="1"/>
  <c r="AO816" i="1"/>
  <c r="AP816" i="1"/>
  <c r="AQ816" i="1"/>
  <c r="AR816" i="1"/>
  <c r="AS816" i="1"/>
  <c r="AT816" i="1"/>
  <c r="X816" i="1"/>
  <c r="Y816" i="1" s="1"/>
  <c r="T816" i="1" s="1"/>
  <c r="V816" i="1" s="1"/>
  <c r="AB816" i="1"/>
  <c r="AO817" i="1"/>
  <c r="AP817" i="1"/>
  <c r="AQ817" i="1"/>
  <c r="AR817" i="1"/>
  <c r="AS817" i="1"/>
  <c r="AT817" i="1"/>
  <c r="X817" i="1"/>
  <c r="Y817" i="1" s="1"/>
  <c r="T817" i="1" s="1"/>
  <c r="V817" i="1" s="1"/>
  <c r="AB817" i="1"/>
  <c r="AO818" i="1"/>
  <c r="AP818" i="1"/>
  <c r="AQ818" i="1"/>
  <c r="AR818" i="1"/>
  <c r="AS818" i="1"/>
  <c r="AT818" i="1"/>
  <c r="X818" i="1"/>
  <c r="Y818" i="1" s="1"/>
  <c r="T818" i="1" s="1"/>
  <c r="V818" i="1" s="1"/>
  <c r="AB818" i="1"/>
  <c r="AO819" i="1"/>
  <c r="AP819" i="1"/>
  <c r="AQ819" i="1"/>
  <c r="AR819" i="1"/>
  <c r="AS819" i="1"/>
  <c r="AT819" i="1"/>
  <c r="X819" i="1"/>
  <c r="Y819" i="1" s="1"/>
  <c r="T819" i="1" s="1"/>
  <c r="V819" i="1" s="1"/>
  <c r="AB819" i="1"/>
  <c r="AO820" i="1"/>
  <c r="AP820" i="1"/>
  <c r="AQ820" i="1"/>
  <c r="AR820" i="1"/>
  <c r="AS820" i="1"/>
  <c r="AT820" i="1"/>
  <c r="X820" i="1"/>
  <c r="Y820" i="1" s="1"/>
  <c r="T820" i="1" s="1"/>
  <c r="V820" i="1" s="1"/>
  <c r="AB820" i="1"/>
  <c r="AO821" i="1"/>
  <c r="AP821" i="1"/>
  <c r="AQ821" i="1"/>
  <c r="AR821" i="1"/>
  <c r="AS821" i="1"/>
  <c r="AT821" i="1"/>
  <c r="X821" i="1"/>
  <c r="Y821" i="1" s="1"/>
  <c r="T821" i="1" s="1"/>
  <c r="V821" i="1" s="1"/>
  <c r="AB821" i="1"/>
  <c r="AO822" i="1"/>
  <c r="AP822" i="1"/>
  <c r="AQ822" i="1"/>
  <c r="AR822" i="1"/>
  <c r="AS822" i="1"/>
  <c r="AT822" i="1"/>
  <c r="X822" i="1"/>
  <c r="Y822" i="1" s="1"/>
  <c r="T822" i="1" s="1"/>
  <c r="V822" i="1" s="1"/>
  <c r="AB822" i="1"/>
  <c r="AO823" i="1"/>
  <c r="AP823" i="1"/>
  <c r="AQ823" i="1"/>
  <c r="AR823" i="1"/>
  <c r="AS823" i="1"/>
  <c r="AT823" i="1"/>
  <c r="X823" i="1"/>
  <c r="Y823" i="1" s="1"/>
  <c r="T823" i="1" s="1"/>
  <c r="V823" i="1" s="1"/>
  <c r="AB823" i="1"/>
  <c r="AO824" i="1"/>
  <c r="AP824" i="1"/>
  <c r="AQ824" i="1"/>
  <c r="AR824" i="1"/>
  <c r="AS824" i="1"/>
  <c r="AT824" i="1"/>
  <c r="X824" i="1"/>
  <c r="Y824" i="1" s="1"/>
  <c r="T824" i="1" s="1"/>
  <c r="V824" i="1" s="1"/>
  <c r="AB824" i="1"/>
  <c r="AO825" i="1"/>
  <c r="AP825" i="1"/>
  <c r="AQ825" i="1"/>
  <c r="AR825" i="1"/>
  <c r="AS825" i="1"/>
  <c r="AT825" i="1"/>
  <c r="X825" i="1"/>
  <c r="Y825" i="1" s="1"/>
  <c r="T825" i="1" s="1"/>
  <c r="V825" i="1" s="1"/>
  <c r="AB825" i="1"/>
  <c r="AO826" i="1"/>
  <c r="AP826" i="1"/>
  <c r="AQ826" i="1"/>
  <c r="AR826" i="1"/>
  <c r="AS826" i="1"/>
  <c r="AT826" i="1"/>
  <c r="X826" i="1"/>
  <c r="Y826" i="1" s="1"/>
  <c r="T826" i="1" s="1"/>
  <c r="V826" i="1" s="1"/>
  <c r="AB826" i="1"/>
  <c r="AO827" i="1"/>
  <c r="AP827" i="1"/>
  <c r="AQ827" i="1"/>
  <c r="AR827" i="1"/>
  <c r="AS827" i="1"/>
  <c r="AT827" i="1"/>
  <c r="X827" i="1"/>
  <c r="Y827" i="1" s="1"/>
  <c r="T827" i="1" s="1"/>
  <c r="V827" i="1" s="1"/>
  <c r="AB827" i="1"/>
  <c r="AO828" i="1"/>
  <c r="AP828" i="1"/>
  <c r="AQ828" i="1"/>
  <c r="AR828" i="1"/>
  <c r="AS828" i="1"/>
  <c r="AT828" i="1"/>
  <c r="X828" i="1"/>
  <c r="Y828" i="1" s="1"/>
  <c r="T828" i="1" s="1"/>
  <c r="V828" i="1" s="1"/>
  <c r="AB828" i="1"/>
  <c r="AO829" i="1"/>
  <c r="AP829" i="1"/>
  <c r="AQ829" i="1"/>
  <c r="AR829" i="1"/>
  <c r="AS829" i="1"/>
  <c r="AT829" i="1"/>
  <c r="X829" i="1"/>
  <c r="Y829" i="1" s="1"/>
  <c r="T829" i="1" s="1"/>
  <c r="V829" i="1" s="1"/>
  <c r="AB829" i="1"/>
  <c r="AO830" i="1"/>
  <c r="AP830" i="1"/>
  <c r="AQ830" i="1"/>
  <c r="AR830" i="1"/>
  <c r="AS830" i="1"/>
  <c r="AT830" i="1"/>
  <c r="X830" i="1"/>
  <c r="Y830" i="1" s="1"/>
  <c r="T830" i="1" s="1"/>
  <c r="V830" i="1" s="1"/>
  <c r="AB830" i="1"/>
  <c r="AO831" i="1"/>
  <c r="AP831" i="1"/>
  <c r="AQ831" i="1"/>
  <c r="AR831" i="1"/>
  <c r="AS831" i="1"/>
  <c r="AT831" i="1"/>
  <c r="X831" i="1"/>
  <c r="Y831" i="1" s="1"/>
  <c r="T831" i="1" s="1"/>
  <c r="V831" i="1" s="1"/>
  <c r="AB831" i="1"/>
  <c r="AO832" i="1"/>
  <c r="AP832" i="1"/>
  <c r="AQ832" i="1"/>
  <c r="AR832" i="1"/>
  <c r="AS832" i="1"/>
  <c r="AT832" i="1"/>
  <c r="X832" i="1"/>
  <c r="Y832" i="1" s="1"/>
  <c r="T832" i="1" s="1"/>
  <c r="V832" i="1" s="1"/>
  <c r="AB832" i="1"/>
  <c r="AO833" i="1"/>
  <c r="AP833" i="1"/>
  <c r="AQ833" i="1"/>
  <c r="AR833" i="1"/>
  <c r="AS833" i="1"/>
  <c r="AT833" i="1"/>
  <c r="X833" i="1"/>
  <c r="Y833" i="1" s="1"/>
  <c r="T833" i="1" s="1"/>
  <c r="V833" i="1" s="1"/>
  <c r="AB833" i="1"/>
  <c r="AO834" i="1"/>
  <c r="AP834" i="1"/>
  <c r="AQ834" i="1"/>
  <c r="AR834" i="1"/>
  <c r="AS834" i="1"/>
  <c r="AT834" i="1"/>
  <c r="X834" i="1"/>
  <c r="Y834" i="1" s="1"/>
  <c r="T834" i="1" s="1"/>
  <c r="V834" i="1" s="1"/>
  <c r="AB834" i="1"/>
  <c r="AO835" i="1"/>
  <c r="AP835" i="1"/>
  <c r="AQ835" i="1"/>
  <c r="AR835" i="1"/>
  <c r="AS835" i="1"/>
  <c r="AT835" i="1"/>
  <c r="X835" i="1"/>
  <c r="Y835" i="1" s="1"/>
  <c r="T835" i="1" s="1"/>
  <c r="V835" i="1" s="1"/>
  <c r="AB835" i="1"/>
  <c r="AO836" i="1"/>
  <c r="AP836" i="1"/>
  <c r="AQ836" i="1"/>
  <c r="AR836" i="1"/>
  <c r="AS836" i="1"/>
  <c r="AT836" i="1"/>
  <c r="X836" i="1"/>
  <c r="Y836" i="1" s="1"/>
  <c r="T836" i="1" s="1"/>
  <c r="V836" i="1" s="1"/>
  <c r="AB836" i="1"/>
  <c r="AO837" i="1"/>
  <c r="AP837" i="1"/>
  <c r="AQ837" i="1"/>
  <c r="AR837" i="1"/>
  <c r="AS837" i="1"/>
  <c r="AT837" i="1"/>
  <c r="X837" i="1"/>
  <c r="Y837" i="1" s="1"/>
  <c r="T837" i="1" s="1"/>
  <c r="V837" i="1" s="1"/>
  <c r="AB837" i="1"/>
  <c r="AO838" i="1"/>
  <c r="AP838" i="1"/>
  <c r="AQ838" i="1"/>
  <c r="AR838" i="1"/>
  <c r="AS838" i="1"/>
  <c r="AT838" i="1"/>
  <c r="X838" i="1"/>
  <c r="Y838" i="1" s="1"/>
  <c r="T838" i="1" s="1"/>
  <c r="V838" i="1" s="1"/>
  <c r="AB838" i="1"/>
  <c r="AO839" i="1"/>
  <c r="AP839" i="1"/>
  <c r="AQ839" i="1"/>
  <c r="AR839" i="1"/>
  <c r="AS839" i="1"/>
  <c r="AT839" i="1"/>
  <c r="X839" i="1"/>
  <c r="Y839" i="1" s="1"/>
  <c r="T839" i="1" s="1"/>
  <c r="V839" i="1" s="1"/>
  <c r="AB839" i="1"/>
  <c r="AO840" i="1"/>
  <c r="AP840" i="1"/>
  <c r="AQ840" i="1"/>
  <c r="AR840" i="1"/>
  <c r="AS840" i="1"/>
  <c r="AT840" i="1"/>
  <c r="X840" i="1"/>
  <c r="Y840" i="1" s="1"/>
  <c r="T840" i="1" s="1"/>
  <c r="V840" i="1" s="1"/>
  <c r="AB840" i="1"/>
  <c r="AO841" i="1"/>
  <c r="AP841" i="1"/>
  <c r="AQ841" i="1"/>
  <c r="AR841" i="1"/>
  <c r="AS841" i="1"/>
  <c r="AT841" i="1"/>
  <c r="X841" i="1"/>
  <c r="Y841" i="1" s="1"/>
  <c r="T841" i="1" s="1"/>
  <c r="V841" i="1" s="1"/>
  <c r="AB841" i="1"/>
  <c r="AO842" i="1"/>
  <c r="AP842" i="1"/>
  <c r="AQ842" i="1"/>
  <c r="AR842" i="1"/>
  <c r="AS842" i="1"/>
  <c r="AT842" i="1"/>
  <c r="X842" i="1"/>
  <c r="Y842" i="1" s="1"/>
  <c r="T842" i="1" s="1"/>
  <c r="V842" i="1" s="1"/>
  <c r="AB842" i="1"/>
  <c r="AO843" i="1"/>
  <c r="AP843" i="1"/>
  <c r="AQ843" i="1"/>
  <c r="AR843" i="1"/>
  <c r="AS843" i="1"/>
  <c r="AT843" i="1"/>
  <c r="X843" i="1"/>
  <c r="Y843" i="1" s="1"/>
  <c r="T843" i="1" s="1"/>
  <c r="V843" i="1" s="1"/>
  <c r="AB843" i="1"/>
  <c r="AO844" i="1"/>
  <c r="AP844" i="1"/>
  <c r="AQ844" i="1"/>
  <c r="AR844" i="1"/>
  <c r="AS844" i="1"/>
  <c r="AT844" i="1"/>
  <c r="X844" i="1"/>
  <c r="Y844" i="1" s="1"/>
  <c r="T844" i="1" s="1"/>
  <c r="V844" i="1" s="1"/>
  <c r="AB844" i="1"/>
  <c r="AO845" i="1"/>
  <c r="AP845" i="1"/>
  <c r="AQ845" i="1"/>
  <c r="AR845" i="1"/>
  <c r="AS845" i="1"/>
  <c r="AT845" i="1"/>
  <c r="X845" i="1"/>
  <c r="Y845" i="1" s="1"/>
  <c r="T845" i="1" s="1"/>
  <c r="V845" i="1" s="1"/>
  <c r="AB845" i="1"/>
  <c r="AO846" i="1"/>
  <c r="AP846" i="1"/>
  <c r="AQ846" i="1"/>
  <c r="AR846" i="1"/>
  <c r="AS846" i="1"/>
  <c r="AT846" i="1"/>
  <c r="X846" i="1"/>
  <c r="Y846" i="1" s="1"/>
  <c r="T846" i="1" s="1"/>
  <c r="V846" i="1" s="1"/>
  <c r="AB846" i="1"/>
  <c r="AO847" i="1"/>
  <c r="AP847" i="1"/>
  <c r="AQ847" i="1"/>
  <c r="AR847" i="1"/>
  <c r="AS847" i="1"/>
  <c r="AT847" i="1"/>
  <c r="X847" i="1"/>
  <c r="Y847" i="1" s="1"/>
  <c r="T847" i="1" s="1"/>
  <c r="V847" i="1" s="1"/>
  <c r="AB847" i="1"/>
  <c r="AO848" i="1"/>
  <c r="AP848" i="1"/>
  <c r="AQ848" i="1"/>
  <c r="AR848" i="1"/>
  <c r="AS848" i="1"/>
  <c r="AT848" i="1"/>
  <c r="X848" i="1"/>
  <c r="Y848" i="1" s="1"/>
  <c r="T848" i="1" s="1"/>
  <c r="V848" i="1" s="1"/>
  <c r="AB848" i="1"/>
  <c r="AO849" i="1"/>
  <c r="AP849" i="1"/>
  <c r="AQ849" i="1"/>
  <c r="AR849" i="1"/>
  <c r="AS849" i="1"/>
  <c r="AT849" i="1"/>
  <c r="X849" i="1"/>
  <c r="Y849" i="1" s="1"/>
  <c r="T849" i="1" s="1"/>
  <c r="V849" i="1" s="1"/>
  <c r="AB849" i="1"/>
  <c r="AO850" i="1"/>
  <c r="AP850" i="1"/>
  <c r="AQ850" i="1"/>
  <c r="AR850" i="1"/>
  <c r="AS850" i="1"/>
  <c r="AT850" i="1"/>
  <c r="X850" i="1"/>
  <c r="Y850" i="1" s="1"/>
  <c r="T850" i="1" s="1"/>
  <c r="V850" i="1" s="1"/>
  <c r="AB850" i="1"/>
  <c r="AO851" i="1"/>
  <c r="AP851" i="1"/>
  <c r="AQ851" i="1"/>
  <c r="AR851" i="1"/>
  <c r="AS851" i="1"/>
  <c r="AT851" i="1"/>
  <c r="X851" i="1"/>
  <c r="Y851" i="1" s="1"/>
  <c r="T851" i="1" s="1"/>
  <c r="V851" i="1" s="1"/>
  <c r="AB851" i="1"/>
  <c r="AO852" i="1"/>
  <c r="AP852" i="1"/>
  <c r="AQ852" i="1"/>
  <c r="AR852" i="1"/>
  <c r="AS852" i="1"/>
  <c r="AT852" i="1"/>
  <c r="X852" i="1"/>
  <c r="Y852" i="1" s="1"/>
  <c r="T852" i="1" s="1"/>
  <c r="V852" i="1" s="1"/>
  <c r="AB852" i="1"/>
  <c r="AO853" i="1"/>
  <c r="AP853" i="1"/>
  <c r="AQ853" i="1"/>
  <c r="AR853" i="1"/>
  <c r="AS853" i="1"/>
  <c r="AT853" i="1"/>
  <c r="X853" i="1"/>
  <c r="Y853" i="1" s="1"/>
  <c r="T853" i="1" s="1"/>
  <c r="V853" i="1" s="1"/>
  <c r="AB853" i="1"/>
  <c r="AO854" i="1"/>
  <c r="AP854" i="1"/>
  <c r="AQ854" i="1"/>
  <c r="AR854" i="1"/>
  <c r="AS854" i="1"/>
  <c r="AT854" i="1"/>
  <c r="X854" i="1"/>
  <c r="Y854" i="1" s="1"/>
  <c r="T854" i="1" s="1"/>
  <c r="V854" i="1" s="1"/>
  <c r="AB854" i="1"/>
  <c r="AO855" i="1"/>
  <c r="AP855" i="1"/>
  <c r="AQ855" i="1"/>
  <c r="AR855" i="1"/>
  <c r="AS855" i="1"/>
  <c r="AT855" i="1"/>
  <c r="X855" i="1"/>
  <c r="Y855" i="1" s="1"/>
  <c r="T855" i="1" s="1"/>
  <c r="V855" i="1" s="1"/>
  <c r="AB855" i="1"/>
  <c r="AO856" i="1"/>
  <c r="AP856" i="1"/>
  <c r="AQ856" i="1"/>
  <c r="AR856" i="1"/>
  <c r="AS856" i="1"/>
  <c r="AT856" i="1"/>
  <c r="X856" i="1"/>
  <c r="Y856" i="1" s="1"/>
  <c r="T856" i="1" s="1"/>
  <c r="V856" i="1" s="1"/>
  <c r="AB856" i="1"/>
  <c r="AO857" i="1"/>
  <c r="AP857" i="1"/>
  <c r="AQ857" i="1"/>
  <c r="AR857" i="1"/>
  <c r="AS857" i="1"/>
  <c r="AT857" i="1"/>
  <c r="X857" i="1"/>
  <c r="Y857" i="1" s="1"/>
  <c r="T857" i="1" s="1"/>
  <c r="V857" i="1" s="1"/>
  <c r="AB857" i="1"/>
  <c r="AO858" i="1"/>
  <c r="AP858" i="1"/>
  <c r="AQ858" i="1"/>
  <c r="AR858" i="1"/>
  <c r="AS858" i="1"/>
  <c r="AT858" i="1"/>
  <c r="X858" i="1"/>
  <c r="Y858" i="1" s="1"/>
  <c r="T858" i="1" s="1"/>
  <c r="V858" i="1" s="1"/>
  <c r="AB858" i="1"/>
  <c r="AO859" i="1"/>
  <c r="AP859" i="1"/>
  <c r="AQ859" i="1"/>
  <c r="AR859" i="1"/>
  <c r="AS859" i="1"/>
  <c r="AT859" i="1"/>
  <c r="X859" i="1"/>
  <c r="Y859" i="1" s="1"/>
  <c r="T859" i="1" s="1"/>
  <c r="V859" i="1" s="1"/>
  <c r="AB859" i="1"/>
  <c r="AO860" i="1"/>
  <c r="AP860" i="1"/>
  <c r="AQ860" i="1"/>
  <c r="AR860" i="1"/>
  <c r="AS860" i="1"/>
  <c r="AT860" i="1"/>
  <c r="X860" i="1"/>
  <c r="Y860" i="1" s="1"/>
  <c r="T860" i="1" s="1"/>
  <c r="V860" i="1" s="1"/>
  <c r="AB860" i="1"/>
  <c r="AO861" i="1"/>
  <c r="AP861" i="1"/>
  <c r="AQ861" i="1"/>
  <c r="AR861" i="1"/>
  <c r="AS861" i="1"/>
  <c r="AT861" i="1"/>
  <c r="X861" i="1"/>
  <c r="Y861" i="1" s="1"/>
  <c r="T861" i="1" s="1"/>
  <c r="V861" i="1" s="1"/>
  <c r="AB861" i="1"/>
  <c r="AO862" i="1"/>
  <c r="AP862" i="1"/>
  <c r="AQ862" i="1"/>
  <c r="AR862" i="1"/>
  <c r="AS862" i="1"/>
  <c r="AT862" i="1"/>
  <c r="X862" i="1"/>
  <c r="Y862" i="1" s="1"/>
  <c r="T862" i="1" s="1"/>
  <c r="V862" i="1" s="1"/>
  <c r="AB862" i="1"/>
  <c r="AO863" i="1"/>
  <c r="AP863" i="1"/>
  <c r="AQ863" i="1"/>
  <c r="AR863" i="1"/>
  <c r="AS863" i="1"/>
  <c r="AT863" i="1"/>
  <c r="X863" i="1"/>
  <c r="Y863" i="1" s="1"/>
  <c r="T863" i="1" s="1"/>
  <c r="V863" i="1" s="1"/>
  <c r="AB863" i="1"/>
  <c r="AO864" i="1"/>
  <c r="AP864" i="1"/>
  <c r="AQ864" i="1"/>
  <c r="AR864" i="1"/>
  <c r="AS864" i="1"/>
  <c r="AT864" i="1"/>
  <c r="X864" i="1"/>
  <c r="Y864" i="1" s="1"/>
  <c r="T864" i="1" s="1"/>
  <c r="V864" i="1" s="1"/>
  <c r="AB864" i="1"/>
  <c r="AO865" i="1"/>
  <c r="AP865" i="1"/>
  <c r="AQ865" i="1"/>
  <c r="AR865" i="1"/>
  <c r="AS865" i="1"/>
  <c r="AT865" i="1"/>
  <c r="X865" i="1"/>
  <c r="Y865" i="1" s="1"/>
  <c r="T865" i="1" s="1"/>
  <c r="V865" i="1" s="1"/>
  <c r="AB865" i="1"/>
  <c r="AO866" i="1"/>
  <c r="AP866" i="1"/>
  <c r="AQ866" i="1"/>
  <c r="AR866" i="1"/>
  <c r="AS866" i="1"/>
  <c r="AT866" i="1"/>
  <c r="X866" i="1"/>
  <c r="Y866" i="1" s="1"/>
  <c r="T866" i="1" s="1"/>
  <c r="V866" i="1" s="1"/>
  <c r="AB866" i="1"/>
  <c r="AO867" i="1"/>
  <c r="AP867" i="1"/>
  <c r="AQ867" i="1"/>
  <c r="AR867" i="1"/>
  <c r="AS867" i="1"/>
  <c r="AT867" i="1"/>
  <c r="X867" i="1"/>
  <c r="Y867" i="1" s="1"/>
  <c r="T867" i="1" s="1"/>
  <c r="V867" i="1" s="1"/>
  <c r="AB867" i="1"/>
  <c r="AO868" i="1"/>
  <c r="AP868" i="1"/>
  <c r="AQ868" i="1"/>
  <c r="AR868" i="1"/>
  <c r="AS868" i="1"/>
  <c r="AT868" i="1"/>
  <c r="X868" i="1"/>
  <c r="Y868" i="1" s="1"/>
  <c r="T868" i="1" s="1"/>
  <c r="V868" i="1" s="1"/>
  <c r="AB868" i="1"/>
  <c r="AO869" i="1"/>
  <c r="AP869" i="1"/>
  <c r="AQ869" i="1"/>
  <c r="AR869" i="1"/>
  <c r="AS869" i="1"/>
  <c r="AT869" i="1"/>
  <c r="X869" i="1"/>
  <c r="Y869" i="1" s="1"/>
  <c r="T869" i="1" s="1"/>
  <c r="V869" i="1" s="1"/>
  <c r="AB869" i="1"/>
  <c r="AO870" i="1"/>
  <c r="AP870" i="1"/>
  <c r="AQ870" i="1"/>
  <c r="AR870" i="1"/>
  <c r="AS870" i="1"/>
  <c r="AT870" i="1"/>
  <c r="X870" i="1"/>
  <c r="Y870" i="1" s="1"/>
  <c r="T870" i="1" s="1"/>
  <c r="V870" i="1" s="1"/>
  <c r="AB870" i="1"/>
  <c r="AO871" i="1"/>
  <c r="AP871" i="1"/>
  <c r="AQ871" i="1"/>
  <c r="AR871" i="1"/>
  <c r="AS871" i="1"/>
  <c r="AT871" i="1"/>
  <c r="X871" i="1"/>
  <c r="Y871" i="1" s="1"/>
  <c r="T871" i="1" s="1"/>
  <c r="V871" i="1" s="1"/>
  <c r="AB871" i="1"/>
  <c r="AO872" i="1"/>
  <c r="AP872" i="1"/>
  <c r="AQ872" i="1"/>
  <c r="AR872" i="1"/>
  <c r="AS872" i="1"/>
  <c r="AT872" i="1"/>
  <c r="X872" i="1"/>
  <c r="Y872" i="1" s="1"/>
  <c r="T872" i="1" s="1"/>
  <c r="V872" i="1" s="1"/>
  <c r="AB872" i="1"/>
  <c r="AO873" i="1"/>
  <c r="AP873" i="1"/>
  <c r="AQ873" i="1"/>
  <c r="AR873" i="1"/>
  <c r="AS873" i="1"/>
  <c r="AT873" i="1"/>
  <c r="X873" i="1"/>
  <c r="Y873" i="1" s="1"/>
  <c r="T873" i="1" s="1"/>
  <c r="V873" i="1" s="1"/>
  <c r="AB873" i="1"/>
  <c r="AO874" i="1"/>
  <c r="AP874" i="1"/>
  <c r="AQ874" i="1"/>
  <c r="AR874" i="1"/>
  <c r="AS874" i="1"/>
  <c r="AT874" i="1"/>
  <c r="X874" i="1"/>
  <c r="Y874" i="1" s="1"/>
  <c r="T874" i="1" s="1"/>
  <c r="V874" i="1" s="1"/>
  <c r="AB874" i="1"/>
  <c r="AO875" i="1"/>
  <c r="AP875" i="1"/>
  <c r="AQ875" i="1"/>
  <c r="AR875" i="1"/>
  <c r="AS875" i="1"/>
  <c r="AT875" i="1"/>
  <c r="X875" i="1"/>
  <c r="Y875" i="1" s="1"/>
  <c r="T875" i="1" s="1"/>
  <c r="V875" i="1" s="1"/>
  <c r="AB875" i="1"/>
  <c r="AO876" i="1"/>
  <c r="AP876" i="1"/>
  <c r="AQ876" i="1"/>
  <c r="AR876" i="1"/>
  <c r="AS876" i="1"/>
  <c r="AT876" i="1"/>
  <c r="X876" i="1"/>
  <c r="Y876" i="1" s="1"/>
  <c r="T876" i="1" s="1"/>
  <c r="V876" i="1" s="1"/>
  <c r="AB876" i="1"/>
  <c r="AO877" i="1"/>
  <c r="AP877" i="1"/>
  <c r="AQ877" i="1"/>
  <c r="AR877" i="1"/>
  <c r="AS877" i="1"/>
  <c r="AT877" i="1"/>
  <c r="X877" i="1"/>
  <c r="Y877" i="1" s="1"/>
  <c r="T877" i="1" s="1"/>
  <c r="V877" i="1" s="1"/>
  <c r="AB877" i="1"/>
  <c r="AO878" i="1"/>
  <c r="AP878" i="1"/>
  <c r="AQ878" i="1"/>
  <c r="AR878" i="1"/>
  <c r="AS878" i="1"/>
  <c r="AT878" i="1"/>
  <c r="X878" i="1"/>
  <c r="Y878" i="1" s="1"/>
  <c r="T878" i="1" s="1"/>
  <c r="V878" i="1" s="1"/>
  <c r="AB878" i="1"/>
  <c r="AO879" i="1"/>
  <c r="AP879" i="1"/>
  <c r="AQ879" i="1"/>
  <c r="AR879" i="1"/>
  <c r="AS879" i="1"/>
  <c r="AT879" i="1"/>
  <c r="X879" i="1"/>
  <c r="Y879" i="1" s="1"/>
  <c r="T879" i="1" s="1"/>
  <c r="V879" i="1" s="1"/>
  <c r="AB879" i="1"/>
  <c r="AO880" i="1"/>
  <c r="AP880" i="1"/>
  <c r="AQ880" i="1"/>
  <c r="AR880" i="1"/>
  <c r="AS880" i="1"/>
  <c r="AT880" i="1"/>
  <c r="X880" i="1"/>
  <c r="Y880" i="1" s="1"/>
  <c r="T880" i="1" s="1"/>
  <c r="V880" i="1" s="1"/>
  <c r="AB880" i="1"/>
  <c r="AO881" i="1"/>
  <c r="AP881" i="1"/>
  <c r="AQ881" i="1"/>
  <c r="AR881" i="1"/>
  <c r="AS881" i="1"/>
  <c r="AT881" i="1"/>
  <c r="X881" i="1"/>
  <c r="Y881" i="1" s="1"/>
  <c r="T881" i="1" s="1"/>
  <c r="V881" i="1" s="1"/>
  <c r="AB881" i="1"/>
  <c r="AO882" i="1"/>
  <c r="AP882" i="1"/>
  <c r="AQ882" i="1"/>
  <c r="AR882" i="1"/>
  <c r="AS882" i="1"/>
  <c r="AT882" i="1"/>
  <c r="X882" i="1"/>
  <c r="Y882" i="1" s="1"/>
  <c r="T882" i="1" s="1"/>
  <c r="V882" i="1" s="1"/>
  <c r="AB882" i="1"/>
  <c r="AO883" i="1"/>
  <c r="AP883" i="1"/>
  <c r="AQ883" i="1"/>
  <c r="AR883" i="1"/>
  <c r="AS883" i="1"/>
  <c r="AT883" i="1"/>
  <c r="X883" i="1"/>
  <c r="Y883" i="1" s="1"/>
  <c r="T883" i="1" s="1"/>
  <c r="V883" i="1" s="1"/>
  <c r="AB883" i="1"/>
  <c r="AO884" i="1"/>
  <c r="AP884" i="1"/>
  <c r="AQ884" i="1"/>
  <c r="AR884" i="1"/>
  <c r="AS884" i="1"/>
  <c r="AT884" i="1"/>
  <c r="X884" i="1"/>
  <c r="Y884" i="1" s="1"/>
  <c r="T884" i="1" s="1"/>
  <c r="V884" i="1" s="1"/>
  <c r="AB884" i="1"/>
  <c r="AO885" i="1"/>
  <c r="AP885" i="1"/>
  <c r="AQ885" i="1"/>
  <c r="AR885" i="1"/>
  <c r="AS885" i="1"/>
  <c r="AT885" i="1"/>
  <c r="X885" i="1"/>
  <c r="Y885" i="1" s="1"/>
  <c r="T885" i="1" s="1"/>
  <c r="V885" i="1" s="1"/>
  <c r="AB885" i="1"/>
  <c r="AO886" i="1"/>
  <c r="AP886" i="1"/>
  <c r="AQ886" i="1"/>
  <c r="AR886" i="1"/>
  <c r="AS886" i="1"/>
  <c r="AT886" i="1"/>
  <c r="X886" i="1"/>
  <c r="Y886" i="1" s="1"/>
  <c r="T886" i="1" s="1"/>
  <c r="V886" i="1" s="1"/>
  <c r="AB886" i="1"/>
  <c r="AO887" i="1"/>
  <c r="AP887" i="1"/>
  <c r="AQ887" i="1"/>
  <c r="AR887" i="1"/>
  <c r="AS887" i="1"/>
  <c r="AT887" i="1"/>
  <c r="X887" i="1"/>
  <c r="Y887" i="1" s="1"/>
  <c r="T887" i="1" s="1"/>
  <c r="V887" i="1" s="1"/>
  <c r="AB887" i="1"/>
  <c r="AO888" i="1"/>
  <c r="AP888" i="1"/>
  <c r="AQ888" i="1"/>
  <c r="AR888" i="1"/>
  <c r="AS888" i="1"/>
  <c r="AT888" i="1"/>
  <c r="X888" i="1"/>
  <c r="Y888" i="1" s="1"/>
  <c r="T888" i="1" s="1"/>
  <c r="V888" i="1" s="1"/>
  <c r="AB888" i="1"/>
  <c r="AO889" i="1"/>
  <c r="AP889" i="1"/>
  <c r="AQ889" i="1"/>
  <c r="AR889" i="1"/>
  <c r="AS889" i="1"/>
  <c r="AT889" i="1"/>
  <c r="X889" i="1"/>
  <c r="Y889" i="1" s="1"/>
  <c r="T889" i="1" s="1"/>
  <c r="V889" i="1" s="1"/>
  <c r="AB889" i="1"/>
  <c r="AO890" i="1"/>
  <c r="AP890" i="1"/>
  <c r="AQ890" i="1"/>
  <c r="AR890" i="1"/>
  <c r="AS890" i="1"/>
  <c r="AT890" i="1"/>
  <c r="X890" i="1"/>
  <c r="Y890" i="1" s="1"/>
  <c r="T890" i="1" s="1"/>
  <c r="V890" i="1" s="1"/>
  <c r="AB890" i="1"/>
  <c r="AO891" i="1"/>
  <c r="AP891" i="1"/>
  <c r="AQ891" i="1"/>
  <c r="AR891" i="1"/>
  <c r="AS891" i="1"/>
  <c r="AT891" i="1"/>
  <c r="X891" i="1"/>
  <c r="Y891" i="1" s="1"/>
  <c r="T891" i="1" s="1"/>
  <c r="V891" i="1" s="1"/>
  <c r="AB891" i="1"/>
  <c r="AO892" i="1"/>
  <c r="AP892" i="1"/>
  <c r="AQ892" i="1"/>
  <c r="AR892" i="1"/>
  <c r="AS892" i="1"/>
  <c r="AT892" i="1"/>
  <c r="X892" i="1"/>
  <c r="Y892" i="1" s="1"/>
  <c r="T892" i="1" s="1"/>
  <c r="V892" i="1" s="1"/>
  <c r="AB892" i="1"/>
  <c r="AO893" i="1"/>
  <c r="AP893" i="1"/>
  <c r="AQ893" i="1"/>
  <c r="AR893" i="1"/>
  <c r="AS893" i="1"/>
  <c r="AT893" i="1"/>
  <c r="X893" i="1"/>
  <c r="Y893" i="1" s="1"/>
  <c r="T893" i="1" s="1"/>
  <c r="V893" i="1" s="1"/>
  <c r="AB893" i="1"/>
  <c r="AO894" i="1"/>
  <c r="AP894" i="1"/>
  <c r="AQ894" i="1"/>
  <c r="AR894" i="1"/>
  <c r="AS894" i="1"/>
  <c r="AT894" i="1"/>
  <c r="X894" i="1"/>
  <c r="Y894" i="1" s="1"/>
  <c r="T894" i="1" s="1"/>
  <c r="V894" i="1" s="1"/>
  <c r="AB894" i="1"/>
  <c r="AO895" i="1"/>
  <c r="AP895" i="1"/>
  <c r="AQ895" i="1"/>
  <c r="AR895" i="1"/>
  <c r="AS895" i="1"/>
  <c r="AT895" i="1"/>
  <c r="X895" i="1"/>
  <c r="Y895" i="1" s="1"/>
  <c r="T895" i="1" s="1"/>
  <c r="V895" i="1" s="1"/>
  <c r="AB895" i="1"/>
  <c r="AO896" i="1"/>
  <c r="AP896" i="1"/>
  <c r="AQ896" i="1"/>
  <c r="AR896" i="1"/>
  <c r="AS896" i="1"/>
  <c r="AT896" i="1"/>
  <c r="X896" i="1"/>
  <c r="Y896" i="1" s="1"/>
  <c r="T896" i="1" s="1"/>
  <c r="V896" i="1" s="1"/>
  <c r="AB896" i="1"/>
  <c r="AO897" i="1"/>
  <c r="AP897" i="1"/>
  <c r="AQ897" i="1"/>
  <c r="AR897" i="1"/>
  <c r="AS897" i="1"/>
  <c r="AT897" i="1"/>
  <c r="X897" i="1"/>
  <c r="Y897" i="1" s="1"/>
  <c r="T897" i="1" s="1"/>
  <c r="V897" i="1" s="1"/>
  <c r="AB897" i="1"/>
  <c r="AO898" i="1"/>
  <c r="AP898" i="1"/>
  <c r="AQ898" i="1"/>
  <c r="AR898" i="1"/>
  <c r="AS898" i="1"/>
  <c r="AT898" i="1"/>
  <c r="X898" i="1"/>
  <c r="Y898" i="1" s="1"/>
  <c r="T898" i="1" s="1"/>
  <c r="V898" i="1" s="1"/>
  <c r="AB898" i="1"/>
  <c r="AO899" i="1"/>
  <c r="AP899" i="1"/>
  <c r="AQ899" i="1"/>
  <c r="AR899" i="1"/>
  <c r="AS899" i="1"/>
  <c r="AT899" i="1"/>
  <c r="X899" i="1"/>
  <c r="Y899" i="1" s="1"/>
  <c r="T899" i="1" s="1"/>
  <c r="V899" i="1" s="1"/>
  <c r="AB899" i="1"/>
  <c r="AO900" i="1"/>
  <c r="AP900" i="1"/>
  <c r="AQ900" i="1"/>
  <c r="AR900" i="1"/>
  <c r="AS900" i="1"/>
  <c r="AT900" i="1"/>
  <c r="X900" i="1"/>
  <c r="Y900" i="1" s="1"/>
  <c r="T900" i="1" s="1"/>
  <c r="V900" i="1" s="1"/>
  <c r="AB900" i="1"/>
  <c r="AO901" i="1"/>
  <c r="AP901" i="1"/>
  <c r="AQ901" i="1"/>
  <c r="AR901" i="1"/>
  <c r="AS901" i="1"/>
  <c r="AT901" i="1"/>
  <c r="X901" i="1"/>
  <c r="Y901" i="1" s="1"/>
  <c r="T901" i="1" s="1"/>
  <c r="V901" i="1" s="1"/>
  <c r="AB901" i="1"/>
  <c r="AO902" i="1"/>
  <c r="AP902" i="1"/>
  <c r="AQ902" i="1"/>
  <c r="AR902" i="1"/>
  <c r="AS902" i="1"/>
  <c r="AT902" i="1"/>
  <c r="X902" i="1"/>
  <c r="Y902" i="1" s="1"/>
  <c r="T902" i="1" s="1"/>
  <c r="V902" i="1" s="1"/>
  <c r="AB902" i="1"/>
  <c r="AO903" i="1"/>
  <c r="AP903" i="1"/>
  <c r="AQ903" i="1"/>
  <c r="AR903" i="1"/>
  <c r="AS903" i="1"/>
  <c r="AT903" i="1"/>
  <c r="X903" i="1"/>
  <c r="Y903" i="1" s="1"/>
  <c r="T903" i="1" s="1"/>
  <c r="V903" i="1" s="1"/>
  <c r="AB903" i="1"/>
  <c r="AO904" i="1"/>
  <c r="AP904" i="1"/>
  <c r="AQ904" i="1"/>
  <c r="AR904" i="1"/>
  <c r="AS904" i="1"/>
  <c r="AT904" i="1"/>
  <c r="X904" i="1"/>
  <c r="Y904" i="1" s="1"/>
  <c r="T904" i="1" s="1"/>
  <c r="V904" i="1" s="1"/>
  <c r="AB904" i="1"/>
  <c r="AO905" i="1"/>
  <c r="AP905" i="1"/>
  <c r="AQ905" i="1"/>
  <c r="AR905" i="1"/>
  <c r="AS905" i="1"/>
  <c r="AT905" i="1"/>
  <c r="X905" i="1"/>
  <c r="Y905" i="1" s="1"/>
  <c r="T905" i="1" s="1"/>
  <c r="V905" i="1" s="1"/>
  <c r="AB905" i="1"/>
  <c r="AO907" i="1"/>
  <c r="AP907" i="1"/>
  <c r="AQ907" i="1"/>
  <c r="AR907" i="1"/>
  <c r="AS907" i="1"/>
  <c r="AT907" i="1"/>
  <c r="X907" i="1"/>
  <c r="Y907" i="1" s="1"/>
  <c r="T907" i="1" s="1"/>
  <c r="V907" i="1" s="1"/>
  <c r="AB907" i="1"/>
  <c r="AO908" i="1"/>
  <c r="AP908" i="1"/>
  <c r="AQ908" i="1"/>
  <c r="AR908" i="1"/>
  <c r="AS908" i="1"/>
  <c r="AT908" i="1"/>
  <c r="X908" i="1"/>
  <c r="Y908" i="1" s="1"/>
  <c r="T908" i="1" s="1"/>
  <c r="V908" i="1" s="1"/>
  <c r="AB908" i="1"/>
  <c r="AO909" i="1"/>
  <c r="AP909" i="1"/>
  <c r="AQ909" i="1"/>
  <c r="AR909" i="1"/>
  <c r="AS909" i="1"/>
  <c r="AT909" i="1"/>
  <c r="X909" i="1"/>
  <c r="Y909" i="1" s="1"/>
  <c r="T909" i="1" s="1"/>
  <c r="V909" i="1" s="1"/>
  <c r="AB909" i="1"/>
  <c r="AO910" i="1"/>
  <c r="AP910" i="1"/>
  <c r="AQ910" i="1"/>
  <c r="AR910" i="1"/>
  <c r="AS910" i="1"/>
  <c r="AT910" i="1"/>
  <c r="X910" i="1"/>
  <c r="Y910" i="1" s="1"/>
  <c r="T910" i="1" s="1"/>
  <c r="V910" i="1" s="1"/>
  <c r="AB910" i="1"/>
  <c r="AO911" i="1"/>
  <c r="AP911" i="1"/>
  <c r="AQ911" i="1"/>
  <c r="AR911" i="1"/>
  <c r="AS911" i="1"/>
  <c r="AT911" i="1"/>
  <c r="X911" i="1"/>
  <c r="Y911" i="1" s="1"/>
  <c r="T911" i="1" s="1"/>
  <c r="V911" i="1" s="1"/>
  <c r="AB911" i="1"/>
  <c r="AO912" i="1"/>
  <c r="AP912" i="1"/>
  <c r="AQ912" i="1"/>
  <c r="AR912" i="1"/>
  <c r="AS912" i="1"/>
  <c r="AT912" i="1"/>
  <c r="X912" i="1"/>
  <c r="Y912" i="1" s="1"/>
  <c r="T912" i="1" s="1"/>
  <c r="V912" i="1" s="1"/>
  <c r="AB912" i="1"/>
  <c r="AO913" i="1"/>
  <c r="AP913" i="1"/>
  <c r="AQ913" i="1"/>
  <c r="AR913" i="1"/>
  <c r="AS913" i="1"/>
  <c r="AT913" i="1"/>
  <c r="X913" i="1"/>
  <c r="Y913" i="1" s="1"/>
  <c r="T913" i="1" s="1"/>
  <c r="V913" i="1" s="1"/>
  <c r="AB913" i="1"/>
  <c r="AO914" i="1"/>
  <c r="AP914" i="1"/>
  <c r="AQ914" i="1"/>
  <c r="AR914" i="1"/>
  <c r="AS914" i="1"/>
  <c r="AT914" i="1"/>
  <c r="X914" i="1"/>
  <c r="Y914" i="1" s="1"/>
  <c r="T914" i="1" s="1"/>
  <c r="V914" i="1" s="1"/>
  <c r="AB914" i="1"/>
  <c r="AO915" i="1"/>
  <c r="AP915" i="1"/>
  <c r="AQ915" i="1"/>
  <c r="AR915" i="1"/>
  <c r="AS915" i="1"/>
  <c r="AT915" i="1"/>
  <c r="X915" i="1"/>
  <c r="Y915" i="1" s="1"/>
  <c r="T915" i="1" s="1"/>
  <c r="V915" i="1" s="1"/>
  <c r="AB915" i="1"/>
  <c r="AO906" i="1"/>
  <c r="AP906" i="1"/>
  <c r="AQ906" i="1"/>
  <c r="AR906" i="1"/>
  <c r="AS906" i="1"/>
  <c r="AT906" i="1"/>
  <c r="X906" i="1"/>
  <c r="Y906" i="1" s="1"/>
  <c r="T906" i="1" s="1"/>
  <c r="V906" i="1" s="1"/>
  <c r="AB906" i="1"/>
  <c r="AO916" i="1"/>
  <c r="AP916" i="1"/>
  <c r="AQ916" i="1"/>
  <c r="AR916" i="1"/>
  <c r="AS916" i="1"/>
  <c r="AT916" i="1"/>
  <c r="X916" i="1"/>
  <c r="Y916" i="1" s="1"/>
  <c r="T916" i="1" s="1"/>
  <c r="V916" i="1" s="1"/>
  <c r="AB916" i="1"/>
  <c r="AO917" i="1"/>
  <c r="AP917" i="1"/>
  <c r="AQ917" i="1"/>
  <c r="AR917" i="1"/>
  <c r="AS917" i="1"/>
  <c r="AT917" i="1"/>
  <c r="X917" i="1"/>
  <c r="Y917" i="1" s="1"/>
  <c r="T917" i="1" s="1"/>
  <c r="V917" i="1" s="1"/>
  <c r="AB917" i="1"/>
  <c r="AO918" i="1"/>
  <c r="AP918" i="1"/>
  <c r="AQ918" i="1"/>
  <c r="AR918" i="1"/>
  <c r="AS918" i="1"/>
  <c r="AT918" i="1"/>
  <c r="X918" i="1"/>
  <c r="Y918" i="1" s="1"/>
  <c r="T918" i="1" s="1"/>
  <c r="V918" i="1" s="1"/>
  <c r="AB918" i="1"/>
  <c r="AO919" i="1"/>
  <c r="AP919" i="1"/>
  <c r="AQ919" i="1"/>
  <c r="AR919" i="1"/>
  <c r="AS919" i="1"/>
  <c r="AT919" i="1"/>
  <c r="X919" i="1"/>
  <c r="Y919" i="1" s="1"/>
  <c r="T919" i="1" s="1"/>
  <c r="V919" i="1" s="1"/>
  <c r="AB919" i="1"/>
  <c r="AO920" i="1"/>
  <c r="AP920" i="1"/>
  <c r="AQ920" i="1"/>
  <c r="AR920" i="1"/>
  <c r="AS920" i="1"/>
  <c r="AT920" i="1"/>
  <c r="X920" i="1"/>
  <c r="Y920" i="1" s="1"/>
  <c r="T920" i="1" s="1"/>
  <c r="V920" i="1" s="1"/>
  <c r="AB920" i="1"/>
  <c r="AO921" i="1"/>
  <c r="AP921" i="1"/>
  <c r="AQ921" i="1"/>
  <c r="AR921" i="1"/>
  <c r="AS921" i="1"/>
  <c r="AT921" i="1"/>
  <c r="X921" i="1"/>
  <c r="Y921" i="1" s="1"/>
  <c r="T921" i="1" s="1"/>
  <c r="V921" i="1" s="1"/>
  <c r="AB921" i="1"/>
  <c r="AO922" i="1"/>
  <c r="AP922" i="1"/>
  <c r="AQ922" i="1"/>
  <c r="AR922" i="1"/>
  <c r="AS922" i="1"/>
  <c r="AT922" i="1"/>
  <c r="X922" i="1"/>
  <c r="Y922" i="1" s="1"/>
  <c r="T922" i="1" s="1"/>
  <c r="V922" i="1" s="1"/>
  <c r="AB922" i="1"/>
  <c r="AO923" i="1"/>
  <c r="AP923" i="1"/>
  <c r="AQ923" i="1"/>
  <c r="AR923" i="1"/>
  <c r="AS923" i="1"/>
  <c r="AT923" i="1"/>
  <c r="X923" i="1"/>
  <c r="Y923" i="1" s="1"/>
  <c r="T923" i="1" s="1"/>
  <c r="V923" i="1" s="1"/>
  <c r="AB923" i="1"/>
  <c r="AO924" i="1"/>
  <c r="AP924" i="1"/>
  <c r="AQ924" i="1"/>
  <c r="AR924" i="1"/>
  <c r="AS924" i="1"/>
  <c r="AT924" i="1"/>
  <c r="X924" i="1"/>
  <c r="Y924" i="1" s="1"/>
  <c r="T924" i="1" s="1"/>
  <c r="V924" i="1" s="1"/>
  <c r="AB924" i="1"/>
  <c r="AO925" i="1"/>
  <c r="AP925" i="1"/>
  <c r="AQ925" i="1"/>
  <c r="AR925" i="1"/>
  <c r="AS925" i="1"/>
  <c r="AT925" i="1"/>
  <c r="X925" i="1"/>
  <c r="Y925" i="1" s="1"/>
  <c r="T925" i="1" s="1"/>
  <c r="V925" i="1" s="1"/>
  <c r="AB925" i="1"/>
  <c r="AO926" i="1"/>
  <c r="AP926" i="1"/>
  <c r="AQ926" i="1"/>
  <c r="AR926" i="1"/>
  <c r="AS926" i="1"/>
  <c r="AT926" i="1"/>
  <c r="X926" i="1"/>
  <c r="Y926" i="1" s="1"/>
  <c r="T926" i="1" s="1"/>
  <c r="V926" i="1" s="1"/>
  <c r="AB926" i="1"/>
  <c r="AO927" i="1"/>
  <c r="AP927" i="1"/>
  <c r="AQ927" i="1"/>
  <c r="AR927" i="1"/>
  <c r="AS927" i="1"/>
  <c r="AT927" i="1"/>
  <c r="X927" i="1"/>
  <c r="Y927" i="1" s="1"/>
  <c r="T927" i="1" s="1"/>
  <c r="V927" i="1" s="1"/>
  <c r="AB927" i="1"/>
  <c r="AO928" i="1"/>
  <c r="AP928" i="1"/>
  <c r="AQ928" i="1"/>
  <c r="AR928" i="1"/>
  <c r="AS928" i="1"/>
  <c r="AT928" i="1"/>
  <c r="X928" i="1"/>
  <c r="Y928" i="1" s="1"/>
  <c r="T928" i="1" s="1"/>
  <c r="V928" i="1" s="1"/>
  <c r="AB928" i="1"/>
  <c r="AO929" i="1"/>
  <c r="AP929" i="1"/>
  <c r="AQ929" i="1"/>
  <c r="AR929" i="1"/>
  <c r="AS929" i="1"/>
  <c r="AT929" i="1"/>
  <c r="X929" i="1"/>
  <c r="Y929" i="1" s="1"/>
  <c r="T929" i="1" s="1"/>
  <c r="V929" i="1" s="1"/>
  <c r="AB929" i="1"/>
  <c r="AO930" i="1"/>
  <c r="AP930" i="1"/>
  <c r="AQ930" i="1"/>
  <c r="AR930" i="1"/>
  <c r="AS930" i="1"/>
  <c r="AT930" i="1"/>
  <c r="X930" i="1"/>
  <c r="Y930" i="1" s="1"/>
  <c r="T930" i="1" s="1"/>
  <c r="V930" i="1" s="1"/>
  <c r="AB930" i="1"/>
  <c r="AO931" i="1"/>
  <c r="AP931" i="1"/>
  <c r="AQ931" i="1"/>
  <c r="AR931" i="1"/>
  <c r="AS931" i="1"/>
  <c r="AT931" i="1"/>
  <c r="X931" i="1"/>
  <c r="Y931" i="1" s="1"/>
  <c r="T931" i="1" s="1"/>
  <c r="V931" i="1" s="1"/>
  <c r="AB931" i="1"/>
  <c r="AO932" i="1"/>
  <c r="AP932" i="1"/>
  <c r="AQ932" i="1"/>
  <c r="AR932" i="1"/>
  <c r="AS932" i="1"/>
  <c r="AT932" i="1"/>
  <c r="X932" i="1"/>
  <c r="Y932" i="1" s="1"/>
  <c r="T932" i="1" s="1"/>
  <c r="V932" i="1" s="1"/>
  <c r="AB932" i="1"/>
  <c r="AO933" i="1"/>
  <c r="AP933" i="1"/>
  <c r="AQ933" i="1"/>
  <c r="AR933" i="1"/>
  <c r="AS933" i="1"/>
  <c r="AT933" i="1"/>
  <c r="X933" i="1"/>
  <c r="Y933" i="1" s="1"/>
  <c r="T933" i="1" s="1"/>
  <c r="V933" i="1" s="1"/>
  <c r="AB933" i="1"/>
  <c r="AO934" i="1"/>
  <c r="AP934" i="1"/>
  <c r="AQ934" i="1"/>
  <c r="AR934" i="1"/>
  <c r="AS934" i="1"/>
  <c r="AT934" i="1"/>
  <c r="X934" i="1"/>
  <c r="Y934" i="1" s="1"/>
  <c r="T934" i="1" s="1"/>
  <c r="V934" i="1" s="1"/>
  <c r="AB934" i="1"/>
  <c r="AO935" i="1"/>
  <c r="AP935" i="1"/>
  <c r="AQ935" i="1"/>
  <c r="AR935" i="1"/>
  <c r="AS935" i="1"/>
  <c r="AT935" i="1"/>
  <c r="X935" i="1"/>
  <c r="Y935" i="1" s="1"/>
  <c r="T935" i="1" s="1"/>
  <c r="V935" i="1" s="1"/>
  <c r="AB935" i="1"/>
  <c r="AO936" i="1"/>
  <c r="AP936" i="1"/>
  <c r="AQ936" i="1"/>
  <c r="AR936" i="1"/>
  <c r="AS936" i="1"/>
  <c r="AT936" i="1"/>
  <c r="X936" i="1"/>
  <c r="Y936" i="1" s="1"/>
  <c r="T936" i="1" s="1"/>
  <c r="V936" i="1" s="1"/>
  <c r="AB936" i="1"/>
  <c r="AO937" i="1"/>
  <c r="AP937" i="1"/>
  <c r="AQ937" i="1"/>
  <c r="AR937" i="1"/>
  <c r="AS937" i="1"/>
  <c r="AT937" i="1"/>
  <c r="X937" i="1"/>
  <c r="Y937" i="1" s="1"/>
  <c r="T937" i="1" s="1"/>
  <c r="V937" i="1" s="1"/>
  <c r="AB937" i="1"/>
  <c r="AO938" i="1"/>
  <c r="AP938" i="1"/>
  <c r="AQ938" i="1"/>
  <c r="AR938" i="1"/>
  <c r="AS938" i="1"/>
  <c r="AT938" i="1"/>
  <c r="X938" i="1"/>
  <c r="Y938" i="1" s="1"/>
  <c r="T938" i="1" s="1"/>
  <c r="V938" i="1" s="1"/>
  <c r="AB938" i="1"/>
  <c r="AO939" i="1"/>
  <c r="AP939" i="1"/>
  <c r="AQ939" i="1"/>
  <c r="AR939" i="1"/>
  <c r="AS939" i="1"/>
  <c r="AT939" i="1"/>
  <c r="X939" i="1"/>
  <c r="Y939" i="1" s="1"/>
  <c r="T939" i="1" s="1"/>
  <c r="V939" i="1" s="1"/>
  <c r="AB939" i="1"/>
  <c r="AO940" i="1"/>
  <c r="AP940" i="1"/>
  <c r="AQ940" i="1"/>
  <c r="AR940" i="1"/>
  <c r="AS940" i="1"/>
  <c r="AT940" i="1"/>
  <c r="X940" i="1"/>
  <c r="Y940" i="1" s="1"/>
  <c r="T940" i="1" s="1"/>
  <c r="V940" i="1" s="1"/>
  <c r="AB940" i="1"/>
  <c r="AO941" i="1"/>
  <c r="AP941" i="1"/>
  <c r="AQ941" i="1"/>
  <c r="AR941" i="1"/>
  <c r="AS941" i="1"/>
  <c r="AT941" i="1"/>
  <c r="X941" i="1"/>
  <c r="Y941" i="1" s="1"/>
  <c r="T941" i="1" s="1"/>
  <c r="V941" i="1" s="1"/>
  <c r="AB941" i="1"/>
  <c r="AO942" i="1"/>
  <c r="AP942" i="1"/>
  <c r="AQ942" i="1"/>
  <c r="AR942" i="1"/>
  <c r="AS942" i="1"/>
  <c r="AT942" i="1"/>
  <c r="X942" i="1"/>
  <c r="Y942" i="1" s="1"/>
  <c r="T942" i="1" s="1"/>
  <c r="V942" i="1" s="1"/>
  <c r="AB942" i="1"/>
  <c r="AO943" i="1"/>
  <c r="AP943" i="1"/>
  <c r="AQ943" i="1"/>
  <c r="AR943" i="1"/>
  <c r="AS943" i="1"/>
  <c r="AT943" i="1"/>
  <c r="X943" i="1"/>
  <c r="Y943" i="1" s="1"/>
  <c r="T943" i="1" s="1"/>
  <c r="V943" i="1" s="1"/>
  <c r="AB943" i="1"/>
  <c r="AO944" i="1"/>
  <c r="AP944" i="1"/>
  <c r="AQ944" i="1"/>
  <c r="AR944" i="1"/>
  <c r="AS944" i="1"/>
  <c r="AT944" i="1"/>
  <c r="X944" i="1"/>
  <c r="Y944" i="1" s="1"/>
  <c r="T944" i="1" s="1"/>
  <c r="V944" i="1" s="1"/>
  <c r="AB944" i="1"/>
  <c r="AO945" i="1"/>
  <c r="AP945" i="1"/>
  <c r="AQ945" i="1"/>
  <c r="AR945" i="1"/>
  <c r="AS945" i="1"/>
  <c r="AT945" i="1"/>
  <c r="X945" i="1"/>
  <c r="Y945" i="1" s="1"/>
  <c r="T945" i="1" s="1"/>
  <c r="V945" i="1" s="1"/>
  <c r="AB945" i="1"/>
  <c r="AO946" i="1"/>
  <c r="AP946" i="1"/>
  <c r="AQ946" i="1"/>
  <c r="AR946" i="1"/>
  <c r="AS946" i="1"/>
  <c r="AT946" i="1"/>
  <c r="X946" i="1"/>
  <c r="Y946" i="1" s="1"/>
  <c r="T946" i="1" s="1"/>
  <c r="V946" i="1" s="1"/>
  <c r="AB946" i="1"/>
  <c r="AO947" i="1"/>
  <c r="AP947" i="1"/>
  <c r="AQ947" i="1"/>
  <c r="AR947" i="1"/>
  <c r="AS947" i="1"/>
  <c r="AT947" i="1"/>
  <c r="X947" i="1"/>
  <c r="Y947" i="1" s="1"/>
  <c r="T947" i="1" s="1"/>
  <c r="V947" i="1" s="1"/>
  <c r="AB947" i="1"/>
  <c r="AO948" i="1"/>
  <c r="AP948" i="1"/>
  <c r="AQ948" i="1"/>
  <c r="AR948" i="1"/>
  <c r="AS948" i="1"/>
  <c r="AT948" i="1"/>
  <c r="X948" i="1"/>
  <c r="Y948" i="1" s="1"/>
  <c r="T948" i="1" s="1"/>
  <c r="V948" i="1" s="1"/>
  <c r="AB948" i="1"/>
  <c r="AO949" i="1"/>
  <c r="AP949" i="1"/>
  <c r="AQ949" i="1"/>
  <c r="AR949" i="1"/>
  <c r="AS949" i="1"/>
  <c r="AT949" i="1"/>
  <c r="X949" i="1"/>
  <c r="Y949" i="1" s="1"/>
  <c r="T949" i="1" s="1"/>
  <c r="V949" i="1" s="1"/>
  <c r="AB949" i="1"/>
  <c r="AO950" i="1"/>
  <c r="AP950" i="1"/>
  <c r="AQ950" i="1"/>
  <c r="AR950" i="1"/>
  <c r="AS950" i="1"/>
  <c r="AT950" i="1"/>
  <c r="X950" i="1"/>
  <c r="Y950" i="1" s="1"/>
  <c r="T950" i="1" s="1"/>
  <c r="V950" i="1" s="1"/>
  <c r="AB950" i="1"/>
  <c r="AO951" i="1"/>
  <c r="AP951" i="1"/>
  <c r="AQ951" i="1"/>
  <c r="AR951" i="1"/>
  <c r="AS951" i="1"/>
  <c r="AT951" i="1"/>
  <c r="X951" i="1"/>
  <c r="Y951" i="1" s="1"/>
  <c r="T951" i="1" s="1"/>
  <c r="V951" i="1" s="1"/>
  <c r="AB951" i="1"/>
  <c r="AO952" i="1"/>
  <c r="AP952" i="1"/>
  <c r="AQ952" i="1"/>
  <c r="AR952" i="1"/>
  <c r="AS952" i="1"/>
  <c r="AT952" i="1"/>
  <c r="X952" i="1"/>
  <c r="Y952" i="1" s="1"/>
  <c r="T952" i="1" s="1"/>
  <c r="V952" i="1" s="1"/>
  <c r="AB952" i="1"/>
  <c r="AO953" i="1"/>
  <c r="AP953" i="1"/>
  <c r="AQ953" i="1"/>
  <c r="AR953" i="1"/>
  <c r="AS953" i="1"/>
  <c r="AT953" i="1"/>
  <c r="X953" i="1"/>
  <c r="Y953" i="1" s="1"/>
  <c r="T953" i="1" s="1"/>
  <c r="V953" i="1" s="1"/>
  <c r="AB953" i="1"/>
  <c r="AO954" i="1"/>
  <c r="AP954" i="1"/>
  <c r="AQ954" i="1"/>
  <c r="AR954" i="1"/>
  <c r="AS954" i="1"/>
  <c r="AT954" i="1"/>
  <c r="X954" i="1"/>
  <c r="Y954" i="1" s="1"/>
  <c r="T954" i="1" s="1"/>
  <c r="V954" i="1" s="1"/>
  <c r="AB954" i="1"/>
  <c r="AO955" i="1"/>
  <c r="AP955" i="1"/>
  <c r="AQ955" i="1"/>
  <c r="AR955" i="1"/>
  <c r="AS955" i="1"/>
  <c r="AT955" i="1"/>
  <c r="X955" i="1"/>
  <c r="Y955" i="1" s="1"/>
  <c r="T955" i="1" s="1"/>
  <c r="V955" i="1" s="1"/>
  <c r="AB955" i="1"/>
  <c r="AO956" i="1"/>
  <c r="AP956" i="1"/>
  <c r="AQ956" i="1"/>
  <c r="AR956" i="1"/>
  <c r="AS956" i="1"/>
  <c r="AT956" i="1"/>
  <c r="X956" i="1"/>
  <c r="Y956" i="1" s="1"/>
  <c r="T956" i="1" s="1"/>
  <c r="V956" i="1" s="1"/>
  <c r="AB956" i="1"/>
  <c r="AO957" i="1"/>
  <c r="AP957" i="1"/>
  <c r="AQ957" i="1"/>
  <c r="AR957" i="1"/>
  <c r="AS957" i="1"/>
  <c r="AT957" i="1"/>
  <c r="X957" i="1"/>
  <c r="Y957" i="1" s="1"/>
  <c r="T957" i="1" s="1"/>
  <c r="V957" i="1" s="1"/>
  <c r="AB957" i="1"/>
  <c r="AO958" i="1"/>
  <c r="AP958" i="1"/>
  <c r="AQ958" i="1"/>
  <c r="AR958" i="1"/>
  <c r="AS958" i="1"/>
  <c r="AT958" i="1"/>
  <c r="X958" i="1"/>
  <c r="Y958" i="1" s="1"/>
  <c r="T958" i="1" s="1"/>
  <c r="V958" i="1" s="1"/>
  <c r="AB958" i="1"/>
  <c r="AO959" i="1"/>
  <c r="AP959" i="1"/>
  <c r="AQ959" i="1"/>
  <c r="AR959" i="1"/>
  <c r="AS959" i="1"/>
  <c r="AT959" i="1"/>
  <c r="X959" i="1"/>
  <c r="Y959" i="1" s="1"/>
  <c r="T959" i="1" s="1"/>
  <c r="V959" i="1" s="1"/>
  <c r="AB959" i="1"/>
  <c r="AO960" i="1"/>
  <c r="AP960" i="1"/>
  <c r="AQ960" i="1"/>
  <c r="AR960" i="1"/>
  <c r="AS960" i="1"/>
  <c r="AT960" i="1"/>
  <c r="X960" i="1"/>
  <c r="Y960" i="1" s="1"/>
  <c r="T960" i="1" s="1"/>
  <c r="V960" i="1" s="1"/>
  <c r="AB960" i="1"/>
  <c r="AO961" i="1"/>
  <c r="AP961" i="1"/>
  <c r="AQ961" i="1"/>
  <c r="AR961" i="1"/>
  <c r="AS961" i="1"/>
  <c r="AT961" i="1"/>
  <c r="X961" i="1"/>
  <c r="Y961" i="1" s="1"/>
  <c r="T961" i="1" s="1"/>
  <c r="V961" i="1" s="1"/>
  <c r="AB961" i="1"/>
  <c r="AO962" i="1"/>
  <c r="AP962" i="1"/>
  <c r="AQ962" i="1"/>
  <c r="AR962" i="1"/>
  <c r="AS962" i="1"/>
  <c r="AT962" i="1"/>
  <c r="X962" i="1"/>
  <c r="Y962" i="1" s="1"/>
  <c r="T962" i="1" s="1"/>
  <c r="V962" i="1" s="1"/>
  <c r="AB962" i="1"/>
  <c r="AO963" i="1"/>
  <c r="AP963" i="1"/>
  <c r="AQ963" i="1"/>
  <c r="AR963" i="1"/>
  <c r="AS963" i="1"/>
  <c r="AT963" i="1"/>
  <c r="X963" i="1"/>
  <c r="Y963" i="1" s="1"/>
  <c r="T963" i="1" s="1"/>
  <c r="V963" i="1" s="1"/>
  <c r="AB963" i="1"/>
  <c r="AO964" i="1"/>
  <c r="AP964" i="1"/>
  <c r="AQ964" i="1"/>
  <c r="AR964" i="1"/>
  <c r="AS964" i="1"/>
  <c r="AT964" i="1"/>
  <c r="X964" i="1"/>
  <c r="Y964" i="1" s="1"/>
  <c r="T964" i="1" s="1"/>
  <c r="V964" i="1" s="1"/>
  <c r="AB964" i="1"/>
  <c r="AO965" i="1"/>
  <c r="AP965" i="1"/>
  <c r="AQ965" i="1"/>
  <c r="AR965" i="1"/>
  <c r="AS965" i="1"/>
  <c r="AT965" i="1"/>
  <c r="X965" i="1"/>
  <c r="Y965" i="1" s="1"/>
  <c r="T965" i="1" s="1"/>
  <c r="V965" i="1" s="1"/>
  <c r="AB965" i="1"/>
  <c r="AO966" i="1"/>
  <c r="AP966" i="1"/>
  <c r="AQ966" i="1"/>
  <c r="AR966" i="1"/>
  <c r="AS966" i="1"/>
  <c r="AT966" i="1"/>
  <c r="X966" i="1"/>
  <c r="Y966" i="1" s="1"/>
  <c r="T966" i="1" s="1"/>
  <c r="V966" i="1" s="1"/>
  <c r="AB966" i="1"/>
  <c r="AO967" i="1"/>
  <c r="AP967" i="1"/>
  <c r="AQ967" i="1"/>
  <c r="AR967" i="1"/>
  <c r="AS967" i="1"/>
  <c r="AT967" i="1"/>
  <c r="X967" i="1"/>
  <c r="Y967" i="1" s="1"/>
  <c r="T967" i="1" s="1"/>
  <c r="V967" i="1" s="1"/>
  <c r="AB967" i="1"/>
  <c r="AO968" i="1"/>
  <c r="AP968" i="1"/>
  <c r="AQ968" i="1"/>
  <c r="AR968" i="1"/>
  <c r="AS968" i="1"/>
  <c r="AT968" i="1"/>
  <c r="X968" i="1"/>
  <c r="Y968" i="1" s="1"/>
  <c r="T968" i="1" s="1"/>
  <c r="V968" i="1" s="1"/>
  <c r="AB968" i="1"/>
  <c r="AO969" i="1"/>
  <c r="AP969" i="1"/>
  <c r="AQ969" i="1"/>
  <c r="AR969" i="1"/>
  <c r="AS969" i="1"/>
  <c r="AT969" i="1"/>
  <c r="X969" i="1"/>
  <c r="Y969" i="1" s="1"/>
  <c r="T969" i="1" s="1"/>
  <c r="V969" i="1" s="1"/>
  <c r="AB969" i="1"/>
  <c r="AO970" i="1"/>
  <c r="AP970" i="1"/>
  <c r="AQ970" i="1"/>
  <c r="AR970" i="1"/>
  <c r="AS970" i="1"/>
  <c r="AT970" i="1"/>
  <c r="X970" i="1"/>
  <c r="Y970" i="1" s="1"/>
  <c r="T970" i="1" s="1"/>
  <c r="V970" i="1" s="1"/>
  <c r="AB970" i="1"/>
  <c r="AO971" i="1"/>
  <c r="AP971" i="1"/>
  <c r="AQ971" i="1"/>
  <c r="AR971" i="1"/>
  <c r="AS971" i="1"/>
  <c r="AT971" i="1"/>
  <c r="X971" i="1"/>
  <c r="Y971" i="1" s="1"/>
  <c r="T971" i="1" s="1"/>
  <c r="V971" i="1" s="1"/>
  <c r="AB971" i="1"/>
  <c r="AO972" i="1"/>
  <c r="AP972" i="1"/>
  <c r="AQ972" i="1"/>
  <c r="AR972" i="1"/>
  <c r="AS972" i="1"/>
  <c r="AT972" i="1"/>
  <c r="X972" i="1"/>
  <c r="Y972" i="1" s="1"/>
  <c r="T972" i="1" s="1"/>
  <c r="V972" i="1" s="1"/>
  <c r="AB972" i="1"/>
  <c r="AO973" i="1"/>
  <c r="AP973" i="1"/>
  <c r="AQ973" i="1"/>
  <c r="AR973" i="1"/>
  <c r="AS973" i="1"/>
  <c r="AT973" i="1"/>
  <c r="X973" i="1"/>
  <c r="Y973" i="1" s="1"/>
  <c r="T973" i="1" s="1"/>
  <c r="V973" i="1" s="1"/>
  <c r="AB973" i="1"/>
  <c r="AO978" i="1"/>
  <c r="AP978" i="1"/>
  <c r="AQ978" i="1"/>
  <c r="AR978" i="1"/>
  <c r="AS978" i="1"/>
  <c r="AT978" i="1"/>
  <c r="X978" i="1"/>
  <c r="Y978" i="1" s="1"/>
  <c r="T978" i="1" s="1"/>
  <c r="V978" i="1" s="1"/>
  <c r="AB978" i="1"/>
  <c r="AO979" i="1"/>
  <c r="AP979" i="1"/>
  <c r="AQ979" i="1"/>
  <c r="AR979" i="1"/>
  <c r="AS979" i="1"/>
  <c r="AT979" i="1"/>
  <c r="X979" i="1"/>
  <c r="Y979" i="1" s="1"/>
  <c r="T979" i="1" s="1"/>
  <c r="V979" i="1" s="1"/>
  <c r="AB979" i="1"/>
  <c r="AO974" i="1"/>
  <c r="AP974" i="1"/>
  <c r="AQ974" i="1"/>
  <c r="AR974" i="1"/>
  <c r="AS974" i="1"/>
  <c r="AT974" i="1"/>
  <c r="X974" i="1"/>
  <c r="Y974" i="1" s="1"/>
  <c r="T974" i="1" s="1"/>
  <c r="V974" i="1" s="1"/>
  <c r="AB974" i="1"/>
  <c r="AO975" i="1"/>
  <c r="AP975" i="1"/>
  <c r="AQ975" i="1"/>
  <c r="AR975" i="1"/>
  <c r="AS975" i="1"/>
  <c r="AT975" i="1"/>
  <c r="X975" i="1"/>
  <c r="Y975" i="1" s="1"/>
  <c r="T975" i="1" s="1"/>
  <c r="V975" i="1" s="1"/>
  <c r="AB975" i="1"/>
  <c r="AO976" i="1"/>
  <c r="AP976" i="1"/>
  <c r="AQ976" i="1"/>
  <c r="AR976" i="1"/>
  <c r="AS976" i="1"/>
  <c r="AT976" i="1"/>
  <c r="X976" i="1"/>
  <c r="Y976" i="1" s="1"/>
  <c r="T976" i="1" s="1"/>
  <c r="V976" i="1" s="1"/>
  <c r="AB976" i="1"/>
  <c r="AO977" i="1"/>
  <c r="AP977" i="1"/>
  <c r="AQ977" i="1"/>
  <c r="AR977" i="1"/>
  <c r="AS977" i="1"/>
  <c r="AT977" i="1"/>
  <c r="X977" i="1"/>
  <c r="Y977" i="1" s="1"/>
  <c r="T977" i="1" s="1"/>
  <c r="V977" i="1" s="1"/>
  <c r="AB977" i="1"/>
  <c r="AO980" i="1"/>
  <c r="AP980" i="1"/>
  <c r="AQ980" i="1"/>
  <c r="AR980" i="1"/>
  <c r="AS980" i="1"/>
  <c r="AT980" i="1"/>
  <c r="X980" i="1"/>
  <c r="Y980" i="1" s="1"/>
  <c r="T980" i="1" s="1"/>
  <c r="V980" i="1" s="1"/>
  <c r="AB980" i="1"/>
  <c r="AO981" i="1"/>
  <c r="AP981" i="1"/>
  <c r="AQ981" i="1"/>
  <c r="AR981" i="1"/>
  <c r="AS981" i="1"/>
  <c r="AT981" i="1"/>
  <c r="X981" i="1"/>
  <c r="Y981" i="1" s="1"/>
  <c r="T981" i="1" s="1"/>
  <c r="V981" i="1" s="1"/>
  <c r="AB981" i="1"/>
  <c r="AO982" i="1"/>
  <c r="AP982" i="1"/>
  <c r="AQ982" i="1"/>
  <c r="AR982" i="1"/>
  <c r="AS982" i="1"/>
  <c r="AT982" i="1"/>
  <c r="X982" i="1"/>
  <c r="Y982" i="1" s="1"/>
  <c r="T982" i="1" s="1"/>
  <c r="V982" i="1" s="1"/>
  <c r="AB982" i="1"/>
  <c r="AO983" i="1"/>
  <c r="AP983" i="1"/>
  <c r="AQ983" i="1"/>
  <c r="AR983" i="1"/>
  <c r="AS983" i="1"/>
  <c r="AT983" i="1"/>
  <c r="X983" i="1"/>
  <c r="Y983" i="1" s="1"/>
  <c r="T983" i="1" s="1"/>
  <c r="V983" i="1" s="1"/>
  <c r="AB983" i="1"/>
  <c r="AO984" i="1"/>
  <c r="AP984" i="1"/>
  <c r="AQ984" i="1"/>
  <c r="AR984" i="1"/>
  <c r="AS984" i="1"/>
  <c r="AT984" i="1"/>
  <c r="X984" i="1"/>
  <c r="Y984" i="1" s="1"/>
  <c r="T984" i="1" s="1"/>
  <c r="V984" i="1" s="1"/>
  <c r="AB984" i="1"/>
  <c r="AO985" i="1"/>
  <c r="AP985" i="1"/>
  <c r="AQ985" i="1"/>
  <c r="AR985" i="1"/>
  <c r="AS985" i="1"/>
  <c r="AT985" i="1"/>
  <c r="X985" i="1"/>
  <c r="Y985" i="1" s="1"/>
  <c r="T985" i="1" s="1"/>
  <c r="V985" i="1" s="1"/>
  <c r="AB985" i="1"/>
  <c r="AO986" i="1"/>
  <c r="AP986" i="1"/>
  <c r="AQ986" i="1"/>
  <c r="AR986" i="1"/>
  <c r="AS986" i="1"/>
  <c r="AT986" i="1"/>
  <c r="X986" i="1"/>
  <c r="Y986" i="1" s="1"/>
  <c r="T986" i="1" s="1"/>
  <c r="V986" i="1" s="1"/>
  <c r="AB986" i="1"/>
  <c r="AO987" i="1"/>
  <c r="AP987" i="1"/>
  <c r="AQ987" i="1"/>
  <c r="AR987" i="1"/>
  <c r="AS987" i="1"/>
  <c r="AT987" i="1"/>
  <c r="X987" i="1"/>
  <c r="Y987" i="1" s="1"/>
  <c r="T987" i="1" s="1"/>
  <c r="V987" i="1" s="1"/>
  <c r="AB987" i="1"/>
  <c r="AO988" i="1"/>
  <c r="AP988" i="1"/>
  <c r="AQ988" i="1"/>
  <c r="AR988" i="1"/>
  <c r="AS988" i="1"/>
  <c r="AT988" i="1"/>
  <c r="X988" i="1"/>
  <c r="Y988" i="1" s="1"/>
  <c r="T988" i="1" s="1"/>
  <c r="V988" i="1" s="1"/>
  <c r="AB988" i="1"/>
  <c r="AO989" i="1"/>
  <c r="AP989" i="1"/>
  <c r="AQ989" i="1"/>
  <c r="AR989" i="1"/>
  <c r="AS989" i="1"/>
  <c r="AT989" i="1"/>
  <c r="X989" i="1"/>
  <c r="Y989" i="1" s="1"/>
  <c r="T989" i="1" s="1"/>
  <c r="V989" i="1" s="1"/>
  <c r="AB989" i="1"/>
  <c r="AO990" i="1"/>
  <c r="AP990" i="1"/>
  <c r="AQ990" i="1"/>
  <c r="AR990" i="1"/>
  <c r="AS990" i="1"/>
  <c r="AT990" i="1"/>
  <c r="X990" i="1"/>
  <c r="Y990" i="1" s="1"/>
  <c r="T990" i="1" s="1"/>
  <c r="V990" i="1" s="1"/>
  <c r="AB990" i="1"/>
  <c r="AO991" i="1"/>
  <c r="AP991" i="1"/>
  <c r="AQ991" i="1"/>
  <c r="AR991" i="1"/>
  <c r="AS991" i="1"/>
  <c r="AT991" i="1"/>
  <c r="X991" i="1"/>
  <c r="Y991" i="1" s="1"/>
  <c r="T991" i="1" s="1"/>
  <c r="V991" i="1" s="1"/>
  <c r="AB991" i="1"/>
  <c r="AO992" i="1"/>
  <c r="AP992" i="1"/>
  <c r="AQ992" i="1"/>
  <c r="AR992" i="1"/>
  <c r="AS992" i="1"/>
  <c r="AT992" i="1"/>
  <c r="X992" i="1"/>
  <c r="Y992" i="1" s="1"/>
  <c r="T992" i="1" s="1"/>
  <c r="V992" i="1" s="1"/>
  <c r="AB992" i="1"/>
  <c r="AO993" i="1"/>
  <c r="AP993" i="1"/>
  <c r="AQ993" i="1"/>
  <c r="AR993" i="1"/>
  <c r="AS993" i="1"/>
  <c r="AT993" i="1"/>
  <c r="X993" i="1"/>
  <c r="Y993" i="1" s="1"/>
  <c r="T993" i="1" s="1"/>
  <c r="V993" i="1" s="1"/>
  <c r="AB993" i="1"/>
  <c r="AO994" i="1"/>
  <c r="AP994" i="1"/>
  <c r="AQ994" i="1"/>
  <c r="AR994" i="1"/>
  <c r="AS994" i="1"/>
  <c r="AT994" i="1"/>
  <c r="X994" i="1"/>
  <c r="Y994" i="1" s="1"/>
  <c r="T994" i="1" s="1"/>
  <c r="V994" i="1" s="1"/>
  <c r="AB994" i="1"/>
  <c r="AO995" i="1"/>
  <c r="AP995" i="1"/>
  <c r="AQ995" i="1"/>
  <c r="AR995" i="1"/>
  <c r="AS995" i="1"/>
  <c r="AT995" i="1"/>
  <c r="X995" i="1"/>
  <c r="Y995" i="1" s="1"/>
  <c r="T995" i="1" s="1"/>
  <c r="V995" i="1" s="1"/>
  <c r="AB995" i="1"/>
  <c r="AO996" i="1"/>
  <c r="AP996" i="1"/>
  <c r="AQ996" i="1"/>
  <c r="AR996" i="1"/>
  <c r="AS996" i="1"/>
  <c r="AT996" i="1"/>
  <c r="X996" i="1"/>
  <c r="Y996" i="1" s="1"/>
  <c r="T996" i="1" s="1"/>
  <c r="V996" i="1" s="1"/>
  <c r="AB996" i="1"/>
  <c r="AO997" i="1"/>
  <c r="AP997" i="1"/>
  <c r="AQ997" i="1"/>
  <c r="AR997" i="1"/>
  <c r="AS997" i="1"/>
  <c r="AT997" i="1"/>
  <c r="X997" i="1"/>
  <c r="Y997" i="1" s="1"/>
  <c r="T997" i="1" s="1"/>
  <c r="V997" i="1" s="1"/>
  <c r="AB997" i="1"/>
  <c r="AO998" i="1"/>
  <c r="AP998" i="1"/>
  <c r="AQ998" i="1"/>
  <c r="AR998" i="1"/>
  <c r="AS998" i="1"/>
  <c r="AT998" i="1"/>
  <c r="X998" i="1"/>
  <c r="Y998" i="1" s="1"/>
  <c r="T998" i="1" s="1"/>
  <c r="V998" i="1" s="1"/>
  <c r="AB998" i="1"/>
  <c r="AO999" i="1"/>
  <c r="AP999" i="1"/>
  <c r="AQ999" i="1"/>
  <c r="AR999" i="1"/>
  <c r="AS999" i="1"/>
  <c r="AT999" i="1"/>
  <c r="X999" i="1"/>
  <c r="Y999" i="1" s="1"/>
  <c r="T999" i="1" s="1"/>
  <c r="V999" i="1" s="1"/>
  <c r="AB999" i="1"/>
  <c r="AO1000" i="1"/>
  <c r="AP1000" i="1"/>
  <c r="AQ1000" i="1"/>
  <c r="AR1000" i="1"/>
  <c r="AS1000" i="1"/>
  <c r="AT1000" i="1"/>
  <c r="X1000" i="1"/>
  <c r="Y1000" i="1" s="1"/>
  <c r="T1000" i="1" s="1"/>
  <c r="V1000" i="1" s="1"/>
  <c r="AB1000" i="1"/>
  <c r="AO1001" i="1"/>
  <c r="AP1001" i="1"/>
  <c r="AQ1001" i="1"/>
  <c r="AR1001" i="1"/>
  <c r="AS1001" i="1"/>
  <c r="AT1001" i="1"/>
  <c r="X1001" i="1"/>
  <c r="Y1001" i="1" s="1"/>
  <c r="T1001" i="1" s="1"/>
  <c r="V1001" i="1" s="1"/>
  <c r="AB1001" i="1"/>
  <c r="AO1002" i="1"/>
  <c r="AP1002" i="1"/>
  <c r="AQ1002" i="1"/>
  <c r="AR1002" i="1"/>
  <c r="AS1002" i="1"/>
  <c r="AT1002" i="1"/>
  <c r="X1002" i="1"/>
  <c r="Y1002" i="1" s="1"/>
  <c r="T1002" i="1" s="1"/>
  <c r="V1002" i="1" s="1"/>
  <c r="AB1002" i="1"/>
  <c r="AO1003" i="1"/>
  <c r="AP1003" i="1"/>
  <c r="AQ1003" i="1"/>
  <c r="AR1003" i="1"/>
  <c r="AS1003" i="1"/>
  <c r="AT1003" i="1"/>
  <c r="X1003" i="1"/>
  <c r="Y1003" i="1" s="1"/>
  <c r="T1003" i="1" s="1"/>
  <c r="V1003" i="1" s="1"/>
  <c r="AB1003" i="1"/>
  <c r="AO1004" i="1"/>
  <c r="AP1004" i="1"/>
  <c r="AQ1004" i="1"/>
  <c r="AR1004" i="1"/>
  <c r="AS1004" i="1"/>
  <c r="AT1004" i="1"/>
  <c r="X1004" i="1"/>
  <c r="Y1004" i="1" s="1"/>
  <c r="T1004" i="1" s="1"/>
  <c r="V1004" i="1" s="1"/>
  <c r="AB1004" i="1"/>
  <c r="AO1005" i="1"/>
  <c r="AP1005" i="1"/>
  <c r="AQ1005" i="1"/>
  <c r="AR1005" i="1"/>
  <c r="AS1005" i="1"/>
  <c r="AT1005" i="1"/>
  <c r="X1005" i="1"/>
  <c r="Y1005" i="1" s="1"/>
  <c r="T1005" i="1" s="1"/>
  <c r="V1005" i="1" s="1"/>
  <c r="AB1005" i="1"/>
  <c r="AO1006" i="1"/>
  <c r="AP1006" i="1"/>
  <c r="AQ1006" i="1"/>
  <c r="AR1006" i="1"/>
  <c r="AS1006" i="1"/>
  <c r="AT1006" i="1"/>
  <c r="X1006" i="1"/>
  <c r="Y1006" i="1" s="1"/>
  <c r="T1006" i="1" s="1"/>
  <c r="V1006" i="1" s="1"/>
  <c r="AB1006" i="1"/>
  <c r="AO1007" i="1"/>
  <c r="AP1007" i="1"/>
  <c r="AQ1007" i="1"/>
  <c r="AR1007" i="1"/>
  <c r="AS1007" i="1"/>
  <c r="AT1007" i="1"/>
  <c r="X1007" i="1"/>
  <c r="Y1007" i="1" s="1"/>
  <c r="T1007" i="1" s="1"/>
  <c r="V1007" i="1" s="1"/>
  <c r="AB1007" i="1"/>
  <c r="AO1008" i="1"/>
  <c r="AP1008" i="1"/>
  <c r="AQ1008" i="1"/>
  <c r="AR1008" i="1"/>
  <c r="AS1008" i="1"/>
  <c r="AT1008" i="1"/>
  <c r="X1008" i="1"/>
  <c r="Y1008" i="1" s="1"/>
  <c r="T1008" i="1" s="1"/>
  <c r="V1008" i="1" s="1"/>
  <c r="AB1008" i="1"/>
  <c r="AO1009" i="1"/>
  <c r="AP1009" i="1"/>
  <c r="AQ1009" i="1"/>
  <c r="AR1009" i="1"/>
  <c r="AS1009" i="1"/>
  <c r="AT1009" i="1"/>
  <c r="X1009" i="1"/>
  <c r="Y1009" i="1" s="1"/>
  <c r="T1009" i="1" s="1"/>
  <c r="V1009" i="1" s="1"/>
  <c r="AB1009" i="1"/>
  <c r="AO1010" i="1"/>
  <c r="AP1010" i="1"/>
  <c r="AQ1010" i="1"/>
  <c r="AR1010" i="1"/>
  <c r="AS1010" i="1"/>
  <c r="AT1010" i="1"/>
  <c r="X1010" i="1"/>
  <c r="Y1010" i="1" s="1"/>
  <c r="T1010" i="1" s="1"/>
  <c r="V1010" i="1" s="1"/>
  <c r="AB1010" i="1"/>
  <c r="AO1011" i="1"/>
  <c r="AP1011" i="1"/>
  <c r="AQ1011" i="1"/>
  <c r="AR1011" i="1"/>
  <c r="AS1011" i="1"/>
  <c r="AT1011" i="1"/>
  <c r="X1011" i="1"/>
  <c r="Y1011" i="1" s="1"/>
  <c r="T1011" i="1" s="1"/>
  <c r="V1011" i="1" s="1"/>
  <c r="AB1011" i="1"/>
  <c r="AO1012" i="1"/>
  <c r="AP1012" i="1"/>
  <c r="AQ1012" i="1"/>
  <c r="AR1012" i="1"/>
  <c r="AS1012" i="1"/>
  <c r="AT1012" i="1"/>
  <c r="X1012" i="1"/>
  <c r="Y1012" i="1" s="1"/>
  <c r="T1012" i="1" s="1"/>
  <c r="V1012" i="1" s="1"/>
  <c r="AB1012" i="1"/>
  <c r="AO1013" i="1"/>
  <c r="AP1013" i="1"/>
  <c r="AQ1013" i="1"/>
  <c r="AR1013" i="1"/>
  <c r="AS1013" i="1"/>
  <c r="AT1013" i="1"/>
  <c r="X1013" i="1"/>
  <c r="Y1013" i="1" s="1"/>
  <c r="T1013" i="1" s="1"/>
  <c r="V1013" i="1" s="1"/>
  <c r="AB1013" i="1"/>
  <c r="AO1014" i="1"/>
  <c r="AP1014" i="1"/>
  <c r="AQ1014" i="1"/>
  <c r="AR1014" i="1"/>
  <c r="AS1014" i="1"/>
  <c r="AT1014" i="1"/>
  <c r="X1014" i="1"/>
  <c r="Y1014" i="1" s="1"/>
  <c r="T1014" i="1" s="1"/>
  <c r="V1014" i="1" s="1"/>
  <c r="AB1014" i="1"/>
  <c r="AO1015" i="1"/>
  <c r="AP1015" i="1"/>
  <c r="AQ1015" i="1"/>
  <c r="AR1015" i="1"/>
  <c r="AS1015" i="1"/>
  <c r="AT1015" i="1"/>
  <c r="X1015" i="1"/>
  <c r="Y1015" i="1" s="1"/>
  <c r="T1015" i="1" s="1"/>
  <c r="V1015" i="1" s="1"/>
  <c r="AB1015" i="1"/>
  <c r="AO1016" i="1"/>
  <c r="AP1016" i="1"/>
  <c r="AQ1016" i="1"/>
  <c r="AR1016" i="1"/>
  <c r="AS1016" i="1"/>
  <c r="AT1016" i="1"/>
  <c r="X1016" i="1"/>
  <c r="Y1016" i="1" s="1"/>
  <c r="T1016" i="1" s="1"/>
  <c r="V1016" i="1" s="1"/>
  <c r="AB1016" i="1"/>
  <c r="AO1017" i="1"/>
  <c r="AP1017" i="1"/>
  <c r="AQ1017" i="1"/>
  <c r="AR1017" i="1"/>
  <c r="AS1017" i="1"/>
  <c r="AT1017" i="1"/>
  <c r="X1017" i="1"/>
  <c r="Y1017" i="1" s="1"/>
  <c r="T1017" i="1" s="1"/>
  <c r="V1017" i="1" s="1"/>
  <c r="AB1017" i="1"/>
  <c r="AO1018" i="1"/>
  <c r="AP1018" i="1"/>
  <c r="AQ1018" i="1"/>
  <c r="AR1018" i="1"/>
  <c r="AS1018" i="1"/>
  <c r="AT1018" i="1"/>
  <c r="X1018" i="1"/>
  <c r="Y1018" i="1" s="1"/>
  <c r="T1018" i="1" s="1"/>
  <c r="V1018" i="1" s="1"/>
  <c r="AB1018" i="1"/>
  <c r="AO1019" i="1"/>
  <c r="AP1019" i="1"/>
  <c r="AQ1019" i="1"/>
  <c r="AR1019" i="1"/>
  <c r="AS1019" i="1"/>
  <c r="AT1019" i="1"/>
  <c r="X1019" i="1"/>
  <c r="Y1019" i="1" s="1"/>
  <c r="T1019" i="1" s="1"/>
  <c r="V1019" i="1" s="1"/>
  <c r="AB1019" i="1"/>
  <c r="AO1020" i="1"/>
  <c r="AP1020" i="1"/>
  <c r="AQ1020" i="1"/>
  <c r="AR1020" i="1"/>
  <c r="AS1020" i="1"/>
  <c r="AT1020" i="1"/>
  <c r="X1020" i="1"/>
  <c r="Y1020" i="1" s="1"/>
  <c r="T1020" i="1" s="1"/>
  <c r="V1020" i="1" s="1"/>
  <c r="AB1020" i="1"/>
  <c r="AO1021" i="1"/>
  <c r="AP1021" i="1"/>
  <c r="AQ1021" i="1"/>
  <c r="AR1021" i="1"/>
  <c r="AS1021" i="1"/>
  <c r="AT1021" i="1"/>
  <c r="X1021" i="1"/>
  <c r="Y1021" i="1" s="1"/>
  <c r="T1021" i="1" s="1"/>
  <c r="V1021" i="1" s="1"/>
  <c r="AB1021" i="1"/>
  <c r="AO1022" i="1"/>
  <c r="AP1022" i="1"/>
  <c r="AQ1022" i="1"/>
  <c r="AR1022" i="1"/>
  <c r="AS1022" i="1"/>
  <c r="AT1022" i="1"/>
  <c r="X1022" i="1"/>
  <c r="Y1022" i="1" s="1"/>
  <c r="T1022" i="1" s="1"/>
  <c r="V1022" i="1" s="1"/>
  <c r="AB1022" i="1"/>
  <c r="AO1023" i="1"/>
  <c r="AP1023" i="1"/>
  <c r="AQ1023" i="1"/>
  <c r="AR1023" i="1"/>
  <c r="AS1023" i="1"/>
  <c r="AT1023" i="1"/>
  <c r="X1023" i="1"/>
  <c r="Y1023" i="1" s="1"/>
  <c r="T1023" i="1" s="1"/>
  <c r="V1023" i="1" s="1"/>
  <c r="AB1023" i="1"/>
  <c r="AO1024" i="1"/>
  <c r="AP1024" i="1"/>
  <c r="AQ1024" i="1"/>
  <c r="AR1024" i="1"/>
  <c r="AS1024" i="1"/>
  <c r="AT1024" i="1"/>
  <c r="X1024" i="1"/>
  <c r="Y1024" i="1" s="1"/>
  <c r="T1024" i="1" s="1"/>
  <c r="V1024" i="1" s="1"/>
  <c r="AB1024" i="1"/>
  <c r="AO1025" i="1"/>
  <c r="AP1025" i="1"/>
  <c r="AQ1025" i="1"/>
  <c r="AR1025" i="1"/>
  <c r="AS1025" i="1"/>
  <c r="AT1025" i="1"/>
  <c r="X1025" i="1"/>
  <c r="Y1025" i="1" s="1"/>
  <c r="T1025" i="1" s="1"/>
  <c r="V1025" i="1" s="1"/>
  <c r="AB1025" i="1"/>
  <c r="AO1026" i="1"/>
  <c r="AP1026" i="1"/>
  <c r="AQ1026" i="1"/>
  <c r="AR1026" i="1"/>
  <c r="AS1026" i="1"/>
  <c r="AT1026" i="1"/>
  <c r="X1026" i="1"/>
  <c r="Y1026" i="1" s="1"/>
  <c r="T1026" i="1" s="1"/>
  <c r="V1026" i="1" s="1"/>
  <c r="AB1026" i="1"/>
  <c r="AO1027" i="1"/>
  <c r="AP1027" i="1"/>
  <c r="AQ1027" i="1"/>
  <c r="AR1027" i="1"/>
  <c r="AS1027" i="1"/>
  <c r="AT1027" i="1"/>
  <c r="X1027" i="1"/>
  <c r="Y1027" i="1" s="1"/>
  <c r="T1027" i="1" s="1"/>
  <c r="V1027" i="1" s="1"/>
  <c r="AB1027" i="1"/>
  <c r="AO1028" i="1"/>
  <c r="AP1028" i="1"/>
  <c r="AQ1028" i="1"/>
  <c r="AR1028" i="1"/>
  <c r="AS1028" i="1"/>
  <c r="AT1028" i="1"/>
  <c r="X1028" i="1"/>
  <c r="Y1028" i="1" s="1"/>
  <c r="T1028" i="1" s="1"/>
  <c r="V1028" i="1" s="1"/>
  <c r="AB1028" i="1"/>
  <c r="AO1029" i="1"/>
  <c r="AP1029" i="1"/>
  <c r="AQ1029" i="1"/>
  <c r="AR1029" i="1"/>
  <c r="AS1029" i="1"/>
  <c r="AT1029" i="1"/>
  <c r="X1029" i="1"/>
  <c r="Y1029" i="1" s="1"/>
  <c r="T1029" i="1" s="1"/>
  <c r="V1029" i="1" s="1"/>
  <c r="AB1029" i="1"/>
  <c r="AO1030" i="1"/>
  <c r="AP1030" i="1"/>
  <c r="AQ1030" i="1"/>
  <c r="AR1030" i="1"/>
  <c r="AS1030" i="1"/>
  <c r="AT1030" i="1"/>
  <c r="X1030" i="1"/>
  <c r="Y1030" i="1" s="1"/>
  <c r="T1030" i="1" s="1"/>
  <c r="V1030" i="1" s="1"/>
  <c r="AB1030" i="1"/>
  <c r="AO1031" i="1"/>
  <c r="AP1031" i="1"/>
  <c r="AQ1031" i="1"/>
  <c r="AR1031" i="1"/>
  <c r="AS1031" i="1"/>
  <c r="AT1031" i="1"/>
  <c r="X1031" i="1"/>
  <c r="Y1031" i="1" s="1"/>
  <c r="T1031" i="1" s="1"/>
  <c r="V1031" i="1" s="1"/>
  <c r="AB1031" i="1"/>
  <c r="AO1032" i="1"/>
  <c r="AP1032" i="1"/>
  <c r="AQ1032" i="1"/>
  <c r="AR1032" i="1"/>
  <c r="AS1032" i="1"/>
  <c r="AT1032" i="1"/>
  <c r="X1032" i="1"/>
  <c r="Y1032" i="1" s="1"/>
  <c r="T1032" i="1" s="1"/>
  <c r="V1032" i="1" s="1"/>
  <c r="AB1032" i="1"/>
  <c r="AO1033" i="1"/>
  <c r="AP1033" i="1"/>
  <c r="AQ1033" i="1"/>
  <c r="AR1033" i="1"/>
  <c r="AS1033" i="1"/>
  <c r="AT1033" i="1"/>
  <c r="X1033" i="1"/>
  <c r="Y1033" i="1" s="1"/>
  <c r="T1033" i="1" s="1"/>
  <c r="V1033" i="1" s="1"/>
  <c r="AB1033" i="1"/>
  <c r="AO1034" i="1"/>
  <c r="AP1034" i="1"/>
  <c r="AQ1034" i="1"/>
  <c r="AR1034" i="1"/>
  <c r="AS1034" i="1"/>
  <c r="AT1034" i="1"/>
  <c r="X1034" i="1"/>
  <c r="Y1034" i="1" s="1"/>
  <c r="T1034" i="1" s="1"/>
  <c r="V1034" i="1" s="1"/>
  <c r="AB1034" i="1"/>
  <c r="AO1035" i="1"/>
  <c r="AP1035" i="1"/>
  <c r="AQ1035" i="1"/>
  <c r="AR1035" i="1"/>
  <c r="AS1035" i="1"/>
  <c r="AT1035" i="1"/>
  <c r="X1035" i="1"/>
  <c r="Y1035" i="1" s="1"/>
  <c r="T1035" i="1" s="1"/>
  <c r="V1035" i="1" s="1"/>
  <c r="AB1035" i="1"/>
  <c r="AO1036" i="1"/>
  <c r="AP1036" i="1"/>
  <c r="AQ1036" i="1"/>
  <c r="AR1036" i="1"/>
  <c r="AS1036" i="1"/>
  <c r="AT1036" i="1"/>
  <c r="X1036" i="1"/>
  <c r="Y1036" i="1" s="1"/>
  <c r="T1036" i="1" s="1"/>
  <c r="V1036" i="1" s="1"/>
  <c r="AB1036" i="1"/>
  <c r="AO1037" i="1"/>
  <c r="AP1037" i="1"/>
  <c r="AQ1037" i="1"/>
  <c r="AR1037" i="1"/>
  <c r="AS1037" i="1"/>
  <c r="AT1037" i="1"/>
  <c r="X1037" i="1"/>
  <c r="Y1037" i="1" s="1"/>
  <c r="T1037" i="1" s="1"/>
  <c r="V1037" i="1" s="1"/>
  <c r="AB1037" i="1"/>
  <c r="AO1038" i="1"/>
  <c r="AP1038" i="1"/>
  <c r="AQ1038" i="1"/>
  <c r="AR1038" i="1"/>
  <c r="AS1038" i="1"/>
  <c r="AT1038" i="1"/>
  <c r="X1038" i="1"/>
  <c r="Y1038" i="1" s="1"/>
  <c r="T1038" i="1" s="1"/>
  <c r="V1038" i="1" s="1"/>
  <c r="AB1038" i="1"/>
  <c r="AO1039" i="1"/>
  <c r="AP1039" i="1"/>
  <c r="AQ1039" i="1"/>
  <c r="AR1039" i="1"/>
  <c r="AS1039" i="1"/>
  <c r="AT1039" i="1"/>
  <c r="X1039" i="1"/>
  <c r="Y1039" i="1" s="1"/>
  <c r="T1039" i="1" s="1"/>
  <c r="V1039" i="1" s="1"/>
  <c r="AB1039" i="1"/>
  <c r="AO1040" i="1"/>
  <c r="AP1040" i="1"/>
  <c r="AQ1040" i="1"/>
  <c r="AR1040" i="1"/>
  <c r="AS1040" i="1"/>
  <c r="AT1040" i="1"/>
  <c r="X1040" i="1"/>
  <c r="Y1040" i="1" s="1"/>
  <c r="T1040" i="1" s="1"/>
  <c r="V1040" i="1" s="1"/>
  <c r="AB1040" i="1"/>
  <c r="AO1041" i="1"/>
  <c r="AP1041" i="1"/>
  <c r="AQ1041" i="1"/>
  <c r="AR1041" i="1"/>
  <c r="AS1041" i="1"/>
  <c r="AT1041" i="1"/>
  <c r="X1041" i="1"/>
  <c r="Y1041" i="1" s="1"/>
  <c r="T1041" i="1" s="1"/>
  <c r="V1041" i="1" s="1"/>
  <c r="AB1041" i="1"/>
  <c r="AO1042" i="1"/>
  <c r="AP1042" i="1"/>
  <c r="AQ1042" i="1"/>
  <c r="AR1042" i="1"/>
  <c r="AS1042" i="1"/>
  <c r="AT1042" i="1"/>
  <c r="X1042" i="1"/>
  <c r="Y1042" i="1" s="1"/>
  <c r="T1042" i="1" s="1"/>
  <c r="V1042" i="1" s="1"/>
  <c r="AB1042" i="1"/>
  <c r="AO1043" i="1"/>
  <c r="AP1043" i="1"/>
  <c r="AQ1043" i="1"/>
  <c r="AR1043" i="1"/>
  <c r="AS1043" i="1"/>
  <c r="AT1043" i="1"/>
  <c r="X1043" i="1"/>
  <c r="Y1043" i="1" s="1"/>
  <c r="T1043" i="1" s="1"/>
  <c r="V1043" i="1" s="1"/>
  <c r="AB1043" i="1"/>
  <c r="AO1044" i="1"/>
  <c r="AP1044" i="1"/>
  <c r="AQ1044" i="1"/>
  <c r="AR1044" i="1"/>
  <c r="AS1044" i="1"/>
  <c r="AT1044" i="1"/>
  <c r="X1044" i="1"/>
  <c r="Y1044" i="1" s="1"/>
  <c r="T1044" i="1" s="1"/>
  <c r="V1044" i="1" s="1"/>
  <c r="AB1044" i="1"/>
  <c r="AO1045" i="1"/>
  <c r="AP1045" i="1"/>
  <c r="AQ1045" i="1"/>
  <c r="AR1045" i="1"/>
  <c r="AS1045" i="1"/>
  <c r="AT1045" i="1"/>
  <c r="X1045" i="1"/>
  <c r="Y1045" i="1" s="1"/>
  <c r="T1045" i="1" s="1"/>
  <c r="V1045" i="1" s="1"/>
  <c r="AB1045" i="1"/>
  <c r="AO1046" i="1"/>
  <c r="AP1046" i="1"/>
  <c r="AQ1046" i="1"/>
  <c r="AR1046" i="1"/>
  <c r="AS1046" i="1"/>
  <c r="AT1046" i="1"/>
  <c r="X1046" i="1"/>
  <c r="Y1046" i="1" s="1"/>
  <c r="T1046" i="1" s="1"/>
  <c r="V1046" i="1" s="1"/>
  <c r="AB1046" i="1"/>
  <c r="AO1047" i="1"/>
  <c r="AP1047" i="1"/>
  <c r="AQ1047" i="1"/>
  <c r="AR1047" i="1"/>
  <c r="AS1047" i="1"/>
  <c r="AT1047" i="1"/>
  <c r="X1047" i="1"/>
  <c r="Y1047" i="1" s="1"/>
  <c r="T1047" i="1" s="1"/>
  <c r="V1047" i="1" s="1"/>
  <c r="AB1047" i="1"/>
  <c r="AO1048" i="1"/>
  <c r="AP1048" i="1"/>
  <c r="AQ1048" i="1"/>
  <c r="AR1048" i="1"/>
  <c r="AS1048" i="1"/>
  <c r="AT1048" i="1"/>
  <c r="X1048" i="1"/>
  <c r="Y1048" i="1" s="1"/>
  <c r="T1048" i="1" s="1"/>
  <c r="V1048" i="1" s="1"/>
  <c r="AB1048" i="1"/>
  <c r="AO1049" i="1"/>
  <c r="AP1049" i="1"/>
  <c r="AQ1049" i="1"/>
  <c r="AR1049" i="1"/>
  <c r="AS1049" i="1"/>
  <c r="AT1049" i="1"/>
  <c r="X1049" i="1"/>
  <c r="Y1049" i="1" s="1"/>
  <c r="T1049" i="1" s="1"/>
  <c r="V1049" i="1" s="1"/>
  <c r="AB1049" i="1"/>
  <c r="AO1050" i="1"/>
  <c r="AP1050" i="1"/>
  <c r="AQ1050" i="1"/>
  <c r="AR1050" i="1"/>
  <c r="AS1050" i="1"/>
  <c r="AT1050" i="1"/>
  <c r="X1050" i="1"/>
  <c r="Y1050" i="1" s="1"/>
  <c r="T1050" i="1" s="1"/>
  <c r="V1050" i="1" s="1"/>
  <c r="AB1050" i="1"/>
  <c r="AO1051" i="1"/>
  <c r="AP1051" i="1"/>
  <c r="AQ1051" i="1"/>
  <c r="AR1051" i="1"/>
  <c r="AS1051" i="1"/>
  <c r="AT1051" i="1"/>
  <c r="X1051" i="1"/>
  <c r="Y1051" i="1" s="1"/>
  <c r="T1051" i="1" s="1"/>
  <c r="V1051" i="1" s="1"/>
  <c r="AB1051" i="1"/>
  <c r="AO1052" i="1"/>
  <c r="AP1052" i="1"/>
  <c r="AQ1052" i="1"/>
  <c r="AR1052" i="1"/>
  <c r="AS1052" i="1"/>
  <c r="AT1052" i="1"/>
  <c r="X1052" i="1"/>
  <c r="Y1052" i="1" s="1"/>
  <c r="T1052" i="1" s="1"/>
  <c r="V1052" i="1" s="1"/>
  <c r="AB1052" i="1"/>
  <c r="AO1053" i="1"/>
  <c r="AP1053" i="1"/>
  <c r="AQ1053" i="1"/>
  <c r="AR1053" i="1"/>
  <c r="AS1053" i="1"/>
  <c r="AT1053" i="1"/>
  <c r="X1053" i="1"/>
  <c r="Y1053" i="1" s="1"/>
  <c r="T1053" i="1" s="1"/>
  <c r="V1053" i="1" s="1"/>
  <c r="AB1053" i="1"/>
  <c r="AO1054" i="1"/>
  <c r="AP1054" i="1"/>
  <c r="AQ1054" i="1"/>
  <c r="AR1054" i="1"/>
  <c r="AS1054" i="1"/>
  <c r="AT1054" i="1"/>
  <c r="X1054" i="1"/>
  <c r="Y1054" i="1" s="1"/>
  <c r="T1054" i="1" s="1"/>
  <c r="V1054" i="1" s="1"/>
  <c r="AB1054" i="1"/>
  <c r="AO1055" i="1"/>
  <c r="AP1055" i="1"/>
  <c r="AQ1055" i="1"/>
  <c r="AR1055" i="1"/>
  <c r="AS1055" i="1"/>
  <c r="AT1055" i="1"/>
  <c r="X1055" i="1"/>
  <c r="Y1055" i="1" s="1"/>
  <c r="T1055" i="1" s="1"/>
  <c r="V1055" i="1" s="1"/>
  <c r="AB1055" i="1"/>
  <c r="AO1056" i="1"/>
  <c r="AP1056" i="1"/>
  <c r="AQ1056" i="1"/>
  <c r="AR1056" i="1"/>
  <c r="AS1056" i="1"/>
  <c r="AT1056" i="1"/>
  <c r="X1056" i="1"/>
  <c r="Y1056" i="1" s="1"/>
  <c r="T1056" i="1" s="1"/>
  <c r="V1056" i="1" s="1"/>
  <c r="AB1056" i="1"/>
  <c r="AO1057" i="1"/>
  <c r="AP1057" i="1"/>
  <c r="AQ1057" i="1"/>
  <c r="AR1057" i="1"/>
  <c r="AS1057" i="1"/>
  <c r="AT1057" i="1"/>
  <c r="X1057" i="1"/>
  <c r="Y1057" i="1" s="1"/>
  <c r="T1057" i="1" s="1"/>
  <c r="V1057" i="1" s="1"/>
  <c r="AB1057" i="1"/>
  <c r="AO1058" i="1"/>
  <c r="AP1058" i="1"/>
  <c r="AQ1058" i="1"/>
  <c r="AR1058" i="1"/>
  <c r="AS1058" i="1"/>
  <c r="AT1058" i="1"/>
  <c r="X1058" i="1"/>
  <c r="Y1058" i="1" s="1"/>
  <c r="T1058" i="1" s="1"/>
  <c r="V1058" i="1" s="1"/>
  <c r="AB1058" i="1"/>
  <c r="AO1059" i="1"/>
  <c r="AP1059" i="1"/>
  <c r="AQ1059" i="1"/>
  <c r="AR1059" i="1"/>
  <c r="AS1059" i="1"/>
  <c r="AT1059" i="1"/>
  <c r="X1059" i="1"/>
  <c r="Y1059" i="1" s="1"/>
  <c r="T1059" i="1" s="1"/>
  <c r="V1059" i="1" s="1"/>
  <c r="AB1059" i="1"/>
  <c r="AO1060" i="1"/>
  <c r="AP1060" i="1"/>
  <c r="AQ1060" i="1"/>
  <c r="AR1060" i="1"/>
  <c r="AS1060" i="1"/>
  <c r="AT1060" i="1"/>
  <c r="X1060" i="1"/>
  <c r="Y1060" i="1" s="1"/>
  <c r="T1060" i="1" s="1"/>
  <c r="V1060" i="1" s="1"/>
  <c r="AB1060" i="1"/>
  <c r="AO1061" i="1"/>
  <c r="AP1061" i="1"/>
  <c r="AQ1061" i="1"/>
  <c r="AR1061" i="1"/>
  <c r="AS1061" i="1"/>
  <c r="AT1061" i="1"/>
  <c r="X1061" i="1"/>
  <c r="Y1061" i="1" s="1"/>
  <c r="T1061" i="1" s="1"/>
  <c r="V1061" i="1" s="1"/>
  <c r="AB1061" i="1"/>
  <c r="AO1062" i="1"/>
  <c r="AP1062" i="1"/>
  <c r="AQ1062" i="1"/>
  <c r="AR1062" i="1"/>
  <c r="AS1062" i="1"/>
  <c r="AT1062" i="1"/>
  <c r="X1062" i="1"/>
  <c r="Y1062" i="1" s="1"/>
  <c r="T1062" i="1" s="1"/>
  <c r="V1062" i="1" s="1"/>
  <c r="AB1062" i="1"/>
  <c r="AO1063" i="1"/>
  <c r="AP1063" i="1"/>
  <c r="AQ1063" i="1"/>
  <c r="AR1063" i="1"/>
  <c r="AS1063" i="1"/>
  <c r="AT1063" i="1"/>
  <c r="X1063" i="1"/>
  <c r="Y1063" i="1" s="1"/>
  <c r="T1063" i="1" s="1"/>
  <c r="V1063" i="1" s="1"/>
  <c r="AB1063" i="1"/>
  <c r="AO1064" i="1"/>
  <c r="AP1064" i="1"/>
  <c r="AQ1064" i="1"/>
  <c r="AR1064" i="1"/>
  <c r="AS1064" i="1"/>
  <c r="AT1064" i="1"/>
  <c r="X1064" i="1"/>
  <c r="Y1064" i="1" s="1"/>
  <c r="T1064" i="1" s="1"/>
  <c r="V1064" i="1" s="1"/>
  <c r="AB1064" i="1"/>
  <c r="AO1065" i="1"/>
  <c r="AP1065" i="1"/>
  <c r="AQ1065" i="1"/>
  <c r="AR1065" i="1"/>
  <c r="AS1065" i="1"/>
  <c r="AT1065" i="1"/>
  <c r="X1065" i="1"/>
  <c r="Y1065" i="1" s="1"/>
  <c r="T1065" i="1" s="1"/>
  <c r="V1065" i="1" s="1"/>
  <c r="AB1065" i="1"/>
  <c r="AO1066" i="1"/>
  <c r="AP1066" i="1"/>
  <c r="AQ1066" i="1"/>
  <c r="AR1066" i="1"/>
  <c r="AS1066" i="1"/>
  <c r="AT1066" i="1"/>
  <c r="X1066" i="1"/>
  <c r="Y1066" i="1" s="1"/>
  <c r="T1066" i="1" s="1"/>
  <c r="V1066" i="1" s="1"/>
  <c r="AB1066" i="1"/>
  <c r="AO1067" i="1"/>
  <c r="AP1067" i="1"/>
  <c r="AQ1067" i="1"/>
  <c r="AR1067" i="1"/>
  <c r="AS1067" i="1"/>
  <c r="AT1067" i="1"/>
  <c r="X1067" i="1"/>
  <c r="Y1067" i="1" s="1"/>
  <c r="T1067" i="1" s="1"/>
  <c r="V1067" i="1" s="1"/>
  <c r="AB1067" i="1"/>
  <c r="AO1068" i="1"/>
  <c r="AP1068" i="1"/>
  <c r="AQ1068" i="1"/>
  <c r="AR1068" i="1"/>
  <c r="AS1068" i="1"/>
  <c r="AT1068" i="1"/>
  <c r="X1068" i="1"/>
  <c r="Y1068" i="1" s="1"/>
  <c r="T1068" i="1" s="1"/>
  <c r="V1068" i="1" s="1"/>
  <c r="AB1068" i="1"/>
  <c r="AO1069" i="1"/>
  <c r="AP1069" i="1"/>
  <c r="AQ1069" i="1"/>
  <c r="AR1069" i="1"/>
  <c r="AS1069" i="1"/>
  <c r="AT1069" i="1"/>
  <c r="X1069" i="1"/>
  <c r="Y1069" i="1" s="1"/>
  <c r="T1069" i="1" s="1"/>
  <c r="V1069" i="1" s="1"/>
  <c r="AB1069" i="1"/>
  <c r="AO1070" i="1"/>
  <c r="AP1070" i="1"/>
  <c r="AQ1070" i="1"/>
  <c r="AR1070" i="1"/>
  <c r="AS1070" i="1"/>
  <c r="AT1070" i="1"/>
  <c r="X1070" i="1"/>
  <c r="Y1070" i="1" s="1"/>
  <c r="T1070" i="1" s="1"/>
  <c r="V1070" i="1" s="1"/>
  <c r="AB1070" i="1"/>
  <c r="AO1071" i="1"/>
  <c r="AP1071" i="1"/>
  <c r="AQ1071" i="1"/>
  <c r="AR1071" i="1"/>
  <c r="AS1071" i="1"/>
  <c r="AT1071" i="1"/>
  <c r="X1071" i="1"/>
  <c r="Y1071" i="1" s="1"/>
  <c r="T1071" i="1" s="1"/>
  <c r="V1071" i="1" s="1"/>
  <c r="AB1071" i="1"/>
  <c r="AO1072" i="1"/>
  <c r="AP1072" i="1"/>
  <c r="AQ1072" i="1"/>
  <c r="AR1072" i="1"/>
  <c r="AS1072" i="1"/>
  <c r="AT1072" i="1"/>
  <c r="X1072" i="1"/>
  <c r="Y1072" i="1" s="1"/>
  <c r="T1072" i="1" s="1"/>
  <c r="V1072" i="1" s="1"/>
  <c r="AB1072" i="1"/>
  <c r="AO1073" i="1"/>
  <c r="AP1073" i="1"/>
  <c r="AQ1073" i="1"/>
  <c r="AR1073" i="1"/>
  <c r="AS1073" i="1"/>
  <c r="AT1073" i="1"/>
  <c r="X1073" i="1"/>
  <c r="Y1073" i="1" s="1"/>
  <c r="T1073" i="1" s="1"/>
  <c r="V1073" i="1" s="1"/>
  <c r="AB1073" i="1"/>
  <c r="AO1074" i="1"/>
  <c r="AP1074" i="1"/>
  <c r="AQ1074" i="1"/>
  <c r="AR1074" i="1"/>
  <c r="AS1074" i="1"/>
  <c r="AT1074" i="1"/>
  <c r="X1074" i="1"/>
  <c r="Y1074" i="1" s="1"/>
  <c r="T1074" i="1" s="1"/>
  <c r="V1074" i="1" s="1"/>
  <c r="AB1074" i="1"/>
  <c r="AO1075" i="1"/>
  <c r="AP1075" i="1"/>
  <c r="AQ1075" i="1"/>
  <c r="AR1075" i="1"/>
  <c r="AS1075" i="1"/>
  <c r="AT1075" i="1"/>
  <c r="X1075" i="1"/>
  <c r="Y1075" i="1" s="1"/>
  <c r="T1075" i="1" s="1"/>
  <c r="V1075" i="1" s="1"/>
  <c r="AB1075" i="1"/>
  <c r="AO1076" i="1"/>
  <c r="AP1076" i="1"/>
  <c r="AQ1076" i="1"/>
  <c r="AR1076" i="1"/>
  <c r="AS1076" i="1"/>
  <c r="AT1076" i="1"/>
  <c r="X1076" i="1"/>
  <c r="Y1076" i="1" s="1"/>
  <c r="T1076" i="1" s="1"/>
  <c r="V1076" i="1" s="1"/>
  <c r="AB1076" i="1"/>
  <c r="AO1077" i="1"/>
  <c r="AP1077" i="1"/>
  <c r="AQ1077" i="1"/>
  <c r="AR1077" i="1"/>
  <c r="AS1077" i="1"/>
  <c r="AT1077" i="1"/>
  <c r="X1077" i="1"/>
  <c r="Y1077" i="1" s="1"/>
  <c r="T1077" i="1" s="1"/>
  <c r="V1077" i="1" s="1"/>
  <c r="AB1077" i="1"/>
  <c r="AO1078" i="1"/>
  <c r="AP1078" i="1"/>
  <c r="AQ1078" i="1"/>
  <c r="AR1078" i="1"/>
  <c r="AS1078" i="1"/>
  <c r="AT1078" i="1"/>
  <c r="X1078" i="1"/>
  <c r="Y1078" i="1" s="1"/>
  <c r="T1078" i="1" s="1"/>
  <c r="V1078" i="1" s="1"/>
  <c r="AB1078" i="1"/>
  <c r="AO1079" i="1"/>
  <c r="AP1079" i="1"/>
  <c r="AQ1079" i="1"/>
  <c r="AR1079" i="1"/>
  <c r="AS1079" i="1"/>
  <c r="AT1079" i="1"/>
  <c r="X1079" i="1"/>
  <c r="Y1079" i="1" s="1"/>
  <c r="T1079" i="1" s="1"/>
  <c r="V1079" i="1" s="1"/>
  <c r="AB1079" i="1"/>
  <c r="AO1080" i="1"/>
  <c r="AP1080" i="1"/>
  <c r="AQ1080" i="1"/>
  <c r="AR1080" i="1"/>
  <c r="AS1080" i="1"/>
  <c r="AT1080" i="1"/>
  <c r="X1080" i="1"/>
  <c r="Y1080" i="1" s="1"/>
  <c r="T1080" i="1" s="1"/>
  <c r="V1080" i="1" s="1"/>
  <c r="AB1080" i="1"/>
  <c r="AO1081" i="1"/>
  <c r="AP1081" i="1"/>
  <c r="AQ1081" i="1"/>
  <c r="AR1081" i="1"/>
  <c r="AS1081" i="1"/>
  <c r="AT1081" i="1"/>
  <c r="X1081" i="1"/>
  <c r="Y1081" i="1" s="1"/>
  <c r="T1081" i="1" s="1"/>
  <c r="V1081" i="1" s="1"/>
  <c r="AB1081" i="1"/>
  <c r="AO1082" i="1"/>
  <c r="AP1082" i="1"/>
  <c r="AQ1082" i="1"/>
  <c r="AR1082" i="1"/>
  <c r="AS1082" i="1"/>
  <c r="AT1082" i="1"/>
  <c r="X1082" i="1"/>
  <c r="Y1082" i="1" s="1"/>
  <c r="T1082" i="1" s="1"/>
  <c r="V1082" i="1" s="1"/>
  <c r="AB1082" i="1"/>
  <c r="AO1083" i="1"/>
  <c r="AP1083" i="1"/>
  <c r="AQ1083" i="1"/>
  <c r="AR1083" i="1"/>
  <c r="AS1083" i="1"/>
  <c r="AT1083" i="1"/>
  <c r="X1083" i="1"/>
  <c r="Y1083" i="1" s="1"/>
  <c r="T1083" i="1" s="1"/>
  <c r="V1083" i="1" s="1"/>
  <c r="AB1083" i="1"/>
  <c r="AO1084" i="1"/>
  <c r="AP1084" i="1"/>
  <c r="AQ1084" i="1"/>
  <c r="AR1084" i="1"/>
  <c r="AS1084" i="1"/>
  <c r="AT1084" i="1"/>
  <c r="X1084" i="1"/>
  <c r="Y1084" i="1" s="1"/>
  <c r="T1084" i="1" s="1"/>
  <c r="V1084" i="1" s="1"/>
  <c r="AB1084" i="1"/>
  <c r="AO1085" i="1"/>
  <c r="AP1085" i="1"/>
  <c r="AQ1085" i="1"/>
  <c r="AR1085" i="1"/>
  <c r="AS1085" i="1"/>
  <c r="AT1085" i="1"/>
  <c r="X1085" i="1"/>
  <c r="Y1085" i="1" s="1"/>
  <c r="T1085" i="1" s="1"/>
  <c r="V1085" i="1" s="1"/>
  <c r="AB1085" i="1"/>
  <c r="AO1086" i="1"/>
  <c r="AP1086" i="1"/>
  <c r="AQ1086" i="1"/>
  <c r="AR1086" i="1"/>
  <c r="AS1086" i="1"/>
  <c r="AT1086" i="1"/>
  <c r="X1086" i="1"/>
  <c r="Y1086" i="1" s="1"/>
  <c r="T1086" i="1" s="1"/>
  <c r="V1086" i="1" s="1"/>
  <c r="AB1086" i="1"/>
  <c r="AO1087" i="1"/>
  <c r="AP1087" i="1"/>
  <c r="AQ1087" i="1"/>
  <c r="AR1087" i="1"/>
  <c r="AS1087" i="1"/>
  <c r="AT1087" i="1"/>
  <c r="X1087" i="1"/>
  <c r="Y1087" i="1" s="1"/>
  <c r="T1087" i="1" s="1"/>
  <c r="V1087" i="1" s="1"/>
  <c r="AB1087" i="1"/>
  <c r="AO1088" i="1"/>
  <c r="AP1088" i="1"/>
  <c r="AQ1088" i="1"/>
  <c r="AR1088" i="1"/>
  <c r="AS1088" i="1"/>
  <c r="AT1088" i="1"/>
  <c r="X1088" i="1"/>
  <c r="Y1088" i="1" s="1"/>
  <c r="T1088" i="1" s="1"/>
  <c r="V1088" i="1" s="1"/>
  <c r="AB1088" i="1"/>
  <c r="AO1089" i="1"/>
  <c r="AP1089" i="1"/>
  <c r="AQ1089" i="1"/>
  <c r="AR1089" i="1"/>
  <c r="AS1089" i="1"/>
  <c r="AT1089" i="1"/>
  <c r="X1089" i="1"/>
  <c r="Y1089" i="1" s="1"/>
  <c r="T1089" i="1" s="1"/>
  <c r="V1089" i="1" s="1"/>
  <c r="AB1089" i="1"/>
  <c r="AO1090" i="1"/>
  <c r="AP1090" i="1"/>
  <c r="AQ1090" i="1"/>
  <c r="AR1090" i="1"/>
  <c r="AS1090" i="1"/>
  <c r="AT1090" i="1"/>
  <c r="X1090" i="1"/>
  <c r="Y1090" i="1" s="1"/>
  <c r="T1090" i="1" s="1"/>
  <c r="V1090" i="1" s="1"/>
  <c r="AB1090" i="1"/>
  <c r="AO1091" i="1"/>
  <c r="AP1091" i="1"/>
  <c r="AQ1091" i="1"/>
  <c r="AR1091" i="1"/>
  <c r="AS1091" i="1"/>
  <c r="AT1091" i="1"/>
  <c r="X1091" i="1"/>
  <c r="Y1091" i="1" s="1"/>
  <c r="T1091" i="1" s="1"/>
  <c r="V1091" i="1" s="1"/>
  <c r="AB1091" i="1"/>
  <c r="AO1092" i="1"/>
  <c r="AP1092" i="1"/>
  <c r="AQ1092" i="1"/>
  <c r="AR1092" i="1"/>
  <c r="AS1092" i="1"/>
  <c r="AT1092" i="1"/>
  <c r="X1092" i="1"/>
  <c r="Y1092" i="1" s="1"/>
  <c r="T1092" i="1" s="1"/>
  <c r="V1092" i="1" s="1"/>
  <c r="AB1092" i="1"/>
  <c r="AO1093" i="1"/>
  <c r="AP1093" i="1"/>
  <c r="AQ1093" i="1"/>
  <c r="AR1093" i="1"/>
  <c r="AS1093" i="1"/>
  <c r="AT1093" i="1"/>
  <c r="X1093" i="1"/>
  <c r="Y1093" i="1" s="1"/>
  <c r="T1093" i="1" s="1"/>
  <c r="V1093" i="1" s="1"/>
  <c r="AB1093" i="1"/>
  <c r="AO1094" i="1"/>
  <c r="AP1094" i="1"/>
  <c r="AQ1094" i="1"/>
  <c r="AR1094" i="1"/>
  <c r="AS1094" i="1"/>
  <c r="AT1094" i="1"/>
  <c r="X1094" i="1"/>
  <c r="Y1094" i="1" s="1"/>
  <c r="T1094" i="1" s="1"/>
  <c r="V1094" i="1" s="1"/>
  <c r="AB1094" i="1"/>
  <c r="AO1095" i="1"/>
  <c r="AP1095" i="1"/>
  <c r="AQ1095" i="1"/>
  <c r="AR1095" i="1"/>
  <c r="AS1095" i="1"/>
  <c r="AT1095" i="1"/>
  <c r="X1095" i="1"/>
  <c r="Y1095" i="1" s="1"/>
  <c r="T1095" i="1" s="1"/>
  <c r="V1095" i="1" s="1"/>
  <c r="AB1095" i="1"/>
  <c r="AO1096" i="1"/>
  <c r="AP1096" i="1"/>
  <c r="AQ1096" i="1"/>
  <c r="AR1096" i="1"/>
  <c r="AS1096" i="1"/>
  <c r="AT1096" i="1"/>
  <c r="X1096" i="1"/>
  <c r="Y1096" i="1" s="1"/>
  <c r="T1096" i="1" s="1"/>
  <c r="V1096" i="1" s="1"/>
  <c r="AB1096" i="1"/>
  <c r="AO1097" i="1"/>
  <c r="AP1097" i="1"/>
  <c r="AQ1097" i="1"/>
  <c r="AR1097" i="1"/>
  <c r="AS1097" i="1"/>
  <c r="AT1097" i="1"/>
  <c r="X1097" i="1"/>
  <c r="Y1097" i="1" s="1"/>
  <c r="T1097" i="1" s="1"/>
  <c r="V1097" i="1" s="1"/>
  <c r="AB1097" i="1"/>
  <c r="AO1098" i="1"/>
  <c r="AP1098" i="1"/>
  <c r="AQ1098" i="1"/>
  <c r="AR1098" i="1"/>
  <c r="AS1098" i="1"/>
  <c r="AT1098" i="1"/>
  <c r="X1098" i="1"/>
  <c r="Y1098" i="1" s="1"/>
  <c r="T1098" i="1" s="1"/>
  <c r="V1098" i="1" s="1"/>
  <c r="AB1098" i="1"/>
  <c r="AO1099" i="1"/>
  <c r="AP1099" i="1"/>
  <c r="AQ1099" i="1"/>
  <c r="AR1099" i="1"/>
  <c r="AS1099" i="1"/>
  <c r="AT1099" i="1"/>
  <c r="X1099" i="1"/>
  <c r="Y1099" i="1" s="1"/>
  <c r="T1099" i="1" s="1"/>
  <c r="V1099" i="1" s="1"/>
  <c r="AB1099" i="1"/>
  <c r="AO1100" i="1"/>
  <c r="AP1100" i="1"/>
  <c r="AQ1100" i="1"/>
  <c r="AR1100" i="1"/>
  <c r="AS1100" i="1"/>
  <c r="AT1100" i="1"/>
  <c r="X1100" i="1"/>
  <c r="Y1100" i="1" s="1"/>
  <c r="T1100" i="1" s="1"/>
  <c r="V1100" i="1" s="1"/>
  <c r="AB1100" i="1"/>
  <c r="AO1101" i="1"/>
  <c r="AP1101" i="1"/>
  <c r="AQ1101" i="1"/>
  <c r="AR1101" i="1"/>
  <c r="AS1101" i="1"/>
  <c r="AT1101" i="1"/>
  <c r="X1101" i="1"/>
  <c r="Y1101" i="1" s="1"/>
  <c r="T1101" i="1" s="1"/>
  <c r="V1101" i="1" s="1"/>
  <c r="AB1101" i="1"/>
  <c r="AO1102" i="1"/>
  <c r="AP1102" i="1"/>
  <c r="AQ1102" i="1"/>
  <c r="AR1102" i="1"/>
  <c r="AS1102" i="1"/>
  <c r="AT1102" i="1"/>
  <c r="X1102" i="1"/>
  <c r="Y1102" i="1" s="1"/>
  <c r="T1102" i="1" s="1"/>
  <c r="V1102" i="1" s="1"/>
  <c r="AB1102" i="1"/>
  <c r="AO1103" i="1"/>
  <c r="AP1103" i="1"/>
  <c r="AQ1103" i="1"/>
  <c r="AR1103" i="1"/>
  <c r="AS1103" i="1"/>
  <c r="AT1103" i="1"/>
  <c r="X1103" i="1"/>
  <c r="Y1103" i="1" s="1"/>
  <c r="T1103" i="1" s="1"/>
  <c r="V1103" i="1" s="1"/>
  <c r="AB1103" i="1"/>
  <c r="AO1104" i="1"/>
  <c r="AP1104" i="1"/>
  <c r="AQ1104" i="1"/>
  <c r="AR1104" i="1"/>
  <c r="AS1104" i="1"/>
  <c r="AT1104" i="1"/>
  <c r="X1104" i="1"/>
  <c r="Y1104" i="1" s="1"/>
  <c r="T1104" i="1" s="1"/>
  <c r="V1104" i="1" s="1"/>
  <c r="AB1104" i="1"/>
  <c r="AO1105" i="1"/>
  <c r="AP1105" i="1"/>
  <c r="AQ1105" i="1"/>
  <c r="AR1105" i="1"/>
  <c r="AS1105" i="1"/>
  <c r="AT1105" i="1"/>
  <c r="X1105" i="1"/>
  <c r="Y1105" i="1" s="1"/>
  <c r="T1105" i="1" s="1"/>
  <c r="V1105" i="1" s="1"/>
  <c r="AB1105" i="1"/>
  <c r="AO1106" i="1"/>
  <c r="AP1106" i="1"/>
  <c r="AQ1106" i="1"/>
  <c r="AR1106" i="1"/>
  <c r="AS1106" i="1"/>
  <c r="AT1106" i="1"/>
  <c r="X1106" i="1"/>
  <c r="Y1106" i="1" s="1"/>
  <c r="T1106" i="1" s="1"/>
  <c r="V1106" i="1" s="1"/>
  <c r="AB1106" i="1"/>
  <c r="AO1107" i="1"/>
  <c r="AP1107" i="1"/>
  <c r="AQ1107" i="1"/>
  <c r="AR1107" i="1"/>
  <c r="AS1107" i="1"/>
  <c r="AT1107" i="1"/>
  <c r="X1107" i="1"/>
  <c r="Y1107" i="1" s="1"/>
  <c r="T1107" i="1" s="1"/>
  <c r="V1107" i="1" s="1"/>
  <c r="AB1107" i="1"/>
  <c r="AO1108" i="1"/>
  <c r="AP1108" i="1"/>
  <c r="AQ1108" i="1"/>
  <c r="AR1108" i="1"/>
  <c r="AS1108" i="1"/>
  <c r="AT1108" i="1"/>
  <c r="X1108" i="1"/>
  <c r="Y1108" i="1" s="1"/>
  <c r="T1108" i="1" s="1"/>
  <c r="V1108" i="1" s="1"/>
  <c r="AB1108" i="1"/>
  <c r="AO1109" i="1"/>
  <c r="AP1109" i="1"/>
  <c r="AQ1109" i="1"/>
  <c r="AR1109" i="1"/>
  <c r="AS1109" i="1"/>
  <c r="AT1109" i="1"/>
  <c r="X1109" i="1"/>
  <c r="Y1109" i="1" s="1"/>
  <c r="T1109" i="1" s="1"/>
  <c r="V1109" i="1" s="1"/>
  <c r="AB1109" i="1"/>
  <c r="AO1110" i="1"/>
  <c r="AP1110" i="1"/>
  <c r="AQ1110" i="1"/>
  <c r="AR1110" i="1"/>
  <c r="AS1110" i="1"/>
  <c r="AT1110" i="1"/>
  <c r="X1110" i="1"/>
  <c r="Y1110" i="1" s="1"/>
  <c r="T1110" i="1" s="1"/>
  <c r="V1110" i="1" s="1"/>
  <c r="AB1110" i="1"/>
  <c r="AO1111" i="1"/>
  <c r="AP1111" i="1"/>
  <c r="AQ1111" i="1"/>
  <c r="AR1111" i="1"/>
  <c r="AS1111" i="1"/>
  <c r="AT1111" i="1"/>
  <c r="X1111" i="1"/>
  <c r="Y1111" i="1" s="1"/>
  <c r="T1111" i="1" s="1"/>
  <c r="V1111" i="1" s="1"/>
  <c r="AB1111" i="1"/>
  <c r="AO1112" i="1"/>
  <c r="AP1112" i="1"/>
  <c r="AQ1112" i="1"/>
  <c r="AR1112" i="1"/>
  <c r="AS1112" i="1"/>
  <c r="AT1112" i="1"/>
  <c r="X1112" i="1"/>
  <c r="Y1112" i="1" s="1"/>
  <c r="T1112" i="1" s="1"/>
  <c r="V1112" i="1" s="1"/>
  <c r="AB1112" i="1"/>
  <c r="AO1113" i="1"/>
  <c r="AP1113" i="1"/>
  <c r="AQ1113" i="1"/>
  <c r="AR1113" i="1"/>
  <c r="AS1113" i="1"/>
  <c r="AT1113" i="1"/>
  <c r="X1113" i="1"/>
  <c r="Y1113" i="1" s="1"/>
  <c r="T1113" i="1" s="1"/>
  <c r="V1113" i="1" s="1"/>
  <c r="AB1113" i="1"/>
  <c r="AO1114" i="1"/>
  <c r="AP1114" i="1"/>
  <c r="AQ1114" i="1"/>
  <c r="AR1114" i="1"/>
  <c r="AS1114" i="1"/>
  <c r="AT1114" i="1"/>
  <c r="X1114" i="1"/>
  <c r="Y1114" i="1" s="1"/>
  <c r="T1114" i="1" s="1"/>
  <c r="V1114" i="1" s="1"/>
  <c r="AB1114" i="1"/>
  <c r="AO1115" i="1"/>
  <c r="AP1115" i="1"/>
  <c r="AQ1115" i="1"/>
  <c r="AR1115" i="1"/>
  <c r="AS1115" i="1"/>
  <c r="AT1115" i="1"/>
  <c r="X1115" i="1"/>
  <c r="Y1115" i="1" s="1"/>
  <c r="T1115" i="1" s="1"/>
  <c r="V1115" i="1" s="1"/>
  <c r="AB1115" i="1"/>
  <c r="AO1116" i="1"/>
  <c r="AP1116" i="1"/>
  <c r="AQ1116" i="1"/>
  <c r="AR1116" i="1"/>
  <c r="AS1116" i="1"/>
  <c r="AT1116" i="1"/>
  <c r="X1116" i="1"/>
  <c r="Y1116" i="1" s="1"/>
  <c r="T1116" i="1" s="1"/>
  <c r="V1116" i="1" s="1"/>
  <c r="AB1116" i="1"/>
  <c r="AO1117" i="1"/>
  <c r="AP1117" i="1"/>
  <c r="AQ1117" i="1"/>
  <c r="AR1117" i="1"/>
  <c r="AS1117" i="1"/>
  <c r="AT1117" i="1"/>
  <c r="X1117" i="1"/>
  <c r="Y1117" i="1" s="1"/>
  <c r="T1117" i="1" s="1"/>
  <c r="V1117" i="1" s="1"/>
  <c r="AB1117" i="1"/>
  <c r="AO1118" i="1"/>
  <c r="AP1118" i="1"/>
  <c r="AQ1118" i="1"/>
  <c r="AR1118" i="1"/>
  <c r="AS1118" i="1"/>
  <c r="AT1118" i="1"/>
  <c r="X1118" i="1"/>
  <c r="Y1118" i="1" s="1"/>
  <c r="T1118" i="1" s="1"/>
  <c r="V1118" i="1" s="1"/>
  <c r="AB1118" i="1"/>
  <c r="AO1119" i="1"/>
  <c r="AP1119" i="1"/>
  <c r="AQ1119" i="1"/>
  <c r="AR1119" i="1"/>
  <c r="AS1119" i="1"/>
  <c r="AT1119" i="1"/>
  <c r="X1119" i="1"/>
  <c r="Y1119" i="1" s="1"/>
  <c r="T1119" i="1" s="1"/>
  <c r="V1119" i="1" s="1"/>
  <c r="AB1119" i="1"/>
  <c r="AO1120" i="1"/>
  <c r="AP1120" i="1"/>
  <c r="AQ1120" i="1"/>
  <c r="AR1120" i="1"/>
  <c r="AS1120" i="1"/>
  <c r="AT1120" i="1"/>
  <c r="X1120" i="1"/>
  <c r="Y1120" i="1" s="1"/>
  <c r="T1120" i="1" s="1"/>
  <c r="V1120" i="1" s="1"/>
  <c r="AB1120" i="1"/>
  <c r="AO1121" i="1"/>
  <c r="AP1121" i="1"/>
  <c r="AQ1121" i="1"/>
  <c r="AR1121" i="1"/>
  <c r="AS1121" i="1"/>
  <c r="AT1121" i="1"/>
  <c r="X1121" i="1"/>
  <c r="Y1121" i="1" s="1"/>
  <c r="T1121" i="1" s="1"/>
  <c r="V1121" i="1" s="1"/>
  <c r="AB1121" i="1"/>
  <c r="AO1122" i="1"/>
  <c r="AP1122" i="1"/>
  <c r="AQ1122" i="1"/>
  <c r="AR1122" i="1"/>
  <c r="AS1122" i="1"/>
  <c r="AT1122" i="1"/>
  <c r="X1122" i="1"/>
  <c r="Y1122" i="1" s="1"/>
  <c r="T1122" i="1" s="1"/>
  <c r="V1122" i="1" s="1"/>
  <c r="AB1122" i="1"/>
  <c r="AO1123" i="1"/>
  <c r="AP1123" i="1"/>
  <c r="AQ1123" i="1"/>
  <c r="AR1123" i="1"/>
  <c r="AS1123" i="1"/>
  <c r="AT1123" i="1"/>
  <c r="X1123" i="1"/>
  <c r="Y1123" i="1" s="1"/>
  <c r="T1123" i="1" s="1"/>
  <c r="V1123" i="1" s="1"/>
  <c r="AB1123" i="1"/>
  <c r="AO1124" i="1"/>
  <c r="AP1124" i="1"/>
  <c r="AQ1124" i="1"/>
  <c r="AR1124" i="1"/>
  <c r="AS1124" i="1"/>
  <c r="AT1124" i="1"/>
  <c r="X1124" i="1"/>
  <c r="Y1124" i="1" s="1"/>
  <c r="T1124" i="1" s="1"/>
  <c r="V1124" i="1" s="1"/>
  <c r="AB1124" i="1"/>
  <c r="AO1125" i="1"/>
  <c r="AP1125" i="1"/>
  <c r="AQ1125" i="1"/>
  <c r="AR1125" i="1"/>
  <c r="AS1125" i="1"/>
  <c r="AT1125" i="1"/>
  <c r="X1125" i="1"/>
  <c r="Y1125" i="1" s="1"/>
  <c r="T1125" i="1" s="1"/>
  <c r="V1125" i="1" s="1"/>
  <c r="AB1125" i="1"/>
  <c r="AO1126" i="1"/>
  <c r="AP1126" i="1"/>
  <c r="AQ1126" i="1"/>
  <c r="AR1126" i="1"/>
  <c r="AS1126" i="1"/>
  <c r="AT1126" i="1"/>
  <c r="X1126" i="1"/>
  <c r="Y1126" i="1" s="1"/>
  <c r="T1126" i="1" s="1"/>
  <c r="V1126" i="1" s="1"/>
  <c r="AB1126" i="1"/>
  <c r="AO1127" i="1"/>
  <c r="AP1127" i="1"/>
  <c r="AQ1127" i="1"/>
  <c r="AR1127" i="1"/>
  <c r="AS1127" i="1"/>
  <c r="AT1127" i="1"/>
  <c r="X1127" i="1"/>
  <c r="Y1127" i="1" s="1"/>
  <c r="T1127" i="1" s="1"/>
  <c r="V1127" i="1" s="1"/>
  <c r="AB1127" i="1"/>
  <c r="AO1128" i="1"/>
  <c r="AP1128" i="1"/>
  <c r="AQ1128" i="1"/>
  <c r="AR1128" i="1"/>
  <c r="AS1128" i="1"/>
  <c r="AT1128" i="1"/>
  <c r="X1128" i="1"/>
  <c r="Y1128" i="1" s="1"/>
  <c r="T1128" i="1" s="1"/>
  <c r="V1128" i="1" s="1"/>
  <c r="AB1128" i="1"/>
  <c r="AO1129" i="1"/>
  <c r="AP1129" i="1"/>
  <c r="AQ1129" i="1"/>
  <c r="AR1129" i="1"/>
  <c r="AS1129" i="1"/>
  <c r="AT1129" i="1"/>
  <c r="X1129" i="1"/>
  <c r="Y1129" i="1" s="1"/>
  <c r="T1129" i="1" s="1"/>
  <c r="V1129" i="1" s="1"/>
  <c r="AB1129" i="1"/>
  <c r="AO1130" i="1"/>
  <c r="AP1130" i="1"/>
  <c r="AQ1130" i="1"/>
  <c r="AR1130" i="1"/>
  <c r="AS1130" i="1"/>
  <c r="AT1130" i="1"/>
  <c r="X1130" i="1"/>
  <c r="Y1130" i="1" s="1"/>
  <c r="T1130" i="1" s="1"/>
  <c r="V1130" i="1" s="1"/>
  <c r="AB1130" i="1"/>
  <c r="AO1131" i="1"/>
  <c r="AP1131" i="1"/>
  <c r="AQ1131" i="1"/>
  <c r="AR1131" i="1"/>
  <c r="AS1131" i="1"/>
  <c r="AT1131" i="1"/>
  <c r="X1131" i="1"/>
  <c r="Y1131" i="1" s="1"/>
  <c r="T1131" i="1" s="1"/>
  <c r="V1131" i="1" s="1"/>
  <c r="AB1131" i="1"/>
  <c r="AO1132" i="1"/>
  <c r="AP1132" i="1"/>
  <c r="AQ1132" i="1"/>
  <c r="AR1132" i="1"/>
  <c r="AS1132" i="1"/>
  <c r="AT1132" i="1"/>
  <c r="X1132" i="1"/>
  <c r="Y1132" i="1" s="1"/>
  <c r="T1132" i="1" s="1"/>
  <c r="V1132" i="1" s="1"/>
  <c r="AB1132" i="1"/>
  <c r="AO1133" i="1"/>
  <c r="AP1133" i="1"/>
  <c r="AQ1133" i="1"/>
  <c r="AR1133" i="1"/>
  <c r="AS1133" i="1"/>
  <c r="AT1133" i="1"/>
  <c r="X1133" i="1"/>
  <c r="Y1133" i="1" s="1"/>
  <c r="T1133" i="1" s="1"/>
  <c r="V1133" i="1" s="1"/>
  <c r="AB1133" i="1"/>
  <c r="AO1134" i="1"/>
  <c r="AP1134" i="1"/>
  <c r="AQ1134" i="1"/>
  <c r="AR1134" i="1"/>
  <c r="AS1134" i="1"/>
  <c r="AT1134" i="1"/>
  <c r="X1134" i="1"/>
  <c r="Y1134" i="1" s="1"/>
  <c r="T1134" i="1" s="1"/>
  <c r="V1134" i="1" s="1"/>
  <c r="AB1134" i="1"/>
  <c r="AO1135" i="1"/>
  <c r="AP1135" i="1"/>
  <c r="AQ1135" i="1"/>
  <c r="AR1135" i="1"/>
  <c r="AS1135" i="1"/>
  <c r="AT1135" i="1"/>
  <c r="X1135" i="1"/>
  <c r="Y1135" i="1" s="1"/>
  <c r="T1135" i="1" s="1"/>
  <c r="V1135" i="1" s="1"/>
  <c r="AB1135" i="1"/>
  <c r="AO1136" i="1"/>
  <c r="AP1136" i="1"/>
  <c r="AQ1136" i="1"/>
  <c r="AR1136" i="1"/>
  <c r="AS1136" i="1"/>
  <c r="AT1136" i="1"/>
  <c r="X1136" i="1"/>
  <c r="Y1136" i="1" s="1"/>
  <c r="T1136" i="1" s="1"/>
  <c r="V1136" i="1" s="1"/>
  <c r="AB1136" i="1"/>
  <c r="AO1137" i="1"/>
  <c r="AP1137" i="1"/>
  <c r="AQ1137" i="1"/>
  <c r="AR1137" i="1"/>
  <c r="AS1137" i="1"/>
  <c r="AT1137" i="1"/>
  <c r="X1137" i="1"/>
  <c r="Y1137" i="1" s="1"/>
  <c r="T1137" i="1" s="1"/>
  <c r="V1137" i="1" s="1"/>
  <c r="AB1137" i="1"/>
  <c r="AO1138" i="1"/>
  <c r="AP1138" i="1"/>
  <c r="AQ1138" i="1"/>
  <c r="AR1138" i="1"/>
  <c r="AS1138" i="1"/>
  <c r="AT1138" i="1"/>
  <c r="X1138" i="1"/>
  <c r="Y1138" i="1" s="1"/>
  <c r="T1138" i="1" s="1"/>
  <c r="V1138" i="1" s="1"/>
  <c r="AB1138" i="1"/>
  <c r="AO1139" i="1"/>
  <c r="AP1139" i="1"/>
  <c r="AQ1139" i="1"/>
  <c r="AR1139" i="1"/>
  <c r="AS1139" i="1"/>
  <c r="AT1139" i="1"/>
  <c r="X1139" i="1"/>
  <c r="Y1139" i="1" s="1"/>
  <c r="T1139" i="1" s="1"/>
  <c r="V1139" i="1" s="1"/>
  <c r="AB1139" i="1"/>
  <c r="AO1140" i="1"/>
  <c r="AP1140" i="1"/>
  <c r="AQ1140" i="1"/>
  <c r="AR1140" i="1"/>
  <c r="AS1140" i="1"/>
  <c r="AT1140" i="1"/>
  <c r="X1140" i="1"/>
  <c r="Y1140" i="1" s="1"/>
  <c r="T1140" i="1" s="1"/>
  <c r="V1140" i="1" s="1"/>
  <c r="AB1140" i="1"/>
  <c r="AO1141" i="1"/>
  <c r="AP1141" i="1"/>
  <c r="AQ1141" i="1"/>
  <c r="AR1141" i="1"/>
  <c r="AS1141" i="1"/>
  <c r="AT1141" i="1"/>
  <c r="X1141" i="1"/>
  <c r="Y1141" i="1" s="1"/>
  <c r="T1141" i="1" s="1"/>
  <c r="V1141" i="1" s="1"/>
  <c r="AB1141" i="1"/>
  <c r="AO1142" i="1"/>
  <c r="AP1142" i="1"/>
  <c r="AQ1142" i="1"/>
  <c r="AR1142" i="1"/>
  <c r="AS1142" i="1"/>
  <c r="AT1142" i="1"/>
  <c r="X1142" i="1"/>
  <c r="Y1142" i="1" s="1"/>
  <c r="T1142" i="1" s="1"/>
  <c r="V1142" i="1" s="1"/>
  <c r="AB1142" i="1"/>
  <c r="AO1143" i="1"/>
  <c r="AP1143" i="1"/>
  <c r="AQ1143" i="1"/>
  <c r="AR1143" i="1"/>
  <c r="AS1143" i="1"/>
  <c r="AT1143" i="1"/>
  <c r="X1143" i="1"/>
  <c r="Y1143" i="1" s="1"/>
  <c r="T1143" i="1" s="1"/>
  <c r="V1143" i="1" s="1"/>
  <c r="AB1143" i="1"/>
  <c r="AO1144" i="1"/>
  <c r="AP1144" i="1"/>
  <c r="AQ1144" i="1"/>
  <c r="AR1144" i="1"/>
  <c r="AS1144" i="1"/>
  <c r="AT1144" i="1"/>
  <c r="X1144" i="1"/>
  <c r="Y1144" i="1" s="1"/>
  <c r="T1144" i="1" s="1"/>
  <c r="V1144" i="1" s="1"/>
  <c r="AB1144" i="1"/>
  <c r="AO1145" i="1"/>
  <c r="AP1145" i="1"/>
  <c r="AQ1145" i="1"/>
  <c r="AR1145" i="1"/>
  <c r="AS1145" i="1"/>
  <c r="AT1145" i="1"/>
  <c r="X1145" i="1"/>
  <c r="Y1145" i="1" s="1"/>
  <c r="T1145" i="1" s="1"/>
  <c r="V1145" i="1" s="1"/>
  <c r="AB1145" i="1"/>
  <c r="AO1146" i="1"/>
  <c r="AP1146" i="1"/>
  <c r="AQ1146" i="1"/>
  <c r="AR1146" i="1"/>
  <c r="AS1146" i="1"/>
  <c r="AT1146" i="1"/>
  <c r="X1146" i="1"/>
  <c r="Y1146" i="1" s="1"/>
  <c r="T1146" i="1" s="1"/>
  <c r="V1146" i="1" s="1"/>
  <c r="AB1146" i="1"/>
  <c r="AO1147" i="1"/>
  <c r="AP1147" i="1"/>
  <c r="AQ1147" i="1"/>
  <c r="AR1147" i="1"/>
  <c r="AS1147" i="1"/>
  <c r="AT1147" i="1"/>
  <c r="X1147" i="1"/>
  <c r="Y1147" i="1" s="1"/>
  <c r="T1147" i="1" s="1"/>
  <c r="V1147" i="1" s="1"/>
  <c r="AB1147" i="1"/>
  <c r="AO1148" i="1"/>
  <c r="AP1148" i="1"/>
  <c r="AQ1148" i="1"/>
  <c r="AR1148" i="1"/>
  <c r="AS1148" i="1"/>
  <c r="AT1148" i="1"/>
  <c r="X1148" i="1"/>
  <c r="Y1148" i="1" s="1"/>
  <c r="T1148" i="1" s="1"/>
  <c r="V1148" i="1" s="1"/>
  <c r="AB1148" i="1"/>
  <c r="AO1149" i="1"/>
  <c r="AP1149" i="1"/>
  <c r="AQ1149" i="1"/>
  <c r="AR1149" i="1"/>
  <c r="AS1149" i="1"/>
  <c r="AT1149" i="1"/>
  <c r="X1149" i="1"/>
  <c r="Y1149" i="1" s="1"/>
  <c r="T1149" i="1" s="1"/>
  <c r="V1149" i="1" s="1"/>
  <c r="AB1149" i="1"/>
  <c r="AO1150" i="1"/>
  <c r="AP1150" i="1"/>
  <c r="AQ1150" i="1"/>
  <c r="AR1150" i="1"/>
  <c r="AS1150" i="1"/>
  <c r="AT1150" i="1"/>
  <c r="X1150" i="1"/>
  <c r="Y1150" i="1" s="1"/>
  <c r="T1150" i="1" s="1"/>
  <c r="V1150" i="1" s="1"/>
  <c r="AB1150" i="1"/>
  <c r="AO1151" i="1"/>
  <c r="AP1151" i="1"/>
  <c r="AQ1151" i="1"/>
  <c r="AR1151" i="1"/>
  <c r="AS1151" i="1"/>
  <c r="AT1151" i="1"/>
  <c r="X1151" i="1"/>
  <c r="Y1151" i="1" s="1"/>
  <c r="T1151" i="1" s="1"/>
  <c r="V1151" i="1" s="1"/>
  <c r="AB1151" i="1"/>
  <c r="AO1152" i="1"/>
  <c r="AP1152" i="1"/>
  <c r="AQ1152" i="1"/>
  <c r="AR1152" i="1"/>
  <c r="AS1152" i="1"/>
  <c r="AT1152" i="1"/>
  <c r="X1152" i="1"/>
  <c r="Y1152" i="1" s="1"/>
  <c r="T1152" i="1" s="1"/>
  <c r="V1152" i="1" s="1"/>
  <c r="AB1152" i="1"/>
  <c r="AO1153" i="1"/>
  <c r="AP1153" i="1"/>
  <c r="AQ1153" i="1"/>
  <c r="AR1153" i="1"/>
  <c r="AS1153" i="1"/>
  <c r="AT1153" i="1"/>
  <c r="X1153" i="1"/>
  <c r="Y1153" i="1" s="1"/>
  <c r="T1153" i="1" s="1"/>
  <c r="V1153" i="1" s="1"/>
  <c r="AB1153" i="1"/>
  <c r="AO1154" i="1"/>
  <c r="AP1154" i="1"/>
  <c r="AQ1154" i="1"/>
  <c r="AR1154" i="1"/>
  <c r="AS1154" i="1"/>
  <c r="AT1154" i="1"/>
  <c r="X1154" i="1"/>
  <c r="Y1154" i="1" s="1"/>
  <c r="T1154" i="1" s="1"/>
  <c r="V1154" i="1" s="1"/>
  <c r="AB1154" i="1"/>
  <c r="AO1155" i="1"/>
  <c r="AP1155" i="1"/>
  <c r="AQ1155" i="1"/>
  <c r="AR1155" i="1"/>
  <c r="AS1155" i="1"/>
  <c r="AT1155" i="1"/>
  <c r="X1155" i="1"/>
  <c r="Y1155" i="1" s="1"/>
  <c r="T1155" i="1" s="1"/>
  <c r="V1155" i="1" s="1"/>
  <c r="AB1155" i="1"/>
  <c r="AO1156" i="1"/>
  <c r="AP1156" i="1"/>
  <c r="AQ1156" i="1"/>
  <c r="AR1156" i="1"/>
  <c r="AS1156" i="1"/>
  <c r="AT1156" i="1"/>
  <c r="X1156" i="1"/>
  <c r="Y1156" i="1" s="1"/>
  <c r="T1156" i="1" s="1"/>
  <c r="V1156" i="1" s="1"/>
  <c r="AB1156" i="1"/>
  <c r="AO1157" i="1"/>
  <c r="AP1157" i="1"/>
  <c r="AQ1157" i="1"/>
  <c r="AR1157" i="1"/>
  <c r="AS1157" i="1"/>
  <c r="AT1157" i="1"/>
  <c r="X1157" i="1"/>
  <c r="Y1157" i="1" s="1"/>
  <c r="T1157" i="1" s="1"/>
  <c r="V1157" i="1" s="1"/>
  <c r="AB1157" i="1"/>
  <c r="AO1158" i="1"/>
  <c r="AP1158" i="1"/>
  <c r="AQ1158" i="1"/>
  <c r="AR1158" i="1"/>
  <c r="AS1158" i="1"/>
  <c r="AT1158" i="1"/>
  <c r="X1158" i="1"/>
  <c r="Y1158" i="1" s="1"/>
  <c r="T1158" i="1" s="1"/>
  <c r="V1158" i="1" s="1"/>
  <c r="AB1158" i="1"/>
  <c r="AO1159" i="1"/>
  <c r="AP1159" i="1"/>
  <c r="AQ1159" i="1"/>
  <c r="AR1159" i="1"/>
  <c r="AS1159" i="1"/>
  <c r="AT1159" i="1"/>
  <c r="X1159" i="1"/>
  <c r="Y1159" i="1" s="1"/>
  <c r="T1159" i="1" s="1"/>
  <c r="V1159" i="1" s="1"/>
  <c r="AB1159" i="1"/>
  <c r="AO1160" i="1"/>
  <c r="AP1160" i="1"/>
  <c r="AQ1160" i="1"/>
  <c r="AR1160" i="1"/>
  <c r="AS1160" i="1"/>
  <c r="AT1160" i="1"/>
  <c r="X1160" i="1"/>
  <c r="Y1160" i="1" s="1"/>
  <c r="T1160" i="1" s="1"/>
  <c r="V1160" i="1" s="1"/>
  <c r="AB1160" i="1"/>
  <c r="AO1161" i="1"/>
  <c r="AP1161" i="1"/>
  <c r="AQ1161" i="1"/>
  <c r="AR1161" i="1"/>
  <c r="AS1161" i="1"/>
  <c r="AT1161" i="1"/>
  <c r="X1161" i="1"/>
  <c r="Y1161" i="1" s="1"/>
  <c r="T1161" i="1" s="1"/>
  <c r="V1161" i="1" s="1"/>
  <c r="AB1161" i="1"/>
  <c r="AO1162" i="1"/>
  <c r="AP1162" i="1"/>
  <c r="AQ1162" i="1"/>
  <c r="AR1162" i="1"/>
  <c r="AS1162" i="1"/>
  <c r="AT1162" i="1"/>
  <c r="X1162" i="1"/>
  <c r="Y1162" i="1" s="1"/>
  <c r="T1162" i="1" s="1"/>
  <c r="V1162" i="1" s="1"/>
  <c r="AB1162" i="1"/>
  <c r="AO1163" i="1"/>
  <c r="AP1163" i="1"/>
  <c r="AQ1163" i="1"/>
  <c r="AR1163" i="1"/>
  <c r="AS1163" i="1"/>
  <c r="AT1163" i="1"/>
  <c r="X1163" i="1"/>
  <c r="Y1163" i="1" s="1"/>
  <c r="T1163" i="1" s="1"/>
  <c r="V1163" i="1" s="1"/>
  <c r="AB1163" i="1"/>
  <c r="AO1164" i="1"/>
  <c r="AP1164" i="1"/>
  <c r="AQ1164" i="1"/>
  <c r="AR1164" i="1"/>
  <c r="AS1164" i="1"/>
  <c r="AT1164" i="1"/>
  <c r="X1164" i="1"/>
  <c r="Y1164" i="1" s="1"/>
  <c r="T1164" i="1" s="1"/>
  <c r="V1164" i="1" s="1"/>
  <c r="AB1164" i="1"/>
  <c r="AO1165" i="1"/>
  <c r="AP1165" i="1"/>
  <c r="AQ1165" i="1"/>
  <c r="AR1165" i="1"/>
  <c r="AS1165" i="1"/>
  <c r="AT1165" i="1"/>
  <c r="X1165" i="1"/>
  <c r="Y1165" i="1" s="1"/>
  <c r="T1165" i="1" s="1"/>
  <c r="V1165" i="1" s="1"/>
  <c r="AB1165" i="1"/>
  <c r="AO1166" i="1"/>
  <c r="AP1166" i="1"/>
  <c r="AQ1166" i="1"/>
  <c r="AR1166" i="1"/>
  <c r="AS1166" i="1"/>
  <c r="AT1166" i="1"/>
  <c r="X1166" i="1"/>
  <c r="Y1166" i="1" s="1"/>
  <c r="T1166" i="1" s="1"/>
  <c r="V1166" i="1" s="1"/>
  <c r="AB1166" i="1"/>
  <c r="AO1167" i="1"/>
  <c r="AP1167" i="1"/>
  <c r="AQ1167" i="1"/>
  <c r="AR1167" i="1"/>
  <c r="AS1167" i="1"/>
  <c r="AT1167" i="1"/>
  <c r="X1167" i="1"/>
  <c r="Y1167" i="1" s="1"/>
  <c r="T1167" i="1" s="1"/>
  <c r="V1167" i="1" s="1"/>
  <c r="AB1167" i="1"/>
  <c r="AO1168" i="1"/>
  <c r="AP1168" i="1"/>
  <c r="AQ1168" i="1"/>
  <c r="AR1168" i="1"/>
  <c r="AS1168" i="1"/>
  <c r="AT1168" i="1"/>
  <c r="X1168" i="1"/>
  <c r="Y1168" i="1" s="1"/>
  <c r="T1168" i="1" s="1"/>
  <c r="V1168" i="1" s="1"/>
  <c r="AB1168" i="1"/>
  <c r="AO1169" i="1"/>
  <c r="AP1169" i="1"/>
  <c r="AQ1169" i="1"/>
  <c r="AR1169" i="1"/>
  <c r="AS1169" i="1"/>
  <c r="AT1169" i="1"/>
  <c r="X1169" i="1"/>
  <c r="Y1169" i="1" s="1"/>
  <c r="T1169" i="1" s="1"/>
  <c r="V1169" i="1" s="1"/>
  <c r="AB1169" i="1"/>
  <c r="AO1170" i="1"/>
  <c r="AP1170" i="1"/>
  <c r="AQ1170" i="1"/>
  <c r="AR1170" i="1"/>
  <c r="AS1170" i="1"/>
  <c r="AT1170" i="1"/>
  <c r="X1170" i="1"/>
  <c r="Y1170" i="1" s="1"/>
  <c r="T1170" i="1" s="1"/>
  <c r="V1170" i="1" s="1"/>
  <c r="AB1170" i="1"/>
  <c r="AO1171" i="1"/>
  <c r="AP1171" i="1"/>
  <c r="AQ1171" i="1"/>
  <c r="AR1171" i="1"/>
  <c r="AS1171" i="1"/>
  <c r="AT1171" i="1"/>
  <c r="X1171" i="1"/>
  <c r="Y1171" i="1" s="1"/>
  <c r="T1171" i="1" s="1"/>
  <c r="V1171" i="1" s="1"/>
  <c r="AB1171" i="1"/>
  <c r="AO1172" i="1"/>
  <c r="AP1172" i="1"/>
  <c r="AQ1172" i="1"/>
  <c r="AR1172" i="1"/>
  <c r="AS1172" i="1"/>
  <c r="AT1172" i="1"/>
  <c r="X1172" i="1"/>
  <c r="Y1172" i="1" s="1"/>
  <c r="T1172" i="1" s="1"/>
  <c r="V1172" i="1" s="1"/>
  <c r="AB1172" i="1"/>
  <c r="AO1173" i="1"/>
  <c r="AP1173" i="1"/>
  <c r="AQ1173" i="1"/>
  <c r="AR1173" i="1"/>
  <c r="AS1173" i="1"/>
  <c r="AT1173" i="1"/>
  <c r="X1173" i="1"/>
  <c r="Y1173" i="1" s="1"/>
  <c r="T1173" i="1" s="1"/>
  <c r="V1173" i="1" s="1"/>
  <c r="AB1173" i="1"/>
  <c r="AO1176" i="1"/>
  <c r="AP1176" i="1"/>
  <c r="AQ1176" i="1"/>
  <c r="AR1176" i="1"/>
  <c r="AS1176" i="1"/>
  <c r="AT1176" i="1"/>
  <c r="X1176" i="1"/>
  <c r="Y1176" i="1" s="1"/>
  <c r="T1176" i="1" s="1"/>
  <c r="V1176" i="1" s="1"/>
  <c r="AB1176" i="1"/>
  <c r="AO1174" i="1"/>
  <c r="AP1174" i="1"/>
  <c r="AQ1174" i="1"/>
  <c r="AR1174" i="1"/>
  <c r="AS1174" i="1"/>
  <c r="AT1174" i="1"/>
  <c r="X1174" i="1"/>
  <c r="Y1174" i="1" s="1"/>
  <c r="T1174" i="1" s="1"/>
  <c r="V1174" i="1" s="1"/>
  <c r="AB1174" i="1"/>
  <c r="AO1175" i="1"/>
  <c r="AP1175" i="1"/>
  <c r="AQ1175" i="1"/>
  <c r="AR1175" i="1"/>
  <c r="AS1175" i="1"/>
  <c r="AT1175" i="1"/>
  <c r="X1175" i="1"/>
  <c r="Y1175" i="1" s="1"/>
  <c r="T1175" i="1" s="1"/>
  <c r="V1175" i="1" s="1"/>
  <c r="AB1175" i="1"/>
  <c r="AO1177" i="1"/>
  <c r="AP1177" i="1"/>
  <c r="AQ1177" i="1"/>
  <c r="AR1177" i="1"/>
  <c r="AS1177" i="1"/>
  <c r="AT1177" i="1"/>
  <c r="X1177" i="1"/>
  <c r="Y1177" i="1" s="1"/>
  <c r="T1177" i="1" s="1"/>
  <c r="V1177" i="1" s="1"/>
  <c r="AB1177" i="1"/>
  <c r="AO1178" i="1"/>
  <c r="AP1178" i="1"/>
  <c r="AQ1178" i="1"/>
  <c r="AR1178" i="1"/>
  <c r="AS1178" i="1"/>
  <c r="AT1178" i="1"/>
  <c r="X1178" i="1"/>
  <c r="Y1178" i="1" s="1"/>
  <c r="T1178" i="1" s="1"/>
  <c r="V1178" i="1" s="1"/>
  <c r="AB1178" i="1"/>
  <c r="AO1179" i="1"/>
  <c r="AP1179" i="1"/>
  <c r="AQ1179" i="1"/>
  <c r="AR1179" i="1"/>
  <c r="AS1179" i="1"/>
  <c r="AT1179" i="1"/>
  <c r="X1179" i="1"/>
  <c r="Y1179" i="1" s="1"/>
  <c r="T1179" i="1" s="1"/>
  <c r="V1179" i="1" s="1"/>
  <c r="AB1179" i="1"/>
  <c r="AO1180" i="1"/>
  <c r="AP1180" i="1"/>
  <c r="AQ1180" i="1"/>
  <c r="AR1180" i="1"/>
  <c r="AS1180" i="1"/>
  <c r="AT1180" i="1"/>
  <c r="X1180" i="1"/>
  <c r="Y1180" i="1" s="1"/>
  <c r="T1180" i="1" s="1"/>
  <c r="V1180" i="1" s="1"/>
  <c r="AB1180" i="1"/>
  <c r="AO1181" i="1"/>
  <c r="AP1181" i="1"/>
  <c r="AQ1181" i="1"/>
  <c r="AR1181" i="1"/>
  <c r="AS1181" i="1"/>
  <c r="AT1181" i="1"/>
  <c r="X1181" i="1"/>
  <c r="Y1181" i="1" s="1"/>
  <c r="T1181" i="1" s="1"/>
  <c r="V1181" i="1" s="1"/>
  <c r="AB1181" i="1"/>
  <c r="AO1182" i="1"/>
  <c r="AP1182" i="1"/>
  <c r="AQ1182" i="1"/>
  <c r="AR1182" i="1"/>
  <c r="AS1182" i="1"/>
  <c r="AT1182" i="1"/>
  <c r="X1182" i="1"/>
  <c r="Y1182" i="1" s="1"/>
  <c r="T1182" i="1" s="1"/>
  <c r="V1182" i="1" s="1"/>
  <c r="AB1182" i="1"/>
  <c r="AO1183" i="1"/>
  <c r="AP1183" i="1"/>
  <c r="AQ1183" i="1"/>
  <c r="AR1183" i="1"/>
  <c r="AS1183" i="1"/>
  <c r="AT1183" i="1"/>
  <c r="X1183" i="1"/>
  <c r="Y1183" i="1" s="1"/>
  <c r="T1183" i="1" s="1"/>
  <c r="V1183" i="1" s="1"/>
  <c r="AB1183" i="1"/>
  <c r="AO1184" i="1"/>
  <c r="AP1184" i="1"/>
  <c r="AQ1184" i="1"/>
  <c r="AR1184" i="1"/>
  <c r="AS1184" i="1"/>
  <c r="AT1184" i="1"/>
  <c r="X1184" i="1"/>
  <c r="Y1184" i="1" s="1"/>
  <c r="T1184" i="1" s="1"/>
  <c r="V1184" i="1" s="1"/>
  <c r="AB1184" i="1"/>
  <c r="AO1185" i="1"/>
  <c r="AP1185" i="1"/>
  <c r="AQ1185" i="1"/>
  <c r="AR1185" i="1"/>
  <c r="AS1185" i="1"/>
  <c r="AT1185" i="1"/>
  <c r="X1185" i="1"/>
  <c r="Y1185" i="1" s="1"/>
  <c r="T1185" i="1" s="1"/>
  <c r="V1185" i="1" s="1"/>
  <c r="AB1185" i="1"/>
  <c r="AO1186" i="1"/>
  <c r="AP1186" i="1"/>
  <c r="AQ1186" i="1"/>
  <c r="AR1186" i="1"/>
  <c r="AS1186" i="1"/>
  <c r="AT1186" i="1"/>
  <c r="X1186" i="1"/>
  <c r="Y1186" i="1" s="1"/>
  <c r="T1186" i="1" s="1"/>
  <c r="V1186" i="1" s="1"/>
  <c r="AB1186" i="1"/>
  <c r="AO1187" i="1"/>
  <c r="AP1187" i="1"/>
  <c r="AQ1187" i="1"/>
  <c r="AR1187" i="1"/>
  <c r="AS1187" i="1"/>
  <c r="AT1187" i="1"/>
  <c r="X1187" i="1"/>
  <c r="Y1187" i="1" s="1"/>
  <c r="T1187" i="1" s="1"/>
  <c r="V1187" i="1" s="1"/>
  <c r="AB1187" i="1"/>
  <c r="AO1188" i="1"/>
  <c r="AP1188" i="1"/>
  <c r="AQ1188" i="1"/>
  <c r="AR1188" i="1"/>
  <c r="AS1188" i="1"/>
  <c r="AT1188" i="1"/>
  <c r="X1188" i="1"/>
  <c r="Y1188" i="1" s="1"/>
  <c r="T1188" i="1" s="1"/>
  <c r="V1188" i="1" s="1"/>
  <c r="AB1188" i="1"/>
  <c r="AO1189" i="1"/>
  <c r="AP1189" i="1"/>
  <c r="AQ1189" i="1"/>
  <c r="AR1189" i="1"/>
  <c r="AS1189" i="1"/>
  <c r="AT1189" i="1"/>
  <c r="X1189" i="1"/>
  <c r="Y1189" i="1" s="1"/>
  <c r="T1189" i="1" s="1"/>
  <c r="V1189" i="1" s="1"/>
  <c r="AB1189" i="1"/>
  <c r="AO1190" i="1"/>
  <c r="AP1190" i="1"/>
  <c r="AQ1190" i="1"/>
  <c r="AR1190" i="1"/>
  <c r="AS1190" i="1"/>
  <c r="AT1190" i="1"/>
  <c r="X1190" i="1"/>
  <c r="Y1190" i="1" s="1"/>
  <c r="T1190" i="1" s="1"/>
  <c r="V1190" i="1" s="1"/>
  <c r="AB1190" i="1"/>
  <c r="AO1191" i="1"/>
  <c r="AP1191" i="1"/>
  <c r="AQ1191" i="1"/>
  <c r="AR1191" i="1"/>
  <c r="AS1191" i="1"/>
  <c r="AT1191" i="1"/>
  <c r="X1191" i="1"/>
  <c r="Y1191" i="1" s="1"/>
  <c r="T1191" i="1" s="1"/>
  <c r="V1191" i="1" s="1"/>
  <c r="AB1191" i="1"/>
  <c r="AO1192" i="1"/>
  <c r="AP1192" i="1"/>
  <c r="AQ1192" i="1"/>
  <c r="AR1192" i="1"/>
  <c r="AS1192" i="1"/>
  <c r="AT1192" i="1"/>
  <c r="X1192" i="1"/>
  <c r="Y1192" i="1" s="1"/>
  <c r="T1192" i="1" s="1"/>
  <c r="V1192" i="1" s="1"/>
  <c r="AB1192" i="1"/>
  <c r="AO1193" i="1"/>
  <c r="AP1193" i="1"/>
  <c r="AQ1193" i="1"/>
  <c r="AR1193" i="1"/>
  <c r="AS1193" i="1"/>
  <c r="AT1193" i="1"/>
  <c r="X1193" i="1"/>
  <c r="Y1193" i="1" s="1"/>
  <c r="T1193" i="1" s="1"/>
  <c r="V1193" i="1" s="1"/>
  <c r="AB1193" i="1"/>
  <c r="AO1194" i="1"/>
  <c r="AP1194" i="1"/>
  <c r="AQ1194" i="1"/>
  <c r="AR1194" i="1"/>
  <c r="AS1194" i="1"/>
  <c r="AT1194" i="1"/>
  <c r="X1194" i="1"/>
  <c r="Y1194" i="1" s="1"/>
  <c r="T1194" i="1" s="1"/>
  <c r="V1194" i="1" s="1"/>
  <c r="AB1194" i="1"/>
  <c r="AO1195" i="1"/>
  <c r="AP1195" i="1"/>
  <c r="AQ1195" i="1"/>
  <c r="AR1195" i="1"/>
  <c r="AS1195" i="1"/>
  <c r="AT1195" i="1"/>
  <c r="X1195" i="1"/>
  <c r="Y1195" i="1" s="1"/>
  <c r="T1195" i="1" s="1"/>
  <c r="V1195" i="1" s="1"/>
  <c r="AB1195" i="1"/>
  <c r="AO1196" i="1"/>
  <c r="AP1196" i="1"/>
  <c r="AQ1196" i="1"/>
  <c r="AR1196" i="1"/>
  <c r="AS1196" i="1"/>
  <c r="AT1196" i="1"/>
  <c r="X1196" i="1"/>
  <c r="Y1196" i="1" s="1"/>
  <c r="T1196" i="1" s="1"/>
  <c r="V1196" i="1" s="1"/>
  <c r="AB1196" i="1"/>
  <c r="AO1197" i="1"/>
  <c r="AP1197" i="1"/>
  <c r="AQ1197" i="1"/>
  <c r="AR1197" i="1"/>
  <c r="AS1197" i="1"/>
  <c r="AT1197" i="1"/>
  <c r="X1197" i="1"/>
  <c r="Y1197" i="1" s="1"/>
  <c r="T1197" i="1" s="1"/>
  <c r="V1197" i="1" s="1"/>
  <c r="AB1197" i="1"/>
  <c r="AO1198" i="1"/>
  <c r="AP1198" i="1"/>
  <c r="AQ1198" i="1"/>
  <c r="AR1198" i="1"/>
  <c r="AS1198" i="1"/>
  <c r="AT1198" i="1"/>
  <c r="X1198" i="1"/>
  <c r="Y1198" i="1" s="1"/>
  <c r="T1198" i="1" s="1"/>
  <c r="V1198" i="1" s="1"/>
  <c r="AB1198" i="1"/>
  <c r="AO1199" i="1"/>
  <c r="AP1199" i="1"/>
  <c r="AQ1199" i="1"/>
  <c r="AR1199" i="1"/>
  <c r="AS1199" i="1"/>
  <c r="AT1199" i="1"/>
  <c r="X1199" i="1"/>
  <c r="Y1199" i="1" s="1"/>
  <c r="T1199" i="1" s="1"/>
  <c r="V1199" i="1" s="1"/>
  <c r="AB1199" i="1"/>
  <c r="AO1200" i="1"/>
  <c r="AP1200" i="1"/>
  <c r="AQ1200" i="1"/>
  <c r="AR1200" i="1"/>
  <c r="AS1200" i="1"/>
  <c r="AT1200" i="1"/>
  <c r="X1200" i="1"/>
  <c r="Y1200" i="1" s="1"/>
  <c r="T1200" i="1" s="1"/>
  <c r="V1200" i="1" s="1"/>
  <c r="AB1200" i="1"/>
  <c r="AO1201" i="1"/>
  <c r="AP1201" i="1"/>
  <c r="AQ1201" i="1"/>
  <c r="AR1201" i="1"/>
  <c r="AS1201" i="1"/>
  <c r="AT1201" i="1"/>
  <c r="X1201" i="1"/>
  <c r="Y1201" i="1" s="1"/>
  <c r="T1201" i="1" s="1"/>
  <c r="V1201" i="1" s="1"/>
  <c r="AB1201" i="1"/>
  <c r="AO1202" i="1"/>
  <c r="AP1202" i="1"/>
  <c r="AQ1202" i="1"/>
  <c r="AR1202" i="1"/>
  <c r="AS1202" i="1"/>
  <c r="AT1202" i="1"/>
  <c r="X1202" i="1"/>
  <c r="Y1202" i="1" s="1"/>
  <c r="T1202" i="1" s="1"/>
  <c r="V1202" i="1" s="1"/>
  <c r="AB1202" i="1"/>
  <c r="AO1203" i="1"/>
  <c r="AP1203" i="1"/>
  <c r="AQ1203" i="1"/>
  <c r="AR1203" i="1"/>
  <c r="AS1203" i="1"/>
  <c r="AT1203" i="1"/>
  <c r="X1203" i="1"/>
  <c r="Y1203" i="1" s="1"/>
  <c r="T1203" i="1" s="1"/>
  <c r="V1203" i="1" s="1"/>
  <c r="AB1203" i="1"/>
  <c r="AO1204" i="1"/>
  <c r="AP1204" i="1"/>
  <c r="AQ1204" i="1"/>
  <c r="AR1204" i="1"/>
  <c r="AS1204" i="1"/>
  <c r="AT1204" i="1"/>
  <c r="X1204" i="1"/>
  <c r="Y1204" i="1" s="1"/>
  <c r="T1204" i="1" s="1"/>
  <c r="V1204" i="1" s="1"/>
  <c r="AB1204" i="1"/>
  <c r="AO1205" i="1"/>
  <c r="AP1205" i="1"/>
  <c r="AQ1205" i="1"/>
  <c r="AR1205" i="1"/>
  <c r="AS1205" i="1"/>
  <c r="AT1205" i="1"/>
  <c r="X1205" i="1"/>
  <c r="Y1205" i="1" s="1"/>
  <c r="T1205" i="1" s="1"/>
  <c r="V1205" i="1" s="1"/>
  <c r="AB1205" i="1"/>
  <c r="AO1206" i="1"/>
  <c r="AP1206" i="1"/>
  <c r="AQ1206" i="1"/>
  <c r="AR1206" i="1"/>
  <c r="AS1206" i="1"/>
  <c r="AT1206" i="1"/>
  <c r="X1206" i="1"/>
  <c r="Y1206" i="1" s="1"/>
  <c r="T1206" i="1" s="1"/>
  <c r="V1206" i="1" s="1"/>
  <c r="AB1206" i="1"/>
  <c r="AO1207" i="1"/>
  <c r="AP1207" i="1"/>
  <c r="AQ1207" i="1"/>
  <c r="AR1207" i="1"/>
  <c r="AS1207" i="1"/>
  <c r="AT1207" i="1"/>
  <c r="X1207" i="1"/>
  <c r="Y1207" i="1" s="1"/>
  <c r="T1207" i="1" s="1"/>
  <c r="V1207" i="1" s="1"/>
  <c r="AB1207" i="1"/>
  <c r="AO1208" i="1"/>
  <c r="AP1208" i="1"/>
  <c r="AQ1208" i="1"/>
  <c r="AR1208" i="1"/>
  <c r="AS1208" i="1"/>
  <c r="AT1208" i="1"/>
  <c r="X1208" i="1"/>
  <c r="Y1208" i="1" s="1"/>
  <c r="T1208" i="1" s="1"/>
  <c r="V1208" i="1" s="1"/>
  <c r="AB1208" i="1"/>
  <c r="AO1209" i="1"/>
  <c r="AP1209" i="1"/>
  <c r="AQ1209" i="1"/>
  <c r="AR1209" i="1"/>
  <c r="AS1209" i="1"/>
  <c r="AT1209" i="1"/>
  <c r="X1209" i="1"/>
  <c r="Y1209" i="1" s="1"/>
  <c r="T1209" i="1" s="1"/>
  <c r="V1209" i="1" s="1"/>
  <c r="AB1209" i="1"/>
  <c r="AO1210" i="1"/>
  <c r="AP1210" i="1"/>
  <c r="AQ1210" i="1"/>
  <c r="AR1210" i="1"/>
  <c r="AS1210" i="1"/>
  <c r="AT1210" i="1"/>
  <c r="X1210" i="1"/>
  <c r="Y1210" i="1" s="1"/>
  <c r="T1210" i="1" s="1"/>
  <c r="V1210" i="1" s="1"/>
  <c r="AB1210" i="1"/>
  <c r="AO1211" i="1"/>
  <c r="AP1211" i="1"/>
  <c r="AQ1211" i="1"/>
  <c r="AR1211" i="1"/>
  <c r="AS1211" i="1"/>
  <c r="AT1211" i="1"/>
  <c r="X1211" i="1"/>
  <c r="Y1211" i="1" s="1"/>
  <c r="T1211" i="1" s="1"/>
  <c r="V1211" i="1" s="1"/>
  <c r="AB1211" i="1"/>
  <c r="AO1212" i="1"/>
  <c r="AP1212" i="1"/>
  <c r="AQ1212" i="1"/>
  <c r="AR1212" i="1"/>
  <c r="AS1212" i="1"/>
  <c r="AT1212" i="1"/>
  <c r="X1212" i="1"/>
  <c r="Y1212" i="1" s="1"/>
  <c r="T1212" i="1" s="1"/>
  <c r="V1212" i="1" s="1"/>
  <c r="AB1212" i="1"/>
  <c r="AO1213" i="1"/>
  <c r="AP1213" i="1"/>
  <c r="AQ1213" i="1"/>
  <c r="AR1213" i="1"/>
  <c r="AS1213" i="1"/>
  <c r="AT1213" i="1"/>
  <c r="X1213" i="1"/>
  <c r="Y1213" i="1" s="1"/>
  <c r="T1213" i="1" s="1"/>
  <c r="V1213" i="1" s="1"/>
  <c r="AB1213" i="1"/>
  <c r="AO1214" i="1"/>
  <c r="AP1214" i="1"/>
  <c r="AQ1214" i="1"/>
  <c r="AR1214" i="1"/>
  <c r="AS1214" i="1"/>
  <c r="AT1214" i="1"/>
  <c r="X1214" i="1"/>
  <c r="Y1214" i="1" s="1"/>
  <c r="T1214" i="1" s="1"/>
  <c r="V1214" i="1" s="1"/>
  <c r="AB1214" i="1"/>
  <c r="AO1215" i="1"/>
  <c r="AP1215" i="1"/>
  <c r="AQ1215" i="1"/>
  <c r="AR1215" i="1"/>
  <c r="AS1215" i="1"/>
  <c r="AT1215" i="1"/>
  <c r="X1215" i="1"/>
  <c r="Y1215" i="1" s="1"/>
  <c r="T1215" i="1" s="1"/>
  <c r="V1215" i="1" s="1"/>
  <c r="AB1215" i="1"/>
  <c r="AO1216" i="1"/>
  <c r="AP1216" i="1"/>
  <c r="AQ1216" i="1"/>
  <c r="AR1216" i="1"/>
  <c r="AS1216" i="1"/>
  <c r="AT1216" i="1"/>
  <c r="X1216" i="1"/>
  <c r="Y1216" i="1" s="1"/>
  <c r="T1216" i="1" s="1"/>
  <c r="V1216" i="1" s="1"/>
  <c r="AB1216" i="1"/>
  <c r="AO1217" i="1"/>
  <c r="AP1217" i="1"/>
  <c r="AQ1217" i="1"/>
  <c r="AR1217" i="1"/>
  <c r="AS1217" i="1"/>
  <c r="AT1217" i="1"/>
  <c r="X1217" i="1"/>
  <c r="Y1217" i="1" s="1"/>
  <c r="T1217" i="1" s="1"/>
  <c r="V1217" i="1" s="1"/>
  <c r="AB1217" i="1"/>
  <c r="AO1218" i="1"/>
  <c r="AP1218" i="1"/>
  <c r="AQ1218" i="1"/>
  <c r="AR1218" i="1"/>
  <c r="AS1218" i="1"/>
  <c r="AT1218" i="1"/>
  <c r="X1218" i="1"/>
  <c r="Y1218" i="1" s="1"/>
  <c r="T1218" i="1" s="1"/>
  <c r="V1218" i="1" s="1"/>
  <c r="AB1218" i="1"/>
  <c r="AO1219" i="1"/>
  <c r="AP1219" i="1"/>
  <c r="AQ1219" i="1"/>
  <c r="AR1219" i="1"/>
  <c r="AS1219" i="1"/>
  <c r="AT1219" i="1"/>
  <c r="X1219" i="1"/>
  <c r="Y1219" i="1" s="1"/>
  <c r="T1219" i="1" s="1"/>
  <c r="V1219" i="1" s="1"/>
  <c r="AB1219" i="1"/>
  <c r="AO1220" i="1"/>
  <c r="AP1220" i="1"/>
  <c r="AQ1220" i="1"/>
  <c r="AR1220" i="1"/>
  <c r="AS1220" i="1"/>
  <c r="AT1220" i="1"/>
  <c r="X1220" i="1"/>
  <c r="Y1220" i="1" s="1"/>
  <c r="T1220" i="1" s="1"/>
  <c r="V1220" i="1" s="1"/>
  <c r="AB1220" i="1"/>
  <c r="AO1221" i="1"/>
  <c r="AP1221" i="1"/>
  <c r="AQ1221" i="1"/>
  <c r="AR1221" i="1"/>
  <c r="AS1221" i="1"/>
  <c r="AT1221" i="1"/>
  <c r="X1221" i="1"/>
  <c r="Y1221" i="1" s="1"/>
  <c r="T1221" i="1" s="1"/>
  <c r="V1221" i="1" s="1"/>
  <c r="AB1221" i="1"/>
  <c r="AO1222" i="1"/>
  <c r="AP1222" i="1"/>
  <c r="AQ1222" i="1"/>
  <c r="AR1222" i="1"/>
  <c r="AS1222" i="1"/>
  <c r="AT1222" i="1"/>
  <c r="X1222" i="1"/>
  <c r="Y1222" i="1" s="1"/>
  <c r="T1222" i="1" s="1"/>
  <c r="V1222" i="1" s="1"/>
  <c r="AB1222" i="1"/>
  <c r="AO1223" i="1"/>
  <c r="AP1223" i="1"/>
  <c r="AQ1223" i="1"/>
  <c r="AR1223" i="1"/>
  <c r="AS1223" i="1"/>
  <c r="AT1223" i="1"/>
  <c r="X1223" i="1"/>
  <c r="Y1223" i="1" s="1"/>
  <c r="T1223" i="1" s="1"/>
  <c r="V1223" i="1" s="1"/>
  <c r="AB1223" i="1"/>
  <c r="AO1224" i="1"/>
  <c r="AP1224" i="1"/>
  <c r="AQ1224" i="1"/>
  <c r="AR1224" i="1"/>
  <c r="AS1224" i="1"/>
  <c r="AT1224" i="1"/>
  <c r="X1224" i="1"/>
  <c r="Y1224" i="1" s="1"/>
  <c r="T1224" i="1" s="1"/>
  <c r="V1224" i="1" s="1"/>
  <c r="AB1224" i="1"/>
  <c r="AO1225" i="1"/>
  <c r="AP1225" i="1"/>
  <c r="AQ1225" i="1"/>
  <c r="AR1225" i="1"/>
  <c r="AS1225" i="1"/>
  <c r="AT1225" i="1"/>
  <c r="X1225" i="1"/>
  <c r="Y1225" i="1" s="1"/>
  <c r="T1225" i="1" s="1"/>
  <c r="V1225" i="1" s="1"/>
  <c r="AB1225" i="1"/>
  <c r="AO1226" i="1"/>
  <c r="AP1226" i="1"/>
  <c r="AQ1226" i="1"/>
  <c r="AR1226" i="1"/>
  <c r="AS1226" i="1"/>
  <c r="AT1226" i="1"/>
  <c r="X1226" i="1"/>
  <c r="Y1226" i="1" s="1"/>
  <c r="T1226" i="1" s="1"/>
  <c r="V1226" i="1" s="1"/>
  <c r="AB1226" i="1"/>
  <c r="AO1227" i="1"/>
  <c r="AP1227" i="1"/>
  <c r="AQ1227" i="1"/>
  <c r="AR1227" i="1"/>
  <c r="AS1227" i="1"/>
  <c r="AT1227" i="1"/>
  <c r="X1227" i="1"/>
  <c r="Y1227" i="1" s="1"/>
  <c r="T1227" i="1" s="1"/>
  <c r="V1227" i="1" s="1"/>
  <c r="AB1227" i="1"/>
  <c r="AO1228" i="1"/>
  <c r="AP1228" i="1"/>
  <c r="AQ1228" i="1"/>
  <c r="AR1228" i="1"/>
  <c r="AS1228" i="1"/>
  <c r="AT1228" i="1"/>
  <c r="X1228" i="1"/>
  <c r="Y1228" i="1" s="1"/>
  <c r="T1228" i="1" s="1"/>
  <c r="V1228" i="1" s="1"/>
  <c r="AB1228" i="1"/>
  <c r="AO1229" i="1"/>
  <c r="AP1229" i="1"/>
  <c r="AQ1229" i="1"/>
  <c r="AR1229" i="1"/>
  <c r="AS1229" i="1"/>
  <c r="AT1229" i="1"/>
  <c r="X1229" i="1"/>
  <c r="Y1229" i="1" s="1"/>
  <c r="T1229" i="1" s="1"/>
  <c r="V1229" i="1" s="1"/>
  <c r="AB1229" i="1"/>
  <c r="AO1230" i="1"/>
  <c r="AP1230" i="1"/>
  <c r="AQ1230" i="1"/>
  <c r="AR1230" i="1"/>
  <c r="AS1230" i="1"/>
  <c r="AT1230" i="1"/>
  <c r="X1230" i="1"/>
  <c r="Y1230" i="1" s="1"/>
  <c r="T1230" i="1" s="1"/>
  <c r="V1230" i="1" s="1"/>
  <c r="AB1230" i="1"/>
  <c r="AO1231" i="1"/>
  <c r="AP1231" i="1"/>
  <c r="AQ1231" i="1"/>
  <c r="AR1231" i="1"/>
  <c r="AS1231" i="1"/>
  <c r="AT1231" i="1"/>
  <c r="X1231" i="1"/>
  <c r="Y1231" i="1" s="1"/>
  <c r="T1231" i="1" s="1"/>
  <c r="V1231" i="1" s="1"/>
  <c r="AB1231" i="1"/>
  <c r="AO1232" i="1"/>
  <c r="AP1232" i="1"/>
  <c r="AQ1232" i="1"/>
  <c r="AR1232" i="1"/>
  <c r="AS1232" i="1"/>
  <c r="AT1232" i="1"/>
  <c r="X1232" i="1"/>
  <c r="Y1232" i="1" s="1"/>
  <c r="T1232" i="1" s="1"/>
  <c r="V1232" i="1" s="1"/>
  <c r="AB1232" i="1"/>
  <c r="AO1233" i="1"/>
  <c r="AP1233" i="1"/>
  <c r="AQ1233" i="1"/>
  <c r="AR1233" i="1"/>
  <c r="AS1233" i="1"/>
  <c r="AT1233" i="1"/>
  <c r="X1233" i="1"/>
  <c r="Y1233" i="1" s="1"/>
  <c r="T1233" i="1" s="1"/>
  <c r="V1233" i="1" s="1"/>
  <c r="AB1233" i="1"/>
  <c r="AO1234" i="1"/>
  <c r="AP1234" i="1"/>
  <c r="AQ1234" i="1"/>
  <c r="AR1234" i="1"/>
  <c r="AS1234" i="1"/>
  <c r="AT1234" i="1"/>
  <c r="X1234" i="1"/>
  <c r="Y1234" i="1" s="1"/>
  <c r="T1234" i="1" s="1"/>
  <c r="V1234" i="1" s="1"/>
  <c r="AB1234" i="1"/>
  <c r="AO1235" i="1"/>
  <c r="AP1235" i="1"/>
  <c r="AQ1235" i="1"/>
  <c r="AR1235" i="1"/>
  <c r="AS1235" i="1"/>
  <c r="AT1235" i="1"/>
  <c r="X1235" i="1"/>
  <c r="Y1235" i="1" s="1"/>
  <c r="T1235" i="1" s="1"/>
  <c r="V1235" i="1" s="1"/>
  <c r="AB1235" i="1"/>
  <c r="AO1236" i="1"/>
  <c r="AP1236" i="1"/>
  <c r="AQ1236" i="1"/>
  <c r="AR1236" i="1"/>
  <c r="AS1236" i="1"/>
  <c r="AT1236" i="1"/>
  <c r="X1236" i="1"/>
  <c r="Y1236" i="1" s="1"/>
  <c r="T1236" i="1" s="1"/>
  <c r="V1236" i="1" s="1"/>
  <c r="AB1236" i="1"/>
  <c r="AO1237" i="1"/>
  <c r="AP1237" i="1"/>
  <c r="AQ1237" i="1"/>
  <c r="AR1237" i="1"/>
  <c r="AS1237" i="1"/>
  <c r="AT1237" i="1"/>
  <c r="X1237" i="1"/>
  <c r="Y1237" i="1" s="1"/>
  <c r="T1237" i="1" s="1"/>
  <c r="V1237" i="1" s="1"/>
  <c r="AB1237" i="1"/>
  <c r="AO1238" i="1"/>
  <c r="AP1238" i="1"/>
  <c r="AQ1238" i="1"/>
  <c r="AR1238" i="1"/>
  <c r="AS1238" i="1"/>
  <c r="AT1238" i="1"/>
  <c r="X1238" i="1"/>
  <c r="Y1238" i="1" s="1"/>
  <c r="T1238" i="1" s="1"/>
  <c r="V1238" i="1" s="1"/>
  <c r="AB1238" i="1"/>
  <c r="AO1239" i="1"/>
  <c r="AP1239" i="1"/>
  <c r="AQ1239" i="1"/>
  <c r="AR1239" i="1"/>
  <c r="AS1239" i="1"/>
  <c r="AT1239" i="1"/>
  <c r="X1239" i="1"/>
  <c r="Y1239" i="1" s="1"/>
  <c r="T1239" i="1" s="1"/>
  <c r="V1239" i="1" s="1"/>
  <c r="AB1239" i="1"/>
  <c r="AO1240" i="1"/>
  <c r="AP1240" i="1"/>
  <c r="AQ1240" i="1"/>
  <c r="AR1240" i="1"/>
  <c r="AS1240" i="1"/>
  <c r="AT1240" i="1"/>
  <c r="X1240" i="1"/>
  <c r="Y1240" i="1" s="1"/>
  <c r="T1240" i="1" s="1"/>
  <c r="V1240" i="1" s="1"/>
  <c r="AB1240" i="1"/>
  <c r="AO1241" i="1"/>
  <c r="AP1241" i="1"/>
  <c r="AQ1241" i="1"/>
  <c r="AR1241" i="1"/>
  <c r="AS1241" i="1"/>
  <c r="AT1241" i="1"/>
  <c r="X1241" i="1"/>
  <c r="Y1241" i="1" s="1"/>
  <c r="T1241" i="1" s="1"/>
  <c r="V1241" i="1" s="1"/>
  <c r="AB1241" i="1"/>
  <c r="AO1242" i="1"/>
  <c r="AP1242" i="1"/>
  <c r="AQ1242" i="1"/>
  <c r="AR1242" i="1"/>
  <c r="AS1242" i="1"/>
  <c r="AT1242" i="1"/>
  <c r="X1242" i="1"/>
  <c r="Y1242" i="1" s="1"/>
  <c r="T1242" i="1" s="1"/>
  <c r="V1242" i="1" s="1"/>
  <c r="AB1242" i="1"/>
  <c r="AO1243" i="1"/>
  <c r="AP1243" i="1"/>
  <c r="AQ1243" i="1"/>
  <c r="AR1243" i="1"/>
  <c r="AS1243" i="1"/>
  <c r="AT1243" i="1"/>
  <c r="X1243" i="1"/>
  <c r="Y1243" i="1" s="1"/>
  <c r="T1243" i="1" s="1"/>
  <c r="V1243" i="1" s="1"/>
  <c r="AB1243" i="1"/>
  <c r="AO1244" i="1"/>
  <c r="AP1244" i="1"/>
  <c r="AQ1244" i="1"/>
  <c r="AR1244" i="1"/>
  <c r="AS1244" i="1"/>
  <c r="AT1244" i="1"/>
  <c r="X1244" i="1"/>
  <c r="Y1244" i="1" s="1"/>
  <c r="T1244" i="1" s="1"/>
  <c r="V1244" i="1" s="1"/>
  <c r="AB1244" i="1"/>
  <c r="AO1245" i="1"/>
  <c r="AP1245" i="1"/>
  <c r="AQ1245" i="1"/>
  <c r="AR1245" i="1"/>
  <c r="AS1245" i="1"/>
  <c r="AT1245" i="1"/>
  <c r="X1245" i="1"/>
  <c r="Y1245" i="1" s="1"/>
  <c r="T1245" i="1" s="1"/>
  <c r="V1245" i="1" s="1"/>
  <c r="AB1245" i="1"/>
  <c r="AO1246" i="1"/>
  <c r="AP1246" i="1"/>
  <c r="AQ1246" i="1"/>
  <c r="AR1246" i="1"/>
  <c r="AS1246" i="1"/>
  <c r="AT1246" i="1"/>
  <c r="X1246" i="1"/>
  <c r="Y1246" i="1" s="1"/>
  <c r="T1246" i="1" s="1"/>
  <c r="V1246" i="1" s="1"/>
  <c r="AB1246" i="1"/>
  <c r="AO1247" i="1"/>
  <c r="AP1247" i="1"/>
  <c r="AQ1247" i="1"/>
  <c r="AR1247" i="1"/>
  <c r="AS1247" i="1"/>
  <c r="AT1247" i="1"/>
  <c r="X1247" i="1"/>
  <c r="Y1247" i="1" s="1"/>
  <c r="T1247" i="1" s="1"/>
  <c r="V1247" i="1" s="1"/>
  <c r="AB1247" i="1"/>
  <c r="AO1248" i="1"/>
  <c r="AP1248" i="1"/>
  <c r="AQ1248" i="1"/>
  <c r="AR1248" i="1"/>
  <c r="AS1248" i="1"/>
  <c r="AT1248" i="1"/>
  <c r="X1248" i="1"/>
  <c r="Y1248" i="1" s="1"/>
  <c r="T1248" i="1" s="1"/>
  <c r="V1248" i="1" s="1"/>
  <c r="AB1248" i="1"/>
  <c r="AO1249" i="1"/>
  <c r="AP1249" i="1"/>
  <c r="AQ1249" i="1"/>
  <c r="AR1249" i="1"/>
  <c r="AS1249" i="1"/>
  <c r="AT1249" i="1"/>
  <c r="X1249" i="1"/>
  <c r="Y1249" i="1" s="1"/>
  <c r="T1249" i="1" s="1"/>
  <c r="V1249" i="1" s="1"/>
  <c r="AB1249" i="1"/>
  <c r="AO1250" i="1"/>
  <c r="AP1250" i="1"/>
  <c r="AQ1250" i="1"/>
  <c r="AR1250" i="1"/>
  <c r="AS1250" i="1"/>
  <c r="AT1250" i="1"/>
  <c r="X1250" i="1"/>
  <c r="Y1250" i="1" s="1"/>
  <c r="T1250" i="1" s="1"/>
  <c r="V1250" i="1" s="1"/>
  <c r="AB1250" i="1"/>
  <c r="AO1251" i="1"/>
  <c r="AP1251" i="1"/>
  <c r="AQ1251" i="1"/>
  <c r="AR1251" i="1"/>
  <c r="AS1251" i="1"/>
  <c r="AT1251" i="1"/>
  <c r="X1251" i="1"/>
  <c r="Y1251" i="1" s="1"/>
  <c r="T1251" i="1" s="1"/>
  <c r="V1251" i="1" s="1"/>
  <c r="AB1251" i="1"/>
  <c r="AO1252" i="1"/>
  <c r="AP1252" i="1"/>
  <c r="AQ1252" i="1"/>
  <c r="AR1252" i="1"/>
  <c r="AS1252" i="1"/>
  <c r="AT1252" i="1"/>
  <c r="X1252" i="1"/>
  <c r="Y1252" i="1" s="1"/>
  <c r="T1252" i="1" s="1"/>
  <c r="V1252" i="1" s="1"/>
  <c r="AB1252" i="1"/>
  <c r="AO1253" i="1"/>
  <c r="AP1253" i="1"/>
  <c r="AQ1253" i="1"/>
  <c r="AR1253" i="1"/>
  <c r="AS1253" i="1"/>
  <c r="AT1253" i="1"/>
  <c r="X1253" i="1"/>
  <c r="Y1253" i="1" s="1"/>
  <c r="T1253" i="1" s="1"/>
  <c r="V1253" i="1" s="1"/>
  <c r="AB1253" i="1"/>
  <c r="AO1254" i="1"/>
  <c r="AP1254" i="1"/>
  <c r="AQ1254" i="1"/>
  <c r="AR1254" i="1"/>
  <c r="AS1254" i="1"/>
  <c r="AT1254" i="1"/>
  <c r="X1254" i="1"/>
  <c r="Y1254" i="1" s="1"/>
  <c r="T1254" i="1" s="1"/>
  <c r="V1254" i="1" s="1"/>
  <c r="AB1254" i="1"/>
  <c r="AO1255" i="1"/>
  <c r="AP1255" i="1"/>
  <c r="AQ1255" i="1"/>
  <c r="AR1255" i="1"/>
  <c r="AS1255" i="1"/>
  <c r="AT1255" i="1"/>
  <c r="X1255" i="1"/>
  <c r="Y1255" i="1" s="1"/>
  <c r="T1255" i="1" s="1"/>
  <c r="V1255" i="1" s="1"/>
  <c r="AB1255" i="1"/>
  <c r="AO1256" i="1"/>
  <c r="AP1256" i="1"/>
  <c r="AQ1256" i="1"/>
  <c r="AR1256" i="1"/>
  <c r="AS1256" i="1"/>
  <c r="AT1256" i="1"/>
  <c r="X1256" i="1"/>
  <c r="Y1256" i="1" s="1"/>
  <c r="T1256" i="1" s="1"/>
  <c r="V1256" i="1" s="1"/>
  <c r="AB1256" i="1"/>
  <c r="AO1257" i="1"/>
  <c r="AP1257" i="1"/>
  <c r="AQ1257" i="1"/>
  <c r="AR1257" i="1"/>
  <c r="AS1257" i="1"/>
  <c r="AT1257" i="1"/>
  <c r="X1257" i="1"/>
  <c r="Y1257" i="1" s="1"/>
  <c r="T1257" i="1" s="1"/>
  <c r="V1257" i="1" s="1"/>
  <c r="AB1257" i="1"/>
  <c r="AO1258" i="1"/>
  <c r="AP1258" i="1"/>
  <c r="AQ1258" i="1"/>
  <c r="AR1258" i="1"/>
  <c r="AS1258" i="1"/>
  <c r="AT1258" i="1"/>
  <c r="X1258" i="1"/>
  <c r="Y1258" i="1" s="1"/>
  <c r="T1258" i="1" s="1"/>
  <c r="V1258" i="1" s="1"/>
  <c r="AB1258" i="1"/>
  <c r="AO1259" i="1"/>
  <c r="AP1259" i="1"/>
  <c r="AQ1259" i="1"/>
  <c r="AR1259" i="1"/>
  <c r="AS1259" i="1"/>
  <c r="AT1259" i="1"/>
  <c r="X1259" i="1"/>
  <c r="Y1259" i="1" s="1"/>
  <c r="T1259" i="1" s="1"/>
  <c r="V1259" i="1" s="1"/>
  <c r="AB1259" i="1"/>
  <c r="AO1260" i="1"/>
  <c r="AP1260" i="1"/>
  <c r="AQ1260" i="1"/>
  <c r="AR1260" i="1"/>
  <c r="AS1260" i="1"/>
  <c r="AT1260" i="1"/>
  <c r="X1260" i="1"/>
  <c r="Y1260" i="1" s="1"/>
  <c r="T1260" i="1" s="1"/>
  <c r="V1260" i="1" s="1"/>
  <c r="AB1260" i="1"/>
  <c r="AO1261" i="1"/>
  <c r="AP1261" i="1"/>
  <c r="AQ1261" i="1"/>
  <c r="AR1261" i="1"/>
  <c r="AS1261" i="1"/>
  <c r="AT1261" i="1"/>
  <c r="X1261" i="1"/>
  <c r="Y1261" i="1" s="1"/>
  <c r="T1261" i="1" s="1"/>
  <c r="V1261" i="1" s="1"/>
  <c r="AB1261" i="1"/>
  <c r="AO1262" i="1"/>
  <c r="AP1262" i="1"/>
  <c r="AQ1262" i="1"/>
  <c r="AR1262" i="1"/>
  <c r="AS1262" i="1"/>
  <c r="AT1262" i="1"/>
  <c r="X1262" i="1"/>
  <c r="Y1262" i="1" s="1"/>
  <c r="T1262" i="1" s="1"/>
  <c r="V1262" i="1" s="1"/>
  <c r="AB1262" i="1"/>
  <c r="AO1263" i="1"/>
  <c r="AP1263" i="1"/>
  <c r="AQ1263" i="1"/>
  <c r="AR1263" i="1"/>
  <c r="AS1263" i="1"/>
  <c r="AT1263" i="1"/>
  <c r="X1263" i="1"/>
  <c r="Y1263" i="1" s="1"/>
  <c r="T1263" i="1" s="1"/>
  <c r="V1263" i="1" s="1"/>
  <c r="AB1263" i="1"/>
  <c r="AO1264" i="1"/>
  <c r="AP1264" i="1"/>
  <c r="AQ1264" i="1"/>
  <c r="AR1264" i="1"/>
  <c r="AS1264" i="1"/>
  <c r="AT1264" i="1"/>
  <c r="X1264" i="1"/>
  <c r="Y1264" i="1" s="1"/>
  <c r="T1264" i="1" s="1"/>
  <c r="V1264" i="1" s="1"/>
  <c r="AB1264" i="1"/>
  <c r="AO1265" i="1"/>
  <c r="AP1265" i="1"/>
  <c r="AQ1265" i="1"/>
  <c r="AR1265" i="1"/>
  <c r="AS1265" i="1"/>
  <c r="AT1265" i="1"/>
  <c r="X1265" i="1"/>
  <c r="Y1265" i="1" s="1"/>
  <c r="T1265" i="1" s="1"/>
  <c r="V1265" i="1" s="1"/>
  <c r="AB1265" i="1"/>
  <c r="AO1266" i="1"/>
  <c r="AP1266" i="1"/>
  <c r="AQ1266" i="1"/>
  <c r="AR1266" i="1"/>
  <c r="AS1266" i="1"/>
  <c r="AT1266" i="1"/>
  <c r="X1266" i="1"/>
  <c r="Y1266" i="1" s="1"/>
  <c r="T1266" i="1" s="1"/>
  <c r="V1266" i="1" s="1"/>
  <c r="AB1266" i="1"/>
  <c r="AO1267" i="1"/>
  <c r="AP1267" i="1"/>
  <c r="AQ1267" i="1"/>
  <c r="AR1267" i="1"/>
  <c r="AS1267" i="1"/>
  <c r="AT1267" i="1"/>
  <c r="X1267" i="1"/>
  <c r="Y1267" i="1" s="1"/>
  <c r="T1267" i="1" s="1"/>
  <c r="V1267" i="1" s="1"/>
  <c r="AB1267" i="1"/>
  <c r="AO1268" i="1"/>
  <c r="AP1268" i="1"/>
  <c r="AQ1268" i="1"/>
  <c r="AR1268" i="1"/>
  <c r="AS1268" i="1"/>
  <c r="AT1268" i="1"/>
  <c r="X1268" i="1"/>
  <c r="Y1268" i="1" s="1"/>
  <c r="T1268" i="1" s="1"/>
  <c r="V1268" i="1" s="1"/>
  <c r="AB1268" i="1"/>
  <c r="AO1269" i="1"/>
  <c r="AP1269" i="1"/>
  <c r="AQ1269" i="1"/>
  <c r="AR1269" i="1"/>
  <c r="AS1269" i="1"/>
  <c r="AT1269" i="1"/>
  <c r="X1269" i="1"/>
  <c r="Y1269" i="1" s="1"/>
  <c r="T1269" i="1" s="1"/>
  <c r="V1269" i="1" s="1"/>
  <c r="AB1269" i="1"/>
  <c r="AO1270" i="1"/>
  <c r="AP1270" i="1"/>
  <c r="AQ1270" i="1"/>
  <c r="AR1270" i="1"/>
  <c r="AS1270" i="1"/>
  <c r="AT1270" i="1"/>
  <c r="X1270" i="1"/>
  <c r="Y1270" i="1" s="1"/>
  <c r="T1270" i="1" s="1"/>
  <c r="V1270" i="1" s="1"/>
  <c r="AB1270" i="1"/>
  <c r="AO1271" i="1"/>
  <c r="AP1271" i="1"/>
  <c r="AQ1271" i="1"/>
  <c r="AR1271" i="1"/>
  <c r="AS1271" i="1"/>
  <c r="AT1271" i="1"/>
  <c r="X1271" i="1"/>
  <c r="Y1271" i="1" s="1"/>
  <c r="T1271" i="1" s="1"/>
  <c r="V1271" i="1" s="1"/>
  <c r="AB1271" i="1"/>
  <c r="AO1272" i="1"/>
  <c r="AP1272" i="1"/>
  <c r="AQ1272" i="1"/>
  <c r="AR1272" i="1"/>
  <c r="AS1272" i="1"/>
  <c r="AT1272" i="1"/>
  <c r="X1272" i="1"/>
  <c r="Y1272" i="1" s="1"/>
  <c r="T1272" i="1" s="1"/>
  <c r="V1272" i="1" s="1"/>
  <c r="AB1272" i="1"/>
  <c r="AO1273" i="1"/>
  <c r="AP1273" i="1"/>
  <c r="AQ1273" i="1"/>
  <c r="AR1273" i="1"/>
  <c r="AS1273" i="1"/>
  <c r="AT1273" i="1"/>
  <c r="X1273" i="1"/>
  <c r="Y1273" i="1" s="1"/>
  <c r="T1273" i="1" s="1"/>
  <c r="V1273" i="1" s="1"/>
  <c r="AB1273" i="1"/>
  <c r="AO1274" i="1"/>
  <c r="AP1274" i="1"/>
  <c r="AQ1274" i="1"/>
  <c r="AR1274" i="1"/>
  <c r="AS1274" i="1"/>
  <c r="AT1274" i="1"/>
  <c r="X1274" i="1"/>
  <c r="Y1274" i="1" s="1"/>
  <c r="T1274" i="1" s="1"/>
  <c r="V1274" i="1" s="1"/>
  <c r="AB1274" i="1"/>
  <c r="AO1275" i="1"/>
  <c r="AP1275" i="1"/>
  <c r="AQ1275" i="1"/>
  <c r="AR1275" i="1"/>
  <c r="AS1275" i="1"/>
  <c r="AT1275" i="1"/>
  <c r="X1275" i="1"/>
  <c r="Y1275" i="1" s="1"/>
  <c r="T1275" i="1" s="1"/>
  <c r="V1275" i="1" s="1"/>
  <c r="AB1275" i="1"/>
  <c r="AO1276" i="1"/>
  <c r="AP1276" i="1"/>
  <c r="AQ1276" i="1"/>
  <c r="AR1276" i="1"/>
  <c r="AS1276" i="1"/>
  <c r="AT1276" i="1"/>
  <c r="X1276" i="1"/>
  <c r="Y1276" i="1" s="1"/>
  <c r="T1276" i="1" s="1"/>
  <c r="V1276" i="1" s="1"/>
  <c r="AB1276" i="1"/>
  <c r="AO1277" i="1"/>
  <c r="AP1277" i="1"/>
  <c r="AQ1277" i="1"/>
  <c r="AR1277" i="1"/>
  <c r="AS1277" i="1"/>
  <c r="AT1277" i="1"/>
  <c r="X1277" i="1"/>
  <c r="Y1277" i="1" s="1"/>
  <c r="T1277" i="1" s="1"/>
  <c r="V1277" i="1" s="1"/>
  <c r="AB1277" i="1"/>
  <c r="AO1278" i="1"/>
  <c r="AP1278" i="1"/>
  <c r="AQ1278" i="1"/>
  <c r="AR1278" i="1"/>
  <c r="AS1278" i="1"/>
  <c r="AT1278" i="1"/>
  <c r="X1278" i="1"/>
  <c r="Y1278" i="1" s="1"/>
  <c r="T1278" i="1" s="1"/>
  <c r="V1278" i="1" s="1"/>
  <c r="AB1278" i="1"/>
  <c r="AO1279" i="1"/>
  <c r="AP1279" i="1"/>
  <c r="AQ1279" i="1"/>
  <c r="AR1279" i="1"/>
  <c r="AS1279" i="1"/>
  <c r="AT1279" i="1"/>
  <c r="X1279" i="1"/>
  <c r="Y1279" i="1" s="1"/>
  <c r="T1279" i="1" s="1"/>
  <c r="V1279" i="1" s="1"/>
  <c r="AB1279" i="1"/>
  <c r="AO1280" i="1"/>
  <c r="AP1280" i="1"/>
  <c r="AQ1280" i="1"/>
  <c r="AR1280" i="1"/>
  <c r="AS1280" i="1"/>
  <c r="AT1280" i="1"/>
  <c r="X1280" i="1"/>
  <c r="Y1280" i="1" s="1"/>
  <c r="T1280" i="1" s="1"/>
  <c r="V1280" i="1" s="1"/>
  <c r="AB1280" i="1"/>
  <c r="AO1281" i="1"/>
  <c r="AP1281" i="1"/>
  <c r="AQ1281" i="1"/>
  <c r="AR1281" i="1"/>
  <c r="AS1281" i="1"/>
  <c r="AT1281" i="1"/>
  <c r="X1281" i="1"/>
  <c r="Y1281" i="1" s="1"/>
  <c r="T1281" i="1" s="1"/>
  <c r="V1281" i="1" s="1"/>
  <c r="AB1281" i="1"/>
  <c r="AO1282" i="1"/>
  <c r="AP1282" i="1"/>
  <c r="AQ1282" i="1"/>
  <c r="AR1282" i="1"/>
  <c r="AS1282" i="1"/>
  <c r="AT1282" i="1"/>
  <c r="X1282" i="1"/>
  <c r="Y1282" i="1" s="1"/>
  <c r="T1282" i="1" s="1"/>
  <c r="V1282" i="1" s="1"/>
  <c r="AB1282" i="1"/>
  <c r="AO1283" i="1"/>
  <c r="AP1283" i="1"/>
  <c r="AQ1283" i="1"/>
  <c r="AR1283" i="1"/>
  <c r="AS1283" i="1"/>
  <c r="AT1283" i="1"/>
  <c r="X1283" i="1"/>
  <c r="Y1283" i="1" s="1"/>
  <c r="T1283" i="1" s="1"/>
  <c r="V1283" i="1" s="1"/>
  <c r="AB1283" i="1"/>
  <c r="AO1284" i="1"/>
  <c r="AP1284" i="1"/>
  <c r="AQ1284" i="1"/>
  <c r="AR1284" i="1"/>
  <c r="AS1284" i="1"/>
  <c r="AT1284" i="1"/>
  <c r="X1284" i="1"/>
  <c r="Y1284" i="1" s="1"/>
  <c r="T1284" i="1" s="1"/>
  <c r="V1284" i="1" s="1"/>
  <c r="AB1284" i="1"/>
  <c r="AO1285" i="1"/>
  <c r="AP1285" i="1"/>
  <c r="AQ1285" i="1"/>
  <c r="AR1285" i="1"/>
  <c r="AS1285" i="1"/>
  <c r="AT1285" i="1"/>
  <c r="X1285" i="1"/>
  <c r="Y1285" i="1" s="1"/>
  <c r="T1285" i="1" s="1"/>
  <c r="V1285" i="1" s="1"/>
  <c r="AB1285" i="1"/>
  <c r="AO1286" i="1"/>
  <c r="AP1286" i="1"/>
  <c r="AQ1286" i="1"/>
  <c r="AR1286" i="1"/>
  <c r="AS1286" i="1"/>
  <c r="AT1286" i="1"/>
  <c r="X1286" i="1"/>
  <c r="Y1286" i="1" s="1"/>
  <c r="T1286" i="1" s="1"/>
  <c r="V1286" i="1" s="1"/>
  <c r="AB1286" i="1"/>
  <c r="AO1287" i="1"/>
  <c r="AP1287" i="1"/>
  <c r="AQ1287" i="1"/>
  <c r="AR1287" i="1"/>
  <c r="AS1287" i="1"/>
  <c r="AT1287" i="1"/>
  <c r="X1287" i="1"/>
  <c r="Y1287" i="1" s="1"/>
  <c r="T1287" i="1" s="1"/>
  <c r="V1287" i="1" s="1"/>
  <c r="AB1287" i="1"/>
  <c r="AO1288" i="1"/>
  <c r="AP1288" i="1"/>
  <c r="AQ1288" i="1"/>
  <c r="AR1288" i="1"/>
  <c r="AS1288" i="1"/>
  <c r="AT1288" i="1"/>
  <c r="X1288" i="1"/>
  <c r="Y1288" i="1" s="1"/>
  <c r="T1288" i="1" s="1"/>
  <c r="V1288" i="1" s="1"/>
  <c r="AB1288" i="1"/>
  <c r="AO1289" i="1"/>
  <c r="AP1289" i="1"/>
  <c r="AQ1289" i="1"/>
  <c r="AR1289" i="1"/>
  <c r="AS1289" i="1"/>
  <c r="AT1289" i="1"/>
  <c r="X1289" i="1"/>
  <c r="Y1289" i="1" s="1"/>
  <c r="T1289" i="1" s="1"/>
  <c r="V1289" i="1" s="1"/>
  <c r="AB1289" i="1"/>
  <c r="AO1290" i="1"/>
  <c r="AP1290" i="1"/>
  <c r="AQ1290" i="1"/>
  <c r="AR1290" i="1"/>
  <c r="AS1290" i="1"/>
  <c r="AT1290" i="1"/>
  <c r="X1290" i="1"/>
  <c r="Y1290" i="1" s="1"/>
  <c r="T1290" i="1" s="1"/>
  <c r="V1290" i="1" s="1"/>
  <c r="AB1290" i="1"/>
  <c r="AO1291" i="1"/>
  <c r="AP1291" i="1"/>
  <c r="AQ1291" i="1"/>
  <c r="AR1291" i="1"/>
  <c r="AS1291" i="1"/>
  <c r="AT1291" i="1"/>
  <c r="X1291" i="1"/>
  <c r="Y1291" i="1" s="1"/>
  <c r="T1291" i="1" s="1"/>
  <c r="V1291" i="1" s="1"/>
  <c r="AB1291" i="1"/>
  <c r="AO1292" i="1"/>
  <c r="AP1292" i="1"/>
  <c r="AQ1292" i="1"/>
  <c r="AR1292" i="1"/>
  <c r="AS1292" i="1"/>
  <c r="AT1292" i="1"/>
  <c r="X1292" i="1"/>
  <c r="Y1292" i="1" s="1"/>
  <c r="T1292" i="1" s="1"/>
  <c r="V1292" i="1" s="1"/>
  <c r="AB1292" i="1"/>
  <c r="AO1293" i="1"/>
  <c r="AP1293" i="1"/>
  <c r="AQ1293" i="1"/>
  <c r="AR1293" i="1"/>
  <c r="AS1293" i="1"/>
  <c r="AT1293" i="1"/>
  <c r="X1293" i="1"/>
  <c r="Y1293" i="1" s="1"/>
  <c r="T1293" i="1" s="1"/>
  <c r="V1293" i="1" s="1"/>
  <c r="AB1293" i="1"/>
  <c r="AO1294" i="1"/>
  <c r="AP1294" i="1"/>
  <c r="AQ1294" i="1"/>
  <c r="AR1294" i="1"/>
  <c r="AS1294" i="1"/>
  <c r="AT1294" i="1"/>
  <c r="X1294" i="1"/>
  <c r="Y1294" i="1" s="1"/>
  <c r="T1294" i="1" s="1"/>
  <c r="V1294" i="1" s="1"/>
  <c r="AB1294" i="1"/>
  <c r="AO1295" i="1"/>
  <c r="AP1295" i="1"/>
  <c r="AQ1295" i="1"/>
  <c r="AR1295" i="1"/>
  <c r="AS1295" i="1"/>
  <c r="AT1295" i="1"/>
  <c r="X1295" i="1"/>
  <c r="Y1295" i="1" s="1"/>
  <c r="T1295" i="1" s="1"/>
  <c r="V1295" i="1" s="1"/>
  <c r="AB1295" i="1"/>
  <c r="AO1296" i="1"/>
  <c r="AP1296" i="1"/>
  <c r="AQ1296" i="1"/>
  <c r="AR1296" i="1"/>
  <c r="AS1296" i="1"/>
  <c r="AT1296" i="1"/>
  <c r="X1296" i="1"/>
  <c r="Y1296" i="1" s="1"/>
  <c r="T1296" i="1" s="1"/>
  <c r="V1296" i="1" s="1"/>
  <c r="AB1296" i="1"/>
  <c r="AO1297" i="1"/>
  <c r="AP1297" i="1"/>
  <c r="AQ1297" i="1"/>
  <c r="AR1297" i="1"/>
  <c r="AS1297" i="1"/>
  <c r="AT1297" i="1"/>
  <c r="X1297" i="1"/>
  <c r="Y1297" i="1" s="1"/>
  <c r="T1297" i="1" s="1"/>
  <c r="V1297" i="1" s="1"/>
  <c r="AB1297" i="1"/>
  <c r="AO1298" i="1"/>
  <c r="AP1298" i="1"/>
  <c r="AQ1298" i="1"/>
  <c r="AR1298" i="1"/>
  <c r="AS1298" i="1"/>
  <c r="AT1298" i="1"/>
  <c r="X1298" i="1"/>
  <c r="Y1298" i="1" s="1"/>
  <c r="T1298" i="1" s="1"/>
  <c r="V1298" i="1" s="1"/>
  <c r="AB1298" i="1"/>
  <c r="AO1299" i="1"/>
  <c r="AP1299" i="1"/>
  <c r="AQ1299" i="1"/>
  <c r="AR1299" i="1"/>
  <c r="AS1299" i="1"/>
  <c r="AT1299" i="1"/>
  <c r="X1299" i="1"/>
  <c r="Y1299" i="1" s="1"/>
  <c r="T1299" i="1" s="1"/>
  <c r="V1299" i="1" s="1"/>
  <c r="AB1299" i="1"/>
  <c r="AO1300" i="1"/>
  <c r="AP1300" i="1"/>
  <c r="AQ1300" i="1"/>
  <c r="AR1300" i="1"/>
  <c r="AS1300" i="1"/>
  <c r="AT1300" i="1"/>
  <c r="X1300" i="1"/>
  <c r="Y1300" i="1" s="1"/>
  <c r="T1300" i="1" s="1"/>
  <c r="V1300" i="1" s="1"/>
  <c r="AB1300" i="1"/>
  <c r="AO1301" i="1"/>
  <c r="AP1301" i="1"/>
  <c r="AQ1301" i="1"/>
  <c r="AR1301" i="1"/>
  <c r="AS1301" i="1"/>
  <c r="AT1301" i="1"/>
  <c r="X1301" i="1"/>
  <c r="Y1301" i="1" s="1"/>
  <c r="T1301" i="1" s="1"/>
  <c r="V1301" i="1" s="1"/>
  <c r="AB1301" i="1"/>
  <c r="AO1302" i="1"/>
  <c r="AP1302" i="1"/>
  <c r="AQ1302" i="1"/>
  <c r="AR1302" i="1"/>
  <c r="AS1302" i="1"/>
  <c r="AT1302" i="1"/>
  <c r="X1302" i="1"/>
  <c r="Y1302" i="1" s="1"/>
  <c r="T1302" i="1" s="1"/>
  <c r="V1302" i="1" s="1"/>
  <c r="AB1302" i="1"/>
  <c r="AO1303" i="1"/>
  <c r="AP1303" i="1"/>
  <c r="AQ1303" i="1"/>
  <c r="AR1303" i="1"/>
  <c r="AS1303" i="1"/>
  <c r="AT1303" i="1"/>
  <c r="X1303" i="1"/>
  <c r="Y1303" i="1" s="1"/>
  <c r="T1303" i="1" s="1"/>
  <c r="V1303" i="1" s="1"/>
  <c r="AB1303" i="1"/>
  <c r="AO1304" i="1"/>
  <c r="AP1304" i="1"/>
  <c r="AQ1304" i="1"/>
  <c r="AR1304" i="1"/>
  <c r="AS1304" i="1"/>
  <c r="AT1304" i="1"/>
  <c r="X1304" i="1"/>
  <c r="Y1304" i="1" s="1"/>
  <c r="T1304" i="1" s="1"/>
  <c r="V1304" i="1" s="1"/>
  <c r="AB1304" i="1"/>
  <c r="AO1305" i="1"/>
  <c r="AP1305" i="1"/>
  <c r="AQ1305" i="1"/>
  <c r="AR1305" i="1"/>
  <c r="AS1305" i="1"/>
  <c r="AT1305" i="1"/>
  <c r="X1305" i="1"/>
  <c r="Y1305" i="1" s="1"/>
  <c r="T1305" i="1" s="1"/>
  <c r="V1305" i="1" s="1"/>
  <c r="AB1305" i="1"/>
  <c r="AO1306" i="1"/>
  <c r="AP1306" i="1"/>
  <c r="AQ1306" i="1"/>
  <c r="AR1306" i="1"/>
  <c r="AS1306" i="1"/>
  <c r="AT1306" i="1"/>
  <c r="X1306" i="1"/>
  <c r="Y1306" i="1" s="1"/>
  <c r="T1306" i="1" s="1"/>
  <c r="V1306" i="1" s="1"/>
  <c r="AB1306" i="1"/>
  <c r="AO1307" i="1"/>
  <c r="AP1307" i="1"/>
  <c r="AQ1307" i="1"/>
  <c r="AR1307" i="1"/>
  <c r="AS1307" i="1"/>
  <c r="AT1307" i="1"/>
  <c r="X1307" i="1"/>
  <c r="Y1307" i="1" s="1"/>
  <c r="T1307" i="1" s="1"/>
  <c r="V1307" i="1" s="1"/>
  <c r="AB1307" i="1"/>
  <c r="AO1308" i="1"/>
  <c r="AP1308" i="1"/>
  <c r="AQ1308" i="1"/>
  <c r="AR1308" i="1"/>
  <c r="AS1308" i="1"/>
  <c r="AT1308" i="1"/>
  <c r="X1308" i="1"/>
  <c r="Y1308" i="1" s="1"/>
  <c r="T1308" i="1" s="1"/>
  <c r="V1308" i="1" s="1"/>
  <c r="AB1308" i="1"/>
  <c r="AO1309" i="1"/>
  <c r="AP1309" i="1"/>
  <c r="AQ1309" i="1"/>
  <c r="AR1309" i="1"/>
  <c r="AS1309" i="1"/>
  <c r="AT1309" i="1"/>
  <c r="X1309" i="1"/>
  <c r="Y1309" i="1" s="1"/>
  <c r="T1309" i="1" s="1"/>
  <c r="V1309" i="1" s="1"/>
  <c r="AB1309" i="1"/>
  <c r="AO1310" i="1"/>
  <c r="AP1310" i="1"/>
  <c r="AQ1310" i="1"/>
  <c r="AR1310" i="1"/>
  <c r="AS1310" i="1"/>
  <c r="AT1310" i="1"/>
  <c r="X1310" i="1"/>
  <c r="Y1310" i="1" s="1"/>
  <c r="T1310" i="1" s="1"/>
  <c r="V1310" i="1" s="1"/>
  <c r="AB1310" i="1"/>
  <c r="AO1311" i="1"/>
  <c r="AP1311" i="1"/>
  <c r="AQ1311" i="1"/>
  <c r="AR1311" i="1"/>
  <c r="AS1311" i="1"/>
  <c r="AT1311" i="1"/>
  <c r="X1311" i="1"/>
  <c r="Y1311" i="1" s="1"/>
  <c r="T1311" i="1" s="1"/>
  <c r="V1311" i="1" s="1"/>
  <c r="AB1311" i="1"/>
  <c r="AO1312" i="1"/>
  <c r="AP1312" i="1"/>
  <c r="AQ1312" i="1"/>
  <c r="AR1312" i="1"/>
  <c r="AS1312" i="1"/>
  <c r="AT1312" i="1"/>
  <c r="X1312" i="1"/>
  <c r="Y1312" i="1" s="1"/>
  <c r="T1312" i="1" s="1"/>
  <c r="V1312" i="1" s="1"/>
  <c r="AB1312" i="1"/>
  <c r="AO1313" i="1"/>
  <c r="AP1313" i="1"/>
  <c r="AQ1313" i="1"/>
  <c r="AR1313" i="1"/>
  <c r="AS1313" i="1"/>
  <c r="AT1313" i="1"/>
  <c r="X1313" i="1"/>
  <c r="Y1313" i="1" s="1"/>
  <c r="T1313" i="1" s="1"/>
  <c r="V1313" i="1" s="1"/>
  <c r="AB1313" i="1"/>
  <c r="AO1314" i="1"/>
  <c r="AP1314" i="1"/>
  <c r="AQ1314" i="1"/>
  <c r="AR1314" i="1"/>
  <c r="AS1314" i="1"/>
  <c r="AT1314" i="1"/>
  <c r="X1314" i="1"/>
  <c r="Y1314" i="1" s="1"/>
  <c r="T1314" i="1" s="1"/>
  <c r="V1314" i="1" s="1"/>
  <c r="AB1314" i="1"/>
  <c r="AO1315" i="1"/>
  <c r="AP1315" i="1"/>
  <c r="AQ1315" i="1"/>
  <c r="AR1315" i="1"/>
  <c r="AS1315" i="1"/>
  <c r="AT1315" i="1"/>
  <c r="X1315" i="1"/>
  <c r="Y1315" i="1" s="1"/>
  <c r="T1315" i="1" s="1"/>
  <c r="V1315" i="1" s="1"/>
  <c r="AB1315" i="1"/>
  <c r="AO1316" i="1"/>
  <c r="AP1316" i="1"/>
  <c r="AQ1316" i="1"/>
  <c r="AR1316" i="1"/>
  <c r="AS1316" i="1"/>
  <c r="AT1316" i="1"/>
  <c r="X1316" i="1"/>
  <c r="Y1316" i="1" s="1"/>
  <c r="T1316" i="1" s="1"/>
  <c r="V1316" i="1" s="1"/>
  <c r="AB1316" i="1"/>
  <c r="AO1317" i="1"/>
  <c r="AP1317" i="1"/>
  <c r="AQ1317" i="1"/>
  <c r="AR1317" i="1"/>
  <c r="AS1317" i="1"/>
  <c r="AT1317" i="1"/>
  <c r="X1317" i="1"/>
  <c r="Y1317" i="1" s="1"/>
  <c r="T1317" i="1" s="1"/>
  <c r="V1317" i="1" s="1"/>
  <c r="AB1317" i="1"/>
  <c r="AO1318" i="1"/>
  <c r="AP1318" i="1"/>
  <c r="AQ1318" i="1"/>
  <c r="AR1318" i="1"/>
  <c r="AS1318" i="1"/>
  <c r="AT1318" i="1"/>
  <c r="X1318" i="1"/>
  <c r="Y1318" i="1" s="1"/>
  <c r="T1318" i="1" s="1"/>
  <c r="V1318" i="1" s="1"/>
  <c r="AB1318" i="1"/>
  <c r="AO1319" i="1"/>
  <c r="AP1319" i="1"/>
  <c r="AQ1319" i="1"/>
  <c r="AR1319" i="1"/>
  <c r="AS1319" i="1"/>
  <c r="AT1319" i="1"/>
  <c r="X1319" i="1"/>
  <c r="Y1319" i="1" s="1"/>
  <c r="T1319" i="1" s="1"/>
  <c r="V1319" i="1" s="1"/>
  <c r="AB1319" i="1"/>
  <c r="AO1320" i="1"/>
  <c r="AP1320" i="1"/>
  <c r="AQ1320" i="1"/>
  <c r="AR1320" i="1"/>
  <c r="AS1320" i="1"/>
  <c r="AT1320" i="1"/>
  <c r="X1320" i="1"/>
  <c r="Y1320" i="1" s="1"/>
  <c r="T1320" i="1" s="1"/>
  <c r="V1320" i="1" s="1"/>
  <c r="AB1320" i="1"/>
  <c r="AO1321" i="1"/>
  <c r="AP1321" i="1"/>
  <c r="AQ1321" i="1"/>
  <c r="AR1321" i="1"/>
  <c r="AS1321" i="1"/>
  <c r="AT1321" i="1"/>
  <c r="X1321" i="1"/>
  <c r="Y1321" i="1" s="1"/>
  <c r="T1321" i="1" s="1"/>
  <c r="V1321" i="1" s="1"/>
  <c r="AB1321" i="1"/>
  <c r="AO1322" i="1"/>
  <c r="AP1322" i="1"/>
  <c r="AQ1322" i="1"/>
  <c r="AR1322" i="1"/>
  <c r="AS1322" i="1"/>
  <c r="AT1322" i="1"/>
  <c r="X1322" i="1"/>
  <c r="Y1322" i="1" s="1"/>
  <c r="T1322" i="1" s="1"/>
  <c r="V1322" i="1" s="1"/>
  <c r="AB1322" i="1"/>
  <c r="AO1323" i="1"/>
  <c r="AP1323" i="1"/>
  <c r="AQ1323" i="1"/>
  <c r="AR1323" i="1"/>
  <c r="AS1323" i="1"/>
  <c r="AT1323" i="1"/>
  <c r="X1323" i="1"/>
  <c r="Y1323" i="1" s="1"/>
  <c r="T1323" i="1" s="1"/>
  <c r="V1323" i="1" s="1"/>
  <c r="AB1323" i="1"/>
  <c r="AO1324" i="1"/>
  <c r="AP1324" i="1"/>
  <c r="AQ1324" i="1"/>
  <c r="AR1324" i="1"/>
  <c r="AS1324" i="1"/>
  <c r="AT1324" i="1"/>
  <c r="X1324" i="1"/>
  <c r="Y1324" i="1" s="1"/>
  <c r="T1324" i="1" s="1"/>
  <c r="V1324" i="1" s="1"/>
  <c r="AB1324" i="1"/>
  <c r="AO1325" i="1"/>
  <c r="AP1325" i="1"/>
  <c r="AQ1325" i="1"/>
  <c r="AR1325" i="1"/>
  <c r="AS1325" i="1"/>
  <c r="AT1325" i="1"/>
  <c r="X1325" i="1"/>
  <c r="Y1325" i="1" s="1"/>
  <c r="T1325" i="1" s="1"/>
  <c r="V1325" i="1" s="1"/>
  <c r="AB1325" i="1"/>
  <c r="AO1326" i="1"/>
  <c r="AP1326" i="1"/>
  <c r="AQ1326" i="1"/>
  <c r="AR1326" i="1"/>
  <c r="AS1326" i="1"/>
  <c r="AT1326" i="1"/>
  <c r="X1326" i="1"/>
  <c r="Y1326" i="1" s="1"/>
  <c r="T1326" i="1" s="1"/>
  <c r="V1326" i="1" s="1"/>
  <c r="AB1326" i="1"/>
  <c r="AO1327" i="1"/>
  <c r="AP1327" i="1"/>
  <c r="AQ1327" i="1"/>
  <c r="AR1327" i="1"/>
  <c r="AS1327" i="1"/>
  <c r="AT1327" i="1"/>
  <c r="X1327" i="1"/>
  <c r="Y1327" i="1" s="1"/>
  <c r="T1327" i="1" s="1"/>
  <c r="V1327" i="1" s="1"/>
  <c r="AB1327" i="1"/>
  <c r="AO1328" i="1"/>
  <c r="AP1328" i="1"/>
  <c r="AQ1328" i="1"/>
  <c r="AR1328" i="1"/>
  <c r="AS1328" i="1"/>
  <c r="AT1328" i="1"/>
  <c r="X1328" i="1"/>
  <c r="Y1328" i="1" s="1"/>
  <c r="T1328" i="1" s="1"/>
  <c r="V1328" i="1" s="1"/>
  <c r="AB1328" i="1"/>
  <c r="AO1329" i="1"/>
  <c r="AP1329" i="1"/>
  <c r="AQ1329" i="1"/>
  <c r="AR1329" i="1"/>
  <c r="AS1329" i="1"/>
  <c r="AT1329" i="1"/>
  <c r="X1329" i="1"/>
  <c r="Y1329" i="1" s="1"/>
  <c r="T1329" i="1" s="1"/>
  <c r="V1329" i="1" s="1"/>
  <c r="AB1329" i="1"/>
  <c r="AO1330" i="1"/>
  <c r="AP1330" i="1"/>
  <c r="AQ1330" i="1"/>
  <c r="AR1330" i="1"/>
  <c r="AS1330" i="1"/>
  <c r="AT1330" i="1"/>
  <c r="X1330" i="1"/>
  <c r="Y1330" i="1" s="1"/>
  <c r="T1330" i="1" s="1"/>
  <c r="V1330" i="1" s="1"/>
  <c r="AB1330" i="1"/>
  <c r="AO1331" i="1"/>
  <c r="AP1331" i="1"/>
  <c r="AQ1331" i="1"/>
  <c r="AR1331" i="1"/>
  <c r="AS1331" i="1"/>
  <c r="AT1331" i="1"/>
  <c r="X1331" i="1"/>
  <c r="Y1331" i="1" s="1"/>
  <c r="T1331" i="1" s="1"/>
  <c r="V1331" i="1" s="1"/>
  <c r="AB1331" i="1"/>
  <c r="AO1332" i="1"/>
  <c r="AP1332" i="1"/>
  <c r="AQ1332" i="1"/>
  <c r="AR1332" i="1"/>
  <c r="AS1332" i="1"/>
  <c r="AT1332" i="1"/>
  <c r="X1332" i="1"/>
  <c r="Y1332" i="1" s="1"/>
  <c r="T1332" i="1" s="1"/>
  <c r="V1332" i="1" s="1"/>
  <c r="AB1332" i="1"/>
  <c r="AO1333" i="1"/>
  <c r="AP1333" i="1"/>
  <c r="AQ1333" i="1"/>
  <c r="AR1333" i="1"/>
  <c r="AS1333" i="1"/>
  <c r="AT1333" i="1"/>
  <c r="X1333" i="1"/>
  <c r="Y1333" i="1" s="1"/>
  <c r="T1333" i="1" s="1"/>
  <c r="V1333" i="1" s="1"/>
  <c r="AB1333" i="1"/>
  <c r="AO1334" i="1"/>
  <c r="AP1334" i="1"/>
  <c r="AQ1334" i="1"/>
  <c r="AR1334" i="1"/>
  <c r="AS1334" i="1"/>
  <c r="AT1334" i="1"/>
  <c r="X1334" i="1"/>
  <c r="Y1334" i="1" s="1"/>
  <c r="T1334" i="1" s="1"/>
  <c r="V1334" i="1" s="1"/>
  <c r="AB1334" i="1"/>
  <c r="AO1335" i="1"/>
  <c r="AP1335" i="1"/>
  <c r="AQ1335" i="1"/>
  <c r="AR1335" i="1"/>
  <c r="AS1335" i="1"/>
  <c r="AT1335" i="1"/>
  <c r="X1335" i="1"/>
  <c r="Y1335" i="1" s="1"/>
  <c r="T1335" i="1" s="1"/>
  <c r="V1335" i="1" s="1"/>
  <c r="AB1335" i="1"/>
  <c r="AO1336" i="1"/>
  <c r="AP1336" i="1"/>
  <c r="AQ1336" i="1"/>
  <c r="AR1336" i="1"/>
  <c r="AS1336" i="1"/>
  <c r="AT1336" i="1"/>
  <c r="X1336" i="1"/>
  <c r="Y1336" i="1" s="1"/>
  <c r="T1336" i="1" s="1"/>
  <c r="V1336" i="1" s="1"/>
  <c r="AB1336" i="1"/>
  <c r="AO1337" i="1"/>
  <c r="AP1337" i="1"/>
  <c r="AQ1337" i="1"/>
  <c r="AR1337" i="1"/>
  <c r="AS1337" i="1"/>
  <c r="AT1337" i="1"/>
  <c r="X1337" i="1"/>
  <c r="Y1337" i="1" s="1"/>
  <c r="T1337" i="1" s="1"/>
  <c r="V1337" i="1" s="1"/>
  <c r="AB1337" i="1"/>
  <c r="AO1338" i="1"/>
  <c r="AP1338" i="1"/>
  <c r="AQ1338" i="1"/>
  <c r="AR1338" i="1"/>
  <c r="AS1338" i="1"/>
  <c r="AT1338" i="1"/>
  <c r="X1338" i="1"/>
  <c r="Y1338" i="1" s="1"/>
  <c r="T1338" i="1" s="1"/>
  <c r="V1338" i="1" s="1"/>
  <c r="AB1338" i="1"/>
  <c r="AO1339" i="1"/>
  <c r="AP1339" i="1"/>
  <c r="AQ1339" i="1"/>
  <c r="AR1339" i="1"/>
  <c r="AS1339" i="1"/>
  <c r="AT1339" i="1"/>
  <c r="X1339" i="1"/>
  <c r="Y1339" i="1" s="1"/>
  <c r="T1339" i="1" s="1"/>
  <c r="V1339" i="1" s="1"/>
  <c r="AB1339" i="1"/>
  <c r="AO1340" i="1"/>
  <c r="AP1340" i="1"/>
  <c r="AQ1340" i="1"/>
  <c r="AR1340" i="1"/>
  <c r="AS1340" i="1"/>
  <c r="AT1340" i="1"/>
  <c r="X1340" i="1"/>
  <c r="Y1340" i="1" s="1"/>
  <c r="T1340" i="1" s="1"/>
  <c r="V1340" i="1" s="1"/>
  <c r="AB1340" i="1"/>
  <c r="AO1341" i="1"/>
  <c r="AP1341" i="1"/>
  <c r="AQ1341" i="1"/>
  <c r="AR1341" i="1"/>
  <c r="AS1341" i="1"/>
  <c r="AT1341" i="1"/>
  <c r="X1341" i="1"/>
  <c r="Y1341" i="1" s="1"/>
  <c r="T1341" i="1" s="1"/>
  <c r="V1341" i="1" s="1"/>
  <c r="AB1341" i="1"/>
  <c r="AO1342" i="1"/>
  <c r="AP1342" i="1"/>
  <c r="AQ1342" i="1"/>
  <c r="AR1342" i="1"/>
  <c r="AS1342" i="1"/>
  <c r="AT1342" i="1"/>
  <c r="X1342" i="1"/>
  <c r="Y1342" i="1" s="1"/>
  <c r="T1342" i="1" s="1"/>
  <c r="V1342" i="1" s="1"/>
  <c r="AB1342" i="1"/>
  <c r="AO1343" i="1"/>
  <c r="AP1343" i="1"/>
  <c r="AQ1343" i="1"/>
  <c r="AR1343" i="1"/>
  <c r="AS1343" i="1"/>
  <c r="AT1343" i="1"/>
  <c r="X1343" i="1"/>
  <c r="Y1343" i="1" s="1"/>
  <c r="T1343" i="1" s="1"/>
  <c r="V1343" i="1" s="1"/>
  <c r="AB1343" i="1"/>
  <c r="AO1344" i="1"/>
  <c r="AP1344" i="1"/>
  <c r="AQ1344" i="1"/>
  <c r="AR1344" i="1"/>
  <c r="AS1344" i="1"/>
  <c r="AT1344" i="1"/>
  <c r="X1344" i="1"/>
  <c r="Y1344" i="1" s="1"/>
  <c r="T1344" i="1" s="1"/>
  <c r="V1344" i="1" s="1"/>
  <c r="AB1344" i="1"/>
  <c r="AO1345" i="1"/>
  <c r="AP1345" i="1"/>
  <c r="AQ1345" i="1"/>
  <c r="AR1345" i="1"/>
  <c r="AS1345" i="1"/>
  <c r="AT1345" i="1"/>
  <c r="X1345" i="1"/>
  <c r="Y1345" i="1" s="1"/>
  <c r="T1345" i="1" s="1"/>
  <c r="V1345" i="1" s="1"/>
  <c r="AB1345" i="1"/>
  <c r="AO1346" i="1"/>
  <c r="AP1346" i="1"/>
  <c r="AQ1346" i="1"/>
  <c r="AR1346" i="1"/>
  <c r="AS1346" i="1"/>
  <c r="AT1346" i="1"/>
  <c r="X1346" i="1"/>
  <c r="Y1346" i="1" s="1"/>
  <c r="T1346" i="1" s="1"/>
  <c r="V1346" i="1" s="1"/>
  <c r="AB1346" i="1"/>
  <c r="AO1347" i="1"/>
  <c r="AP1347" i="1"/>
  <c r="AQ1347" i="1"/>
  <c r="AR1347" i="1"/>
  <c r="AS1347" i="1"/>
  <c r="AT1347" i="1"/>
  <c r="X1347" i="1"/>
  <c r="Y1347" i="1" s="1"/>
  <c r="T1347" i="1" s="1"/>
  <c r="V1347" i="1" s="1"/>
  <c r="AB1347" i="1"/>
  <c r="AO1348" i="1"/>
  <c r="AP1348" i="1"/>
  <c r="AQ1348" i="1"/>
  <c r="AR1348" i="1"/>
  <c r="AS1348" i="1"/>
  <c r="AT1348" i="1"/>
  <c r="X1348" i="1"/>
  <c r="Y1348" i="1" s="1"/>
  <c r="T1348" i="1" s="1"/>
  <c r="V1348" i="1" s="1"/>
  <c r="AB1348" i="1"/>
  <c r="AO1349" i="1"/>
  <c r="AP1349" i="1"/>
  <c r="AQ1349" i="1"/>
  <c r="AR1349" i="1"/>
  <c r="AS1349" i="1"/>
  <c r="AT1349" i="1"/>
  <c r="X1349" i="1"/>
  <c r="Y1349" i="1" s="1"/>
  <c r="T1349" i="1" s="1"/>
  <c r="V1349" i="1" s="1"/>
  <c r="AB1349" i="1"/>
  <c r="AO1350" i="1"/>
  <c r="AP1350" i="1"/>
  <c r="AQ1350" i="1"/>
  <c r="AR1350" i="1"/>
  <c r="AS1350" i="1"/>
  <c r="AT1350" i="1"/>
  <c r="X1350" i="1"/>
  <c r="Y1350" i="1" s="1"/>
  <c r="T1350" i="1" s="1"/>
  <c r="V1350" i="1" s="1"/>
  <c r="AB1350" i="1"/>
  <c r="AO1351" i="1"/>
  <c r="AP1351" i="1"/>
  <c r="AQ1351" i="1"/>
  <c r="AR1351" i="1"/>
  <c r="AS1351" i="1"/>
  <c r="AT1351" i="1"/>
  <c r="X1351" i="1"/>
  <c r="Y1351" i="1" s="1"/>
  <c r="T1351" i="1" s="1"/>
  <c r="V1351" i="1" s="1"/>
  <c r="AB1351" i="1"/>
  <c r="AO1352" i="1"/>
  <c r="AP1352" i="1"/>
  <c r="AQ1352" i="1"/>
  <c r="AR1352" i="1"/>
  <c r="AS1352" i="1"/>
  <c r="AT1352" i="1"/>
  <c r="X1352" i="1"/>
  <c r="Y1352" i="1" s="1"/>
  <c r="T1352" i="1" s="1"/>
  <c r="V1352" i="1" s="1"/>
  <c r="AB1352" i="1"/>
  <c r="AO1353" i="1"/>
  <c r="AP1353" i="1"/>
  <c r="AQ1353" i="1"/>
  <c r="AR1353" i="1"/>
  <c r="AS1353" i="1"/>
  <c r="AT1353" i="1"/>
  <c r="X1353" i="1"/>
  <c r="Y1353" i="1" s="1"/>
  <c r="T1353" i="1" s="1"/>
  <c r="V1353" i="1" s="1"/>
  <c r="AB1353" i="1"/>
  <c r="AO1354" i="1"/>
  <c r="AP1354" i="1"/>
  <c r="AQ1354" i="1"/>
  <c r="AR1354" i="1"/>
  <c r="AS1354" i="1"/>
  <c r="AT1354" i="1"/>
  <c r="X1354" i="1"/>
  <c r="Y1354" i="1" s="1"/>
  <c r="T1354" i="1" s="1"/>
  <c r="V1354" i="1" s="1"/>
  <c r="AB1354" i="1"/>
  <c r="AO1355" i="1"/>
  <c r="AP1355" i="1"/>
  <c r="AQ1355" i="1"/>
  <c r="AR1355" i="1"/>
  <c r="AS1355" i="1"/>
  <c r="AT1355" i="1"/>
  <c r="X1355" i="1"/>
  <c r="Y1355" i="1" s="1"/>
  <c r="T1355" i="1" s="1"/>
  <c r="V1355" i="1" s="1"/>
  <c r="AB1355" i="1"/>
  <c r="AO1356" i="1"/>
  <c r="AP1356" i="1"/>
  <c r="AQ1356" i="1"/>
  <c r="AR1356" i="1"/>
  <c r="AS1356" i="1"/>
  <c r="AT1356" i="1"/>
  <c r="X1356" i="1"/>
  <c r="Y1356" i="1" s="1"/>
  <c r="T1356" i="1" s="1"/>
  <c r="V1356" i="1" s="1"/>
  <c r="AB1356" i="1"/>
  <c r="AO1357" i="1"/>
  <c r="AP1357" i="1"/>
  <c r="AQ1357" i="1"/>
  <c r="AR1357" i="1"/>
  <c r="AS1357" i="1"/>
  <c r="AT1357" i="1"/>
  <c r="X1357" i="1"/>
  <c r="Y1357" i="1" s="1"/>
  <c r="T1357" i="1" s="1"/>
  <c r="V1357" i="1" s="1"/>
  <c r="AB1357" i="1"/>
  <c r="AO1358" i="1"/>
  <c r="AP1358" i="1"/>
  <c r="AQ1358" i="1"/>
  <c r="AR1358" i="1"/>
  <c r="AS1358" i="1"/>
  <c r="AT1358" i="1"/>
  <c r="X1358" i="1"/>
  <c r="Y1358" i="1" s="1"/>
  <c r="T1358" i="1" s="1"/>
  <c r="V1358" i="1" s="1"/>
  <c r="AB1358" i="1"/>
  <c r="AO1359" i="1"/>
  <c r="AP1359" i="1"/>
  <c r="AQ1359" i="1"/>
  <c r="AR1359" i="1"/>
  <c r="AS1359" i="1"/>
  <c r="AT1359" i="1"/>
  <c r="X1359" i="1"/>
  <c r="Y1359" i="1" s="1"/>
  <c r="T1359" i="1" s="1"/>
  <c r="V1359" i="1" s="1"/>
  <c r="AB1359" i="1"/>
  <c r="AO1360" i="1"/>
  <c r="AP1360" i="1"/>
  <c r="AQ1360" i="1"/>
  <c r="AR1360" i="1"/>
  <c r="AS1360" i="1"/>
  <c r="AT1360" i="1"/>
  <c r="X1360" i="1"/>
  <c r="Y1360" i="1" s="1"/>
  <c r="T1360" i="1" s="1"/>
  <c r="V1360" i="1" s="1"/>
  <c r="AB1360" i="1"/>
  <c r="AO1361" i="1"/>
  <c r="AP1361" i="1"/>
  <c r="AQ1361" i="1"/>
  <c r="AR1361" i="1"/>
  <c r="AS1361" i="1"/>
  <c r="AT1361" i="1"/>
  <c r="X1361" i="1"/>
  <c r="Y1361" i="1" s="1"/>
  <c r="T1361" i="1" s="1"/>
  <c r="V1361" i="1" s="1"/>
  <c r="AB1361" i="1"/>
  <c r="AO1362" i="1"/>
  <c r="AP1362" i="1"/>
  <c r="AQ1362" i="1"/>
  <c r="AR1362" i="1"/>
  <c r="AS1362" i="1"/>
  <c r="AT1362" i="1"/>
  <c r="X1362" i="1"/>
  <c r="Y1362" i="1" s="1"/>
  <c r="T1362" i="1" s="1"/>
  <c r="V1362" i="1" s="1"/>
  <c r="AB1362" i="1"/>
  <c r="AO1363" i="1"/>
  <c r="AP1363" i="1"/>
  <c r="AQ1363" i="1"/>
  <c r="AR1363" i="1"/>
  <c r="AS1363" i="1"/>
  <c r="AT1363" i="1"/>
  <c r="X1363" i="1"/>
  <c r="Y1363" i="1" s="1"/>
  <c r="T1363" i="1" s="1"/>
  <c r="V1363" i="1" s="1"/>
  <c r="AB1363" i="1"/>
  <c r="AO1364" i="1"/>
  <c r="AP1364" i="1"/>
  <c r="AQ1364" i="1"/>
  <c r="AR1364" i="1"/>
  <c r="AS1364" i="1"/>
  <c r="AT1364" i="1"/>
  <c r="X1364" i="1"/>
  <c r="Y1364" i="1" s="1"/>
  <c r="T1364" i="1" s="1"/>
  <c r="V1364" i="1" s="1"/>
  <c r="AB1364" i="1"/>
  <c r="AO1365" i="1"/>
  <c r="AP1365" i="1"/>
  <c r="AQ1365" i="1"/>
  <c r="AR1365" i="1"/>
  <c r="AS1365" i="1"/>
  <c r="AT1365" i="1"/>
  <c r="X1365" i="1"/>
  <c r="Y1365" i="1" s="1"/>
  <c r="T1365" i="1" s="1"/>
  <c r="V1365" i="1" s="1"/>
  <c r="AB1365" i="1"/>
  <c r="AO1366" i="1"/>
  <c r="AP1366" i="1"/>
  <c r="AQ1366" i="1"/>
  <c r="AR1366" i="1"/>
  <c r="AS1366" i="1"/>
  <c r="AT1366" i="1"/>
  <c r="X1366" i="1"/>
  <c r="Y1366" i="1" s="1"/>
  <c r="T1366" i="1" s="1"/>
  <c r="V1366" i="1" s="1"/>
  <c r="AB1366" i="1"/>
  <c r="AO1367" i="1"/>
  <c r="AP1367" i="1"/>
  <c r="AQ1367" i="1"/>
  <c r="AR1367" i="1"/>
  <c r="AS1367" i="1"/>
  <c r="AT1367" i="1"/>
  <c r="X1367" i="1"/>
  <c r="Y1367" i="1" s="1"/>
  <c r="T1367" i="1" s="1"/>
  <c r="V1367" i="1" s="1"/>
  <c r="AB1367" i="1"/>
  <c r="AO1368" i="1"/>
  <c r="AP1368" i="1"/>
  <c r="AQ1368" i="1"/>
  <c r="AR1368" i="1"/>
  <c r="AS1368" i="1"/>
  <c r="AT1368" i="1"/>
  <c r="X1368" i="1"/>
  <c r="Y1368" i="1" s="1"/>
  <c r="T1368" i="1" s="1"/>
  <c r="V1368" i="1" s="1"/>
  <c r="AB1368" i="1"/>
  <c r="AO1369" i="1"/>
  <c r="AP1369" i="1"/>
  <c r="AQ1369" i="1"/>
  <c r="AR1369" i="1"/>
  <c r="AS1369" i="1"/>
  <c r="AT1369" i="1"/>
  <c r="X1369" i="1"/>
  <c r="Y1369" i="1" s="1"/>
  <c r="T1369" i="1" s="1"/>
  <c r="V1369" i="1" s="1"/>
  <c r="AB1369" i="1"/>
  <c r="AO1370" i="1"/>
  <c r="AP1370" i="1"/>
  <c r="AQ1370" i="1"/>
  <c r="AR1370" i="1"/>
  <c r="AS1370" i="1"/>
  <c r="AT1370" i="1"/>
  <c r="X1370" i="1"/>
  <c r="Y1370" i="1" s="1"/>
  <c r="T1370" i="1" s="1"/>
  <c r="V1370" i="1" s="1"/>
  <c r="AB1370" i="1"/>
  <c r="AO1371" i="1"/>
  <c r="AP1371" i="1"/>
  <c r="AQ1371" i="1"/>
  <c r="AR1371" i="1"/>
  <c r="AS1371" i="1"/>
  <c r="AT1371" i="1"/>
  <c r="X1371" i="1"/>
  <c r="Y1371" i="1" s="1"/>
  <c r="T1371" i="1" s="1"/>
  <c r="V1371" i="1" s="1"/>
  <c r="AB1371" i="1"/>
  <c r="AO1372" i="1"/>
  <c r="AP1372" i="1"/>
  <c r="AQ1372" i="1"/>
  <c r="AR1372" i="1"/>
  <c r="AS1372" i="1"/>
  <c r="AT1372" i="1"/>
  <c r="X1372" i="1"/>
  <c r="Y1372" i="1" s="1"/>
  <c r="T1372" i="1" s="1"/>
  <c r="V1372" i="1" s="1"/>
  <c r="AB1372" i="1"/>
  <c r="AO1373" i="1"/>
  <c r="AP1373" i="1"/>
  <c r="AQ1373" i="1"/>
  <c r="AR1373" i="1"/>
  <c r="AS1373" i="1"/>
  <c r="AT1373" i="1"/>
  <c r="X1373" i="1"/>
  <c r="Y1373" i="1" s="1"/>
  <c r="T1373" i="1" s="1"/>
  <c r="V1373" i="1" s="1"/>
  <c r="AB1373" i="1"/>
  <c r="AO1374" i="1"/>
  <c r="AP1374" i="1"/>
  <c r="AQ1374" i="1"/>
  <c r="AR1374" i="1"/>
  <c r="AS1374" i="1"/>
  <c r="AT1374" i="1"/>
  <c r="X1374" i="1"/>
  <c r="Y1374" i="1" s="1"/>
  <c r="T1374" i="1" s="1"/>
  <c r="V1374" i="1" s="1"/>
  <c r="AB1374" i="1"/>
  <c r="AO1375" i="1"/>
  <c r="AP1375" i="1"/>
  <c r="AQ1375" i="1"/>
  <c r="AR1375" i="1"/>
  <c r="AS1375" i="1"/>
  <c r="AT1375" i="1"/>
  <c r="X1375" i="1"/>
  <c r="Y1375" i="1" s="1"/>
  <c r="T1375" i="1" s="1"/>
  <c r="V1375" i="1" s="1"/>
  <c r="AB1375" i="1"/>
  <c r="AO1376" i="1"/>
  <c r="AP1376" i="1"/>
  <c r="AQ1376" i="1"/>
  <c r="AR1376" i="1"/>
  <c r="AS1376" i="1"/>
  <c r="AT1376" i="1"/>
  <c r="X1376" i="1"/>
  <c r="Y1376" i="1" s="1"/>
  <c r="T1376" i="1" s="1"/>
  <c r="V1376" i="1" s="1"/>
  <c r="AB1376" i="1"/>
  <c r="AO1377" i="1"/>
  <c r="AP1377" i="1"/>
  <c r="AQ1377" i="1"/>
  <c r="AR1377" i="1"/>
  <c r="AS1377" i="1"/>
  <c r="AT1377" i="1"/>
  <c r="X1377" i="1"/>
  <c r="Y1377" i="1" s="1"/>
  <c r="T1377" i="1" s="1"/>
  <c r="V1377" i="1" s="1"/>
  <c r="AB1377" i="1"/>
  <c r="AO1378" i="1"/>
  <c r="AP1378" i="1"/>
  <c r="AQ1378" i="1"/>
  <c r="AR1378" i="1"/>
  <c r="AS1378" i="1"/>
  <c r="AT1378" i="1"/>
  <c r="X1378" i="1"/>
  <c r="Y1378" i="1" s="1"/>
  <c r="T1378" i="1" s="1"/>
  <c r="V1378" i="1" s="1"/>
  <c r="AB1378" i="1"/>
  <c r="AO1379" i="1"/>
  <c r="AP1379" i="1"/>
  <c r="AQ1379" i="1"/>
  <c r="AR1379" i="1"/>
  <c r="AS1379" i="1"/>
  <c r="AT1379" i="1"/>
  <c r="X1379" i="1"/>
  <c r="Y1379" i="1" s="1"/>
  <c r="T1379" i="1" s="1"/>
  <c r="V1379" i="1" s="1"/>
  <c r="AB1379" i="1"/>
  <c r="AO1380" i="1"/>
  <c r="AP1380" i="1"/>
  <c r="AQ1380" i="1"/>
  <c r="AR1380" i="1"/>
  <c r="AS1380" i="1"/>
  <c r="AT1380" i="1"/>
  <c r="X1380" i="1"/>
  <c r="Y1380" i="1" s="1"/>
  <c r="T1380" i="1" s="1"/>
  <c r="V1380" i="1" s="1"/>
  <c r="AB1380" i="1"/>
  <c r="AO1381" i="1"/>
  <c r="AP1381" i="1"/>
  <c r="AQ1381" i="1"/>
  <c r="AR1381" i="1"/>
  <c r="AS1381" i="1"/>
  <c r="AT1381" i="1"/>
  <c r="X1381" i="1"/>
  <c r="Y1381" i="1" s="1"/>
  <c r="T1381" i="1" s="1"/>
  <c r="V1381" i="1" s="1"/>
  <c r="AB1381" i="1"/>
  <c r="AO1382" i="1"/>
  <c r="AP1382" i="1"/>
  <c r="AQ1382" i="1"/>
  <c r="AR1382" i="1"/>
  <c r="AS1382" i="1"/>
  <c r="AT1382" i="1"/>
  <c r="X1382" i="1"/>
  <c r="Y1382" i="1" s="1"/>
  <c r="T1382" i="1" s="1"/>
  <c r="V1382" i="1" s="1"/>
  <c r="AB1382" i="1"/>
  <c r="AO1383" i="1"/>
  <c r="AP1383" i="1"/>
  <c r="AQ1383" i="1"/>
  <c r="AR1383" i="1"/>
  <c r="AS1383" i="1"/>
  <c r="AT1383" i="1"/>
  <c r="X1383" i="1"/>
  <c r="Y1383" i="1" s="1"/>
  <c r="T1383" i="1" s="1"/>
  <c r="V1383" i="1" s="1"/>
  <c r="AB1383" i="1"/>
  <c r="AO1384" i="1"/>
  <c r="AP1384" i="1"/>
  <c r="AQ1384" i="1"/>
  <c r="AR1384" i="1"/>
  <c r="AS1384" i="1"/>
  <c r="AT1384" i="1"/>
  <c r="X1384" i="1"/>
  <c r="Y1384" i="1" s="1"/>
  <c r="T1384" i="1" s="1"/>
  <c r="V1384" i="1" s="1"/>
  <c r="AB1384" i="1"/>
  <c r="AO1385" i="1"/>
  <c r="AP1385" i="1"/>
  <c r="AQ1385" i="1"/>
  <c r="AR1385" i="1"/>
  <c r="AS1385" i="1"/>
  <c r="AT1385" i="1"/>
  <c r="X1385" i="1"/>
  <c r="Y1385" i="1" s="1"/>
  <c r="T1385" i="1" s="1"/>
  <c r="V1385" i="1" s="1"/>
  <c r="AB1385" i="1"/>
  <c r="AO1386" i="1"/>
  <c r="AP1386" i="1"/>
  <c r="AQ1386" i="1"/>
  <c r="AR1386" i="1"/>
  <c r="AS1386" i="1"/>
  <c r="AT1386" i="1"/>
  <c r="X1386" i="1"/>
  <c r="Y1386" i="1" s="1"/>
  <c r="T1386" i="1" s="1"/>
  <c r="V1386" i="1" s="1"/>
  <c r="AB1386" i="1"/>
  <c r="AO1387" i="1"/>
  <c r="AP1387" i="1"/>
  <c r="AQ1387" i="1"/>
  <c r="AR1387" i="1"/>
  <c r="AS1387" i="1"/>
  <c r="AT1387" i="1"/>
  <c r="X1387" i="1"/>
  <c r="Y1387" i="1" s="1"/>
  <c r="T1387" i="1" s="1"/>
  <c r="V1387" i="1" s="1"/>
  <c r="AB1387" i="1"/>
  <c r="AO1388" i="1"/>
  <c r="AP1388" i="1"/>
  <c r="AQ1388" i="1"/>
  <c r="AR1388" i="1"/>
  <c r="AS1388" i="1"/>
  <c r="AT1388" i="1"/>
  <c r="X1388" i="1"/>
  <c r="Y1388" i="1" s="1"/>
  <c r="T1388" i="1" s="1"/>
  <c r="V1388" i="1" s="1"/>
  <c r="AB1388" i="1"/>
  <c r="AO1389" i="1"/>
  <c r="AP1389" i="1"/>
  <c r="AQ1389" i="1"/>
  <c r="AR1389" i="1"/>
  <c r="AS1389" i="1"/>
  <c r="AT1389" i="1"/>
  <c r="X1389" i="1"/>
  <c r="Y1389" i="1" s="1"/>
  <c r="T1389" i="1" s="1"/>
  <c r="V1389" i="1" s="1"/>
  <c r="AB1389" i="1"/>
  <c r="AO1390" i="1"/>
  <c r="AP1390" i="1"/>
  <c r="AQ1390" i="1"/>
  <c r="AR1390" i="1"/>
  <c r="AS1390" i="1"/>
  <c r="AT1390" i="1"/>
  <c r="X1390" i="1"/>
  <c r="Y1390" i="1" s="1"/>
  <c r="T1390" i="1" s="1"/>
  <c r="V1390" i="1" s="1"/>
  <c r="AB1390" i="1"/>
  <c r="AO1391" i="1"/>
  <c r="AP1391" i="1"/>
  <c r="AQ1391" i="1"/>
  <c r="AR1391" i="1"/>
  <c r="AS1391" i="1"/>
  <c r="AT1391" i="1"/>
  <c r="X1391" i="1"/>
  <c r="Y1391" i="1" s="1"/>
  <c r="T1391" i="1" s="1"/>
  <c r="V1391" i="1" s="1"/>
  <c r="AB1391" i="1"/>
  <c r="AO1392" i="1"/>
  <c r="AP1392" i="1"/>
  <c r="AQ1392" i="1"/>
  <c r="AR1392" i="1"/>
  <c r="AS1392" i="1"/>
  <c r="AT1392" i="1"/>
  <c r="X1392" i="1"/>
  <c r="Y1392" i="1" s="1"/>
  <c r="T1392" i="1" s="1"/>
  <c r="V1392" i="1" s="1"/>
  <c r="AB1392" i="1"/>
  <c r="AO1393" i="1"/>
  <c r="AP1393" i="1"/>
  <c r="AQ1393" i="1"/>
  <c r="AR1393" i="1"/>
  <c r="AS1393" i="1"/>
  <c r="AT1393" i="1"/>
  <c r="X1393" i="1"/>
  <c r="Y1393" i="1" s="1"/>
  <c r="T1393" i="1" s="1"/>
  <c r="V1393" i="1" s="1"/>
  <c r="AB1393" i="1"/>
  <c r="AO1394" i="1"/>
  <c r="AP1394" i="1"/>
  <c r="AQ1394" i="1"/>
  <c r="AR1394" i="1"/>
  <c r="AS1394" i="1"/>
  <c r="AT1394" i="1"/>
  <c r="X1394" i="1"/>
  <c r="Y1394" i="1" s="1"/>
  <c r="T1394" i="1" s="1"/>
  <c r="V1394" i="1" s="1"/>
  <c r="AB1394" i="1"/>
  <c r="AO1395" i="1"/>
  <c r="AP1395" i="1"/>
  <c r="AQ1395" i="1"/>
  <c r="AR1395" i="1"/>
  <c r="AS1395" i="1"/>
  <c r="AT1395" i="1"/>
  <c r="X1395" i="1"/>
  <c r="Y1395" i="1" s="1"/>
  <c r="T1395" i="1" s="1"/>
  <c r="V1395" i="1" s="1"/>
  <c r="AB1395" i="1"/>
  <c r="AO1396" i="1"/>
  <c r="AP1396" i="1"/>
  <c r="AQ1396" i="1"/>
  <c r="AR1396" i="1"/>
  <c r="AS1396" i="1"/>
  <c r="AT1396" i="1"/>
  <c r="X1396" i="1"/>
  <c r="Y1396" i="1" s="1"/>
  <c r="T1396" i="1" s="1"/>
  <c r="V1396" i="1" s="1"/>
  <c r="AB1396" i="1"/>
  <c r="AO1397" i="1"/>
  <c r="AP1397" i="1"/>
  <c r="AQ1397" i="1"/>
  <c r="AR1397" i="1"/>
  <c r="AS1397" i="1"/>
  <c r="AT1397" i="1"/>
  <c r="X1397" i="1"/>
  <c r="Y1397" i="1" s="1"/>
  <c r="T1397" i="1" s="1"/>
  <c r="V1397" i="1" s="1"/>
  <c r="AB1397" i="1"/>
  <c r="AO1398" i="1"/>
  <c r="AP1398" i="1"/>
  <c r="AQ1398" i="1"/>
  <c r="AR1398" i="1"/>
  <c r="AS1398" i="1"/>
  <c r="AT1398" i="1"/>
  <c r="X1398" i="1"/>
  <c r="Y1398" i="1" s="1"/>
  <c r="T1398" i="1" s="1"/>
  <c r="V1398" i="1" s="1"/>
  <c r="AB1398" i="1"/>
  <c r="AO1399" i="1"/>
  <c r="AP1399" i="1"/>
  <c r="AQ1399" i="1"/>
  <c r="AR1399" i="1"/>
  <c r="AS1399" i="1"/>
  <c r="AT1399" i="1"/>
  <c r="X1399" i="1"/>
  <c r="Y1399" i="1" s="1"/>
  <c r="T1399" i="1" s="1"/>
  <c r="V1399" i="1" s="1"/>
  <c r="AB1399" i="1"/>
  <c r="AO1400" i="1"/>
  <c r="AP1400" i="1"/>
  <c r="AQ1400" i="1"/>
  <c r="AR1400" i="1"/>
  <c r="AS1400" i="1"/>
  <c r="AT1400" i="1"/>
  <c r="X1400" i="1"/>
  <c r="Y1400" i="1" s="1"/>
  <c r="T1400" i="1" s="1"/>
  <c r="V1400" i="1" s="1"/>
  <c r="AB1400" i="1"/>
  <c r="AO1401" i="1"/>
  <c r="AP1401" i="1"/>
  <c r="AQ1401" i="1"/>
  <c r="AR1401" i="1"/>
  <c r="AS1401" i="1"/>
  <c r="AT1401" i="1"/>
  <c r="X1401" i="1"/>
  <c r="Y1401" i="1" s="1"/>
  <c r="T1401" i="1" s="1"/>
  <c r="V1401" i="1" s="1"/>
  <c r="AB1401" i="1"/>
  <c r="AO1402" i="1"/>
  <c r="AP1402" i="1"/>
  <c r="AQ1402" i="1"/>
  <c r="AR1402" i="1"/>
  <c r="AS1402" i="1"/>
  <c r="AT1402" i="1"/>
  <c r="X1402" i="1"/>
  <c r="Y1402" i="1" s="1"/>
  <c r="T1402" i="1" s="1"/>
  <c r="V1402" i="1" s="1"/>
  <c r="AB1402" i="1"/>
  <c r="AO1403" i="1"/>
  <c r="AP1403" i="1"/>
  <c r="AQ1403" i="1"/>
  <c r="AR1403" i="1"/>
  <c r="AS1403" i="1"/>
  <c r="AT1403" i="1"/>
  <c r="X1403" i="1"/>
  <c r="Y1403" i="1" s="1"/>
  <c r="T1403" i="1" s="1"/>
  <c r="V1403" i="1" s="1"/>
  <c r="AB1403" i="1"/>
  <c r="AO1404" i="1"/>
  <c r="AP1404" i="1"/>
  <c r="AQ1404" i="1"/>
  <c r="AR1404" i="1"/>
  <c r="AS1404" i="1"/>
  <c r="AT1404" i="1"/>
  <c r="X1404" i="1"/>
  <c r="Y1404" i="1" s="1"/>
  <c r="T1404" i="1" s="1"/>
  <c r="V1404" i="1" s="1"/>
  <c r="AB1404" i="1"/>
  <c r="AO1405" i="1"/>
  <c r="AP1405" i="1"/>
  <c r="AQ1405" i="1"/>
  <c r="AR1405" i="1"/>
  <c r="AS1405" i="1"/>
  <c r="AT1405" i="1"/>
  <c r="X1405" i="1"/>
  <c r="Y1405" i="1" s="1"/>
  <c r="T1405" i="1" s="1"/>
  <c r="V1405" i="1" s="1"/>
  <c r="AB1405" i="1"/>
  <c r="AO1406" i="1"/>
  <c r="AP1406" i="1"/>
  <c r="AQ1406" i="1"/>
  <c r="AR1406" i="1"/>
  <c r="AS1406" i="1"/>
  <c r="AT1406" i="1"/>
  <c r="X1406" i="1"/>
  <c r="Y1406" i="1" s="1"/>
  <c r="T1406" i="1" s="1"/>
  <c r="V1406" i="1" s="1"/>
  <c r="AB1406" i="1"/>
  <c r="AO1407" i="1"/>
  <c r="AP1407" i="1"/>
  <c r="AQ1407" i="1"/>
  <c r="AR1407" i="1"/>
  <c r="AS1407" i="1"/>
  <c r="AT1407" i="1"/>
  <c r="X1407" i="1"/>
  <c r="Y1407" i="1" s="1"/>
  <c r="T1407" i="1" s="1"/>
  <c r="V1407" i="1" s="1"/>
  <c r="AB1407" i="1"/>
  <c r="AO1408" i="1"/>
  <c r="AP1408" i="1"/>
  <c r="AQ1408" i="1"/>
  <c r="AR1408" i="1"/>
  <c r="AS1408" i="1"/>
  <c r="AT1408" i="1"/>
  <c r="X1408" i="1"/>
  <c r="Y1408" i="1" s="1"/>
  <c r="T1408" i="1" s="1"/>
  <c r="V1408" i="1" s="1"/>
  <c r="AB1408" i="1"/>
  <c r="AO1409" i="1"/>
  <c r="AP1409" i="1"/>
  <c r="AQ1409" i="1"/>
  <c r="AR1409" i="1"/>
  <c r="AS1409" i="1"/>
  <c r="AT1409" i="1"/>
  <c r="X1409" i="1"/>
  <c r="Y1409" i="1" s="1"/>
  <c r="T1409" i="1" s="1"/>
  <c r="V1409" i="1" s="1"/>
  <c r="AB1409" i="1"/>
  <c r="AO1410" i="1"/>
  <c r="AP1410" i="1"/>
  <c r="AQ1410" i="1"/>
  <c r="AR1410" i="1"/>
  <c r="AS1410" i="1"/>
  <c r="AT1410" i="1"/>
  <c r="X1410" i="1"/>
  <c r="Y1410" i="1" s="1"/>
  <c r="T1410" i="1" s="1"/>
  <c r="V1410" i="1" s="1"/>
  <c r="AB1410" i="1"/>
  <c r="AO1411" i="1"/>
  <c r="AP1411" i="1"/>
  <c r="AQ1411" i="1"/>
  <c r="AR1411" i="1"/>
  <c r="AS1411" i="1"/>
  <c r="AT1411" i="1"/>
  <c r="X1411" i="1"/>
  <c r="Y1411" i="1" s="1"/>
  <c r="T1411" i="1" s="1"/>
  <c r="V1411" i="1" s="1"/>
  <c r="AB1411" i="1"/>
  <c r="AO1412" i="1"/>
  <c r="AP1412" i="1"/>
  <c r="AQ1412" i="1"/>
  <c r="AR1412" i="1"/>
  <c r="AS1412" i="1"/>
  <c r="AT1412" i="1"/>
  <c r="X1412" i="1"/>
  <c r="Y1412" i="1" s="1"/>
  <c r="T1412" i="1" s="1"/>
  <c r="V1412" i="1" s="1"/>
  <c r="AB1412" i="1"/>
  <c r="AO1413" i="1"/>
  <c r="AP1413" i="1"/>
  <c r="AQ1413" i="1"/>
  <c r="AR1413" i="1"/>
  <c r="AS1413" i="1"/>
  <c r="AT1413" i="1"/>
  <c r="X1413" i="1"/>
  <c r="Y1413" i="1" s="1"/>
  <c r="T1413" i="1" s="1"/>
  <c r="V1413" i="1" s="1"/>
  <c r="AB1413" i="1"/>
  <c r="AO1414" i="1"/>
  <c r="AP1414" i="1"/>
  <c r="AQ1414" i="1"/>
  <c r="AR1414" i="1"/>
  <c r="AS1414" i="1"/>
  <c r="AT1414" i="1"/>
  <c r="X1414" i="1"/>
  <c r="Y1414" i="1" s="1"/>
  <c r="T1414" i="1" s="1"/>
  <c r="V1414" i="1" s="1"/>
  <c r="AB1414" i="1"/>
  <c r="AO1415" i="1"/>
  <c r="AP1415" i="1"/>
  <c r="AQ1415" i="1"/>
  <c r="AR1415" i="1"/>
  <c r="AS1415" i="1"/>
  <c r="AT1415" i="1"/>
  <c r="X1415" i="1"/>
  <c r="Y1415" i="1" s="1"/>
  <c r="T1415" i="1" s="1"/>
  <c r="V1415" i="1" s="1"/>
  <c r="AB1415" i="1"/>
  <c r="AO1416" i="1"/>
  <c r="AP1416" i="1"/>
  <c r="AQ1416" i="1"/>
  <c r="AR1416" i="1"/>
  <c r="AS1416" i="1"/>
  <c r="AT1416" i="1"/>
  <c r="X1416" i="1"/>
  <c r="Y1416" i="1" s="1"/>
  <c r="T1416" i="1" s="1"/>
  <c r="V1416" i="1" s="1"/>
  <c r="AB1416" i="1"/>
  <c r="AO1417" i="1"/>
  <c r="AP1417" i="1"/>
  <c r="AQ1417" i="1"/>
  <c r="AR1417" i="1"/>
  <c r="AS1417" i="1"/>
  <c r="AT1417" i="1"/>
  <c r="X1417" i="1"/>
  <c r="Y1417" i="1" s="1"/>
  <c r="T1417" i="1" s="1"/>
  <c r="V1417" i="1" s="1"/>
  <c r="AB1417" i="1"/>
  <c r="AO1418" i="1"/>
  <c r="AP1418" i="1"/>
  <c r="AQ1418" i="1"/>
  <c r="AR1418" i="1"/>
  <c r="AS1418" i="1"/>
  <c r="AT1418" i="1"/>
  <c r="X1418" i="1"/>
  <c r="Y1418" i="1" s="1"/>
  <c r="T1418" i="1" s="1"/>
  <c r="V1418" i="1" s="1"/>
  <c r="AB1418" i="1"/>
  <c r="AO1419" i="1"/>
  <c r="AP1419" i="1"/>
  <c r="AQ1419" i="1"/>
  <c r="AR1419" i="1"/>
  <c r="AS1419" i="1"/>
  <c r="AT1419" i="1"/>
  <c r="X1419" i="1"/>
  <c r="Y1419" i="1" s="1"/>
  <c r="T1419" i="1" s="1"/>
  <c r="V1419" i="1" s="1"/>
  <c r="AB1419" i="1"/>
  <c r="AO1420" i="1"/>
  <c r="AP1420" i="1"/>
  <c r="AQ1420" i="1"/>
  <c r="AR1420" i="1"/>
  <c r="AS1420" i="1"/>
  <c r="AT1420" i="1"/>
  <c r="X1420" i="1"/>
  <c r="Y1420" i="1" s="1"/>
  <c r="T1420" i="1" s="1"/>
  <c r="V1420" i="1" s="1"/>
  <c r="AB1420" i="1"/>
  <c r="AO1421" i="1"/>
  <c r="AP1421" i="1"/>
  <c r="AQ1421" i="1"/>
  <c r="AR1421" i="1"/>
  <c r="AS1421" i="1"/>
  <c r="AT1421" i="1"/>
  <c r="X1421" i="1"/>
  <c r="Y1421" i="1" s="1"/>
  <c r="T1421" i="1" s="1"/>
  <c r="V1421" i="1" s="1"/>
  <c r="AB1421" i="1"/>
  <c r="AO1422" i="1"/>
  <c r="AP1422" i="1"/>
  <c r="AQ1422" i="1"/>
  <c r="AR1422" i="1"/>
  <c r="AS1422" i="1"/>
  <c r="AT1422" i="1"/>
  <c r="X1422" i="1"/>
  <c r="Y1422" i="1" s="1"/>
  <c r="T1422" i="1" s="1"/>
  <c r="V1422" i="1" s="1"/>
  <c r="AB1422" i="1"/>
  <c r="AO1423" i="1"/>
  <c r="AP1423" i="1"/>
  <c r="AQ1423" i="1"/>
  <c r="AR1423" i="1"/>
  <c r="AS1423" i="1"/>
  <c r="AT1423" i="1"/>
  <c r="X1423" i="1"/>
  <c r="Y1423" i="1" s="1"/>
  <c r="T1423" i="1" s="1"/>
  <c r="V1423" i="1" s="1"/>
  <c r="AB1423" i="1"/>
  <c r="AO1424" i="1"/>
  <c r="AP1424" i="1"/>
  <c r="AQ1424" i="1"/>
  <c r="AR1424" i="1"/>
  <c r="AS1424" i="1"/>
  <c r="AT1424" i="1"/>
  <c r="X1424" i="1"/>
  <c r="Y1424" i="1" s="1"/>
  <c r="T1424" i="1" s="1"/>
  <c r="V1424" i="1" s="1"/>
  <c r="AB1424" i="1"/>
  <c r="AO1425" i="1"/>
  <c r="AP1425" i="1"/>
  <c r="AQ1425" i="1"/>
  <c r="AR1425" i="1"/>
  <c r="AS1425" i="1"/>
  <c r="AT1425" i="1"/>
  <c r="X1425" i="1"/>
  <c r="Y1425" i="1" s="1"/>
  <c r="T1425" i="1" s="1"/>
  <c r="V1425" i="1" s="1"/>
  <c r="AB1425" i="1"/>
  <c r="AO1426" i="1"/>
  <c r="AP1426" i="1"/>
  <c r="AQ1426" i="1"/>
  <c r="AR1426" i="1"/>
  <c r="AS1426" i="1"/>
  <c r="AT1426" i="1"/>
  <c r="X1426" i="1"/>
  <c r="Y1426" i="1" s="1"/>
  <c r="T1426" i="1" s="1"/>
  <c r="V1426" i="1" s="1"/>
  <c r="AB1426" i="1"/>
  <c r="AO1427" i="1"/>
  <c r="AP1427" i="1"/>
  <c r="AQ1427" i="1"/>
  <c r="AR1427" i="1"/>
  <c r="AS1427" i="1"/>
  <c r="AT1427" i="1"/>
  <c r="X1427" i="1"/>
  <c r="Y1427" i="1" s="1"/>
  <c r="T1427" i="1" s="1"/>
  <c r="V1427" i="1" s="1"/>
  <c r="AB1427" i="1"/>
  <c r="AO1428" i="1"/>
  <c r="AP1428" i="1"/>
  <c r="AQ1428" i="1"/>
  <c r="AR1428" i="1"/>
  <c r="AS1428" i="1"/>
  <c r="AT1428" i="1"/>
  <c r="X1428" i="1"/>
  <c r="Y1428" i="1" s="1"/>
  <c r="T1428" i="1" s="1"/>
  <c r="V1428" i="1" s="1"/>
  <c r="AB1428" i="1"/>
  <c r="AO1429" i="1"/>
  <c r="AP1429" i="1"/>
  <c r="AQ1429" i="1"/>
  <c r="AR1429" i="1"/>
  <c r="AS1429" i="1"/>
  <c r="AT1429" i="1"/>
  <c r="X1429" i="1"/>
  <c r="Y1429" i="1" s="1"/>
  <c r="T1429" i="1" s="1"/>
  <c r="V1429" i="1" s="1"/>
  <c r="AB1429" i="1"/>
  <c r="AO1430" i="1"/>
  <c r="AP1430" i="1"/>
  <c r="AQ1430" i="1"/>
  <c r="AR1430" i="1"/>
  <c r="AS1430" i="1"/>
  <c r="AT1430" i="1"/>
  <c r="X1430" i="1"/>
  <c r="Y1430" i="1" s="1"/>
  <c r="T1430" i="1" s="1"/>
  <c r="V1430" i="1" s="1"/>
  <c r="AB1430" i="1"/>
  <c r="AO1431" i="1"/>
  <c r="AP1431" i="1"/>
  <c r="AQ1431" i="1"/>
  <c r="AR1431" i="1"/>
  <c r="AS1431" i="1"/>
  <c r="AT1431" i="1"/>
  <c r="X1431" i="1"/>
  <c r="Y1431" i="1" s="1"/>
  <c r="T1431" i="1" s="1"/>
  <c r="V1431" i="1" s="1"/>
  <c r="AB1431" i="1"/>
  <c r="AO1432" i="1"/>
  <c r="AP1432" i="1"/>
  <c r="AQ1432" i="1"/>
  <c r="AR1432" i="1"/>
  <c r="AS1432" i="1"/>
  <c r="AT1432" i="1"/>
  <c r="X1432" i="1"/>
  <c r="Y1432" i="1" s="1"/>
  <c r="T1432" i="1" s="1"/>
  <c r="V1432" i="1" s="1"/>
  <c r="AB1432" i="1"/>
  <c r="AO1433" i="1"/>
  <c r="AP1433" i="1"/>
  <c r="AQ1433" i="1"/>
  <c r="AR1433" i="1"/>
  <c r="AS1433" i="1"/>
  <c r="AT1433" i="1"/>
  <c r="X1433" i="1"/>
  <c r="Y1433" i="1" s="1"/>
  <c r="T1433" i="1" s="1"/>
  <c r="V1433" i="1" s="1"/>
  <c r="AB1433" i="1"/>
  <c r="AO1434" i="1"/>
  <c r="AP1434" i="1"/>
  <c r="AQ1434" i="1"/>
  <c r="AR1434" i="1"/>
  <c r="AS1434" i="1"/>
  <c r="AT1434" i="1"/>
  <c r="X1434" i="1"/>
  <c r="Y1434" i="1" s="1"/>
  <c r="T1434" i="1" s="1"/>
  <c r="V1434" i="1" s="1"/>
  <c r="AB1434" i="1"/>
  <c r="AO1435" i="1"/>
  <c r="AP1435" i="1"/>
  <c r="AQ1435" i="1"/>
  <c r="AR1435" i="1"/>
  <c r="AS1435" i="1"/>
  <c r="AT1435" i="1"/>
  <c r="X1435" i="1"/>
  <c r="Y1435" i="1" s="1"/>
  <c r="T1435" i="1" s="1"/>
  <c r="V1435" i="1" s="1"/>
  <c r="AB1435" i="1"/>
  <c r="AO1436" i="1"/>
  <c r="AP1436" i="1"/>
  <c r="AQ1436" i="1"/>
  <c r="AR1436" i="1"/>
  <c r="AS1436" i="1"/>
  <c r="AT1436" i="1"/>
  <c r="X1436" i="1"/>
  <c r="Y1436" i="1" s="1"/>
  <c r="T1436" i="1" s="1"/>
  <c r="V1436" i="1" s="1"/>
  <c r="AB1436" i="1"/>
  <c r="AO1437" i="1"/>
  <c r="AP1437" i="1"/>
  <c r="AQ1437" i="1"/>
  <c r="AR1437" i="1"/>
  <c r="AS1437" i="1"/>
  <c r="AT1437" i="1"/>
  <c r="X1437" i="1"/>
  <c r="Y1437" i="1" s="1"/>
  <c r="T1437" i="1" s="1"/>
  <c r="V1437" i="1" s="1"/>
  <c r="AB1437" i="1"/>
  <c r="AO1438" i="1"/>
  <c r="AP1438" i="1"/>
  <c r="AQ1438" i="1"/>
  <c r="AR1438" i="1"/>
  <c r="AS1438" i="1"/>
  <c r="AT1438" i="1"/>
  <c r="X1438" i="1"/>
  <c r="Y1438" i="1" s="1"/>
  <c r="T1438" i="1" s="1"/>
  <c r="V1438" i="1" s="1"/>
  <c r="AB1438" i="1"/>
  <c r="AO1439" i="1"/>
  <c r="AP1439" i="1"/>
  <c r="AQ1439" i="1"/>
  <c r="AR1439" i="1"/>
  <c r="AS1439" i="1"/>
  <c r="AT1439" i="1"/>
  <c r="X1439" i="1"/>
  <c r="Y1439" i="1" s="1"/>
  <c r="T1439" i="1" s="1"/>
  <c r="V1439" i="1" s="1"/>
  <c r="AB1439" i="1"/>
  <c r="AO1440" i="1"/>
  <c r="AP1440" i="1"/>
  <c r="AQ1440" i="1"/>
  <c r="AR1440" i="1"/>
  <c r="AS1440" i="1"/>
  <c r="AT1440" i="1"/>
  <c r="X1440" i="1"/>
  <c r="Y1440" i="1" s="1"/>
  <c r="T1440" i="1" s="1"/>
  <c r="V1440" i="1" s="1"/>
  <c r="AB1440" i="1"/>
  <c r="AO1441" i="1"/>
  <c r="AP1441" i="1"/>
  <c r="AQ1441" i="1"/>
  <c r="AR1441" i="1"/>
  <c r="AS1441" i="1"/>
  <c r="AT1441" i="1"/>
  <c r="X1441" i="1"/>
  <c r="Y1441" i="1" s="1"/>
  <c r="T1441" i="1" s="1"/>
  <c r="V1441" i="1" s="1"/>
  <c r="AB1441" i="1"/>
  <c r="AO1442" i="1"/>
  <c r="AP1442" i="1"/>
  <c r="AQ1442" i="1"/>
  <c r="AR1442" i="1"/>
  <c r="AS1442" i="1"/>
  <c r="AT1442" i="1"/>
  <c r="X1442" i="1"/>
  <c r="Y1442" i="1" s="1"/>
  <c r="T1442" i="1" s="1"/>
  <c r="V1442" i="1" s="1"/>
  <c r="AB1442" i="1"/>
  <c r="AO1443" i="1"/>
  <c r="AP1443" i="1"/>
  <c r="AQ1443" i="1"/>
  <c r="AR1443" i="1"/>
  <c r="AS1443" i="1"/>
  <c r="AT1443" i="1"/>
  <c r="X1443" i="1"/>
  <c r="Y1443" i="1" s="1"/>
  <c r="T1443" i="1" s="1"/>
  <c r="V1443" i="1" s="1"/>
  <c r="AB1443" i="1"/>
  <c r="AO1444" i="1"/>
  <c r="AP1444" i="1"/>
  <c r="AQ1444" i="1"/>
  <c r="AR1444" i="1"/>
  <c r="AS1444" i="1"/>
  <c r="AT1444" i="1"/>
  <c r="X1444" i="1"/>
  <c r="Y1444" i="1" s="1"/>
  <c r="T1444" i="1" s="1"/>
  <c r="V1444" i="1" s="1"/>
  <c r="AB1444" i="1"/>
  <c r="AO1445" i="1"/>
  <c r="AP1445" i="1"/>
  <c r="AQ1445" i="1"/>
  <c r="AR1445" i="1"/>
  <c r="AS1445" i="1"/>
  <c r="AT1445" i="1"/>
  <c r="X1445" i="1"/>
  <c r="Y1445" i="1" s="1"/>
  <c r="T1445" i="1" s="1"/>
  <c r="V1445" i="1" s="1"/>
  <c r="AB1445" i="1"/>
  <c r="AO1446" i="1"/>
  <c r="AP1446" i="1"/>
  <c r="AQ1446" i="1"/>
  <c r="AR1446" i="1"/>
  <c r="AS1446" i="1"/>
  <c r="AT1446" i="1"/>
  <c r="X1446" i="1"/>
  <c r="Y1446" i="1" s="1"/>
  <c r="T1446" i="1" s="1"/>
  <c r="V1446" i="1" s="1"/>
  <c r="AB1446" i="1"/>
  <c r="AO1447" i="1"/>
  <c r="AP1447" i="1"/>
  <c r="AQ1447" i="1"/>
  <c r="AR1447" i="1"/>
  <c r="AS1447" i="1"/>
  <c r="AT1447" i="1"/>
  <c r="X1447" i="1"/>
  <c r="Y1447" i="1" s="1"/>
  <c r="T1447" i="1" s="1"/>
  <c r="V1447" i="1" s="1"/>
  <c r="AB1447" i="1"/>
  <c r="AO1448" i="1"/>
  <c r="AP1448" i="1"/>
  <c r="AQ1448" i="1"/>
  <c r="AR1448" i="1"/>
  <c r="AS1448" i="1"/>
  <c r="AT1448" i="1"/>
  <c r="X1448" i="1"/>
  <c r="Y1448" i="1" s="1"/>
  <c r="T1448" i="1" s="1"/>
  <c r="V1448" i="1" s="1"/>
  <c r="AB1448" i="1"/>
  <c r="AO1449" i="1"/>
  <c r="AP1449" i="1"/>
  <c r="AQ1449" i="1"/>
  <c r="AR1449" i="1"/>
  <c r="AS1449" i="1"/>
  <c r="AT1449" i="1"/>
  <c r="X1449" i="1"/>
  <c r="Y1449" i="1" s="1"/>
  <c r="T1449" i="1" s="1"/>
  <c r="V1449" i="1" s="1"/>
  <c r="AB1449" i="1"/>
  <c r="AO1450" i="1"/>
  <c r="AP1450" i="1"/>
  <c r="AQ1450" i="1"/>
  <c r="AR1450" i="1"/>
  <c r="AS1450" i="1"/>
  <c r="AT1450" i="1"/>
  <c r="X1450" i="1"/>
  <c r="Y1450" i="1" s="1"/>
  <c r="T1450" i="1" s="1"/>
  <c r="V1450" i="1" s="1"/>
  <c r="AB1450" i="1"/>
  <c r="AO1451" i="1"/>
  <c r="AP1451" i="1"/>
  <c r="AQ1451" i="1"/>
  <c r="AR1451" i="1"/>
  <c r="AS1451" i="1"/>
  <c r="AT1451" i="1"/>
  <c r="X1451" i="1"/>
  <c r="Y1451" i="1" s="1"/>
  <c r="T1451" i="1" s="1"/>
  <c r="V1451" i="1" s="1"/>
  <c r="AB1451" i="1"/>
  <c r="AO1452" i="1"/>
  <c r="AP1452" i="1"/>
  <c r="AQ1452" i="1"/>
  <c r="AR1452" i="1"/>
  <c r="AS1452" i="1"/>
  <c r="AT1452" i="1"/>
  <c r="X1452" i="1"/>
  <c r="Y1452" i="1" s="1"/>
  <c r="T1452" i="1" s="1"/>
  <c r="V1452" i="1" s="1"/>
  <c r="AB1452" i="1"/>
  <c r="AO1453" i="1"/>
  <c r="AP1453" i="1"/>
  <c r="AQ1453" i="1"/>
  <c r="AR1453" i="1"/>
  <c r="AS1453" i="1"/>
  <c r="AT1453" i="1"/>
  <c r="X1453" i="1"/>
  <c r="Y1453" i="1" s="1"/>
  <c r="T1453" i="1" s="1"/>
  <c r="V1453" i="1" s="1"/>
  <c r="AB1453" i="1"/>
  <c r="AO1454" i="1"/>
  <c r="AP1454" i="1"/>
  <c r="AQ1454" i="1"/>
  <c r="AR1454" i="1"/>
  <c r="AS1454" i="1"/>
  <c r="AT1454" i="1"/>
  <c r="X1454" i="1"/>
  <c r="Y1454" i="1" s="1"/>
  <c r="T1454" i="1" s="1"/>
  <c r="V1454" i="1" s="1"/>
  <c r="AB1454" i="1"/>
  <c r="AO1455" i="1"/>
  <c r="AP1455" i="1"/>
  <c r="AQ1455" i="1"/>
  <c r="AR1455" i="1"/>
  <c r="AS1455" i="1"/>
  <c r="AT1455" i="1"/>
  <c r="X1455" i="1"/>
  <c r="Y1455" i="1" s="1"/>
  <c r="T1455" i="1" s="1"/>
  <c r="V1455" i="1" s="1"/>
  <c r="AB1455" i="1"/>
  <c r="AO1456" i="1"/>
  <c r="AP1456" i="1"/>
  <c r="AQ1456" i="1"/>
  <c r="AR1456" i="1"/>
  <c r="AS1456" i="1"/>
  <c r="AT1456" i="1"/>
  <c r="X1456" i="1"/>
  <c r="Y1456" i="1" s="1"/>
  <c r="T1456" i="1" s="1"/>
  <c r="V1456" i="1" s="1"/>
  <c r="AB1456" i="1"/>
  <c r="AO1457" i="1"/>
  <c r="AP1457" i="1"/>
  <c r="AQ1457" i="1"/>
  <c r="AR1457" i="1"/>
  <c r="AS1457" i="1"/>
  <c r="AT1457" i="1"/>
  <c r="X1457" i="1"/>
  <c r="Y1457" i="1" s="1"/>
  <c r="T1457" i="1" s="1"/>
  <c r="V1457" i="1" s="1"/>
  <c r="AB1457" i="1"/>
  <c r="AO1458" i="1"/>
  <c r="AP1458" i="1"/>
  <c r="AQ1458" i="1"/>
  <c r="AR1458" i="1"/>
  <c r="AS1458" i="1"/>
  <c r="AT1458" i="1"/>
  <c r="X1458" i="1"/>
  <c r="Y1458" i="1" s="1"/>
  <c r="T1458" i="1" s="1"/>
  <c r="V1458" i="1" s="1"/>
  <c r="AB1458" i="1"/>
  <c r="AO1459" i="1"/>
  <c r="AP1459" i="1"/>
  <c r="AQ1459" i="1"/>
  <c r="AR1459" i="1"/>
  <c r="AS1459" i="1"/>
  <c r="AT1459" i="1"/>
  <c r="X1459" i="1"/>
  <c r="Y1459" i="1" s="1"/>
  <c r="T1459" i="1" s="1"/>
  <c r="V1459" i="1" s="1"/>
  <c r="AB1459" i="1"/>
  <c r="AO1460" i="1"/>
  <c r="AP1460" i="1"/>
  <c r="AQ1460" i="1"/>
  <c r="AR1460" i="1"/>
  <c r="AS1460" i="1"/>
  <c r="AT1460" i="1"/>
  <c r="X1460" i="1"/>
  <c r="Y1460" i="1" s="1"/>
  <c r="T1460" i="1" s="1"/>
  <c r="V1460" i="1" s="1"/>
  <c r="AB1460" i="1"/>
  <c r="AO1461" i="1"/>
  <c r="AP1461" i="1"/>
  <c r="AQ1461" i="1"/>
  <c r="AR1461" i="1"/>
  <c r="AS1461" i="1"/>
  <c r="AT1461" i="1"/>
  <c r="X1461" i="1"/>
  <c r="Y1461" i="1" s="1"/>
  <c r="T1461" i="1" s="1"/>
  <c r="V1461" i="1" s="1"/>
  <c r="AB1461" i="1"/>
  <c r="AO1462" i="1"/>
  <c r="AP1462" i="1"/>
  <c r="AQ1462" i="1"/>
  <c r="AR1462" i="1"/>
  <c r="AS1462" i="1"/>
  <c r="AT1462" i="1"/>
  <c r="X1462" i="1"/>
  <c r="Y1462" i="1" s="1"/>
  <c r="T1462" i="1" s="1"/>
  <c r="V1462" i="1" s="1"/>
  <c r="AB1462" i="1"/>
  <c r="AO1463" i="1"/>
  <c r="AP1463" i="1"/>
  <c r="AQ1463" i="1"/>
  <c r="AR1463" i="1"/>
  <c r="AS1463" i="1"/>
  <c r="AT1463" i="1"/>
  <c r="X1463" i="1"/>
  <c r="Y1463" i="1" s="1"/>
  <c r="T1463" i="1" s="1"/>
  <c r="V1463" i="1" s="1"/>
  <c r="AB1463" i="1"/>
  <c r="AO1464" i="1"/>
  <c r="AP1464" i="1"/>
  <c r="AQ1464" i="1"/>
  <c r="AR1464" i="1"/>
  <c r="AS1464" i="1"/>
  <c r="AT1464" i="1"/>
  <c r="X1464" i="1"/>
  <c r="Y1464" i="1" s="1"/>
  <c r="T1464" i="1" s="1"/>
  <c r="V1464" i="1" s="1"/>
  <c r="AB1464" i="1"/>
  <c r="AO1465" i="1"/>
  <c r="AP1465" i="1"/>
  <c r="AQ1465" i="1"/>
  <c r="AR1465" i="1"/>
  <c r="AS1465" i="1"/>
  <c r="AT1465" i="1"/>
  <c r="X1465" i="1"/>
  <c r="Y1465" i="1" s="1"/>
  <c r="T1465" i="1" s="1"/>
  <c r="V1465" i="1" s="1"/>
  <c r="AB1465" i="1"/>
  <c r="AO1466" i="1"/>
  <c r="AP1466" i="1"/>
  <c r="AQ1466" i="1"/>
  <c r="AR1466" i="1"/>
  <c r="AS1466" i="1"/>
  <c r="AT1466" i="1"/>
  <c r="X1466" i="1"/>
  <c r="Y1466" i="1" s="1"/>
  <c r="T1466" i="1" s="1"/>
  <c r="V1466" i="1" s="1"/>
  <c r="AB1466" i="1"/>
  <c r="AO1467" i="1"/>
  <c r="AP1467" i="1"/>
  <c r="AQ1467" i="1"/>
  <c r="AR1467" i="1"/>
  <c r="AS1467" i="1"/>
  <c r="AT1467" i="1"/>
  <c r="X1467" i="1"/>
  <c r="Y1467" i="1" s="1"/>
  <c r="T1467" i="1" s="1"/>
  <c r="V1467" i="1" s="1"/>
  <c r="AB1467" i="1"/>
  <c r="AO1468" i="1"/>
  <c r="AP1468" i="1"/>
  <c r="AQ1468" i="1"/>
  <c r="AR1468" i="1"/>
  <c r="AS1468" i="1"/>
  <c r="AT1468" i="1"/>
  <c r="X1468" i="1"/>
  <c r="Y1468" i="1" s="1"/>
  <c r="T1468" i="1" s="1"/>
  <c r="V1468" i="1" s="1"/>
  <c r="AB1468" i="1"/>
  <c r="AO1469" i="1"/>
  <c r="AP1469" i="1"/>
  <c r="AQ1469" i="1"/>
  <c r="AR1469" i="1"/>
  <c r="AS1469" i="1"/>
  <c r="AT1469" i="1"/>
  <c r="X1469" i="1"/>
  <c r="Y1469" i="1" s="1"/>
  <c r="T1469" i="1" s="1"/>
  <c r="V1469" i="1" s="1"/>
  <c r="AB1469" i="1"/>
  <c r="AO1470" i="1"/>
  <c r="AP1470" i="1"/>
  <c r="AQ1470" i="1"/>
  <c r="AR1470" i="1"/>
  <c r="AS1470" i="1"/>
  <c r="AT1470" i="1"/>
  <c r="X1470" i="1"/>
  <c r="Y1470" i="1" s="1"/>
  <c r="T1470" i="1" s="1"/>
  <c r="V1470" i="1" s="1"/>
  <c r="AB1470" i="1"/>
  <c r="AO1471" i="1"/>
  <c r="AP1471" i="1"/>
  <c r="AQ1471" i="1"/>
  <c r="AR1471" i="1"/>
  <c r="AS1471" i="1"/>
  <c r="AT1471" i="1"/>
  <c r="X1471" i="1"/>
  <c r="Y1471" i="1" s="1"/>
  <c r="T1471" i="1" s="1"/>
  <c r="V1471" i="1" s="1"/>
  <c r="AB1471" i="1"/>
  <c r="AO1472" i="1"/>
  <c r="AP1472" i="1"/>
  <c r="AQ1472" i="1"/>
  <c r="AR1472" i="1"/>
  <c r="AS1472" i="1"/>
  <c r="AT1472" i="1"/>
  <c r="X1472" i="1"/>
  <c r="Y1472" i="1" s="1"/>
  <c r="T1472" i="1" s="1"/>
  <c r="V1472" i="1" s="1"/>
  <c r="AB1472" i="1"/>
  <c r="AO1473" i="1"/>
  <c r="AP1473" i="1"/>
  <c r="AQ1473" i="1"/>
  <c r="AR1473" i="1"/>
  <c r="AS1473" i="1"/>
  <c r="AT1473" i="1"/>
  <c r="X1473" i="1"/>
  <c r="Y1473" i="1" s="1"/>
  <c r="T1473" i="1" s="1"/>
  <c r="V1473" i="1" s="1"/>
  <c r="AB1473" i="1"/>
  <c r="AO1474" i="1"/>
  <c r="AP1474" i="1"/>
  <c r="AQ1474" i="1"/>
  <c r="AR1474" i="1"/>
  <c r="AS1474" i="1"/>
  <c r="AT1474" i="1"/>
  <c r="X1474" i="1"/>
  <c r="Y1474" i="1" s="1"/>
  <c r="T1474" i="1" s="1"/>
  <c r="V1474" i="1" s="1"/>
  <c r="AB1474" i="1"/>
  <c r="AO1475" i="1"/>
  <c r="AP1475" i="1"/>
  <c r="AQ1475" i="1"/>
  <c r="AR1475" i="1"/>
  <c r="AS1475" i="1"/>
  <c r="AT1475" i="1"/>
  <c r="X1475" i="1"/>
  <c r="Y1475" i="1" s="1"/>
  <c r="T1475" i="1" s="1"/>
  <c r="V1475" i="1" s="1"/>
  <c r="AB1475" i="1"/>
  <c r="AO1476" i="1"/>
  <c r="AP1476" i="1"/>
  <c r="AQ1476" i="1"/>
  <c r="AR1476" i="1"/>
  <c r="AS1476" i="1"/>
  <c r="AT1476" i="1"/>
  <c r="X1476" i="1"/>
  <c r="Y1476" i="1" s="1"/>
  <c r="T1476" i="1" s="1"/>
  <c r="V1476" i="1" s="1"/>
  <c r="AB1476" i="1"/>
  <c r="AO1477" i="1"/>
  <c r="AP1477" i="1"/>
  <c r="AQ1477" i="1"/>
  <c r="AR1477" i="1"/>
  <c r="AS1477" i="1"/>
  <c r="AT1477" i="1"/>
  <c r="X1477" i="1"/>
  <c r="Y1477" i="1" s="1"/>
  <c r="T1477" i="1" s="1"/>
  <c r="V1477" i="1" s="1"/>
  <c r="AB1477" i="1"/>
  <c r="AO1478" i="1"/>
  <c r="AP1478" i="1"/>
  <c r="AQ1478" i="1"/>
  <c r="AR1478" i="1"/>
  <c r="AS1478" i="1"/>
  <c r="AT1478" i="1"/>
  <c r="X1478" i="1"/>
  <c r="Y1478" i="1" s="1"/>
  <c r="T1478" i="1" s="1"/>
  <c r="V1478" i="1" s="1"/>
  <c r="AB1478" i="1"/>
  <c r="AO1479" i="1"/>
  <c r="AP1479" i="1"/>
  <c r="AQ1479" i="1"/>
  <c r="AR1479" i="1"/>
  <c r="AS1479" i="1"/>
  <c r="AT1479" i="1"/>
  <c r="X1479" i="1"/>
  <c r="Y1479" i="1" s="1"/>
  <c r="T1479" i="1" s="1"/>
  <c r="V1479" i="1" s="1"/>
  <c r="AB1479" i="1"/>
  <c r="AO1480" i="1"/>
  <c r="AP1480" i="1"/>
  <c r="AQ1480" i="1"/>
  <c r="AR1480" i="1"/>
  <c r="AS1480" i="1"/>
  <c r="AT1480" i="1"/>
  <c r="X1480" i="1"/>
  <c r="Y1480" i="1" s="1"/>
  <c r="T1480" i="1" s="1"/>
  <c r="V1480" i="1" s="1"/>
  <c r="AB1480" i="1"/>
  <c r="AO1481" i="1"/>
  <c r="AP1481" i="1"/>
  <c r="AQ1481" i="1"/>
  <c r="AR1481" i="1"/>
  <c r="AS1481" i="1"/>
  <c r="AT1481" i="1"/>
  <c r="X1481" i="1"/>
  <c r="Y1481" i="1" s="1"/>
  <c r="T1481" i="1" s="1"/>
  <c r="V1481" i="1" s="1"/>
  <c r="AB1481" i="1"/>
  <c r="AO1482" i="1"/>
  <c r="AP1482" i="1"/>
  <c r="AQ1482" i="1"/>
  <c r="AR1482" i="1"/>
  <c r="AS1482" i="1"/>
  <c r="AT1482" i="1"/>
  <c r="X1482" i="1"/>
  <c r="Y1482" i="1" s="1"/>
  <c r="T1482" i="1" s="1"/>
  <c r="V1482" i="1" s="1"/>
  <c r="AB1482" i="1"/>
  <c r="AO1483" i="1"/>
  <c r="AP1483" i="1"/>
  <c r="AQ1483" i="1"/>
  <c r="AR1483" i="1"/>
  <c r="AS1483" i="1"/>
  <c r="AT1483" i="1"/>
  <c r="X1483" i="1"/>
  <c r="Y1483" i="1" s="1"/>
  <c r="T1483" i="1" s="1"/>
  <c r="V1483" i="1" s="1"/>
  <c r="AB1483" i="1"/>
  <c r="AO1484" i="1"/>
  <c r="AP1484" i="1"/>
  <c r="AQ1484" i="1"/>
  <c r="AR1484" i="1"/>
  <c r="AS1484" i="1"/>
  <c r="AT1484" i="1"/>
  <c r="X1484" i="1"/>
  <c r="Y1484" i="1" s="1"/>
  <c r="T1484" i="1" s="1"/>
  <c r="V1484" i="1" s="1"/>
  <c r="AB1484" i="1"/>
  <c r="AO1485" i="1"/>
  <c r="AP1485" i="1"/>
  <c r="AQ1485" i="1"/>
  <c r="AR1485" i="1"/>
  <c r="AS1485" i="1"/>
  <c r="AT1485" i="1"/>
  <c r="X1485" i="1"/>
  <c r="Y1485" i="1" s="1"/>
  <c r="T1485" i="1" s="1"/>
  <c r="V1485" i="1" s="1"/>
  <c r="AB1485" i="1"/>
  <c r="AO1486" i="1"/>
  <c r="AP1486" i="1"/>
  <c r="AQ1486" i="1"/>
  <c r="AR1486" i="1"/>
  <c r="AS1486" i="1"/>
  <c r="AT1486" i="1"/>
  <c r="X1486" i="1"/>
  <c r="Y1486" i="1" s="1"/>
  <c r="T1486" i="1" s="1"/>
  <c r="V1486" i="1" s="1"/>
  <c r="AB1486" i="1"/>
  <c r="AO1487" i="1"/>
  <c r="AP1487" i="1"/>
  <c r="AQ1487" i="1"/>
  <c r="AR1487" i="1"/>
  <c r="AS1487" i="1"/>
  <c r="AT1487" i="1"/>
  <c r="X1487" i="1"/>
  <c r="Y1487" i="1" s="1"/>
  <c r="T1487" i="1" s="1"/>
  <c r="V1487" i="1" s="1"/>
  <c r="AB1487" i="1"/>
  <c r="AO1488" i="1"/>
  <c r="AP1488" i="1"/>
  <c r="AQ1488" i="1"/>
  <c r="AR1488" i="1"/>
  <c r="AS1488" i="1"/>
  <c r="AT1488" i="1"/>
  <c r="X1488" i="1"/>
  <c r="Y1488" i="1" s="1"/>
  <c r="T1488" i="1" s="1"/>
  <c r="V1488" i="1" s="1"/>
  <c r="AB1488" i="1"/>
  <c r="AO1489" i="1"/>
  <c r="AP1489" i="1"/>
  <c r="AQ1489" i="1"/>
  <c r="AR1489" i="1"/>
  <c r="AS1489" i="1"/>
  <c r="AT1489" i="1"/>
  <c r="X1489" i="1"/>
  <c r="Y1489" i="1" s="1"/>
  <c r="T1489" i="1" s="1"/>
  <c r="V1489" i="1" s="1"/>
  <c r="AB1489" i="1"/>
  <c r="AO1490" i="1"/>
  <c r="AP1490" i="1"/>
  <c r="AQ1490" i="1"/>
  <c r="AR1490" i="1"/>
  <c r="AS1490" i="1"/>
  <c r="AT1490" i="1"/>
  <c r="X1490" i="1"/>
  <c r="Y1490" i="1" s="1"/>
  <c r="T1490" i="1" s="1"/>
  <c r="V1490" i="1" s="1"/>
  <c r="AB1490" i="1"/>
  <c r="AO1491" i="1"/>
  <c r="AP1491" i="1"/>
  <c r="AQ1491" i="1"/>
  <c r="AR1491" i="1"/>
  <c r="AS1491" i="1"/>
  <c r="AT1491" i="1"/>
  <c r="X1491" i="1"/>
  <c r="Y1491" i="1" s="1"/>
  <c r="T1491" i="1" s="1"/>
  <c r="V1491" i="1" s="1"/>
  <c r="AB1491" i="1"/>
  <c r="AO1492" i="1"/>
  <c r="AP1492" i="1"/>
  <c r="AQ1492" i="1"/>
  <c r="AR1492" i="1"/>
  <c r="AS1492" i="1"/>
  <c r="AT1492" i="1"/>
  <c r="X1492" i="1"/>
  <c r="Y1492" i="1" s="1"/>
  <c r="T1492" i="1" s="1"/>
  <c r="V1492" i="1" s="1"/>
  <c r="AB1492" i="1"/>
  <c r="AO1493" i="1"/>
  <c r="AP1493" i="1"/>
  <c r="AQ1493" i="1"/>
  <c r="AR1493" i="1"/>
  <c r="AS1493" i="1"/>
  <c r="AT1493" i="1"/>
  <c r="X1493" i="1"/>
  <c r="Y1493" i="1" s="1"/>
  <c r="T1493" i="1" s="1"/>
  <c r="V1493" i="1" s="1"/>
  <c r="AB1493" i="1"/>
  <c r="AO1494" i="1"/>
  <c r="AP1494" i="1"/>
  <c r="AQ1494" i="1"/>
  <c r="AR1494" i="1"/>
  <c r="AS1494" i="1"/>
  <c r="AT1494" i="1"/>
  <c r="X1494" i="1"/>
  <c r="Y1494" i="1" s="1"/>
  <c r="T1494" i="1" s="1"/>
  <c r="V1494" i="1" s="1"/>
  <c r="AB1494" i="1"/>
  <c r="AO1495" i="1"/>
  <c r="AP1495" i="1"/>
  <c r="AQ1495" i="1"/>
  <c r="AR1495" i="1"/>
  <c r="AS1495" i="1"/>
  <c r="AT1495" i="1"/>
  <c r="X1495" i="1"/>
  <c r="Y1495" i="1" s="1"/>
  <c r="T1495" i="1" s="1"/>
  <c r="V1495" i="1" s="1"/>
  <c r="AB1495" i="1"/>
  <c r="AO1496" i="1"/>
  <c r="AP1496" i="1"/>
  <c r="AQ1496" i="1"/>
  <c r="AR1496" i="1"/>
  <c r="AS1496" i="1"/>
  <c r="AT1496" i="1"/>
  <c r="X1496" i="1"/>
  <c r="Y1496" i="1" s="1"/>
  <c r="T1496" i="1" s="1"/>
  <c r="V1496" i="1" s="1"/>
  <c r="AB1496" i="1"/>
  <c r="AO1497" i="1"/>
  <c r="AP1497" i="1"/>
  <c r="AQ1497" i="1"/>
  <c r="AR1497" i="1"/>
  <c r="AS1497" i="1"/>
  <c r="AT1497" i="1"/>
  <c r="X1497" i="1"/>
  <c r="Y1497" i="1" s="1"/>
  <c r="T1497" i="1" s="1"/>
  <c r="V1497" i="1" s="1"/>
  <c r="AB1497" i="1"/>
  <c r="AO1498" i="1"/>
  <c r="AP1498" i="1"/>
  <c r="AQ1498" i="1"/>
  <c r="AR1498" i="1"/>
  <c r="AS1498" i="1"/>
  <c r="AT1498" i="1"/>
  <c r="X1498" i="1"/>
  <c r="Y1498" i="1" s="1"/>
  <c r="T1498" i="1" s="1"/>
  <c r="V1498" i="1" s="1"/>
  <c r="AB1498" i="1"/>
  <c r="AO1499" i="1"/>
  <c r="AP1499" i="1"/>
  <c r="AQ1499" i="1"/>
  <c r="AR1499" i="1"/>
  <c r="AS1499" i="1"/>
  <c r="AT1499" i="1"/>
  <c r="X1499" i="1"/>
  <c r="Y1499" i="1" s="1"/>
  <c r="T1499" i="1" s="1"/>
  <c r="V1499" i="1" s="1"/>
  <c r="AB1499" i="1"/>
  <c r="AO1500" i="1"/>
  <c r="AP1500" i="1"/>
  <c r="AQ1500" i="1"/>
  <c r="AR1500" i="1"/>
  <c r="AS1500" i="1"/>
  <c r="AT1500" i="1"/>
  <c r="X1500" i="1"/>
  <c r="Y1500" i="1" s="1"/>
  <c r="T1500" i="1" s="1"/>
  <c r="V1500" i="1" s="1"/>
  <c r="AB1500" i="1"/>
  <c r="AO1501" i="1"/>
  <c r="AP1501" i="1"/>
  <c r="AQ1501" i="1"/>
  <c r="AR1501" i="1"/>
  <c r="AS1501" i="1"/>
  <c r="AT1501" i="1"/>
  <c r="X1501" i="1"/>
  <c r="Y1501" i="1" s="1"/>
  <c r="T1501" i="1" s="1"/>
  <c r="V1501" i="1" s="1"/>
  <c r="AB1501" i="1"/>
  <c r="AO1502" i="1"/>
  <c r="AP1502" i="1"/>
  <c r="AQ1502" i="1"/>
  <c r="AR1502" i="1"/>
  <c r="AS1502" i="1"/>
  <c r="AT1502" i="1"/>
  <c r="X1502" i="1"/>
  <c r="Y1502" i="1" s="1"/>
  <c r="T1502" i="1" s="1"/>
  <c r="V1502" i="1" s="1"/>
  <c r="AB1502" i="1"/>
  <c r="AO1503" i="1"/>
  <c r="AP1503" i="1"/>
  <c r="AQ1503" i="1"/>
  <c r="AR1503" i="1"/>
  <c r="AS1503" i="1"/>
  <c r="AT1503" i="1"/>
  <c r="X1503" i="1"/>
  <c r="Y1503" i="1" s="1"/>
  <c r="T1503" i="1" s="1"/>
  <c r="V1503" i="1" s="1"/>
  <c r="AB1503" i="1"/>
  <c r="AO1504" i="1"/>
  <c r="AP1504" i="1"/>
  <c r="AQ1504" i="1"/>
  <c r="AR1504" i="1"/>
  <c r="AS1504" i="1"/>
  <c r="AT1504" i="1"/>
  <c r="X1504" i="1"/>
  <c r="Y1504" i="1" s="1"/>
  <c r="T1504" i="1" s="1"/>
  <c r="V1504" i="1" s="1"/>
  <c r="AB1504" i="1"/>
  <c r="AO1505" i="1"/>
  <c r="AP1505" i="1"/>
  <c r="AQ1505" i="1"/>
  <c r="AR1505" i="1"/>
  <c r="AS1505" i="1"/>
  <c r="AT1505" i="1"/>
  <c r="X1505" i="1"/>
  <c r="Y1505" i="1" s="1"/>
  <c r="T1505" i="1" s="1"/>
  <c r="V1505" i="1" s="1"/>
  <c r="AB1505" i="1"/>
  <c r="AO1506" i="1"/>
  <c r="AP1506" i="1"/>
  <c r="AQ1506" i="1"/>
  <c r="AR1506" i="1"/>
  <c r="AS1506" i="1"/>
  <c r="AT1506" i="1"/>
  <c r="X1506" i="1"/>
  <c r="Y1506" i="1" s="1"/>
  <c r="T1506" i="1" s="1"/>
  <c r="V1506" i="1" s="1"/>
  <c r="AB1506" i="1"/>
  <c r="AO1507" i="1"/>
  <c r="AP1507" i="1"/>
  <c r="AQ1507" i="1"/>
  <c r="AR1507" i="1"/>
  <c r="AS1507" i="1"/>
  <c r="AT1507" i="1"/>
  <c r="X1507" i="1"/>
  <c r="Y1507" i="1" s="1"/>
  <c r="T1507" i="1" s="1"/>
  <c r="V1507" i="1" s="1"/>
  <c r="AB1507" i="1"/>
  <c r="AO1508" i="1"/>
  <c r="AP1508" i="1"/>
  <c r="AQ1508" i="1"/>
  <c r="AR1508" i="1"/>
  <c r="AS1508" i="1"/>
  <c r="AT1508" i="1"/>
  <c r="X1508" i="1"/>
  <c r="Y1508" i="1" s="1"/>
  <c r="T1508" i="1" s="1"/>
  <c r="V1508" i="1" s="1"/>
  <c r="AB1508" i="1"/>
  <c r="AO1509" i="1"/>
  <c r="AP1509" i="1"/>
  <c r="AQ1509" i="1"/>
  <c r="AR1509" i="1"/>
  <c r="AS1509" i="1"/>
  <c r="AT1509" i="1"/>
  <c r="X1509" i="1"/>
  <c r="Y1509" i="1" s="1"/>
  <c r="T1509" i="1" s="1"/>
  <c r="V1509" i="1" s="1"/>
  <c r="AB1509" i="1"/>
  <c r="AO1510" i="1"/>
  <c r="AP1510" i="1"/>
  <c r="AQ1510" i="1"/>
  <c r="AR1510" i="1"/>
  <c r="AS1510" i="1"/>
  <c r="AT1510" i="1"/>
  <c r="X1510" i="1"/>
  <c r="Y1510" i="1" s="1"/>
  <c r="T1510" i="1" s="1"/>
  <c r="V1510" i="1" s="1"/>
  <c r="AB1510" i="1"/>
  <c r="AO1511" i="1"/>
  <c r="AP1511" i="1"/>
  <c r="AQ1511" i="1"/>
  <c r="AR1511" i="1"/>
  <c r="AS1511" i="1"/>
  <c r="AT1511" i="1"/>
  <c r="X1511" i="1"/>
  <c r="Y1511" i="1" s="1"/>
  <c r="T1511" i="1" s="1"/>
  <c r="V1511" i="1" s="1"/>
  <c r="AB1511" i="1"/>
  <c r="AO1512" i="1"/>
  <c r="AP1512" i="1"/>
  <c r="AQ1512" i="1"/>
  <c r="AR1512" i="1"/>
  <c r="AS1512" i="1"/>
  <c r="AT1512" i="1"/>
  <c r="X1512" i="1"/>
  <c r="Y1512" i="1" s="1"/>
  <c r="T1512" i="1" s="1"/>
  <c r="V1512" i="1" s="1"/>
  <c r="AB1512" i="1"/>
  <c r="AO1513" i="1"/>
  <c r="AP1513" i="1"/>
  <c r="AQ1513" i="1"/>
  <c r="AR1513" i="1"/>
  <c r="AS1513" i="1"/>
  <c r="AT1513" i="1"/>
  <c r="X1513" i="1"/>
  <c r="Y1513" i="1" s="1"/>
  <c r="T1513" i="1" s="1"/>
  <c r="V1513" i="1" s="1"/>
  <c r="AB1513" i="1"/>
  <c r="AO1514" i="1"/>
  <c r="AP1514" i="1"/>
  <c r="AQ1514" i="1"/>
  <c r="AR1514" i="1"/>
  <c r="AS1514" i="1"/>
  <c r="AT1514" i="1"/>
  <c r="X1514" i="1"/>
  <c r="Y1514" i="1" s="1"/>
  <c r="T1514" i="1" s="1"/>
  <c r="V1514" i="1" s="1"/>
  <c r="AB1514" i="1"/>
  <c r="AO1515" i="1"/>
  <c r="AP1515" i="1"/>
  <c r="AQ1515" i="1"/>
  <c r="AR1515" i="1"/>
  <c r="AS1515" i="1"/>
  <c r="AT1515" i="1"/>
  <c r="X1515" i="1"/>
  <c r="Y1515" i="1" s="1"/>
  <c r="T1515" i="1" s="1"/>
  <c r="V1515" i="1" s="1"/>
  <c r="AB1515" i="1"/>
  <c r="AO1516" i="1"/>
  <c r="AP1516" i="1"/>
  <c r="AQ1516" i="1"/>
  <c r="AR1516" i="1"/>
  <c r="AS1516" i="1"/>
  <c r="AT1516" i="1"/>
  <c r="X1516" i="1"/>
  <c r="Y1516" i="1" s="1"/>
  <c r="T1516" i="1" s="1"/>
  <c r="V1516" i="1" s="1"/>
  <c r="AB1516" i="1"/>
  <c r="AO1517" i="1"/>
  <c r="AP1517" i="1"/>
  <c r="AQ1517" i="1"/>
  <c r="AR1517" i="1"/>
  <c r="AS1517" i="1"/>
  <c r="AT1517" i="1"/>
  <c r="X1517" i="1"/>
  <c r="Y1517" i="1" s="1"/>
  <c r="T1517" i="1" s="1"/>
  <c r="V1517" i="1" s="1"/>
  <c r="AB1517" i="1"/>
  <c r="AO1518" i="1"/>
  <c r="AP1518" i="1"/>
  <c r="AQ1518" i="1"/>
  <c r="AR1518" i="1"/>
  <c r="AS1518" i="1"/>
  <c r="AT1518" i="1"/>
  <c r="X1518" i="1"/>
  <c r="Y1518" i="1" s="1"/>
  <c r="T1518" i="1" s="1"/>
  <c r="V1518" i="1" s="1"/>
  <c r="AB1518" i="1"/>
  <c r="AO1519" i="1"/>
  <c r="AP1519" i="1"/>
  <c r="AQ1519" i="1"/>
  <c r="AR1519" i="1"/>
  <c r="AS1519" i="1"/>
  <c r="AT1519" i="1"/>
  <c r="X1519" i="1"/>
  <c r="Y1519" i="1" s="1"/>
  <c r="T1519" i="1" s="1"/>
  <c r="V1519" i="1" s="1"/>
  <c r="AB1519" i="1"/>
  <c r="AO1520" i="1"/>
  <c r="AP1520" i="1"/>
  <c r="AQ1520" i="1"/>
  <c r="AR1520" i="1"/>
  <c r="AS1520" i="1"/>
  <c r="AT1520" i="1"/>
  <c r="X1520" i="1"/>
  <c r="Y1520" i="1" s="1"/>
  <c r="T1520" i="1" s="1"/>
  <c r="V1520" i="1" s="1"/>
  <c r="AB1520" i="1"/>
  <c r="AO1521" i="1"/>
  <c r="AP1521" i="1"/>
  <c r="AQ1521" i="1"/>
  <c r="AR1521" i="1"/>
  <c r="AS1521" i="1"/>
  <c r="AT1521" i="1"/>
  <c r="X1521" i="1"/>
  <c r="Y1521" i="1" s="1"/>
  <c r="T1521" i="1" s="1"/>
  <c r="V1521" i="1" s="1"/>
  <c r="AB1521" i="1"/>
  <c r="AO1522" i="1"/>
  <c r="AP1522" i="1"/>
  <c r="AQ1522" i="1"/>
  <c r="AR1522" i="1"/>
  <c r="AS1522" i="1"/>
  <c r="AT1522" i="1"/>
  <c r="X1522" i="1"/>
  <c r="Y1522" i="1" s="1"/>
  <c r="T1522" i="1" s="1"/>
  <c r="V1522" i="1" s="1"/>
  <c r="AB1522" i="1"/>
  <c r="AO1523" i="1"/>
  <c r="AP1523" i="1"/>
  <c r="AQ1523" i="1"/>
  <c r="AR1523" i="1"/>
  <c r="AS1523" i="1"/>
  <c r="AT1523" i="1"/>
  <c r="X1523" i="1"/>
  <c r="Y1523" i="1" s="1"/>
  <c r="T1523" i="1" s="1"/>
  <c r="V1523" i="1" s="1"/>
  <c r="AB1523" i="1"/>
  <c r="AO1524" i="1"/>
  <c r="AP1524" i="1"/>
  <c r="AQ1524" i="1"/>
  <c r="AR1524" i="1"/>
  <c r="AS1524" i="1"/>
  <c r="AT1524" i="1"/>
  <c r="X1524" i="1"/>
  <c r="Y1524" i="1" s="1"/>
  <c r="T1524" i="1" s="1"/>
  <c r="V1524" i="1" s="1"/>
  <c r="AB1524" i="1"/>
  <c r="AO1525" i="1"/>
  <c r="AP1525" i="1"/>
  <c r="AQ1525" i="1"/>
  <c r="AR1525" i="1"/>
  <c r="AS1525" i="1"/>
  <c r="AT1525" i="1"/>
  <c r="X1525" i="1"/>
  <c r="Y1525" i="1" s="1"/>
  <c r="T1525" i="1" s="1"/>
  <c r="V1525" i="1" s="1"/>
  <c r="AB1525" i="1"/>
  <c r="AO1526" i="1"/>
  <c r="AP1526" i="1"/>
  <c r="AQ1526" i="1"/>
  <c r="AR1526" i="1"/>
  <c r="AS1526" i="1"/>
  <c r="AT1526" i="1"/>
  <c r="X1526" i="1"/>
  <c r="Y1526" i="1" s="1"/>
  <c r="T1526" i="1" s="1"/>
  <c r="V1526" i="1" s="1"/>
  <c r="AB1526" i="1"/>
  <c r="AO1527" i="1"/>
  <c r="AP1527" i="1"/>
  <c r="AQ1527" i="1"/>
  <c r="AR1527" i="1"/>
  <c r="AS1527" i="1"/>
  <c r="AT1527" i="1"/>
  <c r="X1527" i="1"/>
  <c r="Y1527" i="1" s="1"/>
  <c r="T1527" i="1" s="1"/>
  <c r="V1527" i="1" s="1"/>
  <c r="AB1527" i="1"/>
  <c r="AO1528" i="1"/>
  <c r="AP1528" i="1"/>
  <c r="AQ1528" i="1"/>
  <c r="AR1528" i="1"/>
  <c r="AS1528" i="1"/>
  <c r="AT1528" i="1"/>
  <c r="X1528" i="1"/>
  <c r="Y1528" i="1" s="1"/>
  <c r="T1528" i="1" s="1"/>
  <c r="V1528" i="1" s="1"/>
  <c r="AB1528" i="1"/>
  <c r="AO1529" i="1"/>
  <c r="AP1529" i="1"/>
  <c r="AQ1529" i="1"/>
  <c r="AR1529" i="1"/>
  <c r="AS1529" i="1"/>
  <c r="AT1529" i="1"/>
  <c r="X1529" i="1"/>
  <c r="Y1529" i="1" s="1"/>
  <c r="T1529" i="1" s="1"/>
  <c r="V1529" i="1" s="1"/>
  <c r="AB1529" i="1"/>
  <c r="AO1530" i="1"/>
  <c r="AP1530" i="1"/>
  <c r="AQ1530" i="1"/>
  <c r="AR1530" i="1"/>
  <c r="AS1530" i="1"/>
  <c r="AT1530" i="1"/>
  <c r="X1530" i="1"/>
  <c r="Y1530" i="1" s="1"/>
  <c r="T1530" i="1" s="1"/>
  <c r="V1530" i="1" s="1"/>
  <c r="AB1530" i="1"/>
  <c r="AO1531" i="1"/>
  <c r="AP1531" i="1"/>
  <c r="AQ1531" i="1"/>
  <c r="AR1531" i="1"/>
  <c r="AS1531" i="1"/>
  <c r="AT1531" i="1"/>
  <c r="X1531" i="1"/>
  <c r="Y1531" i="1" s="1"/>
  <c r="T1531" i="1" s="1"/>
  <c r="V1531" i="1" s="1"/>
  <c r="AB1531" i="1"/>
  <c r="AO1532" i="1"/>
  <c r="AP1532" i="1"/>
  <c r="AQ1532" i="1"/>
  <c r="AR1532" i="1"/>
  <c r="AS1532" i="1"/>
  <c r="AT1532" i="1"/>
  <c r="X1532" i="1"/>
  <c r="Y1532" i="1" s="1"/>
  <c r="T1532" i="1" s="1"/>
  <c r="V1532" i="1" s="1"/>
  <c r="AB1532" i="1"/>
  <c r="AO1533" i="1"/>
  <c r="AP1533" i="1"/>
  <c r="AQ1533" i="1"/>
  <c r="AR1533" i="1"/>
  <c r="AS1533" i="1"/>
  <c r="AT1533" i="1"/>
  <c r="X1533" i="1"/>
  <c r="Y1533" i="1" s="1"/>
  <c r="T1533" i="1" s="1"/>
  <c r="V1533" i="1" s="1"/>
  <c r="AB1533" i="1"/>
  <c r="AO1534" i="1"/>
  <c r="AP1534" i="1"/>
  <c r="AQ1534" i="1"/>
  <c r="AR1534" i="1"/>
  <c r="AS1534" i="1"/>
  <c r="AT1534" i="1"/>
  <c r="X1534" i="1"/>
  <c r="Y1534" i="1" s="1"/>
  <c r="T1534" i="1" s="1"/>
  <c r="V1534" i="1" s="1"/>
  <c r="AB1534" i="1"/>
  <c r="AO1535" i="1"/>
  <c r="AP1535" i="1"/>
  <c r="AQ1535" i="1"/>
  <c r="AR1535" i="1"/>
  <c r="AS1535" i="1"/>
  <c r="AT1535" i="1"/>
  <c r="X1535" i="1"/>
  <c r="Y1535" i="1" s="1"/>
  <c r="T1535" i="1" s="1"/>
  <c r="V1535" i="1" s="1"/>
  <c r="AB1535" i="1"/>
  <c r="AO1536" i="1"/>
  <c r="AP1536" i="1"/>
  <c r="AQ1536" i="1"/>
  <c r="AR1536" i="1"/>
  <c r="AS1536" i="1"/>
  <c r="AT1536" i="1"/>
  <c r="X1536" i="1"/>
  <c r="Y1536" i="1" s="1"/>
  <c r="T1536" i="1" s="1"/>
  <c r="V1536" i="1" s="1"/>
  <c r="AB1536" i="1"/>
  <c r="AO1537" i="1"/>
  <c r="AP1537" i="1"/>
  <c r="AQ1537" i="1"/>
  <c r="AR1537" i="1"/>
  <c r="AS1537" i="1"/>
  <c r="AT1537" i="1"/>
  <c r="X1537" i="1"/>
  <c r="Y1537" i="1" s="1"/>
  <c r="T1537" i="1" s="1"/>
  <c r="V1537" i="1" s="1"/>
  <c r="AB1537" i="1"/>
  <c r="AO1538" i="1"/>
  <c r="AP1538" i="1"/>
  <c r="AQ1538" i="1"/>
  <c r="AR1538" i="1"/>
  <c r="AS1538" i="1"/>
  <c r="AT1538" i="1"/>
  <c r="X1538" i="1"/>
  <c r="Y1538" i="1" s="1"/>
  <c r="T1538" i="1" s="1"/>
  <c r="V1538" i="1" s="1"/>
  <c r="AB1538" i="1"/>
  <c r="AO1539" i="1"/>
  <c r="AP1539" i="1"/>
  <c r="AQ1539" i="1"/>
  <c r="AR1539" i="1"/>
  <c r="AS1539" i="1"/>
  <c r="AT1539" i="1"/>
  <c r="X1539" i="1"/>
  <c r="Y1539" i="1" s="1"/>
  <c r="T1539" i="1" s="1"/>
  <c r="V1539" i="1" s="1"/>
  <c r="AB1539" i="1"/>
  <c r="AO1540" i="1"/>
  <c r="AP1540" i="1"/>
  <c r="AQ1540" i="1"/>
  <c r="AR1540" i="1"/>
  <c r="AS1540" i="1"/>
  <c r="AT1540" i="1"/>
  <c r="X1540" i="1"/>
  <c r="Y1540" i="1" s="1"/>
  <c r="T1540" i="1" s="1"/>
  <c r="V1540" i="1" s="1"/>
  <c r="AB1540" i="1"/>
  <c r="AO1541" i="1"/>
  <c r="AP1541" i="1"/>
  <c r="AQ1541" i="1"/>
  <c r="AR1541" i="1"/>
  <c r="AS1541" i="1"/>
  <c r="AT1541" i="1"/>
  <c r="X1541" i="1"/>
  <c r="Y1541" i="1" s="1"/>
  <c r="T1541" i="1" s="1"/>
  <c r="V1541" i="1" s="1"/>
  <c r="AB1541" i="1"/>
  <c r="AO1542" i="1"/>
  <c r="AP1542" i="1"/>
  <c r="AQ1542" i="1"/>
  <c r="AR1542" i="1"/>
  <c r="AS1542" i="1"/>
  <c r="AT1542" i="1"/>
  <c r="X1542" i="1"/>
  <c r="Y1542" i="1" s="1"/>
  <c r="T1542" i="1" s="1"/>
  <c r="V1542" i="1" s="1"/>
  <c r="AB1542" i="1"/>
  <c r="AO1543" i="1"/>
  <c r="AP1543" i="1"/>
  <c r="AQ1543" i="1"/>
  <c r="AR1543" i="1"/>
  <c r="AS1543" i="1"/>
  <c r="AT1543" i="1"/>
  <c r="X1543" i="1"/>
  <c r="Y1543" i="1" s="1"/>
  <c r="T1543" i="1" s="1"/>
  <c r="V1543" i="1" s="1"/>
  <c r="AB1543" i="1"/>
  <c r="AO1544" i="1"/>
  <c r="AP1544" i="1"/>
  <c r="AQ1544" i="1"/>
  <c r="AR1544" i="1"/>
  <c r="AS1544" i="1"/>
  <c r="AT1544" i="1"/>
  <c r="X1544" i="1"/>
  <c r="Y1544" i="1" s="1"/>
  <c r="T1544" i="1" s="1"/>
  <c r="V1544" i="1" s="1"/>
  <c r="AB1544" i="1"/>
  <c r="AO1545" i="1"/>
  <c r="AP1545" i="1"/>
  <c r="AQ1545" i="1"/>
  <c r="AR1545" i="1"/>
  <c r="AS1545" i="1"/>
  <c r="AT1545" i="1"/>
  <c r="X1545" i="1"/>
  <c r="Y1545" i="1" s="1"/>
  <c r="T1545" i="1" s="1"/>
  <c r="V1545" i="1" s="1"/>
  <c r="AB1545" i="1"/>
  <c r="AO1546" i="1"/>
  <c r="AP1546" i="1"/>
  <c r="AQ1546" i="1"/>
  <c r="AR1546" i="1"/>
  <c r="AS1546" i="1"/>
  <c r="AT1546" i="1"/>
  <c r="X1546" i="1"/>
  <c r="Y1546" i="1" s="1"/>
  <c r="T1546" i="1" s="1"/>
  <c r="V1546" i="1" s="1"/>
  <c r="AB1546" i="1"/>
  <c r="AO1547" i="1"/>
  <c r="AP1547" i="1"/>
  <c r="AQ1547" i="1"/>
  <c r="AR1547" i="1"/>
  <c r="AS1547" i="1"/>
  <c r="AT1547" i="1"/>
  <c r="X1547" i="1"/>
  <c r="Y1547" i="1" s="1"/>
  <c r="T1547" i="1" s="1"/>
  <c r="V1547" i="1" s="1"/>
  <c r="AB1547" i="1"/>
  <c r="AO1548" i="1"/>
  <c r="AP1548" i="1"/>
  <c r="AQ1548" i="1"/>
  <c r="AR1548" i="1"/>
  <c r="AS1548" i="1"/>
  <c r="AT1548" i="1"/>
  <c r="X1548" i="1"/>
  <c r="Y1548" i="1" s="1"/>
  <c r="T1548" i="1" s="1"/>
  <c r="V1548" i="1" s="1"/>
  <c r="AB1548" i="1"/>
  <c r="AO1549" i="1"/>
  <c r="AP1549" i="1"/>
  <c r="AQ1549" i="1"/>
  <c r="AR1549" i="1"/>
  <c r="AS1549" i="1"/>
  <c r="AT1549" i="1"/>
  <c r="X1549" i="1"/>
  <c r="Y1549" i="1" s="1"/>
  <c r="T1549" i="1" s="1"/>
  <c r="V1549" i="1" s="1"/>
  <c r="AB1549" i="1"/>
  <c r="AO1550" i="1"/>
  <c r="AP1550" i="1"/>
  <c r="AQ1550" i="1"/>
  <c r="AR1550" i="1"/>
  <c r="AS1550" i="1"/>
  <c r="AT1550" i="1"/>
  <c r="X1550" i="1"/>
  <c r="Y1550" i="1" s="1"/>
  <c r="T1550" i="1" s="1"/>
  <c r="V1550" i="1" s="1"/>
  <c r="AB1550" i="1"/>
  <c r="AO1551" i="1"/>
  <c r="AP1551" i="1"/>
  <c r="AQ1551" i="1"/>
  <c r="AR1551" i="1"/>
  <c r="AS1551" i="1"/>
  <c r="AT1551" i="1"/>
  <c r="X1551" i="1"/>
  <c r="Y1551" i="1" s="1"/>
  <c r="T1551" i="1" s="1"/>
  <c r="V1551" i="1" s="1"/>
  <c r="AB1551" i="1"/>
  <c r="AO1552" i="1"/>
  <c r="AP1552" i="1"/>
  <c r="AQ1552" i="1"/>
  <c r="AR1552" i="1"/>
  <c r="AS1552" i="1"/>
  <c r="AT1552" i="1"/>
  <c r="X1552" i="1"/>
  <c r="Y1552" i="1" s="1"/>
  <c r="T1552" i="1" s="1"/>
  <c r="V1552" i="1" s="1"/>
  <c r="AB1552" i="1"/>
  <c r="AO1553" i="1"/>
  <c r="AP1553" i="1"/>
  <c r="AQ1553" i="1"/>
  <c r="AR1553" i="1"/>
  <c r="AS1553" i="1"/>
  <c r="AT1553" i="1"/>
  <c r="X1553" i="1"/>
  <c r="Y1553" i="1" s="1"/>
  <c r="T1553" i="1" s="1"/>
  <c r="V1553" i="1" s="1"/>
  <c r="AB1553" i="1"/>
  <c r="AO1554" i="1"/>
  <c r="AP1554" i="1"/>
  <c r="AQ1554" i="1"/>
  <c r="AR1554" i="1"/>
  <c r="AS1554" i="1"/>
  <c r="AT1554" i="1"/>
  <c r="X1554" i="1"/>
  <c r="Y1554" i="1" s="1"/>
  <c r="T1554" i="1" s="1"/>
  <c r="V1554" i="1" s="1"/>
  <c r="AB1554" i="1"/>
  <c r="AO1555" i="1"/>
  <c r="AP1555" i="1"/>
  <c r="AQ1555" i="1"/>
  <c r="AR1555" i="1"/>
  <c r="AS1555" i="1"/>
  <c r="AT1555" i="1"/>
  <c r="X1555" i="1"/>
  <c r="Y1555" i="1" s="1"/>
  <c r="T1555" i="1" s="1"/>
  <c r="V1555" i="1" s="1"/>
  <c r="AB1555" i="1"/>
  <c r="AO1556" i="1"/>
  <c r="AP1556" i="1"/>
  <c r="AQ1556" i="1"/>
  <c r="AR1556" i="1"/>
  <c r="AS1556" i="1"/>
  <c r="AT1556" i="1"/>
  <c r="X1556" i="1"/>
  <c r="Y1556" i="1" s="1"/>
  <c r="T1556" i="1" s="1"/>
  <c r="V1556" i="1" s="1"/>
  <c r="AB1556" i="1"/>
  <c r="AO1557" i="1"/>
  <c r="AP1557" i="1"/>
  <c r="AQ1557" i="1"/>
  <c r="AR1557" i="1"/>
  <c r="AS1557" i="1"/>
  <c r="AT1557" i="1"/>
  <c r="X1557" i="1"/>
  <c r="Y1557" i="1" s="1"/>
  <c r="T1557" i="1" s="1"/>
  <c r="V1557" i="1" s="1"/>
  <c r="AB1557" i="1"/>
  <c r="AO1558" i="1"/>
  <c r="AP1558" i="1"/>
  <c r="AQ1558" i="1"/>
  <c r="AR1558" i="1"/>
  <c r="AS1558" i="1"/>
  <c r="AT1558" i="1"/>
  <c r="X1558" i="1"/>
  <c r="Y1558" i="1" s="1"/>
  <c r="T1558" i="1" s="1"/>
  <c r="V1558" i="1" s="1"/>
  <c r="AB1558" i="1"/>
  <c r="AO1559" i="1"/>
  <c r="AP1559" i="1"/>
  <c r="AQ1559" i="1"/>
  <c r="AR1559" i="1"/>
  <c r="AS1559" i="1"/>
  <c r="AT1559" i="1"/>
  <c r="X1559" i="1"/>
  <c r="Y1559" i="1" s="1"/>
  <c r="T1559" i="1" s="1"/>
  <c r="V1559" i="1" s="1"/>
  <c r="AB1559" i="1"/>
  <c r="AO1560" i="1"/>
  <c r="AP1560" i="1"/>
  <c r="AQ1560" i="1"/>
  <c r="AR1560" i="1"/>
  <c r="AS1560" i="1"/>
  <c r="AT1560" i="1"/>
  <c r="X1560" i="1"/>
  <c r="Y1560" i="1" s="1"/>
  <c r="T1560" i="1" s="1"/>
  <c r="V1560" i="1" s="1"/>
  <c r="AB1560" i="1"/>
  <c r="AO1561" i="1"/>
  <c r="AP1561" i="1"/>
  <c r="AQ1561" i="1"/>
  <c r="AR1561" i="1"/>
  <c r="AS1561" i="1"/>
  <c r="AT1561" i="1"/>
  <c r="X1561" i="1"/>
  <c r="Y1561" i="1" s="1"/>
  <c r="T1561" i="1" s="1"/>
  <c r="V1561" i="1" s="1"/>
  <c r="AB1561" i="1"/>
  <c r="AO1562" i="1"/>
  <c r="AP1562" i="1"/>
  <c r="AQ1562" i="1"/>
  <c r="AR1562" i="1"/>
  <c r="AS1562" i="1"/>
  <c r="AT1562" i="1"/>
  <c r="X1562" i="1"/>
  <c r="Y1562" i="1" s="1"/>
  <c r="T1562" i="1" s="1"/>
  <c r="V1562" i="1" s="1"/>
  <c r="AB1562" i="1"/>
  <c r="AO1563" i="1"/>
  <c r="AP1563" i="1"/>
  <c r="AQ1563" i="1"/>
  <c r="AR1563" i="1"/>
  <c r="AS1563" i="1"/>
  <c r="AT1563" i="1"/>
  <c r="X1563" i="1"/>
  <c r="Y1563" i="1" s="1"/>
  <c r="T1563" i="1" s="1"/>
  <c r="V1563" i="1" s="1"/>
  <c r="AB1563" i="1"/>
  <c r="AO1564" i="1"/>
  <c r="AP1564" i="1"/>
  <c r="AQ1564" i="1"/>
  <c r="AR1564" i="1"/>
  <c r="AS1564" i="1"/>
  <c r="AT1564" i="1"/>
  <c r="X1564" i="1"/>
  <c r="Y1564" i="1" s="1"/>
  <c r="T1564" i="1" s="1"/>
  <c r="V1564" i="1" s="1"/>
  <c r="AB1564" i="1"/>
  <c r="AO1565" i="1"/>
  <c r="AP1565" i="1"/>
  <c r="AQ1565" i="1"/>
  <c r="AR1565" i="1"/>
  <c r="AS1565" i="1"/>
  <c r="AT1565" i="1"/>
  <c r="X1565" i="1"/>
  <c r="Y1565" i="1" s="1"/>
  <c r="T1565" i="1" s="1"/>
  <c r="V1565" i="1" s="1"/>
  <c r="AB1565" i="1"/>
  <c r="AO1566" i="1"/>
  <c r="AP1566" i="1"/>
  <c r="AQ1566" i="1"/>
  <c r="AR1566" i="1"/>
  <c r="AS1566" i="1"/>
  <c r="AT1566" i="1"/>
  <c r="X1566" i="1"/>
  <c r="Y1566" i="1" s="1"/>
  <c r="T1566" i="1" s="1"/>
  <c r="V1566" i="1" s="1"/>
  <c r="AB1566" i="1"/>
  <c r="AO1567" i="1"/>
  <c r="AP1567" i="1"/>
  <c r="AQ1567" i="1"/>
  <c r="AR1567" i="1"/>
  <c r="AS1567" i="1"/>
  <c r="AT1567" i="1"/>
  <c r="X1567" i="1"/>
  <c r="Y1567" i="1" s="1"/>
  <c r="T1567" i="1" s="1"/>
  <c r="V1567" i="1" s="1"/>
  <c r="AB1567" i="1"/>
  <c r="AO1568" i="1"/>
  <c r="AP1568" i="1"/>
  <c r="AQ1568" i="1"/>
  <c r="AR1568" i="1"/>
  <c r="AS1568" i="1"/>
  <c r="AT1568" i="1"/>
  <c r="X1568" i="1"/>
  <c r="Y1568" i="1" s="1"/>
  <c r="T1568" i="1" s="1"/>
  <c r="V1568" i="1" s="1"/>
  <c r="AB1568" i="1"/>
  <c r="AO1569" i="1"/>
  <c r="AP1569" i="1"/>
  <c r="AQ1569" i="1"/>
  <c r="AR1569" i="1"/>
  <c r="AS1569" i="1"/>
  <c r="AT1569" i="1"/>
  <c r="X1569" i="1"/>
  <c r="Y1569" i="1" s="1"/>
  <c r="T1569" i="1" s="1"/>
  <c r="V1569" i="1" s="1"/>
  <c r="AB1569" i="1"/>
  <c r="AO1570" i="1"/>
  <c r="AP1570" i="1"/>
  <c r="AQ1570" i="1"/>
  <c r="AR1570" i="1"/>
  <c r="AS1570" i="1"/>
  <c r="AT1570" i="1"/>
  <c r="X1570" i="1"/>
  <c r="Y1570" i="1" s="1"/>
  <c r="T1570" i="1" s="1"/>
  <c r="V1570" i="1" s="1"/>
  <c r="AB1570" i="1"/>
  <c r="AO1571" i="1"/>
  <c r="AP1571" i="1"/>
  <c r="AQ1571" i="1"/>
  <c r="AR1571" i="1"/>
  <c r="AS1571" i="1"/>
  <c r="AT1571" i="1"/>
  <c r="X1571" i="1"/>
  <c r="Y1571" i="1" s="1"/>
  <c r="T1571" i="1" s="1"/>
  <c r="V1571" i="1" s="1"/>
  <c r="AB1571" i="1"/>
  <c r="AO1572" i="1"/>
  <c r="AP1572" i="1"/>
  <c r="AQ1572" i="1"/>
  <c r="AR1572" i="1"/>
  <c r="AS1572" i="1"/>
  <c r="AT1572" i="1"/>
  <c r="X1572" i="1"/>
  <c r="Y1572" i="1" s="1"/>
  <c r="T1572" i="1" s="1"/>
  <c r="V1572" i="1" s="1"/>
  <c r="AB1572" i="1"/>
  <c r="AO1573" i="1"/>
  <c r="AP1573" i="1"/>
  <c r="AQ1573" i="1"/>
  <c r="AR1573" i="1"/>
  <c r="AS1573" i="1"/>
  <c r="AT1573" i="1"/>
  <c r="X1573" i="1"/>
  <c r="Y1573" i="1" s="1"/>
  <c r="T1573" i="1" s="1"/>
  <c r="V1573" i="1" s="1"/>
  <c r="AB1573" i="1"/>
  <c r="AO1574" i="1"/>
  <c r="AP1574" i="1"/>
  <c r="AQ1574" i="1"/>
  <c r="AR1574" i="1"/>
  <c r="AS1574" i="1"/>
  <c r="AT1574" i="1"/>
  <c r="X1574" i="1"/>
  <c r="Y1574" i="1" s="1"/>
  <c r="T1574" i="1" s="1"/>
  <c r="V1574" i="1" s="1"/>
  <c r="AB1574" i="1"/>
  <c r="AO1575" i="1"/>
  <c r="AP1575" i="1"/>
  <c r="AQ1575" i="1"/>
  <c r="AR1575" i="1"/>
  <c r="AS1575" i="1"/>
  <c r="AT1575" i="1"/>
  <c r="X1575" i="1"/>
  <c r="Y1575" i="1" s="1"/>
  <c r="T1575" i="1" s="1"/>
  <c r="V1575" i="1" s="1"/>
  <c r="AB1575" i="1"/>
  <c r="AO1576" i="1"/>
  <c r="AP1576" i="1"/>
  <c r="AQ1576" i="1"/>
  <c r="AR1576" i="1"/>
  <c r="AS1576" i="1"/>
  <c r="AT1576" i="1"/>
  <c r="X1576" i="1"/>
  <c r="Y1576" i="1" s="1"/>
  <c r="T1576" i="1" s="1"/>
  <c r="V1576" i="1" s="1"/>
  <c r="AB1576" i="1"/>
  <c r="AO1577" i="1"/>
  <c r="AP1577" i="1"/>
  <c r="AQ1577" i="1"/>
  <c r="AR1577" i="1"/>
  <c r="AS1577" i="1"/>
  <c r="AT1577" i="1"/>
  <c r="X1577" i="1"/>
  <c r="Y1577" i="1" s="1"/>
  <c r="T1577" i="1" s="1"/>
  <c r="V1577" i="1" s="1"/>
  <c r="AB1577" i="1"/>
  <c r="AO1578" i="1"/>
  <c r="AP1578" i="1"/>
  <c r="AQ1578" i="1"/>
  <c r="AR1578" i="1"/>
  <c r="AS1578" i="1"/>
  <c r="AT1578" i="1"/>
  <c r="X1578" i="1"/>
  <c r="Y1578" i="1" s="1"/>
  <c r="T1578" i="1" s="1"/>
  <c r="V1578" i="1" s="1"/>
  <c r="AB1578" i="1"/>
  <c r="AO1579" i="1"/>
  <c r="AP1579" i="1"/>
  <c r="AQ1579" i="1"/>
  <c r="AR1579" i="1"/>
  <c r="AS1579" i="1"/>
  <c r="AT1579" i="1"/>
  <c r="X1579" i="1"/>
  <c r="Y1579" i="1" s="1"/>
  <c r="T1579" i="1" s="1"/>
  <c r="V1579" i="1" s="1"/>
  <c r="AB1579" i="1"/>
  <c r="AO1580" i="1"/>
  <c r="AP1580" i="1"/>
  <c r="AQ1580" i="1"/>
  <c r="AR1580" i="1"/>
  <c r="AS1580" i="1"/>
  <c r="AT1580" i="1"/>
  <c r="X1580" i="1"/>
  <c r="Y1580" i="1" s="1"/>
  <c r="T1580" i="1" s="1"/>
  <c r="V1580" i="1" s="1"/>
  <c r="AB1580" i="1"/>
  <c r="AO1581" i="1"/>
  <c r="AP1581" i="1"/>
  <c r="AQ1581" i="1"/>
  <c r="AR1581" i="1"/>
  <c r="AS1581" i="1"/>
  <c r="AT1581" i="1"/>
  <c r="X1581" i="1"/>
  <c r="Y1581" i="1" s="1"/>
  <c r="T1581" i="1" s="1"/>
  <c r="V1581" i="1" s="1"/>
  <c r="AB1581" i="1"/>
  <c r="AO1582" i="1"/>
  <c r="AP1582" i="1"/>
  <c r="AQ1582" i="1"/>
  <c r="AR1582" i="1"/>
  <c r="AS1582" i="1"/>
  <c r="AT1582" i="1"/>
  <c r="X1582" i="1"/>
  <c r="Y1582" i="1" s="1"/>
  <c r="T1582" i="1" s="1"/>
  <c r="V1582" i="1" s="1"/>
  <c r="AB1582" i="1"/>
  <c r="AO1583" i="1"/>
  <c r="AP1583" i="1"/>
  <c r="AQ1583" i="1"/>
  <c r="AR1583" i="1"/>
  <c r="AS1583" i="1"/>
  <c r="AT1583" i="1"/>
  <c r="X1583" i="1"/>
  <c r="Y1583" i="1" s="1"/>
  <c r="T1583" i="1" s="1"/>
  <c r="V1583" i="1" s="1"/>
  <c r="AB1583" i="1"/>
  <c r="AO1584" i="1"/>
  <c r="AP1584" i="1"/>
  <c r="AQ1584" i="1"/>
  <c r="AR1584" i="1"/>
  <c r="AS1584" i="1"/>
  <c r="AT1584" i="1"/>
  <c r="X1584" i="1"/>
  <c r="Y1584" i="1" s="1"/>
  <c r="T1584" i="1" s="1"/>
  <c r="V1584" i="1" s="1"/>
  <c r="AB1584" i="1"/>
  <c r="AO1585" i="1"/>
  <c r="AP1585" i="1"/>
  <c r="AQ1585" i="1"/>
  <c r="AR1585" i="1"/>
  <c r="AS1585" i="1"/>
  <c r="AT1585" i="1"/>
  <c r="X1585" i="1"/>
  <c r="Y1585" i="1" s="1"/>
  <c r="T1585" i="1" s="1"/>
  <c r="V1585" i="1" s="1"/>
  <c r="AB1585" i="1"/>
  <c r="AO1586" i="1"/>
  <c r="AP1586" i="1"/>
  <c r="AQ1586" i="1"/>
  <c r="AR1586" i="1"/>
  <c r="AS1586" i="1"/>
  <c r="AT1586" i="1"/>
  <c r="X1586" i="1"/>
  <c r="Y1586" i="1" s="1"/>
  <c r="T1586" i="1" s="1"/>
  <c r="V1586" i="1" s="1"/>
  <c r="AB1586" i="1"/>
  <c r="AO1587" i="1"/>
  <c r="AP1587" i="1"/>
  <c r="AQ1587" i="1"/>
  <c r="AR1587" i="1"/>
  <c r="AS1587" i="1"/>
  <c r="AT1587" i="1"/>
  <c r="X1587" i="1"/>
  <c r="Y1587" i="1" s="1"/>
  <c r="T1587" i="1" s="1"/>
  <c r="V1587" i="1" s="1"/>
  <c r="AB1587" i="1"/>
  <c r="AO1588" i="1"/>
  <c r="AP1588" i="1"/>
  <c r="AQ1588" i="1"/>
  <c r="AR1588" i="1"/>
  <c r="AS1588" i="1"/>
  <c r="AT1588" i="1"/>
  <c r="X1588" i="1"/>
  <c r="Y1588" i="1" s="1"/>
  <c r="T1588" i="1" s="1"/>
  <c r="V1588" i="1" s="1"/>
  <c r="AB1588" i="1"/>
  <c r="AO1589" i="1"/>
  <c r="AP1589" i="1"/>
  <c r="AQ1589" i="1"/>
  <c r="AR1589" i="1"/>
  <c r="AS1589" i="1"/>
  <c r="AT1589" i="1"/>
  <c r="X1589" i="1"/>
  <c r="Y1589" i="1" s="1"/>
  <c r="T1589" i="1" s="1"/>
  <c r="V1589" i="1" s="1"/>
  <c r="AB1589" i="1"/>
  <c r="AO1590" i="1"/>
  <c r="AP1590" i="1"/>
  <c r="AQ1590" i="1"/>
  <c r="AR1590" i="1"/>
  <c r="AS1590" i="1"/>
  <c r="AT1590" i="1"/>
  <c r="X1590" i="1"/>
  <c r="Y1590" i="1" s="1"/>
  <c r="T1590" i="1" s="1"/>
  <c r="V1590" i="1" s="1"/>
  <c r="AB1590" i="1"/>
  <c r="AO1591" i="1"/>
  <c r="AP1591" i="1"/>
  <c r="AQ1591" i="1"/>
  <c r="AR1591" i="1"/>
  <c r="AS1591" i="1"/>
  <c r="AT1591" i="1"/>
  <c r="X1591" i="1"/>
  <c r="Y1591" i="1" s="1"/>
  <c r="T1591" i="1" s="1"/>
  <c r="V1591" i="1" s="1"/>
  <c r="AB1591" i="1"/>
  <c r="AO1592" i="1"/>
  <c r="AP1592" i="1"/>
  <c r="AQ1592" i="1"/>
  <c r="AR1592" i="1"/>
  <c r="AS1592" i="1"/>
  <c r="AT1592" i="1"/>
  <c r="X1592" i="1"/>
  <c r="Y1592" i="1" s="1"/>
  <c r="T1592" i="1" s="1"/>
  <c r="V1592" i="1" s="1"/>
  <c r="AB1592" i="1"/>
  <c r="AO1593" i="1"/>
  <c r="AP1593" i="1"/>
  <c r="AQ1593" i="1"/>
  <c r="AR1593" i="1"/>
  <c r="AS1593" i="1"/>
  <c r="AT1593" i="1"/>
  <c r="X1593" i="1"/>
  <c r="Y1593" i="1" s="1"/>
  <c r="T1593" i="1" s="1"/>
  <c r="V1593" i="1" s="1"/>
  <c r="AB1593" i="1"/>
  <c r="AO1594" i="1"/>
  <c r="AP1594" i="1"/>
  <c r="AQ1594" i="1"/>
  <c r="AR1594" i="1"/>
  <c r="AS1594" i="1"/>
  <c r="AT1594" i="1"/>
  <c r="X1594" i="1"/>
  <c r="Y1594" i="1" s="1"/>
  <c r="T1594" i="1" s="1"/>
  <c r="V1594" i="1" s="1"/>
  <c r="AB1594" i="1"/>
  <c r="AO1595" i="1"/>
  <c r="AP1595" i="1"/>
  <c r="AQ1595" i="1"/>
  <c r="AR1595" i="1"/>
  <c r="AS1595" i="1"/>
  <c r="AT1595" i="1"/>
  <c r="X1595" i="1"/>
  <c r="Y1595" i="1" s="1"/>
  <c r="T1595" i="1" s="1"/>
  <c r="V1595" i="1" s="1"/>
  <c r="AB1595" i="1"/>
  <c r="AO1596" i="1"/>
  <c r="AP1596" i="1"/>
  <c r="AQ1596" i="1"/>
  <c r="AR1596" i="1"/>
  <c r="AS1596" i="1"/>
  <c r="AT1596" i="1"/>
  <c r="X1596" i="1"/>
  <c r="Y1596" i="1" s="1"/>
  <c r="T1596" i="1" s="1"/>
  <c r="V1596" i="1" s="1"/>
  <c r="AB1596" i="1"/>
  <c r="AO1597" i="1"/>
  <c r="AP1597" i="1"/>
  <c r="AQ1597" i="1"/>
  <c r="AR1597" i="1"/>
  <c r="AS1597" i="1"/>
  <c r="AT1597" i="1"/>
  <c r="X1597" i="1"/>
  <c r="Y1597" i="1" s="1"/>
  <c r="T1597" i="1" s="1"/>
  <c r="V1597" i="1" s="1"/>
  <c r="AB1597" i="1"/>
  <c r="AO1598" i="1"/>
  <c r="AP1598" i="1"/>
  <c r="AQ1598" i="1"/>
  <c r="AR1598" i="1"/>
  <c r="AS1598" i="1"/>
  <c r="AT1598" i="1"/>
  <c r="X1598" i="1"/>
  <c r="Y1598" i="1" s="1"/>
  <c r="T1598" i="1" s="1"/>
  <c r="V1598" i="1" s="1"/>
  <c r="AB1598" i="1"/>
  <c r="AO1599" i="1"/>
  <c r="AP1599" i="1"/>
  <c r="AQ1599" i="1"/>
  <c r="AR1599" i="1"/>
  <c r="AS1599" i="1"/>
  <c r="AT1599" i="1"/>
  <c r="X1599" i="1"/>
  <c r="Y1599" i="1" s="1"/>
  <c r="T1599" i="1" s="1"/>
  <c r="V1599" i="1" s="1"/>
  <c r="AB1599" i="1"/>
  <c r="AO1600" i="1"/>
  <c r="AP1600" i="1"/>
  <c r="AQ1600" i="1"/>
  <c r="AR1600" i="1"/>
  <c r="AS1600" i="1"/>
  <c r="AT1600" i="1"/>
  <c r="X1600" i="1"/>
  <c r="Y1600" i="1" s="1"/>
  <c r="T1600" i="1" s="1"/>
  <c r="V1600" i="1" s="1"/>
  <c r="AB1600" i="1"/>
  <c r="AO1601" i="1"/>
  <c r="AP1601" i="1"/>
  <c r="AQ1601" i="1"/>
  <c r="AR1601" i="1"/>
  <c r="AS1601" i="1"/>
  <c r="AT1601" i="1"/>
  <c r="X1601" i="1"/>
  <c r="Y1601" i="1" s="1"/>
  <c r="T1601" i="1" s="1"/>
  <c r="V1601" i="1" s="1"/>
  <c r="AB1601" i="1"/>
  <c r="AO1602" i="1"/>
  <c r="AP1602" i="1"/>
  <c r="AQ1602" i="1"/>
  <c r="AR1602" i="1"/>
  <c r="AS1602" i="1"/>
  <c r="AT1602" i="1"/>
  <c r="X1602" i="1"/>
  <c r="Y1602" i="1" s="1"/>
  <c r="T1602" i="1" s="1"/>
  <c r="V1602" i="1" s="1"/>
  <c r="AB1602" i="1"/>
  <c r="AO1603" i="1"/>
  <c r="AP1603" i="1"/>
  <c r="AQ1603" i="1"/>
  <c r="AR1603" i="1"/>
  <c r="AS1603" i="1"/>
  <c r="AT1603" i="1"/>
  <c r="X1603" i="1"/>
  <c r="Y1603" i="1" s="1"/>
  <c r="T1603" i="1" s="1"/>
  <c r="V1603" i="1" s="1"/>
  <c r="AB1603" i="1"/>
  <c r="AO1604" i="1"/>
  <c r="AP1604" i="1"/>
  <c r="AQ1604" i="1"/>
  <c r="AR1604" i="1"/>
  <c r="AS1604" i="1"/>
  <c r="AT1604" i="1"/>
  <c r="X1604" i="1"/>
  <c r="Y1604" i="1" s="1"/>
  <c r="T1604" i="1" s="1"/>
  <c r="V1604" i="1" s="1"/>
  <c r="AB1604" i="1"/>
  <c r="AO1605" i="1"/>
  <c r="AP1605" i="1"/>
  <c r="AQ1605" i="1"/>
  <c r="AR1605" i="1"/>
  <c r="AS1605" i="1"/>
  <c r="AT1605" i="1"/>
  <c r="X1605" i="1"/>
  <c r="Y1605" i="1" s="1"/>
  <c r="T1605" i="1" s="1"/>
  <c r="V1605" i="1" s="1"/>
  <c r="AB1605" i="1"/>
  <c r="AO1606" i="1"/>
  <c r="AP1606" i="1"/>
  <c r="AQ1606" i="1"/>
  <c r="AR1606" i="1"/>
  <c r="AS1606" i="1"/>
  <c r="AT1606" i="1"/>
  <c r="X1606" i="1"/>
  <c r="Y1606" i="1" s="1"/>
  <c r="T1606" i="1" s="1"/>
  <c r="V1606" i="1" s="1"/>
  <c r="AB1606" i="1"/>
  <c r="AO1607" i="1"/>
  <c r="AP1607" i="1"/>
  <c r="AQ1607" i="1"/>
  <c r="AR1607" i="1"/>
  <c r="AS1607" i="1"/>
  <c r="AT1607" i="1"/>
  <c r="X1607" i="1"/>
  <c r="Y1607" i="1" s="1"/>
  <c r="T1607" i="1" s="1"/>
  <c r="V1607" i="1" s="1"/>
  <c r="AB1607" i="1"/>
  <c r="AO1608" i="1"/>
  <c r="AP1608" i="1"/>
  <c r="AQ1608" i="1"/>
  <c r="AR1608" i="1"/>
  <c r="AS1608" i="1"/>
  <c r="AT1608" i="1"/>
  <c r="X1608" i="1"/>
  <c r="Y1608" i="1" s="1"/>
  <c r="T1608" i="1" s="1"/>
  <c r="V1608" i="1" s="1"/>
  <c r="AB1608" i="1"/>
  <c r="AO1609" i="1"/>
  <c r="AP1609" i="1"/>
  <c r="AQ1609" i="1"/>
  <c r="AR1609" i="1"/>
  <c r="AS1609" i="1"/>
  <c r="AT1609" i="1"/>
  <c r="X1609" i="1"/>
  <c r="Y1609" i="1" s="1"/>
  <c r="T1609" i="1" s="1"/>
  <c r="V1609" i="1" s="1"/>
  <c r="AB1609" i="1"/>
  <c r="AO1610" i="1"/>
  <c r="AP1610" i="1"/>
  <c r="AQ1610" i="1"/>
  <c r="AR1610" i="1"/>
  <c r="AS1610" i="1"/>
  <c r="AT1610" i="1"/>
  <c r="X1610" i="1"/>
  <c r="Y1610" i="1" s="1"/>
  <c r="T1610" i="1" s="1"/>
  <c r="V1610" i="1" s="1"/>
  <c r="AB1610" i="1"/>
  <c r="AO1611" i="1"/>
  <c r="AP1611" i="1"/>
  <c r="AQ1611" i="1"/>
  <c r="AR1611" i="1"/>
  <c r="AS1611" i="1"/>
  <c r="AT1611" i="1"/>
  <c r="X1611" i="1"/>
  <c r="Y1611" i="1" s="1"/>
  <c r="T1611" i="1" s="1"/>
  <c r="V1611" i="1" s="1"/>
  <c r="AB1611" i="1"/>
  <c r="AO1612" i="1"/>
  <c r="AP1612" i="1"/>
  <c r="AQ1612" i="1"/>
  <c r="AR1612" i="1"/>
  <c r="AS1612" i="1"/>
  <c r="AT1612" i="1"/>
  <c r="X1612" i="1"/>
  <c r="Y1612" i="1" s="1"/>
  <c r="T1612" i="1" s="1"/>
  <c r="V1612" i="1" s="1"/>
  <c r="AB1612" i="1"/>
  <c r="AO1613" i="1"/>
  <c r="AP1613" i="1"/>
  <c r="AQ1613" i="1"/>
  <c r="AR1613" i="1"/>
  <c r="AS1613" i="1"/>
  <c r="AT1613" i="1"/>
  <c r="X1613" i="1"/>
  <c r="Y1613" i="1" s="1"/>
  <c r="T1613" i="1" s="1"/>
  <c r="V1613" i="1" s="1"/>
  <c r="AB1613" i="1"/>
  <c r="AO1614" i="1"/>
  <c r="AP1614" i="1"/>
  <c r="AQ1614" i="1"/>
  <c r="AR1614" i="1"/>
  <c r="AS1614" i="1"/>
  <c r="AT1614" i="1"/>
  <c r="X1614" i="1"/>
  <c r="Y1614" i="1" s="1"/>
  <c r="T1614" i="1" s="1"/>
  <c r="V1614" i="1" s="1"/>
  <c r="AB1614" i="1"/>
  <c r="AO1615" i="1"/>
  <c r="AP1615" i="1"/>
  <c r="AQ1615" i="1"/>
  <c r="AR1615" i="1"/>
  <c r="AS1615" i="1"/>
  <c r="AT1615" i="1"/>
  <c r="X1615" i="1"/>
  <c r="Y1615" i="1" s="1"/>
  <c r="T1615" i="1" s="1"/>
  <c r="V1615" i="1" s="1"/>
  <c r="AB1615" i="1"/>
  <c r="AO1616" i="1"/>
  <c r="AP1616" i="1"/>
  <c r="AQ1616" i="1"/>
  <c r="AR1616" i="1"/>
  <c r="AS1616" i="1"/>
  <c r="AT1616" i="1"/>
  <c r="X1616" i="1"/>
  <c r="Y1616" i="1" s="1"/>
  <c r="T1616" i="1" s="1"/>
  <c r="V1616" i="1" s="1"/>
  <c r="AB1616" i="1"/>
  <c r="AO1617" i="1"/>
  <c r="AP1617" i="1"/>
  <c r="AQ1617" i="1"/>
  <c r="AR1617" i="1"/>
  <c r="AS1617" i="1"/>
  <c r="AT1617" i="1"/>
  <c r="X1617" i="1"/>
  <c r="Y1617" i="1" s="1"/>
  <c r="T1617" i="1" s="1"/>
  <c r="V1617" i="1" s="1"/>
  <c r="AB1617" i="1"/>
  <c r="AO1618" i="1"/>
  <c r="AP1618" i="1"/>
  <c r="AQ1618" i="1"/>
  <c r="AR1618" i="1"/>
  <c r="AS1618" i="1"/>
  <c r="AT1618" i="1"/>
  <c r="X1618" i="1"/>
  <c r="Y1618" i="1" s="1"/>
  <c r="T1618" i="1" s="1"/>
  <c r="V1618" i="1" s="1"/>
  <c r="AB1618" i="1"/>
  <c r="AO1619" i="1"/>
  <c r="AP1619" i="1"/>
  <c r="AQ1619" i="1"/>
  <c r="AR1619" i="1"/>
  <c r="AS1619" i="1"/>
  <c r="AT1619" i="1"/>
  <c r="X1619" i="1"/>
  <c r="Y1619" i="1" s="1"/>
  <c r="T1619" i="1" s="1"/>
  <c r="V1619" i="1" s="1"/>
  <c r="AB1619" i="1"/>
  <c r="AO1620" i="1"/>
  <c r="AP1620" i="1"/>
  <c r="AQ1620" i="1"/>
  <c r="AR1620" i="1"/>
  <c r="AS1620" i="1"/>
  <c r="AT1620" i="1"/>
  <c r="X1620" i="1"/>
  <c r="Y1620" i="1" s="1"/>
  <c r="T1620" i="1" s="1"/>
  <c r="V1620" i="1" s="1"/>
  <c r="AB1620" i="1"/>
  <c r="AO1621" i="1"/>
  <c r="AP1621" i="1"/>
  <c r="AQ1621" i="1"/>
  <c r="AR1621" i="1"/>
  <c r="AS1621" i="1"/>
  <c r="AT1621" i="1"/>
  <c r="X1621" i="1"/>
  <c r="Y1621" i="1" s="1"/>
  <c r="T1621" i="1" s="1"/>
  <c r="V1621" i="1" s="1"/>
  <c r="AB1621" i="1"/>
  <c r="AO1622" i="1"/>
  <c r="AP1622" i="1"/>
  <c r="AQ1622" i="1"/>
  <c r="AR1622" i="1"/>
  <c r="AS1622" i="1"/>
  <c r="AT1622" i="1"/>
  <c r="X1622" i="1"/>
  <c r="Y1622" i="1" s="1"/>
  <c r="T1622" i="1" s="1"/>
  <c r="V1622" i="1" s="1"/>
  <c r="AB1622" i="1"/>
  <c r="AO1623" i="1"/>
  <c r="AP1623" i="1"/>
  <c r="AQ1623" i="1"/>
  <c r="AR1623" i="1"/>
  <c r="AS1623" i="1"/>
  <c r="AT1623" i="1"/>
  <c r="X1623" i="1"/>
  <c r="Y1623" i="1" s="1"/>
  <c r="T1623" i="1" s="1"/>
  <c r="V1623" i="1" s="1"/>
  <c r="AB1623" i="1"/>
  <c r="AO1624" i="1"/>
  <c r="AP1624" i="1"/>
  <c r="AQ1624" i="1"/>
  <c r="AR1624" i="1"/>
  <c r="AS1624" i="1"/>
  <c r="AT1624" i="1"/>
  <c r="X1624" i="1"/>
  <c r="Y1624" i="1" s="1"/>
  <c r="T1624" i="1" s="1"/>
  <c r="V1624" i="1" s="1"/>
  <c r="AB1624" i="1"/>
  <c r="AO1625" i="1"/>
  <c r="AP1625" i="1"/>
  <c r="AQ1625" i="1"/>
  <c r="AR1625" i="1"/>
  <c r="AS1625" i="1"/>
  <c r="AT1625" i="1"/>
  <c r="X1625" i="1"/>
  <c r="Y1625" i="1" s="1"/>
  <c r="T1625" i="1" s="1"/>
  <c r="V1625" i="1" s="1"/>
  <c r="AB1625" i="1"/>
  <c r="AO1626" i="1"/>
  <c r="AP1626" i="1"/>
  <c r="AQ1626" i="1"/>
  <c r="AR1626" i="1"/>
  <c r="AS1626" i="1"/>
  <c r="AT1626" i="1"/>
  <c r="X1626" i="1"/>
  <c r="Y1626" i="1" s="1"/>
  <c r="T1626" i="1" s="1"/>
  <c r="V1626" i="1" s="1"/>
  <c r="AB1626" i="1"/>
  <c r="AO1627" i="1"/>
  <c r="AP1627" i="1"/>
  <c r="AQ1627" i="1"/>
  <c r="AR1627" i="1"/>
  <c r="AS1627" i="1"/>
  <c r="AT1627" i="1"/>
  <c r="X1627" i="1"/>
  <c r="Y1627" i="1" s="1"/>
  <c r="T1627" i="1" s="1"/>
  <c r="V1627" i="1" s="1"/>
  <c r="AB1627" i="1"/>
  <c r="AO1628" i="1"/>
  <c r="AP1628" i="1"/>
  <c r="AQ1628" i="1"/>
  <c r="AR1628" i="1"/>
  <c r="AS1628" i="1"/>
  <c r="AT1628" i="1"/>
  <c r="X1628" i="1"/>
  <c r="Y1628" i="1" s="1"/>
  <c r="T1628" i="1" s="1"/>
  <c r="V1628" i="1" s="1"/>
  <c r="AB1628" i="1"/>
  <c r="AO1629" i="1"/>
  <c r="AP1629" i="1"/>
  <c r="AQ1629" i="1"/>
  <c r="AR1629" i="1"/>
  <c r="AS1629" i="1"/>
  <c r="AT1629" i="1"/>
  <c r="X1629" i="1"/>
  <c r="Y1629" i="1" s="1"/>
  <c r="T1629" i="1" s="1"/>
  <c r="V1629" i="1" s="1"/>
  <c r="AB1629" i="1"/>
  <c r="AO1630" i="1"/>
  <c r="AP1630" i="1"/>
  <c r="AQ1630" i="1"/>
  <c r="AR1630" i="1"/>
  <c r="AS1630" i="1"/>
  <c r="AT1630" i="1"/>
  <c r="X1630" i="1"/>
  <c r="Y1630" i="1" s="1"/>
  <c r="T1630" i="1" s="1"/>
  <c r="V1630" i="1" s="1"/>
  <c r="AB1630" i="1"/>
  <c r="AO1631" i="1"/>
  <c r="AP1631" i="1"/>
  <c r="AQ1631" i="1"/>
  <c r="AR1631" i="1"/>
  <c r="AS1631" i="1"/>
  <c r="AT1631" i="1"/>
  <c r="X1631" i="1"/>
  <c r="Y1631" i="1" s="1"/>
  <c r="T1631" i="1" s="1"/>
  <c r="V1631" i="1" s="1"/>
  <c r="AB1631" i="1"/>
  <c r="AO1632" i="1"/>
  <c r="AP1632" i="1"/>
  <c r="AQ1632" i="1"/>
  <c r="AR1632" i="1"/>
  <c r="AS1632" i="1"/>
  <c r="AT1632" i="1"/>
  <c r="X1632" i="1"/>
  <c r="Y1632" i="1" s="1"/>
  <c r="T1632" i="1" s="1"/>
  <c r="V1632" i="1" s="1"/>
  <c r="AB1632" i="1"/>
  <c r="AO1633" i="1"/>
  <c r="AP1633" i="1"/>
  <c r="AQ1633" i="1"/>
  <c r="AR1633" i="1"/>
  <c r="AS1633" i="1"/>
  <c r="AT1633" i="1"/>
  <c r="X1633" i="1"/>
  <c r="Y1633" i="1" s="1"/>
  <c r="T1633" i="1" s="1"/>
  <c r="V1633" i="1" s="1"/>
  <c r="AB1633" i="1"/>
  <c r="AO1634" i="1"/>
  <c r="AP1634" i="1"/>
  <c r="AQ1634" i="1"/>
  <c r="AR1634" i="1"/>
  <c r="AS1634" i="1"/>
  <c r="AT1634" i="1"/>
  <c r="X1634" i="1"/>
  <c r="Y1634" i="1" s="1"/>
  <c r="T1634" i="1" s="1"/>
  <c r="V1634" i="1" s="1"/>
  <c r="AB1634" i="1"/>
  <c r="AO1635" i="1"/>
  <c r="AP1635" i="1"/>
  <c r="AQ1635" i="1"/>
  <c r="AR1635" i="1"/>
  <c r="AS1635" i="1"/>
  <c r="AT1635" i="1"/>
  <c r="X1635" i="1"/>
  <c r="Y1635" i="1" s="1"/>
  <c r="T1635" i="1" s="1"/>
  <c r="V1635" i="1" s="1"/>
  <c r="AB1635" i="1"/>
  <c r="AO1636" i="1"/>
  <c r="AP1636" i="1"/>
  <c r="AQ1636" i="1"/>
  <c r="AR1636" i="1"/>
  <c r="AS1636" i="1"/>
  <c r="AT1636" i="1"/>
  <c r="X1636" i="1"/>
  <c r="Y1636" i="1" s="1"/>
  <c r="T1636" i="1" s="1"/>
  <c r="V1636" i="1" s="1"/>
  <c r="AB1636" i="1"/>
  <c r="AO1637" i="1"/>
  <c r="AP1637" i="1"/>
  <c r="AQ1637" i="1"/>
  <c r="AR1637" i="1"/>
  <c r="AS1637" i="1"/>
  <c r="AT1637" i="1"/>
  <c r="X1637" i="1"/>
  <c r="Y1637" i="1" s="1"/>
  <c r="T1637" i="1" s="1"/>
  <c r="V1637" i="1" s="1"/>
  <c r="AB1637" i="1"/>
  <c r="AO1638" i="1"/>
  <c r="AP1638" i="1"/>
  <c r="AQ1638" i="1"/>
  <c r="AR1638" i="1"/>
  <c r="AS1638" i="1"/>
  <c r="AT1638" i="1"/>
  <c r="X1638" i="1"/>
  <c r="Y1638" i="1" s="1"/>
  <c r="T1638" i="1" s="1"/>
  <c r="V1638" i="1" s="1"/>
  <c r="AB1638" i="1"/>
  <c r="AO1639" i="1"/>
  <c r="AP1639" i="1"/>
  <c r="AQ1639" i="1"/>
  <c r="AR1639" i="1"/>
  <c r="AS1639" i="1"/>
  <c r="AT1639" i="1"/>
  <c r="X1639" i="1"/>
  <c r="Y1639" i="1" s="1"/>
  <c r="T1639" i="1" s="1"/>
  <c r="V1639" i="1" s="1"/>
  <c r="AB1639" i="1"/>
  <c r="AO1640" i="1"/>
  <c r="AP1640" i="1"/>
  <c r="AQ1640" i="1"/>
  <c r="AR1640" i="1"/>
  <c r="AS1640" i="1"/>
  <c r="AT1640" i="1"/>
  <c r="X1640" i="1"/>
  <c r="Y1640" i="1" s="1"/>
  <c r="T1640" i="1" s="1"/>
  <c r="V1640" i="1" s="1"/>
  <c r="AB1640" i="1"/>
  <c r="AO1641" i="1"/>
  <c r="AP1641" i="1"/>
  <c r="AQ1641" i="1"/>
  <c r="AR1641" i="1"/>
  <c r="AS1641" i="1"/>
  <c r="AT1641" i="1"/>
  <c r="X1641" i="1"/>
  <c r="Y1641" i="1" s="1"/>
  <c r="T1641" i="1" s="1"/>
  <c r="V1641" i="1" s="1"/>
  <c r="AB1641" i="1"/>
  <c r="AO1642" i="1"/>
  <c r="AP1642" i="1"/>
  <c r="AQ1642" i="1"/>
  <c r="AR1642" i="1"/>
  <c r="AS1642" i="1"/>
  <c r="AT1642" i="1"/>
  <c r="X1642" i="1"/>
  <c r="Y1642" i="1" s="1"/>
  <c r="T1642" i="1" s="1"/>
  <c r="V1642" i="1" s="1"/>
  <c r="AB1642" i="1"/>
  <c r="AO1643" i="1"/>
  <c r="AP1643" i="1"/>
  <c r="AQ1643" i="1"/>
  <c r="AR1643" i="1"/>
  <c r="AS1643" i="1"/>
  <c r="AT1643" i="1"/>
  <c r="X1643" i="1"/>
  <c r="Y1643" i="1" s="1"/>
  <c r="T1643" i="1" s="1"/>
  <c r="V1643" i="1" s="1"/>
  <c r="AB1643" i="1"/>
  <c r="AO1644" i="1"/>
  <c r="AP1644" i="1"/>
  <c r="AQ1644" i="1"/>
  <c r="AR1644" i="1"/>
  <c r="AS1644" i="1"/>
  <c r="AT1644" i="1"/>
  <c r="X1644" i="1"/>
  <c r="Y1644" i="1" s="1"/>
  <c r="T1644" i="1" s="1"/>
  <c r="V1644" i="1" s="1"/>
  <c r="AB1644" i="1"/>
  <c r="AO1645" i="1"/>
  <c r="AP1645" i="1"/>
  <c r="AQ1645" i="1"/>
  <c r="AR1645" i="1"/>
  <c r="AS1645" i="1"/>
  <c r="AT1645" i="1"/>
  <c r="X1645" i="1"/>
  <c r="Y1645" i="1" s="1"/>
  <c r="T1645" i="1" s="1"/>
  <c r="V1645" i="1" s="1"/>
  <c r="AB1645" i="1"/>
  <c r="AO1646" i="1"/>
  <c r="AP1646" i="1"/>
  <c r="AQ1646" i="1"/>
  <c r="AR1646" i="1"/>
  <c r="AS1646" i="1"/>
  <c r="AT1646" i="1"/>
  <c r="X1646" i="1"/>
  <c r="Y1646" i="1" s="1"/>
  <c r="T1646" i="1" s="1"/>
  <c r="V1646" i="1" s="1"/>
  <c r="AB1646" i="1"/>
  <c r="AO1647" i="1"/>
  <c r="AP1647" i="1"/>
  <c r="AQ1647" i="1"/>
  <c r="AR1647" i="1"/>
  <c r="AS1647" i="1"/>
  <c r="AT1647" i="1"/>
  <c r="X1647" i="1"/>
  <c r="Y1647" i="1" s="1"/>
  <c r="T1647" i="1" s="1"/>
  <c r="V1647" i="1" s="1"/>
  <c r="AB1647" i="1"/>
  <c r="AO1648" i="1"/>
  <c r="AP1648" i="1"/>
  <c r="AQ1648" i="1"/>
  <c r="AR1648" i="1"/>
  <c r="AS1648" i="1"/>
  <c r="AT1648" i="1"/>
  <c r="X1648" i="1"/>
  <c r="Y1648" i="1" s="1"/>
  <c r="T1648" i="1" s="1"/>
  <c r="V1648" i="1" s="1"/>
  <c r="AB1648" i="1"/>
  <c r="AO1649" i="1"/>
  <c r="AP1649" i="1"/>
  <c r="AQ1649" i="1"/>
  <c r="AR1649" i="1"/>
  <c r="AS1649" i="1"/>
  <c r="AT1649" i="1"/>
  <c r="X1649" i="1"/>
  <c r="Y1649" i="1" s="1"/>
  <c r="T1649" i="1" s="1"/>
  <c r="V1649" i="1" s="1"/>
  <c r="AB1649" i="1"/>
  <c r="AO1650" i="1"/>
  <c r="AP1650" i="1"/>
  <c r="AQ1650" i="1"/>
  <c r="AR1650" i="1"/>
  <c r="AS1650" i="1"/>
  <c r="AT1650" i="1"/>
  <c r="X1650" i="1"/>
  <c r="Y1650" i="1" s="1"/>
  <c r="T1650" i="1" s="1"/>
  <c r="V1650" i="1" s="1"/>
  <c r="AB1650" i="1"/>
  <c r="AO1651" i="1"/>
  <c r="AP1651" i="1"/>
  <c r="AQ1651" i="1"/>
  <c r="AR1651" i="1"/>
  <c r="AS1651" i="1"/>
  <c r="AT1651" i="1"/>
  <c r="X1651" i="1"/>
  <c r="Y1651" i="1" s="1"/>
  <c r="T1651" i="1" s="1"/>
  <c r="V1651" i="1" s="1"/>
  <c r="AB1651" i="1"/>
  <c r="AO1652" i="1"/>
  <c r="AP1652" i="1"/>
  <c r="AQ1652" i="1"/>
  <c r="AR1652" i="1"/>
  <c r="AS1652" i="1"/>
  <c r="AT1652" i="1"/>
  <c r="X1652" i="1"/>
  <c r="Y1652" i="1" s="1"/>
  <c r="T1652" i="1" s="1"/>
  <c r="V1652" i="1" s="1"/>
  <c r="AB1652" i="1"/>
  <c r="AO1653" i="1"/>
  <c r="AP1653" i="1"/>
  <c r="AQ1653" i="1"/>
  <c r="AR1653" i="1"/>
  <c r="AS1653" i="1"/>
  <c r="AT1653" i="1"/>
  <c r="X1653" i="1"/>
  <c r="Y1653" i="1" s="1"/>
  <c r="T1653" i="1" s="1"/>
  <c r="V1653" i="1" s="1"/>
  <c r="AB1653" i="1"/>
  <c r="AO1654" i="1"/>
  <c r="AP1654" i="1"/>
  <c r="AQ1654" i="1"/>
  <c r="AR1654" i="1"/>
  <c r="AS1654" i="1"/>
  <c r="AT1654" i="1"/>
  <c r="X1654" i="1"/>
  <c r="Y1654" i="1" s="1"/>
  <c r="T1654" i="1" s="1"/>
  <c r="V1654" i="1" s="1"/>
  <c r="AB1654" i="1"/>
  <c r="AO1655" i="1"/>
  <c r="AP1655" i="1"/>
  <c r="AQ1655" i="1"/>
  <c r="AR1655" i="1"/>
  <c r="AS1655" i="1"/>
  <c r="AT1655" i="1"/>
  <c r="X1655" i="1"/>
  <c r="Y1655" i="1" s="1"/>
  <c r="T1655" i="1" s="1"/>
  <c r="V1655" i="1" s="1"/>
  <c r="AB1655" i="1"/>
  <c r="AO1656" i="1"/>
  <c r="AP1656" i="1"/>
  <c r="AQ1656" i="1"/>
  <c r="AR1656" i="1"/>
  <c r="AS1656" i="1"/>
  <c r="AT1656" i="1"/>
  <c r="X1656" i="1"/>
  <c r="Y1656" i="1" s="1"/>
  <c r="T1656" i="1" s="1"/>
  <c r="V1656" i="1" s="1"/>
  <c r="AB1656" i="1"/>
  <c r="AO1657" i="1"/>
  <c r="AP1657" i="1"/>
  <c r="AQ1657" i="1"/>
  <c r="AR1657" i="1"/>
  <c r="AS1657" i="1"/>
  <c r="AT1657" i="1"/>
  <c r="X1657" i="1"/>
  <c r="Y1657" i="1" s="1"/>
  <c r="T1657" i="1" s="1"/>
  <c r="V1657" i="1" s="1"/>
  <c r="AB1657" i="1"/>
  <c r="AO1658" i="1"/>
  <c r="AP1658" i="1"/>
  <c r="AQ1658" i="1"/>
  <c r="AR1658" i="1"/>
  <c r="AS1658" i="1"/>
  <c r="AT1658" i="1"/>
  <c r="X1658" i="1"/>
  <c r="Y1658" i="1" s="1"/>
  <c r="T1658" i="1" s="1"/>
  <c r="V1658" i="1" s="1"/>
  <c r="AB1658" i="1"/>
  <c r="AO1659" i="1"/>
  <c r="AP1659" i="1"/>
  <c r="AQ1659" i="1"/>
  <c r="AR1659" i="1"/>
  <c r="AS1659" i="1"/>
  <c r="AT1659" i="1"/>
  <c r="X1659" i="1"/>
  <c r="Y1659" i="1" s="1"/>
  <c r="T1659" i="1" s="1"/>
  <c r="V1659" i="1" s="1"/>
  <c r="AB1659" i="1"/>
  <c r="AO1660" i="1"/>
  <c r="AP1660" i="1"/>
  <c r="AQ1660" i="1"/>
  <c r="AR1660" i="1"/>
  <c r="AS1660" i="1"/>
  <c r="AT1660" i="1"/>
  <c r="X1660" i="1"/>
  <c r="Y1660" i="1" s="1"/>
  <c r="T1660" i="1" s="1"/>
  <c r="V1660" i="1" s="1"/>
  <c r="AB1660" i="1"/>
  <c r="AO1661" i="1"/>
  <c r="AP1661" i="1"/>
  <c r="AQ1661" i="1"/>
  <c r="AR1661" i="1"/>
  <c r="AS1661" i="1"/>
  <c r="AT1661" i="1"/>
  <c r="X1661" i="1"/>
  <c r="Y1661" i="1" s="1"/>
  <c r="T1661" i="1" s="1"/>
  <c r="V1661" i="1" s="1"/>
  <c r="AB1661" i="1"/>
  <c r="AO1662" i="1"/>
  <c r="AP1662" i="1"/>
  <c r="AQ1662" i="1"/>
  <c r="AR1662" i="1"/>
  <c r="AS1662" i="1"/>
  <c r="AT1662" i="1"/>
  <c r="X1662" i="1"/>
  <c r="Y1662" i="1" s="1"/>
  <c r="T1662" i="1" s="1"/>
  <c r="V1662" i="1" s="1"/>
  <c r="AB1662" i="1"/>
  <c r="AO1663" i="1"/>
  <c r="AP1663" i="1"/>
  <c r="AQ1663" i="1"/>
  <c r="AR1663" i="1"/>
  <c r="AS1663" i="1"/>
  <c r="AT1663" i="1"/>
  <c r="X1663" i="1"/>
  <c r="Y1663" i="1" s="1"/>
  <c r="T1663" i="1" s="1"/>
  <c r="V1663" i="1" s="1"/>
  <c r="AB1663" i="1"/>
  <c r="AO1664" i="1"/>
  <c r="AP1664" i="1"/>
  <c r="AQ1664" i="1"/>
  <c r="AR1664" i="1"/>
  <c r="AS1664" i="1"/>
  <c r="AT1664" i="1"/>
  <c r="X1664" i="1"/>
  <c r="Y1664" i="1" s="1"/>
  <c r="T1664" i="1" s="1"/>
  <c r="V1664" i="1" s="1"/>
  <c r="AB1664" i="1"/>
  <c r="AO1665" i="1"/>
  <c r="AP1665" i="1"/>
  <c r="AQ1665" i="1"/>
  <c r="AR1665" i="1"/>
  <c r="AS1665" i="1"/>
  <c r="AT1665" i="1"/>
  <c r="X1665" i="1"/>
  <c r="Y1665" i="1" s="1"/>
  <c r="T1665" i="1" s="1"/>
  <c r="V1665" i="1" s="1"/>
  <c r="AB1665" i="1"/>
  <c r="AO1666" i="1"/>
  <c r="AP1666" i="1"/>
  <c r="AQ1666" i="1"/>
  <c r="AR1666" i="1"/>
  <c r="AS1666" i="1"/>
  <c r="AT1666" i="1"/>
  <c r="X1666" i="1"/>
  <c r="Y1666" i="1" s="1"/>
  <c r="T1666" i="1" s="1"/>
  <c r="V1666" i="1" s="1"/>
  <c r="AB1666" i="1"/>
  <c r="AO1667" i="1"/>
  <c r="AP1667" i="1"/>
  <c r="AQ1667" i="1"/>
  <c r="AR1667" i="1"/>
  <c r="AS1667" i="1"/>
  <c r="AT1667" i="1"/>
  <c r="X1667" i="1"/>
  <c r="Y1667" i="1" s="1"/>
  <c r="T1667" i="1" s="1"/>
  <c r="V1667" i="1" s="1"/>
  <c r="AB1667" i="1"/>
  <c r="AO1668" i="1"/>
  <c r="AP1668" i="1"/>
  <c r="AQ1668" i="1"/>
  <c r="AR1668" i="1"/>
  <c r="AS1668" i="1"/>
  <c r="AT1668" i="1"/>
  <c r="X1668" i="1"/>
  <c r="Y1668" i="1" s="1"/>
  <c r="T1668" i="1" s="1"/>
  <c r="V1668" i="1" s="1"/>
  <c r="AB1668" i="1"/>
  <c r="AO1669" i="1"/>
  <c r="AP1669" i="1"/>
  <c r="AQ1669" i="1"/>
  <c r="AR1669" i="1"/>
  <c r="AS1669" i="1"/>
  <c r="AT1669" i="1"/>
  <c r="X1669" i="1"/>
  <c r="Y1669" i="1" s="1"/>
  <c r="T1669" i="1" s="1"/>
  <c r="V1669" i="1" s="1"/>
  <c r="AB1669" i="1"/>
  <c r="AO1670" i="1"/>
  <c r="AP1670" i="1"/>
  <c r="AQ1670" i="1"/>
  <c r="AR1670" i="1"/>
  <c r="AS1670" i="1"/>
  <c r="AT1670" i="1"/>
  <c r="X1670" i="1"/>
  <c r="Y1670" i="1" s="1"/>
  <c r="T1670" i="1" s="1"/>
  <c r="V1670" i="1" s="1"/>
  <c r="AB1670" i="1"/>
  <c r="AO1671" i="1"/>
  <c r="AP1671" i="1"/>
  <c r="AQ1671" i="1"/>
  <c r="AR1671" i="1"/>
  <c r="AS1671" i="1"/>
  <c r="AT1671" i="1"/>
  <c r="X1671" i="1"/>
  <c r="Y1671" i="1" s="1"/>
  <c r="T1671" i="1" s="1"/>
  <c r="V1671" i="1" s="1"/>
  <c r="AB1671" i="1"/>
  <c r="AO1672" i="1"/>
  <c r="AP1672" i="1"/>
  <c r="AQ1672" i="1"/>
  <c r="AR1672" i="1"/>
  <c r="AS1672" i="1"/>
  <c r="AT1672" i="1"/>
  <c r="X1672" i="1"/>
  <c r="Y1672" i="1" s="1"/>
  <c r="T1672" i="1" s="1"/>
  <c r="V1672" i="1" s="1"/>
  <c r="AB1672" i="1"/>
  <c r="AO1673" i="1"/>
  <c r="AP1673" i="1"/>
  <c r="AQ1673" i="1"/>
  <c r="AR1673" i="1"/>
  <c r="AS1673" i="1"/>
  <c r="AT1673" i="1"/>
  <c r="X1673" i="1"/>
  <c r="Y1673" i="1" s="1"/>
  <c r="T1673" i="1" s="1"/>
  <c r="V1673" i="1" s="1"/>
  <c r="AB1673" i="1"/>
  <c r="AO1674" i="1"/>
  <c r="AP1674" i="1"/>
  <c r="AQ1674" i="1"/>
  <c r="AR1674" i="1"/>
  <c r="AS1674" i="1"/>
  <c r="AT1674" i="1"/>
  <c r="X1674" i="1"/>
  <c r="Y1674" i="1" s="1"/>
  <c r="T1674" i="1" s="1"/>
  <c r="V1674" i="1" s="1"/>
  <c r="AB1674" i="1"/>
  <c r="AO1675" i="1"/>
  <c r="AP1675" i="1"/>
  <c r="AQ1675" i="1"/>
  <c r="AR1675" i="1"/>
  <c r="AS1675" i="1"/>
  <c r="AT1675" i="1"/>
  <c r="X1675" i="1"/>
  <c r="Y1675" i="1" s="1"/>
  <c r="T1675" i="1" s="1"/>
  <c r="V1675" i="1" s="1"/>
  <c r="AB1675" i="1"/>
  <c r="AO1676" i="1"/>
  <c r="AP1676" i="1"/>
  <c r="AQ1676" i="1"/>
  <c r="AR1676" i="1"/>
  <c r="AS1676" i="1"/>
  <c r="AT1676" i="1"/>
  <c r="X1676" i="1"/>
  <c r="Y1676" i="1" s="1"/>
  <c r="T1676" i="1" s="1"/>
  <c r="V1676" i="1" s="1"/>
  <c r="AB1676" i="1"/>
  <c r="AO1677" i="1"/>
  <c r="AP1677" i="1"/>
  <c r="AQ1677" i="1"/>
  <c r="AR1677" i="1"/>
  <c r="AS1677" i="1"/>
  <c r="AT1677" i="1"/>
  <c r="X1677" i="1"/>
  <c r="Y1677" i="1" s="1"/>
  <c r="T1677" i="1" s="1"/>
  <c r="V1677" i="1" s="1"/>
  <c r="AB1677" i="1"/>
  <c r="AO1678" i="1"/>
  <c r="AP1678" i="1"/>
  <c r="AQ1678" i="1"/>
  <c r="AR1678" i="1"/>
  <c r="AS1678" i="1"/>
  <c r="AT1678" i="1"/>
  <c r="X1678" i="1"/>
  <c r="Y1678" i="1" s="1"/>
  <c r="T1678" i="1" s="1"/>
  <c r="V1678" i="1" s="1"/>
  <c r="AB1678" i="1"/>
  <c r="AO1679" i="1"/>
  <c r="AP1679" i="1"/>
  <c r="AQ1679" i="1"/>
  <c r="AR1679" i="1"/>
  <c r="AS1679" i="1"/>
  <c r="AT1679" i="1"/>
  <c r="X1679" i="1"/>
  <c r="Y1679" i="1" s="1"/>
  <c r="T1679" i="1" s="1"/>
  <c r="V1679" i="1" s="1"/>
  <c r="AB1679" i="1"/>
  <c r="AO1680" i="1"/>
  <c r="AP1680" i="1"/>
  <c r="AQ1680" i="1"/>
  <c r="AR1680" i="1"/>
  <c r="AS1680" i="1"/>
  <c r="AT1680" i="1"/>
  <c r="X1680" i="1"/>
  <c r="Y1680" i="1" s="1"/>
  <c r="T1680" i="1" s="1"/>
  <c r="V1680" i="1" s="1"/>
  <c r="AB1680" i="1"/>
  <c r="AO1681" i="1"/>
  <c r="AP1681" i="1"/>
  <c r="AQ1681" i="1"/>
  <c r="AR1681" i="1"/>
  <c r="AS1681" i="1"/>
  <c r="AT1681" i="1"/>
  <c r="X1681" i="1"/>
  <c r="Y1681" i="1" s="1"/>
  <c r="T1681" i="1" s="1"/>
  <c r="V1681" i="1" s="1"/>
  <c r="AB1681" i="1"/>
  <c r="AO1682" i="1"/>
  <c r="AP1682" i="1"/>
  <c r="AQ1682" i="1"/>
  <c r="AR1682" i="1"/>
  <c r="AS1682" i="1"/>
  <c r="AT1682" i="1"/>
  <c r="X1682" i="1"/>
  <c r="Y1682" i="1" s="1"/>
  <c r="T1682" i="1" s="1"/>
  <c r="V1682" i="1" s="1"/>
  <c r="AB1682" i="1"/>
  <c r="AO1683" i="1"/>
  <c r="AP1683" i="1"/>
  <c r="AQ1683" i="1"/>
  <c r="AR1683" i="1"/>
  <c r="AS1683" i="1"/>
  <c r="AT1683" i="1"/>
  <c r="X1683" i="1"/>
  <c r="Y1683" i="1" s="1"/>
  <c r="T1683" i="1" s="1"/>
  <c r="V1683" i="1" s="1"/>
  <c r="AB1683" i="1"/>
  <c r="AO1684" i="1"/>
  <c r="AP1684" i="1"/>
  <c r="AQ1684" i="1"/>
  <c r="AR1684" i="1"/>
  <c r="AS1684" i="1"/>
  <c r="AT1684" i="1"/>
  <c r="X1684" i="1"/>
  <c r="Y1684" i="1" s="1"/>
  <c r="T1684" i="1" s="1"/>
  <c r="V1684" i="1" s="1"/>
  <c r="AB1684" i="1"/>
  <c r="AO1685" i="1"/>
  <c r="AP1685" i="1"/>
  <c r="AQ1685" i="1"/>
  <c r="AR1685" i="1"/>
  <c r="AS1685" i="1"/>
  <c r="AT1685" i="1"/>
  <c r="X1685" i="1"/>
  <c r="Y1685" i="1" s="1"/>
  <c r="T1685" i="1" s="1"/>
  <c r="V1685" i="1" s="1"/>
  <c r="AB1685" i="1"/>
  <c r="AO1686" i="1"/>
  <c r="AP1686" i="1"/>
  <c r="AQ1686" i="1"/>
  <c r="AR1686" i="1"/>
  <c r="AS1686" i="1"/>
  <c r="AT1686" i="1"/>
  <c r="X1686" i="1"/>
  <c r="Y1686" i="1" s="1"/>
  <c r="T1686" i="1" s="1"/>
  <c r="V1686" i="1" s="1"/>
  <c r="AB1686" i="1"/>
  <c r="AO1687" i="1"/>
  <c r="AP1687" i="1"/>
  <c r="AQ1687" i="1"/>
  <c r="AR1687" i="1"/>
  <c r="AS1687" i="1"/>
  <c r="AT1687" i="1"/>
  <c r="X1687" i="1"/>
  <c r="Y1687" i="1" s="1"/>
  <c r="T1687" i="1" s="1"/>
  <c r="V1687" i="1" s="1"/>
  <c r="AB1687" i="1"/>
  <c r="AO1688" i="1"/>
  <c r="AP1688" i="1"/>
  <c r="AQ1688" i="1"/>
  <c r="AR1688" i="1"/>
  <c r="AS1688" i="1"/>
  <c r="AT1688" i="1"/>
  <c r="X1688" i="1"/>
  <c r="Y1688" i="1" s="1"/>
  <c r="T1688" i="1" s="1"/>
  <c r="V1688" i="1" s="1"/>
  <c r="AB1688" i="1"/>
  <c r="AO1689" i="1"/>
  <c r="AP1689" i="1"/>
  <c r="AQ1689" i="1"/>
  <c r="AR1689" i="1"/>
  <c r="AS1689" i="1"/>
  <c r="AT1689" i="1"/>
  <c r="X1689" i="1"/>
  <c r="Y1689" i="1" s="1"/>
  <c r="T1689" i="1" s="1"/>
  <c r="V1689" i="1" s="1"/>
  <c r="AB1689" i="1"/>
  <c r="AO1690" i="1"/>
  <c r="AP1690" i="1"/>
  <c r="AQ1690" i="1"/>
  <c r="AR1690" i="1"/>
  <c r="AS1690" i="1"/>
  <c r="AT1690" i="1"/>
  <c r="X1690" i="1"/>
  <c r="Y1690" i="1" s="1"/>
  <c r="T1690" i="1" s="1"/>
  <c r="V1690" i="1" s="1"/>
  <c r="AB1690" i="1"/>
  <c r="AO1691" i="1"/>
  <c r="AP1691" i="1"/>
  <c r="AQ1691" i="1"/>
  <c r="AR1691" i="1"/>
  <c r="AS1691" i="1"/>
  <c r="AT1691" i="1"/>
  <c r="X1691" i="1"/>
  <c r="Y1691" i="1" s="1"/>
  <c r="T1691" i="1" s="1"/>
  <c r="V1691" i="1" s="1"/>
  <c r="AB1691" i="1"/>
  <c r="AO1692" i="1"/>
  <c r="AP1692" i="1"/>
  <c r="AQ1692" i="1"/>
  <c r="AR1692" i="1"/>
  <c r="AS1692" i="1"/>
  <c r="AT1692" i="1"/>
  <c r="X1692" i="1"/>
  <c r="Y1692" i="1" s="1"/>
  <c r="T1692" i="1" s="1"/>
  <c r="V1692" i="1" s="1"/>
  <c r="AB1692" i="1"/>
  <c r="AO1693" i="1"/>
  <c r="AP1693" i="1"/>
  <c r="AQ1693" i="1"/>
  <c r="AR1693" i="1"/>
  <c r="AS1693" i="1"/>
  <c r="AT1693" i="1"/>
  <c r="X1693" i="1"/>
  <c r="Y1693" i="1" s="1"/>
  <c r="T1693" i="1" s="1"/>
  <c r="V1693" i="1" s="1"/>
  <c r="AB1693" i="1"/>
  <c r="AO1694" i="1"/>
  <c r="AP1694" i="1"/>
  <c r="AQ1694" i="1"/>
  <c r="AR1694" i="1"/>
  <c r="AS1694" i="1"/>
  <c r="AT1694" i="1"/>
  <c r="X1694" i="1"/>
  <c r="Y1694" i="1" s="1"/>
  <c r="T1694" i="1" s="1"/>
  <c r="V1694" i="1" s="1"/>
  <c r="AB1694" i="1"/>
  <c r="AO1695" i="1"/>
  <c r="AP1695" i="1"/>
  <c r="AQ1695" i="1"/>
  <c r="AR1695" i="1"/>
  <c r="AS1695" i="1"/>
  <c r="AT1695" i="1"/>
  <c r="X1695" i="1"/>
  <c r="Y1695" i="1" s="1"/>
  <c r="T1695" i="1" s="1"/>
  <c r="V1695" i="1" s="1"/>
  <c r="AB1695" i="1"/>
  <c r="AO1696" i="1"/>
  <c r="AP1696" i="1"/>
  <c r="AQ1696" i="1"/>
  <c r="AR1696" i="1"/>
  <c r="AS1696" i="1"/>
  <c r="AT1696" i="1"/>
  <c r="X1696" i="1"/>
  <c r="Y1696" i="1" s="1"/>
  <c r="T1696" i="1" s="1"/>
  <c r="V1696" i="1" s="1"/>
  <c r="AB1696" i="1"/>
  <c r="AO1697" i="1"/>
  <c r="AP1697" i="1"/>
  <c r="AQ1697" i="1"/>
  <c r="AR1697" i="1"/>
  <c r="AS1697" i="1"/>
  <c r="AT1697" i="1"/>
  <c r="X1697" i="1"/>
  <c r="Y1697" i="1" s="1"/>
  <c r="T1697" i="1" s="1"/>
  <c r="V1697" i="1" s="1"/>
  <c r="AB1697" i="1"/>
  <c r="AO1698" i="1"/>
  <c r="AP1698" i="1"/>
  <c r="AQ1698" i="1"/>
  <c r="AR1698" i="1"/>
  <c r="AS1698" i="1"/>
  <c r="AT1698" i="1"/>
  <c r="X1698" i="1"/>
  <c r="Y1698" i="1" s="1"/>
  <c r="T1698" i="1" s="1"/>
  <c r="V1698" i="1" s="1"/>
  <c r="AB1698" i="1"/>
  <c r="AO1699" i="1"/>
  <c r="AP1699" i="1"/>
  <c r="AQ1699" i="1"/>
  <c r="AR1699" i="1"/>
  <c r="AS1699" i="1"/>
  <c r="AT1699" i="1"/>
  <c r="X1699" i="1"/>
  <c r="Y1699" i="1" s="1"/>
  <c r="T1699" i="1" s="1"/>
  <c r="V1699" i="1" s="1"/>
  <c r="AB1699" i="1"/>
  <c r="AO1700" i="1"/>
  <c r="AP1700" i="1"/>
  <c r="AQ1700" i="1"/>
  <c r="AR1700" i="1"/>
  <c r="AS1700" i="1"/>
  <c r="AT1700" i="1"/>
  <c r="X1700" i="1"/>
  <c r="Y1700" i="1" s="1"/>
  <c r="T1700" i="1" s="1"/>
  <c r="V1700" i="1" s="1"/>
  <c r="AB1700" i="1"/>
  <c r="AO1701" i="1"/>
  <c r="AP1701" i="1"/>
  <c r="AQ1701" i="1"/>
  <c r="AR1701" i="1"/>
  <c r="AS1701" i="1"/>
  <c r="AT1701" i="1"/>
  <c r="X1701" i="1"/>
  <c r="Y1701" i="1" s="1"/>
  <c r="T1701" i="1" s="1"/>
  <c r="V1701" i="1" s="1"/>
  <c r="AB1701" i="1"/>
  <c r="AO1702" i="1"/>
  <c r="AP1702" i="1"/>
  <c r="AQ1702" i="1"/>
  <c r="AR1702" i="1"/>
  <c r="AS1702" i="1"/>
  <c r="AT1702" i="1"/>
  <c r="X1702" i="1"/>
  <c r="Y1702" i="1" s="1"/>
  <c r="T1702" i="1" s="1"/>
  <c r="V1702" i="1" s="1"/>
  <c r="AB1702" i="1"/>
  <c r="AO1703" i="1"/>
  <c r="AP1703" i="1"/>
  <c r="AQ1703" i="1"/>
  <c r="AR1703" i="1"/>
  <c r="AS1703" i="1"/>
  <c r="AT1703" i="1"/>
  <c r="X1703" i="1"/>
  <c r="Y1703" i="1" s="1"/>
  <c r="T1703" i="1" s="1"/>
  <c r="V1703" i="1" s="1"/>
  <c r="AB1703" i="1"/>
  <c r="AO1704" i="1"/>
  <c r="AP1704" i="1"/>
  <c r="AQ1704" i="1"/>
  <c r="AR1704" i="1"/>
  <c r="AS1704" i="1"/>
  <c r="AT1704" i="1"/>
  <c r="X1704" i="1"/>
  <c r="Y1704" i="1" s="1"/>
  <c r="T1704" i="1" s="1"/>
  <c r="V1704" i="1" s="1"/>
  <c r="AB1704" i="1"/>
  <c r="AO1705" i="1"/>
  <c r="AP1705" i="1"/>
  <c r="AQ1705" i="1"/>
  <c r="AR1705" i="1"/>
  <c r="AS1705" i="1"/>
  <c r="AT1705" i="1"/>
  <c r="X1705" i="1"/>
  <c r="Y1705" i="1" s="1"/>
  <c r="T1705" i="1" s="1"/>
  <c r="V1705" i="1" s="1"/>
  <c r="AB1705" i="1"/>
  <c r="AO1706" i="1"/>
  <c r="AP1706" i="1"/>
  <c r="AQ1706" i="1"/>
  <c r="AR1706" i="1"/>
  <c r="AS1706" i="1"/>
  <c r="AT1706" i="1"/>
  <c r="X1706" i="1"/>
  <c r="Y1706" i="1" s="1"/>
  <c r="T1706" i="1" s="1"/>
  <c r="V1706" i="1" s="1"/>
  <c r="AB1706" i="1"/>
  <c r="AO1707" i="1"/>
  <c r="AP1707" i="1"/>
  <c r="AQ1707" i="1"/>
  <c r="AR1707" i="1"/>
  <c r="AS1707" i="1"/>
  <c r="AT1707" i="1"/>
  <c r="X1707" i="1"/>
  <c r="Y1707" i="1" s="1"/>
  <c r="T1707" i="1" s="1"/>
  <c r="V1707" i="1" s="1"/>
  <c r="AB1707" i="1"/>
  <c r="AO1708" i="1"/>
  <c r="AP1708" i="1"/>
  <c r="AQ1708" i="1"/>
  <c r="AR1708" i="1"/>
  <c r="AS1708" i="1"/>
  <c r="AT1708" i="1"/>
  <c r="X1708" i="1"/>
  <c r="Y1708" i="1" s="1"/>
  <c r="T1708" i="1" s="1"/>
  <c r="V1708" i="1" s="1"/>
  <c r="AB1708" i="1"/>
  <c r="AO1709" i="1"/>
  <c r="AP1709" i="1"/>
  <c r="AQ1709" i="1"/>
  <c r="AR1709" i="1"/>
  <c r="AS1709" i="1"/>
  <c r="AT1709" i="1"/>
  <c r="X1709" i="1"/>
  <c r="Y1709" i="1" s="1"/>
  <c r="T1709" i="1" s="1"/>
  <c r="V1709" i="1" s="1"/>
  <c r="AB1709" i="1"/>
  <c r="AO1710" i="1"/>
  <c r="AP1710" i="1"/>
  <c r="AQ1710" i="1"/>
  <c r="AR1710" i="1"/>
  <c r="AS1710" i="1"/>
  <c r="AT1710" i="1"/>
  <c r="X1710" i="1"/>
  <c r="Y1710" i="1" s="1"/>
  <c r="T1710" i="1" s="1"/>
  <c r="V1710" i="1" s="1"/>
  <c r="AB1710" i="1"/>
  <c r="AO1711" i="1"/>
  <c r="AP1711" i="1"/>
  <c r="AQ1711" i="1"/>
  <c r="AR1711" i="1"/>
  <c r="AS1711" i="1"/>
  <c r="AT1711" i="1"/>
  <c r="X1711" i="1"/>
  <c r="Y1711" i="1" s="1"/>
  <c r="T1711" i="1" s="1"/>
  <c r="V1711" i="1" s="1"/>
  <c r="AB1711" i="1"/>
  <c r="AO1712" i="1"/>
  <c r="AP1712" i="1"/>
  <c r="AQ1712" i="1"/>
  <c r="AR1712" i="1"/>
  <c r="AS1712" i="1"/>
  <c r="AT1712" i="1"/>
  <c r="X1712" i="1"/>
  <c r="Y1712" i="1" s="1"/>
  <c r="T1712" i="1" s="1"/>
  <c r="V1712" i="1" s="1"/>
  <c r="AB1712" i="1"/>
  <c r="AO1713" i="1"/>
  <c r="AP1713" i="1"/>
  <c r="AQ1713" i="1"/>
  <c r="AR1713" i="1"/>
  <c r="AS1713" i="1"/>
  <c r="AT1713" i="1"/>
  <c r="X1713" i="1"/>
  <c r="Y1713" i="1" s="1"/>
  <c r="T1713" i="1" s="1"/>
  <c r="V1713" i="1" s="1"/>
  <c r="AB1713" i="1"/>
  <c r="AO1714" i="1"/>
  <c r="AP1714" i="1"/>
  <c r="AQ1714" i="1"/>
  <c r="AR1714" i="1"/>
  <c r="AS1714" i="1"/>
  <c r="AT1714" i="1"/>
  <c r="X1714" i="1"/>
  <c r="Y1714" i="1" s="1"/>
  <c r="T1714" i="1" s="1"/>
  <c r="V1714" i="1" s="1"/>
  <c r="AB1714" i="1"/>
  <c r="AO1715" i="1"/>
  <c r="AP1715" i="1"/>
  <c r="AQ1715" i="1"/>
  <c r="AR1715" i="1"/>
  <c r="AS1715" i="1"/>
  <c r="AT1715" i="1"/>
  <c r="X1715" i="1"/>
  <c r="Y1715" i="1" s="1"/>
  <c r="T1715" i="1" s="1"/>
  <c r="V1715" i="1" s="1"/>
  <c r="AB1715" i="1"/>
  <c r="AO1716" i="1"/>
  <c r="AP1716" i="1"/>
  <c r="AQ1716" i="1"/>
  <c r="AR1716" i="1"/>
  <c r="AS1716" i="1"/>
  <c r="AT1716" i="1"/>
  <c r="X1716" i="1"/>
  <c r="Y1716" i="1" s="1"/>
  <c r="T1716" i="1" s="1"/>
  <c r="V1716" i="1" s="1"/>
  <c r="AB1716" i="1"/>
  <c r="AO1717" i="1"/>
  <c r="AP1717" i="1"/>
  <c r="AQ1717" i="1"/>
  <c r="AR1717" i="1"/>
  <c r="AS1717" i="1"/>
  <c r="AT1717" i="1"/>
  <c r="X1717" i="1"/>
  <c r="Y1717" i="1" s="1"/>
  <c r="T1717" i="1" s="1"/>
  <c r="V1717" i="1" s="1"/>
  <c r="AB1717" i="1"/>
  <c r="AO1718" i="1"/>
  <c r="AP1718" i="1"/>
  <c r="AQ1718" i="1"/>
  <c r="AR1718" i="1"/>
  <c r="AS1718" i="1"/>
  <c r="AT1718" i="1"/>
  <c r="X1718" i="1"/>
  <c r="Y1718" i="1" s="1"/>
  <c r="T1718" i="1" s="1"/>
  <c r="V1718" i="1" s="1"/>
  <c r="AB1718" i="1"/>
  <c r="AO1719" i="1"/>
  <c r="AP1719" i="1"/>
  <c r="AQ1719" i="1"/>
  <c r="AR1719" i="1"/>
  <c r="AS1719" i="1"/>
  <c r="AT1719" i="1"/>
  <c r="X1719" i="1"/>
  <c r="Y1719" i="1" s="1"/>
  <c r="T1719" i="1" s="1"/>
  <c r="V1719" i="1" s="1"/>
  <c r="AB1719" i="1"/>
  <c r="AO1720" i="1"/>
  <c r="AP1720" i="1"/>
  <c r="AQ1720" i="1"/>
  <c r="AR1720" i="1"/>
  <c r="AS1720" i="1"/>
  <c r="AT1720" i="1"/>
  <c r="X1720" i="1"/>
  <c r="Y1720" i="1" s="1"/>
  <c r="T1720" i="1" s="1"/>
  <c r="V1720" i="1" s="1"/>
  <c r="AB1720" i="1"/>
  <c r="AO1721" i="1"/>
  <c r="AP1721" i="1"/>
  <c r="AQ1721" i="1"/>
  <c r="AR1721" i="1"/>
  <c r="AS1721" i="1"/>
  <c r="AT1721" i="1"/>
  <c r="X1721" i="1"/>
  <c r="Y1721" i="1" s="1"/>
  <c r="T1721" i="1" s="1"/>
  <c r="V1721" i="1" s="1"/>
  <c r="AB1721" i="1"/>
  <c r="AO1722" i="1"/>
  <c r="AP1722" i="1"/>
  <c r="AQ1722" i="1"/>
  <c r="AR1722" i="1"/>
  <c r="AS1722" i="1"/>
  <c r="AT1722" i="1"/>
  <c r="X1722" i="1"/>
  <c r="Y1722" i="1" s="1"/>
  <c r="T1722" i="1" s="1"/>
  <c r="V1722" i="1" s="1"/>
  <c r="AB1722" i="1"/>
  <c r="AO1723" i="1"/>
  <c r="AP1723" i="1"/>
  <c r="AQ1723" i="1"/>
  <c r="AR1723" i="1"/>
  <c r="AS1723" i="1"/>
  <c r="AT1723" i="1"/>
  <c r="X1723" i="1"/>
  <c r="Y1723" i="1" s="1"/>
  <c r="T1723" i="1" s="1"/>
  <c r="V1723" i="1" s="1"/>
  <c r="AB1723" i="1"/>
  <c r="AO1724" i="1"/>
  <c r="AP1724" i="1"/>
  <c r="AQ1724" i="1"/>
  <c r="AR1724" i="1"/>
  <c r="AS1724" i="1"/>
  <c r="AT1724" i="1"/>
  <c r="X1724" i="1"/>
  <c r="Y1724" i="1" s="1"/>
  <c r="T1724" i="1" s="1"/>
  <c r="V1724" i="1" s="1"/>
  <c r="AB1724" i="1"/>
  <c r="AO1725" i="1"/>
  <c r="AP1725" i="1"/>
  <c r="AQ1725" i="1"/>
  <c r="AR1725" i="1"/>
  <c r="AS1725" i="1"/>
  <c r="AT1725" i="1"/>
  <c r="X1725" i="1"/>
  <c r="Y1725" i="1" s="1"/>
  <c r="T1725" i="1" s="1"/>
  <c r="V1725" i="1" s="1"/>
  <c r="AB1725" i="1"/>
  <c r="AO1727" i="1"/>
  <c r="AP1727" i="1"/>
  <c r="AQ1727" i="1"/>
  <c r="AR1727" i="1"/>
  <c r="AS1727" i="1"/>
  <c r="AT1727" i="1"/>
  <c r="X1727" i="1"/>
  <c r="Y1727" i="1" s="1"/>
  <c r="T1727" i="1" s="1"/>
  <c r="V1727" i="1" s="1"/>
  <c r="AB1727" i="1"/>
  <c r="AO1728" i="1"/>
  <c r="AP1728" i="1"/>
  <c r="AQ1728" i="1"/>
  <c r="AR1728" i="1"/>
  <c r="AS1728" i="1"/>
  <c r="AT1728" i="1"/>
  <c r="X1728" i="1"/>
  <c r="Y1728" i="1" s="1"/>
  <c r="T1728" i="1" s="1"/>
  <c r="V1728" i="1" s="1"/>
  <c r="AB1728" i="1"/>
  <c r="AO1729" i="1"/>
  <c r="AP1729" i="1"/>
  <c r="AQ1729" i="1"/>
  <c r="AR1729" i="1"/>
  <c r="AS1729" i="1"/>
  <c r="AT1729" i="1"/>
  <c r="X1729" i="1"/>
  <c r="Y1729" i="1" s="1"/>
  <c r="T1729" i="1" s="1"/>
  <c r="V1729" i="1" s="1"/>
  <c r="AB1729" i="1"/>
  <c r="AO1730" i="1"/>
  <c r="AP1730" i="1"/>
  <c r="AQ1730" i="1"/>
  <c r="AR1730" i="1"/>
  <c r="AS1730" i="1"/>
  <c r="AT1730" i="1"/>
  <c r="X1730" i="1"/>
  <c r="Y1730" i="1" s="1"/>
  <c r="T1730" i="1" s="1"/>
  <c r="V1730" i="1" s="1"/>
  <c r="AB1730" i="1"/>
  <c r="AO1726" i="1"/>
  <c r="AP1726" i="1"/>
  <c r="AQ1726" i="1"/>
  <c r="AR1726" i="1"/>
  <c r="AS1726" i="1"/>
  <c r="AT1726" i="1"/>
  <c r="X1726" i="1"/>
  <c r="Y1726" i="1" s="1"/>
  <c r="T1726" i="1" s="1"/>
  <c r="V1726" i="1" s="1"/>
  <c r="AB1726" i="1"/>
  <c r="AO1731" i="1"/>
  <c r="AP1731" i="1"/>
  <c r="AQ1731" i="1"/>
  <c r="AR1731" i="1"/>
  <c r="AS1731" i="1"/>
  <c r="AT1731" i="1"/>
  <c r="X1731" i="1"/>
  <c r="Y1731" i="1" s="1"/>
  <c r="T1731" i="1" s="1"/>
  <c r="V1731" i="1" s="1"/>
  <c r="AB1731" i="1"/>
  <c r="AO1732" i="1"/>
  <c r="AP1732" i="1"/>
  <c r="AQ1732" i="1"/>
  <c r="AR1732" i="1"/>
  <c r="AS1732" i="1"/>
  <c r="AT1732" i="1"/>
  <c r="X1732" i="1"/>
  <c r="Y1732" i="1" s="1"/>
  <c r="T1732" i="1" s="1"/>
  <c r="V1732" i="1" s="1"/>
  <c r="AB1732" i="1"/>
  <c r="AO1733" i="1"/>
  <c r="AP1733" i="1"/>
  <c r="AQ1733" i="1"/>
  <c r="AR1733" i="1"/>
  <c r="AS1733" i="1"/>
  <c r="AT1733" i="1"/>
  <c r="X1733" i="1"/>
  <c r="Y1733" i="1" s="1"/>
  <c r="T1733" i="1" s="1"/>
  <c r="V1733" i="1" s="1"/>
  <c r="AB1733" i="1"/>
  <c r="AO1734" i="1"/>
  <c r="AP1734" i="1"/>
  <c r="AQ1734" i="1"/>
  <c r="AR1734" i="1"/>
  <c r="AS1734" i="1"/>
  <c r="AT1734" i="1"/>
  <c r="X1734" i="1"/>
  <c r="Y1734" i="1" s="1"/>
  <c r="T1734" i="1" s="1"/>
  <c r="V1734" i="1" s="1"/>
  <c r="AB1734" i="1"/>
  <c r="AO1735" i="1"/>
  <c r="AP1735" i="1"/>
  <c r="AQ1735" i="1"/>
  <c r="AR1735" i="1"/>
  <c r="AS1735" i="1"/>
  <c r="AT1735" i="1"/>
  <c r="X1735" i="1"/>
  <c r="Y1735" i="1" s="1"/>
  <c r="T1735" i="1" s="1"/>
  <c r="V1735" i="1" s="1"/>
  <c r="AB1735" i="1"/>
  <c r="AO1736" i="1"/>
  <c r="AP1736" i="1"/>
  <c r="AQ1736" i="1"/>
  <c r="AR1736" i="1"/>
  <c r="AS1736" i="1"/>
  <c r="AT1736" i="1"/>
  <c r="X1736" i="1"/>
  <c r="Y1736" i="1" s="1"/>
  <c r="T1736" i="1" s="1"/>
  <c r="V1736" i="1" s="1"/>
  <c r="AB1736" i="1"/>
  <c r="AO1737" i="1"/>
  <c r="AP1737" i="1"/>
  <c r="AQ1737" i="1"/>
  <c r="AR1737" i="1"/>
  <c r="AS1737" i="1"/>
  <c r="AT1737" i="1"/>
  <c r="X1737" i="1"/>
  <c r="Y1737" i="1" s="1"/>
  <c r="T1737" i="1" s="1"/>
  <c r="V1737" i="1" s="1"/>
  <c r="AB1737" i="1"/>
  <c r="AO1738" i="1"/>
  <c r="AP1738" i="1"/>
  <c r="AQ1738" i="1"/>
  <c r="AR1738" i="1"/>
  <c r="AS1738" i="1"/>
  <c r="AT1738" i="1"/>
  <c r="X1738" i="1"/>
  <c r="Y1738" i="1" s="1"/>
  <c r="T1738" i="1" s="1"/>
  <c r="V1738" i="1" s="1"/>
  <c r="AB1738" i="1"/>
  <c r="AO1739" i="1"/>
  <c r="AP1739" i="1"/>
  <c r="AQ1739" i="1"/>
  <c r="AR1739" i="1"/>
  <c r="AS1739" i="1"/>
  <c r="AT1739" i="1"/>
  <c r="X1739" i="1"/>
  <c r="Y1739" i="1" s="1"/>
  <c r="T1739" i="1" s="1"/>
  <c r="V1739" i="1" s="1"/>
  <c r="AB1739" i="1"/>
  <c r="AO1740" i="1"/>
  <c r="AP1740" i="1"/>
  <c r="AQ1740" i="1"/>
  <c r="AR1740" i="1"/>
  <c r="AS1740" i="1"/>
  <c r="AT1740" i="1"/>
  <c r="X1740" i="1"/>
  <c r="Y1740" i="1" s="1"/>
  <c r="T1740" i="1" s="1"/>
  <c r="V1740" i="1" s="1"/>
  <c r="AB1740" i="1"/>
  <c r="AO1741" i="1"/>
  <c r="AP1741" i="1"/>
  <c r="AQ1741" i="1"/>
  <c r="AR1741" i="1"/>
  <c r="AS1741" i="1"/>
  <c r="AT1741" i="1"/>
  <c r="X1741" i="1"/>
  <c r="Y1741" i="1" s="1"/>
  <c r="T1741" i="1" s="1"/>
  <c r="V1741" i="1" s="1"/>
  <c r="AB1741" i="1"/>
  <c r="AO1747" i="1"/>
  <c r="AP1747" i="1"/>
  <c r="AQ1747" i="1"/>
  <c r="AR1747" i="1"/>
  <c r="AS1747" i="1"/>
  <c r="AT1747" i="1"/>
  <c r="X1747" i="1"/>
  <c r="Y1747" i="1" s="1"/>
  <c r="T1747" i="1" s="1"/>
  <c r="V1747" i="1" s="1"/>
  <c r="AB1747" i="1"/>
  <c r="AO1742" i="1"/>
  <c r="AP1742" i="1"/>
  <c r="AQ1742" i="1"/>
  <c r="AR1742" i="1"/>
  <c r="AS1742" i="1"/>
  <c r="AT1742" i="1"/>
  <c r="X1742" i="1"/>
  <c r="Y1742" i="1" s="1"/>
  <c r="T1742" i="1" s="1"/>
  <c r="V1742" i="1" s="1"/>
  <c r="AB1742" i="1"/>
  <c r="AO1743" i="1"/>
  <c r="AP1743" i="1"/>
  <c r="AQ1743" i="1"/>
  <c r="AR1743" i="1"/>
  <c r="AS1743" i="1"/>
  <c r="AT1743" i="1"/>
  <c r="X1743" i="1"/>
  <c r="Y1743" i="1" s="1"/>
  <c r="T1743" i="1" s="1"/>
  <c r="V1743" i="1" s="1"/>
  <c r="AB1743" i="1"/>
  <c r="AO1744" i="1"/>
  <c r="AP1744" i="1"/>
  <c r="AQ1744" i="1"/>
  <c r="AR1744" i="1"/>
  <c r="AS1744" i="1"/>
  <c r="AT1744" i="1"/>
  <c r="X1744" i="1"/>
  <c r="Y1744" i="1" s="1"/>
  <c r="T1744" i="1" s="1"/>
  <c r="V1744" i="1" s="1"/>
  <c r="AB1744" i="1"/>
  <c r="AO1745" i="1"/>
  <c r="AP1745" i="1"/>
  <c r="AQ1745" i="1"/>
  <c r="AR1745" i="1"/>
  <c r="AS1745" i="1"/>
  <c r="AT1745" i="1"/>
  <c r="X1745" i="1"/>
  <c r="Y1745" i="1" s="1"/>
  <c r="T1745" i="1" s="1"/>
  <c r="V1745" i="1" s="1"/>
  <c r="AB1745" i="1"/>
  <c r="AO1746" i="1"/>
  <c r="AP1746" i="1"/>
  <c r="AQ1746" i="1"/>
  <c r="AR1746" i="1"/>
  <c r="AS1746" i="1"/>
  <c r="AT1746" i="1"/>
  <c r="X1746" i="1"/>
  <c r="Y1746" i="1" s="1"/>
  <c r="T1746" i="1" s="1"/>
  <c r="V1746" i="1" s="1"/>
  <c r="AB1746" i="1"/>
  <c r="AO1748" i="1"/>
  <c r="AP1748" i="1"/>
  <c r="AQ1748" i="1"/>
  <c r="AR1748" i="1"/>
  <c r="AS1748" i="1"/>
  <c r="AT1748" i="1"/>
  <c r="X1748" i="1"/>
  <c r="Y1748" i="1" s="1"/>
  <c r="T1748" i="1" s="1"/>
  <c r="V1748" i="1" s="1"/>
  <c r="AB1748" i="1"/>
  <c r="AO1749" i="1"/>
  <c r="AP1749" i="1"/>
  <c r="AQ1749" i="1"/>
  <c r="AR1749" i="1"/>
  <c r="AS1749" i="1"/>
  <c r="AT1749" i="1"/>
  <c r="X1749" i="1"/>
  <c r="Y1749" i="1" s="1"/>
  <c r="T1749" i="1" s="1"/>
  <c r="V1749" i="1" s="1"/>
  <c r="AB1749" i="1"/>
  <c r="AO1750" i="1"/>
  <c r="AP1750" i="1"/>
  <c r="AQ1750" i="1"/>
  <c r="AR1750" i="1"/>
  <c r="AS1750" i="1"/>
  <c r="AT1750" i="1"/>
  <c r="X1750" i="1"/>
  <c r="Y1750" i="1" s="1"/>
  <c r="T1750" i="1" s="1"/>
  <c r="V1750" i="1" s="1"/>
  <c r="AB1750" i="1"/>
  <c r="AO1751" i="1"/>
  <c r="AP1751" i="1"/>
  <c r="AQ1751" i="1"/>
  <c r="AR1751" i="1"/>
  <c r="AS1751" i="1"/>
  <c r="AT1751" i="1"/>
  <c r="X1751" i="1"/>
  <c r="Y1751" i="1" s="1"/>
  <c r="T1751" i="1" s="1"/>
  <c r="V1751" i="1" s="1"/>
  <c r="AB1751" i="1"/>
  <c r="AO1752" i="1"/>
  <c r="AP1752" i="1"/>
  <c r="AQ1752" i="1"/>
  <c r="AR1752" i="1"/>
  <c r="AS1752" i="1"/>
  <c r="AT1752" i="1"/>
  <c r="X1752" i="1"/>
  <c r="Y1752" i="1" s="1"/>
  <c r="T1752" i="1" s="1"/>
  <c r="V1752" i="1" s="1"/>
  <c r="AB1752" i="1"/>
  <c r="AO1753" i="1"/>
  <c r="AP1753" i="1"/>
  <c r="AQ1753" i="1"/>
  <c r="AR1753" i="1"/>
  <c r="AS1753" i="1"/>
  <c r="AT1753" i="1"/>
  <c r="X1753" i="1"/>
  <c r="Y1753" i="1" s="1"/>
  <c r="T1753" i="1" s="1"/>
  <c r="V1753" i="1" s="1"/>
  <c r="AB1753" i="1"/>
  <c r="AO1754" i="1"/>
  <c r="AP1754" i="1"/>
  <c r="AQ1754" i="1"/>
  <c r="AR1754" i="1"/>
  <c r="AS1754" i="1"/>
  <c r="AT1754" i="1"/>
  <c r="X1754" i="1"/>
  <c r="Y1754" i="1" s="1"/>
  <c r="T1754" i="1" s="1"/>
  <c r="V1754" i="1" s="1"/>
  <c r="AB1754" i="1"/>
  <c r="AO1755" i="1"/>
  <c r="AP1755" i="1"/>
  <c r="AQ1755" i="1"/>
  <c r="AR1755" i="1"/>
  <c r="AS1755" i="1"/>
  <c r="AT1755" i="1"/>
  <c r="X1755" i="1"/>
  <c r="Y1755" i="1" s="1"/>
  <c r="T1755" i="1" s="1"/>
  <c r="V1755" i="1" s="1"/>
  <c r="AB1755" i="1"/>
  <c r="AO1756" i="1"/>
  <c r="AP1756" i="1"/>
  <c r="AQ1756" i="1"/>
  <c r="AR1756" i="1"/>
  <c r="AS1756" i="1"/>
  <c r="AT1756" i="1"/>
  <c r="X1756" i="1"/>
  <c r="Y1756" i="1" s="1"/>
  <c r="T1756" i="1" s="1"/>
  <c r="V1756" i="1" s="1"/>
  <c r="AB1756" i="1"/>
  <c r="AO1757" i="1"/>
  <c r="AP1757" i="1"/>
  <c r="AQ1757" i="1"/>
  <c r="AR1757" i="1"/>
  <c r="AS1757" i="1"/>
  <c r="AT1757" i="1"/>
  <c r="X1757" i="1"/>
  <c r="Y1757" i="1" s="1"/>
  <c r="T1757" i="1" s="1"/>
  <c r="V1757" i="1" s="1"/>
  <c r="AB1757" i="1"/>
  <c r="AO1758" i="1"/>
  <c r="AP1758" i="1"/>
  <c r="AQ1758" i="1"/>
  <c r="AR1758" i="1"/>
  <c r="AS1758" i="1"/>
  <c r="AT1758" i="1"/>
  <c r="X1758" i="1"/>
  <c r="Y1758" i="1" s="1"/>
  <c r="T1758" i="1" s="1"/>
  <c r="V1758" i="1" s="1"/>
  <c r="AB1758" i="1"/>
  <c r="AO1759" i="1"/>
  <c r="AP1759" i="1"/>
  <c r="AQ1759" i="1"/>
  <c r="AR1759" i="1"/>
  <c r="AS1759" i="1"/>
  <c r="AT1759" i="1"/>
  <c r="X1759" i="1"/>
  <c r="Y1759" i="1" s="1"/>
  <c r="T1759" i="1" s="1"/>
  <c r="V1759" i="1" s="1"/>
  <c r="AB1759" i="1"/>
  <c r="AO1760" i="1"/>
  <c r="AP1760" i="1"/>
  <c r="AQ1760" i="1"/>
  <c r="AR1760" i="1"/>
  <c r="AS1760" i="1"/>
  <c r="AT1760" i="1"/>
  <c r="X1760" i="1"/>
  <c r="Y1760" i="1" s="1"/>
  <c r="T1760" i="1" s="1"/>
  <c r="V1760" i="1" s="1"/>
  <c r="AB1760" i="1"/>
  <c r="AO1761" i="1"/>
  <c r="AP1761" i="1"/>
  <c r="AQ1761" i="1"/>
  <c r="AR1761" i="1"/>
  <c r="AS1761" i="1"/>
  <c r="AT1761" i="1"/>
  <c r="X1761" i="1"/>
  <c r="Y1761" i="1" s="1"/>
  <c r="T1761" i="1" s="1"/>
  <c r="V1761" i="1" s="1"/>
  <c r="AB1761" i="1"/>
  <c r="AO1762" i="1"/>
  <c r="AP1762" i="1"/>
  <c r="AQ1762" i="1"/>
  <c r="AR1762" i="1"/>
  <c r="AS1762" i="1"/>
  <c r="AT1762" i="1"/>
  <c r="X1762" i="1"/>
  <c r="Y1762" i="1" s="1"/>
  <c r="T1762" i="1" s="1"/>
  <c r="V1762" i="1" s="1"/>
  <c r="AB1762" i="1"/>
  <c r="AO1763" i="1"/>
  <c r="AP1763" i="1"/>
  <c r="AQ1763" i="1"/>
  <c r="AR1763" i="1"/>
  <c r="AS1763" i="1"/>
  <c r="AT1763" i="1"/>
  <c r="X1763" i="1"/>
  <c r="Y1763" i="1" s="1"/>
  <c r="T1763" i="1" s="1"/>
  <c r="V1763" i="1" s="1"/>
  <c r="AB1763" i="1"/>
  <c r="AO1764" i="1"/>
  <c r="AP1764" i="1"/>
  <c r="AQ1764" i="1"/>
  <c r="AR1764" i="1"/>
  <c r="AS1764" i="1"/>
  <c r="AT1764" i="1"/>
  <c r="X1764" i="1"/>
  <c r="Y1764" i="1" s="1"/>
  <c r="T1764" i="1" s="1"/>
  <c r="V1764" i="1" s="1"/>
  <c r="AB1764" i="1"/>
  <c r="AO1765" i="1"/>
  <c r="AP1765" i="1"/>
  <c r="AQ1765" i="1"/>
  <c r="AR1765" i="1"/>
  <c r="AS1765" i="1"/>
  <c r="AT1765" i="1"/>
  <c r="X1765" i="1"/>
  <c r="Y1765" i="1" s="1"/>
  <c r="T1765" i="1" s="1"/>
  <c r="V1765" i="1" s="1"/>
  <c r="AB1765" i="1"/>
  <c r="AO1766" i="1"/>
  <c r="AP1766" i="1"/>
  <c r="AQ1766" i="1"/>
  <c r="AR1766" i="1"/>
  <c r="AS1766" i="1"/>
  <c r="AT1766" i="1"/>
  <c r="X1766" i="1"/>
  <c r="Y1766" i="1" s="1"/>
  <c r="T1766" i="1" s="1"/>
  <c r="V1766" i="1" s="1"/>
  <c r="AB1766" i="1"/>
  <c r="AO1767" i="1"/>
  <c r="AP1767" i="1"/>
  <c r="AQ1767" i="1"/>
  <c r="AR1767" i="1"/>
  <c r="AS1767" i="1"/>
  <c r="AT1767" i="1"/>
  <c r="X1767" i="1"/>
  <c r="Y1767" i="1" s="1"/>
  <c r="T1767" i="1" s="1"/>
  <c r="V1767" i="1" s="1"/>
  <c r="AB1767" i="1"/>
  <c r="AO1768" i="1"/>
  <c r="AP1768" i="1"/>
  <c r="AQ1768" i="1"/>
  <c r="AR1768" i="1"/>
  <c r="AS1768" i="1"/>
  <c r="AT1768" i="1"/>
  <c r="X1768" i="1"/>
  <c r="Y1768" i="1" s="1"/>
  <c r="T1768" i="1" s="1"/>
  <c r="V1768" i="1" s="1"/>
  <c r="AB1768" i="1"/>
  <c r="AO1769" i="1"/>
  <c r="AP1769" i="1"/>
  <c r="AQ1769" i="1"/>
  <c r="AR1769" i="1"/>
  <c r="AS1769" i="1"/>
  <c r="AT1769" i="1"/>
  <c r="X1769" i="1"/>
  <c r="Y1769" i="1" s="1"/>
  <c r="T1769" i="1" s="1"/>
  <c r="V1769" i="1" s="1"/>
  <c r="AB1769" i="1"/>
  <c r="AO1770" i="1"/>
  <c r="AP1770" i="1"/>
  <c r="AQ1770" i="1"/>
  <c r="AR1770" i="1"/>
  <c r="AS1770" i="1"/>
  <c r="AT1770" i="1"/>
  <c r="X1770" i="1"/>
  <c r="Y1770" i="1" s="1"/>
  <c r="T1770" i="1" s="1"/>
  <c r="V1770" i="1" s="1"/>
  <c r="AB1770" i="1"/>
  <c r="AO1771" i="1"/>
  <c r="AP1771" i="1"/>
  <c r="AQ1771" i="1"/>
  <c r="AR1771" i="1"/>
  <c r="AS1771" i="1"/>
  <c r="AT1771" i="1"/>
  <c r="X1771" i="1"/>
  <c r="Y1771" i="1" s="1"/>
  <c r="T1771" i="1" s="1"/>
  <c r="V1771" i="1" s="1"/>
  <c r="AB1771" i="1"/>
  <c r="AO1772" i="1"/>
  <c r="AP1772" i="1"/>
  <c r="AQ1772" i="1"/>
  <c r="AR1772" i="1"/>
  <c r="AS1772" i="1"/>
  <c r="AT1772" i="1"/>
  <c r="X1772" i="1"/>
  <c r="Y1772" i="1" s="1"/>
  <c r="T1772" i="1" s="1"/>
  <c r="V1772" i="1" s="1"/>
  <c r="AB1772" i="1"/>
  <c r="AO1773" i="1"/>
  <c r="AP1773" i="1"/>
  <c r="AQ1773" i="1"/>
  <c r="AR1773" i="1"/>
  <c r="AS1773" i="1"/>
  <c r="AT1773" i="1"/>
  <c r="X1773" i="1"/>
  <c r="Y1773" i="1" s="1"/>
  <c r="T1773" i="1" s="1"/>
  <c r="V1773" i="1" s="1"/>
  <c r="AB1773" i="1"/>
  <c r="AO1774" i="1"/>
  <c r="AP1774" i="1"/>
  <c r="AQ1774" i="1"/>
  <c r="AR1774" i="1"/>
  <c r="AS1774" i="1"/>
  <c r="AT1774" i="1"/>
  <c r="X1774" i="1"/>
  <c r="Y1774" i="1" s="1"/>
  <c r="T1774" i="1" s="1"/>
  <c r="V1774" i="1" s="1"/>
  <c r="AB1774" i="1"/>
  <c r="AO1775" i="1"/>
  <c r="AP1775" i="1"/>
  <c r="AQ1775" i="1"/>
  <c r="AR1775" i="1"/>
  <c r="AS1775" i="1"/>
  <c r="AT1775" i="1"/>
  <c r="X1775" i="1"/>
  <c r="Y1775" i="1" s="1"/>
  <c r="T1775" i="1" s="1"/>
  <c r="V1775" i="1" s="1"/>
  <c r="AB1775" i="1"/>
  <c r="AO1776" i="1"/>
  <c r="AP1776" i="1"/>
  <c r="AQ1776" i="1"/>
  <c r="AR1776" i="1"/>
  <c r="AS1776" i="1"/>
  <c r="AT1776" i="1"/>
  <c r="X1776" i="1"/>
  <c r="Y1776" i="1" s="1"/>
  <c r="T1776" i="1" s="1"/>
  <c r="V1776" i="1" s="1"/>
  <c r="AB1776" i="1"/>
  <c r="AO1777" i="1"/>
  <c r="AP1777" i="1"/>
  <c r="AQ1777" i="1"/>
  <c r="AR1777" i="1"/>
  <c r="AS1777" i="1"/>
  <c r="AT1777" i="1"/>
  <c r="X1777" i="1"/>
  <c r="Y1777" i="1" s="1"/>
  <c r="T1777" i="1" s="1"/>
  <c r="V1777" i="1" s="1"/>
  <c r="AB1777" i="1"/>
  <c r="AO1778" i="1"/>
  <c r="AP1778" i="1"/>
  <c r="AQ1778" i="1"/>
  <c r="AR1778" i="1"/>
  <c r="AS1778" i="1"/>
  <c r="AT1778" i="1"/>
  <c r="X1778" i="1"/>
  <c r="Y1778" i="1" s="1"/>
  <c r="T1778" i="1" s="1"/>
  <c r="V1778" i="1" s="1"/>
  <c r="AB1778" i="1"/>
  <c r="AO1779" i="1"/>
  <c r="AP1779" i="1"/>
  <c r="AQ1779" i="1"/>
  <c r="AR1779" i="1"/>
  <c r="AS1779" i="1"/>
  <c r="AT1779" i="1"/>
  <c r="X1779" i="1"/>
  <c r="Y1779" i="1" s="1"/>
  <c r="T1779" i="1" s="1"/>
  <c r="V1779" i="1" s="1"/>
  <c r="AB1779" i="1"/>
  <c r="AO1780" i="1"/>
  <c r="AP1780" i="1"/>
  <c r="AQ1780" i="1"/>
  <c r="AR1780" i="1"/>
  <c r="AS1780" i="1"/>
  <c r="AT1780" i="1"/>
  <c r="X1780" i="1"/>
  <c r="Y1780" i="1" s="1"/>
  <c r="T1780" i="1" s="1"/>
  <c r="V1780" i="1" s="1"/>
  <c r="AB1780" i="1"/>
  <c r="AO1781" i="1"/>
  <c r="AP1781" i="1"/>
  <c r="AQ1781" i="1"/>
  <c r="AR1781" i="1"/>
  <c r="AS1781" i="1"/>
  <c r="AT1781" i="1"/>
  <c r="X1781" i="1"/>
  <c r="Y1781" i="1" s="1"/>
  <c r="T1781" i="1" s="1"/>
  <c r="V1781" i="1" s="1"/>
  <c r="AB1781" i="1"/>
  <c r="AO1782" i="1"/>
  <c r="AP1782" i="1"/>
  <c r="AQ1782" i="1"/>
  <c r="AR1782" i="1"/>
  <c r="AS1782" i="1"/>
  <c r="AT1782" i="1"/>
  <c r="X1782" i="1"/>
  <c r="Y1782" i="1" s="1"/>
  <c r="T1782" i="1" s="1"/>
  <c r="V1782" i="1" s="1"/>
  <c r="AB1782" i="1"/>
  <c r="AO1783" i="1"/>
  <c r="AP1783" i="1"/>
  <c r="AQ1783" i="1"/>
  <c r="AR1783" i="1"/>
  <c r="AS1783" i="1"/>
  <c r="AT1783" i="1"/>
  <c r="X1783" i="1"/>
  <c r="Y1783" i="1" s="1"/>
  <c r="T1783" i="1" s="1"/>
  <c r="V1783" i="1" s="1"/>
  <c r="AB1783" i="1"/>
  <c r="AO1784" i="1"/>
  <c r="AP1784" i="1"/>
  <c r="AQ1784" i="1"/>
  <c r="AR1784" i="1"/>
  <c r="AS1784" i="1"/>
  <c r="AT1784" i="1"/>
  <c r="X1784" i="1"/>
  <c r="Y1784" i="1" s="1"/>
  <c r="T1784" i="1" s="1"/>
  <c r="V1784" i="1" s="1"/>
  <c r="AB1784" i="1"/>
  <c r="AO1785" i="1"/>
  <c r="AP1785" i="1"/>
  <c r="AQ1785" i="1"/>
  <c r="AR1785" i="1"/>
  <c r="AS1785" i="1"/>
  <c r="AT1785" i="1"/>
  <c r="X1785" i="1"/>
  <c r="Y1785" i="1" s="1"/>
  <c r="T1785" i="1" s="1"/>
  <c r="V1785" i="1" s="1"/>
  <c r="AB1785" i="1"/>
  <c r="AO1786" i="1"/>
  <c r="AP1786" i="1"/>
  <c r="AQ1786" i="1"/>
  <c r="AR1786" i="1"/>
  <c r="AS1786" i="1"/>
  <c r="AT1786" i="1"/>
  <c r="X1786" i="1"/>
  <c r="Y1786" i="1" s="1"/>
  <c r="T1786" i="1" s="1"/>
  <c r="V1786" i="1" s="1"/>
  <c r="AB1786" i="1"/>
  <c r="AO1787" i="1"/>
  <c r="AP1787" i="1"/>
  <c r="AQ1787" i="1"/>
  <c r="AR1787" i="1"/>
  <c r="AS1787" i="1"/>
  <c r="AT1787" i="1"/>
  <c r="X1787" i="1"/>
  <c r="Y1787" i="1" s="1"/>
  <c r="T1787" i="1" s="1"/>
  <c r="V1787" i="1" s="1"/>
  <c r="AB1787" i="1"/>
  <c r="AO1788" i="1"/>
  <c r="AP1788" i="1"/>
  <c r="AQ1788" i="1"/>
  <c r="AR1788" i="1"/>
  <c r="AS1788" i="1"/>
  <c r="AT1788" i="1"/>
  <c r="X1788" i="1"/>
  <c r="Y1788" i="1" s="1"/>
  <c r="T1788" i="1" s="1"/>
  <c r="V1788" i="1" s="1"/>
  <c r="AB1788" i="1"/>
  <c r="AO1789" i="1"/>
  <c r="AP1789" i="1"/>
  <c r="AQ1789" i="1"/>
  <c r="AR1789" i="1"/>
  <c r="AS1789" i="1"/>
  <c r="AT1789" i="1"/>
  <c r="X1789" i="1"/>
  <c r="Y1789" i="1" s="1"/>
  <c r="T1789" i="1" s="1"/>
  <c r="V1789" i="1" s="1"/>
  <c r="AB1789" i="1"/>
  <c r="AO1790" i="1"/>
  <c r="AP1790" i="1"/>
  <c r="AQ1790" i="1"/>
  <c r="AR1790" i="1"/>
  <c r="AS1790" i="1"/>
  <c r="AT1790" i="1"/>
  <c r="X1790" i="1"/>
  <c r="Y1790" i="1" s="1"/>
  <c r="T1790" i="1" s="1"/>
  <c r="V1790" i="1" s="1"/>
  <c r="AB1790" i="1"/>
  <c r="AO1791" i="1"/>
  <c r="AP1791" i="1"/>
  <c r="AQ1791" i="1"/>
  <c r="AR1791" i="1"/>
  <c r="AS1791" i="1"/>
  <c r="AT1791" i="1"/>
  <c r="X1791" i="1"/>
  <c r="Y1791" i="1" s="1"/>
  <c r="T1791" i="1" s="1"/>
  <c r="V1791" i="1" s="1"/>
  <c r="AB1791" i="1"/>
  <c r="AO1792" i="1"/>
  <c r="AP1792" i="1"/>
  <c r="AQ1792" i="1"/>
  <c r="AR1792" i="1"/>
  <c r="AS1792" i="1"/>
  <c r="AT1792" i="1"/>
  <c r="X1792" i="1"/>
  <c r="Y1792" i="1" s="1"/>
  <c r="T1792" i="1" s="1"/>
  <c r="V1792" i="1" s="1"/>
  <c r="AB1792" i="1"/>
  <c r="AO1793" i="1"/>
  <c r="AP1793" i="1"/>
  <c r="AQ1793" i="1"/>
  <c r="AR1793" i="1"/>
  <c r="AS1793" i="1"/>
  <c r="AT1793" i="1"/>
  <c r="X1793" i="1"/>
  <c r="Y1793" i="1" s="1"/>
  <c r="T1793" i="1" s="1"/>
  <c r="V1793" i="1" s="1"/>
  <c r="AB1793" i="1"/>
  <c r="AO1794" i="1"/>
  <c r="AP1794" i="1"/>
  <c r="AQ1794" i="1"/>
  <c r="AR1794" i="1"/>
  <c r="AS1794" i="1"/>
  <c r="AT1794" i="1"/>
  <c r="X1794" i="1"/>
  <c r="Y1794" i="1" s="1"/>
  <c r="T1794" i="1" s="1"/>
  <c r="V1794" i="1" s="1"/>
  <c r="AB1794" i="1"/>
  <c r="AO1795" i="1"/>
  <c r="AP1795" i="1"/>
  <c r="AQ1795" i="1"/>
  <c r="AR1795" i="1"/>
  <c r="AS1795" i="1"/>
  <c r="AT1795" i="1"/>
  <c r="X1795" i="1"/>
  <c r="Y1795" i="1" s="1"/>
  <c r="T1795" i="1" s="1"/>
  <c r="V1795" i="1" s="1"/>
  <c r="AB1795" i="1"/>
  <c r="AO1796" i="1"/>
  <c r="AP1796" i="1"/>
  <c r="AQ1796" i="1"/>
  <c r="AR1796" i="1"/>
  <c r="AS1796" i="1"/>
  <c r="AT1796" i="1"/>
  <c r="X1796" i="1"/>
  <c r="Y1796" i="1" s="1"/>
  <c r="T1796" i="1" s="1"/>
  <c r="V1796" i="1" s="1"/>
  <c r="AB1796" i="1"/>
  <c r="AO1797" i="1"/>
  <c r="AP1797" i="1"/>
  <c r="AQ1797" i="1"/>
  <c r="AR1797" i="1"/>
  <c r="AS1797" i="1"/>
  <c r="AT1797" i="1"/>
  <c r="X1797" i="1"/>
  <c r="Y1797" i="1" s="1"/>
  <c r="T1797" i="1" s="1"/>
  <c r="V1797" i="1" s="1"/>
  <c r="AB1797" i="1"/>
  <c r="AO1798" i="1"/>
  <c r="AP1798" i="1"/>
  <c r="AQ1798" i="1"/>
  <c r="AR1798" i="1"/>
  <c r="AS1798" i="1"/>
  <c r="AT1798" i="1"/>
  <c r="X1798" i="1"/>
  <c r="Y1798" i="1" s="1"/>
  <c r="T1798" i="1" s="1"/>
  <c r="V1798" i="1" s="1"/>
  <c r="AB1798" i="1"/>
  <c r="AO1799" i="1"/>
  <c r="AP1799" i="1"/>
  <c r="AQ1799" i="1"/>
  <c r="AR1799" i="1"/>
  <c r="AS1799" i="1"/>
  <c r="AT1799" i="1"/>
  <c r="X1799" i="1"/>
  <c r="Y1799" i="1" s="1"/>
  <c r="T1799" i="1" s="1"/>
  <c r="V1799" i="1" s="1"/>
  <c r="AB1799" i="1"/>
  <c r="AO1800" i="1"/>
  <c r="AP1800" i="1"/>
  <c r="AQ1800" i="1"/>
  <c r="AR1800" i="1"/>
  <c r="AS1800" i="1"/>
  <c r="AT1800" i="1"/>
  <c r="X1800" i="1"/>
  <c r="Y1800" i="1" s="1"/>
  <c r="T1800" i="1" s="1"/>
  <c r="V1800" i="1" s="1"/>
  <c r="AB1800" i="1"/>
  <c r="AO1801" i="1"/>
  <c r="AP1801" i="1"/>
  <c r="AQ1801" i="1"/>
  <c r="AR1801" i="1"/>
  <c r="AS1801" i="1"/>
  <c r="AT1801" i="1"/>
  <c r="X1801" i="1"/>
  <c r="Y1801" i="1" s="1"/>
  <c r="T1801" i="1" s="1"/>
  <c r="V1801" i="1" s="1"/>
  <c r="AB1801" i="1"/>
  <c r="AO1802" i="1"/>
  <c r="AP1802" i="1"/>
  <c r="AQ1802" i="1"/>
  <c r="AR1802" i="1"/>
  <c r="AS1802" i="1"/>
  <c r="AT1802" i="1"/>
  <c r="X1802" i="1"/>
  <c r="Y1802" i="1" s="1"/>
  <c r="T1802" i="1" s="1"/>
  <c r="V1802" i="1" s="1"/>
  <c r="AB1802" i="1"/>
  <c r="AO1803" i="1"/>
  <c r="AP1803" i="1"/>
  <c r="AQ1803" i="1"/>
  <c r="AR1803" i="1"/>
  <c r="AS1803" i="1"/>
  <c r="AT1803" i="1"/>
  <c r="X1803" i="1"/>
  <c r="Y1803" i="1" s="1"/>
  <c r="T1803" i="1" s="1"/>
  <c r="V1803" i="1" s="1"/>
  <c r="AB1803" i="1"/>
  <c r="AO1804" i="1"/>
  <c r="AP1804" i="1"/>
  <c r="AQ1804" i="1"/>
  <c r="AR1804" i="1"/>
  <c r="AS1804" i="1"/>
  <c r="AT1804" i="1"/>
  <c r="X1804" i="1"/>
  <c r="Y1804" i="1" s="1"/>
  <c r="T1804" i="1" s="1"/>
  <c r="V1804" i="1" s="1"/>
  <c r="AB1804" i="1"/>
  <c r="AO1805" i="1"/>
  <c r="AP1805" i="1"/>
  <c r="AQ1805" i="1"/>
  <c r="AR1805" i="1"/>
  <c r="AS1805" i="1"/>
  <c r="AT1805" i="1"/>
  <c r="X1805" i="1"/>
  <c r="Y1805" i="1" s="1"/>
  <c r="T1805" i="1" s="1"/>
  <c r="V1805" i="1" s="1"/>
  <c r="AB1805" i="1"/>
  <c r="AO1806" i="1"/>
  <c r="AP1806" i="1"/>
  <c r="AQ1806" i="1"/>
  <c r="AR1806" i="1"/>
  <c r="AS1806" i="1"/>
  <c r="AT1806" i="1"/>
  <c r="X1806" i="1"/>
  <c r="Y1806" i="1" s="1"/>
  <c r="T1806" i="1" s="1"/>
  <c r="V1806" i="1" s="1"/>
  <c r="AB1806" i="1"/>
  <c r="AO1807" i="1"/>
  <c r="AP1807" i="1"/>
  <c r="AQ1807" i="1"/>
  <c r="AR1807" i="1"/>
  <c r="AS1807" i="1"/>
  <c r="AT1807" i="1"/>
  <c r="X1807" i="1"/>
  <c r="Y1807" i="1" s="1"/>
  <c r="T1807" i="1" s="1"/>
  <c r="V1807" i="1" s="1"/>
  <c r="AB1807" i="1"/>
  <c r="AO1808" i="1"/>
  <c r="AP1808" i="1"/>
  <c r="AQ1808" i="1"/>
  <c r="AR1808" i="1"/>
  <c r="AS1808" i="1"/>
  <c r="AT1808" i="1"/>
  <c r="X1808" i="1"/>
  <c r="Y1808" i="1" s="1"/>
  <c r="T1808" i="1" s="1"/>
  <c r="V1808" i="1" s="1"/>
  <c r="AB1808" i="1"/>
  <c r="AO1809" i="1"/>
  <c r="AP1809" i="1"/>
  <c r="AQ1809" i="1"/>
  <c r="AR1809" i="1"/>
  <c r="AS1809" i="1"/>
  <c r="AT1809" i="1"/>
  <c r="X1809" i="1"/>
  <c r="Y1809" i="1" s="1"/>
  <c r="T1809" i="1" s="1"/>
  <c r="V1809" i="1" s="1"/>
  <c r="AB1809" i="1"/>
  <c r="AO1810" i="1"/>
  <c r="AP1810" i="1"/>
  <c r="AQ1810" i="1"/>
  <c r="AR1810" i="1"/>
  <c r="AS1810" i="1"/>
  <c r="AT1810" i="1"/>
  <c r="X1810" i="1"/>
  <c r="Y1810" i="1" s="1"/>
  <c r="T1810" i="1" s="1"/>
  <c r="V1810" i="1" s="1"/>
  <c r="AB1810" i="1"/>
  <c r="AO1811" i="1"/>
  <c r="AP1811" i="1"/>
  <c r="AQ1811" i="1"/>
  <c r="AR1811" i="1"/>
  <c r="AS1811" i="1"/>
  <c r="AT1811" i="1"/>
  <c r="X1811" i="1"/>
  <c r="Y1811" i="1" s="1"/>
  <c r="T1811" i="1" s="1"/>
  <c r="V1811" i="1" s="1"/>
  <c r="AB1811" i="1"/>
  <c r="AO1812" i="1"/>
  <c r="AP1812" i="1"/>
  <c r="AQ1812" i="1"/>
  <c r="AR1812" i="1"/>
  <c r="AS1812" i="1"/>
  <c r="AT1812" i="1"/>
  <c r="X1812" i="1"/>
  <c r="Y1812" i="1" s="1"/>
  <c r="T1812" i="1" s="1"/>
  <c r="V1812" i="1" s="1"/>
  <c r="AB1812" i="1"/>
  <c r="AO1813" i="1"/>
  <c r="AP1813" i="1"/>
  <c r="AQ1813" i="1"/>
  <c r="AR1813" i="1"/>
  <c r="AS1813" i="1"/>
  <c r="AT1813" i="1"/>
  <c r="X1813" i="1"/>
  <c r="Y1813" i="1" s="1"/>
  <c r="T1813" i="1" s="1"/>
  <c r="V1813" i="1" s="1"/>
  <c r="AB1813" i="1"/>
  <c r="AO1814" i="1"/>
  <c r="AP1814" i="1"/>
  <c r="AQ1814" i="1"/>
  <c r="AR1814" i="1"/>
  <c r="AS1814" i="1"/>
  <c r="AT1814" i="1"/>
  <c r="X1814" i="1"/>
  <c r="Y1814" i="1" s="1"/>
  <c r="T1814" i="1" s="1"/>
  <c r="V1814" i="1" s="1"/>
  <c r="AB1814" i="1"/>
  <c r="AO1815" i="1"/>
  <c r="AP1815" i="1"/>
  <c r="AQ1815" i="1"/>
  <c r="AR1815" i="1"/>
  <c r="AS1815" i="1"/>
  <c r="AT1815" i="1"/>
  <c r="X1815" i="1"/>
  <c r="Y1815" i="1" s="1"/>
  <c r="T1815" i="1" s="1"/>
  <c r="V1815" i="1" s="1"/>
  <c r="AB1815" i="1"/>
  <c r="AO1816" i="1"/>
  <c r="AP1816" i="1"/>
  <c r="AQ1816" i="1"/>
  <c r="AR1816" i="1"/>
  <c r="AS1816" i="1"/>
  <c r="AT1816" i="1"/>
  <c r="X1816" i="1"/>
  <c r="Y1816" i="1" s="1"/>
  <c r="T1816" i="1" s="1"/>
  <c r="V1816" i="1" s="1"/>
  <c r="AB1816" i="1"/>
  <c r="AO1817" i="1"/>
  <c r="AP1817" i="1"/>
  <c r="AQ1817" i="1"/>
  <c r="AR1817" i="1"/>
  <c r="AS1817" i="1"/>
  <c r="AT1817" i="1"/>
  <c r="X1817" i="1"/>
  <c r="Y1817" i="1" s="1"/>
  <c r="T1817" i="1" s="1"/>
  <c r="V1817" i="1" s="1"/>
  <c r="AB1817" i="1"/>
  <c r="AO1818" i="1"/>
  <c r="AP1818" i="1"/>
  <c r="AQ1818" i="1"/>
  <c r="AR1818" i="1"/>
  <c r="AS1818" i="1"/>
  <c r="AT1818" i="1"/>
  <c r="X1818" i="1"/>
  <c r="Y1818" i="1" s="1"/>
  <c r="T1818" i="1" s="1"/>
  <c r="V1818" i="1" s="1"/>
  <c r="AB1818" i="1"/>
  <c r="AO1819" i="1"/>
  <c r="AP1819" i="1"/>
  <c r="AQ1819" i="1"/>
  <c r="AR1819" i="1"/>
  <c r="AS1819" i="1"/>
  <c r="AT1819" i="1"/>
  <c r="X1819" i="1"/>
  <c r="Y1819" i="1" s="1"/>
  <c r="T1819" i="1" s="1"/>
  <c r="V1819" i="1" s="1"/>
  <c r="AB1819" i="1"/>
  <c r="AO1820" i="1"/>
  <c r="AP1820" i="1"/>
  <c r="AQ1820" i="1"/>
  <c r="AR1820" i="1"/>
  <c r="AS1820" i="1"/>
  <c r="AT1820" i="1"/>
  <c r="X1820" i="1"/>
  <c r="Y1820" i="1" s="1"/>
  <c r="T1820" i="1" s="1"/>
  <c r="V1820" i="1" s="1"/>
  <c r="AB1820" i="1"/>
  <c r="AO1821" i="1"/>
  <c r="AP1821" i="1"/>
  <c r="AQ1821" i="1"/>
  <c r="AR1821" i="1"/>
  <c r="AS1821" i="1"/>
  <c r="AT1821" i="1"/>
  <c r="X1821" i="1"/>
  <c r="Y1821" i="1" s="1"/>
  <c r="T1821" i="1" s="1"/>
  <c r="V1821" i="1" s="1"/>
  <c r="AB1821" i="1"/>
  <c r="AO1822" i="1"/>
  <c r="AP1822" i="1"/>
  <c r="AQ1822" i="1"/>
  <c r="AR1822" i="1"/>
  <c r="AS1822" i="1"/>
  <c r="AT1822" i="1"/>
  <c r="X1822" i="1"/>
  <c r="Y1822" i="1" s="1"/>
  <c r="T1822" i="1" s="1"/>
  <c r="V1822" i="1" s="1"/>
  <c r="AB1822" i="1"/>
  <c r="AO1823" i="1"/>
  <c r="AP1823" i="1"/>
  <c r="AQ1823" i="1"/>
  <c r="AR1823" i="1"/>
  <c r="AS1823" i="1"/>
  <c r="AT1823" i="1"/>
  <c r="X1823" i="1"/>
  <c r="Y1823" i="1" s="1"/>
  <c r="T1823" i="1" s="1"/>
  <c r="V1823" i="1" s="1"/>
  <c r="AB1823" i="1"/>
  <c r="AO1824" i="1"/>
  <c r="AP1824" i="1"/>
  <c r="AQ1824" i="1"/>
  <c r="AR1824" i="1"/>
  <c r="AS1824" i="1"/>
  <c r="AT1824" i="1"/>
  <c r="X1824" i="1"/>
  <c r="Y1824" i="1" s="1"/>
  <c r="T1824" i="1" s="1"/>
  <c r="V1824" i="1" s="1"/>
  <c r="AB1824" i="1"/>
  <c r="AO1825" i="1"/>
  <c r="AP1825" i="1"/>
  <c r="AQ1825" i="1"/>
  <c r="AR1825" i="1"/>
  <c r="AS1825" i="1"/>
  <c r="AT1825" i="1"/>
  <c r="X1825" i="1"/>
  <c r="Y1825" i="1" s="1"/>
  <c r="T1825" i="1" s="1"/>
  <c r="V1825" i="1" s="1"/>
  <c r="AB1825" i="1"/>
  <c r="AO1826" i="1"/>
  <c r="AP1826" i="1"/>
  <c r="AQ1826" i="1"/>
  <c r="AR1826" i="1"/>
  <c r="AS1826" i="1"/>
  <c r="AT1826" i="1"/>
  <c r="X1826" i="1"/>
  <c r="Y1826" i="1" s="1"/>
  <c r="T1826" i="1" s="1"/>
  <c r="V1826" i="1" s="1"/>
  <c r="AB1826" i="1"/>
  <c r="AO1827" i="1"/>
  <c r="AP1827" i="1"/>
  <c r="AQ1827" i="1"/>
  <c r="AR1827" i="1"/>
  <c r="AS1827" i="1"/>
  <c r="AT1827" i="1"/>
  <c r="X1827" i="1"/>
  <c r="Y1827" i="1" s="1"/>
  <c r="T1827" i="1" s="1"/>
  <c r="V1827" i="1" s="1"/>
  <c r="AB1827" i="1"/>
  <c r="AO1828" i="1"/>
  <c r="AP1828" i="1"/>
  <c r="AQ1828" i="1"/>
  <c r="AR1828" i="1"/>
  <c r="AS1828" i="1"/>
  <c r="AT1828" i="1"/>
  <c r="X1828" i="1"/>
  <c r="Y1828" i="1" s="1"/>
  <c r="T1828" i="1" s="1"/>
  <c r="V1828" i="1" s="1"/>
  <c r="AB1828" i="1"/>
  <c r="AO1829" i="1"/>
  <c r="AP1829" i="1"/>
  <c r="AQ1829" i="1"/>
  <c r="AR1829" i="1"/>
  <c r="AS1829" i="1"/>
  <c r="AT1829" i="1"/>
  <c r="X1829" i="1"/>
  <c r="Y1829" i="1" s="1"/>
  <c r="T1829" i="1" s="1"/>
  <c r="V1829" i="1" s="1"/>
  <c r="AB1829" i="1"/>
  <c r="AO1830" i="1"/>
  <c r="AP1830" i="1"/>
  <c r="AQ1830" i="1"/>
  <c r="AR1830" i="1"/>
  <c r="AS1830" i="1"/>
  <c r="AT1830" i="1"/>
  <c r="X1830" i="1"/>
  <c r="Y1830" i="1" s="1"/>
  <c r="T1830" i="1" s="1"/>
  <c r="V1830" i="1" s="1"/>
  <c r="AB1830" i="1"/>
  <c r="AO1831" i="1"/>
  <c r="AP1831" i="1"/>
  <c r="AQ1831" i="1"/>
  <c r="AR1831" i="1"/>
  <c r="AS1831" i="1"/>
  <c r="AT1831" i="1"/>
  <c r="X1831" i="1"/>
  <c r="Y1831" i="1" s="1"/>
  <c r="T1831" i="1" s="1"/>
  <c r="V1831" i="1" s="1"/>
  <c r="AB1831" i="1"/>
  <c r="AO1832" i="1"/>
  <c r="AP1832" i="1"/>
  <c r="AQ1832" i="1"/>
  <c r="AR1832" i="1"/>
  <c r="AS1832" i="1"/>
  <c r="AT1832" i="1"/>
  <c r="X1832" i="1"/>
  <c r="Y1832" i="1" s="1"/>
  <c r="T1832" i="1" s="1"/>
  <c r="V1832" i="1" s="1"/>
  <c r="AB1832" i="1"/>
  <c r="AO1833" i="1"/>
  <c r="AP1833" i="1"/>
  <c r="AQ1833" i="1"/>
  <c r="AR1833" i="1"/>
  <c r="AS1833" i="1"/>
  <c r="AT1833" i="1"/>
  <c r="X1833" i="1"/>
  <c r="Y1833" i="1" s="1"/>
  <c r="T1833" i="1" s="1"/>
  <c r="V1833" i="1" s="1"/>
  <c r="AB1833" i="1"/>
  <c r="AO1834" i="1"/>
  <c r="AP1834" i="1"/>
  <c r="AQ1834" i="1"/>
  <c r="AR1834" i="1"/>
  <c r="AS1834" i="1"/>
  <c r="AT1834" i="1"/>
  <c r="X1834" i="1"/>
  <c r="Y1834" i="1" s="1"/>
  <c r="T1834" i="1" s="1"/>
  <c r="V1834" i="1" s="1"/>
  <c r="AB1834" i="1"/>
  <c r="AO1835" i="1"/>
  <c r="AP1835" i="1"/>
  <c r="AQ1835" i="1"/>
  <c r="AR1835" i="1"/>
  <c r="AS1835" i="1"/>
  <c r="AT1835" i="1"/>
  <c r="X1835" i="1"/>
  <c r="Y1835" i="1" s="1"/>
  <c r="T1835" i="1" s="1"/>
  <c r="V1835" i="1" s="1"/>
  <c r="AB1835" i="1"/>
  <c r="AO1836" i="1"/>
  <c r="AP1836" i="1"/>
  <c r="AQ1836" i="1"/>
  <c r="AR1836" i="1"/>
  <c r="AS1836" i="1"/>
  <c r="AT1836" i="1"/>
  <c r="X1836" i="1"/>
  <c r="Y1836" i="1" s="1"/>
  <c r="T1836" i="1" s="1"/>
  <c r="V1836" i="1" s="1"/>
  <c r="AB1836" i="1"/>
  <c r="AO1837" i="1"/>
  <c r="AP1837" i="1"/>
  <c r="AQ1837" i="1"/>
  <c r="AR1837" i="1"/>
  <c r="AS1837" i="1"/>
  <c r="AT1837" i="1"/>
  <c r="X1837" i="1"/>
  <c r="Y1837" i="1" s="1"/>
  <c r="T1837" i="1" s="1"/>
  <c r="V1837" i="1" s="1"/>
  <c r="AB1837" i="1"/>
  <c r="AO1838" i="1"/>
  <c r="AP1838" i="1"/>
  <c r="AQ1838" i="1"/>
  <c r="AR1838" i="1"/>
  <c r="AS1838" i="1"/>
  <c r="AT1838" i="1"/>
  <c r="X1838" i="1"/>
  <c r="Y1838" i="1" s="1"/>
  <c r="T1838" i="1" s="1"/>
  <c r="V1838" i="1" s="1"/>
  <c r="AB1838" i="1"/>
  <c r="AO1839" i="1"/>
  <c r="AP1839" i="1"/>
  <c r="AQ1839" i="1"/>
  <c r="AR1839" i="1"/>
  <c r="AS1839" i="1"/>
  <c r="AT1839" i="1"/>
  <c r="X1839" i="1"/>
  <c r="Y1839" i="1" s="1"/>
  <c r="T1839" i="1" s="1"/>
  <c r="V1839" i="1" s="1"/>
  <c r="AB1839" i="1"/>
  <c r="AO1840" i="1"/>
  <c r="AP1840" i="1"/>
  <c r="AQ1840" i="1"/>
  <c r="AR1840" i="1"/>
  <c r="AS1840" i="1"/>
  <c r="AT1840" i="1"/>
  <c r="X1840" i="1"/>
  <c r="Y1840" i="1" s="1"/>
  <c r="T1840" i="1" s="1"/>
  <c r="V1840" i="1" s="1"/>
  <c r="AB1840" i="1"/>
  <c r="AO1841" i="1"/>
  <c r="AP1841" i="1"/>
  <c r="AQ1841" i="1"/>
  <c r="AR1841" i="1"/>
  <c r="AS1841" i="1"/>
  <c r="AT1841" i="1"/>
  <c r="X1841" i="1"/>
  <c r="Y1841" i="1" s="1"/>
  <c r="T1841" i="1" s="1"/>
  <c r="V1841" i="1" s="1"/>
  <c r="AB1841" i="1"/>
  <c r="AO1842" i="1"/>
  <c r="AP1842" i="1"/>
  <c r="AQ1842" i="1"/>
  <c r="AR1842" i="1"/>
  <c r="AS1842" i="1"/>
  <c r="AT1842" i="1"/>
  <c r="X1842" i="1"/>
  <c r="Y1842" i="1" s="1"/>
  <c r="T1842" i="1" s="1"/>
  <c r="V1842" i="1" s="1"/>
  <c r="AB1842" i="1"/>
  <c r="AO1843" i="1"/>
  <c r="AP1843" i="1"/>
  <c r="AQ1843" i="1"/>
  <c r="AR1843" i="1"/>
  <c r="AS1843" i="1"/>
  <c r="AT1843" i="1"/>
  <c r="X1843" i="1"/>
  <c r="Y1843" i="1" s="1"/>
  <c r="T1843" i="1" s="1"/>
  <c r="V1843" i="1" s="1"/>
  <c r="AB1843" i="1"/>
  <c r="AO1844" i="1"/>
  <c r="AP1844" i="1"/>
  <c r="AQ1844" i="1"/>
  <c r="AR1844" i="1"/>
  <c r="AS1844" i="1"/>
  <c r="AT1844" i="1"/>
  <c r="X1844" i="1"/>
  <c r="Y1844" i="1" s="1"/>
  <c r="T1844" i="1" s="1"/>
  <c r="V1844" i="1" s="1"/>
  <c r="AB1844" i="1"/>
  <c r="AO1845" i="1"/>
  <c r="AP1845" i="1"/>
  <c r="AQ1845" i="1"/>
  <c r="AR1845" i="1"/>
  <c r="AS1845" i="1"/>
  <c r="AT1845" i="1"/>
  <c r="X1845" i="1"/>
  <c r="Y1845" i="1" s="1"/>
  <c r="T1845" i="1" s="1"/>
  <c r="V1845" i="1" s="1"/>
  <c r="AB1845" i="1"/>
  <c r="AO1846" i="1"/>
  <c r="AP1846" i="1"/>
  <c r="AQ1846" i="1"/>
  <c r="AR1846" i="1"/>
  <c r="AS1846" i="1"/>
  <c r="AT1846" i="1"/>
  <c r="X1846" i="1"/>
  <c r="Y1846" i="1" s="1"/>
  <c r="T1846" i="1" s="1"/>
  <c r="V1846" i="1" s="1"/>
  <c r="AB1846" i="1"/>
  <c r="AO1847" i="1"/>
  <c r="AP1847" i="1"/>
  <c r="AQ1847" i="1"/>
  <c r="AR1847" i="1"/>
  <c r="AS1847" i="1"/>
  <c r="AT1847" i="1"/>
  <c r="X1847" i="1"/>
  <c r="Y1847" i="1" s="1"/>
  <c r="T1847" i="1" s="1"/>
  <c r="V1847" i="1" s="1"/>
  <c r="AB1847" i="1"/>
  <c r="AO1848" i="1"/>
  <c r="AP1848" i="1"/>
  <c r="AQ1848" i="1"/>
  <c r="AR1848" i="1"/>
  <c r="AS1848" i="1"/>
  <c r="AT1848" i="1"/>
  <c r="X1848" i="1"/>
  <c r="Y1848" i="1" s="1"/>
  <c r="T1848" i="1" s="1"/>
  <c r="V1848" i="1" s="1"/>
  <c r="AB1848" i="1"/>
  <c r="AO1849" i="1"/>
  <c r="AP1849" i="1"/>
  <c r="AQ1849" i="1"/>
  <c r="AR1849" i="1"/>
  <c r="AS1849" i="1"/>
  <c r="AT1849" i="1"/>
  <c r="X1849" i="1"/>
  <c r="Y1849" i="1" s="1"/>
  <c r="T1849" i="1" s="1"/>
  <c r="V1849" i="1" s="1"/>
  <c r="AB1849" i="1"/>
  <c r="AO1850" i="1"/>
  <c r="AP1850" i="1"/>
  <c r="AQ1850" i="1"/>
  <c r="AR1850" i="1"/>
  <c r="AS1850" i="1"/>
  <c r="AT1850" i="1"/>
  <c r="X1850" i="1"/>
  <c r="Y1850" i="1" s="1"/>
  <c r="T1850" i="1" s="1"/>
  <c r="V1850" i="1" s="1"/>
  <c r="AB1850" i="1"/>
  <c r="AO1851" i="1"/>
  <c r="AP1851" i="1"/>
  <c r="AQ1851" i="1"/>
  <c r="AR1851" i="1"/>
  <c r="AS1851" i="1"/>
  <c r="AT1851" i="1"/>
  <c r="X1851" i="1"/>
  <c r="Y1851" i="1" s="1"/>
  <c r="T1851" i="1" s="1"/>
  <c r="V1851" i="1" s="1"/>
  <c r="AB1851" i="1"/>
  <c r="AO1852" i="1"/>
  <c r="AP1852" i="1"/>
  <c r="AQ1852" i="1"/>
  <c r="AR1852" i="1"/>
  <c r="AS1852" i="1"/>
  <c r="AT1852" i="1"/>
  <c r="X1852" i="1"/>
  <c r="Y1852" i="1" s="1"/>
  <c r="T1852" i="1" s="1"/>
  <c r="V1852" i="1" s="1"/>
  <c r="AB1852" i="1"/>
  <c r="AO1853" i="1"/>
  <c r="AP1853" i="1"/>
  <c r="AQ1853" i="1"/>
  <c r="AR1853" i="1"/>
  <c r="AS1853" i="1"/>
  <c r="AT1853" i="1"/>
  <c r="X1853" i="1"/>
  <c r="Y1853" i="1" s="1"/>
  <c r="T1853" i="1" s="1"/>
  <c r="V1853" i="1" s="1"/>
  <c r="AB1853" i="1"/>
  <c r="AO1854" i="1"/>
  <c r="AP1854" i="1"/>
  <c r="AQ1854" i="1"/>
  <c r="AR1854" i="1"/>
  <c r="AS1854" i="1"/>
  <c r="AT1854" i="1"/>
  <c r="X1854" i="1"/>
  <c r="Y1854" i="1" s="1"/>
  <c r="T1854" i="1" s="1"/>
  <c r="V1854" i="1" s="1"/>
  <c r="AB1854" i="1"/>
  <c r="AO1855" i="1"/>
  <c r="AP1855" i="1"/>
  <c r="AQ1855" i="1"/>
  <c r="AR1855" i="1"/>
  <c r="AS1855" i="1"/>
  <c r="AT1855" i="1"/>
  <c r="X1855" i="1"/>
  <c r="Y1855" i="1" s="1"/>
  <c r="T1855" i="1" s="1"/>
  <c r="V1855" i="1" s="1"/>
  <c r="AB1855" i="1"/>
  <c r="AO1856" i="1"/>
  <c r="AP1856" i="1"/>
  <c r="AQ1856" i="1"/>
  <c r="AR1856" i="1"/>
  <c r="AS1856" i="1"/>
  <c r="AT1856" i="1"/>
  <c r="X1856" i="1"/>
  <c r="Y1856" i="1" s="1"/>
  <c r="T1856" i="1" s="1"/>
  <c r="V1856" i="1" s="1"/>
  <c r="AB1856" i="1"/>
  <c r="AO1857" i="1"/>
  <c r="AP1857" i="1"/>
  <c r="AQ1857" i="1"/>
  <c r="AR1857" i="1"/>
  <c r="AS1857" i="1"/>
  <c r="AT1857" i="1"/>
  <c r="X1857" i="1"/>
  <c r="Y1857" i="1" s="1"/>
  <c r="T1857" i="1" s="1"/>
  <c r="V1857" i="1" s="1"/>
  <c r="AB1857" i="1"/>
  <c r="AO1858" i="1"/>
  <c r="AP1858" i="1"/>
  <c r="AQ1858" i="1"/>
  <c r="AR1858" i="1"/>
  <c r="AS1858" i="1"/>
  <c r="AT1858" i="1"/>
  <c r="X1858" i="1"/>
  <c r="Y1858" i="1" s="1"/>
  <c r="T1858" i="1" s="1"/>
  <c r="V1858" i="1" s="1"/>
  <c r="AB1858" i="1"/>
  <c r="AO1859" i="1"/>
  <c r="AP1859" i="1"/>
  <c r="AQ1859" i="1"/>
  <c r="AR1859" i="1"/>
  <c r="AS1859" i="1"/>
  <c r="AT1859" i="1"/>
  <c r="X1859" i="1"/>
  <c r="Y1859" i="1" s="1"/>
  <c r="T1859" i="1" s="1"/>
  <c r="V1859" i="1" s="1"/>
  <c r="AB1859" i="1"/>
  <c r="AO1860" i="1"/>
  <c r="AP1860" i="1"/>
  <c r="AQ1860" i="1"/>
  <c r="AR1860" i="1"/>
  <c r="AS1860" i="1"/>
  <c r="AT1860" i="1"/>
  <c r="X1860" i="1"/>
  <c r="Y1860" i="1" s="1"/>
  <c r="T1860" i="1" s="1"/>
  <c r="V1860" i="1" s="1"/>
  <c r="AB1860" i="1"/>
  <c r="AO1861" i="1"/>
  <c r="AP1861" i="1"/>
  <c r="AQ1861" i="1"/>
  <c r="AR1861" i="1"/>
  <c r="AS1861" i="1"/>
  <c r="AT1861" i="1"/>
  <c r="X1861" i="1"/>
  <c r="Y1861" i="1" s="1"/>
  <c r="T1861" i="1" s="1"/>
  <c r="V1861" i="1" s="1"/>
  <c r="AB1861" i="1"/>
  <c r="AO1862" i="1"/>
  <c r="AP1862" i="1"/>
  <c r="AQ1862" i="1"/>
  <c r="AR1862" i="1"/>
  <c r="AS1862" i="1"/>
  <c r="AT1862" i="1"/>
  <c r="X1862" i="1"/>
  <c r="Y1862" i="1" s="1"/>
  <c r="T1862" i="1" s="1"/>
  <c r="V1862" i="1" s="1"/>
  <c r="AB1862" i="1"/>
  <c r="AO1863" i="1"/>
  <c r="AP1863" i="1"/>
  <c r="AQ1863" i="1"/>
  <c r="AR1863" i="1"/>
  <c r="AS1863" i="1"/>
  <c r="AT1863" i="1"/>
  <c r="X1863" i="1"/>
  <c r="Y1863" i="1" s="1"/>
  <c r="T1863" i="1" s="1"/>
  <c r="V1863" i="1" s="1"/>
  <c r="AB1863" i="1"/>
  <c r="AO1864" i="1"/>
  <c r="AP1864" i="1"/>
  <c r="AQ1864" i="1"/>
  <c r="AR1864" i="1"/>
  <c r="AS1864" i="1"/>
  <c r="AT1864" i="1"/>
  <c r="X1864" i="1"/>
  <c r="Y1864" i="1" s="1"/>
  <c r="T1864" i="1" s="1"/>
  <c r="V1864" i="1" s="1"/>
  <c r="AB1864" i="1"/>
  <c r="AO1865" i="1"/>
  <c r="AP1865" i="1"/>
  <c r="AQ1865" i="1"/>
  <c r="AR1865" i="1"/>
  <c r="AS1865" i="1"/>
  <c r="AT1865" i="1"/>
  <c r="X1865" i="1"/>
  <c r="Y1865" i="1" s="1"/>
  <c r="T1865" i="1" s="1"/>
  <c r="V1865" i="1" s="1"/>
  <c r="AB1865" i="1"/>
  <c r="AO1866" i="1"/>
  <c r="AP1866" i="1"/>
  <c r="AQ1866" i="1"/>
  <c r="AR1866" i="1"/>
  <c r="AS1866" i="1"/>
  <c r="AT1866" i="1"/>
  <c r="X1866" i="1"/>
  <c r="Y1866" i="1" s="1"/>
  <c r="T1866" i="1" s="1"/>
  <c r="V1866" i="1" s="1"/>
  <c r="AB1866" i="1"/>
  <c r="AO1867" i="1"/>
  <c r="AP1867" i="1"/>
  <c r="AQ1867" i="1"/>
  <c r="AR1867" i="1"/>
  <c r="AS1867" i="1"/>
  <c r="AT1867" i="1"/>
  <c r="X1867" i="1"/>
  <c r="Y1867" i="1" s="1"/>
  <c r="T1867" i="1" s="1"/>
  <c r="V1867" i="1" s="1"/>
  <c r="AB1867" i="1"/>
  <c r="AO1868" i="1"/>
  <c r="AP1868" i="1"/>
  <c r="AQ1868" i="1"/>
  <c r="AR1868" i="1"/>
  <c r="AS1868" i="1"/>
  <c r="AT1868" i="1"/>
  <c r="X1868" i="1"/>
  <c r="Y1868" i="1" s="1"/>
  <c r="T1868" i="1" s="1"/>
  <c r="V1868" i="1" s="1"/>
  <c r="AB1868" i="1"/>
  <c r="AO1869" i="1"/>
  <c r="AP1869" i="1"/>
  <c r="AQ1869" i="1"/>
  <c r="AR1869" i="1"/>
  <c r="AS1869" i="1"/>
  <c r="AT1869" i="1"/>
  <c r="X1869" i="1"/>
  <c r="Y1869" i="1" s="1"/>
  <c r="T1869" i="1" s="1"/>
  <c r="V1869" i="1" s="1"/>
  <c r="AB1869" i="1"/>
  <c r="AO1870" i="1"/>
  <c r="AP1870" i="1"/>
  <c r="AQ1870" i="1"/>
  <c r="AR1870" i="1"/>
  <c r="AS1870" i="1"/>
  <c r="AT1870" i="1"/>
  <c r="X1870" i="1"/>
  <c r="Y1870" i="1" s="1"/>
  <c r="T1870" i="1" s="1"/>
  <c r="V1870" i="1" s="1"/>
  <c r="AB1870" i="1"/>
  <c r="AO1871" i="1"/>
  <c r="AP1871" i="1"/>
  <c r="AQ1871" i="1"/>
  <c r="AR1871" i="1"/>
  <c r="AS1871" i="1"/>
  <c r="AT1871" i="1"/>
  <c r="X1871" i="1"/>
  <c r="Y1871" i="1" s="1"/>
  <c r="T1871" i="1" s="1"/>
  <c r="V1871" i="1" s="1"/>
  <c r="AB1871" i="1"/>
  <c r="AO1872" i="1"/>
  <c r="AP1872" i="1"/>
  <c r="AQ1872" i="1"/>
  <c r="AR1872" i="1"/>
  <c r="AS1872" i="1"/>
  <c r="AT1872" i="1"/>
  <c r="X1872" i="1"/>
  <c r="Y1872" i="1" s="1"/>
  <c r="T1872" i="1" s="1"/>
  <c r="V1872" i="1" s="1"/>
  <c r="AB1872" i="1"/>
  <c r="AO1873" i="1"/>
  <c r="AP1873" i="1"/>
  <c r="AQ1873" i="1"/>
  <c r="AR1873" i="1"/>
  <c r="AS1873" i="1"/>
  <c r="AT1873" i="1"/>
  <c r="X1873" i="1"/>
  <c r="Y1873" i="1" s="1"/>
  <c r="T1873" i="1" s="1"/>
  <c r="V1873" i="1" s="1"/>
  <c r="AB1873" i="1"/>
  <c r="AO1874" i="1"/>
  <c r="AP1874" i="1"/>
  <c r="AQ1874" i="1"/>
  <c r="AR1874" i="1"/>
  <c r="AS1874" i="1"/>
  <c r="AT1874" i="1"/>
  <c r="X1874" i="1"/>
  <c r="Y1874" i="1" s="1"/>
  <c r="T1874" i="1" s="1"/>
  <c r="V1874" i="1" s="1"/>
  <c r="AB1874" i="1"/>
  <c r="AO1875" i="1"/>
  <c r="AP1875" i="1"/>
  <c r="AQ1875" i="1"/>
  <c r="AR1875" i="1"/>
  <c r="AS1875" i="1"/>
  <c r="AT1875" i="1"/>
  <c r="X1875" i="1"/>
  <c r="Y1875" i="1" s="1"/>
  <c r="T1875" i="1" s="1"/>
  <c r="V1875" i="1" s="1"/>
  <c r="AB1875" i="1"/>
  <c r="AO1876" i="1"/>
  <c r="AP1876" i="1"/>
  <c r="AQ1876" i="1"/>
  <c r="AR1876" i="1"/>
  <c r="AS1876" i="1"/>
  <c r="AT1876" i="1"/>
  <c r="X1876" i="1"/>
  <c r="Y1876" i="1" s="1"/>
  <c r="T1876" i="1" s="1"/>
  <c r="V1876" i="1" s="1"/>
  <c r="AB1876" i="1"/>
  <c r="AO1877" i="1"/>
  <c r="AP1877" i="1"/>
  <c r="AQ1877" i="1"/>
  <c r="AR1877" i="1"/>
  <c r="AS1877" i="1"/>
  <c r="AT1877" i="1"/>
  <c r="X1877" i="1"/>
  <c r="Y1877" i="1" s="1"/>
  <c r="T1877" i="1" s="1"/>
  <c r="V1877" i="1" s="1"/>
  <c r="AB1877" i="1"/>
  <c r="AO1878" i="1"/>
  <c r="AP1878" i="1"/>
  <c r="AQ1878" i="1"/>
  <c r="AR1878" i="1"/>
  <c r="AS1878" i="1"/>
  <c r="AT1878" i="1"/>
  <c r="X1878" i="1"/>
  <c r="Y1878" i="1" s="1"/>
  <c r="T1878" i="1" s="1"/>
  <c r="V1878" i="1" s="1"/>
  <c r="AB1878" i="1"/>
  <c r="AO1879" i="1"/>
  <c r="AP1879" i="1"/>
  <c r="AQ1879" i="1"/>
  <c r="AR1879" i="1"/>
  <c r="AS1879" i="1"/>
  <c r="AT1879" i="1"/>
  <c r="X1879" i="1"/>
  <c r="Y1879" i="1" s="1"/>
  <c r="T1879" i="1" s="1"/>
  <c r="V1879" i="1" s="1"/>
  <c r="AB1879" i="1"/>
  <c r="AO1880" i="1"/>
  <c r="AP1880" i="1"/>
  <c r="AQ1880" i="1"/>
  <c r="AR1880" i="1"/>
  <c r="AS1880" i="1"/>
  <c r="AT1880" i="1"/>
  <c r="X1880" i="1"/>
  <c r="Y1880" i="1" s="1"/>
  <c r="T1880" i="1" s="1"/>
  <c r="V1880" i="1" s="1"/>
  <c r="AB1880" i="1"/>
  <c r="AO1881" i="1"/>
  <c r="AP1881" i="1"/>
  <c r="AQ1881" i="1"/>
  <c r="AR1881" i="1"/>
  <c r="AS1881" i="1"/>
  <c r="AT1881" i="1"/>
  <c r="X1881" i="1"/>
  <c r="Y1881" i="1" s="1"/>
  <c r="T1881" i="1" s="1"/>
  <c r="V1881" i="1" s="1"/>
  <c r="AB1881" i="1"/>
  <c r="AO1882" i="1"/>
  <c r="AP1882" i="1"/>
  <c r="AQ1882" i="1"/>
  <c r="AR1882" i="1"/>
  <c r="AS1882" i="1"/>
  <c r="AT1882" i="1"/>
  <c r="X1882" i="1"/>
  <c r="Y1882" i="1" s="1"/>
  <c r="T1882" i="1" s="1"/>
  <c r="V1882" i="1" s="1"/>
  <c r="AB1882" i="1"/>
  <c r="AO1884" i="1"/>
  <c r="AP1884" i="1"/>
  <c r="AQ1884" i="1"/>
  <c r="AR1884" i="1"/>
  <c r="AS1884" i="1"/>
  <c r="AT1884" i="1"/>
  <c r="X1884" i="1"/>
  <c r="Y1884" i="1" s="1"/>
  <c r="T1884" i="1" s="1"/>
  <c r="V1884" i="1" s="1"/>
  <c r="AB1884" i="1"/>
  <c r="AO1885" i="1"/>
  <c r="AP1885" i="1"/>
  <c r="AQ1885" i="1"/>
  <c r="AR1885" i="1"/>
  <c r="AS1885" i="1"/>
  <c r="AT1885" i="1"/>
  <c r="X1885" i="1"/>
  <c r="Y1885" i="1" s="1"/>
  <c r="T1885" i="1" s="1"/>
  <c r="V1885" i="1" s="1"/>
  <c r="AB1885" i="1"/>
  <c r="AO1886" i="1"/>
  <c r="AP1886" i="1"/>
  <c r="AQ1886" i="1"/>
  <c r="AR1886" i="1"/>
  <c r="AS1886" i="1"/>
  <c r="AT1886" i="1"/>
  <c r="X1886" i="1"/>
  <c r="Y1886" i="1" s="1"/>
  <c r="T1886" i="1" s="1"/>
  <c r="V1886" i="1" s="1"/>
  <c r="AB1886" i="1"/>
  <c r="AO1887" i="1"/>
  <c r="AP1887" i="1"/>
  <c r="AQ1887" i="1"/>
  <c r="AR1887" i="1"/>
  <c r="AS1887" i="1"/>
  <c r="AT1887" i="1"/>
  <c r="X1887" i="1"/>
  <c r="Y1887" i="1" s="1"/>
  <c r="T1887" i="1" s="1"/>
  <c r="V1887" i="1" s="1"/>
  <c r="AB1887" i="1"/>
  <c r="AO1883" i="1"/>
  <c r="AP1883" i="1"/>
  <c r="AQ1883" i="1"/>
  <c r="AR1883" i="1"/>
  <c r="AS1883" i="1"/>
  <c r="AT1883" i="1"/>
  <c r="X1883" i="1"/>
  <c r="Y1883" i="1" s="1"/>
  <c r="T1883" i="1" s="1"/>
  <c r="V1883" i="1" s="1"/>
  <c r="AB1883" i="1"/>
  <c r="AO1888" i="1"/>
  <c r="AP1888" i="1"/>
  <c r="AQ1888" i="1"/>
  <c r="AR1888" i="1"/>
  <c r="AS1888" i="1"/>
  <c r="AT1888" i="1"/>
  <c r="X1888" i="1"/>
  <c r="Y1888" i="1" s="1"/>
  <c r="T1888" i="1" s="1"/>
  <c r="V1888" i="1" s="1"/>
  <c r="AB1888" i="1"/>
  <c r="AO1889" i="1"/>
  <c r="AP1889" i="1"/>
  <c r="AQ1889" i="1"/>
  <c r="AR1889" i="1"/>
  <c r="AS1889" i="1"/>
  <c r="AT1889" i="1"/>
  <c r="X1889" i="1"/>
  <c r="Y1889" i="1" s="1"/>
  <c r="T1889" i="1" s="1"/>
  <c r="V1889" i="1" s="1"/>
  <c r="AB1889" i="1"/>
  <c r="AO1890" i="1"/>
  <c r="AP1890" i="1"/>
  <c r="AQ1890" i="1"/>
  <c r="AR1890" i="1"/>
  <c r="AS1890" i="1"/>
  <c r="AT1890" i="1"/>
  <c r="X1890" i="1"/>
  <c r="Y1890" i="1" s="1"/>
  <c r="T1890" i="1" s="1"/>
  <c r="V1890" i="1" s="1"/>
  <c r="AB1890" i="1"/>
  <c r="AO1891" i="1"/>
  <c r="AP1891" i="1"/>
  <c r="AQ1891" i="1"/>
  <c r="AR1891" i="1"/>
  <c r="AS1891" i="1"/>
  <c r="AT1891" i="1"/>
  <c r="X1891" i="1"/>
  <c r="Y1891" i="1" s="1"/>
  <c r="T1891" i="1" s="1"/>
  <c r="V1891" i="1" s="1"/>
  <c r="AB1891" i="1"/>
  <c r="AO1892" i="1"/>
  <c r="AP1892" i="1"/>
  <c r="AQ1892" i="1"/>
  <c r="AR1892" i="1"/>
  <c r="AS1892" i="1"/>
  <c r="AT1892" i="1"/>
  <c r="X1892" i="1"/>
  <c r="Y1892" i="1" s="1"/>
  <c r="T1892" i="1" s="1"/>
  <c r="V1892" i="1" s="1"/>
  <c r="AB1892" i="1"/>
  <c r="AO1893" i="1"/>
  <c r="AP1893" i="1"/>
  <c r="AQ1893" i="1"/>
  <c r="AR1893" i="1"/>
  <c r="AS1893" i="1"/>
  <c r="AT1893" i="1"/>
  <c r="X1893" i="1"/>
  <c r="Y1893" i="1" s="1"/>
  <c r="T1893" i="1" s="1"/>
  <c r="V1893" i="1" s="1"/>
  <c r="AB1893" i="1"/>
  <c r="AO1894" i="1"/>
  <c r="AP1894" i="1"/>
  <c r="AQ1894" i="1"/>
  <c r="AR1894" i="1"/>
  <c r="AS1894" i="1"/>
  <c r="AT1894" i="1"/>
  <c r="X1894" i="1"/>
  <c r="Y1894" i="1" s="1"/>
  <c r="T1894" i="1" s="1"/>
  <c r="V1894" i="1" s="1"/>
  <c r="AB1894" i="1"/>
  <c r="AO1895" i="1"/>
  <c r="AP1895" i="1"/>
  <c r="AQ1895" i="1"/>
  <c r="AR1895" i="1"/>
  <c r="AS1895" i="1"/>
  <c r="AT1895" i="1"/>
  <c r="X1895" i="1"/>
  <c r="Y1895" i="1" s="1"/>
  <c r="T1895" i="1" s="1"/>
  <c r="V1895" i="1" s="1"/>
  <c r="AB1895" i="1"/>
  <c r="AO1896" i="1"/>
  <c r="AP1896" i="1"/>
  <c r="AQ1896" i="1"/>
  <c r="AR1896" i="1"/>
  <c r="AS1896" i="1"/>
  <c r="AT1896" i="1"/>
  <c r="X1896" i="1"/>
  <c r="Y1896" i="1" s="1"/>
  <c r="T1896" i="1" s="1"/>
  <c r="V1896" i="1" s="1"/>
  <c r="AB1896" i="1"/>
  <c r="AO1897" i="1"/>
  <c r="AP1897" i="1"/>
  <c r="AQ1897" i="1"/>
  <c r="AR1897" i="1"/>
  <c r="AS1897" i="1"/>
  <c r="AT1897" i="1"/>
  <c r="X1897" i="1"/>
  <c r="Y1897" i="1" s="1"/>
  <c r="T1897" i="1" s="1"/>
  <c r="V1897" i="1" s="1"/>
  <c r="AB1897" i="1"/>
  <c r="AO1898" i="1"/>
  <c r="AP1898" i="1"/>
  <c r="AQ1898" i="1"/>
  <c r="AR1898" i="1"/>
  <c r="AS1898" i="1"/>
  <c r="AT1898" i="1"/>
  <c r="X1898" i="1"/>
  <c r="Y1898" i="1" s="1"/>
  <c r="T1898" i="1" s="1"/>
  <c r="V1898" i="1" s="1"/>
  <c r="AB1898" i="1"/>
  <c r="AO1899" i="1"/>
  <c r="AP1899" i="1"/>
  <c r="AQ1899" i="1"/>
  <c r="AR1899" i="1"/>
  <c r="AS1899" i="1"/>
  <c r="AT1899" i="1"/>
  <c r="X1899" i="1"/>
  <c r="Y1899" i="1" s="1"/>
  <c r="T1899" i="1" s="1"/>
  <c r="V1899" i="1" s="1"/>
  <c r="AB1899" i="1"/>
  <c r="AO1900" i="1"/>
  <c r="AP1900" i="1"/>
  <c r="AQ1900" i="1"/>
  <c r="AR1900" i="1"/>
  <c r="AS1900" i="1"/>
  <c r="AT1900" i="1"/>
  <c r="X1900" i="1"/>
  <c r="Y1900" i="1" s="1"/>
  <c r="T1900" i="1" s="1"/>
  <c r="V1900" i="1" s="1"/>
  <c r="AB1900" i="1"/>
  <c r="B2" i="1"/>
  <c r="L1" i="1"/>
  <c r="J3" i="4"/>
  <c r="B3" i="4" s="1"/>
  <c r="P1902" i="1"/>
  <c r="Q1902" i="1"/>
  <c r="R1902" i="1"/>
  <c r="S1902" i="1"/>
  <c r="I2" i="1"/>
  <c r="V78" i="1" l="1"/>
  <c r="X78" i="6"/>
  <c r="AA78" i="6" s="1"/>
  <c r="V109" i="1"/>
  <c r="X109" i="6"/>
  <c r="AA109" i="6" s="1"/>
  <c r="V131" i="1"/>
  <c r="X131" i="6"/>
  <c r="AA131" i="6" s="1"/>
  <c r="V133" i="1"/>
  <c r="X133" i="6"/>
  <c r="AA133" i="6" s="1"/>
  <c r="V132" i="1"/>
  <c r="X132" i="6"/>
  <c r="AA132" i="6" s="1"/>
  <c r="T8" i="1"/>
  <c r="V8" i="1" s="1"/>
  <c r="T7" i="1"/>
  <c r="V7" i="1" s="1"/>
  <c r="T6" i="1"/>
  <c r="V6" i="1" s="1"/>
  <c r="T16" i="1"/>
  <c r="AA16" i="1" s="1"/>
  <c r="AV16" i="1" s="1"/>
  <c r="T15" i="1"/>
  <c r="V15" i="1" s="1"/>
  <c r="T13" i="1"/>
  <c r="V13" i="1" s="1"/>
  <c r="T11" i="1"/>
  <c r="V11" i="1" s="1"/>
  <c r="T10" i="1"/>
  <c r="V10" i="1" s="1"/>
  <c r="T9" i="1"/>
  <c r="V9" i="1" s="1"/>
  <c r="T14" i="1"/>
  <c r="V14" i="1" s="1"/>
  <c r="T12" i="1"/>
  <c r="V12" i="1" s="1"/>
  <c r="T798" i="1"/>
  <c r="AA798" i="1" s="1"/>
  <c r="AV798" i="1" s="1"/>
  <c r="X129" i="6"/>
  <c r="AA129" i="6" s="1"/>
  <c r="X110" i="6"/>
  <c r="AA110" i="6" s="1"/>
  <c r="X112" i="6"/>
  <c r="AA112" i="6" s="1"/>
  <c r="X108" i="6"/>
  <c r="AA108" i="6" s="1"/>
  <c r="X111" i="6"/>
  <c r="AA111" i="6" s="1"/>
  <c r="X15" i="6"/>
  <c r="AU1900" i="1"/>
  <c r="AU1892" i="1"/>
  <c r="AU1885" i="1"/>
  <c r="AU1876" i="1"/>
  <c r="AU1868" i="1"/>
  <c r="AU1860" i="1"/>
  <c r="AU1852" i="1"/>
  <c r="AU1844" i="1"/>
  <c r="AU1836" i="1"/>
  <c r="AU1828" i="1"/>
  <c r="AU1820" i="1"/>
  <c r="AU1812" i="1"/>
  <c r="AU1804" i="1"/>
  <c r="AU1796" i="1"/>
  <c r="AU1788" i="1"/>
  <c r="AU1780" i="1"/>
  <c r="AU1772" i="1"/>
  <c r="AU1756" i="1"/>
  <c r="AU1748" i="1"/>
  <c r="AU1740" i="1"/>
  <c r="AU1732" i="1"/>
  <c r="AU1724" i="1"/>
  <c r="AU1716" i="1"/>
  <c r="AU1708" i="1"/>
  <c r="AU1700" i="1"/>
  <c r="AU1692" i="1"/>
  <c r="AU1684" i="1"/>
  <c r="AU1676" i="1"/>
  <c r="AU1668" i="1"/>
  <c r="AU1660" i="1"/>
  <c r="AU1652" i="1"/>
  <c r="AU1644" i="1"/>
  <c r="AU1636" i="1"/>
  <c r="AU1628" i="1"/>
  <c r="AU1620" i="1"/>
  <c r="AU1612" i="1"/>
  <c r="AU1604" i="1"/>
  <c r="AU1596" i="1"/>
  <c r="AU1588" i="1"/>
  <c r="AU1580" i="1"/>
  <c r="AU1572" i="1"/>
  <c r="AU1564" i="1"/>
  <c r="AU1556" i="1"/>
  <c r="AU1548" i="1"/>
  <c r="AU1540" i="1"/>
  <c r="AU1532" i="1"/>
  <c r="AU1524" i="1"/>
  <c r="AU1516" i="1"/>
  <c r="AU1508" i="1"/>
  <c r="AU1500" i="1"/>
  <c r="AU1492" i="1"/>
  <c r="AU1484" i="1"/>
  <c r="AU1476" i="1"/>
  <c r="AU1468" i="1"/>
  <c r="AU1460" i="1"/>
  <c r="AU1452" i="1"/>
  <c r="AU1444" i="1"/>
  <c r="AU1436" i="1"/>
  <c r="AU1428" i="1"/>
  <c r="AU1420" i="1"/>
  <c r="AU1412" i="1"/>
  <c r="AU1404" i="1"/>
  <c r="AU1396" i="1"/>
  <c r="AU1388" i="1"/>
  <c r="AU1380" i="1"/>
  <c r="AU1372" i="1"/>
  <c r="AU1364" i="1"/>
  <c r="AU1356" i="1"/>
  <c r="AU1348" i="1"/>
  <c r="AU1340" i="1"/>
  <c r="AU1332" i="1"/>
  <c r="AU1324" i="1"/>
  <c r="AU1316" i="1"/>
  <c r="AU1308" i="1"/>
  <c r="AU1300" i="1"/>
  <c r="AU1292" i="1"/>
  <c r="AU1284" i="1"/>
  <c r="AU1276" i="1"/>
  <c r="AU1268" i="1"/>
  <c r="AU1260" i="1"/>
  <c r="AU1252" i="1"/>
  <c r="AU1244" i="1"/>
  <c r="AU1236" i="1"/>
  <c r="AU1228" i="1"/>
  <c r="AU1220" i="1"/>
  <c r="AU1212" i="1"/>
  <c r="AU1204" i="1"/>
  <c r="AU1196" i="1"/>
  <c r="AU1188" i="1"/>
  <c r="AU1180" i="1"/>
  <c r="AU1172" i="1"/>
  <c r="AU1164" i="1"/>
  <c r="AU1156" i="1"/>
  <c r="AU1148" i="1"/>
  <c r="AU1140" i="1"/>
  <c r="AU1132" i="1"/>
  <c r="AU1124" i="1"/>
  <c r="AU1116" i="1"/>
  <c r="AU1108" i="1"/>
  <c r="AU1100" i="1"/>
  <c r="AU1092" i="1"/>
  <c r="AU1084" i="1"/>
  <c r="AU1076" i="1"/>
  <c r="AU1068" i="1"/>
  <c r="AU1060" i="1"/>
  <c r="AU1052" i="1"/>
  <c r="AU1044" i="1"/>
  <c r="AU1036" i="1"/>
  <c r="AU1028" i="1"/>
  <c r="AU1020" i="1"/>
  <c r="AU1012" i="1"/>
  <c r="AU1004" i="1"/>
  <c r="AU996" i="1"/>
  <c r="AU988" i="1"/>
  <c r="AU980" i="1"/>
  <c r="AU972" i="1"/>
  <c r="AU964" i="1"/>
  <c r="AU956" i="1"/>
  <c r="AU948" i="1"/>
  <c r="AU940" i="1"/>
  <c r="AU932" i="1"/>
  <c r="AU924" i="1"/>
  <c r="AU916" i="1"/>
  <c r="AU909" i="1"/>
  <c r="AU900" i="1"/>
  <c r="AU892" i="1"/>
  <c r="AU884" i="1"/>
  <c r="AU876" i="1"/>
  <c r="AU868" i="1"/>
  <c r="AU860" i="1"/>
  <c r="AU852" i="1"/>
  <c r="AU844" i="1"/>
  <c r="AU836" i="1"/>
  <c r="AU828" i="1"/>
  <c r="AU820" i="1"/>
  <c r="AU812" i="1"/>
  <c r="AU804" i="1"/>
  <c r="AU796" i="1"/>
  <c r="AU788" i="1"/>
  <c r="AU780" i="1"/>
  <c r="AU772" i="1"/>
  <c r="AU764" i="1"/>
  <c r="AU756" i="1"/>
  <c r="AU748" i="1"/>
  <c r="AU740" i="1"/>
  <c r="AU714" i="1"/>
  <c r="AU706" i="1"/>
  <c r="AU729" i="1"/>
  <c r="AU721" i="1"/>
  <c r="AU700" i="1"/>
  <c r="AU692" i="1"/>
  <c r="AU684" i="1"/>
  <c r="AU676" i="1"/>
  <c r="AU668" i="1"/>
  <c r="AU660" i="1"/>
  <c r="AU652" i="1"/>
  <c r="AU644" i="1"/>
  <c r="AU636" i="1"/>
  <c r="AU633" i="1"/>
  <c r="AU625" i="1"/>
  <c r="AU612" i="1"/>
  <c r="AU604" i="1"/>
  <c r="AU596" i="1"/>
  <c r="AU588" i="1"/>
  <c r="AU580" i="1"/>
  <c r="AU572" i="1"/>
  <c r="AU564" i="1"/>
  <c r="AU502" i="1"/>
  <c r="AU494" i="1"/>
  <c r="AU486" i="1"/>
  <c r="AU478" i="1"/>
  <c r="AU470" i="1"/>
  <c r="AU462" i="1"/>
  <c r="AU555" i="1"/>
  <c r="AU547" i="1"/>
  <c r="AU539" i="1"/>
  <c r="AU531" i="1"/>
  <c r="AU523" i="1"/>
  <c r="AU515" i="1"/>
  <c r="AU507" i="1"/>
  <c r="AU452" i="1"/>
  <c r="AU1764" i="1"/>
  <c r="AU444" i="1"/>
  <c r="AU388" i="1"/>
  <c r="AU439" i="1"/>
  <c r="AU431" i="1"/>
  <c r="AU423" i="1"/>
  <c r="AU415" i="1"/>
  <c r="AU407" i="1"/>
  <c r="AU399" i="1"/>
  <c r="AU380" i="1"/>
  <c r="AU372" i="1"/>
  <c r="AU364" i="1"/>
  <c r="AU8" i="1"/>
  <c r="AU138" i="1"/>
  <c r="AU123" i="1"/>
  <c r="AU389" i="1"/>
  <c r="AU440" i="1"/>
  <c r="AU432" i="1"/>
  <c r="AU424" i="1"/>
  <c r="AU416" i="1"/>
  <c r="AU408" i="1"/>
  <c r="AU400" i="1"/>
  <c r="AU381" i="1"/>
  <c r="AU373" i="1"/>
  <c r="AU365" i="1"/>
  <c r="AU357" i="1"/>
  <c r="AU349" i="1"/>
  <c r="AU341" i="1"/>
  <c r="AU333" i="1"/>
  <c r="AU325" i="1"/>
  <c r="AU317" i="1"/>
  <c r="AU309" i="1"/>
  <c r="AU301" i="1"/>
  <c r="AU293" i="1"/>
  <c r="AU285" i="1"/>
  <c r="AU277" i="1"/>
  <c r="AU270" i="1"/>
  <c r="AU264" i="1"/>
  <c r="AU254" i="1"/>
  <c r="AU239" i="1"/>
  <c r="AU231" i="1"/>
  <c r="AU223" i="1"/>
  <c r="AU215" i="1"/>
  <c r="AU207" i="1"/>
  <c r="AU199" i="1"/>
  <c r="AU191" i="1"/>
  <c r="AU186" i="1"/>
  <c r="AU178" i="1"/>
  <c r="AU167" i="1"/>
  <c r="AU160" i="1"/>
  <c r="AU142" i="1"/>
  <c r="AU152" i="1"/>
  <c r="AU131" i="1"/>
  <c r="AU119" i="1"/>
  <c r="AU118" i="1"/>
  <c r="AU74" i="1"/>
  <c r="AU63" i="1"/>
  <c r="AU50" i="1"/>
  <c r="AU42" i="1"/>
  <c r="AU34" i="1"/>
  <c r="AU112" i="1"/>
  <c r="AU104" i="1"/>
  <c r="AU96" i="1"/>
  <c r="AU95" i="1"/>
  <c r="AU94" i="1"/>
  <c r="AU93" i="1"/>
  <c r="AU92" i="1"/>
  <c r="AU91" i="1"/>
  <c r="AU90" i="1"/>
  <c r="AU89" i="1"/>
  <c r="AU88" i="1"/>
  <c r="AU87" i="1"/>
  <c r="AU86" i="1"/>
  <c r="AU28" i="1"/>
  <c r="AU27" i="1"/>
  <c r="AU26" i="1"/>
  <c r="AU25" i="1"/>
  <c r="AU24" i="1"/>
  <c r="AU23" i="1"/>
  <c r="AU22" i="1"/>
  <c r="AU21" i="1"/>
  <c r="AU20" i="1"/>
  <c r="AU19" i="1"/>
  <c r="AU356" i="1"/>
  <c r="AU348" i="1"/>
  <c r="AU340" i="1"/>
  <c r="AU332" i="1"/>
  <c r="AU324" i="1"/>
  <c r="AU316" i="1"/>
  <c r="AU308" i="1"/>
  <c r="AU300" i="1"/>
  <c r="AU292" i="1"/>
  <c r="AU284" i="1"/>
  <c r="AU276" i="1"/>
  <c r="AU260" i="1"/>
  <c r="AU263" i="1"/>
  <c r="AU253" i="1"/>
  <c r="AU246" i="1"/>
  <c r="AU238" i="1"/>
  <c r="AU230" i="1"/>
  <c r="AU222" i="1"/>
  <c r="AU214" i="1"/>
  <c r="AU206" i="1"/>
  <c r="AU198" i="1"/>
  <c r="AU190" i="1"/>
  <c r="AU185" i="1"/>
  <c r="AU177" i="1"/>
  <c r="AU166" i="1"/>
  <c r="AU159" i="1"/>
  <c r="AU141" i="1"/>
  <c r="AU120" i="1"/>
  <c r="AU117" i="1"/>
  <c r="AU75" i="1"/>
  <c r="AU62" i="1"/>
  <c r="AU51" i="1"/>
  <c r="AU43" i="1"/>
  <c r="AU35" i="1"/>
  <c r="AU113" i="1"/>
  <c r="AU105" i="1"/>
  <c r="AU97" i="1"/>
  <c r="AU1893" i="1"/>
  <c r="AU1886" i="1"/>
  <c r="AU1877" i="1"/>
  <c r="AU1869" i="1"/>
  <c r="AU1861" i="1"/>
  <c r="AU1853" i="1"/>
  <c r="AU1845" i="1"/>
  <c r="AU1837" i="1"/>
  <c r="AU1829" i="1"/>
  <c r="AU445" i="1"/>
  <c r="AU18" i="1"/>
  <c r="AU17" i="1"/>
  <c r="AU446" i="1"/>
  <c r="AU390" i="1"/>
  <c r="AU441" i="1"/>
  <c r="AU433" i="1"/>
  <c r="AU425" i="1"/>
  <c r="AU417" i="1"/>
  <c r="AU409" i="1"/>
  <c r="AU401" i="1"/>
  <c r="AU382" i="1"/>
  <c r="AU374" i="1"/>
  <c r="AU366" i="1"/>
  <c r="AU358" i="1"/>
  <c r="AU350" i="1"/>
  <c r="AU342" i="1"/>
  <c r="AU334" i="1"/>
  <c r="AU326" i="1"/>
  <c r="AU318" i="1"/>
  <c r="AU310" i="1"/>
  <c r="AU302" i="1"/>
  <c r="AU294" i="1"/>
  <c r="AU286" i="1"/>
  <c r="AU278" i="1"/>
  <c r="AU271" i="1"/>
  <c r="AU265" i="1"/>
  <c r="AU255" i="1"/>
  <c r="AU247" i="1"/>
  <c r="AU240" i="1"/>
  <c r="AU1213" i="1"/>
  <c r="AU1205" i="1"/>
  <c r="AU1197" i="1"/>
  <c r="AU1189" i="1"/>
  <c r="AU1181" i="1"/>
  <c r="AU1173" i="1"/>
  <c r="AU1165" i="1"/>
  <c r="AU1157" i="1"/>
  <c r="AU1149" i="1"/>
  <c r="AU1141" i="1"/>
  <c r="AU1133" i="1"/>
  <c r="AU1125" i="1"/>
  <c r="AU1117" i="1"/>
  <c r="AU1109" i="1"/>
  <c r="AU1101" i="1"/>
  <c r="AU1093" i="1"/>
  <c r="AU1085" i="1"/>
  <c r="AU1077" i="1"/>
  <c r="AU1069" i="1"/>
  <c r="AU1061" i="1"/>
  <c r="AU1053" i="1"/>
  <c r="AU1045" i="1"/>
  <c r="AU1037" i="1"/>
  <c r="AU1029" i="1"/>
  <c r="AU1021" i="1"/>
  <c r="AU1013" i="1"/>
  <c r="AU1005" i="1"/>
  <c r="AU997" i="1"/>
  <c r="AU989" i="1"/>
  <c r="AU981" i="1"/>
  <c r="AU973" i="1"/>
  <c r="AU965" i="1"/>
  <c r="AU957" i="1"/>
  <c r="AU949" i="1"/>
  <c r="AU941" i="1"/>
  <c r="AU933" i="1"/>
  <c r="AU925" i="1"/>
  <c r="AU917" i="1"/>
  <c r="AU910" i="1"/>
  <c r="AU901" i="1"/>
  <c r="AU893" i="1"/>
  <c r="AU885" i="1"/>
  <c r="AU877" i="1"/>
  <c r="AU869" i="1"/>
  <c r="AU861" i="1"/>
  <c r="AU853" i="1"/>
  <c r="AU845" i="1"/>
  <c r="AU837" i="1"/>
  <c r="AU829" i="1"/>
  <c r="AU669" i="1"/>
  <c r="AU661" i="1"/>
  <c r="AU653" i="1"/>
  <c r="AU645" i="1"/>
  <c r="AU637" i="1"/>
  <c r="AU634" i="1"/>
  <c r="AU626" i="1"/>
  <c r="AU613" i="1"/>
  <c r="AU605" i="1"/>
  <c r="AU597" i="1"/>
  <c r="AU589" i="1"/>
  <c r="AU581" i="1"/>
  <c r="AU573" i="1"/>
  <c r="AU565" i="1"/>
  <c r="AU557" i="1"/>
  <c r="AU495" i="1"/>
  <c r="AU487" i="1"/>
  <c r="AU479" i="1"/>
  <c r="AU471" i="1"/>
  <c r="AU463" i="1"/>
  <c r="AU556" i="1"/>
  <c r="AU548" i="1"/>
  <c r="AU540" i="1"/>
  <c r="AU532" i="1"/>
  <c r="AU524" i="1"/>
  <c r="AU516" i="1"/>
  <c r="AU508" i="1"/>
  <c r="AU453" i="1"/>
  <c r="AU16" i="1"/>
  <c r="AU1843" i="1"/>
  <c r="AU1819" i="1"/>
  <c r="AU1811" i="1"/>
  <c r="AU1723" i="1"/>
  <c r="AU1691" i="1"/>
  <c r="AU1683" i="1"/>
  <c r="AU1627" i="1"/>
  <c r="AU1611" i="1"/>
  <c r="AU1587" i="1"/>
  <c r="AU1563" i="1"/>
  <c r="AU1531" i="1"/>
  <c r="AU1523" i="1"/>
  <c r="AU1515" i="1"/>
  <c r="AU1507" i="1"/>
  <c r="AU1499" i="1"/>
  <c r="AU1467" i="1"/>
  <c r="AU1459" i="1"/>
  <c r="AU1419" i="1"/>
  <c r="AU1371" i="1"/>
  <c r="AU1347" i="1"/>
  <c r="AU1331" i="1"/>
  <c r="AU1323" i="1"/>
  <c r="AU1307" i="1"/>
  <c r="AU1283" i="1"/>
  <c r="AU1267" i="1"/>
  <c r="AU1243" i="1"/>
  <c r="AU1235" i="1"/>
  <c r="AU1227" i="1"/>
  <c r="AU1219" i="1"/>
  <c r="AU1171" i="1"/>
  <c r="AU1147" i="1"/>
  <c r="AU1115" i="1"/>
  <c r="AU1107" i="1"/>
  <c r="AU1083" i="1"/>
  <c r="AU1027" i="1"/>
  <c r="AU1890" i="1"/>
  <c r="AU1882" i="1"/>
  <c r="AU1874" i="1"/>
  <c r="AU1866" i="1"/>
  <c r="AU1858" i="1"/>
  <c r="AU1850" i="1"/>
  <c r="AU1842" i="1"/>
  <c r="AU1834" i="1"/>
  <c r="AU1826" i="1"/>
  <c r="AU1818" i="1"/>
  <c r="AU1810" i="1"/>
  <c r="AU1770" i="1"/>
  <c r="AU1690" i="1"/>
  <c r="AU1666" i="1"/>
  <c r="AU1658" i="1"/>
  <c r="AU1634" i="1"/>
  <c r="AU1610" i="1"/>
  <c r="AU1594" i="1"/>
  <c r="AU1570" i="1"/>
  <c r="AU1554" i="1"/>
  <c r="AU1859" i="1"/>
  <c r="AU1851" i="1"/>
  <c r="AU1795" i="1"/>
  <c r="AU1787" i="1"/>
  <c r="AU1763" i="1"/>
  <c r="AU1755" i="1"/>
  <c r="AU1746" i="1"/>
  <c r="AU1707" i="1"/>
  <c r="AU1675" i="1"/>
  <c r="AU1659" i="1"/>
  <c r="AU1643" i="1"/>
  <c r="AU1619" i="1"/>
  <c r="AU1595" i="1"/>
  <c r="AU1483" i="1"/>
  <c r="AU1475" i="1"/>
  <c r="AU1443" i="1"/>
  <c r="AU1435" i="1"/>
  <c r="AU1411" i="1"/>
  <c r="AU1395" i="1"/>
  <c r="AU1387" i="1"/>
  <c r="AU1315" i="1"/>
  <c r="AU1275" i="1"/>
  <c r="AU1211" i="1"/>
  <c r="AU1187" i="1"/>
  <c r="AU1163" i="1"/>
  <c r="AU1155" i="1"/>
  <c r="AU1131" i="1"/>
  <c r="AU1123" i="1"/>
  <c r="AU1099" i="1"/>
  <c r="AU1091" i="1"/>
  <c r="AU1075" i="1"/>
  <c r="AU1898" i="1"/>
  <c r="AU1802" i="1"/>
  <c r="AU1794" i="1"/>
  <c r="AU1786" i="1"/>
  <c r="AU1778" i="1"/>
  <c r="AU1762" i="1"/>
  <c r="AU1754" i="1"/>
  <c r="AU1745" i="1"/>
  <c r="AU1726" i="1"/>
  <c r="AU1714" i="1"/>
  <c r="AU1706" i="1"/>
  <c r="AU1698" i="1"/>
  <c r="AU1682" i="1"/>
  <c r="AU1674" i="1"/>
  <c r="AU1650" i="1"/>
  <c r="AU1626" i="1"/>
  <c r="AU1618" i="1"/>
  <c r="AU1586" i="1"/>
  <c r="AU1899" i="1"/>
  <c r="AU1884" i="1"/>
  <c r="AU1875" i="1"/>
  <c r="AU1867" i="1"/>
  <c r="AU1835" i="1"/>
  <c r="AU1827" i="1"/>
  <c r="AU1803" i="1"/>
  <c r="AU1779" i="1"/>
  <c r="AU1771" i="1"/>
  <c r="AU1739" i="1"/>
  <c r="AU1715" i="1"/>
  <c r="AU1699" i="1"/>
  <c r="AU1667" i="1"/>
  <c r="AU1651" i="1"/>
  <c r="AU1635" i="1"/>
  <c r="AU1579" i="1"/>
  <c r="AU1555" i="1"/>
  <c r="AU1547" i="1"/>
  <c r="AU1491" i="1"/>
  <c r="AU1451" i="1"/>
  <c r="AU1403" i="1"/>
  <c r="AU1379" i="1"/>
  <c r="AU1363" i="1"/>
  <c r="AU1339" i="1"/>
  <c r="AU1291" i="1"/>
  <c r="AU1259" i="1"/>
  <c r="AU1251" i="1"/>
  <c r="AU1203" i="1"/>
  <c r="AU1195" i="1"/>
  <c r="AU1179" i="1"/>
  <c r="AU1139" i="1"/>
  <c r="AU1067" i="1"/>
  <c r="AU1059" i="1"/>
  <c r="AU1051" i="1"/>
  <c r="AU1043" i="1"/>
  <c r="AU1035" i="1"/>
  <c r="AU1019" i="1"/>
  <c r="AU1011" i="1"/>
  <c r="AU1738" i="1"/>
  <c r="AU1722" i="1"/>
  <c r="AU1642" i="1"/>
  <c r="AU1602" i="1"/>
  <c r="AU1578" i="1"/>
  <c r="AU1562" i="1"/>
  <c r="AU1546" i="1"/>
  <c r="AU1538" i="1"/>
  <c r="AU1891" i="1"/>
  <c r="AU1731" i="1"/>
  <c r="AU1603" i="1"/>
  <c r="AU1571" i="1"/>
  <c r="AU1539" i="1"/>
  <c r="AU1427" i="1"/>
  <c r="AU1355" i="1"/>
  <c r="AU1299" i="1"/>
  <c r="AU1894" i="1"/>
  <c r="AU1887" i="1"/>
  <c r="AU1878" i="1"/>
  <c r="AU1870" i="1"/>
  <c r="AU1862" i="1"/>
  <c r="AU1854" i="1"/>
  <c r="AU1846" i="1"/>
  <c r="AU1838" i="1"/>
  <c r="AU1830" i="1"/>
  <c r="AU1821" i="1"/>
  <c r="AU1813" i="1"/>
  <c r="AU1805" i="1"/>
  <c r="AU1797" i="1"/>
  <c r="AU1789" i="1"/>
  <c r="AU1781" i="1"/>
  <c r="AU1773" i="1"/>
  <c r="AU1765" i="1"/>
  <c r="AU1757" i="1"/>
  <c r="AU1749" i="1"/>
  <c r="AU1741" i="1"/>
  <c r="AU1003" i="1"/>
  <c r="AU995" i="1"/>
  <c r="AU987" i="1"/>
  <c r="AU977" i="1"/>
  <c r="AU971" i="1"/>
  <c r="AU963" i="1"/>
  <c r="AU955" i="1"/>
  <c r="AU947" i="1"/>
  <c r="AU939" i="1"/>
  <c r="AU931" i="1"/>
  <c r="AU923" i="1"/>
  <c r="AU906" i="1"/>
  <c r="AU908" i="1"/>
  <c r="AU899" i="1"/>
  <c r="AU891" i="1"/>
  <c r="AU883" i="1"/>
  <c r="AU875" i="1"/>
  <c r="AU867" i="1"/>
  <c r="AU859" i="1"/>
  <c r="AU851" i="1"/>
  <c r="AU843" i="1"/>
  <c r="AU835" i="1"/>
  <c r="AU827" i="1"/>
  <c r="AU1514" i="1"/>
  <c r="AU1490" i="1"/>
  <c r="AU1450" i="1"/>
  <c r="AU1434" i="1"/>
  <c r="AU1418" i="1"/>
  <c r="AU1410" i="1"/>
  <c r="AU1402" i="1"/>
  <c r="AU1394" i="1"/>
  <c r="AU1386" i="1"/>
  <c r="AU1378" i="1"/>
  <c r="AU1370" i="1"/>
  <c r="AU1362" i="1"/>
  <c r="AU1354" i="1"/>
  <c r="AU1346" i="1"/>
  <c r="AU1338" i="1"/>
  <c r="AU1330" i="1"/>
  <c r="AU1322" i="1"/>
  <c r="AU1314" i="1"/>
  <c r="AU1306" i="1"/>
  <c r="AU1298" i="1"/>
  <c r="AU1290" i="1"/>
  <c r="AU1282" i="1"/>
  <c r="AU1274" i="1"/>
  <c r="AU1266" i="1"/>
  <c r="AU1258" i="1"/>
  <c r="AU1250" i="1"/>
  <c r="AU1242" i="1"/>
  <c r="AU1234" i="1"/>
  <c r="AU1226" i="1"/>
  <c r="AU1218" i="1"/>
  <c r="AU1530" i="1"/>
  <c r="AU1498" i="1"/>
  <c r="AU1474" i="1"/>
  <c r="AU1458" i="1"/>
  <c r="AU1897" i="1"/>
  <c r="AU1889" i="1"/>
  <c r="AU1881" i="1"/>
  <c r="AU1873" i="1"/>
  <c r="AU1865" i="1"/>
  <c r="AU1857" i="1"/>
  <c r="AU1849" i="1"/>
  <c r="AU1841" i="1"/>
  <c r="AU1833" i="1"/>
  <c r="AU1825" i="1"/>
  <c r="AU1817" i="1"/>
  <c r="AU1809" i="1"/>
  <c r="AU1801" i="1"/>
  <c r="AU1793" i="1"/>
  <c r="AU1785" i="1"/>
  <c r="AU1777" i="1"/>
  <c r="AU1769" i="1"/>
  <c r="AU1761" i="1"/>
  <c r="AU1753" i="1"/>
  <c r="AU1744" i="1"/>
  <c r="AU1737" i="1"/>
  <c r="AU1730" i="1"/>
  <c r="AU1721" i="1"/>
  <c r="AU1713" i="1"/>
  <c r="AU1705" i="1"/>
  <c r="AU1697" i="1"/>
  <c r="AU1689" i="1"/>
  <c r="AU1681" i="1"/>
  <c r="AU1673" i="1"/>
  <c r="AU1665" i="1"/>
  <c r="AU1657" i="1"/>
  <c r="AU1649" i="1"/>
  <c r="AU1641" i="1"/>
  <c r="AU1633" i="1"/>
  <c r="AU1625" i="1"/>
  <c r="AU1617" i="1"/>
  <c r="AU1609" i="1"/>
  <c r="AU1601" i="1"/>
  <c r="AU1593" i="1"/>
  <c r="AU1585" i="1"/>
  <c r="AU1577" i="1"/>
  <c r="AU1569" i="1"/>
  <c r="AU1561" i="1"/>
  <c r="AU1553" i="1"/>
  <c r="AU1545" i="1"/>
  <c r="AU1537" i="1"/>
  <c r="AU1529" i="1"/>
  <c r="AU1521" i="1"/>
  <c r="AU1513" i="1"/>
  <c r="AU1505" i="1"/>
  <c r="AU1522" i="1"/>
  <c r="AU1506" i="1"/>
  <c r="AU1466" i="1"/>
  <c r="AU1896" i="1"/>
  <c r="AU1888" i="1"/>
  <c r="AU1880" i="1"/>
  <c r="AU1872" i="1"/>
  <c r="AU1864" i="1"/>
  <c r="AU1856" i="1"/>
  <c r="AU1848" i="1"/>
  <c r="AU1840" i="1"/>
  <c r="AU1832" i="1"/>
  <c r="AU1824" i="1"/>
  <c r="AU1816" i="1"/>
  <c r="AU1808" i="1"/>
  <c r="AU1800" i="1"/>
  <c r="AU1792" i="1"/>
  <c r="AU1784" i="1"/>
  <c r="AU1776" i="1"/>
  <c r="AU1768" i="1"/>
  <c r="AU1760" i="1"/>
  <c r="AU1752" i="1"/>
  <c r="AU1743" i="1"/>
  <c r="AU1736" i="1"/>
  <c r="AU1729" i="1"/>
  <c r="AU1720" i="1"/>
  <c r="AU1712" i="1"/>
  <c r="AU1704" i="1"/>
  <c r="AU1696" i="1"/>
  <c r="AU1688" i="1"/>
  <c r="AU1680" i="1"/>
  <c r="AU1672" i="1"/>
  <c r="AU1664" i="1"/>
  <c r="AU1656" i="1"/>
  <c r="AU1648" i="1"/>
  <c r="AU1640" i="1"/>
  <c r="AU1632" i="1"/>
  <c r="AU1624" i="1"/>
  <c r="AU1616" i="1"/>
  <c r="AU1608" i="1"/>
  <c r="AU1600" i="1"/>
  <c r="AU1592" i="1"/>
  <c r="AU1584" i="1"/>
  <c r="AU1576" i="1"/>
  <c r="AU1568" i="1"/>
  <c r="AU1560" i="1"/>
  <c r="AU1552" i="1"/>
  <c r="AU1544" i="1"/>
  <c r="AU1536" i="1"/>
  <c r="AU1528" i="1"/>
  <c r="AU1520" i="1"/>
  <c r="AU1512" i="1"/>
  <c r="AU1504" i="1"/>
  <c r="AU1482" i="1"/>
  <c r="AU1442" i="1"/>
  <c r="AU1426" i="1"/>
  <c r="AU1895" i="1"/>
  <c r="AU1883" i="1"/>
  <c r="AU1879" i="1"/>
  <c r="AU1871" i="1"/>
  <c r="AU1863" i="1"/>
  <c r="AU1855" i="1"/>
  <c r="AU1847" i="1"/>
  <c r="AU1839" i="1"/>
  <c r="AU1831" i="1"/>
  <c r="AU1823" i="1"/>
  <c r="AU1815" i="1"/>
  <c r="AU1807" i="1"/>
  <c r="AU1799" i="1"/>
  <c r="AU1791" i="1"/>
  <c r="AU1783" i="1"/>
  <c r="AU1775" i="1"/>
  <c r="AU1767" i="1"/>
  <c r="AU1759" i="1"/>
  <c r="AU1751" i="1"/>
  <c r="AU1742" i="1"/>
  <c r="AU1735" i="1"/>
  <c r="AU1728" i="1"/>
  <c r="AU1719" i="1"/>
  <c r="AU1711" i="1"/>
  <c r="AU1703" i="1"/>
  <c r="AU1695" i="1"/>
  <c r="AU1687" i="1"/>
  <c r="AU1679" i="1"/>
  <c r="AU1671" i="1"/>
  <c r="AU1663" i="1"/>
  <c r="AU1655" i="1"/>
  <c r="AU1647" i="1"/>
  <c r="AU1639" i="1"/>
  <c r="AU1631" i="1"/>
  <c r="AU1623" i="1"/>
  <c r="AU1615" i="1"/>
  <c r="AU1607" i="1"/>
  <c r="AU1599" i="1"/>
  <c r="AU1591" i="1"/>
  <c r="AU1583" i="1"/>
  <c r="AU1575" i="1"/>
  <c r="AU1567" i="1"/>
  <c r="AU1559" i="1"/>
  <c r="AU1551" i="1"/>
  <c r="AU1543" i="1"/>
  <c r="AU1535" i="1"/>
  <c r="AU1527" i="1"/>
  <c r="AU1519" i="1"/>
  <c r="AU1511" i="1"/>
  <c r="AU1503" i="1"/>
  <c r="AU1822" i="1"/>
  <c r="AU1814" i="1"/>
  <c r="AU1806" i="1"/>
  <c r="AU1798" i="1"/>
  <c r="AU1790" i="1"/>
  <c r="AU1782" i="1"/>
  <c r="AU1774" i="1"/>
  <c r="AU1766" i="1"/>
  <c r="AU1758" i="1"/>
  <c r="AU1750" i="1"/>
  <c r="AU1747" i="1"/>
  <c r="AU1734" i="1"/>
  <c r="AU1727" i="1"/>
  <c r="AU1718" i="1"/>
  <c r="AU1710" i="1"/>
  <c r="AU1702" i="1"/>
  <c r="AU1694" i="1"/>
  <c r="AU1686" i="1"/>
  <c r="AU1678" i="1"/>
  <c r="AU1670" i="1"/>
  <c r="AU1662" i="1"/>
  <c r="AU1654" i="1"/>
  <c r="AU1646" i="1"/>
  <c r="AU1638" i="1"/>
  <c r="AU1630" i="1"/>
  <c r="AU1622" i="1"/>
  <c r="AU1614" i="1"/>
  <c r="AU1606" i="1"/>
  <c r="AU1598" i="1"/>
  <c r="AU1590" i="1"/>
  <c r="AU1582" i="1"/>
  <c r="AU1574" i="1"/>
  <c r="AU1566" i="1"/>
  <c r="AU1558" i="1"/>
  <c r="AU1550" i="1"/>
  <c r="AU1542" i="1"/>
  <c r="AU1534" i="1"/>
  <c r="AU1526" i="1"/>
  <c r="AU1518" i="1"/>
  <c r="AU1510" i="1"/>
  <c r="AU1502" i="1"/>
  <c r="AU1494" i="1"/>
  <c r="AU1486" i="1"/>
  <c r="AU1478" i="1"/>
  <c r="AU1470" i="1"/>
  <c r="AU1462" i="1"/>
  <c r="AU1454" i="1"/>
  <c r="AU1446" i="1"/>
  <c r="AU1438" i="1"/>
  <c r="AU1430" i="1"/>
  <c r="AU1422" i="1"/>
  <c r="AU1414" i="1"/>
  <c r="AU1406" i="1"/>
  <c r="AU1398" i="1"/>
  <c r="AU1390" i="1"/>
  <c r="AU1382" i="1"/>
  <c r="AU1374" i="1"/>
  <c r="AU1366" i="1"/>
  <c r="AU1358" i="1"/>
  <c r="AU1350" i="1"/>
  <c r="AU1342" i="1"/>
  <c r="AU1334" i="1"/>
  <c r="AU1326" i="1"/>
  <c r="AU1318" i="1"/>
  <c r="AU1310" i="1"/>
  <c r="AU1302" i="1"/>
  <c r="AU1294" i="1"/>
  <c r="AU1286" i="1"/>
  <c r="AU1278" i="1"/>
  <c r="AU1270" i="1"/>
  <c r="AU1262" i="1"/>
  <c r="AU1254" i="1"/>
  <c r="AU1246" i="1"/>
  <c r="AU1238" i="1"/>
  <c r="AU1230" i="1"/>
  <c r="AU1222" i="1"/>
  <c r="AU1214" i="1"/>
  <c r="AU1206" i="1"/>
  <c r="AU1198" i="1"/>
  <c r="AU1190" i="1"/>
  <c r="AU1182" i="1"/>
  <c r="AU1176" i="1"/>
  <c r="AU1733" i="1"/>
  <c r="AU1725" i="1"/>
  <c r="AU1717" i="1"/>
  <c r="AU1709" i="1"/>
  <c r="AU1701" i="1"/>
  <c r="AU1693" i="1"/>
  <c r="AU1685" i="1"/>
  <c r="AU1677" i="1"/>
  <c r="AU1669" i="1"/>
  <c r="AU1661" i="1"/>
  <c r="AU1653" i="1"/>
  <c r="AU1645" i="1"/>
  <c r="AU1637" i="1"/>
  <c r="AU1629" i="1"/>
  <c r="AU1621" i="1"/>
  <c r="AU1613" i="1"/>
  <c r="AU1605" i="1"/>
  <c r="AU1597" i="1"/>
  <c r="AU1589" i="1"/>
  <c r="AU1581" i="1"/>
  <c r="AU1573" i="1"/>
  <c r="AU1565" i="1"/>
  <c r="AU1557" i="1"/>
  <c r="AU1549" i="1"/>
  <c r="AU1541" i="1"/>
  <c r="AU1533" i="1"/>
  <c r="AU1525" i="1"/>
  <c r="AU1517" i="1"/>
  <c r="AU1509" i="1"/>
  <c r="AU1501" i="1"/>
  <c r="AU1493" i="1"/>
  <c r="AU1485" i="1"/>
  <c r="AU1477" i="1"/>
  <c r="AU1469" i="1"/>
  <c r="AU1461" i="1"/>
  <c r="AU1453" i="1"/>
  <c r="AU1445" i="1"/>
  <c r="AU1437" i="1"/>
  <c r="AU1429" i="1"/>
  <c r="AU1421" i="1"/>
  <c r="AU1413" i="1"/>
  <c r="AU1405" i="1"/>
  <c r="AU1397" i="1"/>
  <c r="AU1389" i="1"/>
  <c r="AU1381" i="1"/>
  <c r="AU1373" i="1"/>
  <c r="AU1365" i="1"/>
  <c r="AU1357" i="1"/>
  <c r="AU1349" i="1"/>
  <c r="AU1341" i="1"/>
  <c r="AU1333" i="1"/>
  <c r="AU1325" i="1"/>
  <c r="AU1317" i="1"/>
  <c r="AU1309" i="1"/>
  <c r="AU1301" i="1"/>
  <c r="AU1293" i="1"/>
  <c r="AU1285" i="1"/>
  <c r="AU1277" i="1"/>
  <c r="AU1269" i="1"/>
  <c r="AU1261" i="1"/>
  <c r="AU1253" i="1"/>
  <c r="AU1245" i="1"/>
  <c r="AU1237" i="1"/>
  <c r="AU1229" i="1"/>
  <c r="AU1221" i="1"/>
  <c r="AU1210" i="1"/>
  <c r="AU1202" i="1"/>
  <c r="AU1194" i="1"/>
  <c r="AU1186" i="1"/>
  <c r="AU1178" i="1"/>
  <c r="AU1170" i="1"/>
  <c r="AU1162" i="1"/>
  <c r="AU1154" i="1"/>
  <c r="AU1146" i="1"/>
  <c r="AU1138" i="1"/>
  <c r="AU1130" i="1"/>
  <c r="AU1122" i="1"/>
  <c r="AU1114" i="1"/>
  <c r="AU1106" i="1"/>
  <c r="AU1098" i="1"/>
  <c r="AU1090" i="1"/>
  <c r="AU1082" i="1"/>
  <c r="AU1074" i="1"/>
  <c r="AU1066" i="1"/>
  <c r="AU1058" i="1"/>
  <c r="AU1050" i="1"/>
  <c r="AU1042" i="1"/>
  <c r="AU1034" i="1"/>
  <c r="AU1026" i="1"/>
  <c r="AU1018" i="1"/>
  <c r="AU1010" i="1"/>
  <c r="AU1002" i="1"/>
  <c r="AU994" i="1"/>
  <c r="AU986" i="1"/>
  <c r="AU976" i="1"/>
  <c r="AU970" i="1"/>
  <c r="AU962" i="1"/>
  <c r="AU954" i="1"/>
  <c r="AU946" i="1"/>
  <c r="AU938" i="1"/>
  <c r="AU930" i="1"/>
  <c r="AU922" i="1"/>
  <c r="AU915" i="1"/>
  <c r="AU907" i="1"/>
  <c r="AU898" i="1"/>
  <c r="AU890" i="1"/>
  <c r="AU882" i="1"/>
  <c r="AU874" i="1"/>
  <c r="AU866" i="1"/>
  <c r="AU858" i="1"/>
  <c r="AU850" i="1"/>
  <c r="AU842" i="1"/>
  <c r="AU834" i="1"/>
  <c r="AU826" i="1"/>
  <c r="AU1497" i="1"/>
  <c r="AU1489" i="1"/>
  <c r="AU1481" i="1"/>
  <c r="AU1473" i="1"/>
  <c r="AU1465" i="1"/>
  <c r="AU1457" i="1"/>
  <c r="AU1449" i="1"/>
  <c r="AU1441" i="1"/>
  <c r="AU1433" i="1"/>
  <c r="AU1425" i="1"/>
  <c r="AU1417" i="1"/>
  <c r="AU1409" i="1"/>
  <c r="AU1401" i="1"/>
  <c r="AU1393" i="1"/>
  <c r="AU1385" i="1"/>
  <c r="AU1377" i="1"/>
  <c r="AU1369" i="1"/>
  <c r="AU1361" i="1"/>
  <c r="AU1353" i="1"/>
  <c r="AU1345" i="1"/>
  <c r="AU1337" i="1"/>
  <c r="AU1329" i="1"/>
  <c r="AU1321" i="1"/>
  <c r="AU1313" i="1"/>
  <c r="AU1305" i="1"/>
  <c r="AU1297" i="1"/>
  <c r="AU1289" i="1"/>
  <c r="AU1281" i="1"/>
  <c r="AU1273" i="1"/>
  <c r="AU1265" i="1"/>
  <c r="AU1257" i="1"/>
  <c r="AU1249" i="1"/>
  <c r="AU1241" i="1"/>
  <c r="AU1233" i="1"/>
  <c r="AU1225" i="1"/>
  <c r="AU1217" i="1"/>
  <c r="AU1209" i="1"/>
  <c r="AU1201" i="1"/>
  <c r="AU1193" i="1"/>
  <c r="AU1185" i="1"/>
  <c r="AU1177" i="1"/>
  <c r="AU1169" i="1"/>
  <c r="AU1161" i="1"/>
  <c r="AU1153" i="1"/>
  <c r="AU1145" i="1"/>
  <c r="AU1137" i="1"/>
  <c r="AU1129" i="1"/>
  <c r="AU1121" i="1"/>
  <c r="AU1113" i="1"/>
  <c r="AU1105" i="1"/>
  <c r="AU1097" i="1"/>
  <c r="AU1089" i="1"/>
  <c r="AU1081" i="1"/>
  <c r="AU1073" i="1"/>
  <c r="AU1065" i="1"/>
  <c r="AU1057" i="1"/>
  <c r="AU1049" i="1"/>
  <c r="AU1041" i="1"/>
  <c r="AU1033" i="1"/>
  <c r="AU1025" i="1"/>
  <c r="AU1017" i="1"/>
  <c r="AU1009" i="1"/>
  <c r="AU1001" i="1"/>
  <c r="AU993" i="1"/>
  <c r="AU985" i="1"/>
  <c r="AU975" i="1"/>
  <c r="AU969" i="1"/>
  <c r="AU961" i="1"/>
  <c r="AU953" i="1"/>
  <c r="AU945" i="1"/>
  <c r="AU937" i="1"/>
  <c r="AU929" i="1"/>
  <c r="AU921" i="1"/>
  <c r="AU914" i="1"/>
  <c r="AU905" i="1"/>
  <c r="AU897" i="1"/>
  <c r="AU889" i="1"/>
  <c r="AU881" i="1"/>
  <c r="AU873" i="1"/>
  <c r="AU865" i="1"/>
  <c r="AU857" i="1"/>
  <c r="AU849" i="1"/>
  <c r="AU841" i="1"/>
  <c r="AU833" i="1"/>
  <c r="AU825" i="1"/>
  <c r="AU1496" i="1"/>
  <c r="AU1488" i="1"/>
  <c r="AU1480" i="1"/>
  <c r="AU1472" i="1"/>
  <c r="AU1464" i="1"/>
  <c r="AU1456" i="1"/>
  <c r="AU1448" i="1"/>
  <c r="AU1440" i="1"/>
  <c r="AU1432" i="1"/>
  <c r="AU1424" i="1"/>
  <c r="AU1416" i="1"/>
  <c r="AU1408" i="1"/>
  <c r="AU1400" i="1"/>
  <c r="AU1392" i="1"/>
  <c r="AU1384" i="1"/>
  <c r="AU1376" i="1"/>
  <c r="AU1368" i="1"/>
  <c r="AU1360" i="1"/>
  <c r="AU1352" i="1"/>
  <c r="AU1344" i="1"/>
  <c r="AU1336" i="1"/>
  <c r="AU1328" i="1"/>
  <c r="AU1320" i="1"/>
  <c r="AU1312" i="1"/>
  <c r="AU1304" i="1"/>
  <c r="AU1296" i="1"/>
  <c r="AU1288" i="1"/>
  <c r="AU1280" i="1"/>
  <c r="AU1272" i="1"/>
  <c r="AU1264" i="1"/>
  <c r="AU1256" i="1"/>
  <c r="AU1248" i="1"/>
  <c r="AU1240" i="1"/>
  <c r="AU1232" i="1"/>
  <c r="AU1224" i="1"/>
  <c r="AU1216" i="1"/>
  <c r="AU1208" i="1"/>
  <c r="AU1200" i="1"/>
  <c r="AU1192" i="1"/>
  <c r="AU1184" i="1"/>
  <c r="AU1175" i="1"/>
  <c r="AU1168" i="1"/>
  <c r="AU1160" i="1"/>
  <c r="AU1152" i="1"/>
  <c r="AU1144" i="1"/>
  <c r="AU1136" i="1"/>
  <c r="AU1128" i="1"/>
  <c r="AU1120" i="1"/>
  <c r="AU1112" i="1"/>
  <c r="AU1104" i="1"/>
  <c r="AU1096" i="1"/>
  <c r="AU1088" i="1"/>
  <c r="AU1080" i="1"/>
  <c r="AU1072" i="1"/>
  <c r="AU1064" i="1"/>
  <c r="AU1056" i="1"/>
  <c r="AU1048" i="1"/>
  <c r="AU1040" i="1"/>
  <c r="AU1032" i="1"/>
  <c r="AU1024" i="1"/>
  <c r="AU1016" i="1"/>
  <c r="AU1008" i="1"/>
  <c r="AU1000" i="1"/>
  <c r="AU992" i="1"/>
  <c r="AU984" i="1"/>
  <c r="AU974" i="1"/>
  <c r="AU968" i="1"/>
  <c r="AU960" i="1"/>
  <c r="AU952" i="1"/>
  <c r="AU944" i="1"/>
  <c r="AU936" i="1"/>
  <c r="AU928" i="1"/>
  <c r="AU920" i="1"/>
  <c r="AU913" i="1"/>
  <c r="AU904" i="1"/>
  <c r="AU896" i="1"/>
  <c r="AU888" i="1"/>
  <c r="AU880" i="1"/>
  <c r="AU872" i="1"/>
  <c r="AU864" i="1"/>
  <c r="AU856" i="1"/>
  <c r="AU848" i="1"/>
  <c r="AU840" i="1"/>
  <c r="AU832" i="1"/>
  <c r="AU824" i="1"/>
  <c r="AU1495" i="1"/>
  <c r="AU1487" i="1"/>
  <c r="AU1479" i="1"/>
  <c r="AU1471" i="1"/>
  <c r="AU1463" i="1"/>
  <c r="AU1455" i="1"/>
  <c r="AU1447" i="1"/>
  <c r="AU1439" i="1"/>
  <c r="AU1431" i="1"/>
  <c r="AU1423" i="1"/>
  <c r="AU1415" i="1"/>
  <c r="AU1407" i="1"/>
  <c r="AU1399" i="1"/>
  <c r="AU1391" i="1"/>
  <c r="AU1383" i="1"/>
  <c r="AU1375" i="1"/>
  <c r="AU1367" i="1"/>
  <c r="AU1359" i="1"/>
  <c r="AU1351" i="1"/>
  <c r="AU1343" i="1"/>
  <c r="AU1335" i="1"/>
  <c r="AU1327" i="1"/>
  <c r="AU1319" i="1"/>
  <c r="AU1311" i="1"/>
  <c r="AU1303" i="1"/>
  <c r="AU1295" i="1"/>
  <c r="AU1287" i="1"/>
  <c r="AU1279" i="1"/>
  <c r="AU1271" i="1"/>
  <c r="AU1263" i="1"/>
  <c r="AU1255" i="1"/>
  <c r="AU1247" i="1"/>
  <c r="AU1239" i="1"/>
  <c r="AU1231" i="1"/>
  <c r="AU1223" i="1"/>
  <c r="AU1215" i="1"/>
  <c r="AU1207" i="1"/>
  <c r="AU1199" i="1"/>
  <c r="AU1191" i="1"/>
  <c r="AU1183" i="1"/>
  <c r="AU1174" i="1"/>
  <c r="AU1167" i="1"/>
  <c r="AU1159" i="1"/>
  <c r="AU1151" i="1"/>
  <c r="AU1143" i="1"/>
  <c r="AU1135" i="1"/>
  <c r="AU1127" i="1"/>
  <c r="AU1119" i="1"/>
  <c r="AU1111" i="1"/>
  <c r="AU1103" i="1"/>
  <c r="AU1095" i="1"/>
  <c r="AU1087" i="1"/>
  <c r="AU1079" i="1"/>
  <c r="AU1071" i="1"/>
  <c r="AU1063" i="1"/>
  <c r="AU1055" i="1"/>
  <c r="AU1047" i="1"/>
  <c r="AU1039" i="1"/>
  <c r="AU1031" i="1"/>
  <c r="AU1023" i="1"/>
  <c r="AU1015" i="1"/>
  <c r="AU1007" i="1"/>
  <c r="AU999" i="1"/>
  <c r="AU991" i="1"/>
  <c r="AU983" i="1"/>
  <c r="AU979" i="1"/>
  <c r="AU967" i="1"/>
  <c r="AU959" i="1"/>
  <c r="AU951" i="1"/>
  <c r="AU943" i="1"/>
  <c r="AU935" i="1"/>
  <c r="AU927" i="1"/>
  <c r="AU919" i="1"/>
  <c r="AU912" i="1"/>
  <c r="AU903" i="1"/>
  <c r="AU895" i="1"/>
  <c r="AU887" i="1"/>
  <c r="AU879" i="1"/>
  <c r="AU871" i="1"/>
  <c r="AU863" i="1"/>
  <c r="AU855" i="1"/>
  <c r="AU847" i="1"/>
  <c r="AU839" i="1"/>
  <c r="AU831" i="1"/>
  <c r="AU823" i="1"/>
  <c r="AU1166" i="1"/>
  <c r="AU1158" i="1"/>
  <c r="AU1150" i="1"/>
  <c r="AU1142" i="1"/>
  <c r="AU1134" i="1"/>
  <c r="AU1126" i="1"/>
  <c r="AU1118" i="1"/>
  <c r="AU1110" i="1"/>
  <c r="AU1102" i="1"/>
  <c r="AU1094" i="1"/>
  <c r="AU1086" i="1"/>
  <c r="AU1078" i="1"/>
  <c r="AU1070" i="1"/>
  <c r="AU1062" i="1"/>
  <c r="AU1054" i="1"/>
  <c r="AU1046" i="1"/>
  <c r="AU1038" i="1"/>
  <c r="AU1030" i="1"/>
  <c r="AU1022" i="1"/>
  <c r="AU1014" i="1"/>
  <c r="AU1006" i="1"/>
  <c r="AU998" i="1"/>
  <c r="AU990" i="1"/>
  <c r="AU982" i="1"/>
  <c r="AU978" i="1"/>
  <c r="AU966" i="1"/>
  <c r="AU958" i="1"/>
  <c r="AU950" i="1"/>
  <c r="AU942" i="1"/>
  <c r="AU934" i="1"/>
  <c r="AU926" i="1"/>
  <c r="AU918" i="1"/>
  <c r="AU911" i="1"/>
  <c r="AU902" i="1"/>
  <c r="AU894" i="1"/>
  <c r="AU886" i="1"/>
  <c r="AU878" i="1"/>
  <c r="AU870" i="1"/>
  <c r="AU862" i="1"/>
  <c r="AU854" i="1"/>
  <c r="AU846" i="1"/>
  <c r="AU838" i="1"/>
  <c r="AU830" i="1"/>
  <c r="AU670" i="1"/>
  <c r="AU662" i="1"/>
  <c r="AU654" i="1"/>
  <c r="AU646" i="1"/>
  <c r="AU638" i="1"/>
  <c r="AU635" i="1"/>
  <c r="AU627" i="1"/>
  <c r="AU614" i="1"/>
  <c r="AU606" i="1"/>
  <c r="AU598" i="1"/>
  <c r="AU590" i="1"/>
  <c r="AU582" i="1"/>
  <c r="AU574" i="1"/>
  <c r="AU566" i="1"/>
  <c r="AU558" i="1"/>
  <c r="AU496" i="1"/>
  <c r="AU488" i="1"/>
  <c r="AU480" i="1"/>
  <c r="AU472" i="1"/>
  <c r="AU464" i="1"/>
  <c r="AU456" i="1"/>
  <c r="AU549" i="1"/>
  <c r="AU541" i="1"/>
  <c r="AU533" i="1"/>
  <c r="AU525" i="1"/>
  <c r="AU517" i="1"/>
  <c r="AU509" i="1"/>
  <c r="AU454" i="1"/>
  <c r="AU232" i="1"/>
  <c r="AU675" i="1"/>
  <c r="AU803" i="1"/>
  <c r="AU771" i="1"/>
  <c r="AU755" i="1"/>
  <c r="AU747" i="1"/>
  <c r="AU728" i="1"/>
  <c r="AU810" i="1"/>
  <c r="AU786" i="1"/>
  <c r="AU778" i="1"/>
  <c r="AU738" i="1"/>
  <c r="AU712" i="1"/>
  <c r="AU704" i="1"/>
  <c r="AU698" i="1"/>
  <c r="AU817" i="1"/>
  <c r="AU809" i="1"/>
  <c r="AU801" i="1"/>
  <c r="AU793" i="1"/>
  <c r="AU785" i="1"/>
  <c r="AU777" i="1"/>
  <c r="AU769" i="1"/>
  <c r="AU761" i="1"/>
  <c r="AU753" i="1"/>
  <c r="AU745" i="1"/>
  <c r="AU737" i="1"/>
  <c r="AU711" i="1"/>
  <c r="AU703" i="1"/>
  <c r="AU726" i="1"/>
  <c r="AU718" i="1"/>
  <c r="AU697" i="1"/>
  <c r="AU689" i="1"/>
  <c r="AU681" i="1"/>
  <c r="AU673" i="1"/>
  <c r="AU819" i="1"/>
  <c r="AU779" i="1"/>
  <c r="AU763" i="1"/>
  <c r="AU705" i="1"/>
  <c r="AU762" i="1"/>
  <c r="AU746" i="1"/>
  <c r="AU690" i="1"/>
  <c r="AU816" i="1"/>
  <c r="AU808" i="1"/>
  <c r="AU800" i="1"/>
  <c r="AU792" i="1"/>
  <c r="AU784" i="1"/>
  <c r="AU776" i="1"/>
  <c r="AU768" i="1"/>
  <c r="AU760" i="1"/>
  <c r="AU752" i="1"/>
  <c r="AU744" i="1"/>
  <c r="AU736" i="1"/>
  <c r="AU710" i="1"/>
  <c r="AU733" i="1"/>
  <c r="AU725" i="1"/>
  <c r="AU717" i="1"/>
  <c r="AU696" i="1"/>
  <c r="AU688" i="1"/>
  <c r="AU680" i="1"/>
  <c r="AU672" i="1"/>
  <c r="AU664" i="1"/>
  <c r="AU656" i="1"/>
  <c r="AU648" i="1"/>
  <c r="AU640" i="1"/>
  <c r="AU619" i="1"/>
  <c r="AU629" i="1"/>
  <c r="AU616" i="1"/>
  <c r="AU608" i="1"/>
  <c r="AU600" i="1"/>
  <c r="AU592" i="1"/>
  <c r="AU811" i="1"/>
  <c r="AU787" i="1"/>
  <c r="AU739" i="1"/>
  <c r="AU818" i="1"/>
  <c r="AU802" i="1"/>
  <c r="AU794" i="1"/>
  <c r="AU770" i="1"/>
  <c r="AU754" i="1"/>
  <c r="AU727" i="1"/>
  <c r="AU719" i="1"/>
  <c r="AU682" i="1"/>
  <c r="AU815" i="1"/>
  <c r="AU807" i="1"/>
  <c r="AU799" i="1"/>
  <c r="AU791" i="1"/>
  <c r="AU783" i="1"/>
  <c r="AU775" i="1"/>
  <c r="AU767" i="1"/>
  <c r="AU759" i="1"/>
  <c r="AU751" i="1"/>
  <c r="AU743" i="1"/>
  <c r="AU735" i="1"/>
  <c r="AU709" i="1"/>
  <c r="AU732" i="1"/>
  <c r="AU724" i="1"/>
  <c r="AU716" i="1"/>
  <c r="AU695" i="1"/>
  <c r="AU687" i="1"/>
  <c r="AU679" i="1"/>
  <c r="AU671" i="1"/>
  <c r="AU663" i="1"/>
  <c r="AU655" i="1"/>
  <c r="AU822" i="1"/>
  <c r="AU814" i="1"/>
  <c r="AU806" i="1"/>
  <c r="AU798" i="1"/>
  <c r="AU790" i="1"/>
  <c r="AU782" i="1"/>
  <c r="AU774" i="1"/>
  <c r="AU766" i="1"/>
  <c r="AU758" i="1"/>
  <c r="AU750" i="1"/>
  <c r="AU742" i="1"/>
  <c r="AU734" i="1"/>
  <c r="AU708" i="1"/>
  <c r="AU731" i="1"/>
  <c r="AU723" i="1"/>
  <c r="AU702" i="1"/>
  <c r="AU694" i="1"/>
  <c r="AU686" i="1"/>
  <c r="AU678" i="1"/>
  <c r="AU795" i="1"/>
  <c r="AU713" i="1"/>
  <c r="AU720" i="1"/>
  <c r="AU699" i="1"/>
  <c r="AU691" i="1"/>
  <c r="AU683" i="1"/>
  <c r="AU821" i="1"/>
  <c r="AU813" i="1"/>
  <c r="AU805" i="1"/>
  <c r="AU797" i="1"/>
  <c r="AU789" i="1"/>
  <c r="AU781" i="1"/>
  <c r="AU773" i="1"/>
  <c r="AU765" i="1"/>
  <c r="AU757" i="1"/>
  <c r="AU749" i="1"/>
  <c r="AU741" i="1"/>
  <c r="AU715" i="1"/>
  <c r="AU707" i="1"/>
  <c r="AU730" i="1"/>
  <c r="AU722" i="1"/>
  <c r="AU701" i="1"/>
  <c r="AU693" i="1"/>
  <c r="AU685" i="1"/>
  <c r="AU677" i="1"/>
  <c r="AU667" i="1"/>
  <c r="AU659" i="1"/>
  <c r="AU651" i="1"/>
  <c r="AU643" i="1"/>
  <c r="AU622" i="1"/>
  <c r="AU632" i="1"/>
  <c r="AU624" i="1"/>
  <c r="AU611" i="1"/>
  <c r="AU603" i="1"/>
  <c r="AU595" i="1"/>
  <c r="AU587" i="1"/>
  <c r="AU579" i="1"/>
  <c r="AU571" i="1"/>
  <c r="AU563" i="1"/>
  <c r="AU501" i="1"/>
  <c r="AU493" i="1"/>
  <c r="AU485" i="1"/>
  <c r="AU477" i="1"/>
  <c r="AU469" i="1"/>
  <c r="AU461" i="1"/>
  <c r="AU554" i="1"/>
  <c r="AU546" i="1"/>
  <c r="AU538" i="1"/>
  <c r="AU530" i="1"/>
  <c r="AU522" i="1"/>
  <c r="AU514" i="1"/>
  <c r="AU506" i="1"/>
  <c r="AU451" i="1"/>
  <c r="AU395" i="1"/>
  <c r="AU387" i="1"/>
  <c r="AU438" i="1"/>
  <c r="AU430" i="1"/>
  <c r="AU422" i="1"/>
  <c r="AU414" i="1"/>
  <c r="AU406" i="1"/>
  <c r="AU398" i="1"/>
  <c r="AU379" i="1"/>
  <c r="AU371" i="1"/>
  <c r="AU363" i="1"/>
  <c r="AU355" i="1"/>
  <c r="AU347" i="1"/>
  <c r="AU339" i="1"/>
  <c r="AU331" i="1"/>
  <c r="AU323" i="1"/>
  <c r="AU315" i="1"/>
  <c r="AU307" i="1"/>
  <c r="AU299" i="1"/>
  <c r="AU291" i="1"/>
  <c r="AU283" i="1"/>
  <c r="AU269" i="1"/>
  <c r="AU258" i="1"/>
  <c r="AU252" i="1"/>
  <c r="AU245" i="1"/>
  <c r="AU237" i="1"/>
  <c r="AU229" i="1"/>
  <c r="AU221" i="1"/>
  <c r="AU213" i="1"/>
  <c r="AU205" i="1"/>
  <c r="AU197" i="1"/>
  <c r="AU189" i="1"/>
  <c r="AU184" i="1"/>
  <c r="AU176" i="1"/>
  <c r="AU165" i="1"/>
  <c r="AU150" i="1"/>
  <c r="AU148" i="1"/>
  <c r="AU140" i="1"/>
  <c r="AU158" i="1"/>
  <c r="AU121" i="1"/>
  <c r="AU116" i="1"/>
  <c r="AU76" i="1"/>
  <c r="AU58" i="1"/>
  <c r="AU52" i="1"/>
  <c r="AU44" i="1"/>
  <c r="AU36" i="1"/>
  <c r="AU114" i="1"/>
  <c r="AU106" i="1"/>
  <c r="AU98" i="1"/>
  <c r="AU122" i="1"/>
  <c r="AU674" i="1"/>
  <c r="AU666" i="1"/>
  <c r="AU658" i="1"/>
  <c r="AU650" i="1"/>
  <c r="AU642" i="1"/>
  <c r="AU621" i="1"/>
  <c r="AU631" i="1"/>
  <c r="AU623" i="1"/>
  <c r="AU610" i="1"/>
  <c r="AU602" i="1"/>
  <c r="AU594" i="1"/>
  <c r="AU586" i="1"/>
  <c r="AU578" i="1"/>
  <c r="AU570" i="1"/>
  <c r="AU562" i="1"/>
  <c r="AU500" i="1"/>
  <c r="AU492" i="1"/>
  <c r="AU484" i="1"/>
  <c r="AU476" i="1"/>
  <c r="AU468" i="1"/>
  <c r="AU460" i="1"/>
  <c r="AU553" i="1"/>
  <c r="AU545" i="1"/>
  <c r="AU537" i="1"/>
  <c r="AU529" i="1"/>
  <c r="AU521" i="1"/>
  <c r="AU513" i="1"/>
  <c r="AU505" i="1"/>
  <c r="AU450" i="1"/>
  <c r="AU394" i="1"/>
  <c r="AU386" i="1"/>
  <c r="AU437" i="1"/>
  <c r="AU429" i="1"/>
  <c r="AU421" i="1"/>
  <c r="AU413" i="1"/>
  <c r="AU405" i="1"/>
  <c r="AU397" i="1"/>
  <c r="AU378" i="1"/>
  <c r="AU370" i="1"/>
  <c r="AU362" i="1"/>
  <c r="AU354" i="1"/>
  <c r="AU346" i="1"/>
  <c r="AU338" i="1"/>
  <c r="AU330" i="1"/>
  <c r="AU322" i="1"/>
  <c r="AU314" i="1"/>
  <c r="AU306" i="1"/>
  <c r="AU298" i="1"/>
  <c r="AU290" i="1"/>
  <c r="AU282" i="1"/>
  <c r="AU275" i="1"/>
  <c r="AU259" i="1"/>
  <c r="AU262" i="1"/>
  <c r="AU251" i="1"/>
  <c r="AU244" i="1"/>
  <c r="AU236" i="1"/>
  <c r="AU228" i="1"/>
  <c r="AU220" i="1"/>
  <c r="AU212" i="1"/>
  <c r="AU204" i="1"/>
  <c r="AU196" i="1"/>
  <c r="AU173" i="1"/>
  <c r="AU183" i="1"/>
  <c r="AU175" i="1"/>
  <c r="AU164" i="1"/>
  <c r="AU149" i="1"/>
  <c r="AU147" i="1"/>
  <c r="AU139" i="1"/>
  <c r="AU157" i="1"/>
  <c r="AU126" i="1"/>
  <c r="AU115" i="1"/>
  <c r="AU77" i="1"/>
  <c r="AU69" i="1"/>
  <c r="AU68" i="1"/>
  <c r="AU61" i="1"/>
  <c r="AU57" i="1"/>
  <c r="AU53" i="1"/>
  <c r="AU45" i="1"/>
  <c r="AU37" i="1"/>
  <c r="AU29" i="1"/>
  <c r="AU107" i="1"/>
  <c r="AU99" i="1"/>
  <c r="AU137" i="1"/>
  <c r="AU134" i="1"/>
  <c r="AU136" i="1"/>
  <c r="AU665" i="1"/>
  <c r="AU657" i="1"/>
  <c r="AU649" i="1"/>
  <c r="AU641" i="1"/>
  <c r="AU620" i="1"/>
  <c r="AU630" i="1"/>
  <c r="AU617" i="1"/>
  <c r="AU609" i="1"/>
  <c r="AU601" i="1"/>
  <c r="AU593" i="1"/>
  <c r="AU585" i="1"/>
  <c r="AU577" i="1"/>
  <c r="AU569" i="1"/>
  <c r="AU561" i="1"/>
  <c r="AU499" i="1"/>
  <c r="AU491" i="1"/>
  <c r="AU483" i="1"/>
  <c r="AU475" i="1"/>
  <c r="AU467" i="1"/>
  <c r="AU459" i="1"/>
  <c r="AU552" i="1"/>
  <c r="AU544" i="1"/>
  <c r="AU536" i="1"/>
  <c r="AU528" i="1"/>
  <c r="AU520" i="1"/>
  <c r="AU512" i="1"/>
  <c r="AU504" i="1"/>
  <c r="AU449" i="1"/>
  <c r="AU393" i="1"/>
  <c r="AU385" i="1"/>
  <c r="AU436" i="1"/>
  <c r="AU428" i="1"/>
  <c r="AU420" i="1"/>
  <c r="AU412" i="1"/>
  <c r="AU404" i="1"/>
  <c r="AU396" i="1"/>
  <c r="AU377" i="1"/>
  <c r="AU369" i="1"/>
  <c r="AU361" i="1"/>
  <c r="AU353" i="1"/>
  <c r="AU345" i="1"/>
  <c r="AU337" i="1"/>
  <c r="AU329" i="1"/>
  <c r="AU321" i="1"/>
  <c r="AU313" i="1"/>
  <c r="AU305" i="1"/>
  <c r="AU297" i="1"/>
  <c r="AU289" i="1"/>
  <c r="AU281" i="1"/>
  <c r="AU274" i="1"/>
  <c r="AU268" i="1"/>
  <c r="AU261" i="1"/>
  <c r="AU250" i="1"/>
  <c r="AU243" i="1"/>
  <c r="AU235" i="1"/>
  <c r="AU227" i="1"/>
  <c r="AU219" i="1"/>
  <c r="AU211" i="1"/>
  <c r="AU203" i="1"/>
  <c r="AU195" i="1"/>
  <c r="AU172" i="1"/>
  <c r="AU182" i="1"/>
  <c r="AU174" i="1"/>
  <c r="AU146" i="1"/>
  <c r="AU156" i="1"/>
  <c r="AU127" i="1"/>
  <c r="AU85" i="1"/>
  <c r="AU78" i="1"/>
  <c r="AU70" i="1"/>
  <c r="AU67" i="1"/>
  <c r="AU60" i="1"/>
  <c r="AU59" i="1"/>
  <c r="AU56" i="1"/>
  <c r="AU55" i="1"/>
  <c r="AU46" i="1"/>
  <c r="AU38" i="1"/>
  <c r="AU30" i="1"/>
  <c r="AU108" i="1"/>
  <c r="AU100" i="1"/>
  <c r="AU133" i="1"/>
  <c r="AU135" i="1"/>
  <c r="AU584" i="1"/>
  <c r="AU576" i="1"/>
  <c r="AU568" i="1"/>
  <c r="AU560" i="1"/>
  <c r="AU498" i="1"/>
  <c r="AU490" i="1"/>
  <c r="AU482" i="1"/>
  <c r="AU474" i="1"/>
  <c r="AU466" i="1"/>
  <c r="AU458" i="1"/>
  <c r="AU551" i="1"/>
  <c r="AU543" i="1"/>
  <c r="AU535" i="1"/>
  <c r="AU527" i="1"/>
  <c r="AU519" i="1"/>
  <c r="AU511" i="1"/>
  <c r="AU503" i="1"/>
  <c r="AU448" i="1"/>
  <c r="AU392" i="1"/>
  <c r="AU443" i="1"/>
  <c r="AU435" i="1"/>
  <c r="AU427" i="1"/>
  <c r="AU419" i="1"/>
  <c r="AU411" i="1"/>
  <c r="AU403" i="1"/>
  <c r="AU384" i="1"/>
  <c r="AU376" i="1"/>
  <c r="AU368" i="1"/>
  <c r="AU360" i="1"/>
  <c r="AU352" i="1"/>
  <c r="AU344" i="1"/>
  <c r="AU336" i="1"/>
  <c r="AU328" i="1"/>
  <c r="AU320" i="1"/>
  <c r="AU312" i="1"/>
  <c r="AU304" i="1"/>
  <c r="AU296" i="1"/>
  <c r="AU288" i="1"/>
  <c r="AU280" i="1"/>
  <c r="AU273" i="1"/>
  <c r="AU267" i="1"/>
  <c r="AU256" i="1"/>
  <c r="AU249" i="1"/>
  <c r="AU242" i="1"/>
  <c r="AU234" i="1"/>
  <c r="AU226" i="1"/>
  <c r="AU218" i="1"/>
  <c r="AU210" i="1"/>
  <c r="AU202" i="1"/>
  <c r="AU194" i="1"/>
  <c r="AU171" i="1"/>
  <c r="AU181" i="1"/>
  <c r="AU170" i="1"/>
  <c r="AU163" i="1"/>
  <c r="AU145" i="1"/>
  <c r="AU155" i="1"/>
  <c r="AU128" i="1"/>
  <c r="AU84" i="1"/>
  <c r="AU79" i="1"/>
  <c r="AU71" i="1"/>
  <c r="AU66" i="1"/>
  <c r="AU54" i="1"/>
  <c r="AU47" i="1"/>
  <c r="AU39" i="1"/>
  <c r="AU31" i="1"/>
  <c r="AU109" i="1"/>
  <c r="AU101" i="1"/>
  <c r="AU125" i="1"/>
  <c r="AU132" i="1"/>
  <c r="AU647" i="1"/>
  <c r="AU639" i="1"/>
  <c r="AU618" i="1"/>
  <c r="AU628" i="1"/>
  <c r="AU615" i="1"/>
  <c r="AU607" i="1"/>
  <c r="AU599" i="1"/>
  <c r="AU591" i="1"/>
  <c r="AU583" i="1"/>
  <c r="AU575" i="1"/>
  <c r="AU567" i="1"/>
  <c r="AU559" i="1"/>
  <c r="AU497" i="1"/>
  <c r="AU489" i="1"/>
  <c r="AU481" i="1"/>
  <c r="AU473" i="1"/>
  <c r="AU465" i="1"/>
  <c r="AU457" i="1"/>
  <c r="AU550" i="1"/>
  <c r="AU542" i="1"/>
  <c r="AU534" i="1"/>
  <c r="AU526" i="1"/>
  <c r="AU518" i="1"/>
  <c r="AU510" i="1"/>
  <c r="AU455" i="1"/>
  <c r="AU447" i="1"/>
  <c r="AU391" i="1"/>
  <c r="AU442" i="1"/>
  <c r="AU434" i="1"/>
  <c r="AU426" i="1"/>
  <c r="AU418" i="1"/>
  <c r="AU410" i="1"/>
  <c r="AU402" i="1"/>
  <c r="AU383" i="1"/>
  <c r="AU375" i="1"/>
  <c r="AU367" i="1"/>
  <c r="AU359" i="1"/>
  <c r="AU351" i="1"/>
  <c r="AU343" i="1"/>
  <c r="AU335" i="1"/>
  <c r="AU327" i="1"/>
  <c r="AU319" i="1"/>
  <c r="AU311" i="1"/>
  <c r="AU303" i="1"/>
  <c r="AU295" i="1"/>
  <c r="AU287" i="1"/>
  <c r="AU279" i="1"/>
  <c r="AU272" i="1"/>
  <c r="AU266" i="1"/>
  <c r="AU257" i="1"/>
  <c r="AU248" i="1"/>
  <c r="AU241" i="1"/>
  <c r="AU233" i="1"/>
  <c r="AU225" i="1"/>
  <c r="AU217" i="1"/>
  <c r="AU209" i="1"/>
  <c r="AU201" i="1"/>
  <c r="AU193" i="1"/>
  <c r="AU188" i="1"/>
  <c r="AU180" i="1"/>
  <c r="AU169" i="1"/>
  <c r="AU162" i="1"/>
  <c r="AU144" i="1"/>
  <c r="AU154" i="1"/>
  <c r="AU129" i="1"/>
  <c r="AU80" i="1"/>
  <c r="AU72" i="1"/>
  <c r="AU65" i="1"/>
  <c r="AU48" i="1"/>
  <c r="AU40" i="1"/>
  <c r="AU32" i="1"/>
  <c r="AU110" i="1"/>
  <c r="AU102" i="1"/>
  <c r="AU224" i="1"/>
  <c r="AU216" i="1"/>
  <c r="AU208" i="1"/>
  <c r="AU200" i="1"/>
  <c r="AU192" i="1"/>
  <c r="AU187" i="1"/>
  <c r="AU179" i="1"/>
  <c r="AU168" i="1"/>
  <c r="AU161" i="1"/>
  <c r="AU143" i="1"/>
  <c r="AU153" i="1"/>
  <c r="AU130" i="1"/>
  <c r="AU83" i="1"/>
  <c r="AU82" i="1"/>
  <c r="AU81" i="1"/>
  <c r="AU73" i="1"/>
  <c r="AU64" i="1"/>
  <c r="AU49" i="1"/>
  <c r="AU41" i="1"/>
  <c r="AU33" i="1"/>
  <c r="AU111" i="1"/>
  <c r="AU103" i="1"/>
  <c r="AU7" i="1"/>
  <c r="AU6" i="1"/>
  <c r="AU5" i="1"/>
  <c r="AU151" i="1"/>
  <c r="AU124" i="1"/>
  <c r="AU15" i="1"/>
  <c r="AU14" i="1"/>
  <c r="AU13" i="1"/>
  <c r="AU12" i="1"/>
  <c r="AU11" i="1"/>
  <c r="AU10" i="1"/>
  <c r="AU9" i="1"/>
  <c r="AB1902" i="1"/>
  <c r="AA1755" i="1"/>
  <c r="AV1755" i="1" s="1"/>
  <c r="AA1211" i="1"/>
  <c r="AV1211" i="1" s="1"/>
  <c r="AA1203" i="1"/>
  <c r="AV1203" i="1" s="1"/>
  <c r="AA1195" i="1"/>
  <c r="AV1195" i="1" s="1"/>
  <c r="AA1115" i="1"/>
  <c r="AV1115" i="1" s="1"/>
  <c r="AA823" i="1"/>
  <c r="AV823" i="1" s="1"/>
  <c r="AA793" i="1"/>
  <c r="AV793" i="1" s="1"/>
  <c r="AA531" i="1"/>
  <c r="AV531" i="1" s="1"/>
  <c r="AA905" i="1"/>
  <c r="AV905" i="1" s="1"/>
  <c r="AA1743" i="1"/>
  <c r="AV1743" i="1" s="1"/>
  <c r="AA569" i="1"/>
  <c r="AV569" i="1" s="1"/>
  <c r="AA463" i="1"/>
  <c r="AV463" i="1" s="1"/>
  <c r="AA289" i="1"/>
  <c r="AV289" i="1" s="1"/>
  <c r="AA76" i="1"/>
  <c r="AV76" i="1" s="1"/>
  <c r="AA52" i="1"/>
  <c r="AV52" i="1" s="1"/>
  <c r="AA44" i="1"/>
  <c r="AV44" i="1" s="1"/>
  <c r="AA36" i="1"/>
  <c r="AV36" i="1" s="1"/>
  <c r="AA106" i="1"/>
  <c r="AV106" i="1" s="1"/>
  <c r="AA98" i="1"/>
  <c r="AV98" i="1" s="1"/>
  <c r="AA94" i="1"/>
  <c r="AV94" i="1" s="1"/>
  <c r="AA90" i="1"/>
  <c r="AV90" i="1" s="1"/>
  <c r="AA1790" i="1"/>
  <c r="AV1790" i="1" s="1"/>
  <c r="AA1508" i="1"/>
  <c r="AV1508" i="1" s="1"/>
  <c r="AA1433" i="1"/>
  <c r="AV1433" i="1" s="1"/>
  <c r="AA1007" i="1"/>
  <c r="AV1007" i="1" s="1"/>
  <c r="AA296" i="1"/>
  <c r="AV296" i="1" s="1"/>
  <c r="AA1420" i="1"/>
  <c r="AV1420" i="1" s="1"/>
  <c r="AA1076" i="1"/>
  <c r="AV1076" i="1" s="1"/>
  <c r="AA1012" i="1"/>
  <c r="AV1012" i="1" s="1"/>
  <c r="AA928" i="1"/>
  <c r="AV928" i="1" s="1"/>
  <c r="AA784" i="1"/>
  <c r="AV784" i="1" s="1"/>
  <c r="AA1591" i="1"/>
  <c r="AV1591" i="1" s="1"/>
  <c r="AA1587" i="1"/>
  <c r="AV1587" i="1" s="1"/>
  <c r="AA1585" i="1"/>
  <c r="AV1585" i="1" s="1"/>
  <c r="AA1153" i="1"/>
  <c r="AV1153" i="1" s="1"/>
  <c r="AA1089" i="1"/>
  <c r="AV1089" i="1" s="1"/>
  <c r="AA1088" i="1"/>
  <c r="AV1088" i="1" s="1"/>
  <c r="AA733" i="1"/>
  <c r="AV733" i="1" s="1"/>
  <c r="AA696" i="1"/>
  <c r="AV696" i="1" s="1"/>
  <c r="AA688" i="1"/>
  <c r="AV688" i="1" s="1"/>
  <c r="AA680" i="1"/>
  <c r="AV680" i="1" s="1"/>
  <c r="AA24" i="1"/>
  <c r="AV24" i="1" s="1"/>
  <c r="AA1729" i="1"/>
  <c r="AV1729" i="1" s="1"/>
  <c r="AA1651" i="1"/>
  <c r="AV1651" i="1" s="1"/>
  <c r="AA1158" i="1"/>
  <c r="AV1158" i="1" s="1"/>
  <c r="AA1147" i="1"/>
  <c r="AV1147" i="1" s="1"/>
  <c r="AA759" i="1"/>
  <c r="AV759" i="1" s="1"/>
  <c r="AA749" i="1"/>
  <c r="AV749" i="1" s="1"/>
  <c r="AA642" i="1"/>
  <c r="AV642" i="1" s="1"/>
  <c r="AA381" i="1"/>
  <c r="AV381" i="1" s="1"/>
  <c r="AA270" i="1"/>
  <c r="AV270" i="1" s="1"/>
  <c r="AA1683" i="1"/>
  <c r="AV1683" i="1" s="1"/>
  <c r="AA1667" i="1"/>
  <c r="AV1667" i="1" s="1"/>
  <c r="AA1371" i="1"/>
  <c r="AV1371" i="1" s="1"/>
  <c r="AA450" i="1"/>
  <c r="AV450" i="1" s="1"/>
  <c r="AA403" i="1"/>
  <c r="AV403" i="1" s="1"/>
  <c r="AA402" i="1"/>
  <c r="AV402" i="1" s="1"/>
  <c r="AA397" i="1"/>
  <c r="AV397" i="1" s="1"/>
  <c r="AA1688" i="1"/>
  <c r="AV1688" i="1" s="1"/>
  <c r="AA1608" i="1"/>
  <c r="AV1608" i="1" s="1"/>
  <c r="AA1328" i="1"/>
  <c r="AV1328" i="1" s="1"/>
  <c r="AA1712" i="1"/>
  <c r="AV1712" i="1" s="1"/>
  <c r="AA1643" i="1"/>
  <c r="AV1643" i="1" s="1"/>
  <c r="AA1639" i="1"/>
  <c r="AV1639" i="1" s="1"/>
  <c r="AA1584" i="1"/>
  <c r="AV1584" i="1" s="1"/>
  <c r="AA1243" i="1"/>
  <c r="AV1243" i="1" s="1"/>
  <c r="AA1152" i="1"/>
  <c r="AV1152" i="1" s="1"/>
  <c r="AA834" i="1"/>
  <c r="AV834" i="1" s="1"/>
  <c r="AA672" i="1"/>
  <c r="AV672" i="1" s="1"/>
  <c r="AA503" i="1"/>
  <c r="AV503" i="1" s="1"/>
  <c r="AA216" i="1"/>
  <c r="AV216" i="1" s="1"/>
  <c r="AA115" i="1"/>
  <c r="AV115" i="1" s="1"/>
  <c r="AA1794" i="1"/>
  <c r="AV1794" i="1" s="1"/>
  <c r="AA1766" i="1"/>
  <c r="AV1766" i="1" s="1"/>
  <c r="AA1690" i="1"/>
  <c r="AV1690" i="1" s="1"/>
  <c r="AA1559" i="1"/>
  <c r="AV1559" i="1" s="1"/>
  <c r="AA1555" i="1"/>
  <c r="AV1555" i="1" s="1"/>
  <c r="AA1553" i="1"/>
  <c r="AV1553" i="1" s="1"/>
  <c r="AA1552" i="1"/>
  <c r="AV1552" i="1" s="1"/>
  <c r="AA1516" i="1"/>
  <c r="AV1516" i="1" s="1"/>
  <c r="AA1476" i="1"/>
  <c r="AV1476" i="1" s="1"/>
  <c r="AA1373" i="1"/>
  <c r="AV1373" i="1" s="1"/>
  <c r="AA1333" i="1"/>
  <c r="AV1333" i="1" s="1"/>
  <c r="AA1171" i="1"/>
  <c r="AV1171" i="1" s="1"/>
  <c r="AA1155" i="1"/>
  <c r="AV1155" i="1" s="1"/>
  <c r="AA1131" i="1"/>
  <c r="AV1131" i="1" s="1"/>
  <c r="AA1094" i="1"/>
  <c r="AV1094" i="1" s="1"/>
  <c r="AA1083" i="1"/>
  <c r="AV1083" i="1" s="1"/>
  <c r="AA1059" i="1"/>
  <c r="AV1059" i="1" s="1"/>
  <c r="AA1025" i="1"/>
  <c r="AV1025" i="1" s="1"/>
  <c r="AA1024" i="1"/>
  <c r="AV1024" i="1" s="1"/>
  <c r="AA942" i="1"/>
  <c r="AV942" i="1" s="1"/>
  <c r="AA854" i="1"/>
  <c r="AV854" i="1" s="1"/>
  <c r="AA695" i="1"/>
  <c r="AV695" i="1" s="1"/>
  <c r="AA690" i="1"/>
  <c r="AV690" i="1" s="1"/>
  <c r="AA685" i="1"/>
  <c r="AV685" i="1" s="1"/>
  <c r="AA632" i="1"/>
  <c r="AV632" i="1" s="1"/>
  <c r="AA480" i="1"/>
  <c r="AV480" i="1" s="1"/>
  <c r="AA472" i="1"/>
  <c r="AV472" i="1" s="1"/>
  <c r="AA385" i="1"/>
  <c r="AV385" i="1" s="1"/>
  <c r="AA232" i="1"/>
  <c r="AV232" i="1" s="1"/>
  <c r="AA224" i="1"/>
  <c r="AV224" i="1" s="1"/>
  <c r="AA208" i="1"/>
  <c r="AV208" i="1" s="1"/>
  <c r="AA124" i="1"/>
  <c r="AV124" i="1" s="1"/>
  <c r="AA122" i="1"/>
  <c r="AV122" i="1" s="1"/>
  <c r="AA1800" i="1"/>
  <c r="AV1800" i="1" s="1"/>
  <c r="AA1648" i="1"/>
  <c r="AV1648" i="1" s="1"/>
  <c r="AA1515" i="1"/>
  <c r="AV1515" i="1" s="1"/>
  <c r="AA1513" i="1"/>
  <c r="AV1513" i="1" s="1"/>
  <c r="AA1494" i="1"/>
  <c r="AV1494" i="1" s="1"/>
  <c r="AA1446" i="1"/>
  <c r="AV1446" i="1" s="1"/>
  <c r="AA1422" i="1"/>
  <c r="AV1422" i="1" s="1"/>
  <c r="AA1415" i="1"/>
  <c r="AV1415" i="1" s="1"/>
  <c r="AA1181" i="1"/>
  <c r="AV1181" i="1" s="1"/>
  <c r="AA1107" i="1"/>
  <c r="AV1107" i="1" s="1"/>
  <c r="AA1091" i="1"/>
  <c r="AV1091" i="1" s="1"/>
  <c r="AA1075" i="1"/>
  <c r="AV1075" i="1" s="1"/>
  <c r="AA1067" i="1"/>
  <c r="AV1067" i="1" s="1"/>
  <c r="AA1030" i="1"/>
  <c r="AV1030" i="1" s="1"/>
  <c r="AA963" i="1"/>
  <c r="AV963" i="1" s="1"/>
  <c r="AA962" i="1"/>
  <c r="AV962" i="1" s="1"/>
  <c r="AA955" i="1"/>
  <c r="AV955" i="1" s="1"/>
  <c r="AA889" i="1"/>
  <c r="AV889" i="1" s="1"/>
  <c r="AA883" i="1"/>
  <c r="AV883" i="1" s="1"/>
  <c r="AA857" i="1"/>
  <c r="AV857" i="1" s="1"/>
  <c r="AA634" i="1"/>
  <c r="AV634" i="1" s="1"/>
  <c r="AA589" i="1"/>
  <c r="AV589" i="1" s="1"/>
  <c r="AA415" i="1"/>
  <c r="AV415" i="1" s="1"/>
  <c r="AA369" i="1"/>
  <c r="AV369" i="1" s="1"/>
  <c r="AA338" i="1"/>
  <c r="AV338" i="1" s="1"/>
  <c r="AA333" i="1"/>
  <c r="AV333" i="1" s="1"/>
  <c r="AA325" i="1"/>
  <c r="AV325" i="1" s="1"/>
  <c r="AA245" i="1"/>
  <c r="AV245" i="1" s="1"/>
  <c r="X20" i="6"/>
  <c r="AA20" i="6" s="1"/>
  <c r="AA1775" i="1"/>
  <c r="AV1775" i="1" s="1"/>
  <c r="AA1695" i="1"/>
  <c r="AV1695" i="1" s="1"/>
  <c r="AA1600" i="1"/>
  <c r="AV1600" i="1" s="1"/>
  <c r="AA1396" i="1"/>
  <c r="AV1396" i="1" s="1"/>
  <c r="AA1391" i="1"/>
  <c r="AV1391" i="1" s="1"/>
  <c r="AA1348" i="1"/>
  <c r="AV1348" i="1" s="1"/>
  <c r="AA1324" i="1"/>
  <c r="AV1324" i="1" s="1"/>
  <c r="AA1316" i="1"/>
  <c r="AV1316" i="1" s="1"/>
  <c r="AA1300" i="1"/>
  <c r="AV1300" i="1" s="1"/>
  <c r="AA1220" i="1"/>
  <c r="AV1220" i="1" s="1"/>
  <c r="AA1218" i="1"/>
  <c r="AV1218" i="1" s="1"/>
  <c r="AA1191" i="1"/>
  <c r="AV1191" i="1" s="1"/>
  <c r="AA1117" i="1"/>
  <c r="AV1117" i="1" s="1"/>
  <c r="AA1043" i="1"/>
  <c r="AV1043" i="1" s="1"/>
  <c r="AA1027" i="1"/>
  <c r="AV1027" i="1" s="1"/>
  <c r="AA1011" i="1"/>
  <c r="AV1011" i="1" s="1"/>
  <c r="AA973" i="1"/>
  <c r="AV973" i="1" s="1"/>
  <c r="AA932" i="1"/>
  <c r="AV932" i="1" s="1"/>
  <c r="AA930" i="1"/>
  <c r="AV930" i="1" s="1"/>
  <c r="AA925" i="1"/>
  <c r="AV925" i="1" s="1"/>
  <c r="AA910" i="1"/>
  <c r="AV910" i="1" s="1"/>
  <c r="AA792" i="1"/>
  <c r="AV792" i="1" s="1"/>
  <c r="AA769" i="1"/>
  <c r="AV769" i="1" s="1"/>
  <c r="AA721" i="1"/>
  <c r="AV721" i="1" s="1"/>
  <c r="AA626" i="1"/>
  <c r="AV626" i="1" s="1"/>
  <c r="AA592" i="1"/>
  <c r="AV592" i="1" s="1"/>
  <c r="AA498" i="1"/>
  <c r="AV498" i="1" s="1"/>
  <c r="AA396" i="1"/>
  <c r="AV396" i="1" s="1"/>
  <c r="AA377" i="1"/>
  <c r="AV377" i="1" s="1"/>
  <c r="AA309" i="1"/>
  <c r="AV309" i="1" s="1"/>
  <c r="AA55" i="1"/>
  <c r="AV55" i="1" s="1"/>
  <c r="AA1877" i="1"/>
  <c r="AV1877" i="1" s="1"/>
  <c r="AA1853" i="1"/>
  <c r="AV1853" i="1" s="1"/>
  <c r="AA1805" i="1"/>
  <c r="AV1805" i="1" s="1"/>
  <c r="AA1664" i="1"/>
  <c r="AV1664" i="1" s="1"/>
  <c r="AA1568" i="1"/>
  <c r="AV1568" i="1" s="1"/>
  <c r="AA1398" i="1"/>
  <c r="AV1398" i="1" s="1"/>
  <c r="AA1372" i="1"/>
  <c r="AV1372" i="1" s="1"/>
  <c r="AA1364" i="1"/>
  <c r="AV1364" i="1" s="1"/>
  <c r="AA1340" i="1"/>
  <c r="AV1340" i="1" s="1"/>
  <c r="AA1332" i="1"/>
  <c r="AV1332" i="1" s="1"/>
  <c r="AA1287" i="1"/>
  <c r="AV1287" i="1" s="1"/>
  <c r="AA1212" i="1"/>
  <c r="AV1212" i="1" s="1"/>
  <c r="AA1127" i="1"/>
  <c r="AV1127" i="1" s="1"/>
  <c r="AA1053" i="1"/>
  <c r="AV1053" i="1" s="1"/>
  <c r="AA981" i="1"/>
  <c r="AV981" i="1" s="1"/>
  <c r="AA965" i="1"/>
  <c r="AV965" i="1" s="1"/>
  <c r="AA877" i="1"/>
  <c r="AV877" i="1" s="1"/>
  <c r="AA644" i="1"/>
  <c r="AV644" i="1" s="1"/>
  <c r="AA605" i="1"/>
  <c r="AV605" i="1" s="1"/>
  <c r="AA602" i="1"/>
  <c r="AV602" i="1" s="1"/>
  <c r="AA597" i="1"/>
  <c r="AV597" i="1" s="1"/>
  <c r="AA581" i="1"/>
  <c r="AV581" i="1" s="1"/>
  <c r="AA557" i="1"/>
  <c r="AV557" i="1" s="1"/>
  <c r="AA543" i="1"/>
  <c r="AV543" i="1" s="1"/>
  <c r="AA535" i="1"/>
  <c r="AV535" i="1" s="1"/>
  <c r="AA433" i="1"/>
  <c r="AV433" i="1" s="1"/>
  <c r="AA430" i="1"/>
  <c r="AV430" i="1" s="1"/>
  <c r="AA353" i="1"/>
  <c r="AV353" i="1" s="1"/>
  <c r="AA345" i="1"/>
  <c r="AV345" i="1" s="1"/>
  <c r="AA264" i="1"/>
  <c r="AV264" i="1" s="1"/>
  <c r="AA262" i="1"/>
  <c r="AV262" i="1" s="1"/>
  <c r="AA239" i="1"/>
  <c r="AV239" i="1" s="1"/>
  <c r="AA188" i="1"/>
  <c r="AV188" i="1" s="1"/>
  <c r="AA68" i="1"/>
  <c r="AV68" i="1" s="1"/>
  <c r="AA1898" i="1"/>
  <c r="AV1898" i="1" s="1"/>
  <c r="AA1897" i="1"/>
  <c r="AV1897" i="1" s="1"/>
  <c r="AA1895" i="1"/>
  <c r="AV1895" i="1" s="1"/>
  <c r="AA1890" i="1"/>
  <c r="AV1890" i="1" s="1"/>
  <c r="AA1889" i="1"/>
  <c r="AV1889" i="1" s="1"/>
  <c r="AA1883" i="1"/>
  <c r="AV1883" i="1" s="1"/>
  <c r="AA1781" i="1"/>
  <c r="AV1781" i="1" s="1"/>
  <c r="AA1744" i="1"/>
  <c r="AV1744" i="1" s="1"/>
  <c r="AA1713" i="1"/>
  <c r="AV1713" i="1" s="1"/>
  <c r="AA1697" i="1"/>
  <c r="AV1697" i="1" s="1"/>
  <c r="AA1528" i="1"/>
  <c r="AV1528" i="1" s="1"/>
  <c r="AA1382" i="1"/>
  <c r="AV1382" i="1" s="1"/>
  <c r="AA1260" i="1"/>
  <c r="AV1260" i="1" s="1"/>
  <c r="AA1252" i="1"/>
  <c r="AV1252" i="1" s="1"/>
  <c r="AA1244" i="1"/>
  <c r="AV1244" i="1" s="1"/>
  <c r="AA1063" i="1"/>
  <c r="AV1063" i="1" s="1"/>
  <c r="AA991" i="1"/>
  <c r="AV991" i="1" s="1"/>
  <c r="AA779" i="1"/>
  <c r="AV779" i="1" s="1"/>
  <c r="AA768" i="1"/>
  <c r="AV768" i="1" s="1"/>
  <c r="AA760" i="1"/>
  <c r="AV760" i="1" s="1"/>
  <c r="AA708" i="1"/>
  <c r="AV708" i="1" s="1"/>
  <c r="AA649" i="1"/>
  <c r="AV649" i="1" s="1"/>
  <c r="AA607" i="1"/>
  <c r="AV607" i="1" s="1"/>
  <c r="AA556" i="1"/>
  <c r="AV556" i="1" s="1"/>
  <c r="AA548" i="1"/>
  <c r="AV548" i="1" s="1"/>
  <c r="AA358" i="1"/>
  <c r="AV358" i="1" s="1"/>
  <c r="AA266" i="1"/>
  <c r="AV266" i="1" s="1"/>
  <c r="AA212" i="1"/>
  <c r="AV212" i="1" s="1"/>
  <c r="AA20" i="1"/>
  <c r="AV20" i="1" s="1"/>
  <c r="AA133" i="1"/>
  <c r="AV133" i="1" s="1"/>
  <c r="AA1818" i="1"/>
  <c r="AV1818" i="1" s="1"/>
  <c r="AA1747" i="1"/>
  <c r="AV1747" i="1" s="1"/>
  <c r="AA1727" i="1"/>
  <c r="AV1727" i="1" s="1"/>
  <c r="AA1723" i="1"/>
  <c r="AV1723" i="1" s="1"/>
  <c r="AA1718" i="1"/>
  <c r="AV1718" i="1" s="1"/>
  <c r="AA1671" i="1"/>
  <c r="AV1671" i="1" s="1"/>
  <c r="AA1323" i="1"/>
  <c r="AV1323" i="1" s="1"/>
  <c r="AA1140" i="1"/>
  <c r="AV1140" i="1" s="1"/>
  <c r="AA1004" i="1"/>
  <c r="AV1004" i="1" s="1"/>
  <c r="AA810" i="1"/>
  <c r="AV810" i="1" s="1"/>
  <c r="AA786" i="1"/>
  <c r="AV786" i="1" s="1"/>
  <c r="AA713" i="1"/>
  <c r="AV713" i="1" s="1"/>
  <c r="AA725" i="1"/>
  <c r="AV725" i="1" s="1"/>
  <c r="AA664" i="1"/>
  <c r="AV664" i="1" s="1"/>
  <c r="AA662" i="1"/>
  <c r="AV662" i="1" s="1"/>
  <c r="AA457" i="1"/>
  <c r="AV457" i="1" s="1"/>
  <c r="AA445" i="1"/>
  <c r="AV445" i="1" s="1"/>
  <c r="AA233" i="1"/>
  <c r="AV233" i="1" s="1"/>
  <c r="AA217" i="1"/>
  <c r="AV217" i="1" s="1"/>
  <c r="AA169" i="1"/>
  <c r="AV169" i="1" s="1"/>
  <c r="AA72" i="1"/>
  <c r="AV72" i="1" s="1"/>
  <c r="AA114" i="1"/>
  <c r="AV114" i="1" s="1"/>
  <c r="AA1806" i="1"/>
  <c r="AV1806" i="1" s="1"/>
  <c r="AA1786" i="1"/>
  <c r="AV1786" i="1" s="1"/>
  <c r="AA1767" i="1"/>
  <c r="AV1767" i="1" s="1"/>
  <c r="AA1759" i="1"/>
  <c r="AV1759" i="1" s="1"/>
  <c r="AA1751" i="1"/>
  <c r="AV1751" i="1" s="1"/>
  <c r="AA1802" i="1"/>
  <c r="AV1802" i="1" s="1"/>
  <c r="AA1836" i="1"/>
  <c r="AV1836" i="1" s="1"/>
  <c r="AA1737" i="1"/>
  <c r="AV1737" i="1" s="1"/>
  <c r="AA1886" i="1"/>
  <c r="AV1886" i="1" s="1"/>
  <c r="AA1820" i="1"/>
  <c r="AV1820" i="1" s="1"/>
  <c r="AA1793" i="1"/>
  <c r="AV1793" i="1" s="1"/>
  <c r="AA1788" i="1"/>
  <c r="AV1788" i="1" s="1"/>
  <c r="AA1765" i="1"/>
  <c r="AV1765" i="1" s="1"/>
  <c r="AA1760" i="1"/>
  <c r="AV1760" i="1" s="1"/>
  <c r="AA1736" i="1"/>
  <c r="AV1736" i="1" s="1"/>
  <c r="AA1711" i="1"/>
  <c r="AV1711" i="1" s="1"/>
  <c r="AA1702" i="1"/>
  <c r="AV1702" i="1" s="1"/>
  <c r="AA1698" i="1"/>
  <c r="AV1698" i="1" s="1"/>
  <c r="AA1676" i="1"/>
  <c r="AV1676" i="1" s="1"/>
  <c r="AA1649" i="1"/>
  <c r="AV1649" i="1" s="1"/>
  <c r="AA1595" i="1"/>
  <c r="AV1595" i="1" s="1"/>
  <c r="AA1581" i="1"/>
  <c r="AV1581" i="1" s="1"/>
  <c r="AA1563" i="1"/>
  <c r="AV1563" i="1" s="1"/>
  <c r="AA1549" i="1"/>
  <c r="AV1549" i="1" s="1"/>
  <c r="AA1527" i="1"/>
  <c r="AV1527" i="1" s="1"/>
  <c r="AA1523" i="1"/>
  <c r="AV1523" i="1" s="1"/>
  <c r="AA1521" i="1"/>
  <c r="AV1521" i="1" s="1"/>
  <c r="AA1469" i="1"/>
  <c r="AV1469" i="1" s="1"/>
  <c r="AA1467" i="1"/>
  <c r="AV1467" i="1" s="1"/>
  <c r="AA1675" i="1"/>
  <c r="AV1675" i="1" s="1"/>
  <c r="AA1644" i="1"/>
  <c r="AV1644" i="1" s="1"/>
  <c r="AA1638" i="1"/>
  <c r="AV1638" i="1" s="1"/>
  <c r="AA1636" i="1"/>
  <c r="AV1636" i="1" s="1"/>
  <c r="AA1630" i="1"/>
  <c r="AV1630" i="1" s="1"/>
  <c r="AA1628" i="1"/>
  <c r="AV1628" i="1" s="1"/>
  <c r="AA1622" i="1"/>
  <c r="AV1622" i="1" s="1"/>
  <c r="AA1620" i="1"/>
  <c r="AV1620" i="1" s="1"/>
  <c r="AA1593" i="1"/>
  <c r="AV1593" i="1" s="1"/>
  <c r="AA1590" i="1"/>
  <c r="AV1590" i="1" s="1"/>
  <c r="AA1588" i="1"/>
  <c r="AV1588" i="1" s="1"/>
  <c r="AA1561" i="1"/>
  <c r="AV1561" i="1" s="1"/>
  <c r="AA1558" i="1"/>
  <c r="AV1558" i="1" s="1"/>
  <c r="AA1556" i="1"/>
  <c r="AV1556" i="1" s="1"/>
  <c r="AA1486" i="1"/>
  <c r="AV1486" i="1" s="1"/>
  <c r="AA1484" i="1"/>
  <c r="AV1484" i="1" s="1"/>
  <c r="AA1461" i="1"/>
  <c r="AV1461" i="1" s="1"/>
  <c r="AA1459" i="1"/>
  <c r="AV1459" i="1" s="1"/>
  <c r="AA1458" i="1"/>
  <c r="AV1458" i="1" s="1"/>
  <c r="AA1438" i="1"/>
  <c r="AV1438" i="1" s="1"/>
  <c r="AA1426" i="1"/>
  <c r="AV1426" i="1" s="1"/>
  <c r="AA1424" i="1"/>
  <c r="AV1424" i="1" s="1"/>
  <c r="AA1882" i="1"/>
  <c r="AV1882" i="1" s="1"/>
  <c r="AA1879" i="1"/>
  <c r="AV1879" i="1" s="1"/>
  <c r="AA1874" i="1"/>
  <c r="AV1874" i="1" s="1"/>
  <c r="AA1871" i="1"/>
  <c r="AV1871" i="1" s="1"/>
  <c r="AA1866" i="1"/>
  <c r="AV1866" i="1" s="1"/>
  <c r="AA1865" i="1"/>
  <c r="AV1865" i="1" s="1"/>
  <c r="AA1863" i="1"/>
  <c r="AV1863" i="1" s="1"/>
  <c r="AA1858" i="1"/>
  <c r="AV1858" i="1" s="1"/>
  <c r="AA1857" i="1"/>
  <c r="AV1857" i="1" s="1"/>
  <c r="AA1855" i="1"/>
  <c r="AV1855" i="1" s="1"/>
  <c r="AA1845" i="1"/>
  <c r="AV1845" i="1" s="1"/>
  <c r="AA1830" i="1"/>
  <c r="AV1830" i="1" s="1"/>
  <c r="AA1824" i="1"/>
  <c r="AV1824" i="1" s="1"/>
  <c r="AA1812" i="1"/>
  <c r="AV1812" i="1" s="1"/>
  <c r="AA1782" i="1"/>
  <c r="AV1782" i="1" s="1"/>
  <c r="AA1757" i="1"/>
  <c r="AV1757" i="1" s="1"/>
  <c r="AA1752" i="1"/>
  <c r="AV1752" i="1" s="1"/>
  <c r="AA1733" i="1"/>
  <c r="AV1733" i="1" s="1"/>
  <c r="AA1429" i="1"/>
  <c r="AV1429" i="1" s="1"/>
  <c r="AA1900" i="1"/>
  <c r="AV1900" i="1" s="1"/>
  <c r="AA1892" i="1"/>
  <c r="AV1892" i="1" s="1"/>
  <c r="AA1850" i="1"/>
  <c r="AV1850" i="1" s="1"/>
  <c r="AA1847" i="1"/>
  <c r="AV1847" i="1" s="1"/>
  <c r="AA1842" i="1"/>
  <c r="AV1842" i="1" s="1"/>
  <c r="AA1835" i="1"/>
  <c r="AV1835" i="1" s="1"/>
  <c r="AA1804" i="1"/>
  <c r="AV1804" i="1" s="1"/>
  <c r="AA1787" i="1"/>
  <c r="AV1787" i="1" s="1"/>
  <c r="AA1777" i="1"/>
  <c r="AV1777" i="1" s="1"/>
  <c r="AA1758" i="1"/>
  <c r="AV1758" i="1" s="1"/>
  <c r="AA1746" i="1"/>
  <c r="AV1746" i="1" s="1"/>
  <c r="AA1740" i="1"/>
  <c r="AV1740" i="1" s="1"/>
  <c r="AA1707" i="1"/>
  <c r="AV1707" i="1" s="1"/>
  <c r="AA1705" i="1"/>
  <c r="AV1705" i="1" s="1"/>
  <c r="AA1703" i="1"/>
  <c r="AV1703" i="1" s="1"/>
  <c r="AA1692" i="1"/>
  <c r="AV1692" i="1" s="1"/>
  <c r="AA1665" i="1"/>
  <c r="AV1665" i="1" s="1"/>
  <c r="AA1597" i="1"/>
  <c r="AV1597" i="1" s="1"/>
  <c r="AA1533" i="1"/>
  <c r="AV1533" i="1" s="1"/>
  <c r="AA1501" i="1"/>
  <c r="AV1501" i="1" s="1"/>
  <c r="AA1499" i="1"/>
  <c r="AV1499" i="1" s="1"/>
  <c r="AA1478" i="1"/>
  <c r="AV1478" i="1" s="1"/>
  <c r="AA1468" i="1"/>
  <c r="AV1468" i="1" s="1"/>
  <c r="AA1451" i="1"/>
  <c r="AV1451" i="1" s="1"/>
  <c r="AA1450" i="1"/>
  <c r="AV1450" i="1" s="1"/>
  <c r="AA1431" i="1"/>
  <c r="AV1431" i="1" s="1"/>
  <c r="AA1427" i="1"/>
  <c r="AV1427" i="1" s="1"/>
  <c r="AA1868" i="1"/>
  <c r="AV1868" i="1" s="1"/>
  <c r="AA1860" i="1"/>
  <c r="AV1860" i="1" s="1"/>
  <c r="AA1834" i="1"/>
  <c r="AV1834" i="1" s="1"/>
  <c r="AA1814" i="1"/>
  <c r="AV1814" i="1" s="1"/>
  <c r="AA1779" i="1"/>
  <c r="AV1779" i="1" s="1"/>
  <c r="AA1749" i="1"/>
  <c r="AV1749" i="1" s="1"/>
  <c r="AA1735" i="1"/>
  <c r="AV1735" i="1" s="1"/>
  <c r="AA1691" i="1"/>
  <c r="AV1691" i="1" s="1"/>
  <c r="AA1660" i="1"/>
  <c r="AV1660" i="1" s="1"/>
  <c r="AA1615" i="1"/>
  <c r="AV1615" i="1" s="1"/>
  <c r="AA1611" i="1"/>
  <c r="AV1611" i="1" s="1"/>
  <c r="AA1583" i="1"/>
  <c r="AV1583" i="1" s="1"/>
  <c r="AA1579" i="1"/>
  <c r="AV1579" i="1" s="1"/>
  <c r="AA1565" i="1"/>
  <c r="AV1565" i="1" s="1"/>
  <c r="AA1551" i="1"/>
  <c r="AV1551" i="1" s="1"/>
  <c r="AA1547" i="1"/>
  <c r="AV1547" i="1" s="1"/>
  <c r="AA1545" i="1"/>
  <c r="AV1545" i="1" s="1"/>
  <c r="AA1542" i="1"/>
  <c r="AV1542" i="1" s="1"/>
  <c r="AA1540" i="1"/>
  <c r="AV1540" i="1" s="1"/>
  <c r="AA1517" i="1"/>
  <c r="AV1517" i="1" s="1"/>
  <c r="AA1493" i="1"/>
  <c r="AV1493" i="1" s="1"/>
  <c r="AA1491" i="1"/>
  <c r="AV1491" i="1" s="1"/>
  <c r="AA1470" i="1"/>
  <c r="AV1470" i="1" s="1"/>
  <c r="AA1460" i="1"/>
  <c r="AV1460" i="1" s="1"/>
  <c r="AA1445" i="1"/>
  <c r="AV1445" i="1" s="1"/>
  <c r="AA1443" i="1"/>
  <c r="AV1443" i="1" s="1"/>
  <c r="AA1414" i="1"/>
  <c r="AV1414" i="1" s="1"/>
  <c r="AA1405" i="1"/>
  <c r="AV1405" i="1" s="1"/>
  <c r="AA1308" i="1"/>
  <c r="AV1308" i="1" s="1"/>
  <c r="AA1810" i="1"/>
  <c r="AV1810" i="1" s="1"/>
  <c r="AA1795" i="1"/>
  <c r="AV1795" i="1" s="1"/>
  <c r="AA1780" i="1"/>
  <c r="AV1780" i="1" s="1"/>
  <c r="AA1771" i="1"/>
  <c r="AV1771" i="1" s="1"/>
  <c r="AA1761" i="1"/>
  <c r="AV1761" i="1" s="1"/>
  <c r="AA1750" i="1"/>
  <c r="AV1750" i="1" s="1"/>
  <c r="AA1719" i="1"/>
  <c r="AV1719" i="1" s="1"/>
  <c r="AA1686" i="1"/>
  <c r="AV1686" i="1" s="1"/>
  <c r="AA1672" i="1"/>
  <c r="AV1672" i="1" s="1"/>
  <c r="AA1662" i="1"/>
  <c r="AV1662" i="1" s="1"/>
  <c r="AA1659" i="1"/>
  <c r="AV1659" i="1" s="1"/>
  <c r="AA1655" i="1"/>
  <c r="AV1655" i="1" s="1"/>
  <c r="AA1647" i="1"/>
  <c r="AV1647" i="1" s="1"/>
  <c r="AA1640" i="1"/>
  <c r="AV1640" i="1" s="1"/>
  <c r="AA1632" i="1"/>
  <c r="AV1632" i="1" s="1"/>
  <c r="AA1624" i="1"/>
  <c r="AV1624" i="1" s="1"/>
  <c r="AA1609" i="1"/>
  <c r="AV1609" i="1" s="1"/>
  <c r="AA1606" i="1"/>
  <c r="AV1606" i="1" s="1"/>
  <c r="AA1604" i="1"/>
  <c r="AV1604" i="1" s="1"/>
  <c r="AA1577" i="1"/>
  <c r="AV1577" i="1" s="1"/>
  <c r="AA1574" i="1"/>
  <c r="AV1574" i="1" s="1"/>
  <c r="AA1572" i="1"/>
  <c r="AV1572" i="1" s="1"/>
  <c r="AA1543" i="1"/>
  <c r="AV1543" i="1" s="1"/>
  <c r="AA1539" i="1"/>
  <c r="AV1539" i="1" s="1"/>
  <c r="AA1537" i="1"/>
  <c r="AV1537" i="1" s="1"/>
  <c r="AA1520" i="1"/>
  <c r="AV1520" i="1" s="1"/>
  <c r="AA1485" i="1"/>
  <c r="AV1485" i="1" s="1"/>
  <c r="AA1462" i="1"/>
  <c r="AV1462" i="1" s="1"/>
  <c r="AA1430" i="1"/>
  <c r="AV1430" i="1" s="1"/>
  <c r="AA1407" i="1"/>
  <c r="AV1407" i="1" s="1"/>
  <c r="AA1884" i="1"/>
  <c r="AV1884" i="1" s="1"/>
  <c r="AA1880" i="1"/>
  <c r="AV1880" i="1" s="1"/>
  <c r="AA1840" i="1"/>
  <c r="AV1840" i="1" s="1"/>
  <c r="AA1816" i="1"/>
  <c r="AV1816" i="1" s="1"/>
  <c r="AA1803" i="1"/>
  <c r="AV1803" i="1" s="1"/>
  <c r="AA1796" i="1"/>
  <c r="AV1796" i="1" s="1"/>
  <c r="AA1784" i="1"/>
  <c r="AV1784" i="1" s="1"/>
  <c r="AA1730" i="1"/>
  <c r="AV1730" i="1" s="1"/>
  <c r="AA1714" i="1"/>
  <c r="AV1714" i="1" s="1"/>
  <c r="AA1687" i="1"/>
  <c r="AV1687" i="1" s="1"/>
  <c r="AA1607" i="1"/>
  <c r="AV1607" i="1" s="1"/>
  <c r="AA1603" i="1"/>
  <c r="AV1603" i="1" s="1"/>
  <c r="AA1601" i="1"/>
  <c r="AV1601" i="1" s="1"/>
  <c r="AA1575" i="1"/>
  <c r="AV1575" i="1" s="1"/>
  <c r="AA1571" i="1"/>
  <c r="AV1571" i="1" s="1"/>
  <c r="AA1569" i="1"/>
  <c r="AV1569" i="1" s="1"/>
  <c r="AA1507" i="1"/>
  <c r="AV1507" i="1" s="1"/>
  <c r="AA1500" i="1"/>
  <c r="AV1500" i="1" s="1"/>
  <c r="AA1483" i="1"/>
  <c r="AV1483" i="1" s="1"/>
  <c r="AA1454" i="1"/>
  <c r="AV1454" i="1" s="1"/>
  <c r="AA1452" i="1"/>
  <c r="AV1452" i="1" s="1"/>
  <c r="AA1437" i="1"/>
  <c r="AV1437" i="1" s="1"/>
  <c r="AA1423" i="1"/>
  <c r="AV1423" i="1" s="1"/>
  <c r="AA1394" i="1"/>
  <c r="AV1394" i="1" s="1"/>
  <c r="AA1276" i="1"/>
  <c r="AV1276" i="1" s="1"/>
  <c r="AA1851" i="1"/>
  <c r="AV1851" i="1" s="1"/>
  <c r="AA1848" i="1"/>
  <c r="AV1848" i="1" s="1"/>
  <c r="AA1833" i="1"/>
  <c r="AV1833" i="1" s="1"/>
  <c r="AA1826" i="1"/>
  <c r="AV1826" i="1" s="1"/>
  <c r="AA1798" i="1"/>
  <c r="AV1798" i="1" s="1"/>
  <c r="AA1789" i="1"/>
  <c r="AV1789" i="1" s="1"/>
  <c r="AA1772" i="1"/>
  <c r="AV1772" i="1" s="1"/>
  <c r="AA1763" i="1"/>
  <c r="AV1763" i="1" s="1"/>
  <c r="AA1753" i="1"/>
  <c r="AV1753" i="1" s="1"/>
  <c r="AA1681" i="1"/>
  <c r="AV1681" i="1" s="1"/>
  <c r="AA1613" i="1"/>
  <c r="AV1613" i="1" s="1"/>
  <c r="AA1531" i="1"/>
  <c r="AV1531" i="1" s="1"/>
  <c r="AA1529" i="1"/>
  <c r="AV1529" i="1" s="1"/>
  <c r="AA1526" i="1"/>
  <c r="AV1526" i="1" s="1"/>
  <c r="AA1524" i="1"/>
  <c r="AV1524" i="1" s="1"/>
  <c r="AA1518" i="1"/>
  <c r="AV1518" i="1" s="1"/>
  <c r="AA1502" i="1"/>
  <c r="AV1502" i="1" s="1"/>
  <c r="AA1492" i="1"/>
  <c r="AV1492" i="1" s="1"/>
  <c r="AA1477" i="1"/>
  <c r="AV1477" i="1" s="1"/>
  <c r="AA1475" i="1"/>
  <c r="AV1475" i="1" s="1"/>
  <c r="AA1444" i="1"/>
  <c r="AV1444" i="1" s="1"/>
  <c r="AA1439" i="1"/>
  <c r="AV1439" i="1" s="1"/>
  <c r="AA1389" i="1"/>
  <c r="AV1389" i="1" s="1"/>
  <c r="AA1375" i="1"/>
  <c r="AV1375" i="1" s="1"/>
  <c r="AA1358" i="1"/>
  <c r="AV1358" i="1" s="1"/>
  <c r="AA1337" i="1"/>
  <c r="AV1337" i="1" s="1"/>
  <c r="AA1335" i="1"/>
  <c r="AV1335" i="1" s="1"/>
  <c r="AA1282" i="1"/>
  <c r="AV1282" i="1" s="1"/>
  <c r="AA1277" i="1"/>
  <c r="AV1277" i="1" s="1"/>
  <c r="AA1248" i="1"/>
  <c r="AV1248" i="1" s="1"/>
  <c r="AA1200" i="1"/>
  <c r="AV1200" i="1" s="1"/>
  <c r="AA1196" i="1"/>
  <c r="AV1196" i="1" s="1"/>
  <c r="AA1186" i="1"/>
  <c r="AV1186" i="1" s="1"/>
  <c r="AA1183" i="1"/>
  <c r="AV1183" i="1" s="1"/>
  <c r="AA1174" i="1"/>
  <c r="AV1174" i="1" s="1"/>
  <c r="AA1173" i="1"/>
  <c r="AV1173" i="1" s="1"/>
  <c r="AA1150" i="1"/>
  <c r="AV1150" i="1" s="1"/>
  <c r="AA1145" i="1"/>
  <c r="AV1145" i="1" s="1"/>
  <c r="AA1144" i="1"/>
  <c r="AV1144" i="1" s="1"/>
  <c r="AA1132" i="1"/>
  <c r="AV1132" i="1" s="1"/>
  <c r="AA1122" i="1"/>
  <c r="AV1122" i="1" s="1"/>
  <c r="AA1119" i="1"/>
  <c r="AV1119" i="1" s="1"/>
  <c r="AA1109" i="1"/>
  <c r="AV1109" i="1" s="1"/>
  <c r="AA1086" i="1"/>
  <c r="AV1086" i="1" s="1"/>
  <c r="AA1081" i="1"/>
  <c r="AV1081" i="1" s="1"/>
  <c r="AA1080" i="1"/>
  <c r="AV1080" i="1" s="1"/>
  <c r="AA1068" i="1"/>
  <c r="AV1068" i="1" s="1"/>
  <c r="AA1058" i="1"/>
  <c r="AV1058" i="1" s="1"/>
  <c r="AA1045" i="1"/>
  <c r="AV1045" i="1" s="1"/>
  <c r="AA1022" i="1"/>
  <c r="AV1022" i="1" s="1"/>
  <c r="AA1017" i="1"/>
  <c r="AV1017" i="1" s="1"/>
  <c r="AA1016" i="1"/>
  <c r="AV1016" i="1" s="1"/>
  <c r="AA1006" i="1"/>
  <c r="AV1006" i="1" s="1"/>
  <c r="AA1001" i="1"/>
  <c r="AV1001" i="1" s="1"/>
  <c r="AA996" i="1"/>
  <c r="AV996" i="1" s="1"/>
  <c r="AA983" i="1"/>
  <c r="AV983" i="1" s="1"/>
  <c r="AA960" i="1"/>
  <c r="AV960" i="1" s="1"/>
  <c r="AA954" i="1"/>
  <c r="AV954" i="1" s="1"/>
  <c r="AA848" i="1"/>
  <c r="AV848" i="1" s="1"/>
  <c r="AA846" i="1"/>
  <c r="AV846" i="1" s="1"/>
  <c r="AA1349" i="1"/>
  <c r="AV1349" i="1" s="1"/>
  <c r="AA1346" i="1"/>
  <c r="AV1346" i="1" s="1"/>
  <c r="AA1344" i="1"/>
  <c r="AV1344" i="1" s="1"/>
  <c r="AA1330" i="1"/>
  <c r="AV1330" i="1" s="1"/>
  <c r="AA1325" i="1"/>
  <c r="AV1325" i="1" s="1"/>
  <c r="AA1301" i="1"/>
  <c r="AV1301" i="1" s="1"/>
  <c r="AA1296" i="1"/>
  <c r="AV1296" i="1" s="1"/>
  <c r="AA1291" i="1"/>
  <c r="AV1291" i="1" s="1"/>
  <c r="AA1255" i="1"/>
  <c r="AV1255" i="1" s="1"/>
  <c r="AA1245" i="1"/>
  <c r="AV1245" i="1" s="1"/>
  <c r="AA1207" i="1"/>
  <c r="AV1207" i="1" s="1"/>
  <c r="AA1205" i="1"/>
  <c r="AV1205" i="1" s="1"/>
  <c r="AA1188" i="1"/>
  <c r="AV1188" i="1" s="1"/>
  <c r="AA1178" i="1"/>
  <c r="AV1178" i="1" s="1"/>
  <c r="AA1167" i="1"/>
  <c r="AV1167" i="1" s="1"/>
  <c r="AA1165" i="1"/>
  <c r="AV1165" i="1" s="1"/>
  <c r="AA1142" i="1"/>
  <c r="AV1142" i="1" s="1"/>
  <c r="AA1137" i="1"/>
  <c r="AV1137" i="1" s="1"/>
  <c r="AA1136" i="1"/>
  <c r="AV1136" i="1" s="1"/>
  <c r="AA1124" i="1"/>
  <c r="AV1124" i="1" s="1"/>
  <c r="AA1114" i="1"/>
  <c r="AV1114" i="1" s="1"/>
  <c r="AA1111" i="1"/>
  <c r="AV1111" i="1" s="1"/>
  <c r="AA1101" i="1"/>
  <c r="AV1101" i="1" s="1"/>
  <c r="AA1078" i="1"/>
  <c r="AV1078" i="1" s="1"/>
  <c r="AA1073" i="1"/>
  <c r="AV1073" i="1" s="1"/>
  <c r="AA1072" i="1"/>
  <c r="AV1072" i="1" s="1"/>
  <c r="AA1060" i="1"/>
  <c r="AV1060" i="1" s="1"/>
  <c r="AA1055" i="1"/>
  <c r="AV1055" i="1" s="1"/>
  <c r="AA1050" i="1"/>
  <c r="AV1050" i="1" s="1"/>
  <c r="AA1037" i="1"/>
  <c r="AV1037" i="1" s="1"/>
  <c r="AA1014" i="1"/>
  <c r="AV1014" i="1" s="1"/>
  <c r="AA1009" i="1"/>
  <c r="AV1009" i="1" s="1"/>
  <c r="AA1008" i="1"/>
  <c r="AV1008" i="1" s="1"/>
  <c r="AA998" i="1"/>
  <c r="AV998" i="1" s="1"/>
  <c r="AA993" i="1"/>
  <c r="AV993" i="1" s="1"/>
  <c r="AA988" i="1"/>
  <c r="AV988" i="1" s="1"/>
  <c r="AA979" i="1"/>
  <c r="AV979" i="1" s="1"/>
  <c r="AA957" i="1"/>
  <c r="AV957" i="1" s="1"/>
  <c r="AA858" i="1"/>
  <c r="AV858" i="1" s="1"/>
  <c r="AA851" i="1"/>
  <c r="AV851" i="1" s="1"/>
  <c r="AA1387" i="1"/>
  <c r="AV1387" i="1" s="1"/>
  <c r="AA1374" i="1"/>
  <c r="AV1374" i="1" s="1"/>
  <c r="AA1353" i="1"/>
  <c r="AV1353" i="1" s="1"/>
  <c r="AA1351" i="1"/>
  <c r="AV1351" i="1" s="1"/>
  <c r="AA1334" i="1"/>
  <c r="AV1334" i="1" s="1"/>
  <c r="AA1305" i="1"/>
  <c r="AV1305" i="1" s="1"/>
  <c r="AA1303" i="1"/>
  <c r="AV1303" i="1" s="1"/>
  <c r="AA1250" i="1"/>
  <c r="AV1250" i="1" s="1"/>
  <c r="AA1219" i="1"/>
  <c r="AV1219" i="1" s="1"/>
  <c r="AA1217" i="1"/>
  <c r="AV1217" i="1" s="1"/>
  <c r="AA1214" i="1"/>
  <c r="AV1214" i="1" s="1"/>
  <c r="AA1210" i="1"/>
  <c r="AV1210" i="1" s="1"/>
  <c r="AA1198" i="1"/>
  <c r="AV1198" i="1" s="1"/>
  <c r="AA1193" i="1"/>
  <c r="AV1193" i="1" s="1"/>
  <c r="AA1192" i="1"/>
  <c r="AV1192" i="1" s="1"/>
  <c r="AA1180" i="1"/>
  <c r="AV1180" i="1" s="1"/>
  <c r="AA1170" i="1"/>
  <c r="AV1170" i="1" s="1"/>
  <c r="AA1157" i="1"/>
  <c r="AV1157" i="1" s="1"/>
  <c r="AA1134" i="1"/>
  <c r="AV1134" i="1" s="1"/>
  <c r="AA1129" i="1"/>
  <c r="AV1129" i="1" s="1"/>
  <c r="AA1128" i="1"/>
  <c r="AV1128" i="1" s="1"/>
  <c r="AA1116" i="1"/>
  <c r="AV1116" i="1" s="1"/>
  <c r="AA1106" i="1"/>
  <c r="AV1106" i="1" s="1"/>
  <c r="AA1103" i="1"/>
  <c r="AV1103" i="1" s="1"/>
  <c r="AA1098" i="1"/>
  <c r="AV1098" i="1" s="1"/>
  <c r="AA1093" i="1"/>
  <c r="AV1093" i="1" s="1"/>
  <c r="AA1070" i="1"/>
  <c r="AV1070" i="1" s="1"/>
  <c r="AA1065" i="1"/>
  <c r="AV1065" i="1" s="1"/>
  <c r="AA1064" i="1"/>
  <c r="AV1064" i="1" s="1"/>
  <c r="AA1052" i="1"/>
  <c r="AV1052" i="1" s="1"/>
  <c r="AA1047" i="1"/>
  <c r="AV1047" i="1" s="1"/>
  <c r="AA1042" i="1"/>
  <c r="AV1042" i="1" s="1"/>
  <c r="AA1029" i="1"/>
  <c r="AV1029" i="1" s="1"/>
  <c r="AA1003" i="1"/>
  <c r="AV1003" i="1" s="1"/>
  <c r="AA1002" i="1"/>
  <c r="AV1002" i="1" s="1"/>
  <c r="AA990" i="1"/>
  <c r="AV990" i="1" s="1"/>
  <c r="AA985" i="1"/>
  <c r="AV985" i="1" s="1"/>
  <c r="AA980" i="1"/>
  <c r="AV980" i="1" s="1"/>
  <c r="AA967" i="1"/>
  <c r="AV967" i="1" s="1"/>
  <c r="AA907" i="1"/>
  <c r="AV907" i="1" s="1"/>
  <c r="AA1403" i="1"/>
  <c r="AV1403" i="1" s="1"/>
  <c r="AA1390" i="1"/>
  <c r="AV1390" i="1" s="1"/>
  <c r="AA1365" i="1"/>
  <c r="AV1365" i="1" s="1"/>
  <c r="AA1362" i="1"/>
  <c r="AV1362" i="1" s="1"/>
  <c r="AA1360" i="1"/>
  <c r="AV1360" i="1" s="1"/>
  <c r="AA1341" i="1"/>
  <c r="AV1341" i="1" s="1"/>
  <c r="AA1298" i="1"/>
  <c r="AV1298" i="1" s="1"/>
  <c r="AA1293" i="1"/>
  <c r="AV1293" i="1" s="1"/>
  <c r="AA1269" i="1"/>
  <c r="AV1269" i="1" s="1"/>
  <c r="AA1264" i="1"/>
  <c r="AV1264" i="1" s="1"/>
  <c r="AA1259" i="1"/>
  <c r="AV1259" i="1" s="1"/>
  <c r="AA1237" i="1"/>
  <c r="AV1237" i="1" s="1"/>
  <c r="AA1227" i="1"/>
  <c r="AV1227" i="1" s="1"/>
  <c r="AA1190" i="1"/>
  <c r="AV1190" i="1" s="1"/>
  <c r="AA1185" i="1"/>
  <c r="AV1185" i="1" s="1"/>
  <c r="AA1184" i="1"/>
  <c r="AV1184" i="1" s="1"/>
  <c r="AA1172" i="1"/>
  <c r="AV1172" i="1" s="1"/>
  <c r="AA1162" i="1"/>
  <c r="AV1162" i="1" s="1"/>
  <c r="AA1159" i="1"/>
  <c r="AV1159" i="1" s="1"/>
  <c r="AA1149" i="1"/>
  <c r="AV1149" i="1" s="1"/>
  <c r="AA1126" i="1"/>
  <c r="AV1126" i="1" s="1"/>
  <c r="AA1121" i="1"/>
  <c r="AV1121" i="1" s="1"/>
  <c r="AA1120" i="1"/>
  <c r="AV1120" i="1" s="1"/>
  <c r="AA1108" i="1"/>
  <c r="AV1108" i="1" s="1"/>
  <c r="AA1095" i="1"/>
  <c r="AV1095" i="1" s="1"/>
  <c r="AA1090" i="1"/>
  <c r="AV1090" i="1" s="1"/>
  <c r="AA1085" i="1"/>
  <c r="AV1085" i="1" s="1"/>
  <c r="AA1062" i="1"/>
  <c r="AV1062" i="1" s="1"/>
  <c r="AA1057" i="1"/>
  <c r="AV1057" i="1" s="1"/>
  <c r="AA1056" i="1"/>
  <c r="AV1056" i="1" s="1"/>
  <c r="AA1044" i="1"/>
  <c r="AV1044" i="1" s="1"/>
  <c r="AA1039" i="1"/>
  <c r="AV1039" i="1" s="1"/>
  <c r="AA1034" i="1"/>
  <c r="AV1034" i="1" s="1"/>
  <c r="AA1021" i="1"/>
  <c r="AV1021" i="1" s="1"/>
  <c r="AA1000" i="1"/>
  <c r="AV1000" i="1" s="1"/>
  <c r="AA995" i="1"/>
  <c r="AV995" i="1" s="1"/>
  <c r="AA994" i="1"/>
  <c r="AV994" i="1" s="1"/>
  <c r="AA982" i="1"/>
  <c r="AV982" i="1" s="1"/>
  <c r="AA975" i="1"/>
  <c r="AV975" i="1" s="1"/>
  <c r="AA972" i="1"/>
  <c r="AV972" i="1" s="1"/>
  <c r="AA951" i="1"/>
  <c r="AV951" i="1" s="1"/>
  <c r="AA898" i="1"/>
  <c r="AV898" i="1" s="1"/>
  <c r="AA869" i="1"/>
  <c r="AV869" i="1" s="1"/>
  <c r="AA1406" i="1"/>
  <c r="AV1406" i="1" s="1"/>
  <c r="AA1392" i="1"/>
  <c r="AV1392" i="1" s="1"/>
  <c r="AA1385" i="1"/>
  <c r="AV1385" i="1" s="1"/>
  <c r="AA1381" i="1"/>
  <c r="AV1381" i="1" s="1"/>
  <c r="AA1376" i="1"/>
  <c r="AV1376" i="1" s="1"/>
  <c r="AA1367" i="1"/>
  <c r="AV1367" i="1" s="1"/>
  <c r="AA1350" i="1"/>
  <c r="AV1350" i="1" s="1"/>
  <c r="AA1326" i="1"/>
  <c r="AV1326" i="1" s="1"/>
  <c r="AA1317" i="1"/>
  <c r="AV1317" i="1" s="1"/>
  <c r="AA1312" i="1"/>
  <c r="AV1312" i="1" s="1"/>
  <c r="AA1307" i="1"/>
  <c r="AV1307" i="1" s="1"/>
  <c r="AA1271" i="1"/>
  <c r="AV1271" i="1" s="1"/>
  <c r="AA1182" i="1"/>
  <c r="AV1182" i="1" s="1"/>
  <c r="AA1177" i="1"/>
  <c r="AV1177" i="1" s="1"/>
  <c r="AA1175" i="1"/>
  <c r="AV1175" i="1" s="1"/>
  <c r="AA1164" i="1"/>
  <c r="AV1164" i="1" s="1"/>
  <c r="AA1154" i="1"/>
  <c r="AV1154" i="1" s="1"/>
  <c r="AA1151" i="1"/>
  <c r="AV1151" i="1" s="1"/>
  <c r="AA1141" i="1"/>
  <c r="AV1141" i="1" s="1"/>
  <c r="AA1118" i="1"/>
  <c r="AV1118" i="1" s="1"/>
  <c r="AA1113" i="1"/>
  <c r="AV1113" i="1" s="1"/>
  <c r="AA1112" i="1"/>
  <c r="AV1112" i="1" s="1"/>
  <c r="AA1100" i="1"/>
  <c r="AV1100" i="1" s="1"/>
  <c r="AA1087" i="1"/>
  <c r="AV1087" i="1" s="1"/>
  <c r="AA1082" i="1"/>
  <c r="AV1082" i="1" s="1"/>
  <c r="AA1077" i="1"/>
  <c r="AV1077" i="1" s="1"/>
  <c r="AA1054" i="1"/>
  <c r="AV1054" i="1" s="1"/>
  <c r="AA1049" i="1"/>
  <c r="AV1049" i="1" s="1"/>
  <c r="AA1048" i="1"/>
  <c r="AV1048" i="1" s="1"/>
  <c r="AA1036" i="1"/>
  <c r="AV1036" i="1" s="1"/>
  <c r="AA1031" i="1"/>
  <c r="AV1031" i="1" s="1"/>
  <c r="AA1026" i="1"/>
  <c r="AV1026" i="1" s="1"/>
  <c r="AA1013" i="1"/>
  <c r="AV1013" i="1" s="1"/>
  <c r="AA992" i="1"/>
  <c r="AV992" i="1" s="1"/>
  <c r="AA987" i="1"/>
  <c r="AV987" i="1" s="1"/>
  <c r="AA986" i="1"/>
  <c r="AV986" i="1" s="1"/>
  <c r="AA978" i="1"/>
  <c r="AV978" i="1" s="1"/>
  <c r="AA969" i="1"/>
  <c r="AV969" i="1" s="1"/>
  <c r="AA964" i="1"/>
  <c r="AV964" i="1" s="1"/>
  <c r="AA929" i="1"/>
  <c r="AV929" i="1" s="1"/>
  <c r="AA916" i="1"/>
  <c r="AV916" i="1" s="1"/>
  <c r="AA882" i="1"/>
  <c r="AV882" i="1" s="1"/>
  <c r="AA879" i="1"/>
  <c r="AV879" i="1" s="1"/>
  <c r="AA874" i="1"/>
  <c r="AV874" i="1" s="1"/>
  <c r="AA866" i="1"/>
  <c r="AV866" i="1" s="1"/>
  <c r="AA850" i="1"/>
  <c r="AV850" i="1" s="1"/>
  <c r="AA842" i="1"/>
  <c r="AV842" i="1" s="1"/>
  <c r="AA1401" i="1"/>
  <c r="AV1401" i="1" s="1"/>
  <c r="AA1397" i="1"/>
  <c r="AV1397" i="1" s="1"/>
  <c r="AA1383" i="1"/>
  <c r="AV1383" i="1" s="1"/>
  <c r="AA1357" i="1"/>
  <c r="AV1357" i="1" s="1"/>
  <c r="AA1321" i="1"/>
  <c r="AV1321" i="1" s="1"/>
  <c r="AA1319" i="1"/>
  <c r="AV1319" i="1" s="1"/>
  <c r="AA1266" i="1"/>
  <c r="AV1266" i="1" s="1"/>
  <c r="AA1261" i="1"/>
  <c r="AV1261" i="1" s="1"/>
  <c r="AA1234" i="1"/>
  <c r="AV1234" i="1" s="1"/>
  <c r="AA1229" i="1"/>
  <c r="AV1229" i="1" s="1"/>
  <c r="AA1209" i="1"/>
  <c r="AV1209" i="1" s="1"/>
  <c r="AA1204" i="1"/>
  <c r="AV1204" i="1" s="1"/>
  <c r="AA1202" i="1"/>
  <c r="AV1202" i="1" s="1"/>
  <c r="AA1176" i="1"/>
  <c r="AV1176" i="1" s="1"/>
  <c r="AA1169" i="1"/>
  <c r="AV1169" i="1" s="1"/>
  <c r="AA1168" i="1"/>
  <c r="AV1168" i="1" s="1"/>
  <c r="AA1156" i="1"/>
  <c r="AV1156" i="1" s="1"/>
  <c r="AA1146" i="1"/>
  <c r="AV1146" i="1" s="1"/>
  <c r="AA1143" i="1"/>
  <c r="AV1143" i="1" s="1"/>
  <c r="AA1133" i="1"/>
  <c r="AV1133" i="1" s="1"/>
  <c r="AA1110" i="1"/>
  <c r="AV1110" i="1" s="1"/>
  <c r="AA1105" i="1"/>
  <c r="AV1105" i="1" s="1"/>
  <c r="AA1104" i="1"/>
  <c r="AV1104" i="1" s="1"/>
  <c r="AA1092" i="1"/>
  <c r="AV1092" i="1" s="1"/>
  <c r="AA1079" i="1"/>
  <c r="AV1079" i="1" s="1"/>
  <c r="AA1074" i="1"/>
  <c r="AV1074" i="1" s="1"/>
  <c r="AA1069" i="1"/>
  <c r="AV1069" i="1" s="1"/>
  <c r="AA1046" i="1"/>
  <c r="AV1046" i="1" s="1"/>
  <c r="AA1041" i="1"/>
  <c r="AV1041" i="1" s="1"/>
  <c r="AA1040" i="1"/>
  <c r="AV1040" i="1" s="1"/>
  <c r="AA1028" i="1"/>
  <c r="AV1028" i="1" s="1"/>
  <c r="AA1023" i="1"/>
  <c r="AV1023" i="1" s="1"/>
  <c r="AA1018" i="1"/>
  <c r="AV1018" i="1" s="1"/>
  <c r="AA984" i="1"/>
  <c r="AV984" i="1" s="1"/>
  <c r="AA977" i="1"/>
  <c r="AV977" i="1" s="1"/>
  <c r="AA976" i="1"/>
  <c r="AV976" i="1" s="1"/>
  <c r="AA966" i="1"/>
  <c r="AV966" i="1" s="1"/>
  <c r="AA940" i="1"/>
  <c r="AV940" i="1" s="1"/>
  <c r="AA934" i="1"/>
  <c r="AV934" i="1" s="1"/>
  <c r="AA927" i="1"/>
  <c r="AV927" i="1" s="1"/>
  <c r="AA921" i="1"/>
  <c r="AV921" i="1" s="1"/>
  <c r="AA914" i="1"/>
  <c r="AV914" i="1" s="1"/>
  <c r="AA1417" i="1"/>
  <c r="AV1417" i="1" s="1"/>
  <c r="AA1413" i="1"/>
  <c r="AV1413" i="1" s="1"/>
  <c r="AA1410" i="1"/>
  <c r="AV1410" i="1" s="1"/>
  <c r="AA1408" i="1"/>
  <c r="AV1408" i="1" s="1"/>
  <c r="AA1399" i="1"/>
  <c r="AV1399" i="1" s="1"/>
  <c r="AA1395" i="1"/>
  <c r="AV1395" i="1" s="1"/>
  <c r="AA1366" i="1"/>
  <c r="AV1366" i="1" s="1"/>
  <c r="AA1342" i="1"/>
  <c r="AV1342" i="1" s="1"/>
  <c r="AA1314" i="1"/>
  <c r="AV1314" i="1" s="1"/>
  <c r="AA1309" i="1"/>
  <c r="AV1309" i="1" s="1"/>
  <c r="AA1285" i="1"/>
  <c r="AV1285" i="1" s="1"/>
  <c r="AA1280" i="1"/>
  <c r="AV1280" i="1" s="1"/>
  <c r="AA1275" i="1"/>
  <c r="AV1275" i="1" s="1"/>
  <c r="AA1221" i="1"/>
  <c r="AV1221" i="1" s="1"/>
  <c r="AA1215" i="1"/>
  <c r="AV1215" i="1" s="1"/>
  <c r="AA1189" i="1"/>
  <c r="AV1189" i="1" s="1"/>
  <c r="AA1166" i="1"/>
  <c r="AV1166" i="1" s="1"/>
  <c r="AA1161" i="1"/>
  <c r="AV1161" i="1" s="1"/>
  <c r="AA1160" i="1"/>
  <c r="AV1160" i="1" s="1"/>
  <c r="AA1148" i="1"/>
  <c r="AV1148" i="1" s="1"/>
  <c r="AA1138" i="1"/>
  <c r="AV1138" i="1" s="1"/>
  <c r="AA1135" i="1"/>
  <c r="AV1135" i="1" s="1"/>
  <c r="AA1125" i="1"/>
  <c r="AV1125" i="1" s="1"/>
  <c r="AA1102" i="1"/>
  <c r="AV1102" i="1" s="1"/>
  <c r="AA1097" i="1"/>
  <c r="AV1097" i="1" s="1"/>
  <c r="AA1096" i="1"/>
  <c r="AV1096" i="1" s="1"/>
  <c r="AA1084" i="1"/>
  <c r="AV1084" i="1" s="1"/>
  <c r="AA1071" i="1"/>
  <c r="AV1071" i="1" s="1"/>
  <c r="AA1066" i="1"/>
  <c r="AV1066" i="1" s="1"/>
  <c r="AA1061" i="1"/>
  <c r="AV1061" i="1" s="1"/>
  <c r="AA1038" i="1"/>
  <c r="AV1038" i="1" s="1"/>
  <c r="AA1033" i="1"/>
  <c r="AV1033" i="1" s="1"/>
  <c r="AA1032" i="1"/>
  <c r="AV1032" i="1" s="1"/>
  <c r="AA1020" i="1"/>
  <c r="AV1020" i="1" s="1"/>
  <c r="AA1015" i="1"/>
  <c r="AV1015" i="1" s="1"/>
  <c r="AA1010" i="1"/>
  <c r="AV1010" i="1" s="1"/>
  <c r="AA999" i="1"/>
  <c r="AV999" i="1" s="1"/>
  <c r="AA974" i="1"/>
  <c r="AV974" i="1" s="1"/>
  <c r="AA971" i="1"/>
  <c r="AV971" i="1" s="1"/>
  <c r="AA970" i="1"/>
  <c r="AV970" i="1" s="1"/>
  <c r="AA950" i="1"/>
  <c r="AV950" i="1" s="1"/>
  <c r="AA945" i="1"/>
  <c r="AV945" i="1" s="1"/>
  <c r="AA937" i="1"/>
  <c r="AV937" i="1" s="1"/>
  <c r="AA911" i="1"/>
  <c r="AV911" i="1" s="1"/>
  <c r="AA805" i="1"/>
  <c r="AV805" i="1" s="1"/>
  <c r="AA799" i="1"/>
  <c r="AV799" i="1" s="1"/>
  <c r="AA785" i="1"/>
  <c r="AV785" i="1" s="1"/>
  <c r="AA748" i="1"/>
  <c r="AV748" i="1" s="1"/>
  <c r="AA735" i="1"/>
  <c r="AV735" i="1" s="1"/>
  <c r="AA712" i="1"/>
  <c r="AV712" i="1" s="1"/>
  <c r="AA707" i="1"/>
  <c r="AV707" i="1" s="1"/>
  <c r="AA720" i="1"/>
  <c r="AV720" i="1" s="1"/>
  <c r="AA702" i="1"/>
  <c r="AV702" i="1" s="1"/>
  <c r="AA689" i="1"/>
  <c r="AV689" i="1" s="1"/>
  <c r="AA684" i="1"/>
  <c r="AV684" i="1" s="1"/>
  <c r="AA666" i="1"/>
  <c r="AV666" i="1" s="1"/>
  <c r="AA661" i="1"/>
  <c r="AV661" i="1" s="1"/>
  <c r="AA643" i="1"/>
  <c r="AV643" i="1" s="1"/>
  <c r="AA628" i="1"/>
  <c r="AV628" i="1" s="1"/>
  <c r="AA614" i="1"/>
  <c r="AV614" i="1" s="1"/>
  <c r="AA609" i="1"/>
  <c r="AV609" i="1" s="1"/>
  <c r="AA604" i="1"/>
  <c r="AV604" i="1" s="1"/>
  <c r="AA587" i="1"/>
  <c r="AV587" i="1" s="1"/>
  <c r="AA583" i="1"/>
  <c r="AV583" i="1" s="1"/>
  <c r="AA578" i="1"/>
  <c r="AV578" i="1" s="1"/>
  <c r="AA568" i="1"/>
  <c r="AV568" i="1" s="1"/>
  <c r="AA471" i="1"/>
  <c r="AV471" i="1" s="1"/>
  <c r="AA820" i="1"/>
  <c r="AV820" i="1" s="1"/>
  <c r="AA817" i="1"/>
  <c r="AV817" i="1" s="1"/>
  <c r="AA802" i="1"/>
  <c r="AV802" i="1" s="1"/>
  <c r="AA800" i="1"/>
  <c r="AV800" i="1" s="1"/>
  <c r="AA790" i="1"/>
  <c r="AV790" i="1" s="1"/>
  <c r="AA763" i="1"/>
  <c r="AV763" i="1" s="1"/>
  <c r="AA758" i="1"/>
  <c r="AV758" i="1" s="1"/>
  <c r="AA745" i="1"/>
  <c r="AV745" i="1" s="1"/>
  <c r="AA740" i="1"/>
  <c r="AV740" i="1" s="1"/>
  <c r="AA709" i="1"/>
  <c r="AV709" i="1" s="1"/>
  <c r="AA704" i="1"/>
  <c r="AV704" i="1" s="1"/>
  <c r="AA730" i="1"/>
  <c r="AV730" i="1" s="1"/>
  <c r="AA699" i="1"/>
  <c r="AV699" i="1" s="1"/>
  <c r="AA694" i="1"/>
  <c r="AV694" i="1" s="1"/>
  <c r="AA681" i="1"/>
  <c r="AV681" i="1" s="1"/>
  <c r="AA676" i="1"/>
  <c r="AV676" i="1" s="1"/>
  <c r="AA671" i="1"/>
  <c r="AV671" i="1" s="1"/>
  <c r="AA658" i="1"/>
  <c r="AV658" i="1" s="1"/>
  <c r="AA653" i="1"/>
  <c r="AV653" i="1" s="1"/>
  <c r="AA633" i="1"/>
  <c r="AV633" i="1" s="1"/>
  <c r="AA623" i="1"/>
  <c r="AV623" i="1" s="1"/>
  <c r="AA616" i="1"/>
  <c r="AV616" i="1" s="1"/>
  <c r="AA606" i="1"/>
  <c r="AV606" i="1" s="1"/>
  <c r="AA601" i="1"/>
  <c r="AV601" i="1" s="1"/>
  <c r="AA596" i="1"/>
  <c r="AV596" i="1" s="1"/>
  <c r="AA579" i="1"/>
  <c r="AV579" i="1" s="1"/>
  <c r="AA575" i="1"/>
  <c r="AV575" i="1" s="1"/>
  <c r="AA570" i="1"/>
  <c r="AV570" i="1" s="1"/>
  <c r="AA560" i="1"/>
  <c r="AV560" i="1" s="1"/>
  <c r="AA952" i="1"/>
  <c r="AV952" i="1" s="1"/>
  <c r="AA947" i="1"/>
  <c r="AV947" i="1" s="1"/>
  <c r="AA931" i="1"/>
  <c r="AV931" i="1" s="1"/>
  <c r="AA926" i="1"/>
  <c r="AV926" i="1" s="1"/>
  <c r="AA919" i="1"/>
  <c r="AV919" i="1" s="1"/>
  <c r="AA909" i="1"/>
  <c r="AV909" i="1" s="1"/>
  <c r="AA884" i="1"/>
  <c r="AV884" i="1" s="1"/>
  <c r="AA871" i="1"/>
  <c r="AV871" i="1" s="1"/>
  <c r="AA861" i="1"/>
  <c r="AV861" i="1" s="1"/>
  <c r="AA849" i="1"/>
  <c r="AV849" i="1" s="1"/>
  <c r="AA843" i="1"/>
  <c r="AV843" i="1" s="1"/>
  <c r="AA840" i="1"/>
  <c r="AV840" i="1" s="1"/>
  <c r="AA838" i="1"/>
  <c r="AV838" i="1" s="1"/>
  <c r="AA812" i="1"/>
  <c r="AV812" i="1" s="1"/>
  <c r="AA809" i="1"/>
  <c r="AV809" i="1" s="1"/>
  <c r="AA801" i="1"/>
  <c r="AV801" i="1" s="1"/>
  <c r="AA770" i="1"/>
  <c r="AV770" i="1" s="1"/>
  <c r="AA755" i="1"/>
  <c r="AV755" i="1" s="1"/>
  <c r="AA750" i="1"/>
  <c r="AV750" i="1" s="1"/>
  <c r="AA737" i="1"/>
  <c r="AV737" i="1" s="1"/>
  <c r="AA714" i="1"/>
  <c r="AV714" i="1" s="1"/>
  <c r="AA732" i="1"/>
  <c r="AV732" i="1" s="1"/>
  <c r="AA727" i="1"/>
  <c r="AV727" i="1" s="1"/>
  <c r="AA722" i="1"/>
  <c r="AV722" i="1" s="1"/>
  <c r="AA691" i="1"/>
  <c r="AV691" i="1" s="1"/>
  <c r="AA686" i="1"/>
  <c r="AV686" i="1" s="1"/>
  <c r="AA673" i="1"/>
  <c r="AV673" i="1" s="1"/>
  <c r="AA668" i="1"/>
  <c r="AV668" i="1" s="1"/>
  <c r="AA663" i="1"/>
  <c r="AV663" i="1" s="1"/>
  <c r="AA650" i="1"/>
  <c r="AV650" i="1" s="1"/>
  <c r="AA645" i="1"/>
  <c r="AV645" i="1" s="1"/>
  <c r="AA640" i="1"/>
  <c r="AV640" i="1" s="1"/>
  <c r="AA624" i="1"/>
  <c r="AV624" i="1" s="1"/>
  <c r="AA598" i="1"/>
  <c r="AV598" i="1" s="1"/>
  <c r="AA593" i="1"/>
  <c r="AV593" i="1" s="1"/>
  <c r="AA588" i="1"/>
  <c r="AV588" i="1" s="1"/>
  <c r="AA571" i="1"/>
  <c r="AV571" i="1" s="1"/>
  <c r="AA567" i="1"/>
  <c r="AV567" i="1" s="1"/>
  <c r="AA562" i="1"/>
  <c r="AV562" i="1" s="1"/>
  <c r="AA490" i="1"/>
  <c r="AV490" i="1" s="1"/>
  <c r="AA487" i="1"/>
  <c r="AV487" i="1" s="1"/>
  <c r="AA479" i="1"/>
  <c r="AV479" i="1" s="1"/>
  <c r="AA946" i="1"/>
  <c r="AV946" i="1" s="1"/>
  <c r="AA944" i="1"/>
  <c r="AV944" i="1" s="1"/>
  <c r="AA939" i="1"/>
  <c r="AV939" i="1" s="1"/>
  <c r="AA923" i="1"/>
  <c r="AV923" i="1" s="1"/>
  <c r="AA897" i="1"/>
  <c r="AV897" i="1" s="1"/>
  <c r="AA876" i="1"/>
  <c r="AV876" i="1" s="1"/>
  <c r="AA863" i="1"/>
  <c r="AV863" i="1" s="1"/>
  <c r="AA853" i="1"/>
  <c r="AV853" i="1" s="1"/>
  <c r="AA841" i="1"/>
  <c r="AV841" i="1" s="1"/>
  <c r="AA835" i="1"/>
  <c r="AV835" i="1" s="1"/>
  <c r="AA832" i="1"/>
  <c r="AV832" i="1" s="1"/>
  <c r="AA830" i="1"/>
  <c r="AV830" i="1" s="1"/>
  <c r="AA804" i="1"/>
  <c r="AV804" i="1" s="1"/>
  <c r="AA765" i="1"/>
  <c r="AV765" i="1" s="1"/>
  <c r="AA747" i="1"/>
  <c r="AV747" i="1" s="1"/>
  <c r="AA742" i="1"/>
  <c r="AV742" i="1" s="1"/>
  <c r="AA739" i="1"/>
  <c r="AV739" i="1" s="1"/>
  <c r="AA711" i="1"/>
  <c r="AV711" i="1" s="1"/>
  <c r="AA706" i="1"/>
  <c r="AV706" i="1" s="1"/>
  <c r="AA724" i="1"/>
  <c r="AV724" i="1" s="1"/>
  <c r="AA719" i="1"/>
  <c r="AV719" i="1" s="1"/>
  <c r="AA701" i="1"/>
  <c r="AV701" i="1" s="1"/>
  <c r="AA683" i="1"/>
  <c r="AV683" i="1" s="1"/>
  <c r="AA678" i="1"/>
  <c r="AV678" i="1" s="1"/>
  <c r="AA665" i="1"/>
  <c r="AV665" i="1" s="1"/>
  <c r="AA660" i="1"/>
  <c r="AV660" i="1" s="1"/>
  <c r="AA655" i="1"/>
  <c r="AV655" i="1" s="1"/>
  <c r="AA630" i="1"/>
  <c r="AV630" i="1" s="1"/>
  <c r="AA615" i="1"/>
  <c r="AV615" i="1" s="1"/>
  <c r="AA608" i="1"/>
  <c r="AV608" i="1" s="1"/>
  <c r="AA590" i="1"/>
  <c r="AV590" i="1" s="1"/>
  <c r="AA585" i="1"/>
  <c r="AV585" i="1" s="1"/>
  <c r="AA580" i="1"/>
  <c r="AV580" i="1" s="1"/>
  <c r="AA563" i="1"/>
  <c r="AV563" i="1" s="1"/>
  <c r="AA559" i="1"/>
  <c r="AV559" i="1" s="1"/>
  <c r="AA500" i="1"/>
  <c r="AV500" i="1" s="1"/>
  <c r="AA512" i="1"/>
  <c r="AV512" i="1" s="1"/>
  <c r="AA504" i="1"/>
  <c r="AV504" i="1" s="1"/>
  <c r="AA959" i="1"/>
  <c r="AV959" i="1" s="1"/>
  <c r="AA938" i="1"/>
  <c r="AV938" i="1" s="1"/>
  <c r="AA936" i="1"/>
  <c r="AV936" i="1" s="1"/>
  <c r="AA933" i="1"/>
  <c r="AV933" i="1" s="1"/>
  <c r="AA891" i="1"/>
  <c r="AV891" i="1" s="1"/>
  <c r="AA888" i="1"/>
  <c r="AV888" i="1" s="1"/>
  <c r="AA886" i="1"/>
  <c r="AV886" i="1" s="1"/>
  <c r="AA868" i="1"/>
  <c r="AV868" i="1" s="1"/>
  <c r="AA855" i="1"/>
  <c r="AV855" i="1" s="1"/>
  <c r="AA845" i="1"/>
  <c r="AV845" i="1" s="1"/>
  <c r="AA833" i="1"/>
  <c r="AV833" i="1" s="1"/>
  <c r="AA827" i="1"/>
  <c r="AV827" i="1" s="1"/>
  <c r="AA824" i="1"/>
  <c r="AV824" i="1" s="1"/>
  <c r="AA819" i="1"/>
  <c r="AV819" i="1" s="1"/>
  <c r="AA796" i="1"/>
  <c r="AV796" i="1" s="1"/>
  <c r="AA777" i="1"/>
  <c r="AV777" i="1" s="1"/>
  <c r="AA772" i="1"/>
  <c r="AV772" i="1" s="1"/>
  <c r="AA767" i="1"/>
  <c r="AV767" i="1" s="1"/>
  <c r="AA762" i="1"/>
  <c r="AV762" i="1" s="1"/>
  <c r="AA757" i="1"/>
  <c r="AV757" i="1" s="1"/>
  <c r="AA734" i="1"/>
  <c r="AV734" i="1" s="1"/>
  <c r="AA703" i="1"/>
  <c r="AV703" i="1" s="1"/>
  <c r="AA729" i="1"/>
  <c r="AV729" i="1" s="1"/>
  <c r="AA716" i="1"/>
  <c r="AV716" i="1" s="1"/>
  <c r="AA698" i="1"/>
  <c r="AV698" i="1" s="1"/>
  <c r="AA693" i="1"/>
  <c r="AV693" i="1" s="1"/>
  <c r="AA675" i="1"/>
  <c r="AV675" i="1" s="1"/>
  <c r="AA670" i="1"/>
  <c r="AV670" i="1" s="1"/>
  <c r="AA657" i="1"/>
  <c r="AV657" i="1" s="1"/>
  <c r="AA652" i="1"/>
  <c r="AV652" i="1" s="1"/>
  <c r="AA647" i="1"/>
  <c r="AV647" i="1" s="1"/>
  <c r="AA639" i="1"/>
  <c r="AV639" i="1" s="1"/>
  <c r="AA627" i="1"/>
  <c r="AV627" i="1" s="1"/>
  <c r="AA625" i="1"/>
  <c r="AV625" i="1" s="1"/>
  <c r="AA610" i="1"/>
  <c r="AV610" i="1" s="1"/>
  <c r="AA600" i="1"/>
  <c r="AV600" i="1" s="1"/>
  <c r="AA582" i="1"/>
  <c r="AV582" i="1" s="1"/>
  <c r="AA577" i="1"/>
  <c r="AV577" i="1" s="1"/>
  <c r="AA572" i="1"/>
  <c r="AV572" i="1" s="1"/>
  <c r="AA501" i="1"/>
  <c r="AV501" i="1" s="1"/>
  <c r="AA522" i="1"/>
  <c r="AV522" i="1" s="1"/>
  <c r="AA420" i="1"/>
  <c r="AV420" i="1" s="1"/>
  <c r="AA412" i="1"/>
  <c r="AV412" i="1" s="1"/>
  <c r="AA878" i="1"/>
  <c r="AV878" i="1" s="1"/>
  <c r="AA860" i="1"/>
  <c r="AV860" i="1" s="1"/>
  <c r="AA847" i="1"/>
  <c r="AV847" i="1" s="1"/>
  <c r="AA837" i="1"/>
  <c r="AV837" i="1" s="1"/>
  <c r="AA825" i="1"/>
  <c r="AV825" i="1" s="1"/>
  <c r="AA822" i="1"/>
  <c r="AV822" i="1" s="1"/>
  <c r="AA816" i="1"/>
  <c r="AV816" i="1" s="1"/>
  <c r="AA811" i="1"/>
  <c r="AV811" i="1" s="1"/>
  <c r="AA530" i="1"/>
  <c r="AV530" i="1" s="1"/>
  <c r="AA514" i="1"/>
  <c r="AV514" i="1" s="1"/>
  <c r="AA961" i="1"/>
  <c r="AV961" i="1" s="1"/>
  <c r="AA956" i="1"/>
  <c r="AV956" i="1" s="1"/>
  <c r="AA943" i="1"/>
  <c r="AV943" i="1" s="1"/>
  <c r="AA922" i="1"/>
  <c r="AV922" i="1" s="1"/>
  <c r="AA917" i="1"/>
  <c r="AV917" i="1" s="1"/>
  <c r="AA906" i="1"/>
  <c r="AV906" i="1" s="1"/>
  <c r="AA908" i="1"/>
  <c r="AV908" i="1" s="1"/>
  <c r="AA895" i="1"/>
  <c r="AV895" i="1" s="1"/>
  <c r="AA893" i="1"/>
  <c r="AV893" i="1" s="1"/>
  <c r="AA881" i="1"/>
  <c r="AV881" i="1" s="1"/>
  <c r="AA875" i="1"/>
  <c r="AV875" i="1" s="1"/>
  <c r="AA872" i="1"/>
  <c r="AV872" i="1" s="1"/>
  <c r="AA870" i="1"/>
  <c r="AV870" i="1" s="1"/>
  <c r="AA852" i="1"/>
  <c r="AV852" i="1" s="1"/>
  <c r="AA839" i="1"/>
  <c r="AV839" i="1" s="1"/>
  <c r="AA829" i="1"/>
  <c r="AV829" i="1" s="1"/>
  <c r="AA821" i="1"/>
  <c r="AV821" i="1" s="1"/>
  <c r="AA814" i="1"/>
  <c r="AV814" i="1" s="1"/>
  <c r="AA808" i="1"/>
  <c r="AV808" i="1" s="1"/>
  <c r="AA803" i="1"/>
  <c r="AV803" i="1" s="1"/>
  <c r="AA781" i="1"/>
  <c r="AV781" i="1" s="1"/>
  <c r="AA774" i="1"/>
  <c r="AV774" i="1" s="1"/>
  <c r="AA764" i="1"/>
  <c r="AV764" i="1" s="1"/>
  <c r="AA751" i="1"/>
  <c r="AV751" i="1" s="1"/>
  <c r="AA746" i="1"/>
  <c r="AV746" i="1" s="1"/>
  <c r="AA741" i="1"/>
  <c r="AV741" i="1" s="1"/>
  <c r="AA705" i="1"/>
  <c r="AV705" i="1" s="1"/>
  <c r="AA731" i="1"/>
  <c r="AV731" i="1" s="1"/>
  <c r="AA718" i="1"/>
  <c r="AV718" i="1" s="1"/>
  <c r="AA700" i="1"/>
  <c r="AV700" i="1" s="1"/>
  <c r="AA687" i="1"/>
  <c r="AV687" i="1" s="1"/>
  <c r="AA682" i="1"/>
  <c r="AV682" i="1" s="1"/>
  <c r="AA677" i="1"/>
  <c r="AV677" i="1" s="1"/>
  <c r="AA659" i="1"/>
  <c r="AV659" i="1" s="1"/>
  <c r="AA654" i="1"/>
  <c r="AV654" i="1" s="1"/>
  <c r="AA603" i="1"/>
  <c r="AV603" i="1" s="1"/>
  <c r="AA599" i="1"/>
  <c r="AV599" i="1" s="1"/>
  <c r="AA594" i="1"/>
  <c r="AV594" i="1" s="1"/>
  <c r="AA584" i="1"/>
  <c r="AV584" i="1" s="1"/>
  <c r="AA566" i="1"/>
  <c r="AV566" i="1" s="1"/>
  <c r="AA561" i="1"/>
  <c r="AV561" i="1" s="1"/>
  <c r="AA478" i="1"/>
  <c r="AV478" i="1" s="1"/>
  <c r="AA470" i="1"/>
  <c r="AV470" i="1" s="1"/>
  <c r="AA554" i="1"/>
  <c r="AV554" i="1" s="1"/>
  <c r="AA553" i="1"/>
  <c r="AV553" i="1" s="1"/>
  <c r="AA550" i="1"/>
  <c r="AV550" i="1" s="1"/>
  <c r="AA540" i="1"/>
  <c r="AV540" i="1" s="1"/>
  <c r="AA532" i="1"/>
  <c r="AV532" i="1" s="1"/>
  <c r="AA958" i="1"/>
  <c r="AV958" i="1" s="1"/>
  <c r="AA953" i="1"/>
  <c r="AV953" i="1" s="1"/>
  <c r="AA948" i="1"/>
  <c r="AV948" i="1" s="1"/>
  <c r="AA935" i="1"/>
  <c r="AV935" i="1" s="1"/>
  <c r="AA924" i="1"/>
  <c r="AV924" i="1" s="1"/>
  <c r="AA915" i="1"/>
  <c r="AV915" i="1" s="1"/>
  <c r="AA873" i="1"/>
  <c r="AV873" i="1" s="1"/>
  <c r="AA867" i="1"/>
  <c r="AV867" i="1" s="1"/>
  <c r="AA864" i="1"/>
  <c r="AV864" i="1" s="1"/>
  <c r="AA862" i="1"/>
  <c r="AV862" i="1" s="1"/>
  <c r="AA844" i="1"/>
  <c r="AV844" i="1" s="1"/>
  <c r="AA831" i="1"/>
  <c r="AV831" i="1" s="1"/>
  <c r="AA818" i="1"/>
  <c r="AV818" i="1" s="1"/>
  <c r="AA813" i="1"/>
  <c r="AV813" i="1" s="1"/>
  <c r="AA806" i="1"/>
  <c r="AV806" i="1" s="1"/>
  <c r="AA795" i="1"/>
  <c r="AV795" i="1" s="1"/>
  <c r="AA788" i="1"/>
  <c r="AV788" i="1" s="1"/>
  <c r="AA761" i="1"/>
  <c r="AV761" i="1" s="1"/>
  <c r="AA756" i="1"/>
  <c r="AV756" i="1" s="1"/>
  <c r="AA743" i="1"/>
  <c r="AV743" i="1" s="1"/>
  <c r="AA738" i="1"/>
  <c r="AV738" i="1" s="1"/>
  <c r="AA715" i="1"/>
  <c r="AV715" i="1" s="1"/>
  <c r="AA728" i="1"/>
  <c r="AV728" i="1" s="1"/>
  <c r="AA723" i="1"/>
  <c r="AV723" i="1" s="1"/>
  <c r="AA697" i="1"/>
  <c r="AV697" i="1" s="1"/>
  <c r="AA692" i="1"/>
  <c r="AV692" i="1" s="1"/>
  <c r="AA679" i="1"/>
  <c r="AV679" i="1" s="1"/>
  <c r="AA674" i="1"/>
  <c r="AV674" i="1" s="1"/>
  <c r="AA669" i="1"/>
  <c r="AV669" i="1" s="1"/>
  <c r="AA651" i="1"/>
  <c r="AV651" i="1" s="1"/>
  <c r="AA646" i="1"/>
  <c r="AV646" i="1" s="1"/>
  <c r="AA636" i="1"/>
  <c r="AV636" i="1" s="1"/>
  <c r="AA612" i="1"/>
  <c r="AV612" i="1" s="1"/>
  <c r="AA595" i="1"/>
  <c r="AV595" i="1" s="1"/>
  <c r="AA591" i="1"/>
  <c r="AV591" i="1" s="1"/>
  <c r="AA586" i="1"/>
  <c r="AV586" i="1" s="1"/>
  <c r="AA576" i="1"/>
  <c r="AV576" i="1" s="1"/>
  <c r="AA558" i="1"/>
  <c r="AV558" i="1" s="1"/>
  <c r="AA483" i="1"/>
  <c r="AV483" i="1" s="1"/>
  <c r="AA475" i="1"/>
  <c r="AV475" i="1" s="1"/>
  <c r="AA467" i="1"/>
  <c r="AV467" i="1" s="1"/>
  <c r="AA462" i="1"/>
  <c r="AV462" i="1" s="1"/>
  <c r="AA546" i="1"/>
  <c r="AV546" i="1" s="1"/>
  <c r="AA545" i="1"/>
  <c r="AV545" i="1" s="1"/>
  <c r="AA542" i="1"/>
  <c r="AV542" i="1" s="1"/>
  <c r="AA394" i="1"/>
  <c r="AV394" i="1" s="1"/>
  <c r="AA389" i="1"/>
  <c r="AV389" i="1" s="1"/>
  <c r="AA425" i="1"/>
  <c r="AV425" i="1" s="1"/>
  <c r="AA407" i="1"/>
  <c r="AV407" i="1" s="1"/>
  <c r="AA383" i="1"/>
  <c r="AV383" i="1" s="1"/>
  <c r="AA378" i="1"/>
  <c r="AV378" i="1" s="1"/>
  <c r="AA373" i="1"/>
  <c r="AV373" i="1" s="1"/>
  <c r="AA350" i="1"/>
  <c r="AV350" i="1" s="1"/>
  <c r="AA306" i="1"/>
  <c r="AV306" i="1" s="1"/>
  <c r="AA299" i="1"/>
  <c r="AV299" i="1" s="1"/>
  <c r="AA288" i="1"/>
  <c r="AV288" i="1" s="1"/>
  <c r="AA286" i="1"/>
  <c r="AV286" i="1" s="1"/>
  <c r="AA281" i="1"/>
  <c r="AV281" i="1" s="1"/>
  <c r="AA260" i="1"/>
  <c r="AV260" i="1" s="1"/>
  <c r="AA257" i="1"/>
  <c r="AV257" i="1" s="1"/>
  <c r="AA251" i="1"/>
  <c r="AV251" i="1" s="1"/>
  <c r="AA242" i="1"/>
  <c r="AV242" i="1" s="1"/>
  <c r="AA237" i="1"/>
  <c r="AV237" i="1" s="1"/>
  <c r="AA227" i="1"/>
  <c r="AV227" i="1" s="1"/>
  <c r="AA209" i="1"/>
  <c r="AV209" i="1" s="1"/>
  <c r="AA204" i="1"/>
  <c r="AV204" i="1" s="1"/>
  <c r="AA200" i="1"/>
  <c r="AV200" i="1" s="1"/>
  <c r="AA192" i="1"/>
  <c r="AV192" i="1" s="1"/>
  <c r="AA139" i="1"/>
  <c r="AV139" i="1" s="1"/>
  <c r="AA506" i="1"/>
  <c r="AV506" i="1" s="1"/>
  <c r="AA447" i="1"/>
  <c r="AV447" i="1" s="1"/>
  <c r="AA392" i="1"/>
  <c r="AV392" i="1" s="1"/>
  <c r="AA386" i="1"/>
  <c r="AV386" i="1" s="1"/>
  <c r="AA442" i="1"/>
  <c r="AV442" i="1" s="1"/>
  <c r="AA440" i="1"/>
  <c r="AV440" i="1" s="1"/>
  <c r="AA417" i="1"/>
  <c r="AV417" i="1" s="1"/>
  <c r="AA414" i="1"/>
  <c r="AV414" i="1" s="1"/>
  <c r="AA399" i="1"/>
  <c r="AV399" i="1" s="1"/>
  <c r="AA376" i="1"/>
  <c r="AV376" i="1" s="1"/>
  <c r="AA375" i="1"/>
  <c r="AV375" i="1" s="1"/>
  <c r="AA370" i="1"/>
  <c r="AV370" i="1" s="1"/>
  <c r="AA365" i="1"/>
  <c r="AV365" i="1" s="1"/>
  <c r="AA341" i="1"/>
  <c r="AV341" i="1" s="1"/>
  <c r="AA320" i="1"/>
  <c r="AV320" i="1" s="1"/>
  <c r="AA291" i="1"/>
  <c r="AV291" i="1" s="1"/>
  <c r="AA280" i="1"/>
  <c r="AV280" i="1" s="1"/>
  <c r="AA278" i="1"/>
  <c r="AV278" i="1" s="1"/>
  <c r="AA274" i="1"/>
  <c r="AV274" i="1" s="1"/>
  <c r="AA263" i="1"/>
  <c r="AV263" i="1" s="1"/>
  <c r="AA248" i="1"/>
  <c r="AV248" i="1" s="1"/>
  <c r="AA244" i="1"/>
  <c r="AV244" i="1" s="1"/>
  <c r="AA234" i="1"/>
  <c r="AV234" i="1" s="1"/>
  <c r="AA219" i="1"/>
  <c r="AV219" i="1" s="1"/>
  <c r="AA173" i="1"/>
  <c r="AV173" i="1" s="1"/>
  <c r="AA186" i="1"/>
  <c r="AV186" i="1" s="1"/>
  <c r="AA181" i="1"/>
  <c r="AV181" i="1" s="1"/>
  <c r="AA59" i="1"/>
  <c r="AV59" i="1" s="1"/>
  <c r="AA40" i="1"/>
  <c r="AV40" i="1" s="1"/>
  <c r="X24" i="6"/>
  <c r="AA24" i="6" s="1"/>
  <c r="AA132" i="1"/>
  <c r="AV132" i="1" s="1"/>
  <c r="AA497" i="1"/>
  <c r="AV497" i="1" s="1"/>
  <c r="AA492" i="1"/>
  <c r="AV492" i="1" s="1"/>
  <c r="AA482" i="1"/>
  <c r="AV482" i="1" s="1"/>
  <c r="AA464" i="1"/>
  <c r="AV464" i="1" s="1"/>
  <c r="AA459" i="1"/>
  <c r="AV459" i="1" s="1"/>
  <c r="AA555" i="1"/>
  <c r="AV555" i="1" s="1"/>
  <c r="AA538" i="1"/>
  <c r="AV538" i="1" s="1"/>
  <c r="AA537" i="1"/>
  <c r="AV537" i="1" s="1"/>
  <c r="AA534" i="1"/>
  <c r="AV534" i="1" s="1"/>
  <c r="AA520" i="1"/>
  <c r="AV520" i="1" s="1"/>
  <c r="AA454" i="1"/>
  <c r="AV454" i="1" s="1"/>
  <c r="AA444" i="1"/>
  <c r="AV444" i="1" s="1"/>
  <c r="AA391" i="1"/>
  <c r="AV391" i="1" s="1"/>
  <c r="AA443" i="1"/>
  <c r="AV443" i="1" s="1"/>
  <c r="AA437" i="1"/>
  <c r="AV437" i="1" s="1"/>
  <c r="AA432" i="1"/>
  <c r="AV432" i="1" s="1"/>
  <c r="AA409" i="1"/>
  <c r="AV409" i="1" s="1"/>
  <c r="AA406" i="1"/>
  <c r="AV406" i="1" s="1"/>
  <c r="AA380" i="1"/>
  <c r="AV380" i="1" s="1"/>
  <c r="AA368" i="1"/>
  <c r="AV368" i="1" s="1"/>
  <c r="AA367" i="1"/>
  <c r="AV367" i="1" s="1"/>
  <c r="AA362" i="1"/>
  <c r="AV362" i="1" s="1"/>
  <c r="AA342" i="1"/>
  <c r="AV342" i="1" s="1"/>
  <c r="AA327" i="1"/>
  <c r="AV327" i="1" s="1"/>
  <c r="AA318" i="1"/>
  <c r="AV318" i="1" s="1"/>
  <c r="AA313" i="1"/>
  <c r="AV313" i="1" s="1"/>
  <c r="AA303" i="1"/>
  <c r="AV303" i="1" s="1"/>
  <c r="AA298" i="1"/>
  <c r="AV298" i="1" s="1"/>
  <c r="AA283" i="1"/>
  <c r="AV283" i="1" s="1"/>
  <c r="AA273" i="1"/>
  <c r="AV273" i="1" s="1"/>
  <c r="AA271" i="1"/>
  <c r="AV271" i="1" s="1"/>
  <c r="AA268" i="1"/>
  <c r="AV268" i="1" s="1"/>
  <c r="AA253" i="1"/>
  <c r="AV253" i="1" s="1"/>
  <c r="AA241" i="1"/>
  <c r="AV241" i="1" s="1"/>
  <c r="AA236" i="1"/>
  <c r="AV236" i="1" s="1"/>
  <c r="AA226" i="1"/>
  <c r="AV226" i="1" s="1"/>
  <c r="AA211" i="1"/>
  <c r="AV211" i="1" s="1"/>
  <c r="AA198" i="1"/>
  <c r="AV198" i="1" s="1"/>
  <c r="AA190" i="1"/>
  <c r="AV190" i="1" s="1"/>
  <c r="AA161" i="1"/>
  <c r="AV161" i="1" s="1"/>
  <c r="AA119" i="1"/>
  <c r="AV119" i="1" s="1"/>
  <c r="AA32" i="1"/>
  <c r="AV32" i="1" s="1"/>
  <c r="X69" i="6"/>
  <c r="AA69" i="6" s="1"/>
  <c r="AA493" i="1"/>
  <c r="AV493" i="1" s="1"/>
  <c r="AA489" i="1"/>
  <c r="AV489" i="1" s="1"/>
  <c r="AA484" i="1"/>
  <c r="AV484" i="1" s="1"/>
  <c r="AA474" i="1"/>
  <c r="AV474" i="1" s="1"/>
  <c r="AA456" i="1"/>
  <c r="AV456" i="1" s="1"/>
  <c r="AA552" i="1"/>
  <c r="AV552" i="1" s="1"/>
  <c r="AA547" i="1"/>
  <c r="AV547" i="1" s="1"/>
  <c r="AA451" i="1"/>
  <c r="AV451" i="1" s="1"/>
  <c r="AA446" i="1"/>
  <c r="AV446" i="1" s="1"/>
  <c r="AA388" i="1"/>
  <c r="AV388" i="1" s="1"/>
  <c r="AA435" i="1"/>
  <c r="AV435" i="1" s="1"/>
  <c r="AA429" i="1"/>
  <c r="AV429" i="1" s="1"/>
  <c r="AA424" i="1"/>
  <c r="AV424" i="1" s="1"/>
  <c r="AA401" i="1"/>
  <c r="AV401" i="1" s="1"/>
  <c r="AA398" i="1"/>
  <c r="AV398" i="1" s="1"/>
  <c r="AA372" i="1"/>
  <c r="AV372" i="1" s="1"/>
  <c r="AA360" i="1"/>
  <c r="AV360" i="1" s="1"/>
  <c r="AA354" i="1"/>
  <c r="AV354" i="1" s="1"/>
  <c r="AA344" i="1"/>
  <c r="AV344" i="1" s="1"/>
  <c r="AA335" i="1"/>
  <c r="AV335" i="1" s="1"/>
  <c r="AA312" i="1"/>
  <c r="AV312" i="1" s="1"/>
  <c r="AA310" i="1"/>
  <c r="AV310" i="1" s="1"/>
  <c r="AA295" i="1"/>
  <c r="AV295" i="1" s="1"/>
  <c r="AA290" i="1"/>
  <c r="AV290" i="1" s="1"/>
  <c r="AA265" i="1"/>
  <c r="AV265" i="1" s="1"/>
  <c r="AA261" i="1"/>
  <c r="AV261" i="1" s="1"/>
  <c r="AA246" i="1"/>
  <c r="AV246" i="1" s="1"/>
  <c r="AA218" i="1"/>
  <c r="AV218" i="1" s="1"/>
  <c r="AA203" i="1"/>
  <c r="AV203" i="1" s="1"/>
  <c r="AA193" i="1"/>
  <c r="AV193" i="1" s="1"/>
  <c r="AA170" i="1"/>
  <c r="AV170" i="1" s="1"/>
  <c r="AA165" i="1"/>
  <c r="AV165" i="1" s="1"/>
  <c r="AA82" i="1"/>
  <c r="AV82" i="1" s="1"/>
  <c r="X38" i="6"/>
  <c r="AA38" i="6" s="1"/>
  <c r="AA502" i="1"/>
  <c r="AV502" i="1" s="1"/>
  <c r="AA485" i="1"/>
  <c r="AV485" i="1" s="1"/>
  <c r="AA481" i="1"/>
  <c r="AV481" i="1" s="1"/>
  <c r="AA476" i="1"/>
  <c r="AV476" i="1" s="1"/>
  <c r="AA466" i="1"/>
  <c r="AV466" i="1" s="1"/>
  <c r="AA549" i="1"/>
  <c r="AV549" i="1" s="1"/>
  <c r="AA544" i="1"/>
  <c r="AV544" i="1" s="1"/>
  <c r="AA539" i="1"/>
  <c r="AV539" i="1" s="1"/>
  <c r="AA529" i="1"/>
  <c r="AV529" i="1" s="1"/>
  <c r="AA521" i="1"/>
  <c r="AV521" i="1" s="1"/>
  <c r="AA508" i="1"/>
  <c r="AV508" i="1" s="1"/>
  <c r="AA395" i="1"/>
  <c r="AV395" i="1" s="1"/>
  <c r="AA390" i="1"/>
  <c r="AV390" i="1" s="1"/>
  <c r="AA439" i="1"/>
  <c r="AV439" i="1" s="1"/>
  <c r="AA434" i="1"/>
  <c r="AV434" i="1" s="1"/>
  <c r="AA427" i="1"/>
  <c r="AV427" i="1" s="1"/>
  <c r="AA421" i="1"/>
  <c r="AV421" i="1" s="1"/>
  <c r="AA416" i="1"/>
  <c r="AV416" i="1" s="1"/>
  <c r="AA382" i="1"/>
  <c r="AV382" i="1" s="1"/>
  <c r="AA379" i="1"/>
  <c r="AV379" i="1" s="1"/>
  <c r="AA364" i="1"/>
  <c r="AV364" i="1" s="1"/>
  <c r="AA359" i="1"/>
  <c r="AV359" i="1" s="1"/>
  <c r="AA357" i="1"/>
  <c r="AV357" i="1" s="1"/>
  <c r="AA352" i="1"/>
  <c r="AV352" i="1" s="1"/>
  <c r="AA346" i="1"/>
  <c r="AV346" i="1" s="1"/>
  <c r="AA334" i="1"/>
  <c r="AV334" i="1" s="1"/>
  <c r="AA322" i="1"/>
  <c r="AV322" i="1" s="1"/>
  <c r="AA315" i="1"/>
  <c r="AV315" i="1" s="1"/>
  <c r="AA300" i="1"/>
  <c r="AV300" i="1" s="1"/>
  <c r="AA287" i="1"/>
  <c r="AV287" i="1" s="1"/>
  <c r="AA282" i="1"/>
  <c r="AV282" i="1" s="1"/>
  <c r="AA269" i="1"/>
  <c r="AV269" i="1" s="1"/>
  <c r="AA255" i="1"/>
  <c r="AV255" i="1" s="1"/>
  <c r="AA250" i="1"/>
  <c r="AV250" i="1" s="1"/>
  <c r="AA210" i="1"/>
  <c r="AV210" i="1" s="1"/>
  <c r="AA201" i="1"/>
  <c r="AV201" i="1" s="1"/>
  <c r="AA179" i="1"/>
  <c r="AV179" i="1" s="1"/>
  <c r="AA141" i="1"/>
  <c r="AV141" i="1" s="1"/>
  <c r="AA157" i="1"/>
  <c r="AV157" i="1" s="1"/>
  <c r="X104" i="6"/>
  <c r="AA104" i="6" s="1"/>
  <c r="AA110" i="1"/>
  <c r="AV110" i="1" s="1"/>
  <c r="X61" i="6"/>
  <c r="AA61" i="6" s="1"/>
  <c r="AA499" i="1"/>
  <c r="AV499" i="1" s="1"/>
  <c r="AA494" i="1"/>
  <c r="AV494" i="1" s="1"/>
  <c r="AA477" i="1"/>
  <c r="AV477" i="1" s="1"/>
  <c r="AA473" i="1"/>
  <c r="AV473" i="1" s="1"/>
  <c r="AA458" i="1"/>
  <c r="AV458" i="1" s="1"/>
  <c r="AA541" i="1"/>
  <c r="AV541" i="1" s="1"/>
  <c r="AA536" i="1"/>
  <c r="AV536" i="1" s="1"/>
  <c r="AA527" i="1"/>
  <c r="AV527" i="1" s="1"/>
  <c r="AA511" i="1"/>
  <c r="AV511" i="1" s="1"/>
  <c r="AA505" i="1"/>
  <c r="AV505" i="1" s="1"/>
  <c r="AA387" i="1"/>
  <c r="AV387" i="1" s="1"/>
  <c r="AA441" i="1"/>
  <c r="AV441" i="1" s="1"/>
  <c r="AA431" i="1"/>
  <c r="AV431" i="1" s="1"/>
  <c r="AA426" i="1"/>
  <c r="AV426" i="1" s="1"/>
  <c r="AA419" i="1"/>
  <c r="AV419" i="1" s="1"/>
  <c r="AA418" i="1"/>
  <c r="AV418" i="1" s="1"/>
  <c r="AA413" i="1"/>
  <c r="AV413" i="1" s="1"/>
  <c r="AA408" i="1"/>
  <c r="AV408" i="1" s="1"/>
  <c r="AA374" i="1"/>
  <c r="AV374" i="1" s="1"/>
  <c r="AA371" i="1"/>
  <c r="AV371" i="1" s="1"/>
  <c r="AA351" i="1"/>
  <c r="AV351" i="1" s="1"/>
  <c r="AA349" i="1"/>
  <c r="AV349" i="1" s="1"/>
  <c r="AA329" i="1"/>
  <c r="AV329" i="1" s="1"/>
  <c r="AA324" i="1"/>
  <c r="AV324" i="1" s="1"/>
  <c r="AA319" i="1"/>
  <c r="AV319" i="1" s="1"/>
  <c r="AA292" i="1"/>
  <c r="AV292" i="1" s="1"/>
  <c r="AA279" i="1"/>
  <c r="AV279" i="1" s="1"/>
  <c r="AA275" i="1"/>
  <c r="AV275" i="1" s="1"/>
  <c r="AA267" i="1"/>
  <c r="AV267" i="1" s="1"/>
  <c r="AA258" i="1"/>
  <c r="AV258" i="1" s="1"/>
  <c r="AA247" i="1"/>
  <c r="AV247" i="1" s="1"/>
  <c r="AA243" i="1"/>
  <c r="AV243" i="1" s="1"/>
  <c r="AA238" i="1"/>
  <c r="AV238" i="1" s="1"/>
  <c r="AA228" i="1"/>
  <c r="AV228" i="1" s="1"/>
  <c r="AA182" i="1"/>
  <c r="AV182" i="1" s="1"/>
  <c r="AA175" i="1"/>
  <c r="AV175" i="1" s="1"/>
  <c r="AA167" i="1"/>
  <c r="AV167" i="1" s="1"/>
  <c r="AA117" i="1"/>
  <c r="AV117" i="1" s="1"/>
  <c r="AA28" i="1"/>
  <c r="AV28" i="1" s="1"/>
  <c r="AA496" i="1"/>
  <c r="AV496" i="1" s="1"/>
  <c r="AA491" i="1"/>
  <c r="AV491" i="1" s="1"/>
  <c r="AA486" i="1"/>
  <c r="AV486" i="1" s="1"/>
  <c r="AA469" i="1"/>
  <c r="AV469" i="1" s="1"/>
  <c r="AA468" i="1"/>
  <c r="AV468" i="1" s="1"/>
  <c r="AA465" i="1"/>
  <c r="AV465" i="1" s="1"/>
  <c r="AA551" i="1"/>
  <c r="AV551" i="1" s="1"/>
  <c r="AA533" i="1"/>
  <c r="AV533" i="1" s="1"/>
  <c r="AA523" i="1"/>
  <c r="AV523" i="1" s="1"/>
  <c r="AA519" i="1"/>
  <c r="AV519" i="1" s="1"/>
  <c r="AA510" i="1"/>
  <c r="AV510" i="1" s="1"/>
  <c r="AA438" i="1"/>
  <c r="AV438" i="1" s="1"/>
  <c r="AA423" i="1"/>
  <c r="AV423" i="1" s="1"/>
  <c r="AA411" i="1"/>
  <c r="AV411" i="1" s="1"/>
  <c r="AA410" i="1"/>
  <c r="AV410" i="1" s="1"/>
  <c r="AA405" i="1"/>
  <c r="AV405" i="1" s="1"/>
  <c r="AA400" i="1"/>
  <c r="AV400" i="1" s="1"/>
  <c r="AA366" i="1"/>
  <c r="AV366" i="1" s="1"/>
  <c r="AA363" i="1"/>
  <c r="AV363" i="1" s="1"/>
  <c r="AA343" i="1"/>
  <c r="AV343" i="1" s="1"/>
  <c r="AA328" i="1"/>
  <c r="AV328" i="1" s="1"/>
  <c r="AA326" i="1"/>
  <c r="AV326" i="1" s="1"/>
  <c r="AA304" i="1"/>
  <c r="AV304" i="1" s="1"/>
  <c r="AA302" i="1"/>
  <c r="AV302" i="1" s="1"/>
  <c r="AA297" i="1"/>
  <c r="AV297" i="1" s="1"/>
  <c r="AA284" i="1"/>
  <c r="AV284" i="1" s="1"/>
  <c r="AA272" i="1"/>
  <c r="AV272" i="1" s="1"/>
  <c r="AA259" i="1"/>
  <c r="AV259" i="1" s="1"/>
  <c r="AA256" i="1"/>
  <c r="AV256" i="1" s="1"/>
  <c r="AA252" i="1"/>
  <c r="AV252" i="1" s="1"/>
  <c r="AA240" i="1"/>
  <c r="AV240" i="1" s="1"/>
  <c r="AA235" i="1"/>
  <c r="AV235" i="1" s="1"/>
  <c r="AA225" i="1"/>
  <c r="AV225" i="1" s="1"/>
  <c r="AA220" i="1"/>
  <c r="AV220" i="1" s="1"/>
  <c r="AA202" i="1"/>
  <c r="AV202" i="1" s="1"/>
  <c r="AA194" i="1"/>
  <c r="AV194" i="1" s="1"/>
  <c r="AA184" i="1"/>
  <c r="AV184" i="1" s="1"/>
  <c r="AA177" i="1"/>
  <c r="AV177" i="1" s="1"/>
  <c r="AA163" i="1"/>
  <c r="AV163" i="1" s="1"/>
  <c r="AA79" i="1"/>
  <c r="AV79" i="1" s="1"/>
  <c r="X100" i="6"/>
  <c r="AA100" i="6" s="1"/>
  <c r="AA102" i="1"/>
  <c r="AV102" i="1" s="1"/>
  <c r="AA1773" i="1"/>
  <c r="AV1773" i="1" s="1"/>
  <c r="AA1872" i="1"/>
  <c r="AV1872" i="1" s="1"/>
  <c r="AA1832" i="1"/>
  <c r="AV1832" i="1" s="1"/>
  <c r="AA1710" i="1"/>
  <c r="AV1710" i="1" s="1"/>
  <c r="AA1896" i="1"/>
  <c r="AV1896" i="1" s="1"/>
  <c r="AA1885" i="1"/>
  <c r="AV1885" i="1" s="1"/>
  <c r="AA1864" i="1"/>
  <c r="AV1864" i="1" s="1"/>
  <c r="AA1852" i="1"/>
  <c r="AV1852" i="1" s="1"/>
  <c r="AA1869" i="1"/>
  <c r="AV1869" i="1" s="1"/>
  <c r="AA1844" i="1"/>
  <c r="AV1844" i="1" s="1"/>
  <c r="AA1888" i="1"/>
  <c r="AV1888" i="1" s="1"/>
  <c r="AA1876" i="1"/>
  <c r="AV1876" i="1" s="1"/>
  <c r="AA1856" i="1"/>
  <c r="AV1856" i="1" s="1"/>
  <c r="AA1819" i="1"/>
  <c r="AV1819" i="1" s="1"/>
  <c r="AA1893" i="1"/>
  <c r="AV1893" i="1" s="1"/>
  <c r="AA1861" i="1"/>
  <c r="AV1861" i="1" s="1"/>
  <c r="AA1828" i="1"/>
  <c r="AV1828" i="1" s="1"/>
  <c r="AA1837" i="1"/>
  <c r="AV1837" i="1" s="1"/>
  <c r="AA1807" i="1"/>
  <c r="AV1807" i="1" s="1"/>
  <c r="AA1791" i="1"/>
  <c r="AV1791" i="1" s="1"/>
  <c r="AA1738" i="1"/>
  <c r="AV1738" i="1" s="1"/>
  <c r="AA1731" i="1"/>
  <c r="AV1731" i="1" s="1"/>
  <c r="AA1721" i="1"/>
  <c r="AV1721" i="1" s="1"/>
  <c r="AA1694" i="1"/>
  <c r="AV1694" i="1" s="1"/>
  <c r="AA1693" i="1"/>
  <c r="AV1693" i="1" s="1"/>
  <c r="AA1680" i="1"/>
  <c r="AV1680" i="1" s="1"/>
  <c r="AA1838" i="1"/>
  <c r="AV1838" i="1" s="1"/>
  <c r="AA1822" i="1"/>
  <c r="AV1822" i="1" s="1"/>
  <c r="AA1808" i="1"/>
  <c r="AV1808" i="1" s="1"/>
  <c r="AA1792" i="1"/>
  <c r="AV1792" i="1" s="1"/>
  <c r="AA1778" i="1"/>
  <c r="AV1778" i="1" s="1"/>
  <c r="AA1764" i="1"/>
  <c r="AV1764" i="1" s="1"/>
  <c r="AA1756" i="1"/>
  <c r="AV1756" i="1" s="1"/>
  <c r="AA1748" i="1"/>
  <c r="AV1748" i="1" s="1"/>
  <c r="AA1701" i="1"/>
  <c r="AV1701" i="1" s="1"/>
  <c r="AA1656" i="1"/>
  <c r="AV1656" i="1" s="1"/>
  <c r="AA1829" i="1"/>
  <c r="AV1829" i="1" s="1"/>
  <c r="AA1815" i="1"/>
  <c r="AV1815" i="1" s="1"/>
  <c r="AA1799" i="1"/>
  <c r="AV1799" i="1" s="1"/>
  <c r="AA1776" i="1"/>
  <c r="AV1776" i="1" s="1"/>
  <c r="AA1762" i="1"/>
  <c r="AV1762" i="1" s="1"/>
  <c r="AA1754" i="1"/>
  <c r="AV1754" i="1" s="1"/>
  <c r="AA1745" i="1"/>
  <c r="AV1745" i="1" s="1"/>
  <c r="AA1739" i="1"/>
  <c r="AV1739" i="1" s="1"/>
  <c r="AA1732" i="1"/>
  <c r="AV1732" i="1" s="1"/>
  <c r="AA1726" i="1"/>
  <c r="AV1726" i="1" s="1"/>
  <c r="AA1894" i="1"/>
  <c r="AV1894" i="1" s="1"/>
  <c r="AA1887" i="1"/>
  <c r="AV1887" i="1" s="1"/>
  <c r="AA1878" i="1"/>
  <c r="AV1878" i="1" s="1"/>
  <c r="AA1870" i="1"/>
  <c r="AV1870" i="1" s="1"/>
  <c r="AA1862" i="1"/>
  <c r="AV1862" i="1" s="1"/>
  <c r="AA1854" i="1"/>
  <c r="AV1854" i="1" s="1"/>
  <c r="AA1846" i="1"/>
  <c r="AV1846" i="1" s="1"/>
  <c r="AA1669" i="1"/>
  <c r="AV1669" i="1" s="1"/>
  <c r="AA1839" i="1"/>
  <c r="AV1839" i="1" s="1"/>
  <c r="AA1724" i="1"/>
  <c r="AV1724" i="1" s="1"/>
  <c r="AA1631" i="1"/>
  <c r="AV1631" i="1" s="1"/>
  <c r="AA1623" i="1"/>
  <c r="AV1623" i="1" s="1"/>
  <c r="AA1617" i="1"/>
  <c r="AV1617" i="1" s="1"/>
  <c r="AA1616" i="1"/>
  <c r="AV1616" i="1" s="1"/>
  <c r="AA1536" i="1"/>
  <c r="AV1536" i="1" s="1"/>
  <c r="AA1645" i="1"/>
  <c r="AV1645" i="1" s="1"/>
  <c r="AA1466" i="1"/>
  <c r="AV1466" i="1" s="1"/>
  <c r="AA1715" i="1"/>
  <c r="AV1715" i="1" s="1"/>
  <c r="AA1699" i="1"/>
  <c r="AV1699" i="1" s="1"/>
  <c r="AA1677" i="1"/>
  <c r="AV1677" i="1" s="1"/>
  <c r="AA1668" i="1"/>
  <c r="AV1668" i="1" s="1"/>
  <c r="AA1661" i="1"/>
  <c r="AV1661" i="1" s="1"/>
  <c r="AA1652" i="1"/>
  <c r="AV1652" i="1" s="1"/>
  <c r="AA1635" i="1"/>
  <c r="AV1635" i="1" s="1"/>
  <c r="AA1627" i="1"/>
  <c r="AV1627" i="1" s="1"/>
  <c r="AA1619" i="1"/>
  <c r="AV1619" i="1" s="1"/>
  <c r="AA1722" i="1"/>
  <c r="AV1722" i="1" s="1"/>
  <c r="AA1706" i="1"/>
  <c r="AV1706" i="1" s="1"/>
  <c r="AA1629" i="1"/>
  <c r="AV1629" i="1" s="1"/>
  <c r="AA1621" i="1"/>
  <c r="AV1621" i="1" s="1"/>
  <c r="AA1612" i="1"/>
  <c r="AV1612" i="1" s="1"/>
  <c r="AA1605" i="1"/>
  <c r="AV1605" i="1" s="1"/>
  <c r="AA1596" i="1"/>
  <c r="AV1596" i="1" s="1"/>
  <c r="AA1592" i="1"/>
  <c r="AV1592" i="1" s="1"/>
  <c r="AA1589" i="1"/>
  <c r="AV1589" i="1" s="1"/>
  <c r="AA1580" i="1"/>
  <c r="AV1580" i="1" s="1"/>
  <c r="AA1576" i="1"/>
  <c r="AV1576" i="1" s="1"/>
  <c r="AA1564" i="1"/>
  <c r="AV1564" i="1" s="1"/>
  <c r="AA1560" i="1"/>
  <c r="AV1560" i="1" s="1"/>
  <c r="AA1548" i="1"/>
  <c r="AV1548" i="1" s="1"/>
  <c r="AA1544" i="1"/>
  <c r="AV1544" i="1" s="1"/>
  <c r="AA1532" i="1"/>
  <c r="AV1532" i="1" s="1"/>
  <c r="AA1453" i="1"/>
  <c r="AV1453" i="1" s="1"/>
  <c r="AA1716" i="1"/>
  <c r="AV1716" i="1" s="1"/>
  <c r="AA1700" i="1"/>
  <c r="AV1700" i="1" s="1"/>
  <c r="AA1685" i="1"/>
  <c r="AV1685" i="1" s="1"/>
  <c r="AA1573" i="1"/>
  <c r="AV1573" i="1" s="1"/>
  <c r="AA1557" i="1"/>
  <c r="AV1557" i="1" s="1"/>
  <c r="AA1541" i="1"/>
  <c r="AV1541" i="1" s="1"/>
  <c r="AA1525" i="1"/>
  <c r="AV1525" i="1" s="1"/>
  <c r="AA1411" i="1"/>
  <c r="AV1411" i="1" s="1"/>
  <c r="AA1511" i="1"/>
  <c r="AV1511" i="1" s="1"/>
  <c r="AA1509" i="1"/>
  <c r="AV1509" i="1" s="1"/>
  <c r="AA1441" i="1"/>
  <c r="AV1441" i="1" s="1"/>
  <c r="AA1432" i="1"/>
  <c r="AV1432" i="1" s="1"/>
  <c r="AA1425" i="1"/>
  <c r="AV1425" i="1" s="1"/>
  <c r="AA1416" i="1"/>
  <c r="AV1416" i="1" s="1"/>
  <c r="AA1400" i="1"/>
  <c r="AV1400" i="1" s="1"/>
  <c r="AA1393" i="1"/>
  <c r="AV1393" i="1" s="1"/>
  <c r="AA1384" i="1"/>
  <c r="AV1384" i="1" s="1"/>
  <c r="AA1377" i="1"/>
  <c r="AV1377" i="1" s="1"/>
  <c r="AA1370" i="1"/>
  <c r="AV1370" i="1" s="1"/>
  <c r="AA1361" i="1"/>
  <c r="AV1361" i="1" s="1"/>
  <c r="AA1297" i="1"/>
  <c r="AV1297" i="1" s="1"/>
  <c r="AA1281" i="1"/>
  <c r="AV1281" i="1" s="1"/>
  <c r="AA1265" i="1"/>
  <c r="AV1265" i="1" s="1"/>
  <c r="AA1249" i="1"/>
  <c r="AV1249" i="1" s="1"/>
  <c r="AA1233" i="1"/>
  <c r="AV1233" i="1" s="1"/>
  <c r="AA1503" i="1"/>
  <c r="AV1503" i="1" s="1"/>
  <c r="AA1495" i="1"/>
  <c r="AV1495" i="1" s="1"/>
  <c r="AA1487" i="1"/>
  <c r="AV1487" i="1" s="1"/>
  <c r="AA1479" i="1"/>
  <c r="AV1479" i="1" s="1"/>
  <c r="AA1471" i="1"/>
  <c r="AV1471" i="1" s="1"/>
  <c r="AA1463" i="1"/>
  <c r="AV1463" i="1" s="1"/>
  <c r="AA1455" i="1"/>
  <c r="AV1455" i="1" s="1"/>
  <c r="AA1447" i="1"/>
  <c r="AV1447" i="1" s="1"/>
  <c r="AA1428" i="1"/>
  <c r="AV1428" i="1" s="1"/>
  <c r="AA1421" i="1"/>
  <c r="AV1421" i="1" s="1"/>
  <c r="AA1412" i="1"/>
  <c r="AV1412" i="1" s="1"/>
  <c r="AA1409" i="1"/>
  <c r="AV1409" i="1" s="1"/>
  <c r="AA1380" i="1"/>
  <c r="AV1380" i="1" s="1"/>
  <c r="AA1368" i="1"/>
  <c r="AV1368" i="1" s="1"/>
  <c r="AA1354" i="1"/>
  <c r="AV1354" i="1" s="1"/>
  <c r="AA1352" i="1"/>
  <c r="AV1352" i="1" s="1"/>
  <c r="AA1345" i="1"/>
  <c r="AV1345" i="1" s="1"/>
  <c r="AA1336" i="1"/>
  <c r="AV1336" i="1" s="1"/>
  <c r="AA1329" i="1"/>
  <c r="AV1329" i="1" s="1"/>
  <c r="AA1327" i="1"/>
  <c r="AV1327" i="1" s="1"/>
  <c r="AA1320" i="1"/>
  <c r="AV1320" i="1" s="1"/>
  <c r="AA1313" i="1"/>
  <c r="AV1313" i="1" s="1"/>
  <c r="AA1311" i="1"/>
  <c r="AV1311" i="1" s="1"/>
  <c r="AA1304" i="1"/>
  <c r="AV1304" i="1" s="1"/>
  <c r="AA1295" i="1"/>
  <c r="AV1295" i="1" s="1"/>
  <c r="AA1288" i="1"/>
  <c r="AV1288" i="1" s="1"/>
  <c r="AA1284" i="1"/>
  <c r="AV1284" i="1" s="1"/>
  <c r="AA1279" i="1"/>
  <c r="AV1279" i="1" s="1"/>
  <c r="AA1272" i="1"/>
  <c r="AV1272" i="1" s="1"/>
  <c r="AA1268" i="1"/>
  <c r="AV1268" i="1" s="1"/>
  <c r="AA1263" i="1"/>
  <c r="AV1263" i="1" s="1"/>
  <c r="AA1256" i="1"/>
  <c r="AV1256" i="1" s="1"/>
  <c r="AA1247" i="1"/>
  <c r="AV1247" i="1" s="1"/>
  <c r="AA1240" i="1"/>
  <c r="AV1240" i="1" s="1"/>
  <c r="AA1236" i="1"/>
  <c r="AV1236" i="1" s="1"/>
  <c r="AA1224" i="1"/>
  <c r="AV1224" i="1" s="1"/>
  <c r="AA1510" i="1"/>
  <c r="AV1510" i="1" s="1"/>
  <c r="AA1505" i="1"/>
  <c r="AV1505" i="1" s="1"/>
  <c r="AA1504" i="1"/>
  <c r="AV1504" i="1" s="1"/>
  <c r="AA1497" i="1"/>
  <c r="AV1497" i="1" s="1"/>
  <c r="AA1496" i="1"/>
  <c r="AV1496" i="1" s="1"/>
  <c r="AA1489" i="1"/>
  <c r="AV1489" i="1" s="1"/>
  <c r="AA1488" i="1"/>
  <c r="AV1488" i="1" s="1"/>
  <c r="AA1481" i="1"/>
  <c r="AV1481" i="1" s="1"/>
  <c r="AA1480" i="1"/>
  <c r="AV1480" i="1" s="1"/>
  <c r="AA1473" i="1"/>
  <c r="AV1473" i="1" s="1"/>
  <c r="AA1472" i="1"/>
  <c r="AV1472" i="1" s="1"/>
  <c r="AA1465" i="1"/>
  <c r="AV1465" i="1" s="1"/>
  <c r="AA1464" i="1"/>
  <c r="AV1464" i="1" s="1"/>
  <c r="AA1457" i="1"/>
  <c r="AV1457" i="1" s="1"/>
  <c r="AA1456" i="1"/>
  <c r="AV1456" i="1" s="1"/>
  <c r="AA1449" i="1"/>
  <c r="AV1449" i="1" s="1"/>
  <c r="AA1448" i="1"/>
  <c r="AV1448" i="1" s="1"/>
  <c r="AA1338" i="1"/>
  <c r="AV1338" i="1" s="1"/>
  <c r="AA1322" i="1"/>
  <c r="AV1322" i="1" s="1"/>
  <c r="AA1306" i="1"/>
  <c r="AV1306" i="1" s="1"/>
  <c r="AA1290" i="1"/>
  <c r="AV1290" i="1" s="1"/>
  <c r="AA1274" i="1"/>
  <c r="AV1274" i="1" s="1"/>
  <c r="AA1258" i="1"/>
  <c r="AV1258" i="1" s="1"/>
  <c r="AA1242" i="1"/>
  <c r="AV1242" i="1" s="1"/>
  <c r="AA1226" i="1"/>
  <c r="AV1226" i="1" s="1"/>
  <c r="AA1440" i="1"/>
  <c r="AV1440" i="1" s="1"/>
  <c r="AA1378" i="1"/>
  <c r="AV1378" i="1" s="1"/>
  <c r="AA1369" i="1"/>
  <c r="AV1369" i="1" s="1"/>
  <c r="AA1289" i="1"/>
  <c r="AV1289" i="1" s="1"/>
  <c r="AA1273" i="1"/>
  <c r="AV1273" i="1" s="1"/>
  <c r="AA1257" i="1"/>
  <c r="AV1257" i="1" s="1"/>
  <c r="AA1241" i="1"/>
  <c r="AV1241" i="1" s="1"/>
  <c r="AA1225" i="1"/>
  <c r="AV1225" i="1" s="1"/>
  <c r="AA1436" i="1"/>
  <c r="AV1436" i="1" s="1"/>
  <c r="AA1404" i="1"/>
  <c r="AV1404" i="1" s="1"/>
  <c r="AA1388" i="1"/>
  <c r="AV1388" i="1" s="1"/>
  <c r="AA1356" i="1"/>
  <c r="AV1356" i="1" s="1"/>
  <c r="AA1292" i="1"/>
  <c r="AV1292" i="1" s="1"/>
  <c r="AA1253" i="1"/>
  <c r="AV1253" i="1" s="1"/>
  <c r="AA1232" i="1"/>
  <c r="AV1232" i="1" s="1"/>
  <c r="AA1228" i="1"/>
  <c r="AV1228" i="1" s="1"/>
  <c r="AA1163" i="1"/>
  <c r="AV1163" i="1" s="1"/>
  <c r="AA1099" i="1"/>
  <c r="AV1099" i="1" s="1"/>
  <c r="AA1035" i="1"/>
  <c r="AV1035" i="1" s="1"/>
  <c r="AA1213" i="1"/>
  <c r="AV1213" i="1" s="1"/>
  <c r="AA1216" i="1"/>
  <c r="AV1216" i="1" s="1"/>
  <c r="AA1208" i="1"/>
  <c r="AV1208" i="1" s="1"/>
  <c r="AA1199" i="1"/>
  <c r="AV1199" i="1" s="1"/>
  <c r="AA1019" i="1"/>
  <c r="AV1019" i="1" s="1"/>
  <c r="AA1206" i="1"/>
  <c r="AV1206" i="1" s="1"/>
  <c r="AA1197" i="1"/>
  <c r="AV1197" i="1" s="1"/>
  <c r="AA1139" i="1"/>
  <c r="AV1139" i="1" s="1"/>
  <c r="AA949" i="1"/>
  <c r="AV949" i="1" s="1"/>
  <c r="AA1005" i="1"/>
  <c r="AV1005" i="1" s="1"/>
  <c r="AA941" i="1"/>
  <c r="AV941" i="1" s="1"/>
  <c r="AA920" i="1"/>
  <c r="AV920" i="1" s="1"/>
  <c r="AA1187" i="1"/>
  <c r="AV1187" i="1" s="1"/>
  <c r="AA1123" i="1"/>
  <c r="AV1123" i="1" s="1"/>
  <c r="AA997" i="1"/>
  <c r="AV997" i="1" s="1"/>
  <c r="AA1201" i="1"/>
  <c r="AV1201" i="1" s="1"/>
  <c r="AA1194" i="1"/>
  <c r="AV1194" i="1" s="1"/>
  <c r="AA1179" i="1"/>
  <c r="AV1179" i="1" s="1"/>
  <c r="AA1130" i="1"/>
  <c r="AV1130" i="1" s="1"/>
  <c r="AA1051" i="1"/>
  <c r="AV1051" i="1" s="1"/>
  <c r="AA989" i="1"/>
  <c r="AV989" i="1" s="1"/>
  <c r="AA968" i="1"/>
  <c r="AV968" i="1" s="1"/>
  <c r="AA828" i="1"/>
  <c r="AV828" i="1" s="1"/>
  <c r="AA826" i="1"/>
  <c r="AV826" i="1" s="1"/>
  <c r="AA815" i="1"/>
  <c r="AV815" i="1" s="1"/>
  <c r="AA912" i="1"/>
  <c r="AV912" i="1" s="1"/>
  <c r="AA807" i="1"/>
  <c r="AV807" i="1" s="1"/>
  <c r="AA903" i="1"/>
  <c r="AV903" i="1" s="1"/>
  <c r="AA901" i="1"/>
  <c r="AV901" i="1" s="1"/>
  <c r="AA918" i="1"/>
  <c r="AV918" i="1" s="1"/>
  <c r="AA880" i="1"/>
  <c r="AV880" i="1" s="1"/>
  <c r="AA894" i="1"/>
  <c r="AV894" i="1" s="1"/>
  <c r="AA890" i="1"/>
  <c r="AV890" i="1" s="1"/>
  <c r="AA887" i="1"/>
  <c r="AV887" i="1" s="1"/>
  <c r="AA885" i="1"/>
  <c r="AV885" i="1" s="1"/>
  <c r="AA902" i="1"/>
  <c r="AV902" i="1" s="1"/>
  <c r="AA865" i="1"/>
  <c r="AV865" i="1" s="1"/>
  <c r="AA859" i="1"/>
  <c r="AV859" i="1" s="1"/>
  <c r="AA856" i="1"/>
  <c r="AV856" i="1" s="1"/>
  <c r="AA836" i="1"/>
  <c r="AV836" i="1" s="1"/>
  <c r="AA656" i="1"/>
  <c r="AV656" i="1" s="1"/>
  <c r="AA648" i="1"/>
  <c r="AV648" i="1" s="1"/>
  <c r="AA717" i="1"/>
  <c r="AV717" i="1" s="1"/>
  <c r="AA797" i="1"/>
  <c r="AV797" i="1" s="1"/>
  <c r="AA754" i="1"/>
  <c r="AV754" i="1" s="1"/>
  <c r="AA752" i="1"/>
  <c r="AV752" i="1" s="1"/>
  <c r="AA726" i="1"/>
  <c r="AV726" i="1" s="1"/>
  <c r="AA667" i="1"/>
  <c r="AV667" i="1" s="1"/>
  <c r="AA780" i="1"/>
  <c r="AV780" i="1" s="1"/>
  <c r="AA776" i="1"/>
  <c r="AV776" i="1" s="1"/>
  <c r="AA744" i="1"/>
  <c r="AV744" i="1" s="1"/>
  <c r="AA789" i="1"/>
  <c r="AV789" i="1" s="1"/>
  <c r="AA773" i="1"/>
  <c r="AV773" i="1" s="1"/>
  <c r="AA736" i="1"/>
  <c r="AV736" i="1" s="1"/>
  <c r="AA782" i="1"/>
  <c r="AV782" i="1" s="1"/>
  <c r="AA766" i="1"/>
  <c r="AV766" i="1" s="1"/>
  <c r="AA753" i="1"/>
  <c r="AV753" i="1" s="1"/>
  <c r="AA710" i="1"/>
  <c r="AV710" i="1" s="1"/>
  <c r="AA488" i="1"/>
  <c r="AV488" i="1" s="1"/>
  <c r="AA461" i="1"/>
  <c r="AV461" i="1" s="1"/>
  <c r="AA460" i="1"/>
  <c r="AV460" i="1" s="1"/>
  <c r="AA528" i="1"/>
  <c r="AV528" i="1" s="1"/>
  <c r="AA637" i="1"/>
  <c r="AV637" i="1" s="1"/>
  <c r="AA573" i="1"/>
  <c r="AV573" i="1" s="1"/>
  <c r="AA622" i="1"/>
  <c r="AV622" i="1" s="1"/>
  <c r="AA565" i="1"/>
  <c r="AV565" i="1" s="1"/>
  <c r="AA641" i="1"/>
  <c r="AV641" i="1" s="1"/>
  <c r="AA619" i="1"/>
  <c r="AV619" i="1" s="1"/>
  <c r="AA629" i="1"/>
  <c r="AV629" i="1" s="1"/>
  <c r="AA617" i="1"/>
  <c r="AV617" i="1" s="1"/>
  <c r="AA613" i="1"/>
  <c r="AV613" i="1" s="1"/>
  <c r="AA611" i="1"/>
  <c r="AV611" i="1" s="1"/>
  <c r="AA574" i="1"/>
  <c r="AV574" i="1" s="1"/>
  <c r="AA564" i="1"/>
  <c r="AV564" i="1" s="1"/>
  <c r="AA495" i="1"/>
  <c r="AV495" i="1" s="1"/>
  <c r="AA618" i="1"/>
  <c r="AV618" i="1" s="1"/>
  <c r="AA620" i="1"/>
  <c r="AV620" i="1" s="1"/>
  <c r="AA518" i="1"/>
  <c r="AV518" i="1" s="1"/>
  <c r="AA436" i="1"/>
  <c r="AV436" i="1" s="1"/>
  <c r="AA361" i="1"/>
  <c r="AV361" i="1" s="1"/>
  <c r="AA336" i="1"/>
  <c r="AV336" i="1" s="1"/>
  <c r="AA448" i="1"/>
  <c r="AV448" i="1" s="1"/>
  <c r="AA428" i="1"/>
  <c r="AV428" i="1" s="1"/>
  <c r="AA422" i="1"/>
  <c r="AV422" i="1" s="1"/>
  <c r="AA384" i="1"/>
  <c r="AV384" i="1" s="1"/>
  <c r="AA452" i="1"/>
  <c r="AV452" i="1" s="1"/>
  <c r="AA524" i="1"/>
  <c r="AV524" i="1" s="1"/>
  <c r="AA517" i="1"/>
  <c r="AV517" i="1" s="1"/>
  <c r="AA515" i="1"/>
  <c r="AV515" i="1" s="1"/>
  <c r="AA404" i="1"/>
  <c r="AV404" i="1" s="1"/>
  <c r="AA449" i="1"/>
  <c r="AV449" i="1" s="1"/>
  <c r="AA509" i="1"/>
  <c r="AV509" i="1" s="1"/>
  <c r="AA507" i="1"/>
  <c r="AV507" i="1" s="1"/>
  <c r="AA453" i="1"/>
  <c r="AV453" i="1" s="1"/>
  <c r="AA393" i="1"/>
  <c r="AV393" i="1" s="1"/>
  <c r="AA525" i="1"/>
  <c r="AV525" i="1" s="1"/>
  <c r="AA516" i="1"/>
  <c r="AV516" i="1" s="1"/>
  <c r="AA331" i="1"/>
  <c r="AV331" i="1" s="1"/>
  <c r="AA294" i="1"/>
  <c r="AV294" i="1" s="1"/>
  <c r="AA276" i="1"/>
  <c r="AV276" i="1" s="1"/>
  <c r="AA249" i="1"/>
  <c r="AV249" i="1" s="1"/>
  <c r="AA171" i="1"/>
  <c r="AV171" i="1" s="1"/>
  <c r="AA254" i="1"/>
  <c r="AV254" i="1" s="1"/>
  <c r="AA355" i="1"/>
  <c r="AV355" i="1" s="1"/>
  <c r="AA347" i="1"/>
  <c r="AV347" i="1" s="1"/>
  <c r="AA339" i="1"/>
  <c r="AV339" i="1" s="1"/>
  <c r="AA337" i="1"/>
  <c r="AV337" i="1" s="1"/>
  <c r="AA330" i="1"/>
  <c r="AV330" i="1" s="1"/>
  <c r="AA301" i="1"/>
  <c r="AV301" i="1" s="1"/>
  <c r="AA321" i="1"/>
  <c r="AV321" i="1" s="1"/>
  <c r="AA317" i="1"/>
  <c r="AV317" i="1" s="1"/>
  <c r="AA314" i="1"/>
  <c r="AV314" i="1" s="1"/>
  <c r="AA305" i="1"/>
  <c r="AV305" i="1" s="1"/>
  <c r="AA293" i="1"/>
  <c r="AV293" i="1" s="1"/>
  <c r="AA285" i="1"/>
  <c r="AV285" i="1" s="1"/>
  <c r="AA340" i="1"/>
  <c r="AV340" i="1" s="1"/>
  <c r="AA323" i="1"/>
  <c r="AV323" i="1" s="1"/>
  <c r="AA311" i="1"/>
  <c r="AV311" i="1" s="1"/>
  <c r="AA307" i="1"/>
  <c r="AV307" i="1" s="1"/>
  <c r="AA277" i="1"/>
  <c r="AV277" i="1" s="1"/>
  <c r="AA180" i="1"/>
  <c r="AV180" i="1" s="1"/>
  <c r="AA229" i="1"/>
  <c r="AV229" i="1" s="1"/>
  <c r="AA221" i="1"/>
  <c r="AV221" i="1" s="1"/>
  <c r="AA213" i="1"/>
  <c r="AV213" i="1" s="1"/>
  <c r="AA205" i="1"/>
  <c r="AV205" i="1" s="1"/>
  <c r="AA196" i="1"/>
  <c r="AV196" i="1" s="1"/>
  <c r="AA127" i="1"/>
  <c r="AV127" i="1" s="1"/>
  <c r="AA189" i="1"/>
  <c r="AV189" i="1" s="1"/>
  <c r="AA176" i="1"/>
  <c r="AV176" i="1" s="1"/>
  <c r="AA197" i="1"/>
  <c r="AV197" i="1" s="1"/>
  <c r="AA183" i="1"/>
  <c r="AV183" i="1" s="1"/>
  <c r="AA166" i="1"/>
  <c r="AV166" i="1" s="1"/>
  <c r="AA164" i="1"/>
  <c r="AV164" i="1" s="1"/>
  <c r="AA185" i="1"/>
  <c r="AV185" i="1" s="1"/>
  <c r="AA230" i="1"/>
  <c r="AV230" i="1" s="1"/>
  <c r="AA222" i="1"/>
  <c r="AV222" i="1" s="1"/>
  <c r="AA214" i="1"/>
  <c r="AV214" i="1" s="1"/>
  <c r="AA206" i="1"/>
  <c r="AV206" i="1" s="1"/>
  <c r="AA199" i="1"/>
  <c r="AV199" i="1" s="1"/>
  <c r="AA191" i="1"/>
  <c r="AV191" i="1" s="1"/>
  <c r="AA178" i="1"/>
  <c r="AV178" i="1" s="1"/>
  <c r="X107" i="6"/>
  <c r="AA107" i="6" s="1"/>
  <c r="X89" i="6"/>
  <c r="AA89" i="6" s="1"/>
  <c r="X81" i="6"/>
  <c r="AA81" i="6" s="1"/>
  <c r="X73" i="6"/>
  <c r="AA73" i="6" s="1"/>
  <c r="X65" i="6"/>
  <c r="AA65" i="6" s="1"/>
  <c r="X46" i="6"/>
  <c r="AA46" i="6" s="1"/>
  <c r="X120" i="6"/>
  <c r="AA120" i="6" s="1"/>
  <c r="X97" i="6"/>
  <c r="AA97" i="6" s="1"/>
  <c r="X77" i="6"/>
  <c r="AA77" i="6" s="1"/>
  <c r="X62" i="6"/>
  <c r="AA62" i="6" s="1"/>
  <c r="X53" i="6"/>
  <c r="AA53" i="6" s="1"/>
  <c r="X51" i="6"/>
  <c r="AA51" i="6" s="1"/>
  <c r="X37" i="6"/>
  <c r="AA37" i="6" s="1"/>
  <c r="X28" i="6"/>
  <c r="AA28" i="6" s="1"/>
  <c r="X106" i="6"/>
  <c r="AA106" i="6" s="1"/>
  <c r="AA136" i="1"/>
  <c r="AV136" i="1" s="1"/>
  <c r="X93" i="6"/>
  <c r="AA93" i="6" s="1"/>
  <c r="X85" i="6"/>
  <c r="AA85" i="6" s="1"/>
  <c r="X101" i="6"/>
  <c r="AA101" i="6" s="1"/>
  <c r="X55" i="6"/>
  <c r="AA55" i="6" s="1"/>
  <c r="X42" i="6"/>
  <c r="X95" i="6"/>
  <c r="AA95" i="6" s="1"/>
  <c r="X79" i="6"/>
  <c r="AA79" i="6" s="1"/>
  <c r="X74" i="6"/>
  <c r="AA74" i="6" s="1"/>
  <c r="X66" i="6"/>
  <c r="AA66" i="6" s="1"/>
  <c r="X58" i="6"/>
  <c r="AA58" i="6" s="1"/>
  <c r="X47" i="6"/>
  <c r="AA47" i="6" s="1"/>
  <c r="AA13" i="1" l="1"/>
  <c r="AV13" i="1" s="1"/>
  <c r="V798" i="1"/>
  <c r="V16" i="1"/>
  <c r="AA42" i="6"/>
  <c r="X70" i="6"/>
  <c r="AA70" i="6" s="1"/>
  <c r="X75" i="6"/>
  <c r="AA75" i="6" s="1"/>
  <c r="X67" i="6"/>
  <c r="AA67" i="6" s="1"/>
  <c r="X83" i="6"/>
  <c r="AA83" i="6" s="1"/>
  <c r="X92" i="6"/>
  <c r="AA92" i="6" s="1"/>
  <c r="X82" i="6"/>
  <c r="AA82" i="6" s="1"/>
  <c r="X102" i="6"/>
  <c r="AA102" i="6" s="1"/>
  <c r="X86" i="6"/>
  <c r="AA86" i="6" s="1"/>
  <c r="X87" i="6"/>
  <c r="AA87" i="6" s="1"/>
  <c r="X94" i="6"/>
  <c r="AA94" i="6" s="1"/>
  <c r="X10" i="6"/>
  <c r="AA10" i="6" s="1"/>
  <c r="X59" i="6"/>
  <c r="AA59" i="6" s="1"/>
  <c r="X98" i="6"/>
  <c r="AA98" i="6" s="1"/>
  <c r="X91" i="6"/>
  <c r="AA91" i="6" s="1"/>
  <c r="AA64" i="1"/>
  <c r="AV64" i="1" s="1"/>
  <c r="X105" i="6"/>
  <c r="AA105" i="6" s="1"/>
  <c r="X90" i="6"/>
  <c r="AA90" i="6" s="1"/>
  <c r="X126" i="6"/>
  <c r="AA126" i="6" s="1"/>
  <c r="X113" i="6"/>
  <c r="AA113" i="6" s="1"/>
  <c r="X63" i="6"/>
  <c r="AA63" i="6" s="1"/>
  <c r="X57" i="6"/>
  <c r="AA57" i="6" s="1"/>
  <c r="X54" i="6"/>
  <c r="AA54" i="6" s="1"/>
  <c r="X71" i="6"/>
  <c r="AA71" i="6" s="1"/>
  <c r="X17" i="6"/>
  <c r="AA17" i="6" s="1"/>
  <c r="X64" i="6"/>
  <c r="AA64" i="6" s="1"/>
  <c r="X80" i="6"/>
  <c r="AA80" i="6" s="1"/>
  <c r="X13" i="6"/>
  <c r="AA13" i="6" s="1"/>
  <c r="X72" i="6"/>
  <c r="AA72" i="6" s="1"/>
  <c r="X88" i="6"/>
  <c r="AA88" i="6" s="1"/>
  <c r="X96" i="6"/>
  <c r="AA96" i="6" s="1"/>
  <c r="X8" i="6"/>
  <c r="AA8" i="6" s="1"/>
  <c r="X99" i="6"/>
  <c r="AA99" i="6" s="1"/>
  <c r="X60" i="6"/>
  <c r="AA60" i="6" s="1"/>
  <c r="X68" i="6"/>
  <c r="AA68" i="6" s="1"/>
  <c r="X76" i="6"/>
  <c r="AA76" i="6" s="1"/>
  <c r="X84" i="6"/>
  <c r="AA84" i="6" s="1"/>
  <c r="X56" i="6"/>
  <c r="AA56" i="6" s="1"/>
  <c r="X7" i="6"/>
  <c r="AA7" i="6" s="1"/>
  <c r="X32" i="6"/>
  <c r="AA32" i="6" s="1"/>
  <c r="AA25" i="1"/>
  <c r="AV25" i="1" s="1"/>
  <c r="AA144" i="1"/>
  <c r="AV144" i="1" s="1"/>
  <c r="AA131" i="1"/>
  <c r="AV131" i="1" s="1"/>
  <c r="X117" i="6"/>
  <c r="AA117" i="6" s="1"/>
  <c r="X136" i="6"/>
  <c r="AA136" i="6" s="1"/>
  <c r="AA142" i="1"/>
  <c r="AV142" i="1" s="1"/>
  <c r="AA130" i="1"/>
  <c r="AV130" i="1" s="1"/>
  <c r="AA149" i="1"/>
  <c r="AV149" i="1" s="1"/>
  <c r="AA12" i="1"/>
  <c r="AV12" i="1" s="1"/>
  <c r="AA8" i="1"/>
  <c r="AV8" i="1" s="1"/>
  <c r="X122" i="6"/>
  <c r="AA122" i="6" s="1"/>
  <c r="X118" i="6"/>
  <c r="AA118" i="6" s="1"/>
  <c r="X127" i="6"/>
  <c r="AA127" i="6" s="1"/>
  <c r="X25" i="6"/>
  <c r="AA25" i="6" s="1"/>
  <c r="X40" i="6"/>
  <c r="AA40" i="6" s="1"/>
  <c r="AA1769" i="1"/>
  <c r="AV1769" i="1" s="1"/>
  <c r="AA116" i="1"/>
  <c r="AV116" i="1" s="1"/>
  <c r="AA120" i="1"/>
  <c r="AV120" i="1" s="1"/>
  <c r="X50" i="6"/>
  <c r="AA50" i="6" s="1"/>
  <c r="AA93" i="1"/>
  <c r="AV93" i="1" s="1"/>
  <c r="AA1653" i="1"/>
  <c r="AV1653" i="1" s="1"/>
  <c r="AA1770" i="1"/>
  <c r="AV1770" i="1" s="1"/>
  <c r="AA1637" i="1"/>
  <c r="AV1637" i="1" s="1"/>
  <c r="X121" i="6"/>
  <c r="AA121" i="6" s="1"/>
  <c r="AA1684" i="1"/>
  <c r="AV1684" i="1" s="1"/>
  <c r="AA103" i="1"/>
  <c r="AV103" i="1" s="1"/>
  <c r="X103" i="6"/>
  <c r="AA103" i="6" s="1"/>
  <c r="AA101" i="1"/>
  <c r="AV101" i="1" s="1"/>
  <c r="X39" i="6"/>
  <c r="AA39" i="6" s="1"/>
  <c r="AA27" i="1"/>
  <c r="AV27" i="1" s="1"/>
  <c r="AA109" i="1"/>
  <c r="AV109" i="1" s="1"/>
  <c r="AA145" i="1"/>
  <c r="AV145" i="1" s="1"/>
  <c r="X11" i="6"/>
  <c r="AA11" i="6" s="1"/>
  <c r="AA140" i="1"/>
  <c r="AV140" i="1" s="1"/>
  <c r="X23" i="6"/>
  <c r="AA23" i="6" s="1"/>
  <c r="AA11" i="1"/>
  <c r="AV11" i="1" s="1"/>
  <c r="AA111" i="1"/>
  <c r="AV111" i="1" s="1"/>
  <c r="AA39" i="1"/>
  <c r="AV39" i="1" s="1"/>
  <c r="AA1419" i="1"/>
  <c r="AV1419" i="1" s="1"/>
  <c r="AA1599" i="1"/>
  <c r="AV1599" i="1" s="1"/>
  <c r="AA31" i="1"/>
  <c r="AV31" i="1" s="1"/>
  <c r="X31" i="6"/>
  <c r="AA31" i="6" s="1"/>
  <c r="AA19" i="1"/>
  <c r="AV19" i="1" s="1"/>
  <c r="AA783" i="1"/>
  <c r="AV783" i="1" s="1"/>
  <c r="AA1339" i="1"/>
  <c r="AV1339" i="1" s="1"/>
  <c r="X115" i="6"/>
  <c r="AA115" i="6" s="1"/>
  <c r="AA56" i="1"/>
  <c r="AV56" i="1" s="1"/>
  <c r="AA128" i="1"/>
  <c r="AV128" i="1" s="1"/>
  <c r="X114" i="6"/>
  <c r="AA114" i="6" s="1"/>
  <c r="AA54" i="1"/>
  <c r="AV54" i="1" s="1"/>
  <c r="AA47" i="1"/>
  <c r="AV47" i="1" s="1"/>
  <c r="AA48" i="1"/>
  <c r="AV48" i="1" s="1"/>
  <c r="AA77" i="1"/>
  <c r="AV77" i="1" s="1"/>
  <c r="X125" i="6"/>
  <c r="AA125" i="6" s="1"/>
  <c r="AA63" i="1"/>
  <c r="AV63" i="1" s="1"/>
  <c r="AA71" i="1"/>
  <c r="AV71" i="1" s="1"/>
  <c r="AA69" i="1"/>
  <c r="AV69" i="1" s="1"/>
  <c r="AA1435" i="1"/>
  <c r="AV1435" i="1" s="1"/>
  <c r="X134" i="6"/>
  <c r="AA134" i="6" s="1"/>
  <c r="AA80" i="1"/>
  <c r="AV80" i="1" s="1"/>
  <c r="X137" i="6"/>
  <c r="AA137" i="6" s="1"/>
  <c r="AA83" i="1"/>
  <c r="AV83" i="1" s="1"/>
  <c r="AA308" i="1"/>
  <c r="AV308" i="1" s="1"/>
  <c r="AA1567" i="1"/>
  <c r="AV1567" i="1" s="1"/>
  <c r="AA1663" i="1"/>
  <c r="AV1663" i="1" s="1"/>
  <c r="X119" i="6"/>
  <c r="AA119" i="6" s="1"/>
  <c r="AA134" i="1"/>
  <c r="AV134" i="1" s="1"/>
  <c r="AA15" i="6"/>
  <c r="AA159" i="1"/>
  <c r="AV159" i="1" s="1"/>
  <c r="X123" i="6"/>
  <c r="AA123" i="6" s="1"/>
  <c r="AA123" i="1"/>
  <c r="AV123" i="1" s="1"/>
  <c r="AA155" i="1"/>
  <c r="AV155" i="1" s="1"/>
  <c r="AA1355" i="1"/>
  <c r="AV1355" i="1" s="1"/>
  <c r="AA1535" i="1"/>
  <c r="AV1535" i="1" s="1"/>
  <c r="AA1512" i="1"/>
  <c r="AV1512" i="1" s="1"/>
  <c r="AA1679" i="1"/>
  <c r="AV1679" i="1" s="1"/>
  <c r="AA1294" i="1"/>
  <c r="AV1294" i="1" s="1"/>
  <c r="AA1582" i="1"/>
  <c r="AV1582" i="1" s="1"/>
  <c r="AA1610" i="1"/>
  <c r="AV1610" i="1" s="1"/>
  <c r="AA97" i="1"/>
  <c r="AV97" i="1" s="1"/>
  <c r="AA66" i="1"/>
  <c r="AV66" i="1" s="1"/>
  <c r="AA455" i="1"/>
  <c r="AV455" i="1" s="1"/>
  <c r="AA526" i="1"/>
  <c r="AV526" i="1" s="1"/>
  <c r="AA1283" i="1"/>
  <c r="AV1283" i="1" s="1"/>
  <c r="AA1238" i="1"/>
  <c r="AV1238" i="1" s="1"/>
  <c r="AA1490" i="1"/>
  <c r="AV1490" i="1" s="1"/>
  <c r="AA1682" i="1"/>
  <c r="AV1682" i="1" s="1"/>
  <c r="AA1670" i="1"/>
  <c r="AV1670" i="1" s="1"/>
  <c r="AA1538" i="1"/>
  <c r="AV1538" i="1" s="1"/>
  <c r="AA1602" i="1"/>
  <c r="AV1602" i="1" s="1"/>
  <c r="AA1742" i="1"/>
  <c r="AV1742" i="1" s="1"/>
  <c r="AA1704" i="1"/>
  <c r="AV1704" i="1" s="1"/>
  <c r="AA1797" i="1"/>
  <c r="AV1797" i="1" s="1"/>
  <c r="AA1867" i="1"/>
  <c r="AV1867" i="1" s="1"/>
  <c r="AA33" i="1"/>
  <c r="AV33" i="1" s="1"/>
  <c r="AA42" i="1"/>
  <c r="AV42" i="1" s="1"/>
  <c r="AA46" i="1"/>
  <c r="AV46" i="1" s="1"/>
  <c r="AA73" i="1"/>
  <c r="AV73" i="1" s="1"/>
  <c r="AA9" i="1"/>
  <c r="AV9" i="1" s="1"/>
  <c r="X21" i="6"/>
  <c r="AA21" i="6" s="1"/>
  <c r="AA51" i="1"/>
  <c r="AV51" i="1" s="1"/>
  <c r="X116" i="6"/>
  <c r="AA116" i="6" s="1"/>
  <c r="AA57" i="1"/>
  <c r="AV57" i="1" s="1"/>
  <c r="AA154" i="1"/>
  <c r="AV154" i="1" s="1"/>
  <c r="AA50" i="1"/>
  <c r="AV50" i="1" s="1"/>
  <c r="AA148" i="1"/>
  <c r="AV148" i="1" s="1"/>
  <c r="AA207" i="1"/>
  <c r="AV207" i="1" s="1"/>
  <c r="AA316" i="1"/>
  <c r="AV316" i="1" s="1"/>
  <c r="AA356" i="1"/>
  <c r="AV356" i="1" s="1"/>
  <c r="AA332" i="1"/>
  <c r="AV332" i="1" s="1"/>
  <c r="AA771" i="1"/>
  <c r="AV771" i="1" s="1"/>
  <c r="AA904" i="1"/>
  <c r="AV904" i="1" s="1"/>
  <c r="AA900" i="1"/>
  <c r="AV900" i="1" s="1"/>
  <c r="AA1262" i="1"/>
  <c r="AV1262" i="1" s="1"/>
  <c r="AA1310" i="1"/>
  <c r="AV1310" i="1" s="1"/>
  <c r="AA1286" i="1"/>
  <c r="AV1286" i="1" s="1"/>
  <c r="AA1498" i="1"/>
  <c r="AV1498" i="1" s="1"/>
  <c r="AA1566" i="1"/>
  <c r="AV1566" i="1" s="1"/>
  <c r="AA1633" i="1"/>
  <c r="AV1633" i="1" s="1"/>
  <c r="AA1689" i="1"/>
  <c r="AV1689" i="1" s="1"/>
  <c r="AA1562" i="1"/>
  <c r="AV1562" i="1" s="1"/>
  <c r="AA1720" i="1"/>
  <c r="AV1720" i="1" s="1"/>
  <c r="AA1709" i="1"/>
  <c r="AV1709" i="1" s="1"/>
  <c r="AA1801" i="1"/>
  <c r="AV1801" i="1" s="1"/>
  <c r="AA1708" i="1"/>
  <c r="AV1708" i="1" s="1"/>
  <c r="AA1811" i="1"/>
  <c r="AV1811" i="1" s="1"/>
  <c r="AA1821" i="1"/>
  <c r="AV1821" i="1" s="1"/>
  <c r="AA1813" i="1"/>
  <c r="AV1813" i="1" s="1"/>
  <c r="X9" i="6"/>
  <c r="AA9" i="6" s="1"/>
  <c r="AA143" i="1"/>
  <c r="AV143" i="1" s="1"/>
  <c r="AA172" i="1"/>
  <c r="AV172" i="1" s="1"/>
  <c r="AA899" i="1"/>
  <c r="AV899" i="1" s="1"/>
  <c r="AA1482" i="1"/>
  <c r="AV1482" i="1" s="1"/>
  <c r="AA1741" i="1"/>
  <c r="AV1741" i="1" s="1"/>
  <c r="AA1843" i="1"/>
  <c r="AV1843" i="1" s="1"/>
  <c r="AA108" i="1"/>
  <c r="AV108" i="1" s="1"/>
  <c r="AA41" i="1"/>
  <c r="AV41" i="1" s="1"/>
  <c r="X19" i="6"/>
  <c r="AA19" i="6" s="1"/>
  <c r="AA7" i="1"/>
  <c r="AV7" i="1" s="1"/>
  <c r="AA125" i="1"/>
  <c r="AV125" i="1" s="1"/>
  <c r="X34" i="6"/>
  <c r="AA34" i="6" s="1"/>
  <c r="AA21" i="1"/>
  <c r="AV21" i="1" s="1"/>
  <c r="AA162" i="1"/>
  <c r="AV162" i="1" s="1"/>
  <c r="AA30" i="1"/>
  <c r="AV30" i="1" s="1"/>
  <c r="AA105" i="1"/>
  <c r="AV105" i="1" s="1"/>
  <c r="X27" i="6"/>
  <c r="AA27" i="6" s="1"/>
  <c r="AA15" i="1"/>
  <c r="AV15" i="1" s="1"/>
  <c r="X128" i="6"/>
  <c r="AA128" i="6" s="1"/>
  <c r="AA60" i="1"/>
  <c r="AV60" i="1" s="1"/>
  <c r="AA53" i="1"/>
  <c r="AV53" i="1" s="1"/>
  <c r="AA135" i="1"/>
  <c r="AV135" i="1" s="1"/>
  <c r="AA99" i="1"/>
  <c r="AV99" i="1" s="1"/>
  <c r="AA74" i="1"/>
  <c r="AV74" i="1" s="1"/>
  <c r="AA168" i="1"/>
  <c r="AV168" i="1" s="1"/>
  <c r="AA223" i="1"/>
  <c r="AV223" i="1" s="1"/>
  <c r="AA778" i="1"/>
  <c r="AV778" i="1" s="1"/>
  <c r="AA1379" i="1"/>
  <c r="AV1379" i="1" s="1"/>
  <c r="AA1251" i="1"/>
  <c r="AV1251" i="1" s="1"/>
  <c r="AA1506" i="1"/>
  <c r="AV1506" i="1" s="1"/>
  <c r="AA1678" i="1"/>
  <c r="AV1678" i="1" s="1"/>
  <c r="AA1554" i="1"/>
  <c r="AV1554" i="1" s="1"/>
  <c r="AA1618" i="1"/>
  <c r="AV1618" i="1" s="1"/>
  <c r="AA1674" i="1"/>
  <c r="AV1674" i="1" s="1"/>
  <c r="AA1725" i="1"/>
  <c r="AV1725" i="1" s="1"/>
  <c r="AA1817" i="1"/>
  <c r="AV1817" i="1" s="1"/>
  <c r="AA1717" i="1"/>
  <c r="AV1717" i="1" s="1"/>
  <c r="AA1825" i="1"/>
  <c r="AV1825" i="1" s="1"/>
  <c r="AA1881" i="1"/>
  <c r="AV1881" i="1" s="1"/>
  <c r="X29" i="6"/>
  <c r="AA29" i="6" s="1"/>
  <c r="AA17" i="1"/>
  <c r="AV17" i="1" s="1"/>
  <c r="AA215" i="1"/>
  <c r="AV215" i="1" s="1"/>
  <c r="AA1418" i="1"/>
  <c r="AV1418" i="1" s="1"/>
  <c r="AA1546" i="1"/>
  <c r="AV1546" i="1" s="1"/>
  <c r="X48" i="6"/>
  <c r="AA48" i="6" s="1"/>
  <c r="AA91" i="1"/>
  <c r="AV91" i="1" s="1"/>
  <c r="AA348" i="1"/>
  <c r="AV348" i="1" s="1"/>
  <c r="AA49" i="1"/>
  <c r="AV49" i="1" s="1"/>
  <c r="AA75" i="1"/>
  <c r="AV75" i="1" s="1"/>
  <c r="AA104" i="1"/>
  <c r="AV104" i="1" s="1"/>
  <c r="AA35" i="1"/>
  <c r="AV35" i="1" s="1"/>
  <c r="X35" i="6"/>
  <c r="AA35" i="6" s="1"/>
  <c r="AA22" i="1"/>
  <c r="AV22" i="1" s="1"/>
  <c r="X124" i="6"/>
  <c r="AA124" i="6" s="1"/>
  <c r="AA62" i="1"/>
  <c r="AV62" i="1" s="1"/>
  <c r="AA156" i="1"/>
  <c r="AV156" i="1" s="1"/>
  <c r="AA112" i="1"/>
  <c r="AV112" i="1" s="1"/>
  <c r="X135" i="6"/>
  <c r="AA135" i="6" s="1"/>
  <c r="AA81" i="1"/>
  <c r="AV81" i="1" s="1"/>
  <c r="AA138" i="1"/>
  <c r="AV138" i="1" s="1"/>
  <c r="AA174" i="1"/>
  <c r="AV174" i="1" s="1"/>
  <c r="AA513" i="1"/>
  <c r="AV513" i="1" s="1"/>
  <c r="AA635" i="1"/>
  <c r="AV635" i="1" s="1"/>
  <c r="AA631" i="1"/>
  <c r="AV631" i="1" s="1"/>
  <c r="AA787" i="1"/>
  <c r="AV787" i="1" s="1"/>
  <c r="AA1299" i="1"/>
  <c r="AV1299" i="1" s="1"/>
  <c r="AA1331" i="1"/>
  <c r="AV1331" i="1" s="1"/>
  <c r="AA1231" i="1"/>
  <c r="AV1231" i="1" s="1"/>
  <c r="AA1254" i="1"/>
  <c r="AV1254" i="1" s="1"/>
  <c r="AA1402" i="1"/>
  <c r="AV1402" i="1" s="1"/>
  <c r="AA1550" i="1"/>
  <c r="AV1550" i="1" s="1"/>
  <c r="AA1641" i="1"/>
  <c r="AV1641" i="1" s="1"/>
  <c r="AA1578" i="1"/>
  <c r="AV1578" i="1" s="1"/>
  <c r="AA1696" i="1"/>
  <c r="AV1696" i="1" s="1"/>
  <c r="AA1728" i="1"/>
  <c r="AV1728" i="1" s="1"/>
  <c r="AA1891" i="1"/>
  <c r="AV1891" i="1" s="1"/>
  <c r="AA1827" i="1"/>
  <c r="AV1827" i="1" s="1"/>
  <c r="X52" i="6"/>
  <c r="AA52" i="6" s="1"/>
  <c r="AA95" i="1"/>
  <c r="AV95" i="1" s="1"/>
  <c r="X36" i="6"/>
  <c r="AA36" i="6" s="1"/>
  <c r="AA23" i="1"/>
  <c r="AV23" i="1" s="1"/>
  <c r="AA121" i="1"/>
  <c r="AV121" i="1" s="1"/>
  <c r="AA137" i="1"/>
  <c r="AV137" i="1" s="1"/>
  <c r="AA85" i="1"/>
  <c r="AV85" i="1" s="1"/>
  <c r="AA107" i="1"/>
  <c r="AV107" i="1" s="1"/>
  <c r="X16" i="6"/>
  <c r="AA16" i="6" s="1"/>
  <c r="AA147" i="1"/>
  <c r="AV147" i="1" s="1"/>
  <c r="AA791" i="1"/>
  <c r="AV791" i="1" s="1"/>
  <c r="AA1223" i="1"/>
  <c r="AV1223" i="1" s="1"/>
  <c r="AA1239" i="1"/>
  <c r="AV1239" i="1" s="1"/>
  <c r="AA1230" i="1"/>
  <c r="AV1230" i="1" s="1"/>
  <c r="AA1278" i="1"/>
  <c r="AV1278" i="1" s="1"/>
  <c r="AA1347" i="1"/>
  <c r="AV1347" i="1" s="1"/>
  <c r="AA1343" i="1"/>
  <c r="AV1343" i="1" s="1"/>
  <c r="AA1302" i="1"/>
  <c r="AV1302" i="1" s="1"/>
  <c r="AA1434" i="1"/>
  <c r="AV1434" i="1" s="1"/>
  <c r="AA1514" i="1"/>
  <c r="AV1514" i="1" s="1"/>
  <c r="AA1646" i="1"/>
  <c r="AV1646" i="1" s="1"/>
  <c r="AA1650" i="1"/>
  <c r="AV1650" i="1" s="1"/>
  <c r="AA1626" i="1"/>
  <c r="AV1626" i="1" s="1"/>
  <c r="AA1570" i="1"/>
  <c r="AV1570" i="1" s="1"/>
  <c r="AA1809" i="1"/>
  <c r="AV1809" i="1" s="1"/>
  <c r="AA1768" i="1"/>
  <c r="AV1768" i="1" s="1"/>
  <c r="AA1783" i="1"/>
  <c r="AV1783" i="1" s="1"/>
  <c r="AA1841" i="1"/>
  <c r="AV1841" i="1" s="1"/>
  <c r="AA1774" i="1"/>
  <c r="AV1774" i="1" s="1"/>
  <c r="AA1849" i="1"/>
  <c r="AV1849" i="1" s="1"/>
  <c r="AA1875" i="1"/>
  <c r="AV1875" i="1" s="1"/>
  <c r="AA151" i="1"/>
  <c r="AV151" i="1" s="1"/>
  <c r="AA78" i="1"/>
  <c r="AV78" i="1" s="1"/>
  <c r="AA96" i="1"/>
  <c r="AV96" i="1" s="1"/>
  <c r="AA892" i="1"/>
  <c r="AV892" i="1" s="1"/>
  <c r="AA1235" i="1"/>
  <c r="AV1235" i="1" s="1"/>
  <c r="AA1673" i="1"/>
  <c r="AV1673" i="1" s="1"/>
  <c r="AA1873" i="1"/>
  <c r="AV1873" i="1" s="1"/>
  <c r="AA158" i="1"/>
  <c r="AV158" i="1" s="1"/>
  <c r="X49" i="6"/>
  <c r="AA49" i="6" s="1"/>
  <c r="AA92" i="1"/>
  <c r="AV92" i="1" s="1"/>
  <c r="X43" i="6"/>
  <c r="AA43" i="6" s="1"/>
  <c r="AA87" i="1"/>
  <c r="AV87" i="1" s="1"/>
  <c r="X41" i="6"/>
  <c r="AA41" i="6" s="1"/>
  <c r="AA86" i="1"/>
  <c r="AV86" i="1" s="1"/>
  <c r="X30" i="6"/>
  <c r="AA30" i="6" s="1"/>
  <c r="AA18" i="1"/>
  <c r="AV18" i="1" s="1"/>
  <c r="AA37" i="1"/>
  <c r="AV37" i="1" s="1"/>
  <c r="AA195" i="1"/>
  <c r="AV195" i="1" s="1"/>
  <c r="X26" i="6"/>
  <c r="AA26" i="6" s="1"/>
  <c r="AA14" i="1"/>
  <c r="AV14" i="1" s="1"/>
  <c r="AA38" i="1"/>
  <c r="AV38" i="1" s="1"/>
  <c r="X45" i="6"/>
  <c r="AA45" i="6" s="1"/>
  <c r="AA89" i="1"/>
  <c r="AV89" i="1" s="1"/>
  <c r="AA126" i="1"/>
  <c r="AV126" i="1" s="1"/>
  <c r="X22" i="6"/>
  <c r="AA22" i="6" s="1"/>
  <c r="AA10" i="1"/>
  <c r="AV10" i="1" s="1"/>
  <c r="AA34" i="1"/>
  <c r="AV34" i="1" s="1"/>
  <c r="X33" i="6"/>
  <c r="AA33" i="6" s="1"/>
  <c r="AA26" i="1"/>
  <c r="AV26" i="1" s="1"/>
  <c r="AA118" i="1"/>
  <c r="AV118" i="1" s="1"/>
  <c r="AA638" i="1"/>
  <c r="AV638" i="1" s="1"/>
  <c r="AA621" i="1"/>
  <c r="AV621" i="1" s="1"/>
  <c r="AA896" i="1"/>
  <c r="AV896" i="1" s="1"/>
  <c r="AA1442" i="1"/>
  <c r="AV1442" i="1" s="1"/>
  <c r="AA1267" i="1"/>
  <c r="AV1267" i="1" s="1"/>
  <c r="AA1359" i="1"/>
  <c r="AV1359" i="1" s="1"/>
  <c r="AA1534" i="1"/>
  <c r="AV1534" i="1" s="1"/>
  <c r="AA1614" i="1"/>
  <c r="AV1614" i="1" s="1"/>
  <c r="AA1657" i="1"/>
  <c r="AV1657" i="1" s="1"/>
  <c r="AA1530" i="1"/>
  <c r="AV1530" i="1" s="1"/>
  <c r="AA1594" i="1"/>
  <c r="AV1594" i="1" s="1"/>
  <c r="AA1634" i="1"/>
  <c r="AV1634" i="1" s="1"/>
  <c r="AA1658" i="1"/>
  <c r="AV1658" i="1" s="1"/>
  <c r="AA1831" i="1"/>
  <c r="AV1831" i="1" s="1"/>
  <c r="AA1859" i="1"/>
  <c r="AV1859" i="1" s="1"/>
  <c r="AA152" i="1"/>
  <c r="AV152" i="1" s="1"/>
  <c r="AA67" i="1"/>
  <c r="AV67" i="1" s="1"/>
  <c r="X130" i="6"/>
  <c r="AA130" i="6" s="1"/>
  <c r="AA61" i="1"/>
  <c r="AV61" i="1" s="1"/>
  <c r="AA1625" i="1"/>
  <c r="AV1625" i="1" s="1"/>
  <c r="AA1823" i="1"/>
  <c r="AV1823" i="1" s="1"/>
  <c r="AA146" i="1"/>
  <c r="AV146" i="1" s="1"/>
  <c r="AA113" i="1"/>
  <c r="AV113" i="1" s="1"/>
  <c r="AA153" i="1"/>
  <c r="AV153" i="1" s="1"/>
  <c r="AA70" i="1"/>
  <c r="AV70" i="1" s="1"/>
  <c r="AA58" i="1"/>
  <c r="AV58" i="1" s="1"/>
  <c r="X44" i="6"/>
  <c r="AA44" i="6" s="1"/>
  <c r="AA88" i="1"/>
  <c r="AV88" i="1" s="1"/>
  <c r="X138" i="6"/>
  <c r="AA84" i="1"/>
  <c r="AV84" i="1" s="1"/>
  <c r="AA45" i="1"/>
  <c r="AV45" i="1" s="1"/>
  <c r="AA150" i="1"/>
  <c r="AV150" i="1" s="1"/>
  <c r="AA231" i="1"/>
  <c r="AV231" i="1" s="1"/>
  <c r="AA100" i="1"/>
  <c r="AV100" i="1" s="1"/>
  <c r="AA43" i="1"/>
  <c r="AV43" i="1" s="1"/>
  <c r="AA129" i="1"/>
  <c r="AV129" i="1" s="1"/>
  <c r="AA65" i="1"/>
  <c r="AV65" i="1" s="1"/>
  <c r="AA29" i="1"/>
  <c r="AV29" i="1" s="1"/>
  <c r="X18" i="6"/>
  <c r="AA18" i="6" s="1"/>
  <c r="AA6" i="1"/>
  <c r="AV6" i="1" s="1"/>
  <c r="X12" i="6"/>
  <c r="AA12" i="6" s="1"/>
  <c r="X14" i="6"/>
  <c r="AA14" i="6" s="1"/>
  <c r="AA160" i="1"/>
  <c r="AV160" i="1" s="1"/>
  <c r="X6" i="6"/>
  <c r="AA187" i="1"/>
  <c r="AV187" i="1" s="1"/>
  <c r="AA775" i="1"/>
  <c r="AV775" i="1" s="1"/>
  <c r="AA794" i="1"/>
  <c r="AV794" i="1" s="1"/>
  <c r="AA913" i="1"/>
  <c r="AV913" i="1" s="1"/>
  <c r="AA1246" i="1"/>
  <c r="AV1246" i="1" s="1"/>
  <c r="AA1363" i="1"/>
  <c r="AV1363" i="1" s="1"/>
  <c r="AA1315" i="1"/>
  <c r="AV1315" i="1" s="1"/>
  <c r="AA1519" i="1"/>
  <c r="AV1519" i="1" s="1"/>
  <c r="AA1222" i="1"/>
  <c r="AV1222" i="1" s="1"/>
  <c r="AA1270" i="1"/>
  <c r="AV1270" i="1" s="1"/>
  <c r="AA1318" i="1"/>
  <c r="AV1318" i="1" s="1"/>
  <c r="AA1386" i="1"/>
  <c r="AV1386" i="1" s="1"/>
  <c r="AA1474" i="1"/>
  <c r="AV1474" i="1" s="1"/>
  <c r="AA1598" i="1"/>
  <c r="AV1598" i="1" s="1"/>
  <c r="AA1666" i="1"/>
  <c r="AV1666" i="1" s="1"/>
  <c r="AA1654" i="1"/>
  <c r="AV1654" i="1" s="1"/>
  <c r="AA1642" i="1"/>
  <c r="AV1642" i="1" s="1"/>
  <c r="AA1522" i="1"/>
  <c r="AV1522" i="1" s="1"/>
  <c r="AA1586" i="1"/>
  <c r="AV1586" i="1" s="1"/>
  <c r="AA1785" i="1"/>
  <c r="AV1785" i="1" s="1"/>
  <c r="AA1734" i="1"/>
  <c r="AV1734" i="1" s="1"/>
  <c r="AA1899" i="1"/>
  <c r="AV1899" i="1" s="1"/>
  <c r="X140" i="6" l="1"/>
  <c r="AA6" i="6"/>
  <c r="AA138" i="6"/>
  <c r="AA5" i="1"/>
  <c r="AV5" i="1" s="1"/>
  <c r="AA1902" i="1" l="1"/>
</calcChain>
</file>

<file path=xl/sharedStrings.xml><?xml version="1.0" encoding="utf-8"?>
<sst xmlns="http://schemas.openxmlformats.org/spreadsheetml/2006/main" count="28218" uniqueCount="5949">
  <si>
    <t>Name</t>
  </si>
  <si>
    <t>Zip/Postal</t>
  </si>
  <si>
    <t>Order</t>
  </si>
  <si>
    <t>Comments</t>
  </si>
  <si>
    <t>Code</t>
  </si>
  <si>
    <t>Type</t>
  </si>
  <si>
    <t>Variety</t>
  </si>
  <si>
    <t>512</t>
  </si>
  <si>
    <t>288</t>
  </si>
  <si>
    <t>144</t>
  </si>
  <si>
    <t>26</t>
  </si>
  <si>
    <t>51</t>
  </si>
  <si>
    <t>Date 1</t>
  </si>
  <si>
    <t>Date 2</t>
  </si>
  <si>
    <t>Date 3</t>
  </si>
  <si>
    <t>Date 4</t>
  </si>
  <si>
    <t>Date 5</t>
  </si>
  <si>
    <t>Date 6</t>
  </si>
  <si>
    <t>Date 7</t>
  </si>
  <si>
    <t>Date 8</t>
  </si>
  <si>
    <t>Tags</t>
  </si>
  <si>
    <t>n/a</t>
  </si>
  <si>
    <t>Address</t>
  </si>
  <si>
    <t>City</t>
  </si>
  <si>
    <t>State/Province</t>
  </si>
  <si>
    <t>Zip/Postal Code</t>
  </si>
  <si>
    <t>Contact</t>
  </si>
  <si>
    <t>Phone #</t>
  </si>
  <si>
    <t>Ship Via</t>
  </si>
  <si>
    <t>METHOD OF PAYMENT</t>
  </si>
  <si>
    <t>For details see Terms &amp; Conditions of Sale in Price List</t>
  </si>
  <si>
    <t>Select 1 payment method from the list below</t>
  </si>
  <si>
    <t>Prepayment</t>
  </si>
  <si>
    <t>Prepayment must arrive 1 week before we ship your order</t>
  </si>
  <si>
    <t>Charge</t>
  </si>
  <si>
    <t>on Jolly Farmer account (if previously approved)</t>
  </si>
  <si>
    <t>ACH</t>
  </si>
  <si>
    <t>Credit Card</t>
  </si>
  <si>
    <t>WK#</t>
  </si>
  <si>
    <t>Stat</t>
  </si>
  <si>
    <t>Total</t>
  </si>
  <si>
    <t>Units per shipweek</t>
  </si>
  <si>
    <t>Column1</t>
  </si>
  <si>
    <t>Column2</t>
  </si>
  <si>
    <t>Column3</t>
  </si>
  <si>
    <t>Column4</t>
  </si>
  <si>
    <t>Column5</t>
  </si>
  <si>
    <t>Codes</t>
  </si>
  <si>
    <t>Column62</t>
  </si>
  <si>
    <t>Column63</t>
  </si>
  <si>
    <t>Column64</t>
  </si>
  <si>
    <t>Column65</t>
  </si>
  <si>
    <t>Column66</t>
  </si>
  <si>
    <t xml:space="preserve"> DATE</t>
  </si>
  <si>
    <t>Call 1-800-695-8300 with your credit card number. Do not include card number on spreadsheet.</t>
  </si>
  <si>
    <t>Notes</t>
  </si>
  <si>
    <t>FinalQty</t>
  </si>
  <si>
    <t>TagOrderMethod</t>
  </si>
  <si>
    <t>Qty/Ratio</t>
  </si>
  <si>
    <t>Description</t>
  </si>
  <si>
    <t>Size</t>
  </si>
  <si>
    <t>1/2 512</t>
  </si>
  <si>
    <t>Column1.5</t>
  </si>
  <si>
    <t>Alyssum, Clr Crystl Mix</t>
  </si>
  <si>
    <t>Alyssum, Clr Crystl Purple Shd</t>
  </si>
  <si>
    <t>Alyssum, Clr Crystl White</t>
  </si>
  <si>
    <t>Begonia, Cocktail Tequila</t>
  </si>
  <si>
    <t>Begonia, Cocktail Vodka</t>
  </si>
  <si>
    <t>Begonia, Cocktail Whiskey</t>
  </si>
  <si>
    <t>O0450</t>
  </si>
  <si>
    <t>R0450</t>
  </si>
  <si>
    <t>T0450</t>
  </si>
  <si>
    <t>Begonia, Super Olympia Mix</t>
  </si>
  <si>
    <t>Begonia, Super Olympia Pink</t>
  </si>
  <si>
    <t>Begonia, Super Olympia Red</t>
  </si>
  <si>
    <t>Begonia, Super Olympia Rose</t>
  </si>
  <si>
    <t>Begonia-Angel Wing, Dragon Wings Pink</t>
  </si>
  <si>
    <t>Begonia-Angel Wing, Dragon Wings Red</t>
  </si>
  <si>
    <t>R1605</t>
  </si>
  <si>
    <t>T1605</t>
  </si>
  <si>
    <t>Dianthus, Ideal Select Mix</t>
  </si>
  <si>
    <t>Dianthus, Ideal Select Whitefire</t>
  </si>
  <si>
    <t>Dianthus, Super Parfait Raspberry</t>
  </si>
  <si>
    <t>Dianthus, Super Parfait Strwberry</t>
  </si>
  <si>
    <t>Dianthus interspec, Jolt Cherry</t>
  </si>
  <si>
    <t>Dracaena, Indivisa (spikes)</t>
  </si>
  <si>
    <t>Dusty Miller, Silver Dust</t>
  </si>
  <si>
    <t>Flowering Kale, Nagoya Mix</t>
  </si>
  <si>
    <t>Marigold - French, Durango Bee</t>
  </si>
  <si>
    <t>Marigold - French, Durango Bolero</t>
  </si>
  <si>
    <t>Marigold - French, Durango Flame</t>
  </si>
  <si>
    <t>Marigold - French, Durango Mix</t>
  </si>
  <si>
    <t>Marigold - French, Durango Mix Outback</t>
  </si>
  <si>
    <t>Marigold - French, Durango Red</t>
  </si>
  <si>
    <t>Marigold - French, Durango Tangerine</t>
  </si>
  <si>
    <t>Marigold - French, Durango Yellow</t>
  </si>
  <si>
    <t>Orn. Pepper, Chilly Chili</t>
  </si>
  <si>
    <t>Orn. Pepper, Purple Flash</t>
  </si>
  <si>
    <t>Pansy, Colossus Mix Blotch</t>
  </si>
  <si>
    <t>Pansy, Frizzle Sizzle Mix</t>
  </si>
  <si>
    <t>Pansy, MG II Mix Blotch</t>
  </si>
  <si>
    <t>Pansy, Matrix Mix Ocean Breeze</t>
  </si>
  <si>
    <t>Pansy, Matrix Solar Flare</t>
  </si>
  <si>
    <t>Pansy, Matrix Sunrise</t>
  </si>
  <si>
    <t>Pansy - Spreading, Cool Wave Golden Yellow</t>
  </si>
  <si>
    <t>Pansy - Spreading, Cool Wave Mix</t>
  </si>
  <si>
    <t>Pansy - Spreading, Cool Wave Mix BeryNCrm</t>
  </si>
  <si>
    <t>Pansy - Spreading, Cool Wave Violet Wing</t>
  </si>
  <si>
    <t>Petunia, Dreams Appleblossom</t>
  </si>
  <si>
    <t>Petunia, Dreams Burgundy</t>
  </si>
  <si>
    <t>Petunia, Dreams Burgundy Picotee</t>
  </si>
  <si>
    <t>Petunia, Dreams Midnight</t>
  </si>
  <si>
    <t>Petunia, Dreams Mix Patriot</t>
  </si>
  <si>
    <t>Petunia, Dreams Neon Rose</t>
  </si>
  <si>
    <t>Petunia, Dreams Red Picotee</t>
  </si>
  <si>
    <t>Petunia, Dreams Sky Blue</t>
  </si>
  <si>
    <t>Phlox, 21st Century Mix</t>
  </si>
  <si>
    <t>Snapdragon, Snapshot Mix Citrus</t>
  </si>
  <si>
    <t>Viola, Admire Mix Maxi</t>
  </si>
  <si>
    <t>Viola, Penny Lane Mix</t>
  </si>
  <si>
    <t>Viola, Penny Mix All Seasons</t>
  </si>
  <si>
    <t>Viola, Penny Mix Jump Up</t>
  </si>
  <si>
    <t>Viola, Penny Orange Jump Up</t>
  </si>
  <si>
    <t>Viola, Penny White Jump Up</t>
  </si>
  <si>
    <t>Viola, Penny Yellow Blotch</t>
  </si>
  <si>
    <t>Viola, Penny Yellow Jump Up</t>
  </si>
  <si>
    <t>Viola, Sorbet XP Delft Blue</t>
  </si>
  <si>
    <t>Brussel Sprouts, Long Island Green</t>
  </si>
  <si>
    <t/>
  </si>
  <si>
    <t>Chives, Chinese Broadleaf</t>
  </si>
  <si>
    <t>Thyme, vulgaris English</t>
  </si>
  <si>
    <t>Nephrolepis exalt, Boston Blue Bells</t>
  </si>
  <si>
    <t>Nephrolepis exalt, Boston True</t>
  </si>
  <si>
    <t>Nephrolepis exalt, Fluffy Ruffles</t>
  </si>
  <si>
    <t>Nephrolepis oblit, Emerald Queen</t>
  </si>
  <si>
    <t>Juncus, Twisted Arrows</t>
  </si>
  <si>
    <t>Alcea, Spring Celebrities Mix</t>
  </si>
  <si>
    <t>Asclepias tuberosa, Gay Butterflies Mix</t>
  </si>
  <si>
    <t>Campanula carpat, Rapido Blue</t>
  </si>
  <si>
    <t>Campanula carpat, Rapido White</t>
  </si>
  <si>
    <t>Coreopsis, Solanna Golden Sphere</t>
  </si>
  <si>
    <t>Delphinium, Magic Fnt Mix</t>
  </si>
  <si>
    <t>Delphinium, Pacific Giant Blk Knight</t>
  </si>
  <si>
    <t>Digitalis, Candy Mountain Rose</t>
  </si>
  <si>
    <t>Echinacea purpurea, Cheyenne Spirit</t>
  </si>
  <si>
    <t>Gaillardia, Arizona Apricot</t>
  </si>
  <si>
    <t>Gaillardia, Arizona Red Shades</t>
  </si>
  <si>
    <t>Gaillardia, Mesa Bright Bicolor</t>
  </si>
  <si>
    <t>Gaura, Passionate Blush</t>
  </si>
  <si>
    <t>Heuchera, Carnival Plum Crazy</t>
  </si>
  <si>
    <t>Heuchera, Carnival Rose Granita</t>
  </si>
  <si>
    <t>Leucanthemum, Crazy Daisy</t>
  </si>
  <si>
    <t>Lobelia, Starship Scarlet</t>
  </si>
  <si>
    <t>Papaver orientale, Brilliant</t>
  </si>
  <si>
    <t>Papaver orientale, Pizzicato Mix</t>
  </si>
  <si>
    <t>Papaver orientale, Princess Victoria Lse</t>
  </si>
  <si>
    <t>Phlox paniculata, Bright Eyes</t>
  </si>
  <si>
    <t>Phlox subulata, Candy Stripe</t>
  </si>
  <si>
    <t>Phlox subulata, Emerald Blue</t>
  </si>
  <si>
    <t>Phlox subulata, Emerald Pink</t>
  </si>
  <si>
    <t>Phlox subulata, Red Wings</t>
  </si>
  <si>
    <t>Phlox subulata, Scarlet Flame</t>
  </si>
  <si>
    <t>Salvia, New Dimension Blue</t>
  </si>
  <si>
    <t>Sedum creeping, Chocolate Ball</t>
  </si>
  <si>
    <t>Column67</t>
  </si>
  <si>
    <t>Column8</t>
  </si>
  <si>
    <t>Tag bundle</t>
  </si>
  <si>
    <t>Auto:</t>
  </si>
  <si>
    <t>Bundle</t>
  </si>
  <si>
    <t>Column9</t>
  </si>
  <si>
    <t>Column10</t>
  </si>
  <si>
    <t>Math</t>
  </si>
  <si>
    <t>NonStandard Sz and Codes</t>
  </si>
  <si>
    <t>250</t>
  </si>
  <si>
    <t>Pansy - Spreading, Cool Wave Morpho</t>
  </si>
  <si>
    <t>Lavender, Hidcote Blue (ctg)</t>
  </si>
  <si>
    <t>Begonia, Super Olympia White</t>
  </si>
  <si>
    <t>Dianthus interspec, Jolt Pink Magic</t>
  </si>
  <si>
    <t>Pansy, Blueberry Thrill</t>
  </si>
  <si>
    <t>Lettuce, Mesclun Baby Leaf</t>
  </si>
  <si>
    <t>Lavender interspec, Phenomenal</t>
  </si>
  <si>
    <t>Vinca minor, Illumination</t>
  </si>
  <si>
    <t>Nephrolepis exalt, Cotton Candy</t>
  </si>
  <si>
    <t>Sedum creeping, Lemon Ball</t>
  </si>
  <si>
    <t>Senecio, Blue Chalk Finger</t>
  </si>
  <si>
    <t>Scabiosa, Flutter Deep Blue</t>
  </si>
  <si>
    <t>Sedum upright, Autumn Fire</t>
  </si>
  <si>
    <t xml:space="preserve"> </t>
  </si>
  <si>
    <t>½ 512</t>
  </si>
  <si>
    <t>YES</t>
  </si>
  <si>
    <t>Dropdown</t>
  </si>
  <si>
    <t>NO</t>
  </si>
  <si>
    <t xml:space="preserve"> These cells are the data for auto imports into the system. They also serve to validate if a given size is  available using the formula if(AF&lt;&gt;"n/a",[dropdownlist],FALSE</t>
  </si>
  <si>
    <t>If you have questions about dates, give us a call.</t>
  </si>
  <si>
    <t>I'll call</t>
  </si>
  <si>
    <t>TAGS</t>
  </si>
  <si>
    <t>QTY</t>
  </si>
  <si>
    <t>Unit</t>
  </si>
  <si>
    <t>Actual QTY</t>
  </si>
  <si>
    <t>T6945</t>
  </si>
  <si>
    <t>T6940</t>
  </si>
  <si>
    <t>R6945</t>
  </si>
  <si>
    <t>R6940</t>
  </si>
  <si>
    <t>O6945</t>
  </si>
  <si>
    <t>O6940</t>
  </si>
  <si>
    <t>C5245</t>
  </si>
  <si>
    <t>C5235</t>
  </si>
  <si>
    <t>C5225</t>
  </si>
  <si>
    <t>C5220</t>
  </si>
  <si>
    <t>C5085</t>
  </si>
  <si>
    <t>C4560</t>
  </si>
  <si>
    <t>C4530</t>
  </si>
  <si>
    <t>C4510</t>
  </si>
  <si>
    <t>C4505</t>
  </si>
  <si>
    <t>T5425</t>
  </si>
  <si>
    <t>T5420</t>
  </si>
  <si>
    <t>R5425</t>
  </si>
  <si>
    <t>R5420</t>
  </si>
  <si>
    <t>O5425</t>
  </si>
  <si>
    <t>O5420</t>
  </si>
  <si>
    <t>C4425</t>
  </si>
  <si>
    <t>C4420</t>
  </si>
  <si>
    <t>C4415</t>
  </si>
  <si>
    <t>C4410</t>
  </si>
  <si>
    <t>T5205</t>
  </si>
  <si>
    <t>T5160</t>
  </si>
  <si>
    <t>T5145</t>
  </si>
  <si>
    <t>R5205</t>
  </si>
  <si>
    <t>R5160</t>
  </si>
  <si>
    <t>R5145</t>
  </si>
  <si>
    <t>O5205</t>
  </si>
  <si>
    <t>O5145</t>
  </si>
  <si>
    <t>C3925</t>
  </si>
  <si>
    <t>C3920</t>
  </si>
  <si>
    <t>C3915</t>
  </si>
  <si>
    <t>C3910</t>
  </si>
  <si>
    <t>C3905</t>
  </si>
  <si>
    <t>C3900</t>
  </si>
  <si>
    <t>T2940</t>
  </si>
  <si>
    <t>R2940</t>
  </si>
  <si>
    <t>C3365</t>
  </si>
  <si>
    <t>C3360</t>
  </si>
  <si>
    <t>C3355</t>
  </si>
  <si>
    <t>C3350</t>
  </si>
  <si>
    <t>C3325</t>
  </si>
  <si>
    <t>C3030</t>
  </si>
  <si>
    <t>C3005</t>
  </si>
  <si>
    <t>C3000</t>
  </si>
  <si>
    <t>C2470</t>
  </si>
  <si>
    <t>C2440</t>
  </si>
  <si>
    <t>C2325</t>
  </si>
  <si>
    <t>C2320</t>
  </si>
  <si>
    <t>C2315</t>
  </si>
  <si>
    <t>C2310</t>
  </si>
  <si>
    <t>C2200</t>
  </si>
  <si>
    <t>C1910</t>
  </si>
  <si>
    <t>T1500</t>
  </si>
  <si>
    <t>R1500</t>
  </si>
  <si>
    <t>C1165</t>
  </si>
  <si>
    <t>C1160</t>
  </si>
  <si>
    <t>C1155</t>
  </si>
  <si>
    <t>C1150</t>
  </si>
  <si>
    <t>C1145</t>
  </si>
  <si>
    <t>C1140</t>
  </si>
  <si>
    <t>C1135</t>
  </si>
  <si>
    <t>C1130</t>
  </si>
  <si>
    <t>C1125</t>
  </si>
  <si>
    <t>C1120</t>
  </si>
  <si>
    <t>C1115</t>
  </si>
  <si>
    <t>C1110</t>
  </si>
  <si>
    <t>C1105</t>
  </si>
  <si>
    <t>C0980</t>
  </si>
  <si>
    <t>C0975</t>
  </si>
  <si>
    <t>C0940</t>
  </si>
  <si>
    <t>C0935</t>
  </si>
  <si>
    <t>C0810</t>
  </si>
  <si>
    <t>T0700</t>
  </si>
  <si>
    <t>T0615</t>
  </si>
  <si>
    <t>T0610</t>
  </si>
  <si>
    <t>T0605</t>
  </si>
  <si>
    <t>T0600</t>
  </si>
  <si>
    <t>Q0700</t>
  </si>
  <si>
    <t>T0435</t>
  </si>
  <si>
    <t>T0430</t>
  </si>
  <si>
    <t>T0425</t>
  </si>
  <si>
    <t>R0435</t>
  </si>
  <si>
    <t>R0430</t>
  </si>
  <si>
    <t>R0425</t>
  </si>
  <si>
    <t>O0435</t>
  </si>
  <si>
    <t>O0430</t>
  </si>
  <si>
    <t>O0425</t>
  </si>
  <si>
    <t>C0345</t>
  </si>
  <si>
    <t>C0340</t>
  </si>
  <si>
    <t>C0335</t>
  </si>
  <si>
    <t>C0330</t>
  </si>
  <si>
    <t>C0325</t>
  </si>
  <si>
    <t>C0320</t>
  </si>
  <si>
    <t>C0315</t>
  </si>
  <si>
    <t>C0310</t>
  </si>
  <si>
    <t>C0220</t>
  </si>
  <si>
    <t>C0215</t>
  </si>
  <si>
    <t>C5050</t>
  </si>
  <si>
    <t>C5015</t>
  </si>
  <si>
    <t>C5010</t>
  </si>
  <si>
    <t>C4335</t>
  </si>
  <si>
    <t>C4330</t>
  </si>
  <si>
    <t>C4325</t>
  </si>
  <si>
    <t>C4320</t>
  </si>
  <si>
    <t>C4315</t>
  </si>
  <si>
    <t>C4230</t>
  </si>
  <si>
    <t>C4225</t>
  </si>
  <si>
    <t>C4220</t>
  </si>
  <si>
    <t>C4110</t>
  </si>
  <si>
    <t>C4105</t>
  </si>
  <si>
    <t>C2800</t>
  </si>
  <si>
    <t>C2555</t>
  </si>
  <si>
    <t>C2550</t>
  </si>
  <si>
    <t>C1835</t>
  </si>
  <si>
    <t>C1830</t>
  </si>
  <si>
    <t>C1800</t>
  </si>
  <si>
    <t>C1710</t>
  </si>
  <si>
    <t>Italian Chef's Choice</t>
  </si>
  <si>
    <t>French Cuisine</t>
  </si>
  <si>
    <t>Country Kitchen</t>
  </si>
  <si>
    <t>Combo Kit</t>
  </si>
  <si>
    <t>C1525</t>
  </si>
  <si>
    <t>C1505</t>
  </si>
  <si>
    <t>C1030</t>
  </si>
  <si>
    <t>C1025</t>
  </si>
  <si>
    <t>C1020</t>
  </si>
  <si>
    <t>C1015</t>
  </si>
  <si>
    <t>C0710</t>
  </si>
  <si>
    <t>C0715</t>
  </si>
  <si>
    <r>
      <t xml:space="preserve">Email your completed order to your sales rep or </t>
    </r>
    <r>
      <rPr>
        <b/>
        <sz val="14"/>
        <color rgb="FF00C3E8"/>
        <rFont val="Arial Narrow"/>
        <family val="2"/>
      </rPr>
      <t>sales@jollyfarmer.com</t>
    </r>
  </si>
  <si>
    <t>T H I S   F O R M   M U S T   B E   F I L L E D   O U T</t>
  </si>
  <si>
    <t>T H A N K S   F O R   C O M P L E T I N G   T H E   F O R M</t>
  </si>
  <si>
    <t>Column11</t>
  </si>
  <si>
    <t>Tags INCL?</t>
  </si>
  <si>
    <t>Select</t>
  </si>
  <si>
    <t>Alternanthera, Purple Prince</t>
  </si>
  <si>
    <t>Alyssum, Clr Crystl Lavendr Shd</t>
  </si>
  <si>
    <t>Amaranthus, Velvet Curtains</t>
  </si>
  <si>
    <t>Aster, Ball Florist Mix</t>
  </si>
  <si>
    <t>Begonia, Nightlife Pink</t>
  </si>
  <si>
    <t>Begonia, Nightlife White</t>
  </si>
  <si>
    <t>Begonia, Super Olympia Bicolor</t>
  </si>
  <si>
    <t>Begonia - Tuberous, Illumination Aprcot Shd</t>
  </si>
  <si>
    <t>Begonia - Tuberous, Illumination Golden Pic</t>
  </si>
  <si>
    <t>Begonia - Tuberous, Illumination Lemon</t>
  </si>
  <si>
    <t>Begonia - Tuberous, Illumination Scarlet</t>
  </si>
  <si>
    <t>Begonia - Tuberous, Nonstop Appleblossom</t>
  </si>
  <si>
    <t>Begonia - Tuberous, Nonstop Mix</t>
  </si>
  <si>
    <t>Begonia - Tuberous, Nonstop Orange</t>
  </si>
  <si>
    <t>Begonia - Tuberous, Nonstop Pink</t>
  </si>
  <si>
    <t>Begonia - Tuberous, Nonstop Red</t>
  </si>
  <si>
    <t>Begonia - Tuberous, Nonstop White</t>
  </si>
  <si>
    <t>Begonia - Tuberous, Nonstop Yellow Red Back</t>
  </si>
  <si>
    <t>Begonia - Tuberous, NonstopJoy Mocca White</t>
  </si>
  <si>
    <t>Begonia - Tuberous, NonstopJoy Yellow</t>
  </si>
  <si>
    <t>Begonia - Tuberous, NonstopMocca Dp Orange</t>
  </si>
  <si>
    <t>Begonia - Tuberous, NonstopMocca Mix</t>
  </si>
  <si>
    <t>Begonia - Tuberous, NonstopMocca Pink Shd</t>
  </si>
  <si>
    <t>Begonia - Tuberous, NonstopMocca Yellow</t>
  </si>
  <si>
    <t>Begonia boliviensi, Funky Pink</t>
  </si>
  <si>
    <t>Begonia-landscape, Big Red w/ Bronze Lf</t>
  </si>
  <si>
    <t>Begonia-landscape, Big Red w/ Green Lf</t>
  </si>
  <si>
    <t>Begonia-landscape, Big Rose w/ Green Lf</t>
  </si>
  <si>
    <t>Begonia-landscape, Whopper Red w/Bronze Lf</t>
  </si>
  <si>
    <t>Begonia-landscape, Whopper Red w/Green Lf</t>
  </si>
  <si>
    <t>Begonia-landscape, Whopper Rose w/Bronz Lf</t>
  </si>
  <si>
    <t>Begonia-landscape, Whopper Rose w/Green Lf</t>
  </si>
  <si>
    <t>Canna, Cannova Bronze Lf Orange</t>
  </si>
  <si>
    <t>Canna, Cannova Bronze Lf Scarlet</t>
  </si>
  <si>
    <t>Canna, Cannova Orange Shades</t>
  </si>
  <si>
    <t>Canna, Cannova Yellow</t>
  </si>
  <si>
    <t>Celosia, Fashion Look Mix</t>
  </si>
  <si>
    <t>Celosia, Fresh Look Mix</t>
  </si>
  <si>
    <t>Coleus, Wizard Coral Sunrise</t>
  </si>
  <si>
    <t>Coleus, Wizard Scarlet</t>
  </si>
  <si>
    <t>Gazania, New Day Mix Tiger</t>
  </si>
  <si>
    <t>Gazania, New Day Pink Shades</t>
  </si>
  <si>
    <t>Gazania, New Day Red Shades</t>
  </si>
  <si>
    <t>Gazania, New Day Yellow</t>
  </si>
  <si>
    <t>Gerbera, Cartwheel Strwbrry Twst</t>
  </si>
  <si>
    <t>Gerbera, Mega Revolutn Mix Selec</t>
  </si>
  <si>
    <t>Gerbera, Revolution Mix Select</t>
  </si>
  <si>
    <t>Gerbera, Royal Prince Neon Violet</t>
  </si>
  <si>
    <t>Gypsophila, Gypsy Deep Rose</t>
  </si>
  <si>
    <t>Hibiscus, Mahogany Splendor</t>
  </si>
  <si>
    <t>Hypoestes, Splash Select Mix</t>
  </si>
  <si>
    <t>Lisianthus, Advantage Cherry Sorbet</t>
  </si>
  <si>
    <t>Lobelia, Regatta Midnight Blue</t>
  </si>
  <si>
    <t>Lobelia, Regatta Sky Blue</t>
  </si>
  <si>
    <t>Lobelia, Riviera Blue Eye</t>
  </si>
  <si>
    <t>Lobelia, Riviera Marine Blue</t>
  </si>
  <si>
    <t>Lobelia, Riviera Midnight Blue</t>
  </si>
  <si>
    <t>Lobelia, Riviera Sky Blue</t>
  </si>
  <si>
    <t>Marigold - African, Antigua Orange</t>
  </si>
  <si>
    <t>Marigold - African, Antigua Yellow</t>
  </si>
  <si>
    <t>Marigold - African, Inca II Gold</t>
  </si>
  <si>
    <t>Marigold - African, Inca II Mix</t>
  </si>
  <si>
    <t>Marigold - African, Inca II Yellow</t>
  </si>
  <si>
    <t>Marigold - African, Taishan Mix</t>
  </si>
  <si>
    <t>Marigold - African, Taishan Orange</t>
  </si>
  <si>
    <t>Marigold - African, Taishan Yellow</t>
  </si>
  <si>
    <t>Marigold - French, Bonanza Bee</t>
  </si>
  <si>
    <t>Marigold - French, Bonanza Bolero</t>
  </si>
  <si>
    <t>Marigold - French, Bonanza Flame</t>
  </si>
  <si>
    <t>Marigold - French, Bonanza Mix</t>
  </si>
  <si>
    <t>Marigold - French, Bonanza Yellow</t>
  </si>
  <si>
    <t>Marigold - French, Chica Flame</t>
  </si>
  <si>
    <t>Marigold - French, Chica Mix</t>
  </si>
  <si>
    <t>Marigold - French, Chica Orange</t>
  </si>
  <si>
    <t>Marigold - French, Chica Yellow</t>
  </si>
  <si>
    <t>Marigold - French, Fireball</t>
  </si>
  <si>
    <t>Marigold - French, Strawberry Blonde</t>
  </si>
  <si>
    <t>Melampodium, Jackpot Gold</t>
  </si>
  <si>
    <t>Orn. Millet, Jade Princess</t>
  </si>
  <si>
    <t>Orn. Millet, Purple Baron</t>
  </si>
  <si>
    <t>Orn. Millet, Purple Majesty</t>
  </si>
  <si>
    <t>Pansy, Spr Matrix Blue Wing</t>
  </si>
  <si>
    <t>Pansy - Spreading, Cool Wave Raspberry</t>
  </si>
  <si>
    <t>Pentas, Glitterati Purple Star</t>
  </si>
  <si>
    <t>Petunia, Dbl Madness Mix</t>
  </si>
  <si>
    <t>Petunia, Dreams Rose Morn</t>
  </si>
  <si>
    <t>Petunia, Madness Burgundy</t>
  </si>
  <si>
    <t>Petunia, Madness Summer</t>
  </si>
  <si>
    <t>Petunia, Madness Yellow</t>
  </si>
  <si>
    <t>Petunia, Merlin Blue Morn</t>
  </si>
  <si>
    <t>Petunia, Pretty Grand Midnight</t>
  </si>
  <si>
    <t>Petunia, Pretty Grand Pink Deep</t>
  </si>
  <si>
    <t>Petunia, Pretty Grand Red</t>
  </si>
  <si>
    <t>Petunia, Pretty Grand White</t>
  </si>
  <si>
    <t>Petunia, Prism Sunshine</t>
  </si>
  <si>
    <t>Petunia, Sophistica Lime Biclr</t>
  </si>
  <si>
    <t>Petunia Premium, Easy Wave Blue</t>
  </si>
  <si>
    <t>Petunia Premium, Easy Wave Burgndy Str</t>
  </si>
  <si>
    <t>Petunia Premium, Easy Wave Coral Reef</t>
  </si>
  <si>
    <t>Petunia Premium, Easy Wave Mix Formula</t>
  </si>
  <si>
    <t>Petunia Premium, Easy Wave Mix Grt Lakes</t>
  </si>
  <si>
    <t>Petunia Premium, Easy Wave Mix South Bch</t>
  </si>
  <si>
    <t>Petunia Premium, Easy Wave Neon Rose</t>
  </si>
  <si>
    <t>Petunia Premium, Easy Wave Pink Passion</t>
  </si>
  <si>
    <t>Petunia Premium, Easy Wave Plum Vein</t>
  </si>
  <si>
    <t>Petunia Premium, Easy Wave Red</t>
  </si>
  <si>
    <t>Petunia Premium, Easy Wave Rosy Dawn</t>
  </si>
  <si>
    <t>Petunia Premium, Easy Wave Silver</t>
  </si>
  <si>
    <t>Petunia Premium, Easy Wave Velour Brgndy</t>
  </si>
  <si>
    <t>Petunia Premium, Easy Wave Velour Red</t>
  </si>
  <si>
    <t>Petunia Premium, Easy Wave Violet</t>
  </si>
  <si>
    <t>Petunia Premium, Easy Wave White</t>
  </si>
  <si>
    <t>Petunia Premium, Evening Scentsations</t>
  </si>
  <si>
    <t>Petunia Premium, Opera Supreme Pink Morn</t>
  </si>
  <si>
    <t>Petunia Premium, Opera Supreme Rasp Ice</t>
  </si>
  <si>
    <t>Petunia Premium, Shock Wave Deep Purple</t>
  </si>
  <si>
    <t>Petunia Premium, Shock Wave Pink Vein</t>
  </si>
  <si>
    <t>Petunia Premium, Shock Wave Rose</t>
  </si>
  <si>
    <t>Petunia Premium, Tidal Wave Hot Pink</t>
  </si>
  <si>
    <t>Petunia Premium, Tidal Wave Red Velour</t>
  </si>
  <si>
    <t>Petunia Premium, Tidal Wave Silver</t>
  </si>
  <si>
    <t>Petunia Premium, Wave Purple Classic</t>
  </si>
  <si>
    <t>Petunia Premium, Wave Purple Imp</t>
  </si>
  <si>
    <t>Portulaca, Happy Hour Banana</t>
  </si>
  <si>
    <t>Portulaca, Happy Hour Deep Red</t>
  </si>
  <si>
    <t>Portulaca, Happy Hour Fuchsia</t>
  </si>
  <si>
    <t>Portulaca, Happy Hour Mix</t>
  </si>
  <si>
    <t>Portulaca, Happy Hour Mix Pnk Pass</t>
  </si>
  <si>
    <t>Portulaca, Happy Hour Mix Tropical</t>
  </si>
  <si>
    <t>Portulaca, Happy Trails Mix</t>
  </si>
  <si>
    <t>Salvia coccinea, Summer Jewel Red</t>
  </si>
  <si>
    <t>Salvia farinacea, Victoria Blue</t>
  </si>
  <si>
    <t>Salvia farinacea, Victoria White</t>
  </si>
  <si>
    <t>Salvia splendens, Mojave Red</t>
  </si>
  <si>
    <t>Salvia splendens, Red Hot Sally II</t>
  </si>
  <si>
    <t>Salvia splendens, Vista Mix</t>
  </si>
  <si>
    <t>Salvia splendens, Vista Purple</t>
  </si>
  <si>
    <t>Salvia splendens, Vista Red</t>
  </si>
  <si>
    <t>Salvia splendens, Vista White</t>
  </si>
  <si>
    <t>Seed Geranium, PintoPrm Deep Red</t>
  </si>
  <si>
    <t>Seed Geranium, PintoPrm Orange</t>
  </si>
  <si>
    <t>Seed Geranium, PintoPrm Rose Bicolor</t>
  </si>
  <si>
    <t>Seed Geranium, PintoPrm Violet</t>
  </si>
  <si>
    <t>Seed Geranium, PintoPrm White</t>
  </si>
  <si>
    <t>Snapdragon, Snaptastic Mix</t>
  </si>
  <si>
    <t>Verbena, Obsession Blue w/Eye</t>
  </si>
  <si>
    <t>Verbena, Obsession Mix Berry Trt</t>
  </si>
  <si>
    <t>Verbena, Obsession Mix Spirit</t>
  </si>
  <si>
    <t>Verbena, Obsession Pink</t>
  </si>
  <si>
    <t>Verbena, Obsession Red w/Eye</t>
  </si>
  <si>
    <t>Verbena, Obsession White</t>
  </si>
  <si>
    <t>Vinca, Pacifica XP Mix</t>
  </si>
  <si>
    <t>Vinca, Pacifica XP Polka Dot</t>
  </si>
  <si>
    <t>Vinca, Pacifica XP Really Red</t>
  </si>
  <si>
    <t>Zinnia, Profusion Orange</t>
  </si>
  <si>
    <t>Zinnia, Profusion White</t>
  </si>
  <si>
    <t>Zinnia, Profusion Yellow</t>
  </si>
  <si>
    <t>Zinnia, ProfusionDble Dp Salmon</t>
  </si>
  <si>
    <t>Zinnia, ProfusionDble Fire</t>
  </si>
  <si>
    <t>Zinnia, ProfusionDble Hot Chrry</t>
  </si>
  <si>
    <t>Zinnia, ProfusionDble Mix</t>
  </si>
  <si>
    <t>Zinnia, ProfusionDble Yellow</t>
  </si>
  <si>
    <t>Zinnia elegans, Cut and Come Again</t>
  </si>
  <si>
    <t>Zinnia elegans, Dreamland Mix</t>
  </si>
  <si>
    <t>Zinnia elegans, Magellan Mix</t>
  </si>
  <si>
    <t>Zinnia elegans, Short Stuff Mix</t>
  </si>
  <si>
    <t>Kale, Scotch Blue Curled</t>
  </si>
  <si>
    <t>Lettuce, Black Seeded Simpson</t>
  </si>
  <si>
    <t>Onion, White Sweet Spanish</t>
  </si>
  <si>
    <t>Pepper, Cayenne Long Thin</t>
  </si>
  <si>
    <t>Pepper, Golden California Wonder</t>
  </si>
  <si>
    <t>Pepper, Hot Hungarian Wax</t>
  </si>
  <si>
    <t>Pepper, Jalapeno La Bomba II</t>
  </si>
  <si>
    <t>Pepper, King of the North</t>
  </si>
  <si>
    <t>Pepper, New Ace Hybrid</t>
  </si>
  <si>
    <t>Pepper, Red Cherry Hot</t>
  </si>
  <si>
    <t>Simply Salad, Summer Picnic Mix</t>
  </si>
  <si>
    <t>Tomato, Burpee Big Boy</t>
  </si>
  <si>
    <t>Tomato, Cherokee Purple</t>
  </si>
  <si>
    <t>Tomato, Heirloom Rainbow Blend</t>
  </si>
  <si>
    <t>Tomato, Mountain Merit</t>
  </si>
  <si>
    <t>Lavender, Munstead (seed)</t>
  </si>
  <si>
    <t>Angelonia, Alonia Big Blue</t>
  </si>
  <si>
    <t>Angelonia, Alonia Big Dark Pink</t>
  </si>
  <si>
    <t>Angelonia, Alonia Big Snow</t>
  </si>
  <si>
    <t>Bacopa, Scopia Double Indigo</t>
  </si>
  <si>
    <t>Bacopa, Scopia Double Snowball</t>
  </si>
  <si>
    <t>Bacopa, Scopia Great Regal Blue</t>
  </si>
  <si>
    <t>Bacopa, Scopia Gulliver Blue</t>
  </si>
  <si>
    <t>Bacopa, Scopia Gulliver Pink</t>
  </si>
  <si>
    <t>Bacopa, Scopia Gulliver White</t>
  </si>
  <si>
    <t>Begonia-hiemalis, Carneval</t>
  </si>
  <si>
    <t>Begonia-hiemalis, Evi Bright Pink</t>
  </si>
  <si>
    <t>Begonia-hiemalis, Solenia Apricot</t>
  </si>
  <si>
    <t>Begonia-hiemalis, Solenia Dark Pink</t>
  </si>
  <si>
    <t>Begonia-hiemalis, Solenia Light Pink</t>
  </si>
  <si>
    <t>Begonia-hiemalis, Solenia Yellow</t>
  </si>
  <si>
    <t>Begonia-hiemalis, Vermillion Red</t>
  </si>
  <si>
    <t>Bracteantha, Cottage Bronze</t>
  </si>
  <si>
    <t>Bracteantha, Cottage Rose</t>
  </si>
  <si>
    <t>Bracteantha, Cottage Yellow</t>
  </si>
  <si>
    <t>Calibrachoa, Calibasket Midnight</t>
  </si>
  <si>
    <t>Calibrachoa, Calitastic Ice Blue</t>
  </si>
  <si>
    <t>Calibrachoa, Calitastic Papaya</t>
  </si>
  <si>
    <t>Calibrachoa, Calitastic Pumpkin Spice</t>
  </si>
  <si>
    <t>Calibrachoa, Calitastic White</t>
  </si>
  <si>
    <t>Calibrachoa, Chameleon Blueberry Scone</t>
  </si>
  <si>
    <t>Calibrachoa, Colibri Cherry Lace</t>
  </si>
  <si>
    <t>Calibrachoa, Noa Blue Legend</t>
  </si>
  <si>
    <t>Calibrachoa, Noa Dark Pink Carnival</t>
  </si>
  <si>
    <t>Celosia plumosa, Kelos Fire Magenta</t>
  </si>
  <si>
    <t>Celosia plumosa, Kelos Fire Scarlet</t>
  </si>
  <si>
    <t>Celosia plumosa, Kelos Fire Yellow</t>
  </si>
  <si>
    <t>Coleus-Vegetative, Defiance</t>
  </si>
  <si>
    <t>Coleus-Vegetative, Great Falls Niagara</t>
  </si>
  <si>
    <t>Coleus-Vegetative, Main St Abbey Road</t>
  </si>
  <si>
    <t>Coleus-Vegetative, Main St Broad St</t>
  </si>
  <si>
    <t>Coleus-Vegetative, Main St Michigan Ave</t>
  </si>
  <si>
    <t>Coleus-Vegetative, Main St Oxford St</t>
  </si>
  <si>
    <t>Coleus-Vegetative, Main St River Walk</t>
  </si>
  <si>
    <t>Coleus-Vegetative, Main St Rodeo Drive</t>
  </si>
  <si>
    <t>Coleus-Vegetative, Main St Ruby Road</t>
  </si>
  <si>
    <t>Coleus-Vegetative, Main St Sunset Blvd</t>
  </si>
  <si>
    <t>Coleus-Vegetative, Main St Wall St</t>
  </si>
  <si>
    <t>Coleus-Vegetative, Saturn</t>
  </si>
  <si>
    <t>Dahlia, Hypnotica Lavender</t>
  </si>
  <si>
    <t>Dahlia, Hypnotica Orange</t>
  </si>
  <si>
    <t>Dahlia, Hypnotica Pink Bicolor</t>
  </si>
  <si>
    <t>Dahlia, Hypnotica Rose Bicolor</t>
  </si>
  <si>
    <t>Double Impatiens, Musica Bicolor Dark Red</t>
  </si>
  <si>
    <t>Double Impatiens, Musica Bicolor Pink</t>
  </si>
  <si>
    <t>Double Impatiens, Musica Electric Purple</t>
  </si>
  <si>
    <t>Double Impatiens, Musica Elegant Red</t>
  </si>
  <si>
    <t>Double Impatiens, Musica Pink Aroma</t>
  </si>
  <si>
    <t>Euphorbia, Starblast Snowdrift</t>
  </si>
  <si>
    <t>Fuchsia, Dollar Princess</t>
  </si>
  <si>
    <t>Geranium-Brocade, Vancouver Centennial</t>
  </si>
  <si>
    <t>Geranium-Regal, Elegance Burgundy</t>
  </si>
  <si>
    <t>Geranium-Regal, Elegance Claret</t>
  </si>
  <si>
    <t>Geranium-Regal, Elegance Imperial</t>
  </si>
  <si>
    <t>Geranium-Regal, Elegance Prpl Majesty</t>
  </si>
  <si>
    <t>Geranium-Regal, Elegance Red Velvet</t>
  </si>
  <si>
    <t>Geranium-Regal, Elegance Rose Bicolor</t>
  </si>
  <si>
    <t>Geranium-Regal, Elegance Royalty White</t>
  </si>
  <si>
    <t>Geranium-Zonal, Darko Blue</t>
  </si>
  <si>
    <t>Geranium-Zonal, Darko Deep Red</t>
  </si>
  <si>
    <t>Geranium-Zonal, Darko Pink</t>
  </si>
  <si>
    <t>Geranium-Zonal, Darko Spanish Wine Rose</t>
  </si>
  <si>
    <t>Geranium-Zonal, Darko White</t>
  </si>
  <si>
    <t>Geranium-Zonal, Flower Fairy Wht Splash</t>
  </si>
  <si>
    <t>Geranium-Zonal, Patriot Bright Red</t>
  </si>
  <si>
    <t>Geranium-Zonal, Patriot Bright Violet</t>
  </si>
  <si>
    <t>Geranium-Zonal, Patriot Cherry Rose Imp</t>
  </si>
  <si>
    <t>Geranium-Zonal, Patriot Evening Glow</t>
  </si>
  <si>
    <t>Geranium-Zonal, Patriot Lavender Blue</t>
  </si>
  <si>
    <t>Geranium-Zonal, Patriot Red</t>
  </si>
  <si>
    <t>Geranium-Zonal, Patriot Salmon</t>
  </si>
  <si>
    <t>Geranium-Zonal, Patriot Tickled Pink</t>
  </si>
  <si>
    <t>Geranium-Zonal, Patriot Watermelon</t>
  </si>
  <si>
    <t>Geranium-Zonal, Patriot White</t>
  </si>
  <si>
    <t>Lantana, Trailing Lavender</t>
  </si>
  <si>
    <t>Lophospermum, Lofos Compact Rose</t>
  </si>
  <si>
    <t>Lophospermum, Lofos Compact White</t>
  </si>
  <si>
    <t>N.G. Impatiens, H Apricot Cream</t>
  </si>
  <si>
    <t>N.G. Impatiens, H Dark Violet</t>
  </si>
  <si>
    <t>N.G. Impatiens, H Fuchsia Cream</t>
  </si>
  <si>
    <t>N.G. Impatiens, H Magenta</t>
  </si>
  <si>
    <t>N.G. Impatiens, H Pink Smile</t>
  </si>
  <si>
    <t>N.G. Impatiens, H Raspberry Cream</t>
  </si>
  <si>
    <t>N.G. Impatiens, H Red Cardinal</t>
  </si>
  <si>
    <t>N.G. Impatiens, Radiance Harmony Lilac</t>
  </si>
  <si>
    <t>Nemesia, Nesia Burgundy</t>
  </si>
  <si>
    <t>Nemesia, Nesia Snow Angel</t>
  </si>
  <si>
    <t>Pericallis, Senetti Magenta Bicolor</t>
  </si>
  <si>
    <t>Petunia-Mini, Littletunia Blue Vein</t>
  </si>
  <si>
    <t>Petunia-Mini, Littletunia Pink</t>
  </si>
  <si>
    <t>Petunia-Mini, Littletunia Rose</t>
  </si>
  <si>
    <t>Petunia-Mini, Littletunia White Grace</t>
  </si>
  <si>
    <t>Petunia-Vegetative, Amore Purple</t>
  </si>
  <si>
    <t>Petunia-Vegetative, Amore Queen of Hearts</t>
  </si>
  <si>
    <t>Petunia-Vegetative, Cascadias Autumn Mystry</t>
  </si>
  <si>
    <t>Petunia-Vegetative, Cascadias Bicolor Cabrnt</t>
  </si>
  <si>
    <t>Petunia-Vegetative, Cascadias Iceburg</t>
  </si>
  <si>
    <t>Petunia-Vegetative, Cascadias Indian Summer</t>
  </si>
  <si>
    <t>Petunia-Vegetative, Cascadias Pitaya</t>
  </si>
  <si>
    <t>Petunia-Vegetative, Cascadias Purple Gem</t>
  </si>
  <si>
    <t>Petunia-Vegetative, Cascadias Rim Cherry</t>
  </si>
  <si>
    <t>Petunia-Vegetative, Cascadias Rim Magenta</t>
  </si>
  <si>
    <t>Petunia-Vegetative, Crazytunia Black Mamba</t>
  </si>
  <si>
    <t>Petunia-Vegetative, Crazytunia Moonstruck</t>
  </si>
  <si>
    <t>Petunia-Vegetative, Perfectunia Sun</t>
  </si>
  <si>
    <t>Petunia-Vegetative, Ray Black</t>
  </si>
  <si>
    <t>Petunia-Vegetative, Ray Classic Blue</t>
  </si>
  <si>
    <t>Petunia-Vegetative, Ray Pistachio Cream</t>
  </si>
  <si>
    <t>Petunia-Vegetative, Ray Purple Vein</t>
  </si>
  <si>
    <t>Petunia-Vegetative, Ray Sunflower</t>
  </si>
  <si>
    <t>Petunia-Vegetative, Surfinia Heavenly Blue</t>
  </si>
  <si>
    <t>Portulaca, ColorBlast Dbl Magenta</t>
  </si>
  <si>
    <t>Salvia farinacea, Sallyfun Sky Blue</t>
  </si>
  <si>
    <t>Sunpatiens, Compact Blush Pink</t>
  </si>
  <si>
    <t>Sunpatiens, Compact Coral Pink</t>
  </si>
  <si>
    <t>Sunpatiens, Compact Electric Orange</t>
  </si>
  <si>
    <t>Sunpatiens, Compact Hot Coral</t>
  </si>
  <si>
    <t>Sunpatiens, Compact Purple</t>
  </si>
  <si>
    <t>Sunpatiens, Compact Tropical Rose</t>
  </si>
  <si>
    <t>Thunbergia, Sunny Susy New Orange</t>
  </si>
  <si>
    <t>Thunbergia, Sunny Susy Red Orange</t>
  </si>
  <si>
    <t>Verbena, Estrella Dark Purple</t>
  </si>
  <si>
    <t>Verbena, Estrella Peach</t>
  </si>
  <si>
    <t>Alternanthera, Brazilian Red Hot</t>
  </si>
  <si>
    <t>Alternanthera, Little Ruby</t>
  </si>
  <si>
    <t>Alternanthera, Red Thread</t>
  </si>
  <si>
    <t>Colocasia, RH Black Coral</t>
  </si>
  <si>
    <t>Colocasia, RH Blue Hawaii</t>
  </si>
  <si>
    <t>Colocasia, RH Diamond Head</t>
  </si>
  <si>
    <t>Colocasia, RH Hawaiian Punch</t>
  </si>
  <si>
    <t>Colocasia, RH Kona Coffee</t>
  </si>
  <si>
    <t>Colocasia, RH Tropical Storm</t>
  </si>
  <si>
    <t xml:space="preserve">German Ivy, </t>
  </si>
  <si>
    <t>Helichrysum, Licorice Icicles</t>
  </si>
  <si>
    <t>Helichrysum, Licorice Petite</t>
  </si>
  <si>
    <t>Helichrysum, Licorice Silver</t>
  </si>
  <si>
    <t>Ipomea, Compact Margie</t>
  </si>
  <si>
    <t>Ipomea, Flora Mia Cameo</t>
  </si>
  <si>
    <t>Ipomea, Flora Mia Limon</t>
  </si>
  <si>
    <t>Ipomea, Flora Mia Limon Wedge</t>
  </si>
  <si>
    <t>Ipomea, Flora Mia Rosso</t>
  </si>
  <si>
    <t>Ipomea, Flora Mia Verdino</t>
  </si>
  <si>
    <t>Iresine, Variegated Heart</t>
  </si>
  <si>
    <t>Musa, Ensete Maurelli</t>
  </si>
  <si>
    <t>Plectranthus, Swedish Ivy Purple</t>
  </si>
  <si>
    <t>Plectranthus, Variegated (coleoides)</t>
  </si>
  <si>
    <t>Setcreasea purpure, Pink Stripe</t>
  </si>
  <si>
    <t>Setcreasea purpure, Purple Queen</t>
  </si>
  <si>
    <t>Strobilanthes, Persian Shield</t>
  </si>
  <si>
    <t>Nephrolepis exalt, Nevada</t>
  </si>
  <si>
    <t>Calamagrostis, brachytricha</t>
  </si>
  <si>
    <t>Cortaderia, selloana Pink</t>
  </si>
  <si>
    <t>Cortaderia, selloana White</t>
  </si>
  <si>
    <t>Miscanthus, sinensis New Hybrids</t>
  </si>
  <si>
    <t>Pennisetum, Cherry Sparkler</t>
  </si>
  <si>
    <t>Lampranthus, aureus Orange</t>
  </si>
  <si>
    <t>Sedum creeping, Sunsparkler Firecracker</t>
  </si>
  <si>
    <t>Sedum creeping, dasyphyllum Major</t>
  </si>
  <si>
    <t>Sedum creeping, sieboldii</t>
  </si>
  <si>
    <t>Alcea, Peaches N Dreams</t>
  </si>
  <si>
    <t>Coreopsis, UpTick Gold Bronze</t>
  </si>
  <si>
    <t>Delphinium, Delphina Dark Blue WhtBee</t>
  </si>
  <si>
    <t>Delphinium, Guardian Blue</t>
  </si>
  <si>
    <t>Gaillardia, SpinTop Orange Halo</t>
  </si>
  <si>
    <t>Hibiscus, Luna Pink Swirl</t>
  </si>
  <si>
    <t>Salvia guaranitica, Bodacious Rhythm &amp; Blues</t>
  </si>
  <si>
    <t>C0510</t>
  </si>
  <si>
    <t>C0965</t>
  </si>
  <si>
    <t>C0995</t>
  </si>
  <si>
    <t>C1085</t>
  </si>
  <si>
    <t>C2650</t>
  </si>
  <si>
    <t>C2670</t>
  </si>
  <si>
    <t>C3800</t>
  </si>
  <si>
    <t>C4000</t>
  </si>
  <si>
    <r>
      <t>wk</t>
    </r>
    <r>
      <rPr>
        <b/>
        <sz val="12"/>
        <color theme="1"/>
        <rFont val="Arial Narrow"/>
        <family val="2"/>
      </rPr>
      <t xml:space="preserve"> 45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</si>
  <si>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46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</si>
  <si>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47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</si>
  <si>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48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</si>
  <si>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49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</si>
  <si>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50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</si>
  <si>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51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</si>
  <si>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52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</si>
  <si>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01</t>
    </r>
  </si>
  <si>
    <r>
      <t>wk</t>
    </r>
    <r>
      <rPr>
        <b/>
        <sz val="12"/>
        <color theme="1"/>
        <rFont val="Arial Narrow"/>
        <family val="2"/>
      </rPr>
      <t xml:space="preserve"> 02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</si>
  <si>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03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</si>
  <si>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04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</si>
  <si>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05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</si>
  <si>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06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</si>
  <si>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07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</si>
  <si>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08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</si>
  <si>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09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</si>
  <si>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10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</si>
  <si>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11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</si>
  <si>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12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</si>
  <si>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13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</si>
  <si>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14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</si>
  <si>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15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</si>
  <si>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16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</si>
  <si>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17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</si>
  <si>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18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</si>
  <si>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19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</si>
  <si>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20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</si>
  <si>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21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</si>
  <si>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22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</si>
  <si>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23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</si>
  <si>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24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</si>
  <si>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25</t>
    </r>
    <r>
      <rPr>
        <sz val="11"/>
        <color theme="1"/>
        <rFont val="Helvetica"/>
        <family val="2"/>
      </rPr>
      <t/>
    </r>
  </si>
  <si>
    <r>
      <t>wk</t>
    </r>
    <r>
      <rPr>
        <b/>
        <sz val="12"/>
        <color theme="1"/>
        <rFont val="Arial Narrow"/>
        <family val="2"/>
      </rPr>
      <t xml:space="preserve"> 26</t>
    </r>
    <r>
      <rPr>
        <sz val="11"/>
        <color theme="1"/>
        <rFont val="Helvetica"/>
        <family val="2"/>
      </rPr>
      <t/>
    </r>
  </si>
  <si>
    <t>Sizing</t>
  </si>
  <si>
    <t>Makes:</t>
  </si>
  <si>
    <t>Accessories</t>
  </si>
  <si>
    <t>Spring Soiree</t>
  </si>
  <si>
    <t>12” Hanger: Warm Copper</t>
  </si>
  <si>
    <t>12” Hanger: Brushed Champagne</t>
  </si>
  <si>
    <t>Case:</t>
  </si>
  <si>
    <t>Warm Copper</t>
  </si>
  <si>
    <t>Brushed Champagne</t>
  </si>
  <si>
    <t>TagOrderMethod2</t>
  </si>
  <si>
    <t>Qty/Ratio3</t>
  </si>
  <si>
    <t xml:space="preserve">O R D E R   F O R M </t>
  </si>
  <si>
    <t>Please fill in all the info below</t>
  </si>
  <si>
    <t>Begonia, Nightlife Mix</t>
  </si>
  <si>
    <t>Begonia, Nightlife Red</t>
  </si>
  <si>
    <t>Begonia, SenatorIQ Mix</t>
  </si>
  <si>
    <t>Begonia, SenatorIQ Pink</t>
  </si>
  <si>
    <t>Begonia, SenatorIQ Scarlet</t>
  </si>
  <si>
    <t>Begonia, SenatorIQ White</t>
  </si>
  <si>
    <t>Begonia - Tuberous, Illumination Mix</t>
  </si>
  <si>
    <t>Begonia - Tuberous, Nonstop Deep Rose</t>
  </si>
  <si>
    <t>Celosia, First Flame Purple</t>
  </si>
  <si>
    <t>Coleus, Festive Dance</t>
  </si>
  <si>
    <t>Cosmos, Sensation Mix</t>
  </si>
  <si>
    <t>Gerbera, FlorMaxi Mix Select</t>
  </si>
  <si>
    <t>Gomphrena, Las Vegas Mix</t>
  </si>
  <si>
    <t>Lobelia, Regatta White</t>
  </si>
  <si>
    <t>Marigold - French, Bonanza Deep Orange</t>
  </si>
  <si>
    <t>Marigold - French, Bonanza Gold</t>
  </si>
  <si>
    <t>Marigold - French, SuperHero Harmony</t>
  </si>
  <si>
    <t>Marigold - French, SuperHero Ornge Flame</t>
  </si>
  <si>
    <t>Marigold - French, SuperHero Spry</t>
  </si>
  <si>
    <t>Marigold - French, SuperHero Yellow Bee</t>
  </si>
  <si>
    <t>Pansy - Spreading, Cool Wave Fire</t>
  </si>
  <si>
    <t>Pentas, Butterfly Mix</t>
  </si>
  <si>
    <t>Petunia, Madness White</t>
  </si>
  <si>
    <t>Salvia interspecif, Big Blue</t>
  </si>
  <si>
    <t>Snapdragon, Snapshot Mix</t>
  </si>
  <si>
    <t>Verbena, Obsession Mix</t>
  </si>
  <si>
    <t>Verbena, Obsession Red</t>
  </si>
  <si>
    <t>Vinca, Tattoo Black Cherry</t>
  </si>
  <si>
    <t>Vinca, Tattoo Tangerine</t>
  </si>
  <si>
    <t>Viola, ColorMax Mix LemonbryPi</t>
  </si>
  <si>
    <t>Viola, Sorbet XP Mix</t>
  </si>
  <si>
    <t>Zinnia, Profusion Mix</t>
  </si>
  <si>
    <t>Zinnia, Profusion Red</t>
  </si>
  <si>
    <t>Pepper, Purple Beauty</t>
  </si>
  <si>
    <t>Tomato, Carolina Gold</t>
  </si>
  <si>
    <t>Tomato, Super Sweet 100</t>
  </si>
  <si>
    <t>Tomato, Sweet Million</t>
  </si>
  <si>
    <t>Lavender, Ellagance Purple</t>
  </si>
  <si>
    <t>Oregano, Hot and Spicy</t>
  </si>
  <si>
    <t>Parsley, Giant of Italy</t>
  </si>
  <si>
    <t>Argyranthemum hyb, Grandaisy Red</t>
  </si>
  <si>
    <t>Argyranthemum hyb, Grandaisy White</t>
  </si>
  <si>
    <t>Argyranthemum hyb, Grandaisy Yellow</t>
  </si>
  <si>
    <t>Begonia x hybrida, Fragrant Falls Peach</t>
  </si>
  <si>
    <t>Begonia-hiemalis, Borias</t>
  </si>
  <si>
    <t>Begonia-hiemalis, Carmen Red</t>
  </si>
  <si>
    <t>Begonia-hiemalis, Chloe Coral Pink</t>
  </si>
  <si>
    <t>Begonia-hiemalis, Solenia Chocolate Orange</t>
  </si>
  <si>
    <t>Begonia-hiemalis, Solenia Red Orange</t>
  </si>
  <si>
    <t>Begonia-hiemalis, Solenia Scarlet</t>
  </si>
  <si>
    <t>Bidens, Blazing Glory</t>
  </si>
  <si>
    <t>Bidens, Golden Empire</t>
  </si>
  <si>
    <t>Calibrachoa, Candy Shop Grape Splash</t>
  </si>
  <si>
    <t>Calibrachoa, Candy Shop Sweet Dreams</t>
  </si>
  <si>
    <t>Celosia plumosa, Kelos Fire Lime</t>
  </si>
  <si>
    <t>Celosia plumosa, Kelos Fire Orange</t>
  </si>
  <si>
    <t>Celosia plumosa, Kelos Fire Red</t>
  </si>
  <si>
    <t>Coleus-Vegetative, Main St Chartres St</t>
  </si>
  <si>
    <t>Fuchsia, Gartenmeister</t>
  </si>
  <si>
    <t>Geranium-Scented, Lemona</t>
  </si>
  <si>
    <t>Geranium-Zonal, Darko Neon Purple</t>
  </si>
  <si>
    <t>Geranium-Zonal, Darko Salmon</t>
  </si>
  <si>
    <t>Gerbera, Garvinea Sweet Memories</t>
  </si>
  <si>
    <t>Gerbera, Patio Volcanoes Imp</t>
  </si>
  <si>
    <t>Lantana, Havana Cherry</t>
  </si>
  <si>
    <t>Lantana, Havana Pink Sky</t>
  </si>
  <si>
    <t>Lantana, Havana Red Sky</t>
  </si>
  <si>
    <t>Lantana, Havana Sunset</t>
  </si>
  <si>
    <t>Lantana, Havana Sunshine</t>
  </si>
  <si>
    <t>Mecardonia, Garden Freckles</t>
  </si>
  <si>
    <t>Osteospermum, Osticade Purple</t>
  </si>
  <si>
    <t>Petchoa, SuperCal Blue</t>
  </si>
  <si>
    <t>Petchoa, SuperCalPrm Bordeaux</t>
  </si>
  <si>
    <t>Petchoa, SuperCalPrm Caramel Yello</t>
  </si>
  <si>
    <t>Petchoa, SuperCalPrm Cinnamon</t>
  </si>
  <si>
    <t>Petchoa, SuperCalPrm French Vanill</t>
  </si>
  <si>
    <t>Petchoa, SuperCalPrm Sunray Pink</t>
  </si>
  <si>
    <t>Petunia-Vegetative, Capella Indigo</t>
  </si>
  <si>
    <t>Petunia-Vegetative, Crazytunia Cosmic Purple</t>
  </si>
  <si>
    <t>Petunia-Vegetative, Powerhouse Purple</t>
  </si>
  <si>
    <t>Petunia-Vegetative, Veranda Double Sugar Plum</t>
  </si>
  <si>
    <t>Sunpatiens, Vigorous Clear White</t>
  </si>
  <si>
    <t>Sunpatiens, Vigorous Corona</t>
  </si>
  <si>
    <t>Sunpatiens, Vigorous Orchid</t>
  </si>
  <si>
    <t>Sunpatiens, Vigorous Pink Kiss</t>
  </si>
  <si>
    <t>Sunpatiens, Vigorous Red</t>
  </si>
  <si>
    <t>Sunpatiens, Vigorous Rose Pink</t>
  </si>
  <si>
    <t>Sunpatiens, Vigorous Tropical Orange</t>
  </si>
  <si>
    <t>Sunpatiens, Vigorous Tropical Salmon</t>
  </si>
  <si>
    <t>Sunpatiens, Vigorous Tropical White</t>
  </si>
  <si>
    <t>Thunbergia, Sunny Susy Glow</t>
  </si>
  <si>
    <t>Thunbergia, Sunny Susy Rose Sensation</t>
  </si>
  <si>
    <t>Thunbergia, Sunny Susy Terracotta</t>
  </si>
  <si>
    <t>Thunbergia, Sunny Susy White Halo</t>
  </si>
  <si>
    <t>Verbena, Estrella Pink</t>
  </si>
  <si>
    <t>Verbena, Hurricane Red</t>
  </si>
  <si>
    <t>Cordyline, Red Sensation</t>
  </si>
  <si>
    <t>Helichrysum, Silver Star</t>
  </si>
  <si>
    <t>Ipomea, Ace of Spades</t>
  </si>
  <si>
    <t>Ipomea, Flora Mia Black</t>
  </si>
  <si>
    <t>Lamium, Beacon Silver</t>
  </si>
  <si>
    <t>Nephrolepis biser, Macho</t>
  </si>
  <si>
    <t>Cyperus, Little Prince</t>
  </si>
  <si>
    <t>Crassula, perforata variegata</t>
  </si>
  <si>
    <t>Echeveria, subsessilis Blue</t>
  </si>
  <si>
    <t>Sedum creeping, Turkish Delight</t>
  </si>
  <si>
    <t>Sedum creeping, makinoi Ogon</t>
  </si>
  <si>
    <t>Ajuga, Black Scallop</t>
  </si>
  <si>
    <t>Delphinium, Delphina Lt Blue Wht Bee</t>
  </si>
  <si>
    <t>Echinacea purpurea, Sombrero Salsa Red</t>
  </si>
  <si>
    <t>Euphorbia, Ascot Rainbow</t>
  </si>
  <si>
    <t>Rudbeckia, Autumn Colors</t>
  </si>
  <si>
    <t>Rudbeckia, Cherry Brandy</t>
  </si>
  <si>
    <t>Rudbeckia, Indian Summer</t>
  </si>
  <si>
    <t>C4210</t>
  </si>
  <si>
    <t>C4835</t>
  </si>
  <si>
    <t>Column68</t>
  </si>
  <si>
    <t>Column69</t>
  </si>
  <si>
    <t>looks for true in AF</t>
  </si>
  <si>
    <t>looks for YES in tray sizes</t>
  </si>
  <si>
    <t>safety turns red if no qty when size selected</t>
  </si>
  <si>
    <t>Festival</t>
  </si>
  <si>
    <t>Light Mocha</t>
  </si>
  <si>
    <t>Brushed Teal</t>
  </si>
  <si>
    <t>Powdered Smoked Gray</t>
  </si>
  <si>
    <t>Fieldstone</t>
  </si>
  <si>
    <t>Bonfire</t>
  </si>
  <si>
    <t>Easy Wave Mix Great Lakes</t>
  </si>
  <si>
    <t>Easy Wave Mix Starfish</t>
  </si>
  <si>
    <t>Easy Wave Mix Sth Beach</t>
  </si>
  <si>
    <t>12” Bowl: Fieldstone</t>
  </si>
  <si>
    <t>12” Hanger: Brushed Teal</t>
  </si>
  <si>
    <t>12” Hanger: Light Mocha</t>
  </si>
  <si>
    <t>12” Hanger: Powdered Smoked Gray</t>
  </si>
  <si>
    <t>Alyssum, Giga White</t>
  </si>
  <si>
    <t>Angelonia, Serena Blue</t>
  </si>
  <si>
    <t>Angelonia, Serena Mix</t>
  </si>
  <si>
    <t>Angelonia, Serena Rose</t>
  </si>
  <si>
    <t>Angelonia, Serena White</t>
  </si>
  <si>
    <t>Begonia, Cocktail Gin</t>
  </si>
  <si>
    <t>Begonia, Cocktail Mix</t>
  </si>
  <si>
    <t>Begonia, SenatorIQ Deep Rose</t>
  </si>
  <si>
    <t>Begonia, SenatorIQ Rose Bicolor</t>
  </si>
  <si>
    <t>Begonia - Tuberous, Nonstop Yellow Improved</t>
  </si>
  <si>
    <t>Begonia boliviensi, Santa Cruz</t>
  </si>
  <si>
    <t>Begonia-Fancy, Gryphon</t>
  </si>
  <si>
    <t>Canna, Cannova Rose</t>
  </si>
  <si>
    <t>Celosia, Century Mix</t>
  </si>
  <si>
    <t>Celosia, Kimono Mix</t>
  </si>
  <si>
    <t>Celosia, New Look</t>
  </si>
  <si>
    <t>Cleome, Queen Mix</t>
  </si>
  <si>
    <t>Coleus, Black Dragon</t>
  </si>
  <si>
    <t>Coleus, Wizard Rose</t>
  </si>
  <si>
    <t>Cosmos, Casanova Mix</t>
  </si>
  <si>
    <t>Cosmos, Cosmic Mix</t>
  </si>
  <si>
    <t>Dianthus, Telstar Mix</t>
  </si>
  <si>
    <t>Dichondra, Silver Falls</t>
  </si>
  <si>
    <t>Dusty Miller, New Look</t>
  </si>
  <si>
    <t>Gazania, New Day Mix</t>
  </si>
  <si>
    <t>Gerbera, Jaguar Mix</t>
  </si>
  <si>
    <t>Gerbera, Royal Red</t>
  </si>
  <si>
    <t>Gloxinia, Avanti Mix</t>
  </si>
  <si>
    <t>Gomphrena, Buddy Purple</t>
  </si>
  <si>
    <t>Helianthus, Sunbuzz</t>
  </si>
  <si>
    <t>Impatiens, Beacon Bright Red</t>
  </si>
  <si>
    <t>Impatiens, Beacon Coral</t>
  </si>
  <si>
    <t>Impatiens, Beacon Orange</t>
  </si>
  <si>
    <t>Impatiens, Beacon Salmon</t>
  </si>
  <si>
    <t>Impatiens, Beacon Violet Shades</t>
  </si>
  <si>
    <t>Impatiens, Beacon White</t>
  </si>
  <si>
    <t>Impatiens, Imara XDR Mix</t>
  </si>
  <si>
    <t>Impatiens, Imara XDR Orange</t>
  </si>
  <si>
    <t>Impatiens, Imara XDR Orange Star</t>
  </si>
  <si>
    <t>Impatiens, Imara XDR Pink</t>
  </si>
  <si>
    <t>Impatiens, Imara XDR Purple</t>
  </si>
  <si>
    <t>Impatiens, Imara XDR Red</t>
  </si>
  <si>
    <t>Impatiens, Imara XDR Red Star</t>
  </si>
  <si>
    <t>Impatiens, Imara XDR Rose</t>
  </si>
  <si>
    <t>Impatiens, Imara XDR Salmon Shades</t>
  </si>
  <si>
    <t>Impatiens, Imara XDR White</t>
  </si>
  <si>
    <t>Lobelia, Regatta Mix</t>
  </si>
  <si>
    <t>Lobelia, Regatta Rose</t>
  </si>
  <si>
    <t>Lobelia, Riviera Mix</t>
  </si>
  <si>
    <t>Marigold - African, Bali Gold</t>
  </si>
  <si>
    <t>Marigold - African, Bali Orange</t>
  </si>
  <si>
    <t>Marigold - African, Inca II Deep Orange</t>
  </si>
  <si>
    <t>Marigold - French, SuperHero Mix Maxi</t>
  </si>
  <si>
    <t>Osteospermum, Akila Mix</t>
  </si>
  <si>
    <t>Pansy, Colossus Mix</t>
  </si>
  <si>
    <t>Pansy, Matrix Midnight Glow</t>
  </si>
  <si>
    <t>Pansy - Spreading, Cool Wave Raspbrry Swrl</t>
  </si>
  <si>
    <t>Pansy - Spreading, Cool Wave Strwbry Swirl</t>
  </si>
  <si>
    <t>Petunia, Daddy Blue</t>
  </si>
  <si>
    <t>Petunia, Daddy Mix</t>
  </si>
  <si>
    <t>Petunia, Daddy Sugar</t>
  </si>
  <si>
    <t>Petunia, Dreams Mix</t>
  </si>
  <si>
    <t>Petunia, Dreams Pink</t>
  </si>
  <si>
    <t>Petunia, Dreams Red</t>
  </si>
  <si>
    <t>Petunia, Dreams Rose</t>
  </si>
  <si>
    <t>Petunia, Dreams White</t>
  </si>
  <si>
    <t>Petunia, Madness Pink</t>
  </si>
  <si>
    <t>Petunia, Madness Plum</t>
  </si>
  <si>
    <t>Petunia, Madness Red</t>
  </si>
  <si>
    <t>Petunia Premium, Easy Wave Lav Sky Blue</t>
  </si>
  <si>
    <t>Petunia Premium, Wave Carmine Velour</t>
  </si>
  <si>
    <t>Portulaca, Sundial Mix</t>
  </si>
  <si>
    <t>Ptilotus, Joey</t>
  </si>
  <si>
    <t>Ranunculus, Mache Mix</t>
  </si>
  <si>
    <t>Snapdragon, Rocket Mix</t>
  </si>
  <si>
    <t>Vinca, Cora Classic Red</t>
  </si>
  <si>
    <t>Vinca, Cora XDR Deep Strawberry</t>
  </si>
  <si>
    <t>Vinca, Cora XDR Hotgenta</t>
  </si>
  <si>
    <t>Vinca, Cora XDR Light Pink</t>
  </si>
  <si>
    <t>Vinca, Cora XDR Magenta Halo</t>
  </si>
  <si>
    <t>Vinca, Cora XDR Mix</t>
  </si>
  <si>
    <t>Vinca, Cora XDR Orchid</t>
  </si>
  <si>
    <t>Vinca, Cora XDR Pink Halo</t>
  </si>
  <si>
    <t>Vinca, Cora XDR Polka Dot</t>
  </si>
  <si>
    <t>Vinca, Cora XDR White</t>
  </si>
  <si>
    <t>Vinca, Tattoo Papaya</t>
  </si>
  <si>
    <t>Viola, ColorMax Mix</t>
  </si>
  <si>
    <t>Viola, Frizzle Sizzle Mini Mix</t>
  </si>
  <si>
    <t>Viola, Penny Mickey</t>
  </si>
  <si>
    <t>Zinnia, Profusion Cherry Biclr</t>
  </si>
  <si>
    <t>Zinnia elegans, Queeny Lime Orange</t>
  </si>
  <si>
    <t>Broccoli, Gypsy</t>
  </si>
  <si>
    <t>Cabbage, Fast Vantage</t>
  </si>
  <si>
    <t>Cabbage, Stonehead</t>
  </si>
  <si>
    <t>Cauliflower, Snow Crown</t>
  </si>
  <si>
    <t>Eggplant, Classic</t>
  </si>
  <si>
    <t>Eggplant, Hansel</t>
  </si>
  <si>
    <t>Lettuce, Buttercrunch</t>
  </si>
  <si>
    <t>Lettuce, Great Lakes 659</t>
  </si>
  <si>
    <t>Onion, Candy</t>
  </si>
  <si>
    <t>Pepper, Anaheim</t>
  </si>
  <si>
    <t>Pepper, Big Bertha</t>
  </si>
  <si>
    <t>Pepper, Lady Bell</t>
  </si>
  <si>
    <t>Pepper, Orange Blaze</t>
  </si>
  <si>
    <t>Pepper, Sweet Banana</t>
  </si>
  <si>
    <t>Pepper, Tabasco</t>
  </si>
  <si>
    <t>Strawberry, Delizz</t>
  </si>
  <si>
    <t>Tomato, Amish Paste</t>
  </si>
  <si>
    <t>Tomato, Beefmaster</t>
  </si>
  <si>
    <t>Tomato, Fantastico</t>
  </si>
  <si>
    <t>Tomato, Jet Star</t>
  </si>
  <si>
    <t>Tomato, Park Whopper</t>
  </si>
  <si>
    <t>Tomato, Patio</t>
  </si>
  <si>
    <t>Tomato, Red Profusion</t>
  </si>
  <si>
    <t>Tomato, Sugar Rush</t>
  </si>
  <si>
    <t>Tomato, Sun Sugar</t>
  </si>
  <si>
    <t>Tomato, Yellow Pear</t>
  </si>
  <si>
    <t>Basil, Amethyst</t>
  </si>
  <si>
    <t>Basil, Aristotle</t>
  </si>
  <si>
    <t>Basil, Everleaf Emerald Tower</t>
  </si>
  <si>
    <t>Basil, Everleaf Genovese</t>
  </si>
  <si>
    <t>Basil, Trybasil</t>
  </si>
  <si>
    <t>Chamomile, German</t>
  </si>
  <si>
    <t>Chives, Garlic</t>
  </si>
  <si>
    <t>Chives, Onion</t>
  </si>
  <si>
    <t>Curry, Tall</t>
  </si>
  <si>
    <t>Cymbopogon, Lemon Grass</t>
  </si>
  <si>
    <t>Dill, Fernleaf</t>
  </si>
  <si>
    <t>Lavender, Blue Spear</t>
  </si>
  <si>
    <t>Lavender, Munstead</t>
  </si>
  <si>
    <t>Marjoram, Sweet</t>
  </si>
  <si>
    <t>Melissa, Lemon Balm</t>
  </si>
  <si>
    <t>Mint, Apple</t>
  </si>
  <si>
    <t>Mint, Chocolate</t>
  </si>
  <si>
    <t>Mint, Mojito</t>
  </si>
  <si>
    <t>Mint, Orange</t>
  </si>
  <si>
    <t>Mint, Peppermint</t>
  </si>
  <si>
    <t>Mint, Spearmint</t>
  </si>
  <si>
    <t>Mint, Strawberry</t>
  </si>
  <si>
    <t>Oregano, Greek</t>
  </si>
  <si>
    <t>Oregano, Italian</t>
  </si>
  <si>
    <t>Oregano, Variegated</t>
  </si>
  <si>
    <t>Rosemary, Barbecue</t>
  </si>
  <si>
    <t>Rosemary, Common</t>
  </si>
  <si>
    <t>Rosemary, Gorizia</t>
  </si>
  <si>
    <t>Rosemary, Prostratus</t>
  </si>
  <si>
    <t>Rosemary, officinalis</t>
  </si>
  <si>
    <t>Sage, Berggarten</t>
  </si>
  <si>
    <t>Sage, Icterina</t>
  </si>
  <si>
    <t>Sage, Pineapple</t>
  </si>
  <si>
    <t>Sage, Purple</t>
  </si>
  <si>
    <t>Sage, Tricolor</t>
  </si>
  <si>
    <t>Satureja, Indian Mint</t>
  </si>
  <si>
    <t>Tarragon, French</t>
  </si>
  <si>
    <t>Thyme, Lemon</t>
  </si>
  <si>
    <t>Thyme, Pink Chintz</t>
  </si>
  <si>
    <t>Thyme, Silver Edged</t>
  </si>
  <si>
    <t>Verbena aloysia, Lemon</t>
  </si>
  <si>
    <t>Argyranthemum, Sunny Spring</t>
  </si>
  <si>
    <t>Argyranthemum hyb, Grandaisy Dark Pink</t>
  </si>
  <si>
    <t>Begonia - Rex, Bewitched White</t>
  </si>
  <si>
    <t>Begonia - Rex, Dibs Rothko</t>
  </si>
  <si>
    <t>Begonia - Rex, Shadow King Strwbry Shrb</t>
  </si>
  <si>
    <t>Begonia-hiemalis, Blitz</t>
  </si>
  <si>
    <t>Begonia-hiemalis, Esmay Peach</t>
  </si>
  <si>
    <t>Begonia-hiemalis, Solenia Red</t>
  </si>
  <si>
    <t>Begonia-hiemalis, Vermillion Hot Pink</t>
  </si>
  <si>
    <t>Bidens, Yellow Charm</t>
  </si>
  <si>
    <t>Calibrachoa, Calibasket Yellow</t>
  </si>
  <si>
    <t>Calibrachoa, Chameleon Atomic Orange</t>
  </si>
  <si>
    <t>Calibrachoa, Eyeconic Purple</t>
  </si>
  <si>
    <t>Calibrachoa, Lia Bubblegum</t>
  </si>
  <si>
    <t>Calibrachoa, Lia Dark Red</t>
  </si>
  <si>
    <t>Calibrachoa, Lia Glaze</t>
  </si>
  <si>
    <t>Calibrachoa, Lia Melon</t>
  </si>
  <si>
    <t>Calibrachoa, Noa Yellow</t>
  </si>
  <si>
    <t>Cleome, Clio Magenta</t>
  </si>
  <si>
    <t>Coleus-Vegetative, Main St Alligator Alley</t>
  </si>
  <si>
    <t>Coleus-Vegetative, Main St Beale St</t>
  </si>
  <si>
    <t>Coleus-Vegetative, Main St Ocean Drive</t>
  </si>
  <si>
    <t>Dahlia, Hypnotica Electric Pink</t>
  </si>
  <si>
    <t>Dahlia, LaBella Maggiore Purple</t>
  </si>
  <si>
    <t>Dahlia, LaBella Med Fun Goldn Eye</t>
  </si>
  <si>
    <t>Dahlia, LaBella Med Fun Orng Flm</t>
  </si>
  <si>
    <t>Dahlia, LaBella Med Fun Pnk Blush</t>
  </si>
  <si>
    <t>Evolvulus, Hawaiian Blue Eyes</t>
  </si>
  <si>
    <t>Fuchsia, Dark Eyes</t>
  </si>
  <si>
    <t>Fuchsia, El Camino</t>
  </si>
  <si>
    <t>Fuchsia, Marinka</t>
  </si>
  <si>
    <t>Fuchsia, Southgate</t>
  </si>
  <si>
    <t>Fuchsia, Swingtime</t>
  </si>
  <si>
    <t>Geranium-Zonal, Flower Fairy Red Splash</t>
  </si>
  <si>
    <t>Geranium-Zonal, Tall Dk Handsome BldOrng</t>
  </si>
  <si>
    <t>Geranium-Zonal, Tall Dk Handsome Ht Pink</t>
  </si>
  <si>
    <t>Gerbera, Garvinea Sweet Sunset</t>
  </si>
  <si>
    <t>Gerbera, Patio Painted Desert</t>
  </si>
  <si>
    <t>Lantana, Confetti</t>
  </si>
  <si>
    <t>Lantana, New Gold</t>
  </si>
  <si>
    <t>Lobelia, Hot Blue</t>
  </si>
  <si>
    <t>N.G. Impatiens, H Bicolor Red</t>
  </si>
  <si>
    <t>N.G. Impatiens, H Snow</t>
  </si>
  <si>
    <t>N.G. Impatiens, Roller Coaster Hot Pink</t>
  </si>
  <si>
    <t>Pachystachys, lutea</t>
  </si>
  <si>
    <t>Petunia-Mini, Littletunia Bright Red</t>
  </si>
  <si>
    <t>Petunia-Vegetative, Amore Fluttering Heart</t>
  </si>
  <si>
    <t>Petunia-Vegetative, Amore King of Hearts</t>
  </si>
  <si>
    <t>Petunia-Vegetative, Capella Burgundy</t>
  </si>
  <si>
    <t>Petunia-Vegetative, Capella Pink Lace</t>
  </si>
  <si>
    <t>Petunia-Vegetative, Capella Purple Veins</t>
  </si>
  <si>
    <t>Petunia-Vegetative, Capella Ruby Red</t>
  </si>
  <si>
    <t>Petunia-Vegetative, Cascadias Purple Ice</t>
  </si>
  <si>
    <t>Petunia-Vegetative, Crazytunia Rose Gold</t>
  </si>
  <si>
    <t>Plumbago, Dark Blue</t>
  </si>
  <si>
    <t>Salvia greggii, Mirage Cherry Red</t>
  </si>
  <si>
    <t>Scaevola, Scalora Brilliant</t>
  </si>
  <si>
    <t>Scaevola, Scalora Diamond</t>
  </si>
  <si>
    <t>Scaevola, Scalora Fancy</t>
  </si>
  <si>
    <t>Scaevola, Scalora Pearl</t>
  </si>
  <si>
    <t>Scaevola, Scalora Suntastic</t>
  </si>
  <si>
    <t>Scaevola, Surdiva Blue Violet</t>
  </si>
  <si>
    <t>Streptocarpus, Ladyslippers Grape Ice</t>
  </si>
  <si>
    <t>Streptocarpus, Ladyslippers YellwPnkCap</t>
  </si>
  <si>
    <t>Sunpatiens, Compact Orchid Blush</t>
  </si>
  <si>
    <t>Sunpatiens, Compact Red</t>
  </si>
  <si>
    <t>Sunpatiens, Vigorous Lavender Splash</t>
  </si>
  <si>
    <t>Sunpatiens, Vigorous Orange</t>
  </si>
  <si>
    <t>Thunbergia, Lemon</t>
  </si>
  <si>
    <t>Thunbergia, Sunny Susy Amber Stripe</t>
  </si>
  <si>
    <t>Torenia, Moon Blue</t>
  </si>
  <si>
    <t>Torenia, Moon Magenta</t>
  </si>
  <si>
    <t>Torenia, Moon Purple</t>
  </si>
  <si>
    <t>Torenia, Moon White</t>
  </si>
  <si>
    <t>Torenia, Moon Yellow</t>
  </si>
  <si>
    <t>Torenia, Summer Wv Trlng Lrge Blue</t>
  </si>
  <si>
    <t>Verbena, Estrella Red</t>
  </si>
  <si>
    <t>Verbena, Vanessa Com. Bic Purple</t>
  </si>
  <si>
    <t>Verbena, Vanessa Com. Bic Rose</t>
  </si>
  <si>
    <t>Verbena, Vanessa Com. Deep Pink</t>
  </si>
  <si>
    <t>Verbena, Vanessa Com. Red</t>
  </si>
  <si>
    <t>Verbena, Vanessa Com. Violet</t>
  </si>
  <si>
    <t>Verbena, Vanessa Com. White</t>
  </si>
  <si>
    <t>Verbena, Voodoo Lavender Star</t>
  </si>
  <si>
    <t>Verbena, Voodoo Pink Star</t>
  </si>
  <si>
    <t>Verbena, Voodoo Red Star</t>
  </si>
  <si>
    <t>Artemisia, Makana Silver</t>
  </si>
  <si>
    <t>Colocasia, RH Aloha</t>
  </si>
  <si>
    <t>Colocasia, RH Maui Gold</t>
  </si>
  <si>
    <t>Didelta, Silver Strand</t>
  </si>
  <si>
    <t>Glechoma, hederacea</t>
  </si>
  <si>
    <t>Hedera, Asterisk</t>
  </si>
  <si>
    <t>Hedera, Glacier</t>
  </si>
  <si>
    <t>Hedera, Gold Child</t>
  </si>
  <si>
    <t>Hedera, Golden Ingot</t>
  </si>
  <si>
    <t>Hedera, Grunpfeil</t>
  </si>
  <si>
    <t>Hedera, Needlepoint</t>
  </si>
  <si>
    <t>Hedera, Teardrop</t>
  </si>
  <si>
    <t>Helichrysum, Limelight</t>
  </si>
  <si>
    <t>Ipomea, Blackie</t>
  </si>
  <si>
    <t>Ipomea, Marguerite</t>
  </si>
  <si>
    <t>Ipomea, Tricolor</t>
  </si>
  <si>
    <t>Iresine, Red Heart</t>
  </si>
  <si>
    <t>Lamiastrum, variegatum</t>
  </si>
  <si>
    <t>Lamium, Orchid Frost</t>
  </si>
  <si>
    <t>Lamium, White Nancy</t>
  </si>
  <si>
    <t>Lysimachia, Sunburst</t>
  </si>
  <si>
    <t>Lysimachia, nummularia Karat</t>
  </si>
  <si>
    <t>Musa, Basjoo</t>
  </si>
  <si>
    <t>Oxalis, Burgundy</t>
  </si>
  <si>
    <t>Perilla, Tricolor</t>
  </si>
  <si>
    <t>Rhoeo, Tricolor</t>
  </si>
  <si>
    <t>Vinca major, Maculata</t>
  </si>
  <si>
    <t>Vinca major, Variegated</t>
  </si>
  <si>
    <t>Blechnum, Silver Lady</t>
  </si>
  <si>
    <t>Carex, Red Rooster</t>
  </si>
  <si>
    <t>Hakonechloa, Aureola</t>
  </si>
  <si>
    <t>Isolepis, Live Wire</t>
  </si>
  <si>
    <t>Juncus, Blue Arrows</t>
  </si>
  <si>
    <t>Juncus, Blue Dart</t>
  </si>
  <si>
    <t>Juncus, Twister</t>
  </si>
  <si>
    <t>Pennisetum, Fireworks</t>
  </si>
  <si>
    <t>Pennisetum, Sky Rocket</t>
  </si>
  <si>
    <t>Pennisetum, rubrum</t>
  </si>
  <si>
    <t>Stipa, Pony Tails</t>
  </si>
  <si>
    <t>Aloe, mitriformis</t>
  </si>
  <si>
    <t>Aptenia, Variegata</t>
  </si>
  <si>
    <t>Crassula, Campfire</t>
  </si>
  <si>
    <t>Crassula, Hobbit</t>
  </si>
  <si>
    <t>Crassula, ovata minor</t>
  </si>
  <si>
    <t>Echeveria, Lilacina</t>
  </si>
  <si>
    <t>Echeveria, Mixed</t>
  </si>
  <si>
    <t>Haworthia, limifolia</t>
  </si>
  <si>
    <t>Kalanchoe, Desert Rose</t>
  </si>
  <si>
    <t>Portulaca Succulnt, Molokiniensis</t>
  </si>
  <si>
    <t>Sedum creeping, Coral Reef</t>
  </si>
  <si>
    <t>Sedum creeping, Lizard</t>
  </si>
  <si>
    <t>Sedum creeping, Mixed</t>
  </si>
  <si>
    <t>Sempervivum, Cobweb</t>
  </si>
  <si>
    <t>Sempervivum, Mixed</t>
  </si>
  <si>
    <t>Sempervivum, Royal Ruby</t>
  </si>
  <si>
    <t>Sempervivum, Sunset</t>
  </si>
  <si>
    <t>Senecio, rowleyanus</t>
  </si>
  <si>
    <t>Bellis, Habanera Mix</t>
  </si>
  <si>
    <t>Carnation, Grenadin Mix</t>
  </si>
  <si>
    <t>Cerastium, tomentosum</t>
  </si>
  <si>
    <t>Coreopsis, Double the Sun</t>
  </si>
  <si>
    <t>Digitalis, Foxy</t>
  </si>
  <si>
    <t>Echinacea purpurea, PowWow White</t>
  </si>
  <si>
    <t>Echinacea purpurea, PowWow Wild Berry</t>
  </si>
  <si>
    <t>Echinacea purpurea, Sombrero Tres Amigos</t>
  </si>
  <si>
    <t>Gaillardia, Arizona Sun</t>
  </si>
  <si>
    <t>Gaillardia, Mesa Red</t>
  </si>
  <si>
    <t>Gaillardia, SpinTop Red</t>
  </si>
  <si>
    <t>Heliopsis, Sunstruck</t>
  </si>
  <si>
    <t>Hibiscus, Luna Mix</t>
  </si>
  <si>
    <t>Hibiscus, Luna Red</t>
  </si>
  <si>
    <t>Hibiscus, Luna Rose</t>
  </si>
  <si>
    <t>Kniphofia, Flamenco Mix</t>
  </si>
  <si>
    <t>Leucanthemum, Madonna</t>
  </si>
  <si>
    <t>Monarda, Balmy Purple</t>
  </si>
  <si>
    <t>Monarda, Balmy Rose</t>
  </si>
  <si>
    <t>Sagina, Lime Moss</t>
  </si>
  <si>
    <t>Salvia, Marvel Blue</t>
  </si>
  <si>
    <t>Salvia, Marvel Rose</t>
  </si>
  <si>
    <t>Thymus, Woolly Thyme</t>
  </si>
  <si>
    <t>Vinca minor, Bowles</t>
  </si>
  <si>
    <t>T0135</t>
  </si>
  <si>
    <t>R1540</t>
  </si>
  <si>
    <t>T1540</t>
  </si>
  <si>
    <t>R1545</t>
  </si>
  <si>
    <t>T1545</t>
  </si>
  <si>
    <t>R3705</t>
  </si>
  <si>
    <t>T3705</t>
  </si>
  <si>
    <t>C0050</t>
  </si>
  <si>
    <t>C0240</t>
  </si>
  <si>
    <t>C0500</t>
  </si>
  <si>
    <t>C0505</t>
  </si>
  <si>
    <t>C0515</t>
  </si>
  <si>
    <t>C0805</t>
  </si>
  <si>
    <t>C0900</t>
  </si>
  <si>
    <t>C0905</t>
  </si>
  <si>
    <t>C0910</t>
  </si>
  <si>
    <t>C0915</t>
  </si>
  <si>
    <t>C0925</t>
  </si>
  <si>
    <t>C0930</t>
  </si>
  <si>
    <t>C0945</t>
  </si>
  <si>
    <t>C0950</t>
  </si>
  <si>
    <t>C0955</t>
  </si>
  <si>
    <t>C0960</t>
  </si>
  <si>
    <t>C0970</t>
  </si>
  <si>
    <t>C0990</t>
  </si>
  <si>
    <t>C1005</t>
  </si>
  <si>
    <t>C1010</t>
  </si>
  <si>
    <t>C1035</t>
  </si>
  <si>
    <t>C1040</t>
  </si>
  <si>
    <t>C1050</t>
  </si>
  <si>
    <t>C1060</t>
  </si>
  <si>
    <t>C1065</t>
  </si>
  <si>
    <t>C1070</t>
  </si>
  <si>
    <t>C1090</t>
  </si>
  <si>
    <t>C1100</t>
  </si>
  <si>
    <t>C2205</t>
  </si>
  <si>
    <t>C2210</t>
  </si>
  <si>
    <t>C2215</t>
  </si>
  <si>
    <t>C2220</t>
  </si>
  <si>
    <t>C2235</t>
  </si>
  <si>
    <t>C2240</t>
  </si>
  <si>
    <t>C2245</t>
  </si>
  <si>
    <t>C2415</t>
  </si>
  <si>
    <t>C2420</t>
  </si>
  <si>
    <t>C2525</t>
  </si>
  <si>
    <t>C2610</t>
  </si>
  <si>
    <t>C2630</t>
  </si>
  <si>
    <t>C2645</t>
  </si>
  <si>
    <t>C3210</t>
  </si>
  <si>
    <t>C4005</t>
  </si>
  <si>
    <t>C4010</t>
  </si>
  <si>
    <t>C4015</t>
  </si>
  <si>
    <t>C4100</t>
  </si>
  <si>
    <t>C4200</t>
  </si>
  <si>
    <t>C4205</t>
  </si>
  <si>
    <t>C4235</t>
  </si>
  <si>
    <t>C4240</t>
  </si>
  <si>
    <t>C4245</t>
  </si>
  <si>
    <t>C4300</t>
  </si>
  <si>
    <t>C4400</t>
  </si>
  <si>
    <t>C4500</t>
  </si>
  <si>
    <t>C5025</t>
  </si>
  <si>
    <t>C5030</t>
  </si>
  <si>
    <t>C5040</t>
  </si>
  <si>
    <t>C5285</t>
  </si>
  <si>
    <t>Y O U N G    P L A N T S</t>
  </si>
  <si>
    <t>C9130</t>
  </si>
  <si>
    <t>Begonia, Super Cool Mix</t>
  </si>
  <si>
    <t>Begonia, Super Cool Pink</t>
  </si>
  <si>
    <t>Begonia, Super Cool Red</t>
  </si>
  <si>
    <t>Begonia, Super Cool White</t>
  </si>
  <si>
    <t>Begonia - Tuberous, Nonstop Sunset</t>
  </si>
  <si>
    <t>Begonia - Tuberous, NonstopMocca Dp Red</t>
  </si>
  <si>
    <t>Begonia boliviensi, Groovy Mellow Yellow</t>
  </si>
  <si>
    <t>Begonia boliviensi, Groovy Red</t>
  </si>
  <si>
    <t>Begonia boliviensi, Groovy Rose</t>
  </si>
  <si>
    <t>Begonia boliviensi, Groovy White</t>
  </si>
  <si>
    <t>Begonia-landscape, Big Dp Rse w/ Bronze Lf</t>
  </si>
  <si>
    <t>Begonia-landscape, Viking XL RednChocolate</t>
  </si>
  <si>
    <t>Celosia, Armor Mix</t>
  </si>
  <si>
    <t>Celosia Premium, Concertina Mix</t>
  </si>
  <si>
    <t>Celosia Premium, Dracula</t>
  </si>
  <si>
    <t>Coleus, Wizard Velvet Red</t>
  </si>
  <si>
    <t>Coleus Premium, Kong Jr. Green Halo</t>
  </si>
  <si>
    <t>Coleus Premium, Kong Jr. Rose</t>
  </si>
  <si>
    <t>Coleus Premium, Kong Jr. Scarlet</t>
  </si>
  <si>
    <t>Coleus Premium, Kong Lime Sprite</t>
  </si>
  <si>
    <t>Coleus Premium, Kong Mix Empire</t>
  </si>
  <si>
    <t>Coleus Premium, Kong Mosaic</t>
  </si>
  <si>
    <t>Coleus Premium, Kong Red</t>
  </si>
  <si>
    <t>Coleus Premium, Kong Rose</t>
  </si>
  <si>
    <t>Dianthus, Diana Mix Formula</t>
  </si>
  <si>
    <t>Dianthus, Venti Parfait Blbry Eye</t>
  </si>
  <si>
    <t>Hypoestes, Splash Select Red</t>
  </si>
  <si>
    <t>Hypoestes, Splash Select Rose</t>
  </si>
  <si>
    <t>Hypoestes, Splash Select White</t>
  </si>
  <si>
    <t>Impatiens, Beacon Rose</t>
  </si>
  <si>
    <t>Lisianthus, ABC 2 Blue</t>
  </si>
  <si>
    <t>Lisianthus, ABC 2 Blue Rim</t>
  </si>
  <si>
    <t>Lisianthus, ABC 2 Purple</t>
  </si>
  <si>
    <t>Lisianthus, ABC 2 Rose</t>
  </si>
  <si>
    <t>Lisianthus, Flare Deep Blue</t>
  </si>
  <si>
    <t>Lisianthus, Flare Deep Rose</t>
  </si>
  <si>
    <t>Lisianthus, Flare Yellow</t>
  </si>
  <si>
    <t>Pentas, Glitterati Red Star</t>
  </si>
  <si>
    <t>Pentas, Lucky Star Dark Red</t>
  </si>
  <si>
    <t>Petunia, Madness Total Mix</t>
  </si>
  <si>
    <t>Petunia Premium, Easy Wave Rose Fusion</t>
  </si>
  <si>
    <t>Petunia Premium, Shock Wave Purpl TieDye</t>
  </si>
  <si>
    <t>Seed Geranium, PintoPrm Lavender Rose</t>
  </si>
  <si>
    <t>Seed Geranium, PintoPrm Mix</t>
  </si>
  <si>
    <t>Snapdragon, Snapshot Burgundy Bic</t>
  </si>
  <si>
    <t>Snapdragon, Snapshot Coral Bicolor</t>
  </si>
  <si>
    <t>Snapdragon, Snapshot Purple</t>
  </si>
  <si>
    <t>Snapdragon, Snapshot Red</t>
  </si>
  <si>
    <t>Snapdragon, Snapshot Red Bicolor</t>
  </si>
  <si>
    <t>Snapdragon, Snapshot Rose</t>
  </si>
  <si>
    <t>Snapdragon, Snapshot White</t>
  </si>
  <si>
    <t>Snapdragon, Snapshot Yellow</t>
  </si>
  <si>
    <t>Verbena, Obsession Twister Red</t>
  </si>
  <si>
    <t>Verbena Premium, ObsessionCasc Pink Shds</t>
  </si>
  <si>
    <t>Verbena Premium, ObsessionCasc Scarlet</t>
  </si>
  <si>
    <t>Verbena Premium, ObsessionCasc Twst Vlt</t>
  </si>
  <si>
    <t>Vinca, Cora XDR Apricot</t>
  </si>
  <si>
    <t>Vinca, Tattoo American Pie Mix</t>
  </si>
  <si>
    <t>Vinca, Tattoo Blueberry</t>
  </si>
  <si>
    <t>Zinnia elegans, Zesty Mix</t>
  </si>
  <si>
    <t>Athyrium niponicum, Japanese Painted Fern</t>
  </si>
  <si>
    <t>Artemisia, Sea Salt</t>
  </si>
  <si>
    <t>Cordyline, Paso Doble</t>
  </si>
  <si>
    <t>Eupatorium, Elegant Feathers</t>
  </si>
  <si>
    <t>Ipomea, Kelly Ray</t>
  </si>
  <si>
    <t>Peperomia, Happy Bean</t>
  </si>
  <si>
    <t>Pilea, Moon Valley</t>
  </si>
  <si>
    <t>Pilea, peperomioides</t>
  </si>
  <si>
    <t>Senecio candicans, Angel Wings</t>
  </si>
  <si>
    <t>Basil, Nufar Sweet</t>
  </si>
  <si>
    <t>Melissa, Mandarina Orange Balm</t>
  </si>
  <si>
    <t>Alstroemeria, Inca Bandit</t>
  </si>
  <si>
    <t>Alstroemeria, Inca Husky</t>
  </si>
  <si>
    <t>Angelonia, Alonia Big Bicolor Purple</t>
  </si>
  <si>
    <t>Bacopa, Scopia Gulliver Cmp Purpl</t>
  </si>
  <si>
    <t>Begonia - Rex, Bewitched Cherry</t>
  </si>
  <si>
    <t>Begonia-hiemalis, Glory Bicolor</t>
  </si>
  <si>
    <t>Bracteantha, Granvia Gold</t>
  </si>
  <si>
    <t>Calendula, Cheers Tangerine</t>
  </si>
  <si>
    <t>Calibrachoa, Calibasket Glamorous</t>
  </si>
  <si>
    <t>Calibrachoa, Calitastic Raspberry</t>
  </si>
  <si>
    <t>Calibrachoa, Candy Shop Dbl Bubblegum</t>
  </si>
  <si>
    <t>Calibrachoa, Celebration Dbl Blue</t>
  </si>
  <si>
    <t>Calibrachoa, Celebration Dbl Dark Red</t>
  </si>
  <si>
    <t>Calibrachoa, Chameleon Blackberry Pie</t>
  </si>
  <si>
    <t>Calibrachoa, Chameleon Dbl Pink Yellow</t>
  </si>
  <si>
    <t>Calibrachoa, Chameleon Sunshine Berry</t>
  </si>
  <si>
    <t>Calibrachoa, Chameleon Tart Deco</t>
  </si>
  <si>
    <t>Coleus-Vegetative, Le Freak</t>
  </si>
  <si>
    <t>Coleus-Vegetative, Stained Glswrks CrownJewl</t>
  </si>
  <si>
    <t>Coleus-Vegetative, Stained Glswrks Velvet</t>
  </si>
  <si>
    <t>Dahlia, Hypnotica Red</t>
  </si>
  <si>
    <t>Dahlia, LaBella Med Fun Pink wEye</t>
  </si>
  <si>
    <t>Dahlia, LaBella Med Fun Rose Fun</t>
  </si>
  <si>
    <t>Diascia, Trinity Sunset</t>
  </si>
  <si>
    <t>Fuchsia, Bella Trailing Hilda</t>
  </si>
  <si>
    <t>Fuchsia, Bella Trailing Lydia</t>
  </si>
  <si>
    <t>Fuchsia, Bella Trailing Maria</t>
  </si>
  <si>
    <t>Fuchsia, Bella Trailing Nora</t>
  </si>
  <si>
    <t>Fuchsia, Bella Upright Evita</t>
  </si>
  <si>
    <t>Fuchsia, Bella Upright Mariska</t>
  </si>
  <si>
    <t>Fuchsia, Bella Upright Nikita</t>
  </si>
  <si>
    <t>Fuchsia, Bella Upright Soila</t>
  </si>
  <si>
    <t>Fuchsia, BellaRosella</t>
  </si>
  <si>
    <t>Fuchsia, Bicentennial</t>
  </si>
  <si>
    <t>Fuchsia, Blaze Away</t>
  </si>
  <si>
    <t>Fuchsia, Blue Angel</t>
  </si>
  <si>
    <t>Fuchsia, Blue Mirage</t>
  </si>
  <si>
    <t>Fuchsia, Flying Scotsman</t>
  </si>
  <si>
    <t>Fuchsia, Maori Maid</t>
  </si>
  <si>
    <t>Fuchsia, Millenium</t>
  </si>
  <si>
    <t>Fuchsia, Rocket Fire</t>
  </si>
  <si>
    <t>Fuchsia, Royal Mosaic</t>
  </si>
  <si>
    <t>Geranium-Interspec, Calliope Lg Burgundy</t>
  </si>
  <si>
    <t>Geranium-Interspec, Calliope Lg Dark Red</t>
  </si>
  <si>
    <t>Geranium-Interspec, Calliope Lg Hot Rose</t>
  </si>
  <si>
    <t>Geranium-Interspec, Calliope Lg Lav Mega Spl</t>
  </si>
  <si>
    <t>Geranium-Interspec, Calliope Lg Lavender</t>
  </si>
  <si>
    <t>Geranium-Interspec, Calliope Lg Magenta</t>
  </si>
  <si>
    <t>Geranium-Interspec, Calliope Lg Pink</t>
  </si>
  <si>
    <t>Geranium-Interspec, Calliope Lg Red</t>
  </si>
  <si>
    <t>Geranium-Interspec, Calliope Lg Rose Mega Spl</t>
  </si>
  <si>
    <t>Geranium-Interspec, Calliope Med Crimson Flm</t>
  </si>
  <si>
    <t>Geranium-Interspec, Calliope Med Dark Red</t>
  </si>
  <si>
    <t>Geranium-Interspec, Calliope Med Hot Pink</t>
  </si>
  <si>
    <t>Geranium-Interspec, Calliope Med Pink Flame</t>
  </si>
  <si>
    <t>Geranium-Interspec, Calliope Med Rose Mega Sp</t>
  </si>
  <si>
    <t>Geranium-Interspec, Calliope Med Violet</t>
  </si>
  <si>
    <t>Geranium-Interspec, Calliope Med White</t>
  </si>
  <si>
    <t>Geranium-Zonal, Patriot Rosalinda</t>
  </si>
  <si>
    <t>Gerbera, Garvinea Majstic Burgundy</t>
  </si>
  <si>
    <t>Gerbera, Patio Pinnacles</t>
  </si>
  <si>
    <t>N.G. Impatiens, Roller Coaster Red Racer</t>
  </si>
  <si>
    <t>Nemesia, Escential Rspbry Lemonade</t>
  </si>
  <si>
    <t>Nemesia, Nesia Bananaberry</t>
  </si>
  <si>
    <t>Osteospermum, Osticade Yellow</t>
  </si>
  <si>
    <t>Petchoa, SuperCal Rose</t>
  </si>
  <si>
    <t>Petchoa, SuperCal Royal Red</t>
  </si>
  <si>
    <t>Petunia-Vegetative, Amore Heart &amp; Soul</t>
  </si>
  <si>
    <t>Petunia-Vegetative, Amore Pink Heart</t>
  </si>
  <si>
    <t>Petunia-Vegetative, Capella Cherry Vanilla</t>
  </si>
  <si>
    <t>Petunia-Vegetative, Cascadias Rim Violet</t>
  </si>
  <si>
    <t>Petunia-Vegetative, Crazytunia Blkbry Jam</t>
  </si>
  <si>
    <t>Petunia-Vegetative, Crazytunia Razzmatazz</t>
  </si>
  <si>
    <t>Petunia-Vegetative, DuraBloom Blue Vein</t>
  </si>
  <si>
    <t>Petunia-Vegetative, DuraBloom Purple</t>
  </si>
  <si>
    <t>Petunia-Vegetative, Splash Dance Bolero Blue</t>
  </si>
  <si>
    <t>Petunia-Vegetative, Splash Dance Magnta Mambo</t>
  </si>
  <si>
    <t>Petunia-Vegetative, Splash Dance Purple Polka</t>
  </si>
  <si>
    <t>Petunia-Vegetative, Sweetunia Fiona Flash</t>
  </si>
  <si>
    <t>Petunia-Vegetative, ZOOM! Purple</t>
  </si>
  <si>
    <t>Rose, Sunrosa Fragrant Pink</t>
  </si>
  <si>
    <t>Rose, Sunrosa Orange Delight</t>
  </si>
  <si>
    <t>Rose, Sunrosa Red</t>
  </si>
  <si>
    <t>Rose, Sunrosa Yellow Delight</t>
  </si>
  <si>
    <t>Sunpatiens, Compact Hot Pink</t>
  </si>
  <si>
    <t>Sunpatiens, Compact Rose Glow</t>
  </si>
  <si>
    <t>Thunbergia, Sunny Susy Pink Beauty</t>
  </si>
  <si>
    <t>Verbena, Empress Sun Red</t>
  </si>
  <si>
    <t>Verbena, Estrella Lobsterfest</t>
  </si>
  <si>
    <t>Verbena, Estrella Merlot</t>
  </si>
  <si>
    <t>Verbena, VanessaStd Bicolor Indigo</t>
  </si>
  <si>
    <t>Verbena, VanessaStd Bicolor Pink</t>
  </si>
  <si>
    <t>Verbena, VanessaStd Dark Pink</t>
  </si>
  <si>
    <t>Verbena, VanessaStd Purple</t>
  </si>
  <si>
    <t>Verbena, VanessaStd Red</t>
  </si>
  <si>
    <t>Verbena, VanessaStd White</t>
  </si>
  <si>
    <t>Achillea, Summer Berries</t>
  </si>
  <si>
    <t>Campanula medium, Champion II Deep Blue</t>
  </si>
  <si>
    <t>Campanula medium, Champion II Pink</t>
  </si>
  <si>
    <t>Delphinium, Pacific Giant Mix</t>
  </si>
  <si>
    <t>Dianthus barbatus, Barbarini Mix</t>
  </si>
  <si>
    <t>Digitalis, Dalmatian Mix</t>
  </si>
  <si>
    <t>Digitalis, Dalmatian Purple</t>
  </si>
  <si>
    <t>Echinacea purpurea, Sombrero Lemon Yellow</t>
  </si>
  <si>
    <t>Heuchera, Indian Summer Mulberry</t>
  </si>
  <si>
    <t>Leucanthemum, Betsy</t>
  </si>
  <si>
    <t>Rudbeckia, Amarillo Gold</t>
  </si>
  <si>
    <t>Sedum upright, Cherry Truffle</t>
  </si>
  <si>
    <t>Hoya kerrii, Single Leaf Green</t>
  </si>
  <si>
    <t>Sedum creeping, Sunsparkler Plum Dazzled</t>
  </si>
  <si>
    <t>Senecio, String of Dolphins</t>
  </si>
  <si>
    <t>Lettuce, Parris Island Cos</t>
  </si>
  <si>
    <t>Pepper, Cubanelle</t>
  </si>
  <si>
    <t>Pepper, Habanero Orange</t>
  </si>
  <si>
    <t>Pepper, Habanero Red</t>
  </si>
  <si>
    <t>Pepper, Jalapeno M</t>
  </si>
  <si>
    <t>Pepper, Red Knight X3R</t>
  </si>
  <si>
    <t>Q1125</t>
  </si>
  <si>
    <t>Q1130</t>
  </si>
  <si>
    <t>Q1135</t>
  </si>
  <si>
    <t>R1845</t>
  </si>
  <si>
    <t>T1845</t>
  </si>
  <si>
    <t>T2535</t>
  </si>
  <si>
    <t>T2715</t>
  </si>
  <si>
    <t>R2950</t>
  </si>
  <si>
    <t>T2950</t>
  </si>
  <si>
    <t>R2955</t>
  </si>
  <si>
    <t>T2955</t>
  </si>
  <si>
    <t>R2960</t>
  </si>
  <si>
    <t>T2960</t>
  </si>
  <si>
    <t>R3605</t>
  </si>
  <si>
    <t>T3605</t>
  </si>
  <si>
    <t>R4905</t>
  </si>
  <si>
    <t>T4905</t>
  </si>
  <si>
    <t>O5130</t>
  </si>
  <si>
    <t>R5130</t>
  </si>
  <si>
    <t>T5130</t>
  </si>
  <si>
    <t>O5135</t>
  </si>
  <si>
    <t>R5135</t>
  </si>
  <si>
    <t>T5135</t>
  </si>
  <si>
    <t>O5140</t>
  </si>
  <si>
    <t>R5140</t>
  </si>
  <si>
    <t>T5140</t>
  </si>
  <si>
    <t>O5375</t>
  </si>
  <si>
    <t>R5375</t>
  </si>
  <si>
    <t>T5375</t>
  </si>
  <si>
    <t>R5550</t>
  </si>
  <si>
    <t>T5550</t>
  </si>
  <si>
    <t>R5575</t>
  </si>
  <si>
    <t>T5575</t>
  </si>
  <si>
    <t>C9110</t>
  </si>
  <si>
    <t>C9115</t>
  </si>
  <si>
    <t>C9120</t>
  </si>
  <si>
    <t>C9125</t>
  </si>
  <si>
    <t>C9135</t>
  </si>
  <si>
    <t>C1185</t>
  </si>
  <si>
    <t>C1190</t>
  </si>
  <si>
    <t>C1195</t>
  </si>
  <si>
    <t>C1200</t>
  </si>
  <si>
    <t>C2020</t>
  </si>
  <si>
    <t>C2300</t>
  </si>
  <si>
    <t>C2305</t>
  </si>
  <si>
    <t>C2445</t>
  </si>
  <si>
    <t>C2450</t>
  </si>
  <si>
    <t>C2500</t>
  </si>
  <si>
    <t>C2570</t>
  </si>
  <si>
    <t>C2575</t>
  </si>
  <si>
    <t>C2840</t>
  </si>
  <si>
    <t>C2845</t>
  </si>
  <si>
    <t>C2865</t>
  </si>
  <si>
    <t>C2870</t>
  </si>
  <si>
    <t>C2875</t>
  </si>
  <si>
    <t>C2895</t>
  </si>
  <si>
    <t>C3010</t>
  </si>
  <si>
    <t>C3015</t>
  </si>
  <si>
    <t>C3020</t>
  </si>
  <si>
    <t>C3025</t>
  </si>
  <si>
    <t>C3050</t>
  </si>
  <si>
    <t>C3055</t>
  </si>
  <si>
    <t>C3060</t>
  </si>
  <si>
    <t>C3065</t>
  </si>
  <si>
    <t>C3305</t>
  </si>
  <si>
    <t>C3330</t>
  </si>
  <si>
    <t>C4020</t>
  </si>
  <si>
    <t>C4700</t>
  </si>
  <si>
    <t>RECOMMENDED ACCESSORIES</t>
  </si>
  <si>
    <t>Aster, Pixie Princess</t>
  </si>
  <si>
    <t>Begonia - Tuberous, AmerHyb Picotee LacePnk</t>
  </si>
  <si>
    <t>Begonia - Tuberous, AmerHyb Picotee LaceRed</t>
  </si>
  <si>
    <t>Begonia - Tuberous, AmerHyb Ruffled Pink</t>
  </si>
  <si>
    <t>Begonia - Tuberous, AmerHyb Ruffled Yellow</t>
  </si>
  <si>
    <t>Begonia - Tuberous, Nonstop Rose Picotee</t>
  </si>
  <si>
    <t>Begonia - Tuberous, NonstopJoy Mix</t>
  </si>
  <si>
    <t>Dianthus, Telstar Crimson</t>
  </si>
  <si>
    <t>Dianthus interspec, Jolt Purple</t>
  </si>
  <si>
    <t>Gerbera, FlorMaxi Dk Fireball BC</t>
  </si>
  <si>
    <t>Gerbera, FlorMaxi Eyec Purp BC</t>
  </si>
  <si>
    <t>Gerbera, FlorMaxi Eyec Red BC</t>
  </si>
  <si>
    <t>Gerbera, FlorMaxi Pink BC</t>
  </si>
  <si>
    <t>Impatiens, Beacon Formula Mix</t>
  </si>
  <si>
    <t>Impatiens, Imara XDR Hot Mix</t>
  </si>
  <si>
    <t>Impatiens, Imara XDR Pastel Mix</t>
  </si>
  <si>
    <t>Impatiens, Imara XDR Pro Formula Mix</t>
  </si>
  <si>
    <t>Impatiens, Imara XDR Rosy Mix</t>
  </si>
  <si>
    <t>Impatiens, Imara XDR Tango Mix</t>
  </si>
  <si>
    <t>Marigold - French, SuperHero Deep Orange</t>
  </si>
  <si>
    <t>Marigold - French, SuperHero Deep Yellow</t>
  </si>
  <si>
    <t>Marigold-Triploid, Endurance Yellow</t>
  </si>
  <si>
    <t>Petunia, Madness Blue Star</t>
  </si>
  <si>
    <t>Petunia, Madness Blue Vein</t>
  </si>
  <si>
    <t>Petunia, Madness Mid Blue</t>
  </si>
  <si>
    <t>Petunia, TriTunia Crimson Star</t>
  </si>
  <si>
    <t>Petunia, TriTunia Star Mix</t>
  </si>
  <si>
    <t>Petunia Premium, E3 Easy Wave Blue</t>
  </si>
  <si>
    <t>Petunia Premium, E3 Easy Wave Coral</t>
  </si>
  <si>
    <t>Petunia Premium, E3 Easy Wave Pink</t>
  </si>
  <si>
    <t>Petunia Premium, E3 Easy Wave Pink Cosmo</t>
  </si>
  <si>
    <t>Petunia Premium, E3 Easy Wave Red</t>
  </si>
  <si>
    <t>Petunia Premium, E3 Easy Wave White</t>
  </si>
  <si>
    <t>Petunia Premium, Shock Wave White</t>
  </si>
  <si>
    <t>Primula, Princessa Mix</t>
  </si>
  <si>
    <t>Stock, Hot Cakes Mix</t>
  </si>
  <si>
    <t>Torenia, Hi-Lite Mix</t>
  </si>
  <si>
    <t>Viola, Sorbet Tiger Eye</t>
  </si>
  <si>
    <t>Viola, Sorbet XP Mix SprngSlct</t>
  </si>
  <si>
    <t>Zinnia, Profusion Red Yellow Bi</t>
  </si>
  <si>
    <t>O0455</t>
  </si>
  <si>
    <t>R0455</t>
  </si>
  <si>
    <t>T0455</t>
  </si>
  <si>
    <t>Q0600</t>
  </si>
  <si>
    <t>Q0605</t>
  </si>
  <si>
    <t>Q0610</t>
  </si>
  <si>
    <t>Q0615</t>
  </si>
  <si>
    <t>T0625</t>
  </si>
  <si>
    <t>Q0625</t>
  </si>
  <si>
    <t>T0635</t>
  </si>
  <si>
    <t>Q0635</t>
  </si>
  <si>
    <t>R0680</t>
  </si>
  <si>
    <t>T0680</t>
  </si>
  <si>
    <t>Q0680</t>
  </si>
  <si>
    <t>R0690</t>
  </si>
  <si>
    <t>T0690</t>
  </si>
  <si>
    <t>Q0690</t>
  </si>
  <si>
    <t>T0900</t>
  </si>
  <si>
    <t>Q0900</t>
  </si>
  <si>
    <t>Q1020</t>
  </si>
  <si>
    <t>Q1025</t>
  </si>
  <si>
    <t>Q1030</t>
  </si>
  <si>
    <t>R1520</t>
  </si>
  <si>
    <t>T1520</t>
  </si>
  <si>
    <t>R1550</t>
  </si>
  <si>
    <t>T1550</t>
  </si>
  <si>
    <t>T3045</t>
  </si>
  <si>
    <t>T3050</t>
  </si>
  <si>
    <t>T3205</t>
  </si>
  <si>
    <t>T3210</t>
  </si>
  <si>
    <t>O3700</t>
  </si>
  <si>
    <t>O3700S</t>
  </si>
  <si>
    <t>R3700</t>
  </si>
  <si>
    <t>T3700</t>
  </si>
  <si>
    <t>O3705</t>
  </si>
  <si>
    <t>O3705S</t>
  </si>
  <si>
    <t>T3810</t>
  </si>
  <si>
    <t>O5100</t>
  </si>
  <si>
    <t>R5100</t>
  </si>
  <si>
    <t>T5100</t>
  </si>
  <si>
    <t>O5110</t>
  </si>
  <si>
    <t>R5110</t>
  </si>
  <si>
    <t>T5110</t>
  </si>
  <si>
    <t>R5245</t>
  </si>
  <si>
    <t>T5245</t>
  </si>
  <si>
    <t>O5370</t>
  </si>
  <si>
    <t>R5370</t>
  </si>
  <si>
    <t>T5370</t>
  </si>
  <si>
    <t>O5380</t>
  </si>
  <si>
    <t>R5380</t>
  </si>
  <si>
    <t>T5380</t>
  </si>
  <si>
    <t>O5385</t>
  </si>
  <si>
    <t>R5385</t>
  </si>
  <si>
    <t>T5385</t>
  </si>
  <si>
    <t>R5740</t>
  </si>
  <si>
    <t>T5740</t>
  </si>
  <si>
    <t>O7435</t>
  </si>
  <si>
    <t>R7435</t>
  </si>
  <si>
    <t>T7435</t>
  </si>
  <si>
    <t>Broccoli, Lieutenant</t>
  </si>
  <si>
    <t>Pepper, Candy Cane Chocolte Chry</t>
  </si>
  <si>
    <t>Pepper, Carolina Reaper</t>
  </si>
  <si>
    <t>Pepper, Hungarian Cheese Mix</t>
  </si>
  <si>
    <t>Basil, Dolce Fresca</t>
  </si>
  <si>
    <t>Lavender, Anouk Deep Rose</t>
  </si>
  <si>
    <t>Lavender, Primavera</t>
  </si>
  <si>
    <t>Oregano, Greek (ctg)</t>
  </si>
  <si>
    <t>C6999S</t>
  </si>
  <si>
    <t>Bacopa, Scopia Gulliver CompctWht</t>
  </si>
  <si>
    <t>Begonia - Rex, Bewitched Night Owl</t>
  </si>
  <si>
    <t>Begonia - Rex, Shadow King Rose</t>
  </si>
  <si>
    <t>Begonia boliviensi, Belleconia Hot Orange</t>
  </si>
  <si>
    <t>Begonia boliviensi, Belleconia Mango</t>
  </si>
  <si>
    <t>Begonia boliviensi, Belleconia Rose</t>
  </si>
  <si>
    <t>Begonia boliviensi, Belleconia Soft Orange</t>
  </si>
  <si>
    <t>Bidens, Giant Sun Francisco</t>
  </si>
  <si>
    <t>Brachyscome, Fresco Purple</t>
  </si>
  <si>
    <t>Calibrachoa, Calibasket Sunnyside</t>
  </si>
  <si>
    <t>Calibrachoa, Calitastic Noble Blue</t>
  </si>
  <si>
    <t>Calibrachoa, Candy Shop Bag of Trix</t>
  </si>
  <si>
    <t>Calibrachoa, Celebration Dbl Yellow</t>
  </si>
  <si>
    <t>Calibrachoa, Colibri Bling Exotic Red</t>
  </si>
  <si>
    <t>Calibrachoa, Colibri Bling Purple</t>
  </si>
  <si>
    <t>Coleus-Vegetative, Main St La Rambla</t>
  </si>
  <si>
    <t>Coleus-Vegetative, Main St Venice Boulevard</t>
  </si>
  <si>
    <t>Dahlia, LaBella Maggiore FunFlame</t>
  </si>
  <si>
    <t>Dahlia, LaBella Maggiore FunRosBi</t>
  </si>
  <si>
    <t>Dahlia, LaBella Med Yellow</t>
  </si>
  <si>
    <t>Dahlia, Megaboom Passion Fruit</t>
  </si>
  <si>
    <t>Geranium-Interspec, Calliope Lg White</t>
  </si>
  <si>
    <t>Geranium-Zonal, Rocky Mtn Dark Red</t>
  </si>
  <si>
    <t>Geranium-Zonal, Rocky Mtn Deep Rose</t>
  </si>
  <si>
    <t>Geranium-Zonal, Rocky Mtn Lavender</t>
  </si>
  <si>
    <t>Geranium-Zonal, Rocky Mtn Orange</t>
  </si>
  <si>
    <t>Geranium-Zonal, Rocky Mtn Salmon</t>
  </si>
  <si>
    <t>Geranium-Zonal, Rocky Mtn Violet</t>
  </si>
  <si>
    <t>Geranium-Zonal, Rosalie Antique Salmon</t>
  </si>
  <si>
    <t>Gerbera, Patio Glorious Purple</t>
  </si>
  <si>
    <t>Jamesbrittenia, Stardom Goldstar</t>
  </si>
  <si>
    <t>Lantana, Heartland Neon</t>
  </si>
  <si>
    <t>Lobelia, Hot+ Aqua</t>
  </si>
  <si>
    <t>Lobelia, Hot+ Blue with Eye</t>
  </si>
  <si>
    <t>Lobelia, Hot+ Electric Purple</t>
  </si>
  <si>
    <t>Lobelia, Hot+ Pretty Heaven</t>
  </si>
  <si>
    <t>Lobelia, Hot+ White</t>
  </si>
  <si>
    <t>Lobelia, Rift Blue</t>
  </si>
  <si>
    <t>Lobelia, Rift Purple</t>
  </si>
  <si>
    <t>Mandevilla, Madinia Coral Pink</t>
  </si>
  <si>
    <t>Mandevilla, Madinia Elegant Velvet Rd</t>
  </si>
  <si>
    <t>Mandevilla, Madinia Maximo Light Pink</t>
  </si>
  <si>
    <t>Mandevilla, Madinia Maximo Scarlet</t>
  </si>
  <si>
    <t>Mandevilla, Madinia Pink</t>
  </si>
  <si>
    <t>Mandevilla, Madinia White</t>
  </si>
  <si>
    <t>N.G. Impatiens, Sol-Luna Blush</t>
  </si>
  <si>
    <t>N.G. Impatiens, Sol-Luna Lilac</t>
  </si>
  <si>
    <t>N.G. Impatiens, Sol-Luna White</t>
  </si>
  <si>
    <t>Nemesia, Escential Blubery Custard</t>
  </si>
  <si>
    <t>Osteospermum, Gelato Almond</t>
  </si>
  <si>
    <t>Osteospermum, Gelato Candy Pink</t>
  </si>
  <si>
    <t>Osteospermum, Gelato Cranberry</t>
  </si>
  <si>
    <t>Osteospermum, Gelato Passion</t>
  </si>
  <si>
    <t>Osteospermum, Gelato Pineapple</t>
  </si>
  <si>
    <t>Osteospermum, Gelato Prune</t>
  </si>
  <si>
    <t>Osteospermum, Gelato Raspberry</t>
  </si>
  <si>
    <t>Osteospermum, Osticade Daybreak</t>
  </si>
  <si>
    <t>Petchoa, SuperCalPrm Pearl White</t>
  </si>
  <si>
    <t>Petchoa, SuperCalPrm Purple Dawn</t>
  </si>
  <si>
    <t>Petchoa, SuperCalPrm Sunset Orange</t>
  </si>
  <si>
    <t>Petchoa, SuperCalPrm Yellow Sun</t>
  </si>
  <si>
    <t>Petunia-Vegetative, Capella Hello Yellow</t>
  </si>
  <si>
    <t>Petunia-Vegetative, Cascadias Chili Red</t>
  </si>
  <si>
    <t>Petunia-Vegetative, Crazytunia Black&amp;White</t>
  </si>
  <si>
    <t>Petunia-Vegetative, Crazytunia Frisky Orange</t>
  </si>
  <si>
    <t>Petunia-Vegetative, Crazytunia Pink Flamingo</t>
  </si>
  <si>
    <t>Petunia-Vegetative, Crazytunia Rspbry Lemnade</t>
  </si>
  <si>
    <t>Petunia-Vegetative, Origami Watermelon</t>
  </si>
  <si>
    <t>Petunia-Vegetative, Surfinia Sumo Pink</t>
  </si>
  <si>
    <t>Sunpatiens, Compact Deep Red</t>
  </si>
  <si>
    <t>Sunpatiens, Vigorous Sweetheart White</t>
  </si>
  <si>
    <t>Verbena, Vanessa Com. Lime</t>
  </si>
  <si>
    <t>C0105</t>
  </si>
  <si>
    <t>C0160</t>
  </si>
  <si>
    <t>C0400</t>
  </si>
  <si>
    <t>C0735</t>
  </si>
  <si>
    <t>C0920</t>
  </si>
  <si>
    <t>C0985</t>
  </si>
  <si>
    <t>C1000</t>
  </si>
  <si>
    <t>C1860</t>
  </si>
  <si>
    <t>C1865</t>
  </si>
  <si>
    <t>C1870</t>
  </si>
  <si>
    <t>C1875</t>
  </si>
  <si>
    <t>C1880</t>
  </si>
  <si>
    <t>C1885</t>
  </si>
  <si>
    <t>C2000</t>
  </si>
  <si>
    <t>C2050</t>
  </si>
  <si>
    <t>C2090</t>
  </si>
  <si>
    <t>C2530</t>
  </si>
  <si>
    <t>C2535</t>
  </si>
  <si>
    <t>C2540</t>
  </si>
  <si>
    <t>C2545</t>
  </si>
  <si>
    <t>C2600</t>
  </si>
  <si>
    <t>C2605</t>
  </si>
  <si>
    <t>C2655</t>
  </si>
  <si>
    <t>C2660</t>
  </si>
  <si>
    <t>C2665</t>
  </si>
  <si>
    <t>C2675</t>
  </si>
  <si>
    <t>C2690</t>
  </si>
  <si>
    <t>C3200</t>
  </si>
  <si>
    <t>C3205</t>
  </si>
  <si>
    <t>C3215</t>
  </si>
  <si>
    <t>C3220</t>
  </si>
  <si>
    <t>C3225</t>
  </si>
  <si>
    <t>C3230</t>
  </si>
  <si>
    <t>C3235</t>
  </si>
  <si>
    <t>C3240</t>
  </si>
  <si>
    <t>C3245</t>
  </si>
  <si>
    <t>C3250</t>
  </si>
  <si>
    <t>C3255</t>
  </si>
  <si>
    <t>C3260</t>
  </si>
  <si>
    <t>C3265</t>
  </si>
  <si>
    <t>C3370</t>
  </si>
  <si>
    <t>C3600</t>
  </si>
  <si>
    <t>C3605</t>
  </si>
  <si>
    <t>C3610</t>
  </si>
  <si>
    <t>C3620</t>
  </si>
  <si>
    <t>C3625</t>
  </si>
  <si>
    <t>C3630</t>
  </si>
  <si>
    <t>C3635</t>
  </si>
  <si>
    <t>C3640</t>
  </si>
  <si>
    <t>C3930</t>
  </si>
  <si>
    <t>C3935</t>
  </si>
  <si>
    <t>C3940</t>
  </si>
  <si>
    <t>C3945</t>
  </si>
  <si>
    <t>C4260</t>
  </si>
  <si>
    <t>C4430</t>
  </si>
  <si>
    <t>C4475</t>
  </si>
  <si>
    <t>C4605</t>
  </si>
  <si>
    <t>C4805</t>
  </si>
  <si>
    <t>C5265</t>
  </si>
  <si>
    <t>Calathea, Zebrina</t>
  </si>
  <si>
    <t>Chlorophytum, Green Edge</t>
  </si>
  <si>
    <t>Chlorophytum, White Edge</t>
  </si>
  <si>
    <t>Dieffenbachia, Camilla</t>
  </si>
  <si>
    <t>Ficus, lyrata</t>
  </si>
  <si>
    <t>Philodendron, hybrida Imperial Red</t>
  </si>
  <si>
    <t>Plectranthus, Guacamole</t>
  </si>
  <si>
    <t>C8205</t>
  </si>
  <si>
    <t>Miscanthus, sinensis Gold Breeze</t>
  </si>
  <si>
    <t>Cotyledon, Silver Peak</t>
  </si>
  <si>
    <t>Delosperma, echinatum Gherkin</t>
  </si>
  <si>
    <t>Echeveria, Mensa</t>
  </si>
  <si>
    <t>Echeveria, Purple Perle von Nurnberg</t>
  </si>
  <si>
    <t>Echeveria, Vertis</t>
  </si>
  <si>
    <t>C8580</t>
  </si>
  <si>
    <t>Coreopsis, Super Star</t>
  </si>
  <si>
    <t>Gaura, Ballerina Rose</t>
  </si>
  <si>
    <t>Gaura, Ballerina White</t>
  </si>
  <si>
    <t>Heuchera, Indian Summer Blackberry</t>
  </si>
  <si>
    <t>Hydrangea hybrida, Game Changer Blue</t>
  </si>
  <si>
    <t>Hydrangea hybrida, Game Changer Pink</t>
  </si>
  <si>
    <t>Leucanthemum, White Lion</t>
  </si>
  <si>
    <t>Myosotis, Bellamy Blue</t>
  </si>
  <si>
    <t>Perovskia, CrazyBlue</t>
  </si>
  <si>
    <t>Salvia, Blue By You</t>
  </si>
  <si>
    <t>Blueberry Pch Sangria</t>
  </si>
  <si>
    <t>Wave Mix Combo Kits</t>
  </si>
  <si>
    <t>Easy Wave Mix Mad About Red</t>
  </si>
  <si>
    <t>Easy Wave Mix Rosy Kisses</t>
  </si>
  <si>
    <t>Easy Wave Mix Very Valentine</t>
  </si>
  <si>
    <t>Shock Wave Mix Power</t>
  </si>
  <si>
    <t>Tags Included</t>
  </si>
  <si>
    <t>13” Planter: Brushed Champagne</t>
  </si>
  <si>
    <t>13” Planter: Brushed Teal</t>
  </si>
  <si>
    <t>13” Planter: Light Mocha</t>
  </si>
  <si>
    <t>13” Planter: Powdered Smoked Gray</t>
  </si>
  <si>
    <t>13” Planter: Warm Copper</t>
  </si>
  <si>
    <t>e-Transfer</t>
  </si>
  <si>
    <t>Canada only. Send to: payments_jfp@jollyfarmer.com</t>
  </si>
  <si>
    <t>O0135</t>
  </si>
  <si>
    <t>R0135</t>
  </si>
  <si>
    <t>Begonia-Angel Wing, Dragon Wings Wht</t>
  </si>
  <si>
    <t>Begonia-Spreading, Viking Explorer RednGrn</t>
  </si>
  <si>
    <t>Begonia-Spreading, Viking Explorer RosnGrn</t>
  </si>
  <si>
    <t>Begonia-landscape, Whopper White w/GreenLf</t>
  </si>
  <si>
    <t>Canna, Cannova Red Golden Flame</t>
  </si>
  <si>
    <t>Canna, Cannova Scarlet</t>
  </si>
  <si>
    <t>Dianthus, Telstar Purple</t>
  </si>
  <si>
    <t>Eucalyptus, Silver Dollar</t>
  </si>
  <si>
    <t>Gerbera, FlorMaxi Coral LE</t>
  </si>
  <si>
    <t>Impatiens, Beacon Mix Portland</t>
  </si>
  <si>
    <t>Impatiens, Beacon Mix Sanibel</t>
  </si>
  <si>
    <t>Impatiens hybrid, Solarscape Magenta Bliss</t>
  </si>
  <si>
    <t>Lisianthus, Julietta Blue</t>
  </si>
  <si>
    <t>Lisianthus, Rosanne 2 Clear Green</t>
  </si>
  <si>
    <t>Marigold-Triploid, Endurance Sunset Gold</t>
  </si>
  <si>
    <t>Pansy, Cats Plus Mix</t>
  </si>
  <si>
    <t>Pansy - Spreading, Cool Wave Blue</t>
  </si>
  <si>
    <t>Petunia, Frost Mix</t>
  </si>
  <si>
    <t>Petunia Premium, E3 Easy Wave Forml Mix</t>
  </si>
  <si>
    <t>Snapdragon, Snapshot Orange</t>
  </si>
  <si>
    <t>Vinca, CoraCascade XDR Mix</t>
  </si>
  <si>
    <t>Vinca, CoraCascade XDR Polka Dot</t>
  </si>
  <si>
    <t>Vinca, CoraCascade XDR Punch</t>
  </si>
  <si>
    <t>Vinca, CoraCascade XDR Strawbrry</t>
  </si>
  <si>
    <t>Vinca, CoraCascade XDR White</t>
  </si>
  <si>
    <t>Vinca, Tattoo Orange</t>
  </si>
  <si>
    <t>Zinnia, Zydeco Cherry</t>
  </si>
  <si>
    <t>Zinnia, Zydeco Deep Yellow</t>
  </si>
  <si>
    <t>Artemisia, SunFern Olympia</t>
  </si>
  <si>
    <t>Colocasia, RH Maui Sunrise</t>
  </si>
  <si>
    <t>Colocasia, RH Waikiki</t>
  </si>
  <si>
    <t>Hedera, Luzii</t>
  </si>
  <si>
    <t>Monstera, Deliciosa Liebm</t>
  </si>
  <si>
    <t>Pothos, Marble Queen</t>
  </si>
  <si>
    <t>Tradescantia, Pistachio White</t>
  </si>
  <si>
    <t>Tradescantia, Purple</t>
  </si>
  <si>
    <t>Tradescantia, Tahitian Bridal Veil</t>
  </si>
  <si>
    <t>Carex, Feather Falls</t>
  </si>
  <si>
    <t>Rosemary, Tuscan Blue</t>
  </si>
  <si>
    <t>Begonia - Rex, Curly Peppermint</t>
  </si>
  <si>
    <t>Begonia x hybrida, Sweetspice Appleblossom</t>
  </si>
  <si>
    <t>Bidens, Spicy Electric White</t>
  </si>
  <si>
    <t>Bracteantha, Granvia Pink</t>
  </si>
  <si>
    <t>Calibrachoa, Calitastic Ballerina</t>
  </si>
  <si>
    <t>Calibrachoa, Calitastic Bright Red</t>
  </si>
  <si>
    <t>Calibrachoa, Calitastic Butter</t>
  </si>
  <si>
    <t>Calibrachoa, Calitastic Merry Cherry</t>
  </si>
  <si>
    <t>Calibrachoa, Calitastic Violaceous</t>
  </si>
  <si>
    <t>Calibrachoa, Chameleon Frozen Ice</t>
  </si>
  <si>
    <t>Calibrachoa, Chameleon Pink Diamond</t>
  </si>
  <si>
    <t>Calibrachoa, Eyeconic Apricot</t>
  </si>
  <si>
    <t>Calibrachoa, Eyeconic Cherry Blossom</t>
  </si>
  <si>
    <t>Calibrachoa, Ombre Pink</t>
  </si>
  <si>
    <t>Calibrachoa, Ombre Sunrise</t>
  </si>
  <si>
    <t>Calibrachoa, Tiktok Orange</t>
  </si>
  <si>
    <t>Coleus-Vegetative, Main St Portage Avenue</t>
  </si>
  <si>
    <t>Dahlia, Hypnotica Lemon Swirl</t>
  </si>
  <si>
    <t>Dahlia, Hypnotica Yellow 2022</t>
  </si>
  <si>
    <t>Dahlia, LaBella Med Fun Pink Flm</t>
  </si>
  <si>
    <t>Dahlia, LaBella Med Fun Ylw Blush</t>
  </si>
  <si>
    <t>Double Impatiens, Musica Lavender</t>
  </si>
  <si>
    <t>Evolvulus, Beach Bum Blue</t>
  </si>
  <si>
    <t>Geranium-Interspec, Calliope Cascade Violet</t>
  </si>
  <si>
    <t>Geranium-Interspec, Calliope Med Salmon</t>
  </si>
  <si>
    <t>Geranium-Ivy, Ivy League Arctic Red</t>
  </si>
  <si>
    <t>Geranium-Ivy, Ivy League Brgndy Bicolor</t>
  </si>
  <si>
    <t>Geranium-Ivy, Ivy League Burgundy</t>
  </si>
  <si>
    <t>Geranium-Ivy, Ivy League Deep Pink</t>
  </si>
  <si>
    <t>Geranium-Ivy, Ivy League Hot Coral</t>
  </si>
  <si>
    <t>Geranium-Ivy, Ivy League Red</t>
  </si>
  <si>
    <t>Geranium-Ivy, Ivy League White</t>
  </si>
  <si>
    <t>Geranium-Scented, Aroma Bunny Brunch</t>
  </si>
  <si>
    <t>Geranium-Scented, Aroma Lady Plymouth</t>
  </si>
  <si>
    <t>Geranium-Zonal, Glitter Orange</t>
  </si>
  <si>
    <t>Geranium-Zonal, Glitter Pink</t>
  </si>
  <si>
    <t>Gerbera, Garvinea Majestic Purple</t>
  </si>
  <si>
    <t>Gerbera, Garvinea Sweet Sparkle</t>
  </si>
  <si>
    <t>Gerbera, Patio Daintree</t>
  </si>
  <si>
    <t>Helianthus, Sunbelievable BrwnEyed Gl</t>
  </si>
  <si>
    <t>Heliotrope, Midnight Sky</t>
  </si>
  <si>
    <t>Lantana, Heartland Orange</t>
  </si>
  <si>
    <t>Lobelia, Hot Brilliant Blue</t>
  </si>
  <si>
    <t>Lobelia, Hot Snow White</t>
  </si>
  <si>
    <t>Lobelia, Hot Water Blue</t>
  </si>
  <si>
    <t>N.G. Impatiens, Sol-Luna Electric Pink</t>
  </si>
  <si>
    <t>N.G. Impatiens, Sol-Luna Red</t>
  </si>
  <si>
    <t>N.G. Impatiens, Sol-Luna Ultra Violet</t>
  </si>
  <si>
    <t>Nemesia, Nesia Inca</t>
  </si>
  <si>
    <t>Osteospermum, Gelato Apricot</t>
  </si>
  <si>
    <t>Osteospermum, Gelato Pink Surprise</t>
  </si>
  <si>
    <t>Osteospermum, Osticade Pure White</t>
  </si>
  <si>
    <t>Pericallis, Senetti Violet Bicolor</t>
  </si>
  <si>
    <t>Petunia-Mini, Littletunia Purple Blue</t>
  </si>
  <si>
    <t>Petunia-Vegetative, Blanket Silver Surprise</t>
  </si>
  <si>
    <t>Petunia-Vegetative, Capella Purple</t>
  </si>
  <si>
    <t>Petunia-Vegetative, Cascadias Indigo</t>
  </si>
  <si>
    <t>Petunia-Vegetative, Crazytunia Cosmic Pink</t>
  </si>
  <si>
    <t>Petunia-Vegetative, Flower Shower Gldn Hrvst</t>
  </si>
  <si>
    <t>Petunia-Vegetative, Flower Shower Mayan Sunst</t>
  </si>
  <si>
    <t>Petunia-Vegetative, Splash Dance Rumba Rose</t>
  </si>
  <si>
    <t>Petunia-Vegetative, Surfinia Deep Red</t>
  </si>
  <si>
    <t>Salvia farinacea, Sallyfun Blue Lagoon</t>
  </si>
  <si>
    <t>Sanvitalia, Talya Great Yellow</t>
  </si>
  <si>
    <t>Scaevola, Touch Indigo</t>
  </si>
  <si>
    <t>Scaevola, Touch White</t>
  </si>
  <si>
    <t>Streptocarpus, Ladyslippers Azure</t>
  </si>
  <si>
    <t>Streptocarpus, Ladyslippers Blueberry</t>
  </si>
  <si>
    <t>Sunpatiens, Compact Classic White</t>
  </si>
  <si>
    <t>Sunpatiens, Compact Lavender Splash</t>
  </si>
  <si>
    <t>Sunpatiens, Compact Purple Candy</t>
  </si>
  <si>
    <t>Sunpatiens, Vigorous Peach Candy</t>
  </si>
  <si>
    <t>Verbena, Estrella Blueberry</t>
  </si>
  <si>
    <t>Verbena, Estrella White</t>
  </si>
  <si>
    <t>Verbena, Vanessa Com. Rosa</t>
  </si>
  <si>
    <t>Verbena, VanessaStd Optik Grape</t>
  </si>
  <si>
    <t>Aquilegia, Early Bird Blue White</t>
  </si>
  <si>
    <t>Aquilegia, Early Bird Mix</t>
  </si>
  <si>
    <t>Aquilegia, Early Bird Red White</t>
  </si>
  <si>
    <t>Brunnera macrophyl, Frostbite</t>
  </si>
  <si>
    <t>Delphinium, Delphina Pink White Bee</t>
  </si>
  <si>
    <t>Delphinium, Red Lark</t>
  </si>
  <si>
    <t>Echinacea purpurea, Magnus</t>
  </si>
  <si>
    <t>Gaillardia, SpinTop Mariachi Copr Sun</t>
  </si>
  <si>
    <t>Heuchera, Carnival Cinnamon Stick</t>
  </si>
  <si>
    <t>Heuchera, Indian Summer Cherryberry</t>
  </si>
  <si>
    <t>Heuchera, Indian Summer Splashberry</t>
  </si>
  <si>
    <t>Heuchera, Magma</t>
  </si>
  <si>
    <t>Liatris, Floristan Violet</t>
  </si>
  <si>
    <t>Rudbeckia, Goldblitz</t>
  </si>
  <si>
    <t>Verbena bonariensi, Vanity</t>
  </si>
  <si>
    <t>Veronica, Skyward Blue</t>
  </si>
  <si>
    <t>Veronica, Skyward Pink</t>
  </si>
  <si>
    <t>Delosperma, Delmara Fuchsia</t>
  </si>
  <si>
    <t>Delosperma, Delmara Red</t>
  </si>
  <si>
    <t>Delosperma, Delmara Yellow</t>
  </si>
  <si>
    <t>Echeveria, Coral Reef Pink</t>
  </si>
  <si>
    <t>Hoya kerrii, Single Leaf Variegata</t>
  </si>
  <si>
    <t>Orostachys, Chinese Hat</t>
  </si>
  <si>
    <t>Sedum creeping, What a Doozie</t>
  </si>
  <si>
    <t>Sempervivum, Supersemp Onyx</t>
  </si>
  <si>
    <t>Strawberry, Summer Breeze Chry Blossm</t>
  </si>
  <si>
    <t>Strawberry, Summer Breeze Snow</t>
  </si>
  <si>
    <t>O0020</t>
  </si>
  <si>
    <t>O0020S</t>
  </si>
  <si>
    <t>R0020</t>
  </si>
  <si>
    <t>T0020</t>
  </si>
  <si>
    <t>O0135S</t>
  </si>
  <si>
    <t>R0320</t>
  </si>
  <si>
    <t>T0320</t>
  </si>
  <si>
    <t>O0420</t>
  </si>
  <si>
    <t>R0420</t>
  </si>
  <si>
    <t>T0420</t>
  </si>
  <si>
    <t>O0440</t>
  </si>
  <si>
    <t>R0440</t>
  </si>
  <si>
    <t>T0440</t>
  </si>
  <si>
    <t>O0450S</t>
  </si>
  <si>
    <t>T0500</t>
  </si>
  <si>
    <t>T0505</t>
  </si>
  <si>
    <t>T0515</t>
  </si>
  <si>
    <t>T0525</t>
  </si>
  <si>
    <t>T0530</t>
  </si>
  <si>
    <t>T0535</t>
  </si>
  <si>
    <t>T0540</t>
  </si>
  <si>
    <t>T0545</t>
  </si>
  <si>
    <t>T0550</t>
  </si>
  <si>
    <t>R0675</t>
  </si>
  <si>
    <t>T0675</t>
  </si>
  <si>
    <t>R1020</t>
  </si>
  <si>
    <t>T1020</t>
  </si>
  <si>
    <t>R1025</t>
  </si>
  <si>
    <t>T1025</t>
  </si>
  <si>
    <t>T1030</t>
  </si>
  <si>
    <t>R1415</t>
  </si>
  <si>
    <t>T1415</t>
  </si>
  <si>
    <t>R1505</t>
  </si>
  <si>
    <t>T1505</t>
  </si>
  <si>
    <t>R1530</t>
  </si>
  <si>
    <t>T1530</t>
  </si>
  <si>
    <t>R1810</t>
  </si>
  <si>
    <t>T1810</t>
  </si>
  <si>
    <t>O1865</t>
  </si>
  <si>
    <t>O1865S</t>
  </si>
  <si>
    <t>R1865</t>
  </si>
  <si>
    <t>T1865</t>
  </si>
  <si>
    <t>T2645</t>
  </si>
  <si>
    <t>O2715</t>
  </si>
  <si>
    <t>R2715</t>
  </si>
  <si>
    <t>O3515</t>
  </si>
  <si>
    <t>R3515</t>
  </si>
  <si>
    <t>T3515</t>
  </si>
  <si>
    <t>O3535</t>
  </si>
  <si>
    <t>R3535</t>
  </si>
  <si>
    <t>T3535</t>
  </si>
  <si>
    <t>O3540</t>
  </si>
  <si>
    <t>R3540</t>
  </si>
  <si>
    <t>T3540</t>
  </si>
  <si>
    <t>O3550</t>
  </si>
  <si>
    <t>R3550</t>
  </si>
  <si>
    <t>T3550</t>
  </si>
  <si>
    <t>O3555</t>
  </si>
  <si>
    <t>R3555</t>
  </si>
  <si>
    <t>T3555</t>
  </si>
  <si>
    <t>O3570</t>
  </si>
  <si>
    <t>O3570S</t>
  </si>
  <si>
    <t>R3570</t>
  </si>
  <si>
    <t>T3570</t>
  </si>
  <si>
    <t>T3805</t>
  </si>
  <si>
    <t>T3815</t>
  </si>
  <si>
    <t>R3870</t>
  </si>
  <si>
    <t>T3870</t>
  </si>
  <si>
    <t>R4915</t>
  </si>
  <si>
    <t>T4915</t>
  </si>
  <si>
    <t>R4925</t>
  </si>
  <si>
    <t>T4925</t>
  </si>
  <si>
    <t>R4935</t>
  </si>
  <si>
    <t>T4935</t>
  </si>
  <si>
    <t>R4940</t>
  </si>
  <si>
    <t>T4940</t>
  </si>
  <si>
    <t>O5245</t>
  </si>
  <si>
    <t>O5245S</t>
  </si>
  <si>
    <t>R5510</t>
  </si>
  <si>
    <t>T5510</t>
  </si>
  <si>
    <t>R5515</t>
  </si>
  <si>
    <t>T5515</t>
  </si>
  <si>
    <t>R5525</t>
  </si>
  <si>
    <t>T5525</t>
  </si>
  <si>
    <t>R5530</t>
  </si>
  <si>
    <t>T5530</t>
  </si>
  <si>
    <t>R5540</t>
  </si>
  <si>
    <t>T5540</t>
  </si>
  <si>
    <t>R5545</t>
  </si>
  <si>
    <t>T5545</t>
  </si>
  <si>
    <t>O5555</t>
  </si>
  <si>
    <t>R5555</t>
  </si>
  <si>
    <t>T5555</t>
  </si>
  <si>
    <t>O5570</t>
  </si>
  <si>
    <t>R5570</t>
  </si>
  <si>
    <t>T5570</t>
  </si>
  <si>
    <t>O5605</t>
  </si>
  <si>
    <t>O5605S</t>
  </si>
  <si>
    <t>R5605</t>
  </si>
  <si>
    <t>T5605</t>
  </si>
  <si>
    <t>R5700</t>
  </si>
  <si>
    <t>T5700</t>
  </si>
  <si>
    <t>T6620</t>
  </si>
  <si>
    <t>O6645</t>
  </si>
  <si>
    <t>R6645</t>
  </si>
  <si>
    <t>T6645</t>
  </si>
  <si>
    <t>R6815</t>
  </si>
  <si>
    <t>T6815</t>
  </si>
  <si>
    <t>R6825</t>
  </si>
  <si>
    <t>T6825</t>
  </si>
  <si>
    <t>R6830</t>
  </si>
  <si>
    <t>T6830</t>
  </si>
  <si>
    <t>O6930</t>
  </si>
  <si>
    <t>R6930</t>
  </si>
  <si>
    <t>T6930</t>
  </si>
  <si>
    <t>R8245</t>
  </si>
  <si>
    <t>T8245</t>
  </si>
  <si>
    <t>Q0675</t>
  </si>
  <si>
    <t>T1045</t>
  </si>
  <si>
    <t>Q1045</t>
  </si>
  <si>
    <t>Q3205</t>
  </si>
  <si>
    <t>Q3210</t>
  </si>
  <si>
    <t>Q4905</t>
  </si>
  <si>
    <t>Q4915</t>
  </si>
  <si>
    <t>Q4925</t>
  </si>
  <si>
    <t>Q4935</t>
  </si>
  <si>
    <t>Q4940</t>
  </si>
  <si>
    <t>Q5525</t>
  </si>
  <si>
    <t>Q5530</t>
  </si>
  <si>
    <t>Q5540</t>
  </si>
  <si>
    <t>Q5545</t>
  </si>
  <si>
    <t>Q5550</t>
  </si>
  <si>
    <t>Q5555</t>
  </si>
  <si>
    <t>B6720</t>
  </si>
  <si>
    <t>C6720S</t>
  </si>
  <si>
    <t>C6870S</t>
  </si>
  <si>
    <t>C6880S</t>
  </si>
  <si>
    <t>C6915S</t>
  </si>
  <si>
    <t>C6925S</t>
  </si>
  <si>
    <t>C0065</t>
  </si>
  <si>
    <t>C0200</t>
  </si>
  <si>
    <t>C0205</t>
  </si>
  <si>
    <t>C0210</t>
  </si>
  <si>
    <t>C0350</t>
  </si>
  <si>
    <t>C0410</t>
  </si>
  <si>
    <t>C0425</t>
  </si>
  <si>
    <t>C0720</t>
  </si>
  <si>
    <t>B0920</t>
  </si>
  <si>
    <t>C1170</t>
  </si>
  <si>
    <t>C1175</t>
  </si>
  <si>
    <t>C1180</t>
  </si>
  <si>
    <t>C1260</t>
  </si>
  <si>
    <t>C1265</t>
  </si>
  <si>
    <t>C1270</t>
  </si>
  <si>
    <t>C1275</t>
  </si>
  <si>
    <t>C1280</t>
  </si>
  <si>
    <t>C1285</t>
  </si>
  <si>
    <t>B1500</t>
  </si>
  <si>
    <t>C1500</t>
  </si>
  <si>
    <t>C1510</t>
  </si>
  <si>
    <t>C1515</t>
  </si>
  <si>
    <t>C1520</t>
  </si>
  <si>
    <t>C1530</t>
  </si>
  <si>
    <t>C1535</t>
  </si>
  <si>
    <t>C1540</t>
  </si>
  <si>
    <t>C1545</t>
  </si>
  <si>
    <t>C1550</t>
  </si>
  <si>
    <t>C1555</t>
  </si>
  <si>
    <t>C1560</t>
  </si>
  <si>
    <t>C1565</t>
  </si>
  <si>
    <t>C1810</t>
  </si>
  <si>
    <t>C1890</t>
  </si>
  <si>
    <t>C1915</t>
  </si>
  <si>
    <t>C1940</t>
  </si>
  <si>
    <t>C1945</t>
  </si>
  <si>
    <t>C1970</t>
  </si>
  <si>
    <t>C1985</t>
  </si>
  <si>
    <t>C2340</t>
  </si>
  <si>
    <t>C2410</t>
  </si>
  <si>
    <t>C2455</t>
  </si>
  <si>
    <t>C2475</t>
  </si>
  <si>
    <t>C2480</t>
  </si>
  <si>
    <t>C2485</t>
  </si>
  <si>
    <t>C2490</t>
  </si>
  <si>
    <t>C2495</t>
  </si>
  <si>
    <t>C2805</t>
  </si>
  <si>
    <t>C2830</t>
  </si>
  <si>
    <t>C2835</t>
  </si>
  <si>
    <t>C2850</t>
  </si>
  <si>
    <t>C2855</t>
  </si>
  <si>
    <t>C2860</t>
  </si>
  <si>
    <t>C2890</t>
  </si>
  <si>
    <t>C2900</t>
  </si>
  <si>
    <t>C2905</t>
  </si>
  <si>
    <t>C2915</t>
  </si>
  <si>
    <t>C3270</t>
  </si>
  <si>
    <t>C3275</t>
  </si>
  <si>
    <t>C3280</t>
  </si>
  <si>
    <t>C3300</t>
  </si>
  <si>
    <t>C3310</t>
  </si>
  <si>
    <t>C3960</t>
  </si>
  <si>
    <t>C4025</t>
  </si>
  <si>
    <t>C4030</t>
  </si>
  <si>
    <t>C4035</t>
  </si>
  <si>
    <t>C4040</t>
  </si>
  <si>
    <t>C4045</t>
  </si>
  <si>
    <t>C4050</t>
  </si>
  <si>
    <t>C4535</t>
  </si>
  <si>
    <t>C4610</t>
  </si>
  <si>
    <t>C4615</t>
  </si>
  <si>
    <t>C4620</t>
  </si>
  <si>
    <t>C4635</t>
  </si>
  <si>
    <t>C4820</t>
  </si>
  <si>
    <t>C4830</t>
  </si>
  <si>
    <t>C4855</t>
  </si>
  <si>
    <t>C5020</t>
  </si>
  <si>
    <t>C5035</t>
  </si>
  <si>
    <t>C5045</t>
  </si>
  <si>
    <t>C5080</t>
  </si>
  <si>
    <t>C5090</t>
  </si>
  <si>
    <t>C5200</t>
  </si>
  <si>
    <t>C5210</t>
  </si>
  <si>
    <t>C5270</t>
  </si>
  <si>
    <t>C5280</t>
  </si>
  <si>
    <t>C5315</t>
  </si>
  <si>
    <t>C5325</t>
  </si>
  <si>
    <t>C5335</t>
  </si>
  <si>
    <t>C5345</t>
  </si>
  <si>
    <t>C5365</t>
  </si>
  <si>
    <t>C5375</t>
  </si>
  <si>
    <t>C6070</t>
  </si>
  <si>
    <t>C6075</t>
  </si>
  <si>
    <t>C6300</t>
  </si>
  <si>
    <t>C6315</t>
  </si>
  <si>
    <t>C6320</t>
  </si>
  <si>
    <t>C6325</t>
  </si>
  <si>
    <t>C6330</t>
  </si>
  <si>
    <t>C6335</t>
  </si>
  <si>
    <t>C6340</t>
  </si>
  <si>
    <t>C6345</t>
  </si>
  <si>
    <t>C6350</t>
  </si>
  <si>
    <t>C6355</t>
  </si>
  <si>
    <t>C9140</t>
  </si>
  <si>
    <t>C9150</t>
  </si>
  <si>
    <t>C9165</t>
  </si>
  <si>
    <t>C9005</t>
  </si>
  <si>
    <t>C9020</t>
  </si>
  <si>
    <t>C8105</t>
  </si>
  <si>
    <t>C8145</t>
  </si>
  <si>
    <t>C8185</t>
  </si>
  <si>
    <t>C8195</t>
  </si>
  <si>
    <t>C8215</t>
  </si>
  <si>
    <t>C8430</t>
  </si>
  <si>
    <t>C8520</t>
  </si>
  <si>
    <t>C8570</t>
  </si>
  <si>
    <t>C7195</t>
  </si>
  <si>
    <t>C7605</t>
  </si>
  <si>
    <t xml:space="preserve">After the Rain </t>
  </si>
  <si>
    <t xml:space="preserve">After the Storm </t>
  </si>
  <si>
    <t xml:space="preserve">Alexander the Grape </t>
  </si>
  <si>
    <t xml:space="preserve">Answer the Call </t>
  </si>
  <si>
    <t xml:space="preserve">Backyard Fireworks </t>
  </si>
  <si>
    <t xml:space="preserve">Be My Valentine </t>
  </si>
  <si>
    <t xml:space="preserve">Beach House </t>
  </si>
  <si>
    <t xml:space="preserve">Beating Heart </t>
  </si>
  <si>
    <t xml:space="preserve">Berries &amp; Cream </t>
  </si>
  <si>
    <t xml:space="preserve">Berry Smoothie </t>
  </si>
  <si>
    <t xml:space="preserve">Blackberry Tart </t>
  </si>
  <si>
    <t xml:space="preserve">Blueberry Hill </t>
  </si>
  <si>
    <t xml:space="preserve">Blueberry Tart </t>
  </si>
  <si>
    <t xml:space="preserve">Bolero </t>
  </si>
  <si>
    <t xml:space="preserve">Candy Shop </t>
  </si>
  <si>
    <t xml:space="preserve">Capture My Heart </t>
  </si>
  <si>
    <t xml:space="preserve">Color Parade </t>
  </si>
  <si>
    <t xml:space="preserve">Coming Up Roses </t>
  </si>
  <si>
    <t xml:space="preserve">Country Girl </t>
  </si>
  <si>
    <t xml:space="preserve">Country Roads </t>
  </si>
  <si>
    <t xml:space="preserve">Crazy Love </t>
  </si>
  <si>
    <t xml:space="preserve">Dakota Sky </t>
  </si>
  <si>
    <t xml:space="preserve">Easter Eggs </t>
  </si>
  <si>
    <t xml:space="preserve">Enchanted Evening </t>
  </si>
  <si>
    <t xml:space="preserve">Euphoric </t>
  </si>
  <si>
    <t xml:space="preserve">Fairytale </t>
  </si>
  <si>
    <t xml:space="preserve">Fire &amp; Ice </t>
  </si>
  <si>
    <t xml:space="preserve">First Light </t>
  </si>
  <si>
    <t xml:space="preserve">Frosted Berries </t>
  </si>
  <si>
    <t xml:space="preserve">Fruit Salad </t>
  </si>
  <si>
    <t xml:space="preserve">Fun on the 4th </t>
  </si>
  <si>
    <t xml:space="preserve">Golden Blush </t>
  </si>
  <si>
    <t xml:space="preserve">Highland Fling </t>
  </si>
  <si>
    <t xml:space="preserve">Iced Peaches </t>
  </si>
  <si>
    <t xml:space="preserve">Land of Mine </t>
  </si>
  <si>
    <t xml:space="preserve">Limelight </t>
  </si>
  <si>
    <t xml:space="preserve">Lipstick and Lace </t>
  </si>
  <si>
    <t xml:space="preserve">Little Moments </t>
  </si>
  <si>
    <t xml:space="preserve">Muka Laka Hiki </t>
  </si>
  <si>
    <t xml:space="preserve">Music of the Heart </t>
  </si>
  <si>
    <t xml:space="preserve">Out of the Blue </t>
  </si>
  <si>
    <t xml:space="preserve">Perfect Tonight </t>
  </si>
  <si>
    <t xml:space="preserve">Pistachio Pops </t>
  </si>
  <si>
    <t xml:space="preserve">Pixie Stix </t>
  </si>
  <si>
    <t xml:space="preserve">Plum Parfait </t>
  </si>
  <si>
    <t xml:space="preserve">Rapunzel </t>
  </si>
  <si>
    <t xml:space="preserve">Remember When </t>
  </si>
  <si>
    <t xml:space="preserve">Rose Explosion </t>
  </si>
  <si>
    <t xml:space="preserve">Safari </t>
  </si>
  <si>
    <t xml:space="preserve">Salute </t>
  </si>
  <si>
    <t xml:space="preserve">Send in the Clowns </t>
  </si>
  <si>
    <t xml:space="preserve">Shades of Summer </t>
  </si>
  <si>
    <t xml:space="preserve">Sky Full of Stars </t>
  </si>
  <si>
    <t xml:space="preserve">Smoldering Summer </t>
  </si>
  <si>
    <t xml:space="preserve">Spring has Sprung </t>
  </si>
  <si>
    <t xml:space="preserve">Strawberry Fields </t>
  </si>
  <si>
    <t xml:space="preserve">Street Style </t>
  </si>
  <si>
    <t xml:space="preserve">Strong and Free </t>
  </si>
  <si>
    <t xml:space="preserve">Sunshine &amp; Storm </t>
  </si>
  <si>
    <t xml:space="preserve">Sweet Dreams </t>
  </si>
  <si>
    <t xml:space="preserve">Sweet Velour </t>
  </si>
  <si>
    <t xml:space="preserve">Tangled Up in Blue </t>
  </si>
  <si>
    <t xml:space="preserve">Touch of Lavender </t>
  </si>
  <si>
    <t xml:space="preserve">Twilight Hues </t>
  </si>
  <si>
    <t xml:space="preserve">Unlikely Lime </t>
  </si>
  <si>
    <t xml:space="preserve">Vintage Soiree </t>
  </si>
  <si>
    <t xml:space="preserve">Watercolors </t>
  </si>
  <si>
    <t xml:space="preserve">When Stars Come Out </t>
  </si>
  <si>
    <t xml:space="preserve">Whispers of Dawn </t>
  </si>
  <si>
    <t xml:space="preserve">Wild Berry Meringue </t>
  </si>
  <si>
    <t xml:space="preserve">Wild Blue Yonder </t>
  </si>
  <si>
    <r>
      <t>wk</t>
    </r>
    <r>
      <rPr>
        <b/>
        <sz val="12"/>
        <color theme="1"/>
        <rFont val="Arial Narrow"/>
        <family val="2"/>
      </rPr>
      <t xml:space="preserve"> 27</t>
    </r>
  </si>
  <si>
    <t>Pothos, Hawaiian</t>
  </si>
  <si>
    <t>Column12</t>
  </si>
  <si>
    <t>Angelonia, Serenita Mix</t>
  </si>
  <si>
    <t>Begonia, Super Cool Lipstick</t>
  </si>
  <si>
    <t>Begonia-Angel Wing, Dragon Wings Rd Brz Lf</t>
  </si>
  <si>
    <t>Begonia-Fancy, Silver Spot</t>
  </si>
  <si>
    <t>Begonia-landscape, Big Pink w/ Green Lf</t>
  </si>
  <si>
    <t>Begonia-landscape, Big White w/ Green Lf</t>
  </si>
  <si>
    <t>Begonia-landscape, Stonehedge Rse Brnze Lf</t>
  </si>
  <si>
    <t>Canna, Cannova Bronze Peach</t>
  </si>
  <si>
    <t>Canna, Cannova Rose Dark Bud</t>
  </si>
  <si>
    <t>Celosia, Flamma Mix</t>
  </si>
  <si>
    <t>Celosia, Flamma Orange</t>
  </si>
  <si>
    <t>Celosia, Flamma Red</t>
  </si>
  <si>
    <t>Cleome, Sparkler Mix</t>
  </si>
  <si>
    <t>Coleus Premium, PremSun Choc Covr Chry</t>
  </si>
  <si>
    <t>Coleus Premium, PremSun Chocolate Mint</t>
  </si>
  <si>
    <t>Coleus Premium, PremSun Coral Candy</t>
  </si>
  <si>
    <t>Coleus Premium, PremSun Pneaple Surprse</t>
  </si>
  <si>
    <t>Coleus Premium, PremSun Ruby Heart</t>
  </si>
  <si>
    <t>Dianthus, Ideal Select Violet</t>
  </si>
  <si>
    <t>Gerbera, FlorMaxi Red</t>
  </si>
  <si>
    <t>Gerbera, FlorMaxi Yellow</t>
  </si>
  <si>
    <t>Impatiens, Beacon Lipstick</t>
  </si>
  <si>
    <t>Impatiens, Beacon Mix Pearl Island</t>
  </si>
  <si>
    <t>Impatiens hybrid, Solarscape Mix Voodoo</t>
  </si>
  <si>
    <t>Lisianthus, ABC 2 Lavender</t>
  </si>
  <si>
    <t>Lisianthus, ABC 2 Misty Blue</t>
  </si>
  <si>
    <t>Lisianthus, ABC 2 Misty Pink</t>
  </si>
  <si>
    <t>Lisianthus, ABC 2 Yellow</t>
  </si>
  <si>
    <t>Lisianthus, ABC 3 Rose</t>
  </si>
  <si>
    <t>Lisianthus, Rosanne 1 Black Pearl</t>
  </si>
  <si>
    <t>Lisianthus, Voyage 2 Apricot Lt</t>
  </si>
  <si>
    <t>Lisianthus, Voyage 2 Champagne</t>
  </si>
  <si>
    <t>Lisianthus, Voyage 2 Deep Rose</t>
  </si>
  <si>
    <t>Lisianthus, Voyage 2 Green</t>
  </si>
  <si>
    <t>Lisianthus, Voyage 2 Lavender</t>
  </si>
  <si>
    <t>Lisianthus, Voyage 2 Pink</t>
  </si>
  <si>
    <t>Lisianthus, Voyage 2 Yellow</t>
  </si>
  <si>
    <t>Marigold - African, White Swan</t>
  </si>
  <si>
    <t>Marigold - French, Flamenco</t>
  </si>
  <si>
    <t>Pansy, Delta ClassMx ApleCider</t>
  </si>
  <si>
    <t>Pansy, Delta ClassMx FrutSalad</t>
  </si>
  <si>
    <t>Pansy, Delta ClassMx Monet</t>
  </si>
  <si>
    <t>Pansy, Delta ClassMx Watrcolor</t>
  </si>
  <si>
    <t>Pansy, Delta ClassMx Wine&amp;Ches</t>
  </si>
  <si>
    <t>Pansy, Delta Classic Bconsfld</t>
  </si>
  <si>
    <t>Pansy, Delta Classic PnkShades</t>
  </si>
  <si>
    <t>Pansy, Delta Classic Yl PrpWng</t>
  </si>
  <si>
    <t>Pansy, Delta Pro Clear Orange</t>
  </si>
  <si>
    <t>Pansy, Delta Pro Clear White</t>
  </si>
  <si>
    <t>Pansy, Delta Pro Clear Yellow</t>
  </si>
  <si>
    <t>Pansy, Delta Pro DpBlu w/Bltch</t>
  </si>
  <si>
    <t>Pansy, Delta Pro Lav BluShades</t>
  </si>
  <si>
    <t>Pansy, Delta Pro Mix All Color</t>
  </si>
  <si>
    <t>Pansy, Delta Pro Mix ClrColors</t>
  </si>
  <si>
    <t>Pansy, Delta Pro Neon Violet</t>
  </si>
  <si>
    <t>Pansy, Delta Pro Rose w/ Bltch</t>
  </si>
  <si>
    <t>Pansy, Delta Pro Violet &amp; Whit</t>
  </si>
  <si>
    <t>Pansy, Delta Pro White w/Bltch</t>
  </si>
  <si>
    <t>Pansy, Delta Pro Yellw w/Bltch</t>
  </si>
  <si>
    <t>Petchoa, Caliburst Yellow</t>
  </si>
  <si>
    <t>Petunia, Pretty Grand Mix</t>
  </si>
  <si>
    <t>Petunia Premium, E3 Easy Wave MxSwt Tffy</t>
  </si>
  <si>
    <t>Petunia Premium, E3 Easy Wave Sky Blue</t>
  </si>
  <si>
    <t>Petunia Premium, E3 Easy Wave Yellow</t>
  </si>
  <si>
    <t>Snapdragon, DoubleShot Mix</t>
  </si>
  <si>
    <t>Snapdragon, DoubleShot Orange Bicol</t>
  </si>
  <si>
    <t>Vinca, Cora XDR Rose Punch</t>
  </si>
  <si>
    <t>Strawberry, Berries Hill Montana</t>
  </si>
  <si>
    <t>Strawberry, Berries Hill Toscana</t>
  </si>
  <si>
    <t>Strawberry, Fragoo White</t>
  </si>
  <si>
    <t>Tomato, Better Boy Plus</t>
  </si>
  <si>
    <t>Tomato, Big Beef Plus</t>
  </si>
  <si>
    <t>Tomato, Brandywine Red Tomato Lf</t>
  </si>
  <si>
    <t>Tomato, Bush Early Girl</t>
  </si>
  <si>
    <t>Tomato, Celebrity Plus</t>
  </si>
  <si>
    <t>Tomato, Early Girl Plus</t>
  </si>
  <si>
    <t>Tomato, Heartbreakers Vallery Red</t>
  </si>
  <si>
    <t>Tomato, Red Grape</t>
  </si>
  <si>
    <t>Basil, Crimson King</t>
  </si>
  <si>
    <t>Basil, Everleaf Thai Towers</t>
  </si>
  <si>
    <t>Lavender, Anouk Purple Medley</t>
  </si>
  <si>
    <t>Mint, Kentucky Colonel</t>
  </si>
  <si>
    <t>Mint, Pineapple</t>
  </si>
  <si>
    <t>Stevia, Sweet Leaf</t>
  </si>
  <si>
    <t>Ageratum, Park Majorelle</t>
  </si>
  <si>
    <t>Alstroemeria, Inca Batavia</t>
  </si>
  <si>
    <t>Angelonia, Alonia Big Grape</t>
  </si>
  <si>
    <t>Argyranthemum hyb, Grandaisy Pink Halo</t>
  </si>
  <si>
    <t>Bacopa, Scopia Gulliver Cmp Rosa</t>
  </si>
  <si>
    <t>Begonia - Rex, Shadow King Black Cherry</t>
  </si>
  <si>
    <t>Begonia boliviensi, Beauvilia Dark Salmon</t>
  </si>
  <si>
    <t>Begonia boliviensi, Beauvilia Hot Pink</t>
  </si>
  <si>
    <t>Begonia boliviensi, Beauvilia Red</t>
  </si>
  <si>
    <t>Begonia boliviensi, Beauvilia White</t>
  </si>
  <si>
    <t>Begonia boliviensi, Beauvilia Yellow</t>
  </si>
  <si>
    <t>Begonia-hiemalis, Britt Dark</t>
  </si>
  <si>
    <t>Begonia-hiemalis, Rhodee Pink</t>
  </si>
  <si>
    <t>Bidens, Blazing Ring of Fire</t>
  </si>
  <si>
    <t>Bidens, Blazing Star</t>
  </si>
  <si>
    <t>Bracteantha, Granvia Crimson Sun</t>
  </si>
  <si>
    <t>Calibrachoa, Bloomtastic Chili Pepper</t>
  </si>
  <si>
    <t>Calibrachoa, Bloomtastic Pch Grenadine</t>
  </si>
  <si>
    <t>Calibrachoa, Bloomtastic Rose Quartz</t>
  </si>
  <si>
    <t>Calibrachoa, Bloomtastic Tiki Pink</t>
  </si>
  <si>
    <t>Calibrachoa, Calitastic Cappuccino</t>
  </si>
  <si>
    <t>Calibrachoa, Calitastic Mango</t>
  </si>
  <si>
    <t>Calibrachoa, Candy Shop Fancy Berry</t>
  </si>
  <si>
    <t>Calibrachoa, Colibri Dark Lavender</t>
  </si>
  <si>
    <t>Calibrachoa, Colibri Purple Spark</t>
  </si>
  <si>
    <t>Calibrachoa, Colibri Tangerine</t>
  </si>
  <si>
    <t>Calibrachoa, Eyeconic Strawberry</t>
  </si>
  <si>
    <t>Calibrachoa, Lia Pink Spark</t>
  </si>
  <si>
    <t>Calibrachoa, Lia Violet</t>
  </si>
  <si>
    <t>Calibrachoa, Lia Yellow Imp</t>
  </si>
  <si>
    <t>Calibrachoa, Tiktok Blue 2023</t>
  </si>
  <si>
    <t>Calibrachoa, Tiktok Rose 2024</t>
  </si>
  <si>
    <t>Celosia spicata, Kelos Atomic Purple</t>
  </si>
  <si>
    <t>Coleus-Vegetative, Downtown NYC Nights</t>
  </si>
  <si>
    <t>Coleus-Vegetative, Downtown Santa Monica</t>
  </si>
  <si>
    <t>Coleus-Vegetative, Main St Fifth Ave 2024</t>
  </si>
  <si>
    <t>Dahlia, Hypnotica Tequila Sunrise</t>
  </si>
  <si>
    <t>Dahlia, LaBella Grnde Fun Caramel</t>
  </si>
  <si>
    <t>Dahlia, LaBella Grnde Fun Red Wht</t>
  </si>
  <si>
    <t>Dahlia, LaBella Maggiore Rd Ruffl</t>
  </si>
  <si>
    <t>Dahlia, LaBella Med Fun Flame</t>
  </si>
  <si>
    <t>Dahlia, LaBella Med Fun Raspberry</t>
  </si>
  <si>
    <t>Dahlia, LaBella Med Orange</t>
  </si>
  <si>
    <t>Dahlia, LaBella Med Red</t>
  </si>
  <si>
    <t>Dahlia, Megaboom Raspberry Ice</t>
  </si>
  <si>
    <t>Diascia, Trinity Grace</t>
  </si>
  <si>
    <t>Euphorbia, Starblast Pink</t>
  </si>
  <si>
    <t>Geranium-Interspec, Calliope Med Hot Rose</t>
  </si>
  <si>
    <t>Geranium-Interspec, Calliope Med White Splash</t>
  </si>
  <si>
    <t>Geranium-Zonal, Flower Fairy Violet</t>
  </si>
  <si>
    <t>Gerbera, Garvinea Majestic Yellow</t>
  </si>
  <si>
    <t>Gerbera, Patio Glorious Light Pink</t>
  </si>
  <si>
    <t>Gypsophila, Summer Sparkles</t>
  </si>
  <si>
    <t>Helianthus, Sunmazing</t>
  </si>
  <si>
    <t>Lantana, Havana Yellow</t>
  </si>
  <si>
    <t>Lantana, Hot Blooded Red</t>
  </si>
  <si>
    <t>Lantana, Landscape Bandana Red</t>
  </si>
  <si>
    <t>Lobelia, Hot+ Dark Blue</t>
  </si>
  <si>
    <t>Nemesia, Escential Zazzleberry</t>
  </si>
  <si>
    <t>Nemesia, Nesia Tropical</t>
  </si>
  <si>
    <t>Orn. Oregano, Bellissimo</t>
  </si>
  <si>
    <t>Osteospermum, Osticade Aurora</t>
  </si>
  <si>
    <t>Petchoa, SuperCalPrm Red Maple</t>
  </si>
  <si>
    <t>Petunia-Mini, Itsy Magenta</t>
  </si>
  <si>
    <t>Petunia-Mini, Itsy Pink</t>
  </si>
  <si>
    <t>Petunia-Mini, Itsy White</t>
  </si>
  <si>
    <t>Petunia-Mini, Shortcake Blueberry</t>
  </si>
  <si>
    <t>Petunia-Mini, Shortcake Raspberry</t>
  </si>
  <si>
    <t>Petunia-Vegetative, Amazonas Plum Cockatoo</t>
  </si>
  <si>
    <t>Petunia-Vegetative, Blanket Double Slver Surp</t>
  </si>
  <si>
    <t>Petunia-Vegetative, Capella Rose</t>
  </si>
  <si>
    <t>Petunia-Vegetative, Crazytunia Cosmic Violet</t>
  </si>
  <si>
    <t>Petunia-Vegetative, Crazytunia Gingersnap</t>
  </si>
  <si>
    <t>Petunia-Vegetative, Dekko Banana</t>
  </si>
  <si>
    <t>Petunia-Vegetative, Dekko White</t>
  </si>
  <si>
    <t>Petunia-Vegetative, DoubleStuff Burgundy Star</t>
  </si>
  <si>
    <t>Petunia-Vegetative, DoubleStuff Violet Star</t>
  </si>
  <si>
    <t>Petunia-Vegetative, DuraBloom Electric Lilac</t>
  </si>
  <si>
    <t>Petunia-Vegetative, DuraBloom Royal Pink</t>
  </si>
  <si>
    <t>Petunia-Vegetative, Flower Shower Ringo Star</t>
  </si>
  <si>
    <t>Petunia-Vegetative, Flower Shower White</t>
  </si>
  <si>
    <t>Petunia-Vegetative, Splash Dance Violet Vogue</t>
  </si>
  <si>
    <t>Salvia, Salgoon Lake Baikal</t>
  </si>
  <si>
    <t>Scaevola, Pink Blessing</t>
  </si>
  <si>
    <t>Streptocarpus, Ladyslippers Blue Ice</t>
  </si>
  <si>
    <t>Streptocarpus, Ladyslippers Cherry Ice</t>
  </si>
  <si>
    <t>Streptocarpus, Ladyslippers Strwbery Ice</t>
  </si>
  <si>
    <t>Sunpatiens, Compact Red Candy</t>
  </si>
  <si>
    <t>Thunbergia, Arizona Brownie</t>
  </si>
  <si>
    <t>Verbena, Empress Sun White 2024</t>
  </si>
  <si>
    <t>Verbena, VanessaStd Magenta</t>
  </si>
  <si>
    <t>Calathea, Dottie</t>
  </si>
  <si>
    <t>Calathea, Red Rosey</t>
  </si>
  <si>
    <t>Hedera, Yellow Ripple</t>
  </si>
  <si>
    <t>Homalocladium, Ribbon and Curls</t>
  </si>
  <si>
    <t>Muehlenbeckia, complexa</t>
  </si>
  <si>
    <t>Musa, Dwarf Cavendish</t>
  </si>
  <si>
    <t>Peperomia, Raisinet</t>
  </si>
  <si>
    <t>Scindapsus pictus, Exotica</t>
  </si>
  <si>
    <t>Tradescantia, Nanouk</t>
  </si>
  <si>
    <t>Tradescantia, Zebrina Bordeaux</t>
  </si>
  <si>
    <t>Aloe, Pink Blush</t>
  </si>
  <si>
    <t>Echeveria, Coral Reef Chocolate</t>
  </si>
  <si>
    <t>Echeveria, Red Prince</t>
  </si>
  <si>
    <t>Senecio, String of Bananas</t>
  </si>
  <si>
    <t>Achillea, Skysail Fire</t>
  </si>
  <si>
    <t>Achillea, Skysail Yellow</t>
  </si>
  <si>
    <t>Agastache, Betterbuzz Amber</t>
  </si>
  <si>
    <t>Buddleia, Baby Buzz Candy Pink</t>
  </si>
  <si>
    <t>Coreopsis, Solanna Sunset Bright</t>
  </si>
  <si>
    <t>Echinacea purpurea, Double Scoop Strwbry Dlux</t>
  </si>
  <si>
    <t>Echinacea purpurea, SunSeekers Golden Sun</t>
  </si>
  <si>
    <t>Echinacea purpurea, SunSeekers Mineola</t>
  </si>
  <si>
    <t>Echinacea purpurea, SunSeekers Salmon</t>
  </si>
  <si>
    <t>Echinacea purpurea, SunSeekers Sweet Fuchsia</t>
  </si>
  <si>
    <t>Echinacea purpurea, SunSeekers Tequila Snrise</t>
  </si>
  <si>
    <t>Gaillardia, SpinTop Redstarburst Imp</t>
  </si>
  <si>
    <t>Heuchera, Indian Summer Orangeberry</t>
  </si>
  <si>
    <t>Heuchera, Indian Summer Silverberry</t>
  </si>
  <si>
    <t>Lupinus, Gallery Mini Blue Bicolor</t>
  </si>
  <si>
    <t>Lupinus, Gallery Mini Red</t>
  </si>
  <si>
    <t>Lupinus, Gallery Mini Yellow</t>
  </si>
  <si>
    <t>Monarda, Sugar Buzz Cherry Pops</t>
  </si>
  <si>
    <t>Polemonium, Golden Feathers</t>
  </si>
  <si>
    <t>Rudbeckia, American Gold Rush</t>
  </si>
  <si>
    <t>Rudbeckia, Pawnee Spirit</t>
  </si>
  <si>
    <t>Thymus, creeping</t>
  </si>
  <si>
    <t>O0120</t>
  </si>
  <si>
    <t>O0120S</t>
  </si>
  <si>
    <t>R0120</t>
  </si>
  <si>
    <t>T0120</t>
  </si>
  <si>
    <t>O0125</t>
  </si>
  <si>
    <t>O0125S</t>
  </si>
  <si>
    <t>R0125</t>
  </si>
  <si>
    <t>T0125</t>
  </si>
  <si>
    <t>T0175</t>
  </si>
  <si>
    <t>Q0175</t>
  </si>
  <si>
    <t>T0190</t>
  </si>
  <si>
    <t>Q0190</t>
  </si>
  <si>
    <t>T0235</t>
  </si>
  <si>
    <t>Q0235</t>
  </si>
  <si>
    <t>O0320</t>
  </si>
  <si>
    <t>O0455S</t>
  </si>
  <si>
    <t>T0620</t>
  </si>
  <si>
    <t>Q0620</t>
  </si>
  <si>
    <t>T0820</t>
  </si>
  <si>
    <t>Q0820</t>
  </si>
  <si>
    <t>T0830</t>
  </si>
  <si>
    <t>Q0830</t>
  </si>
  <si>
    <t>T0895</t>
  </si>
  <si>
    <t>Q0895</t>
  </si>
  <si>
    <t>R1000</t>
  </si>
  <si>
    <t>T1000</t>
  </si>
  <si>
    <t>Q1000</t>
  </si>
  <si>
    <t>T1005</t>
  </si>
  <si>
    <t>Q1005</t>
  </si>
  <si>
    <t>R1010</t>
  </si>
  <si>
    <t>T1010</t>
  </si>
  <si>
    <t>Q1010</t>
  </si>
  <si>
    <t>R1015</t>
  </si>
  <si>
    <t>T1015</t>
  </si>
  <si>
    <t>Q1015</t>
  </si>
  <si>
    <t>T1035</t>
  </si>
  <si>
    <t>Q1035</t>
  </si>
  <si>
    <t>R1040</t>
  </si>
  <si>
    <t>T1040</t>
  </si>
  <si>
    <t>Q1040</t>
  </si>
  <si>
    <t>R1045</t>
  </si>
  <si>
    <t>R1050</t>
  </si>
  <si>
    <t>T1050</t>
  </si>
  <si>
    <t>Q1050</t>
  </si>
  <si>
    <t>R1055</t>
  </si>
  <si>
    <t>T1055</t>
  </si>
  <si>
    <t>Q1055</t>
  </si>
  <si>
    <t>R1060</t>
  </si>
  <si>
    <t>T1060</t>
  </si>
  <si>
    <t>Q1060</t>
  </si>
  <si>
    <t>O1200</t>
  </si>
  <si>
    <t>O1200S</t>
  </si>
  <si>
    <t>R1200</t>
  </si>
  <si>
    <t>T1200</t>
  </si>
  <si>
    <t>O1205</t>
  </si>
  <si>
    <t>O1205S</t>
  </si>
  <si>
    <t>R1205</t>
  </si>
  <si>
    <t>T1205</t>
  </si>
  <si>
    <t>O1210</t>
  </si>
  <si>
    <t>R1210</t>
  </si>
  <si>
    <t>T1210</t>
  </si>
  <si>
    <t>O1215</t>
  </si>
  <si>
    <t>O1215S</t>
  </si>
  <si>
    <t>R1215</t>
  </si>
  <si>
    <t>T1215</t>
  </si>
  <si>
    <t>O1220</t>
  </si>
  <si>
    <t>O1220S</t>
  </si>
  <si>
    <t>R1220</t>
  </si>
  <si>
    <t>T1220</t>
  </si>
  <si>
    <t>O1225</t>
  </si>
  <si>
    <t>O1225S</t>
  </si>
  <si>
    <t>R1225</t>
  </si>
  <si>
    <t>T1225</t>
  </si>
  <si>
    <t>O1230</t>
  </si>
  <si>
    <t>O1230S</t>
  </si>
  <si>
    <t>R1230</t>
  </si>
  <si>
    <t>T1230</t>
  </si>
  <si>
    <t>O1235</t>
  </si>
  <si>
    <t>O1235S</t>
  </si>
  <si>
    <t>R1235</t>
  </si>
  <si>
    <t>T1235</t>
  </si>
  <si>
    <t>O1240</t>
  </si>
  <si>
    <t>O1240S</t>
  </si>
  <si>
    <t>R1240</t>
  </si>
  <si>
    <t>T1240</t>
  </si>
  <si>
    <t>O1260</t>
  </si>
  <si>
    <t>O1260S</t>
  </si>
  <si>
    <t>R1260</t>
  </si>
  <si>
    <t>T1260</t>
  </si>
  <si>
    <t>O1270</t>
  </si>
  <si>
    <t>O1270S</t>
  </si>
  <si>
    <t>R1270</t>
  </si>
  <si>
    <t>T1270</t>
  </si>
  <si>
    <t>O1400</t>
  </si>
  <si>
    <t>O1400S</t>
  </si>
  <si>
    <t>R1400</t>
  </si>
  <si>
    <t>T1400</t>
  </si>
  <si>
    <t>O1405</t>
  </si>
  <si>
    <t>O1405S</t>
  </si>
  <si>
    <t>R1405</t>
  </si>
  <si>
    <t>T1405</t>
  </si>
  <si>
    <t>O1415</t>
  </si>
  <si>
    <t>O1415S</t>
  </si>
  <si>
    <t>O1440</t>
  </si>
  <si>
    <t>O1440S</t>
  </si>
  <si>
    <t>R1440</t>
  </si>
  <si>
    <t>T1440</t>
  </si>
  <si>
    <t>O1445</t>
  </si>
  <si>
    <t>O1445S</t>
  </si>
  <si>
    <t>R1445</t>
  </si>
  <si>
    <t>T1445</t>
  </si>
  <si>
    <t>Q1500</t>
  </si>
  <si>
    <t>Q1505</t>
  </si>
  <si>
    <t>R1510</t>
  </si>
  <si>
    <t>T1510</t>
  </si>
  <si>
    <t>Q1510</t>
  </si>
  <si>
    <t>R1515</t>
  </si>
  <si>
    <t>T1515</t>
  </si>
  <si>
    <t>Q1515</t>
  </si>
  <si>
    <t>Q1520</t>
  </si>
  <si>
    <t>R1525</t>
  </si>
  <si>
    <t>T1525</t>
  </si>
  <si>
    <t>Q1525</t>
  </si>
  <si>
    <t>Q1530</t>
  </si>
  <si>
    <t>R1535</t>
  </si>
  <si>
    <t>T1535</t>
  </si>
  <si>
    <t>Q1535</t>
  </si>
  <si>
    <t>Q1540</t>
  </si>
  <si>
    <t>Q1545</t>
  </si>
  <si>
    <t>Q1550</t>
  </si>
  <si>
    <t>R1565</t>
  </si>
  <si>
    <t>T1565</t>
  </si>
  <si>
    <t>Q1565</t>
  </si>
  <si>
    <t>R1570</t>
  </si>
  <si>
    <t>T1570</t>
  </si>
  <si>
    <t>Q1570</t>
  </si>
  <si>
    <t>R1800</t>
  </si>
  <si>
    <t>T1800</t>
  </si>
  <si>
    <t>R1830</t>
  </si>
  <si>
    <t>T1830</t>
  </si>
  <si>
    <t>R1910</t>
  </si>
  <si>
    <t>T1910</t>
  </si>
  <si>
    <t>O2100</t>
  </si>
  <si>
    <t>R2100</t>
  </si>
  <si>
    <t>T2100</t>
  </si>
  <si>
    <t>O2345</t>
  </si>
  <si>
    <t>O2345S</t>
  </si>
  <si>
    <t>R2345</t>
  </si>
  <si>
    <t>T2345</t>
  </si>
  <si>
    <t>R2355</t>
  </si>
  <si>
    <t>T2355</t>
  </si>
  <si>
    <t>Q2415</t>
  </si>
  <si>
    <t>T2635</t>
  </si>
  <si>
    <t>T2640</t>
  </si>
  <si>
    <t>O2715S</t>
  </si>
  <si>
    <t>O2725</t>
  </si>
  <si>
    <t>R2725</t>
  </si>
  <si>
    <t>T2725</t>
  </si>
  <si>
    <t>O2730</t>
  </si>
  <si>
    <t>R2730</t>
  </si>
  <si>
    <t>T2730</t>
  </si>
  <si>
    <t>O2735</t>
  </si>
  <si>
    <t>R2735</t>
  </si>
  <si>
    <t>T2735</t>
  </si>
  <si>
    <t>T3300</t>
  </si>
  <si>
    <t>T3310</t>
  </si>
  <si>
    <t>T3320</t>
  </si>
  <si>
    <t>T3340</t>
  </si>
  <si>
    <t>T3345</t>
  </si>
  <si>
    <t>T3350</t>
  </si>
  <si>
    <t>T3355</t>
  </si>
  <si>
    <t>T3360</t>
  </si>
  <si>
    <t>T3365</t>
  </si>
  <si>
    <t>T3370</t>
  </si>
  <si>
    <t>T3375</t>
  </si>
  <si>
    <t>O3520</t>
  </si>
  <si>
    <t>R3520</t>
  </si>
  <si>
    <t>T3520</t>
  </si>
  <si>
    <t>O3545</t>
  </si>
  <si>
    <t>R3545</t>
  </si>
  <si>
    <t>T3545</t>
  </si>
  <si>
    <t>O3575</t>
  </si>
  <si>
    <t>R3575</t>
  </si>
  <si>
    <t>T3575</t>
  </si>
  <si>
    <t>O3715</t>
  </si>
  <si>
    <t>R3715</t>
  </si>
  <si>
    <t>T3715</t>
  </si>
  <si>
    <t>R3735</t>
  </si>
  <si>
    <t>T3735</t>
  </si>
  <si>
    <t>R3740</t>
  </si>
  <si>
    <t>T3740</t>
  </si>
  <si>
    <t>R3755</t>
  </si>
  <si>
    <t>T3755</t>
  </si>
  <si>
    <t>T3850</t>
  </si>
  <si>
    <t>R3875</t>
  </si>
  <si>
    <t>T3875</t>
  </si>
  <si>
    <t>R3880</t>
  </si>
  <si>
    <t>T3880</t>
  </si>
  <si>
    <t>O3900</t>
  </si>
  <si>
    <t>O3900S</t>
  </si>
  <si>
    <t>R3900</t>
  </si>
  <si>
    <t>T3900</t>
  </si>
  <si>
    <t>O3910</t>
  </si>
  <si>
    <t>O3910S</t>
  </si>
  <si>
    <t>R3910</t>
  </si>
  <si>
    <t>T3910</t>
  </si>
  <si>
    <t>R4045</t>
  </si>
  <si>
    <t>T4045</t>
  </si>
  <si>
    <t>T4085</t>
  </si>
  <si>
    <t>T4090</t>
  </si>
  <si>
    <t>T4080</t>
  </si>
  <si>
    <t>O4480</t>
  </si>
  <si>
    <t>O4480S</t>
  </si>
  <si>
    <t>R4480</t>
  </si>
  <si>
    <t>T4480</t>
  </si>
  <si>
    <t>O5125</t>
  </si>
  <si>
    <t>R5125</t>
  </si>
  <si>
    <t>T5125</t>
  </si>
  <si>
    <t>O5225</t>
  </si>
  <si>
    <t>R5225</t>
  </si>
  <si>
    <t>T5225</t>
  </si>
  <si>
    <t>O5305</t>
  </si>
  <si>
    <t>R5305</t>
  </si>
  <si>
    <t>T5305</t>
  </si>
  <si>
    <t>O5310</t>
  </si>
  <si>
    <t>R5310</t>
  </si>
  <si>
    <t>T5310</t>
  </si>
  <si>
    <t>O5320</t>
  </si>
  <si>
    <t>R5320</t>
  </si>
  <si>
    <t>T5320</t>
  </si>
  <si>
    <t>O5325</t>
  </si>
  <si>
    <t>R5325</t>
  </si>
  <si>
    <t>T5325</t>
  </si>
  <si>
    <t>O5335</t>
  </si>
  <si>
    <t>R5335</t>
  </si>
  <si>
    <t>T5335</t>
  </si>
  <si>
    <t>O5340</t>
  </si>
  <si>
    <t>R5340</t>
  </si>
  <si>
    <t>T5340</t>
  </si>
  <si>
    <t>O5345</t>
  </si>
  <si>
    <t>R5345</t>
  </si>
  <si>
    <t>T5345</t>
  </si>
  <si>
    <t>O5350</t>
  </si>
  <si>
    <t>R5350</t>
  </si>
  <si>
    <t>T5350</t>
  </si>
  <si>
    <t>O5355</t>
  </si>
  <si>
    <t>R5355</t>
  </si>
  <si>
    <t>T5355</t>
  </si>
  <si>
    <t>O5360</t>
  </si>
  <si>
    <t>R5360</t>
  </si>
  <si>
    <t>T5360</t>
  </si>
  <si>
    <t>O5365</t>
  </si>
  <si>
    <t>R5365</t>
  </si>
  <si>
    <t>T5365</t>
  </si>
  <si>
    <t>O5415</t>
  </si>
  <si>
    <t>R5415</t>
  </si>
  <si>
    <t>T5415</t>
  </si>
  <si>
    <t>O5435</t>
  </si>
  <si>
    <t>R5435</t>
  </si>
  <si>
    <t>T5435</t>
  </si>
  <si>
    <t>O5440</t>
  </si>
  <si>
    <t>R5440</t>
  </si>
  <si>
    <t>T5440</t>
  </si>
  <si>
    <t>O5450</t>
  </si>
  <si>
    <t>R5450</t>
  </si>
  <si>
    <t>T5450</t>
  </si>
  <si>
    <t>O5460</t>
  </si>
  <si>
    <t>O5460S</t>
  </si>
  <si>
    <t>R5460</t>
  </si>
  <si>
    <t>T5460</t>
  </si>
  <si>
    <t>O5465</t>
  </si>
  <si>
    <t>O5465S</t>
  </si>
  <si>
    <t>R5465</t>
  </si>
  <si>
    <t>T5465</t>
  </si>
  <si>
    <t>R5470</t>
  </si>
  <si>
    <t>T5470</t>
  </si>
  <si>
    <t>R5705</t>
  </si>
  <si>
    <t>T5705</t>
  </si>
  <si>
    <t>R5780</t>
  </si>
  <si>
    <t>T5780</t>
  </si>
  <si>
    <t>O5905</t>
  </si>
  <si>
    <t>R5905</t>
  </si>
  <si>
    <t>T5905</t>
  </si>
  <si>
    <t>O5915</t>
  </si>
  <si>
    <t>O5915S</t>
  </si>
  <si>
    <t>R5915</t>
  </si>
  <si>
    <t>T5915</t>
  </si>
  <si>
    <t>O5920</t>
  </si>
  <si>
    <t>O5920S</t>
  </si>
  <si>
    <t>R5920</t>
  </si>
  <si>
    <t>T5920</t>
  </si>
  <si>
    <t>O6105</t>
  </si>
  <si>
    <t>R6105</t>
  </si>
  <si>
    <t>T6105</t>
  </si>
  <si>
    <t>O6110</t>
  </si>
  <si>
    <t>R6110</t>
  </si>
  <si>
    <t>T6110</t>
  </si>
  <si>
    <t>O6125</t>
  </si>
  <si>
    <t>O6125S</t>
  </si>
  <si>
    <t>R6125</t>
  </si>
  <si>
    <t>T6125</t>
  </si>
  <si>
    <t>O6130</t>
  </si>
  <si>
    <t>O6130S</t>
  </si>
  <si>
    <t>R6130</t>
  </si>
  <si>
    <t>T6130</t>
  </si>
  <si>
    <t>O6405</t>
  </si>
  <si>
    <t>O6405S</t>
  </si>
  <si>
    <t>R6405</t>
  </si>
  <si>
    <t>T6405</t>
  </si>
  <si>
    <t>O6600</t>
  </si>
  <si>
    <t>R6600</t>
  </si>
  <si>
    <t>T6600</t>
  </si>
  <si>
    <t>R6705</t>
  </si>
  <si>
    <t>T6705</t>
  </si>
  <si>
    <t>R6715</t>
  </si>
  <si>
    <t>T6715</t>
  </si>
  <si>
    <t>O6910</t>
  </si>
  <si>
    <t>R6910</t>
  </si>
  <si>
    <t>T6910</t>
  </si>
  <si>
    <t>O6915</t>
  </si>
  <si>
    <t>R6915</t>
  </si>
  <si>
    <t>T6915</t>
  </si>
  <si>
    <t>O6920</t>
  </si>
  <si>
    <t>R6920</t>
  </si>
  <si>
    <t>T6920</t>
  </si>
  <si>
    <t>O6925</t>
  </si>
  <si>
    <t>R6925</t>
  </si>
  <si>
    <t>T6925</t>
  </si>
  <si>
    <t>O6935</t>
  </si>
  <si>
    <t>R6935</t>
  </si>
  <si>
    <t>T6935</t>
  </si>
  <si>
    <t>O6950</t>
  </si>
  <si>
    <t>R6950</t>
  </si>
  <si>
    <t>T6950</t>
  </si>
  <si>
    <t>O7220</t>
  </si>
  <si>
    <t>R7220</t>
  </si>
  <si>
    <t>T7220</t>
  </si>
  <si>
    <t>O7425</t>
  </si>
  <si>
    <t>R7425</t>
  </si>
  <si>
    <t>T7425</t>
  </si>
  <si>
    <t>O7440</t>
  </si>
  <si>
    <t>R7440</t>
  </si>
  <si>
    <t>T7440</t>
  </si>
  <si>
    <t>O7520</t>
  </si>
  <si>
    <t>R7520</t>
  </si>
  <si>
    <t>T7520</t>
  </si>
  <si>
    <t>O7525</t>
  </si>
  <si>
    <t>R7525</t>
  </si>
  <si>
    <t>T7525</t>
  </si>
  <si>
    <t>R7535</t>
  </si>
  <si>
    <t>T7535</t>
  </si>
  <si>
    <t>O8503</t>
  </si>
  <si>
    <t>O8503S</t>
  </si>
  <si>
    <t>R8503</t>
  </si>
  <si>
    <t>T8503</t>
  </si>
  <si>
    <t>O8512</t>
  </si>
  <si>
    <t>O8512S</t>
  </si>
  <si>
    <t>R8512</t>
  </si>
  <si>
    <t>T8512</t>
  </si>
  <si>
    <t>O8515</t>
  </si>
  <si>
    <t>O8515S</t>
  </si>
  <si>
    <t>R8515</t>
  </si>
  <si>
    <t>T8515</t>
  </si>
  <si>
    <t>O8521</t>
  </si>
  <si>
    <t>O8521S</t>
  </si>
  <si>
    <t>R8521</t>
  </si>
  <si>
    <t>T8521</t>
  </si>
  <si>
    <t>O8524</t>
  </si>
  <si>
    <t>O8524S</t>
  </si>
  <si>
    <t>R8524</t>
  </si>
  <si>
    <t>T8524</t>
  </si>
  <si>
    <t>O8527</t>
  </si>
  <si>
    <t>O8527S</t>
  </si>
  <si>
    <t>R8527</t>
  </si>
  <si>
    <t>T8527</t>
  </si>
  <si>
    <t>O8560</t>
  </si>
  <si>
    <t>O8560S</t>
  </si>
  <si>
    <t>R8560</t>
  </si>
  <si>
    <t>T8560</t>
  </si>
  <si>
    <t>O8563</t>
  </si>
  <si>
    <t>O8563S</t>
  </si>
  <si>
    <t>R8563</t>
  </si>
  <si>
    <t>T8563</t>
  </si>
  <si>
    <t>O8566</t>
  </si>
  <si>
    <t>O8566S</t>
  </si>
  <si>
    <t>R8566</t>
  </si>
  <si>
    <t>T8566</t>
  </si>
  <si>
    <t>O8569</t>
  </si>
  <si>
    <t>O8569S</t>
  </si>
  <si>
    <t>R8569</t>
  </si>
  <si>
    <t>T8569</t>
  </si>
  <si>
    <t>O8575</t>
  </si>
  <si>
    <t>O8575S</t>
  </si>
  <si>
    <t>R8575</t>
  </si>
  <si>
    <t>T8575</t>
  </si>
  <si>
    <t>O8578</t>
  </si>
  <si>
    <t>O8578S</t>
  </si>
  <si>
    <t>R8578</t>
  </si>
  <si>
    <t>T8578</t>
  </si>
  <si>
    <t>O8581</t>
  </si>
  <si>
    <t>O8581S</t>
  </si>
  <si>
    <t>R8581</t>
  </si>
  <si>
    <t>T8581</t>
  </si>
  <si>
    <t>O8590</t>
  </si>
  <si>
    <t>R8590</t>
  </si>
  <si>
    <t>T8590</t>
  </si>
  <si>
    <t>O8593</t>
  </si>
  <si>
    <t>O8593S</t>
  </si>
  <si>
    <t>R8593</t>
  </si>
  <si>
    <t>T8593</t>
  </si>
  <si>
    <t>O8596</t>
  </si>
  <si>
    <t>O8596S</t>
  </si>
  <si>
    <t>R8596</t>
  </si>
  <si>
    <t>T8596</t>
  </si>
  <si>
    <t>O8602</t>
  </si>
  <si>
    <t>O8602S</t>
  </si>
  <si>
    <t>R8602</t>
  </si>
  <si>
    <t>T8602</t>
  </si>
  <si>
    <t>O8608</t>
  </si>
  <si>
    <t>O8608S</t>
  </si>
  <si>
    <t>R8608</t>
  </si>
  <si>
    <t>T8608</t>
  </si>
  <si>
    <t>O8620</t>
  </si>
  <si>
    <t>R8620</t>
  </si>
  <si>
    <t>T8620</t>
  </si>
  <si>
    <t>R8653</t>
  </si>
  <si>
    <t>T8653</t>
  </si>
  <si>
    <t>O8800</t>
  </si>
  <si>
    <t>O8800S</t>
  </si>
  <si>
    <t>R8800</t>
  </si>
  <si>
    <t>T8800</t>
  </si>
  <si>
    <t>O8803</t>
  </si>
  <si>
    <t>O8803S</t>
  </si>
  <si>
    <t>R8803</t>
  </si>
  <si>
    <t>T8803</t>
  </si>
  <si>
    <t>O8809</t>
  </si>
  <si>
    <t>O8809S</t>
  </si>
  <si>
    <t>R8809</t>
  </si>
  <si>
    <t>T8809</t>
  </si>
  <si>
    <t>O8815</t>
  </si>
  <si>
    <t>O8815S</t>
  </si>
  <si>
    <t>R8815</t>
  </si>
  <si>
    <t>T8815</t>
  </si>
  <si>
    <t>O8821</t>
  </si>
  <si>
    <t>O8821S</t>
  </si>
  <si>
    <t>R8821</t>
  </si>
  <si>
    <t>T8821</t>
  </si>
  <si>
    <t>O8824</t>
  </si>
  <si>
    <t>O8824S</t>
  </si>
  <si>
    <t>R8824</t>
  </si>
  <si>
    <t>T8824</t>
  </si>
  <si>
    <t>O8830</t>
  </si>
  <si>
    <t>O8830S</t>
  </si>
  <si>
    <t>R8830</t>
  </si>
  <si>
    <t>T8830</t>
  </si>
  <si>
    <t>O8836</t>
  </si>
  <si>
    <t>O8836S</t>
  </si>
  <si>
    <t>R8836</t>
  </si>
  <si>
    <t>T8836</t>
  </si>
  <si>
    <t>O8839</t>
  </si>
  <si>
    <t>O8839S</t>
  </si>
  <si>
    <t>R8839</t>
  </si>
  <si>
    <t>T8839</t>
  </si>
  <si>
    <t>O8845</t>
  </si>
  <si>
    <t>O8845S</t>
  </si>
  <si>
    <t>R8845</t>
  </si>
  <si>
    <t>T8845</t>
  </si>
  <si>
    <t>O8848</t>
  </si>
  <si>
    <t>O8848S</t>
  </si>
  <si>
    <t>R8848</t>
  </si>
  <si>
    <t>T8848</t>
  </si>
  <si>
    <t>R8854</t>
  </si>
  <si>
    <t>T8854</t>
  </si>
  <si>
    <t>O8857</t>
  </si>
  <si>
    <t>O8857S</t>
  </si>
  <si>
    <t>R8857</t>
  </si>
  <si>
    <t>T8857</t>
  </si>
  <si>
    <t>O8860</t>
  </si>
  <si>
    <t>O8860S</t>
  </si>
  <si>
    <t>R8860</t>
  </si>
  <si>
    <t>T8860</t>
  </si>
  <si>
    <t>T8872</t>
  </si>
  <si>
    <t>O8875</t>
  </si>
  <si>
    <t>O8875S</t>
  </si>
  <si>
    <t>R8875</t>
  </si>
  <si>
    <t>T8875</t>
  </si>
  <si>
    <t>O8881</t>
  </si>
  <si>
    <t>O8881S</t>
  </si>
  <si>
    <t>R8881</t>
  </si>
  <si>
    <t>T8881</t>
  </si>
  <si>
    <t>R8884</t>
  </si>
  <si>
    <t>T8884</t>
  </si>
  <si>
    <t>O8893</t>
  </si>
  <si>
    <t>O8893S</t>
  </si>
  <si>
    <t>R8893</t>
  </si>
  <si>
    <t>T8893</t>
  </si>
  <si>
    <t>O8899</t>
  </si>
  <si>
    <t>O8899S</t>
  </si>
  <si>
    <t>R8899</t>
  </si>
  <si>
    <t>T8899</t>
  </si>
  <si>
    <t>O8905</t>
  </si>
  <si>
    <t>O8905S</t>
  </si>
  <si>
    <t>R8905</t>
  </si>
  <si>
    <t>T8905</t>
  </si>
  <si>
    <t>O8917</t>
  </si>
  <si>
    <t>O8917S</t>
  </si>
  <si>
    <t>R8917</t>
  </si>
  <si>
    <t>T8917</t>
  </si>
  <si>
    <t>R8109</t>
  </si>
  <si>
    <t>T8109</t>
  </si>
  <si>
    <t>R8112</t>
  </si>
  <si>
    <t>T8112</t>
  </si>
  <si>
    <t>R8118</t>
  </si>
  <si>
    <t>T8118</t>
  </si>
  <si>
    <t>R8242</t>
  </si>
  <si>
    <t>T8242</t>
  </si>
  <si>
    <t>Q8242</t>
  </si>
  <si>
    <t>Q8245</t>
  </si>
  <si>
    <t>B6690</t>
  </si>
  <si>
    <t>C6690S</t>
  </si>
  <si>
    <t>B6695</t>
  </si>
  <si>
    <t>C6695S</t>
  </si>
  <si>
    <t>B6700</t>
  </si>
  <si>
    <t>C6700S</t>
  </si>
  <si>
    <t>B6745</t>
  </si>
  <si>
    <t>C6745S</t>
  </si>
  <si>
    <t>B6755</t>
  </si>
  <si>
    <t>C6755S</t>
  </si>
  <si>
    <t>B6760</t>
  </si>
  <si>
    <t>C6760S</t>
  </si>
  <si>
    <t>B6765</t>
  </si>
  <si>
    <t>C6765S</t>
  </si>
  <si>
    <t>B6770</t>
  </si>
  <si>
    <t>C6770S</t>
  </si>
  <si>
    <t>B6775</t>
  </si>
  <si>
    <t>C6775S</t>
  </si>
  <si>
    <t>B6780</t>
  </si>
  <si>
    <t>C6780S</t>
  </si>
  <si>
    <t>B6785</t>
  </si>
  <si>
    <t>C6785S</t>
  </si>
  <si>
    <t>B6790</t>
  </si>
  <si>
    <t>C6790S</t>
  </si>
  <si>
    <t>B6795</t>
  </si>
  <si>
    <t>C6795S</t>
  </si>
  <si>
    <t>B6810</t>
  </si>
  <si>
    <t>C6905S</t>
  </si>
  <si>
    <t>B6925</t>
  </si>
  <si>
    <t>C0005</t>
  </si>
  <si>
    <t>C0055</t>
  </si>
  <si>
    <t>C0060</t>
  </si>
  <si>
    <t>C0100</t>
  </si>
  <si>
    <t>C0120</t>
  </si>
  <si>
    <t>C0125</t>
  </si>
  <si>
    <t>C0180</t>
  </si>
  <si>
    <t>C0415</t>
  </si>
  <si>
    <t>C0420</t>
  </si>
  <si>
    <t>C0450</t>
  </si>
  <si>
    <t>C0460</t>
  </si>
  <si>
    <t>C0465</t>
  </si>
  <si>
    <t>C0470</t>
  </si>
  <si>
    <t>C0475</t>
  </si>
  <si>
    <t>C0620</t>
  </si>
  <si>
    <t>C0625</t>
  </si>
  <si>
    <t>C0630</t>
  </si>
  <si>
    <t>C0635</t>
  </si>
  <si>
    <t>C0640</t>
  </si>
  <si>
    <t>C0655</t>
  </si>
  <si>
    <t>C0660</t>
  </si>
  <si>
    <t>C0690</t>
  </si>
  <si>
    <t>C0800</t>
  </si>
  <si>
    <t>C0815</t>
  </si>
  <si>
    <t>C0820</t>
  </si>
  <si>
    <t>C0825</t>
  </si>
  <si>
    <t>C0830</t>
  </si>
  <si>
    <t>B0835</t>
  </si>
  <si>
    <t>C0835</t>
  </si>
  <si>
    <t>C0840</t>
  </si>
  <si>
    <t>C0845</t>
  </si>
  <si>
    <t>C0850</t>
  </si>
  <si>
    <t>C0855</t>
  </si>
  <si>
    <t>C0860</t>
  </si>
  <si>
    <t>C0865</t>
  </si>
  <si>
    <t>C0870</t>
  </si>
  <si>
    <t>C0875</t>
  </si>
  <si>
    <t>C0880</t>
  </si>
  <si>
    <t>C0885</t>
  </si>
  <si>
    <t>C0890</t>
  </si>
  <si>
    <t>C0895</t>
  </si>
  <si>
    <t>B0900</t>
  </si>
  <si>
    <t>B1155</t>
  </si>
  <si>
    <t>C1400</t>
  </si>
  <si>
    <t>C1410</t>
  </si>
  <si>
    <t>C1415</t>
  </si>
  <si>
    <t>C1420</t>
  </si>
  <si>
    <t>C1425</t>
  </si>
  <si>
    <t>C1430</t>
  </si>
  <si>
    <t>C1435</t>
  </si>
  <si>
    <t>C1440</t>
  </si>
  <si>
    <t>C1445</t>
  </si>
  <si>
    <t>C1450</t>
  </si>
  <si>
    <t>B1455</t>
  </si>
  <si>
    <t>C1455</t>
  </si>
  <si>
    <t>B1460</t>
  </si>
  <si>
    <t>C1460</t>
  </si>
  <si>
    <t>B1465</t>
  </si>
  <si>
    <t>C1465</t>
  </si>
  <si>
    <t>C1470</t>
  </si>
  <si>
    <t>C1475</t>
  </si>
  <si>
    <t>C1480</t>
  </si>
  <si>
    <t>C1485</t>
  </si>
  <si>
    <t>C1490</t>
  </si>
  <si>
    <t>C1495</t>
  </si>
  <si>
    <t>B1505</t>
  </si>
  <si>
    <t>B1510</t>
  </si>
  <si>
    <t>C1700</t>
  </si>
  <si>
    <t>C1705</t>
  </si>
  <si>
    <t>C1715</t>
  </si>
  <si>
    <t>C1720</t>
  </si>
  <si>
    <t>C1725</t>
  </si>
  <si>
    <t>C1730</t>
  </si>
  <si>
    <t>C1735</t>
  </si>
  <si>
    <t>C1740</t>
  </si>
  <si>
    <t>C1745</t>
  </si>
  <si>
    <t>C1750</t>
  </si>
  <si>
    <t>C1755</t>
  </si>
  <si>
    <t>C1760</t>
  </si>
  <si>
    <t>C1765</t>
  </si>
  <si>
    <t>C1770</t>
  </si>
  <si>
    <t>C1775</t>
  </si>
  <si>
    <t>C1785</t>
  </si>
  <si>
    <t>C1790</t>
  </si>
  <si>
    <t>C1795</t>
  </si>
  <si>
    <t>C1975</t>
  </si>
  <si>
    <t>C1980</t>
  </si>
  <si>
    <t>C2010</t>
  </si>
  <si>
    <t>C2060</t>
  </si>
  <si>
    <t>C2080</t>
  </si>
  <si>
    <t>C2110</t>
  </si>
  <si>
    <t>C2130</t>
  </si>
  <si>
    <t>C2135</t>
  </si>
  <si>
    <t>C2140</t>
  </si>
  <si>
    <t>C2145</t>
  </si>
  <si>
    <t>C2150</t>
  </si>
  <si>
    <t>C2155</t>
  </si>
  <si>
    <t>C2160</t>
  </si>
  <si>
    <t>C2165</t>
  </si>
  <si>
    <t>C2170</t>
  </si>
  <si>
    <t>C2175</t>
  </si>
  <si>
    <t>C2180</t>
  </si>
  <si>
    <t>C2185</t>
  </si>
  <si>
    <t>C2190</t>
  </si>
  <si>
    <t>C2195</t>
  </si>
  <si>
    <t>C2330</t>
  </si>
  <si>
    <t>C2335</t>
  </si>
  <si>
    <t>C2360</t>
  </si>
  <si>
    <t>C2365</t>
  </si>
  <si>
    <t>C2370</t>
  </si>
  <si>
    <t>C2375</t>
  </si>
  <si>
    <t>C2380</t>
  </si>
  <si>
    <t>C2385</t>
  </si>
  <si>
    <t>C2390</t>
  </si>
  <si>
    <t>C2580</t>
  </si>
  <si>
    <t>C2635</t>
  </si>
  <si>
    <t>C2640</t>
  </si>
  <si>
    <t>C2680</t>
  </si>
  <si>
    <t>C2685</t>
  </si>
  <si>
    <t>C2710</t>
  </si>
  <si>
    <t>C2715</t>
  </si>
  <si>
    <t>C2740</t>
  </si>
  <si>
    <t>C3090</t>
  </si>
  <si>
    <t>C3095</t>
  </si>
  <si>
    <t>B3210</t>
  </si>
  <si>
    <t>B3235</t>
  </si>
  <si>
    <t>B3245</t>
  </si>
  <si>
    <t>B3250</t>
  </si>
  <si>
    <t>C3295</t>
  </si>
  <si>
    <t>C3385</t>
  </si>
  <si>
    <t>C3420</t>
  </si>
  <si>
    <t>C3550</t>
  </si>
  <si>
    <t>C3555</t>
  </si>
  <si>
    <t>C3560</t>
  </si>
  <si>
    <t>C3615</t>
  </si>
  <si>
    <t>C3665</t>
  </si>
  <si>
    <t>C3805</t>
  </si>
  <si>
    <t>C3950</t>
  </si>
  <si>
    <t>C3955</t>
  </si>
  <si>
    <t>C3965</t>
  </si>
  <si>
    <t>C3970</t>
  </si>
  <si>
    <t>C4115</t>
  </si>
  <si>
    <t>C4120</t>
  </si>
  <si>
    <t>C4125</t>
  </si>
  <si>
    <t>C4130</t>
  </si>
  <si>
    <t>C4145</t>
  </si>
  <si>
    <t>C4175</t>
  </si>
  <si>
    <t>C4185</t>
  </si>
  <si>
    <t>C4190</t>
  </si>
  <si>
    <t>C4195</t>
  </si>
  <si>
    <t>C4270</t>
  </si>
  <si>
    <t>C4295</t>
  </si>
  <si>
    <t>C4360</t>
  </si>
  <si>
    <t>C4380</t>
  </si>
  <si>
    <t>C4385</t>
  </si>
  <si>
    <t>C4390</t>
  </si>
  <si>
    <t>C4395</t>
  </si>
  <si>
    <t>C4435</t>
  </si>
  <si>
    <t>C4460</t>
  </si>
  <si>
    <t>C4465</t>
  </si>
  <si>
    <t>C4470</t>
  </si>
  <si>
    <t>C4480</t>
  </si>
  <si>
    <t>C4800</t>
  </si>
  <si>
    <t>C4860</t>
  </si>
  <si>
    <t>C4875</t>
  </si>
  <si>
    <t>C5095</t>
  </si>
  <si>
    <t>C5255</t>
  </si>
  <si>
    <t>C5260</t>
  </si>
  <si>
    <t>C5290</t>
  </si>
  <si>
    <t>C5295</t>
  </si>
  <si>
    <t>C5305</t>
  </si>
  <si>
    <t>C5320</t>
  </si>
  <si>
    <t>C5330</t>
  </si>
  <si>
    <t>C5340</t>
  </si>
  <si>
    <t>C5350</t>
  </si>
  <si>
    <t>C5355</t>
  </si>
  <si>
    <t>C5360</t>
  </si>
  <si>
    <t>C5370</t>
  </si>
  <si>
    <t>C6005</t>
  </si>
  <si>
    <t>C6040</t>
  </si>
  <si>
    <t>C6050</t>
  </si>
  <si>
    <t>C6295</t>
  </si>
  <si>
    <t>C6360</t>
  </si>
  <si>
    <t>C6365</t>
  </si>
  <si>
    <t>C6370</t>
  </si>
  <si>
    <t>C6480</t>
  </si>
  <si>
    <t>C6580</t>
  </si>
  <si>
    <t>C9035</t>
  </si>
  <si>
    <t>C8155</t>
  </si>
  <si>
    <t>C8230</t>
  </si>
  <si>
    <t>C8240</t>
  </si>
  <si>
    <t>C8320</t>
  </si>
  <si>
    <t>C8380</t>
  </si>
  <si>
    <t>C8440</t>
  </si>
  <si>
    <t>C8480</t>
  </si>
  <si>
    <t>C8495</t>
  </si>
  <si>
    <t>C8615</t>
  </si>
  <si>
    <t>C8630</t>
  </si>
  <si>
    <t>C7005</t>
  </si>
  <si>
    <t>X0390</t>
  </si>
  <si>
    <t>V0390</t>
  </si>
  <si>
    <t>X1210</t>
  </si>
  <si>
    <t>V1210</t>
  </si>
  <si>
    <t>X1440</t>
  </si>
  <si>
    <t>V1440</t>
  </si>
  <si>
    <t>X1450</t>
  </si>
  <si>
    <t>V1450</t>
  </si>
  <si>
    <t>X2070</t>
  </si>
  <si>
    <t>V2070</t>
  </si>
  <si>
    <t>C7130</t>
  </si>
  <si>
    <t>X2240</t>
  </si>
  <si>
    <t>V2240</t>
  </si>
  <si>
    <t>X2250</t>
  </si>
  <si>
    <t>V2250</t>
  </si>
  <si>
    <t>X2390</t>
  </si>
  <si>
    <t>V2390</t>
  </si>
  <si>
    <t>C7240</t>
  </si>
  <si>
    <t>C7390</t>
  </si>
  <si>
    <t>X4450</t>
  </si>
  <si>
    <t>V4450</t>
  </si>
  <si>
    <t>X4720</t>
  </si>
  <si>
    <t>V4720</t>
  </si>
  <si>
    <t>C7595</t>
  </si>
  <si>
    <t>C7650</t>
  </si>
  <si>
    <t>C7660</t>
  </si>
  <si>
    <t>X6750</t>
  </si>
  <si>
    <t>V6750</t>
  </si>
  <si>
    <t xml:space="preserve">24 Karat Gold </t>
  </si>
  <si>
    <t xml:space="preserve">Chalk Art </t>
  </si>
  <si>
    <t xml:space="preserve">Cosmic Trifecta </t>
  </si>
  <si>
    <t xml:space="preserve">Eye Candy </t>
  </si>
  <si>
    <t xml:space="preserve">Itsy Bitsy </t>
  </si>
  <si>
    <t xml:space="preserve">Itsy Trifection </t>
  </si>
  <si>
    <t xml:space="preserve">Lollipops </t>
  </si>
  <si>
    <t xml:space="preserve">Maggie May </t>
  </si>
  <si>
    <t xml:space="preserve">Palace Parade </t>
  </si>
  <si>
    <t xml:space="preserve">Strawberry Taffy </t>
  </si>
  <si>
    <t>Herb Combo Kit</t>
  </si>
  <si>
    <t>Hummingbird Haven</t>
  </si>
  <si>
    <t>Easy Liners</t>
  </si>
  <si>
    <t>2 0 2 4  -  2 0 2 5</t>
  </si>
  <si>
    <t>Effective for shipments between November 1, 2024 to June 30, 2025</t>
  </si>
  <si>
    <t>Annuals</t>
  </si>
  <si>
    <t>Ageratum, Kona Blue</t>
  </si>
  <si>
    <t>Amaranthus, Carnival</t>
  </si>
  <si>
    <t>Asparagus densi, FuzzyFern Frizz</t>
  </si>
  <si>
    <t>Begonia - Tuberous, AmerHyb Picotee LaceApr</t>
  </si>
  <si>
    <t>Begonia - Tuberous, AmerHyb Ruffled CrSalmn</t>
  </si>
  <si>
    <t>Begonia - Tuberous, AmerHyb Ruffled Red</t>
  </si>
  <si>
    <t>Begonia - Tuberous, Nonstop Flame</t>
  </si>
  <si>
    <t>Begonia - Tuberous, Nonstop Peach Shades</t>
  </si>
  <si>
    <t>Begonia - Tuberous, NonstopJoy Mocca Rose</t>
  </si>
  <si>
    <t>Begonia-landscape, Big White w/ Bronze Lf</t>
  </si>
  <si>
    <t>Calendula, Bon Bon Mix</t>
  </si>
  <si>
    <t>Canna, Cannova Gold Leopard</t>
  </si>
  <si>
    <t>Celosia, Flamma Golden</t>
  </si>
  <si>
    <t>Celosia Premium, Burning Embers</t>
  </si>
  <si>
    <t>Celosia Premium, Dragons Breath</t>
  </si>
  <si>
    <t>Coleus, Wizard Mix Select</t>
  </si>
  <si>
    <t>Cosmos, Apollo Mix</t>
  </si>
  <si>
    <t>Dahlia, Figaro Mix</t>
  </si>
  <si>
    <t>Flowering Cabbage, Osaka IQ Mix</t>
  </si>
  <si>
    <t>Gerbera, FlorMaxi Fireball BC</t>
  </si>
  <si>
    <t>Helianthus, Sunfinity Yelw w/Dk Centr</t>
  </si>
  <si>
    <t>Helianthus, Suntastic Yelw/Blk Center</t>
  </si>
  <si>
    <t>Impatiens, Beacon Mix Cape Pine</t>
  </si>
  <si>
    <t>Impatiens, Beacon Mix Chicago</t>
  </si>
  <si>
    <t>Impatiens, Beacon Mix Otway</t>
  </si>
  <si>
    <t>Impatiens hybrid, Solarscape White Pearl</t>
  </si>
  <si>
    <t>Impatiens hybrid, Solarscape XL Lilac Spark</t>
  </si>
  <si>
    <t>Impatiens hybrid, Solarscape XL Pink Jewel</t>
  </si>
  <si>
    <t>Impatiens hybrid, Solarscape XL Salmon Glow</t>
  </si>
  <si>
    <t>Lisianthus, Rosanne 2 Terracotta</t>
  </si>
  <si>
    <t>Lisianthus, Voyage 2 Blue</t>
  </si>
  <si>
    <t>Lisianthus, Voyage 2 Pure White</t>
  </si>
  <si>
    <t>Lobelia, Riviera White</t>
  </si>
  <si>
    <t>Lobelia Premium, Masterpiece Blue w/ Eye</t>
  </si>
  <si>
    <t>Orn. Pepper, Onyx Orange</t>
  </si>
  <si>
    <t>Osteospermum, Akila Mix Hawaii Sunset</t>
  </si>
  <si>
    <t>Pansy, Delta Pro Clr True Blue</t>
  </si>
  <si>
    <t>Pansy, Delta Pro Fire</t>
  </si>
  <si>
    <t>Pansy, DeltaPrm Mix Bltch</t>
  </si>
  <si>
    <t>Pansy, Frizzle Sizzle Lemonbry</t>
  </si>
  <si>
    <t>Pentas, Graffiti Cranberry</t>
  </si>
  <si>
    <t>Pentas, Graffiti Maxi Mix</t>
  </si>
  <si>
    <t>Pentas, Graffiti True Pink</t>
  </si>
  <si>
    <t>Pentas, Graffiti White</t>
  </si>
  <si>
    <t>Petunia, Shake Blueberry</t>
  </si>
  <si>
    <t>Petunia, Shake Raspberry</t>
  </si>
  <si>
    <t>Petunia Premium, E3 Easy Wave Rose Morn</t>
  </si>
  <si>
    <t>Petunia Premium, E3 Red Wht&amp;Blue Mixture</t>
  </si>
  <si>
    <t>Petunia Premium, Easy Wave Navy Velour</t>
  </si>
  <si>
    <t>Petunia Premium, Easy Wave Rose</t>
  </si>
  <si>
    <t>Salvia farinacea, Evolution Violet</t>
  </si>
  <si>
    <t>Seed Geranium, PintoPrm Deep Salmon</t>
  </si>
  <si>
    <t>Snapdragon, DoubleShot Yel Rd Heart</t>
  </si>
  <si>
    <t>Zinnia, Belize Double Mix</t>
  </si>
  <si>
    <t>Vegetables</t>
  </si>
  <si>
    <t>Broccoli, Purple Magic</t>
  </si>
  <si>
    <t>Cabbage, Expectation</t>
  </si>
  <si>
    <t>Cabbage, Red Jewel</t>
  </si>
  <si>
    <t>Celery, Tango</t>
  </si>
  <si>
    <t>Lettuce, New Red Fire</t>
  </si>
  <si>
    <t>Onion, Red Carpet</t>
  </si>
  <si>
    <t>Pepper, Better Belle V</t>
  </si>
  <si>
    <t>Pepper, Bhut Jolokia</t>
  </si>
  <si>
    <t>Pepper, California Wonder</t>
  </si>
  <si>
    <t>Pepper, Prism</t>
  </si>
  <si>
    <t>Pepper, Red Impact</t>
  </si>
  <si>
    <t>Pepper, Trinidad Scorpion</t>
  </si>
  <si>
    <t>Pepper, Wildcat</t>
  </si>
  <si>
    <t>Physallis, Little Lanterns</t>
  </si>
  <si>
    <t>Strawberry, Summer Breeze Rose</t>
  </si>
  <si>
    <t>Tomato, La Roma 3.5</t>
  </si>
  <si>
    <t>Tomato, Rutgers 250</t>
  </si>
  <si>
    <t>Tomato, Wonder Star Red</t>
  </si>
  <si>
    <t>Herbs</t>
  </si>
  <si>
    <t>Basil, Everleaf Lemon</t>
  </si>
  <si>
    <t>Basil, Pesto Perpetuo</t>
  </si>
  <si>
    <t>Basil, Prospera Active Aya</t>
  </si>
  <si>
    <t>Cilantro, Santo</t>
  </si>
  <si>
    <t>Dill, Dukat</t>
  </si>
  <si>
    <t>Fennel, Orion</t>
  </si>
  <si>
    <t>Lavender, LaDiva Vintage Violet</t>
  </si>
  <si>
    <t>Lavender, Platinum Blonde</t>
  </si>
  <si>
    <t>Lavender, Super Blue</t>
  </si>
  <si>
    <t>Oregano, Aureum</t>
  </si>
  <si>
    <t>Parsley, Forest Green</t>
  </si>
  <si>
    <t>Thyme, Golden Lemon</t>
  </si>
  <si>
    <t>Thyme, vulgaris French</t>
  </si>
  <si>
    <t>Liners</t>
  </si>
  <si>
    <t>Acalypha, Cats Tails</t>
  </si>
  <si>
    <t>Alstroemeria, Inca Aurelia</t>
  </si>
  <si>
    <t>Alstroemeria, Inca Candy</t>
  </si>
  <si>
    <t>Alstroemeria, Inca Holland</t>
  </si>
  <si>
    <t>Alstroemeria, Inca Magic</t>
  </si>
  <si>
    <t>Angelonia, Alonia Big Bicolor Pink</t>
  </si>
  <si>
    <t>Anigozanthos, Bush Pearl</t>
  </si>
  <si>
    <t>Anigozanthos, Bush Ranger</t>
  </si>
  <si>
    <t>Anigozanthos, Bush Tenacity</t>
  </si>
  <si>
    <t>Begonia-hiemalis, Bonny Red</t>
  </si>
  <si>
    <t>Begonia-hiemalis, Catrin</t>
  </si>
  <si>
    <t>Begonia-hiemalis, Maca Razz</t>
  </si>
  <si>
    <t>Begonia-hiemalis, MacaRouge</t>
  </si>
  <si>
    <t>Bidens, Blazing Flames</t>
  </si>
  <si>
    <t>Bidens, Yellow Sunshine</t>
  </si>
  <si>
    <t>Bidens ferulifolia, Pretty in Pink</t>
  </si>
  <si>
    <t>Bidens ferulifolia, White Delight Imp</t>
  </si>
  <si>
    <t>Bracteantha, Cottage Orange</t>
  </si>
  <si>
    <t>Calibrachoa, Aloha Kona Hula Orange</t>
  </si>
  <si>
    <t>Calibrachoa, Aloha Kona Hula Strwberry</t>
  </si>
  <si>
    <t>Calibrachoa, Caliloco Caramel</t>
  </si>
  <si>
    <t>Calibrachoa, Caliloco Dracula</t>
  </si>
  <si>
    <t>Calibrachoa, Caliloco Frankenberry</t>
  </si>
  <si>
    <t>Calibrachoa, Caliloco Graffitti</t>
  </si>
  <si>
    <t>Calibrachoa, Caliloco Mirage</t>
  </si>
  <si>
    <t>Calibrachoa, Caliloco Skywalker</t>
  </si>
  <si>
    <t>Calibrachoa, Caliloco Spicy Honey</t>
  </si>
  <si>
    <t>Calibrachoa, Caliloco Starfire Blue</t>
  </si>
  <si>
    <t>Calibrachoa, Caliloco Starfire Orange</t>
  </si>
  <si>
    <t>Calibrachoa, Caliloco Starfire Rose</t>
  </si>
  <si>
    <t>Calibrachoa, Eyecatcher Purple</t>
  </si>
  <si>
    <t>Calibrachoa, Eyecatcher Rose</t>
  </si>
  <si>
    <t>Calibrachoa, Eyecatcher Sunspot</t>
  </si>
  <si>
    <t>Calibrachoa, Lia Abstract Lemon Cherry</t>
  </si>
  <si>
    <t>Calibrachoa, Lia Chili Pepper</t>
  </si>
  <si>
    <t>Calibrachoa, Lia Sky Blue</t>
  </si>
  <si>
    <t>Calibrachoa, Lia Spark Lavender</t>
  </si>
  <si>
    <t>Calibrachoa, Tiktok Crystal</t>
  </si>
  <si>
    <t>Coleus-Vegetative, Alabama Sunset</t>
  </si>
  <si>
    <t>Coleus-Vegetative, Downtown Royalty</t>
  </si>
  <si>
    <t>Coleus-Vegetative, Great Falls Iguazu</t>
  </si>
  <si>
    <t>Coleus-Vegetative, Great Falls Rose Gold</t>
  </si>
  <si>
    <t>Coleus-Vegetative, Stained Glswrks Goldn Gte</t>
  </si>
  <si>
    <t>Coleus-Vegetative, Talavera Chocolte Vetvetn</t>
  </si>
  <si>
    <t>Coleus-Vegetative, Talavera Moondust</t>
  </si>
  <si>
    <t>Coleus-Vegetative, Talavera Pink Tricolor</t>
  </si>
  <si>
    <t>Cuphea hyssopifol, Cupheasy Lavender 2024</t>
  </si>
  <si>
    <t>Cuphea ignea, Hummingbirds Lunch</t>
  </si>
  <si>
    <t>Dahlia, Cafe Au Lait</t>
  </si>
  <si>
    <t>Dahlia, Hypnotica Candy Corn</t>
  </si>
  <si>
    <t>Dahlia, Hypnotica TropicalBrz2024</t>
  </si>
  <si>
    <t>Dahlia, Karma Blue Lagoon</t>
  </si>
  <si>
    <t>Dahlia, Karma Caroline</t>
  </si>
  <si>
    <t>Dahlia, Karma Naomi Mahogany Red</t>
  </si>
  <si>
    <t>Dahlia, Karma Sangria Pnk Yel Bic</t>
  </si>
  <si>
    <t>Dahlia, LaBella Grnde Coral</t>
  </si>
  <si>
    <t>Dahlia, LaBella Grnde Fun OrngBic</t>
  </si>
  <si>
    <t>Dahlia, LaBella Grnde Fun Sunrise</t>
  </si>
  <si>
    <t>Dahlia, LaBella Grnde Pink</t>
  </si>
  <si>
    <t>Dahlia, LaBella Grnde Purple</t>
  </si>
  <si>
    <t>Dahlia, LaBella Grnde Red</t>
  </si>
  <si>
    <t>Dahlia, LaBella Grnde Yellow</t>
  </si>
  <si>
    <t>Dahlia, LaBella Maggiore Fun Pome</t>
  </si>
  <si>
    <t>Dahlia, LaBella Maggiore Yellow</t>
  </si>
  <si>
    <t>Echibeckia, Summerina Blazing Fire</t>
  </si>
  <si>
    <t>Echibeckia, Summerina Sunreef</t>
  </si>
  <si>
    <t>Echibeckia, Summerina Yellow</t>
  </si>
  <si>
    <t>Geranium-Brocade, Brocade Cherry Night</t>
  </si>
  <si>
    <t>Geranium-Brocade, Brocade Fire Night</t>
  </si>
  <si>
    <t>Geranium-Interspec, Caldera Pink</t>
  </si>
  <si>
    <t>Geranium-Interspec, Caldera Red</t>
  </si>
  <si>
    <t>Geranium-Interspec, Calliope Lg Dark Salmon</t>
  </si>
  <si>
    <t>Geranium-Interspec, Mojo Cranberry Splash</t>
  </si>
  <si>
    <t>Geranium-Interspec, Mojo Dark Pink</t>
  </si>
  <si>
    <t>Geranium-Interspec, Mojo Dark Red</t>
  </si>
  <si>
    <t>Geranium-Interspec, Mojo Magenta</t>
  </si>
  <si>
    <t>Geranium-Interspec, Mojo Orange</t>
  </si>
  <si>
    <t>Geranium-Interspec, Mojo Salmon</t>
  </si>
  <si>
    <t>Geranium-Interspec, Mojo White</t>
  </si>
  <si>
    <t>Geranium-Interspec, Mojo White Splash</t>
  </si>
  <si>
    <t>Gerbera, Garvinea Sweet Blaze</t>
  </si>
  <si>
    <t>Gerbera, Garvinea Sweet Maggie</t>
  </si>
  <si>
    <t>Gerbera, Patio Glorious Orange</t>
  </si>
  <si>
    <t>Gerbera, Patio Monte Viso</t>
  </si>
  <si>
    <t>Helianthus, Sol Seeker Bee Yellow</t>
  </si>
  <si>
    <t>Helianthus, Sol Seeker Golden Nectar</t>
  </si>
  <si>
    <t>Helianthus, Sunfinity Double Yellow</t>
  </si>
  <si>
    <t>Lantana, Bandolero Lemon</t>
  </si>
  <si>
    <t>Lantana, Havana Harvest Moon 2025</t>
  </si>
  <si>
    <t>Lantana, Heartland Blue Moon 2025</t>
  </si>
  <si>
    <t>Lantana, Heartland Really Red 2025</t>
  </si>
  <si>
    <t>Lantana, Heartland Sunrise 2025</t>
  </si>
  <si>
    <t>Lantana, Heartland White 2025</t>
  </si>
  <si>
    <t>Lantana, Landscape Bandana Pink</t>
  </si>
  <si>
    <t>Lantana, Landscape Bandana Yellow</t>
  </si>
  <si>
    <t>Lobelia, Glow Electric Blue</t>
  </si>
  <si>
    <t>Lobelia, Glow White Lightning</t>
  </si>
  <si>
    <t>Lobelia, HotpoT Dark Blue</t>
  </si>
  <si>
    <t>Lobelia, HotpoT Light Blue</t>
  </si>
  <si>
    <t>Lobelia, Jolly Delft Blue</t>
  </si>
  <si>
    <t>Lobularia, Stream Compact Purple</t>
  </si>
  <si>
    <t>Lobularia, Stream Compact Rose</t>
  </si>
  <si>
    <t>Lobularia, Stream Compact Violet</t>
  </si>
  <si>
    <t>Lobularia, Stream Compact White</t>
  </si>
  <si>
    <t>N.G. Impatiens, Sol-Luna Orange</t>
  </si>
  <si>
    <t>N.G. Impatiens, Sol-Luna Pink</t>
  </si>
  <si>
    <t>N.G. Impatiens, Sol-LunaPrime Lt Salmon</t>
  </si>
  <si>
    <t>N.G. Impatiens, Sol-LunaPrime Orchid</t>
  </si>
  <si>
    <t>N.G. Impatiens, Sol-LunaPrime Peach</t>
  </si>
  <si>
    <t>N.G. Impatiens, Sol-LunaPrime Red</t>
  </si>
  <si>
    <t>N.G. Impatiens, Sol-LunaPrime White</t>
  </si>
  <si>
    <t>Nemesia, Escential Eldrberry Cream</t>
  </si>
  <si>
    <t>Nemesia, Nesia Denim</t>
  </si>
  <si>
    <t>Nemesia, Nesia Tangerine</t>
  </si>
  <si>
    <t>Osteospermum, Osticade Twilight Moon</t>
  </si>
  <si>
    <t>Petchoa, SuperCal Shocking Pink</t>
  </si>
  <si>
    <t>Petchoa, SuperCalPrm Rose Star</t>
  </si>
  <si>
    <t>Petunia-Vegetative, Capella Baby Pink</t>
  </si>
  <si>
    <t>Petunia-Vegetative, Capella Fuchsia Lace</t>
  </si>
  <si>
    <t>Petunia-Vegetative, Capella Magenta Diamond</t>
  </si>
  <si>
    <t>Petunia-Vegetative, Capella Mulberry</t>
  </si>
  <si>
    <t>Petunia-Vegetative, Capella Pink Morn</t>
  </si>
  <si>
    <t>Petunia-Vegetative, Capella Rim Raspberry</t>
  </si>
  <si>
    <t>Petunia-Vegetative, Capella Salmon</t>
  </si>
  <si>
    <t>Petunia-Vegetative, Capella Sangria</t>
  </si>
  <si>
    <t>Petunia-Vegetative, Cascadias Fantasy HotPink</t>
  </si>
  <si>
    <t>Petunia-Vegetative, Crazytunia Citrus Hill</t>
  </si>
  <si>
    <t>Petunia-Vegetative, Dekko Maxx Pink</t>
  </si>
  <si>
    <t>Petunia-Vegetative, Flower Shower Flame</t>
  </si>
  <si>
    <t>Petunia-Vegetative, Fun House Peach Melba</t>
  </si>
  <si>
    <t>Petunia-Vegetative, Inferno The Red</t>
  </si>
  <si>
    <t>Petunia-Vegetative, Painted Love Purple</t>
  </si>
  <si>
    <t>Petunia-Vegetative, Ray Shadow</t>
  </si>
  <si>
    <t>Petunia-Vegetative, Ray Sunshine</t>
  </si>
  <si>
    <t>Petunia-Vegetative, Splash Dance Moon Walk</t>
  </si>
  <si>
    <t>Petunia-Vegetative, Surprise Yelwstone Forevr</t>
  </si>
  <si>
    <t>Portulaca, CupCake Upright GldnYellw</t>
  </si>
  <si>
    <t>Portulaca, CupCake Upright Lavender</t>
  </si>
  <si>
    <t>Portulaca, SeaGlass Dbl Guava</t>
  </si>
  <si>
    <t>Portulaca, SeaGlass Limon</t>
  </si>
  <si>
    <t>Portulaca, SeaGlass Orange Shandy</t>
  </si>
  <si>
    <t>Portulaca, SeaGlass Pink</t>
  </si>
  <si>
    <t>Portulaca, SeaGlass Pink Lady</t>
  </si>
  <si>
    <t>Portulaca, SeaGlass Plumberry</t>
  </si>
  <si>
    <t>Portulaca, SeaGlass Red</t>
  </si>
  <si>
    <t>Portulaca, SeaGlass Tangerine</t>
  </si>
  <si>
    <t>Portulaca, SeaGlass Watermelon Punch</t>
  </si>
  <si>
    <t>Salvia, Salgoon Lake Flamingo</t>
  </si>
  <si>
    <t>Salvia farinacea, Sallyfun Blue Emotion</t>
  </si>
  <si>
    <t>Salvia farinacea, Sallyfun Pure White</t>
  </si>
  <si>
    <t>Salvia greggii, Mirage Blue</t>
  </si>
  <si>
    <t>Salvia guaranitica, Hummingbird Falls</t>
  </si>
  <si>
    <t>Scaevola, Surdiva Fashion Pink</t>
  </si>
  <si>
    <t>Scaevola, Surdiva White</t>
  </si>
  <si>
    <t>Sunpatiens, Compact Lavender</t>
  </si>
  <si>
    <t>Sunpatiens, Vigorous Purple</t>
  </si>
  <si>
    <t>Thunbergia, Sunny Susy Gold</t>
  </si>
  <si>
    <t>Verbena, Empress Sun Pink 2025</t>
  </si>
  <si>
    <t>Verbena, Vanessa Com. Bordeaux</t>
  </si>
  <si>
    <t>Foliage</t>
  </si>
  <si>
    <t>Aglaonema, Pictum Tricolor</t>
  </si>
  <si>
    <t>Begonia - Rex, Dibs Midnight</t>
  </si>
  <si>
    <t>Callisia, Pink Panther</t>
  </si>
  <si>
    <t>Colocasia, Redemption</t>
  </si>
  <si>
    <t>Cordyline, Magic Star</t>
  </si>
  <si>
    <t>Cordyline, Purple Dazzler</t>
  </si>
  <si>
    <t>Dracaena Marginata, Bicolor</t>
  </si>
  <si>
    <t>Dracaena Marginata, Magenta</t>
  </si>
  <si>
    <t>Hypoestes, Lotty Dotty Pink</t>
  </si>
  <si>
    <t>Hypoestes, Lotty Dotty White</t>
  </si>
  <si>
    <t>Peperomia, Lemon Lime</t>
  </si>
  <si>
    <t>Philodendron, Pink Princess</t>
  </si>
  <si>
    <t>Philodendron, minima</t>
  </si>
  <si>
    <t>Pilea, microphyla</t>
  </si>
  <si>
    <t>Senecio, Silver Gleam</t>
  </si>
  <si>
    <t>Tradescantia, Purple Bridal Veil</t>
  </si>
  <si>
    <t>Ferns</t>
  </si>
  <si>
    <t>Grasses</t>
  </si>
  <si>
    <t>Lagurus ovatus, Hares Tail</t>
  </si>
  <si>
    <t>Muhlenbergia, capillaris Ruby</t>
  </si>
  <si>
    <t>Succulents</t>
  </si>
  <si>
    <t>Cotyledon, tomentosa Bear Hand</t>
  </si>
  <si>
    <t>Crassula, ovata Sunshine</t>
  </si>
  <si>
    <t>Delosperma, lehmannii</t>
  </si>
  <si>
    <t>Echeveria, Curly Red</t>
  </si>
  <si>
    <t>Echeveria, Macarena</t>
  </si>
  <si>
    <t>Echeveria, Magic Red</t>
  </si>
  <si>
    <t>Echeveria, Nudolosa Red Line</t>
  </si>
  <si>
    <t>Echeveria, Pulidonis Bord Rose</t>
  </si>
  <si>
    <t>Gasteria, Royal Wolfgang</t>
  </si>
  <si>
    <t>Graptosedum, Purple</t>
  </si>
  <si>
    <t>Kalanchoe, tomentosa Silver</t>
  </si>
  <si>
    <t>Peperomia, String of Turtles</t>
  </si>
  <si>
    <t>Sedum creeping, Voodoo</t>
  </si>
  <si>
    <t>Sedum creeping, dasyphyllum Pink</t>
  </si>
  <si>
    <t>Sedum creeping, morganianum Donkey</t>
  </si>
  <si>
    <t>Sedum creeping, nussbaumerianum Yellow</t>
  </si>
  <si>
    <t>Senecio, Herrianus Purple Flush</t>
  </si>
  <si>
    <t>Perennials</t>
  </si>
  <si>
    <t>Agastache, Beelicious Pink</t>
  </si>
  <si>
    <t>Armeria, Dreameria Vivid Dream</t>
  </si>
  <si>
    <t>Buddleia, Chrysalis Steel Blue</t>
  </si>
  <si>
    <t>Buddleia, Monarch Queen of Hearts</t>
  </si>
  <si>
    <t>Dianthus barbatus, Rockin Red</t>
  </si>
  <si>
    <t>Digitalis, Arctic Fox Rose</t>
  </si>
  <si>
    <t>Echinacea purpurea, Double Scoop WtermlonDlux</t>
  </si>
  <si>
    <t>Echinacea purpurea, Panama Red</t>
  </si>
  <si>
    <t>Echinacea purpurea, Sombrero Mandarin Mambo</t>
  </si>
  <si>
    <t>Echinacea purpurea, SunSeekers Apple Green</t>
  </si>
  <si>
    <t>Echinacea purpurea, SunSeekers Pumpkin Pie</t>
  </si>
  <si>
    <t>Geranium, Rozanne</t>
  </si>
  <si>
    <t>Heuchera, Citronelle</t>
  </si>
  <si>
    <t>Hosta, August Moon</t>
  </si>
  <si>
    <t>Hosta, Blue Angel</t>
  </si>
  <si>
    <t>Hosta, Blue Ivory</t>
  </si>
  <si>
    <t>Hosta, Fire and Ice</t>
  </si>
  <si>
    <t>Hosta, Minuteman</t>
  </si>
  <si>
    <t>Iberis, First Flush Grace</t>
  </si>
  <si>
    <t>Leucanthemum, Sweet Daisy Izabel</t>
  </si>
  <si>
    <t>Lupinus, Gallery Mini Extra Mix</t>
  </si>
  <si>
    <t>Nepeta, Junior Walker</t>
  </si>
  <si>
    <t>Phlox paniculata, Super Ka-Pow Blue</t>
  </si>
  <si>
    <t>Phlox paniculata, Super Ka-Pow Coral</t>
  </si>
  <si>
    <t>Phlox paniculata, Super Ka-Pow Fuchsia</t>
  </si>
  <si>
    <t>Phlox paniculata, Super Ka-Pow Pink</t>
  </si>
  <si>
    <t>Phlox paniculata, Super Ka-Pow White</t>
  </si>
  <si>
    <t>Phlox subulata, White Delight</t>
  </si>
  <si>
    <t>Platycodon, Pop Star Blue</t>
  </si>
  <si>
    <t>Platycodon, Pop Star Pink</t>
  </si>
  <si>
    <t>Polemonium, Stairway to Heaven</t>
  </si>
  <si>
    <t>Stachys, Furby</t>
  </si>
  <si>
    <t>Stachys byzantina, Little Lamb</t>
  </si>
  <si>
    <t>T0050</t>
  </si>
  <si>
    <t>Q0050</t>
  </si>
  <si>
    <t>O0110</t>
  </si>
  <si>
    <t>O0110S</t>
  </si>
  <si>
    <t>R0110</t>
  </si>
  <si>
    <t>T0110</t>
  </si>
  <si>
    <t>O0115</t>
  </si>
  <si>
    <t>O0115S</t>
  </si>
  <si>
    <t>R0115</t>
  </si>
  <si>
    <t>T0115</t>
  </si>
  <si>
    <t>R0220</t>
  </si>
  <si>
    <t>T0220</t>
  </si>
  <si>
    <t>Q0220</t>
  </si>
  <si>
    <t>R0225</t>
  </si>
  <si>
    <t>T0225</t>
  </si>
  <si>
    <t>Q0225</t>
  </si>
  <si>
    <t>R0235</t>
  </si>
  <si>
    <t>R0240</t>
  </si>
  <si>
    <t>T0240</t>
  </si>
  <si>
    <t>Q0240</t>
  </si>
  <si>
    <t>R0245</t>
  </si>
  <si>
    <t>T0245</t>
  </si>
  <si>
    <t>Q0245</t>
  </si>
  <si>
    <t>T0275</t>
  </si>
  <si>
    <t>Q0275</t>
  </si>
  <si>
    <t>O0315</t>
  </si>
  <si>
    <t>R0315</t>
  </si>
  <si>
    <t>T0315</t>
  </si>
  <si>
    <t>O0460</t>
  </si>
  <si>
    <t>O0460S</t>
  </si>
  <si>
    <t>R0460</t>
  </si>
  <si>
    <t>T0460</t>
  </si>
  <si>
    <t>O0465</t>
  </si>
  <si>
    <t>O0465S</t>
  </si>
  <si>
    <t>R0465</t>
  </si>
  <si>
    <t>T0465</t>
  </si>
  <si>
    <t>O0470</t>
  </si>
  <si>
    <t>O0470S</t>
  </si>
  <si>
    <t>R0470</t>
  </si>
  <si>
    <t>T0470</t>
  </si>
  <si>
    <t>O0475</t>
  </si>
  <si>
    <t>R0475</t>
  </si>
  <si>
    <t>T0475</t>
  </si>
  <si>
    <t>O0480</t>
  </si>
  <si>
    <t>R0480</t>
  </si>
  <si>
    <t>T0480</t>
  </si>
  <si>
    <t>O0490</t>
  </si>
  <si>
    <t>R0490</t>
  </si>
  <si>
    <t>T0490</t>
  </si>
  <si>
    <t>O0495</t>
  </si>
  <si>
    <t>R0495</t>
  </si>
  <si>
    <t>T0495</t>
  </si>
  <si>
    <t>O0500</t>
  </si>
  <si>
    <t>R0500</t>
  </si>
  <si>
    <t>O0505</t>
  </si>
  <si>
    <t>R0505</t>
  </si>
  <si>
    <t>O0510</t>
  </si>
  <si>
    <t>R0510</t>
  </si>
  <si>
    <t>T0510</t>
  </si>
  <si>
    <t>O0515</t>
  </si>
  <si>
    <t>R0515</t>
  </si>
  <si>
    <t>O0520</t>
  </si>
  <si>
    <t>R0520</t>
  </si>
  <si>
    <t>T0520</t>
  </si>
  <si>
    <t>O0525</t>
  </si>
  <si>
    <t>R0525</t>
  </si>
  <si>
    <t>O0530</t>
  </si>
  <si>
    <t>R0530</t>
  </si>
  <si>
    <t>O0535</t>
  </si>
  <si>
    <t>O0535S</t>
  </si>
  <si>
    <t>R0535</t>
  </si>
  <si>
    <t>O0540</t>
  </si>
  <si>
    <t>O0540S</t>
  </si>
  <si>
    <t>R0540</t>
  </si>
  <si>
    <t>O0545</t>
  </si>
  <si>
    <t>O0545S</t>
  </si>
  <si>
    <t>R0545</t>
  </si>
  <si>
    <t>O0550</t>
  </si>
  <si>
    <t>O0550S</t>
  </si>
  <si>
    <t>R0550</t>
  </si>
  <si>
    <t>O0555</t>
  </si>
  <si>
    <t>O0555S</t>
  </si>
  <si>
    <t>R0555</t>
  </si>
  <si>
    <t>T0555</t>
  </si>
  <si>
    <t>T0640</t>
  </si>
  <si>
    <t>Q0640</t>
  </si>
  <si>
    <t>T0645</t>
  </si>
  <si>
    <t>Q0645</t>
  </si>
  <si>
    <t>T0650</t>
  </si>
  <si>
    <t>Q0650</t>
  </si>
  <si>
    <t>T0655</t>
  </si>
  <si>
    <t>Q0655</t>
  </si>
  <si>
    <t>T0665</t>
  </si>
  <si>
    <t>Q0665</t>
  </si>
  <si>
    <t>R0695</t>
  </si>
  <si>
    <t>T0695</t>
  </si>
  <si>
    <t>Q0695</t>
  </si>
  <si>
    <t>R0700</t>
  </si>
  <si>
    <t>R0705</t>
  </si>
  <si>
    <t>T0705</t>
  </si>
  <si>
    <t>Q0705</t>
  </si>
  <si>
    <t>R0710</t>
  </si>
  <si>
    <t>T0710</t>
  </si>
  <si>
    <t>Q0710</t>
  </si>
  <si>
    <t>R0715</t>
  </si>
  <si>
    <t>T0715</t>
  </si>
  <si>
    <t>Q0715</t>
  </si>
  <si>
    <t>R0720</t>
  </si>
  <si>
    <t>T0720</t>
  </si>
  <si>
    <t>Q0720</t>
  </si>
  <si>
    <t>T0725</t>
  </si>
  <si>
    <t>Q0725</t>
  </si>
  <si>
    <t>R0730</t>
  </si>
  <si>
    <t>T0730</t>
  </si>
  <si>
    <t>Q0730</t>
  </si>
  <si>
    <t>R0735</t>
  </si>
  <si>
    <t>T0735</t>
  </si>
  <si>
    <t>Q0735</t>
  </si>
  <si>
    <t>T0740</t>
  </si>
  <si>
    <t>Q0740</t>
  </si>
  <si>
    <t>T0745</t>
  </si>
  <si>
    <t>Q0745</t>
  </si>
  <si>
    <t>T0750</t>
  </si>
  <si>
    <t>Q0750</t>
  </si>
  <si>
    <t>T0755</t>
  </si>
  <si>
    <t>Q0755</t>
  </si>
  <si>
    <t>R0760</t>
  </si>
  <si>
    <t>T0760</t>
  </si>
  <si>
    <t>Q0760</t>
  </si>
  <si>
    <t>R0765</t>
  </si>
  <si>
    <t>T0765</t>
  </si>
  <si>
    <t>Q0765</t>
  </si>
  <si>
    <t>R0770</t>
  </si>
  <si>
    <t>T0770</t>
  </si>
  <si>
    <t>Q0770</t>
  </si>
  <si>
    <t>R0775</t>
  </si>
  <si>
    <t>T0775</t>
  </si>
  <si>
    <t>Q0775</t>
  </si>
  <si>
    <t>R0780</t>
  </si>
  <si>
    <t>T0780</t>
  </si>
  <si>
    <t>Q0780</t>
  </si>
  <si>
    <t>R0785</t>
  </si>
  <si>
    <t>T0785</t>
  </si>
  <si>
    <t>Q0785</t>
  </si>
  <si>
    <t>T0840</t>
  </si>
  <si>
    <t>Q0840</t>
  </si>
  <si>
    <t>T0845</t>
  </si>
  <si>
    <t>Q0845</t>
  </si>
  <si>
    <t>T0850</t>
  </si>
  <si>
    <t>Q0850</t>
  </si>
  <si>
    <t>T0855</t>
  </si>
  <si>
    <t>Q0855</t>
  </si>
  <si>
    <t>R0885</t>
  </si>
  <si>
    <t>T0885</t>
  </si>
  <si>
    <t>Q0885</t>
  </si>
  <si>
    <t>R0890</t>
  </si>
  <si>
    <t>T0890</t>
  </si>
  <si>
    <t>Q0890</t>
  </si>
  <si>
    <t>R0895</t>
  </si>
  <si>
    <t>R0900</t>
  </si>
  <si>
    <t>T0930</t>
  </si>
  <si>
    <t>Q0930</t>
  </si>
  <si>
    <t>T0935</t>
  </si>
  <si>
    <t>Q0935</t>
  </si>
  <si>
    <t>R0965</t>
  </si>
  <si>
    <t>T0965</t>
  </si>
  <si>
    <t>Q0965</t>
  </si>
  <si>
    <t>R0970</t>
  </si>
  <si>
    <t>T0970</t>
  </si>
  <si>
    <t>Q0970</t>
  </si>
  <si>
    <t>R1030</t>
  </si>
  <si>
    <t>R1065</t>
  </si>
  <si>
    <t>T1065</t>
  </si>
  <si>
    <t>Q1065</t>
  </si>
  <si>
    <t>O1095</t>
  </si>
  <si>
    <t>O1095S</t>
  </si>
  <si>
    <t>R1095</t>
  </si>
  <si>
    <t>T1095</t>
  </si>
  <si>
    <t>Q1140</t>
  </si>
  <si>
    <t>Q1145</t>
  </si>
  <si>
    <t>Q1150</t>
  </si>
  <si>
    <t>Q1155</t>
  </si>
  <si>
    <t>Q1160</t>
  </si>
  <si>
    <t>Q1165</t>
  </si>
  <si>
    <t>Q1170</t>
  </si>
  <si>
    <t>R1310</t>
  </si>
  <si>
    <t>T1310</t>
  </si>
  <si>
    <t>Q1310</t>
  </si>
  <si>
    <t>R1315</t>
  </si>
  <si>
    <t>T1315</t>
  </si>
  <si>
    <t>Q1315</t>
  </si>
  <si>
    <t>R1320</t>
  </si>
  <si>
    <t>T1320</t>
  </si>
  <si>
    <t>Q1320</t>
  </si>
  <si>
    <t>R1325</t>
  </si>
  <si>
    <t>T1325</t>
  </si>
  <si>
    <t>Q1325</t>
  </si>
  <si>
    <t>R1365</t>
  </si>
  <si>
    <t>T1365</t>
  </si>
  <si>
    <t>R1370</t>
  </si>
  <si>
    <t>T1370</t>
  </si>
  <si>
    <t>O1430</t>
  </si>
  <si>
    <t>O1430S</t>
  </si>
  <si>
    <t>R1430</t>
  </si>
  <si>
    <t>T1430</t>
  </si>
  <si>
    <t>O1435</t>
  </si>
  <si>
    <t>O1435S</t>
  </si>
  <si>
    <t>R1435</t>
  </si>
  <si>
    <t>T1435</t>
  </si>
  <si>
    <t>R1600</t>
  </si>
  <si>
    <t>T1600</t>
  </si>
  <si>
    <t>R1610</t>
  </si>
  <si>
    <t>T1610</t>
  </si>
  <si>
    <t>R1615</t>
  </si>
  <si>
    <t>T1615</t>
  </si>
  <si>
    <t>O1695</t>
  </si>
  <si>
    <t>O1695S</t>
  </si>
  <si>
    <t>R1695</t>
  </si>
  <si>
    <t>T1695</t>
  </si>
  <si>
    <t>O1800</t>
  </si>
  <si>
    <t>O1800S</t>
  </si>
  <si>
    <t>O1810</t>
  </si>
  <si>
    <t>O1810S</t>
  </si>
  <si>
    <t>O1820</t>
  </si>
  <si>
    <t>O1820S</t>
  </si>
  <si>
    <t>R1820</t>
  </si>
  <si>
    <t>T1820</t>
  </si>
  <si>
    <t>O1825</t>
  </si>
  <si>
    <t>O1825S</t>
  </si>
  <si>
    <t>R1825</t>
  </si>
  <si>
    <t>T1825</t>
  </si>
  <si>
    <t>O1830</t>
  </si>
  <si>
    <t>O1830S</t>
  </si>
  <si>
    <t>O1840</t>
  </si>
  <si>
    <t>O1840S</t>
  </si>
  <si>
    <t>R1840</t>
  </si>
  <si>
    <t>T1840</t>
  </si>
  <si>
    <t>O1845</t>
  </si>
  <si>
    <t>O1845S</t>
  </si>
  <si>
    <t>O1850</t>
  </si>
  <si>
    <t>R1850</t>
  </si>
  <si>
    <t>T1850</t>
  </si>
  <si>
    <t>O1855</t>
  </si>
  <si>
    <t>O1855S</t>
  </si>
  <si>
    <t>R1855</t>
  </si>
  <si>
    <t>T1855</t>
  </si>
  <si>
    <t>R1900</t>
  </si>
  <si>
    <t>T1900</t>
  </si>
  <si>
    <t>Q1900</t>
  </si>
  <si>
    <t>R1905</t>
  </si>
  <si>
    <t>T1905</t>
  </si>
  <si>
    <t>Q1905</t>
  </si>
  <si>
    <t>Q1910</t>
  </si>
  <si>
    <t>R1940</t>
  </si>
  <si>
    <t>T1940</t>
  </si>
  <si>
    <t>Q1940</t>
  </si>
  <si>
    <t>R1970</t>
  </si>
  <si>
    <t>T1970</t>
  </si>
  <si>
    <t>Q1970</t>
  </si>
  <si>
    <t>O2000</t>
  </si>
  <si>
    <t>R2000</t>
  </si>
  <si>
    <t>T2000</t>
  </si>
  <si>
    <t>O2005</t>
  </si>
  <si>
    <t>O2005S</t>
  </si>
  <si>
    <t>R2005</t>
  </si>
  <si>
    <t>T2005</t>
  </si>
  <si>
    <t>T2035</t>
  </si>
  <si>
    <t>Q2035</t>
  </si>
  <si>
    <t>O2270</t>
  </si>
  <si>
    <t>R2270</t>
  </si>
  <si>
    <t>T2270</t>
  </si>
  <si>
    <t>O2340</t>
  </si>
  <si>
    <t>O2340S</t>
  </si>
  <si>
    <t>R2340</t>
  </si>
  <si>
    <t>T2340</t>
  </si>
  <si>
    <t>O2355</t>
  </si>
  <si>
    <t>O2360</t>
  </si>
  <si>
    <t>R2360</t>
  </si>
  <si>
    <t>T2360</t>
  </si>
  <si>
    <t>O2365</t>
  </si>
  <si>
    <t>R2365</t>
  </si>
  <si>
    <t>T2365</t>
  </si>
  <si>
    <t>T2405</t>
  </si>
  <si>
    <t>Q2405</t>
  </si>
  <si>
    <t>T2410</t>
  </si>
  <si>
    <t>Q2410</t>
  </si>
  <si>
    <t>T2415</t>
  </si>
  <si>
    <t>T2420</t>
  </si>
  <si>
    <t>Q2420</t>
  </si>
  <si>
    <t>T2425</t>
  </si>
  <si>
    <t>Q2425</t>
  </si>
  <si>
    <t>T2430</t>
  </si>
  <si>
    <t>Q2430</t>
  </si>
  <si>
    <t>T2435</t>
  </si>
  <si>
    <t>Q2435</t>
  </si>
  <si>
    <t>T2440</t>
  </si>
  <si>
    <t>Q2440</t>
  </si>
  <si>
    <t>T2445</t>
  </si>
  <si>
    <t>Q2445</t>
  </si>
  <si>
    <t>T2460</t>
  </si>
  <si>
    <t>Q2460</t>
  </si>
  <si>
    <t>T2470</t>
  </si>
  <si>
    <t>Q2470</t>
  </si>
  <si>
    <t>T2475</t>
  </si>
  <si>
    <t>Q2475</t>
  </si>
  <si>
    <t>T2490</t>
  </si>
  <si>
    <t>Q2490</t>
  </si>
  <si>
    <t>T2500</t>
  </si>
  <si>
    <t>Q2500</t>
  </si>
  <si>
    <t>T2505</t>
  </si>
  <si>
    <t>Q2505</t>
  </si>
  <si>
    <t>Q2535</t>
  </si>
  <si>
    <t>O2565</t>
  </si>
  <si>
    <t>O2565S</t>
  </si>
  <si>
    <t>R2565</t>
  </si>
  <si>
    <t>T2565</t>
  </si>
  <si>
    <t>R2570</t>
  </si>
  <si>
    <t>T2570</t>
  </si>
  <si>
    <t>O2605</t>
  </si>
  <si>
    <t>O2605S</t>
  </si>
  <si>
    <t>R2605</t>
  </si>
  <si>
    <t>T2605</t>
  </si>
  <si>
    <t>Q2635</t>
  </si>
  <si>
    <t>Q2640</t>
  </si>
  <si>
    <t>Q2645</t>
  </si>
  <si>
    <t>Q2675</t>
  </si>
  <si>
    <t>O2820</t>
  </si>
  <si>
    <t>O2820S</t>
  </si>
  <si>
    <t>R2820</t>
  </si>
  <si>
    <t>T2820</t>
  </si>
  <si>
    <t>O2825</t>
  </si>
  <si>
    <t>O2825S</t>
  </si>
  <si>
    <t>R2825</t>
  </si>
  <si>
    <t>T2825</t>
  </si>
  <si>
    <t>O2830</t>
  </si>
  <si>
    <t>O2830S</t>
  </si>
  <si>
    <t>R2830</t>
  </si>
  <si>
    <t>T2830</t>
  </si>
  <si>
    <t>O2835</t>
  </si>
  <si>
    <t>O2835S</t>
  </si>
  <si>
    <t>R2835</t>
  </si>
  <si>
    <t>T2835</t>
  </si>
  <si>
    <t>O2840</t>
  </si>
  <si>
    <t>O2840S</t>
  </si>
  <si>
    <t>R2840</t>
  </si>
  <si>
    <t>T2840</t>
  </si>
  <si>
    <t>O2845</t>
  </si>
  <si>
    <t>O2845S</t>
  </si>
  <si>
    <t>R2845</t>
  </si>
  <si>
    <t>T2845</t>
  </si>
  <si>
    <t>O2855</t>
  </si>
  <si>
    <t>O2855S</t>
  </si>
  <si>
    <t>R2855</t>
  </si>
  <si>
    <t>T2855</t>
  </si>
  <si>
    <t>O2860</t>
  </si>
  <si>
    <t>O2860S</t>
  </si>
  <si>
    <t>R2860</t>
  </si>
  <si>
    <t>T2860</t>
  </si>
  <si>
    <t>O2865</t>
  </si>
  <si>
    <t>O2865S</t>
  </si>
  <si>
    <t>R2865</t>
  </si>
  <si>
    <t>T2865</t>
  </si>
  <si>
    <t>O2870</t>
  </si>
  <si>
    <t>O2870S</t>
  </si>
  <si>
    <t>R2870</t>
  </si>
  <si>
    <t>T2870</t>
  </si>
  <si>
    <t>O2875</t>
  </si>
  <si>
    <t>O2875S</t>
  </si>
  <si>
    <t>R2875</t>
  </si>
  <si>
    <t>T2875</t>
  </si>
  <si>
    <t>O2880</t>
  </si>
  <si>
    <t>O2880S</t>
  </si>
  <si>
    <t>R2880</t>
  </si>
  <si>
    <t>T2880</t>
  </si>
  <si>
    <t>O2885</t>
  </si>
  <si>
    <t>O2885S</t>
  </si>
  <si>
    <t>R2885</t>
  </si>
  <si>
    <t>T2885</t>
  </si>
  <si>
    <t>O2890</t>
  </si>
  <si>
    <t>O2890S</t>
  </si>
  <si>
    <t>R2890</t>
  </si>
  <si>
    <t>T2890</t>
  </si>
  <si>
    <t>O2895</t>
  </si>
  <si>
    <t>O2895S</t>
  </si>
  <si>
    <t>R2895</t>
  </si>
  <si>
    <t>T2895</t>
  </si>
  <si>
    <t>O2900</t>
  </si>
  <si>
    <t>O2900S</t>
  </si>
  <si>
    <t>R2900</t>
  </si>
  <si>
    <t>T2900</t>
  </si>
  <si>
    <t>O2905</t>
  </si>
  <si>
    <t>O2905S</t>
  </si>
  <si>
    <t>R2905</t>
  </si>
  <si>
    <t>T2905</t>
  </si>
  <si>
    <t>O2910</t>
  </si>
  <si>
    <t>O2910S</t>
  </si>
  <si>
    <t>R2910</t>
  </si>
  <si>
    <t>T2910</t>
  </si>
  <si>
    <t>O2915</t>
  </si>
  <si>
    <t>O2915S</t>
  </si>
  <si>
    <t>R2915</t>
  </si>
  <si>
    <t>T2915</t>
  </si>
  <si>
    <t>O2920</t>
  </si>
  <si>
    <t>O2920S</t>
  </si>
  <si>
    <t>R2920</t>
  </si>
  <si>
    <t>T2920</t>
  </si>
  <si>
    <t>O2925</t>
  </si>
  <si>
    <t>O2925S</t>
  </si>
  <si>
    <t>R2925</t>
  </si>
  <si>
    <t>T2925</t>
  </si>
  <si>
    <t>O2930</t>
  </si>
  <si>
    <t>O2930S</t>
  </si>
  <si>
    <t>R2930</t>
  </si>
  <si>
    <t>T2930</t>
  </si>
  <si>
    <t>O2935</t>
  </si>
  <si>
    <t>O2935S</t>
  </si>
  <si>
    <t>R2935</t>
  </si>
  <si>
    <t>T2935</t>
  </si>
  <si>
    <t>O2940</t>
  </si>
  <si>
    <t>O2940S</t>
  </si>
  <si>
    <t>O2945</t>
  </si>
  <si>
    <t>O2945S</t>
  </si>
  <si>
    <t>R2945</t>
  </si>
  <si>
    <t>T2945</t>
  </si>
  <si>
    <t>O2950</t>
  </si>
  <si>
    <t>O2950S</t>
  </si>
  <si>
    <t>O2955</t>
  </si>
  <si>
    <t>O2955S</t>
  </si>
  <si>
    <t>O2960</t>
  </si>
  <si>
    <t>O2960S</t>
  </si>
  <si>
    <t>O2965</t>
  </si>
  <si>
    <t>O2965S</t>
  </si>
  <si>
    <t>R2965</t>
  </si>
  <si>
    <t>T2965</t>
  </si>
  <si>
    <t>O2970</t>
  </si>
  <si>
    <t>O2970S</t>
  </si>
  <si>
    <t>R2970</t>
  </si>
  <si>
    <t>T2970</t>
  </si>
  <si>
    <t>R3045</t>
  </si>
  <si>
    <t>R3050</t>
  </si>
  <si>
    <t>R3060</t>
  </si>
  <si>
    <t>T3060</t>
  </si>
  <si>
    <t>R3065</t>
  </si>
  <si>
    <t>T3065</t>
  </si>
  <si>
    <t>R3070</t>
  </si>
  <si>
    <t>T3070</t>
  </si>
  <si>
    <t>R3075</t>
  </si>
  <si>
    <t>T3075</t>
  </si>
  <si>
    <t>T3215</t>
  </si>
  <si>
    <t>Q3215</t>
  </si>
  <si>
    <t>T3220</t>
  </si>
  <si>
    <t>Q3220</t>
  </si>
  <si>
    <t>T3225</t>
  </si>
  <si>
    <t>Q3225</t>
  </si>
  <si>
    <t>T3230</t>
  </si>
  <si>
    <t>Q3230</t>
  </si>
  <si>
    <t>T3235</t>
  </si>
  <si>
    <t>Q3235</t>
  </si>
  <si>
    <t>T3240</t>
  </si>
  <si>
    <t>Q3240</t>
  </si>
  <si>
    <t>T3245</t>
  </si>
  <si>
    <t>Q3245</t>
  </si>
  <si>
    <t>T3250</t>
  </si>
  <si>
    <t>Q3250</t>
  </si>
  <si>
    <t>T3285</t>
  </si>
  <si>
    <t>Q3285</t>
  </si>
  <si>
    <t>T3290</t>
  </si>
  <si>
    <t>Q3290</t>
  </si>
  <si>
    <t>T3295</t>
  </si>
  <si>
    <t>Q3295</t>
  </si>
  <si>
    <t>Q3300</t>
  </si>
  <si>
    <t>Q3310</t>
  </si>
  <si>
    <t>T3315</t>
  </si>
  <si>
    <t>Q3315</t>
  </si>
  <si>
    <t>Q3320</t>
  </si>
  <si>
    <t>Q3340</t>
  </si>
  <si>
    <t>Q3345</t>
  </si>
  <si>
    <t>Q3350</t>
  </si>
  <si>
    <t>Q3355</t>
  </si>
  <si>
    <t>Q3360</t>
  </si>
  <si>
    <t>Q3365</t>
  </si>
  <si>
    <t>Q3370</t>
  </si>
  <si>
    <t>Q3375</t>
  </si>
  <si>
    <t>T3385</t>
  </si>
  <si>
    <t>Q3385</t>
  </si>
  <si>
    <t>O3515S</t>
  </si>
  <si>
    <t>O3520S</t>
  </si>
  <si>
    <t>O3525</t>
  </si>
  <si>
    <t>O3525S</t>
  </si>
  <si>
    <t>R3525</t>
  </si>
  <si>
    <t>T3525</t>
  </si>
  <si>
    <t>O3535S</t>
  </si>
  <si>
    <t>O3540S</t>
  </si>
  <si>
    <t>O3550S</t>
  </si>
  <si>
    <t>O3555S</t>
  </si>
  <si>
    <t>O3560</t>
  </si>
  <si>
    <t>O3560S</t>
  </si>
  <si>
    <t>R3560</t>
  </si>
  <si>
    <t>T3560</t>
  </si>
  <si>
    <t>O3710</t>
  </si>
  <si>
    <t>O3710S</t>
  </si>
  <si>
    <t>R3710</t>
  </si>
  <si>
    <t>T3710</t>
  </si>
  <si>
    <t>O3715S</t>
  </si>
  <si>
    <t>O3720</t>
  </si>
  <si>
    <t>O3720S</t>
  </si>
  <si>
    <t>R3720</t>
  </si>
  <si>
    <t>T3720</t>
  </si>
  <si>
    <t>O3725</t>
  </si>
  <si>
    <t>R3725</t>
  </si>
  <si>
    <t>T3725</t>
  </si>
  <si>
    <t>O3730</t>
  </si>
  <si>
    <t>O3730S</t>
  </si>
  <si>
    <t>R3730</t>
  </si>
  <si>
    <t>T3730</t>
  </si>
  <si>
    <t>O3735</t>
  </si>
  <si>
    <t>O3735S</t>
  </si>
  <si>
    <t>O3740</t>
  </si>
  <si>
    <t>O3745</t>
  </si>
  <si>
    <t>R3745</t>
  </si>
  <si>
    <t>T3745</t>
  </si>
  <si>
    <t>O3750</t>
  </si>
  <si>
    <t>R3750</t>
  </si>
  <si>
    <t>T3750</t>
  </si>
  <si>
    <t>O3755</t>
  </si>
  <si>
    <t>O3755S</t>
  </si>
  <si>
    <t>O3800</t>
  </si>
  <si>
    <t>R3800</t>
  </si>
  <si>
    <t>T3800</t>
  </si>
  <si>
    <t>O3805</t>
  </si>
  <si>
    <t>R3805</t>
  </si>
  <si>
    <t>O3810</t>
  </si>
  <si>
    <t>R3810</t>
  </si>
  <si>
    <t>O3815</t>
  </si>
  <si>
    <t>R3815</t>
  </si>
  <si>
    <t>O3820</t>
  </si>
  <si>
    <t>R3820</t>
  </si>
  <si>
    <t>T3820</t>
  </si>
  <si>
    <t>O3825</t>
  </si>
  <si>
    <t>R3825</t>
  </si>
  <si>
    <t>T3825</t>
  </si>
  <si>
    <t>O3830</t>
  </si>
  <si>
    <t>R3830</t>
  </si>
  <si>
    <t>T3830</t>
  </si>
  <si>
    <t>O3835</t>
  </si>
  <si>
    <t>R3835</t>
  </si>
  <si>
    <t>T3835</t>
  </si>
  <si>
    <t>O3840</t>
  </si>
  <si>
    <t>R3840</t>
  </si>
  <si>
    <t>T3840</t>
  </si>
  <si>
    <t>O3845</t>
  </si>
  <si>
    <t>R3845</t>
  </si>
  <si>
    <t>T3845</t>
  </si>
  <si>
    <t>O3850</t>
  </si>
  <si>
    <t>R3850</t>
  </si>
  <si>
    <t>O3865</t>
  </si>
  <si>
    <t>O3865S</t>
  </si>
  <si>
    <t>R3865</t>
  </si>
  <si>
    <t>T3865</t>
  </si>
  <si>
    <t>O3870</t>
  </si>
  <si>
    <t>O3870S</t>
  </si>
  <si>
    <t>O3875</t>
  </si>
  <si>
    <t>O3875S</t>
  </si>
  <si>
    <t>O3880</t>
  </si>
  <si>
    <t>O3880S</t>
  </si>
  <si>
    <t>O3885</t>
  </si>
  <si>
    <t>O3885S</t>
  </si>
  <si>
    <t>R3885</t>
  </si>
  <si>
    <t>T3885</t>
  </si>
  <si>
    <t>O3890</t>
  </si>
  <si>
    <t>O3890S</t>
  </si>
  <si>
    <t>R3890</t>
  </si>
  <si>
    <t>T3890</t>
  </si>
  <si>
    <t>O3895</t>
  </si>
  <si>
    <t>O3895S</t>
  </si>
  <si>
    <t>R3895</t>
  </si>
  <si>
    <t>T3895</t>
  </si>
  <si>
    <t>O3905</t>
  </si>
  <si>
    <t>O3905S</t>
  </si>
  <si>
    <t>R3905</t>
  </si>
  <si>
    <t>T3905</t>
  </si>
  <si>
    <t>O3930</t>
  </si>
  <si>
    <t>O3930S</t>
  </si>
  <si>
    <t>R3930</t>
  </si>
  <si>
    <t>T3930</t>
  </si>
  <si>
    <t>O3935</t>
  </si>
  <si>
    <t>O3935S</t>
  </si>
  <si>
    <t>R3935</t>
  </si>
  <si>
    <t>T3935</t>
  </si>
  <si>
    <t>O3940</t>
  </si>
  <si>
    <t>O3940S</t>
  </si>
  <si>
    <t>R3940</t>
  </si>
  <si>
    <t>T3940</t>
  </si>
  <si>
    <t>O3950</t>
  </si>
  <si>
    <t>O3950S</t>
  </si>
  <si>
    <t>R3950</t>
  </si>
  <si>
    <t>T3950</t>
  </si>
  <si>
    <t>O3955</t>
  </si>
  <si>
    <t>O3955S</t>
  </si>
  <si>
    <t>R3955</t>
  </si>
  <si>
    <t>T3955</t>
  </si>
  <si>
    <t>O3970</t>
  </si>
  <si>
    <t>O3970S</t>
  </si>
  <si>
    <t>R3970</t>
  </si>
  <si>
    <t>T3970</t>
  </si>
  <si>
    <t>O3975</t>
  </si>
  <si>
    <t>O3975S</t>
  </si>
  <si>
    <t>R3975</t>
  </si>
  <si>
    <t>T3975</t>
  </si>
  <si>
    <t>O3980</t>
  </si>
  <si>
    <t>O3980S</t>
  </si>
  <si>
    <t>R3980</t>
  </si>
  <si>
    <t>T3980</t>
  </si>
  <si>
    <t>R4010</t>
  </si>
  <si>
    <t>T4010</t>
  </si>
  <si>
    <t>R4015</t>
  </si>
  <si>
    <t>T4015</t>
  </si>
  <si>
    <t>Q4080</t>
  </si>
  <si>
    <t>Q4085</t>
  </si>
  <si>
    <t>Q4090</t>
  </si>
  <si>
    <t>T4120</t>
  </si>
  <si>
    <t>Q4120</t>
  </si>
  <si>
    <t>T4125</t>
  </si>
  <si>
    <t>Q4125</t>
  </si>
  <si>
    <t>T4130</t>
  </si>
  <si>
    <t>Q4130</t>
  </si>
  <si>
    <t>R4160</t>
  </si>
  <si>
    <t>T4160</t>
  </si>
  <si>
    <t>Q4160</t>
  </si>
  <si>
    <t>R4170</t>
  </si>
  <si>
    <t>T4170</t>
  </si>
  <si>
    <t>Q4170</t>
  </si>
  <si>
    <t>O4300</t>
  </si>
  <si>
    <t>O4300S</t>
  </si>
  <si>
    <t>R4300</t>
  </si>
  <si>
    <t>T4300</t>
  </si>
  <si>
    <t>O4315</t>
  </si>
  <si>
    <t>O4315S</t>
  </si>
  <si>
    <t>R4315</t>
  </si>
  <si>
    <t>T4315</t>
  </si>
  <si>
    <t>O4340</t>
  </si>
  <si>
    <t>R4340</t>
  </si>
  <si>
    <t>T4340</t>
  </si>
  <si>
    <t>O4345</t>
  </si>
  <si>
    <t>R4345</t>
  </si>
  <si>
    <t>T4345</t>
  </si>
  <si>
    <t>O4365</t>
  </si>
  <si>
    <t>O4365S</t>
  </si>
  <si>
    <t>R4365</t>
  </si>
  <si>
    <t>T4365</t>
  </si>
  <si>
    <t>O4375</t>
  </si>
  <si>
    <t>O4375S</t>
  </si>
  <si>
    <t>R4375</t>
  </si>
  <si>
    <t>T4375</t>
  </si>
  <si>
    <t>O4380</t>
  </si>
  <si>
    <t>O4380S</t>
  </si>
  <si>
    <t>R4380</t>
  </si>
  <si>
    <t>T4380</t>
  </si>
  <si>
    <t>O4385</t>
  </si>
  <si>
    <t>O4385S</t>
  </si>
  <si>
    <t>R4385</t>
  </si>
  <si>
    <t>T4385</t>
  </si>
  <si>
    <t>O4390</t>
  </si>
  <si>
    <t>O4390S</t>
  </si>
  <si>
    <t>R4390</t>
  </si>
  <si>
    <t>T4390</t>
  </si>
  <si>
    <t>O4395</t>
  </si>
  <si>
    <t>O4395S</t>
  </si>
  <si>
    <t>R4395</t>
  </si>
  <si>
    <t>T4395</t>
  </si>
  <si>
    <t>O4415</t>
  </si>
  <si>
    <t>O4415S</t>
  </si>
  <si>
    <t>R4415</t>
  </si>
  <si>
    <t>T4415</t>
  </si>
  <si>
    <t>O4425</t>
  </si>
  <si>
    <t>O4425S</t>
  </si>
  <si>
    <t>R4425</t>
  </si>
  <si>
    <t>T4425</t>
  </si>
  <si>
    <t>O4440</t>
  </si>
  <si>
    <t>O4440S</t>
  </si>
  <si>
    <t>R4440</t>
  </si>
  <si>
    <t>T4440</t>
  </si>
  <si>
    <t>O4450</t>
  </si>
  <si>
    <t>O4450S</t>
  </si>
  <si>
    <t>R4450</t>
  </si>
  <si>
    <t>T4450</t>
  </si>
  <si>
    <t>O4455</t>
  </si>
  <si>
    <t>O4455S</t>
  </si>
  <si>
    <t>R4455</t>
  </si>
  <si>
    <t>T4455</t>
  </si>
  <si>
    <t>O4460</t>
  </si>
  <si>
    <t>O4460S</t>
  </si>
  <si>
    <t>R4460</t>
  </si>
  <si>
    <t>T4460</t>
  </si>
  <si>
    <t>O4465</t>
  </si>
  <si>
    <t>O4465S</t>
  </si>
  <si>
    <t>R4465</t>
  </si>
  <si>
    <t>T4465</t>
  </si>
  <si>
    <t>O4470</t>
  </si>
  <si>
    <t>O4470S</t>
  </si>
  <si>
    <t>R4470</t>
  </si>
  <si>
    <t>T4470</t>
  </si>
  <si>
    <t>O4475</t>
  </si>
  <si>
    <t>O4475S</t>
  </si>
  <si>
    <t>R4475</t>
  </si>
  <si>
    <t>T4475</t>
  </si>
  <si>
    <t>O4490</t>
  </si>
  <si>
    <t>O4490S</t>
  </si>
  <si>
    <t>R4490</t>
  </si>
  <si>
    <t>T4490</t>
  </si>
  <si>
    <t>O4500</t>
  </si>
  <si>
    <t>O4500S</t>
  </si>
  <si>
    <t>R4500</t>
  </si>
  <si>
    <t>T4500</t>
  </si>
  <si>
    <t>O4510</t>
  </si>
  <si>
    <t>O4510S</t>
  </si>
  <si>
    <t>R4510</t>
  </si>
  <si>
    <t>T4510</t>
  </si>
  <si>
    <t>O4515</t>
  </si>
  <si>
    <t>O4515S</t>
  </si>
  <si>
    <t>R4515</t>
  </si>
  <si>
    <t>T4515</t>
  </si>
  <si>
    <t>O4520</t>
  </si>
  <si>
    <t>O4520S</t>
  </si>
  <si>
    <t>R4520</t>
  </si>
  <si>
    <t>T4520</t>
  </si>
  <si>
    <t>O4525</t>
  </si>
  <si>
    <t>O4525S</t>
  </si>
  <si>
    <t>R4525</t>
  </si>
  <si>
    <t>T4525</t>
  </si>
  <si>
    <t>O4580</t>
  </si>
  <si>
    <t>O4580S</t>
  </si>
  <si>
    <t>R4580</t>
  </si>
  <si>
    <t>T4580</t>
  </si>
  <si>
    <t>O4600</t>
  </si>
  <si>
    <t>O4600S</t>
  </si>
  <si>
    <t>R4600</t>
  </si>
  <si>
    <t>T4600</t>
  </si>
  <si>
    <t>O4605</t>
  </si>
  <si>
    <t>O4605S</t>
  </si>
  <si>
    <t>R4605</t>
  </si>
  <si>
    <t>T4605</t>
  </si>
  <si>
    <t>O4635</t>
  </si>
  <si>
    <t>R4635</t>
  </si>
  <si>
    <t>T4635</t>
  </si>
  <si>
    <t>O4650</t>
  </si>
  <si>
    <t>O4650S</t>
  </si>
  <si>
    <t>R4650</t>
  </si>
  <si>
    <t>T4650</t>
  </si>
  <si>
    <t>O4670</t>
  </si>
  <si>
    <t>O4670S</t>
  </si>
  <si>
    <t>R4670</t>
  </si>
  <si>
    <t>T4670</t>
  </si>
  <si>
    <t>O4695</t>
  </si>
  <si>
    <t>O4695S</t>
  </si>
  <si>
    <t>R4695</t>
  </si>
  <si>
    <t>T4695</t>
  </si>
  <si>
    <t>O4700</t>
  </si>
  <si>
    <t>O4700S</t>
  </si>
  <si>
    <t>R4700</t>
  </si>
  <si>
    <t>T4700</t>
  </si>
  <si>
    <t>O4740</t>
  </si>
  <si>
    <t>O4740S</t>
  </si>
  <si>
    <t>R4740</t>
  </si>
  <si>
    <t>T4740</t>
  </si>
  <si>
    <t>R4800</t>
  </si>
  <si>
    <t>T4800</t>
  </si>
  <si>
    <t>Q4800</t>
  </si>
  <si>
    <t>R4805</t>
  </si>
  <si>
    <t>T4805</t>
  </si>
  <si>
    <t>Q4805</t>
  </si>
  <si>
    <t>R4810</t>
  </si>
  <si>
    <t>T4810</t>
  </si>
  <si>
    <t>Q4810</t>
  </si>
  <si>
    <t>R4815</t>
  </si>
  <si>
    <t>T4815</t>
  </si>
  <si>
    <t>Q4815</t>
  </si>
  <si>
    <t>R4820</t>
  </si>
  <si>
    <t>T4820</t>
  </si>
  <si>
    <t>Q4820</t>
  </si>
  <si>
    <t>R4825</t>
  </si>
  <si>
    <t>T4825</t>
  </si>
  <si>
    <t>Q4825</t>
  </si>
  <si>
    <t>R4835</t>
  </si>
  <si>
    <t>T4835</t>
  </si>
  <si>
    <t>Q4835</t>
  </si>
  <si>
    <t>R4840</t>
  </si>
  <si>
    <t>T4840</t>
  </si>
  <si>
    <t>Q4840</t>
  </si>
  <si>
    <t>R4845</t>
  </si>
  <si>
    <t>T4845</t>
  </si>
  <si>
    <t>Q4845</t>
  </si>
  <si>
    <t>R4855</t>
  </si>
  <si>
    <t>T4855</t>
  </si>
  <si>
    <t>Q4855</t>
  </si>
  <si>
    <t>O4900</t>
  </si>
  <si>
    <t>R4900</t>
  </si>
  <si>
    <t>T4900</t>
  </si>
  <si>
    <t>R4910</t>
  </si>
  <si>
    <t>T4910</t>
  </si>
  <si>
    <t>Q4910</t>
  </si>
  <si>
    <t>O4915</t>
  </si>
  <si>
    <t>O4920</t>
  </si>
  <si>
    <t>R4920</t>
  </si>
  <si>
    <t>T4920</t>
  </si>
  <si>
    <t>Q4920</t>
  </si>
  <si>
    <t>O4925</t>
  </si>
  <si>
    <t>O4935</t>
  </si>
  <si>
    <t>O4940</t>
  </si>
  <si>
    <t>R4970</t>
  </si>
  <si>
    <t>T4970</t>
  </si>
  <si>
    <t>Q4970</t>
  </si>
  <si>
    <t>O5000</t>
  </si>
  <si>
    <t>O5000S</t>
  </si>
  <si>
    <t>R5000</t>
  </si>
  <si>
    <t>T5000</t>
  </si>
  <si>
    <t>O5005</t>
  </si>
  <si>
    <t>O5005S</t>
  </si>
  <si>
    <t>R5005</t>
  </si>
  <si>
    <t>T5005</t>
  </si>
  <si>
    <t>O5010</t>
  </si>
  <si>
    <t>O5010S</t>
  </si>
  <si>
    <t>R5010</t>
  </si>
  <si>
    <t>T5010</t>
  </si>
  <si>
    <t>O5020</t>
  </si>
  <si>
    <t>O5020S</t>
  </si>
  <si>
    <t>R5020</t>
  </si>
  <si>
    <t>T5020</t>
  </si>
  <si>
    <t>O5030</t>
  </si>
  <si>
    <t>O5030S</t>
  </si>
  <si>
    <t>R5030</t>
  </si>
  <si>
    <t>T5030</t>
  </si>
  <si>
    <t>O5035</t>
  </si>
  <si>
    <t>O5035S</t>
  </si>
  <si>
    <t>R5035</t>
  </si>
  <si>
    <t>T5035</t>
  </si>
  <si>
    <t>O5040</t>
  </si>
  <si>
    <t>O5040S</t>
  </si>
  <si>
    <t>R5040</t>
  </si>
  <si>
    <t>T5040</t>
  </si>
  <si>
    <t>O5045</t>
  </si>
  <si>
    <t>O5045S</t>
  </si>
  <si>
    <t>R5045</t>
  </si>
  <si>
    <t>T5045</t>
  </si>
  <si>
    <t>O5050</t>
  </si>
  <si>
    <t>O5050S</t>
  </si>
  <si>
    <t>R5050</t>
  </si>
  <si>
    <t>T5050</t>
  </si>
  <si>
    <t>O5055</t>
  </si>
  <si>
    <t>O5055S</t>
  </si>
  <si>
    <t>R5055</t>
  </si>
  <si>
    <t>T5055</t>
  </si>
  <si>
    <t>O5060</t>
  </si>
  <si>
    <t>O5060S</t>
  </si>
  <si>
    <t>R5060</t>
  </si>
  <si>
    <t>T5060</t>
  </si>
  <si>
    <t>O5065</t>
  </si>
  <si>
    <t>O5065S</t>
  </si>
  <si>
    <t>R5065</t>
  </si>
  <si>
    <t>T5065</t>
  </si>
  <si>
    <t>O5070</t>
  </si>
  <si>
    <t>O5070S</t>
  </si>
  <si>
    <t>R5070</t>
  </si>
  <si>
    <t>T5070</t>
  </si>
  <si>
    <t>O5075</t>
  </si>
  <si>
    <t>O5075S</t>
  </si>
  <si>
    <t>R5075</t>
  </si>
  <si>
    <t>T5075</t>
  </si>
  <si>
    <t>O5080</t>
  </si>
  <si>
    <t>O5080S</t>
  </si>
  <si>
    <t>R5080</t>
  </si>
  <si>
    <t>T5080</t>
  </si>
  <si>
    <t>O5085</t>
  </si>
  <si>
    <t>O5085S</t>
  </si>
  <si>
    <t>R5085</t>
  </si>
  <si>
    <t>T5085</t>
  </si>
  <si>
    <t>O5095</t>
  </si>
  <si>
    <t>O5095S</t>
  </si>
  <si>
    <t>R5095</t>
  </si>
  <si>
    <t>T5095</t>
  </si>
  <si>
    <t>O5100S</t>
  </si>
  <si>
    <t>O5110S</t>
  </si>
  <si>
    <t>O5125S</t>
  </si>
  <si>
    <t>O5150</t>
  </si>
  <si>
    <t>R5150</t>
  </si>
  <si>
    <t>T5150</t>
  </si>
  <si>
    <t>O5155</t>
  </si>
  <si>
    <t>R5155</t>
  </si>
  <si>
    <t>T5155</t>
  </si>
  <si>
    <t>O5160</t>
  </si>
  <si>
    <t>O5165</t>
  </si>
  <si>
    <t>R5165</t>
  </si>
  <si>
    <t>T5165</t>
  </si>
  <si>
    <t>O5170</t>
  </si>
  <si>
    <t>R5170</t>
  </si>
  <si>
    <t>T5170</t>
  </si>
  <si>
    <t>O5175</t>
  </si>
  <si>
    <t>R5175</t>
  </si>
  <si>
    <t>T5175</t>
  </si>
  <si>
    <t>O5180</t>
  </si>
  <si>
    <t>O5180S</t>
  </si>
  <si>
    <t>R5180</t>
  </si>
  <si>
    <t>T5180</t>
  </si>
  <si>
    <t>O5190</t>
  </si>
  <si>
    <t>R5190</t>
  </si>
  <si>
    <t>T5190</t>
  </si>
  <si>
    <t>O5195</t>
  </si>
  <si>
    <t>R5195</t>
  </si>
  <si>
    <t>T5195</t>
  </si>
  <si>
    <t>O5200</t>
  </si>
  <si>
    <t>R5200</t>
  </si>
  <si>
    <t>T5200</t>
  </si>
  <si>
    <t>O5209</t>
  </si>
  <si>
    <t>R5209</t>
  </si>
  <si>
    <t>T5209</t>
  </si>
  <si>
    <t>O5214</t>
  </si>
  <si>
    <t>O5214S</t>
  </si>
  <si>
    <t>R5214</t>
  </si>
  <si>
    <t>T5214</t>
  </si>
  <si>
    <t>O5216</t>
  </si>
  <si>
    <t>R5216</t>
  </si>
  <si>
    <t>T5216</t>
  </si>
  <si>
    <t>O5219</t>
  </si>
  <si>
    <t>R5219</t>
  </si>
  <si>
    <t>T5219</t>
  </si>
  <si>
    <t>O5235</t>
  </si>
  <si>
    <t>O5235S</t>
  </si>
  <si>
    <t>R5235</t>
  </si>
  <si>
    <t>T5235</t>
  </si>
  <si>
    <t>O5300</t>
  </si>
  <si>
    <t>R5300</t>
  </si>
  <si>
    <t>T5300</t>
  </si>
  <si>
    <t>Q5300</t>
  </si>
  <si>
    <t>Q5305</t>
  </si>
  <si>
    <t>O5315</t>
  </si>
  <si>
    <t>R5315</t>
  </si>
  <si>
    <t>T5315</t>
  </si>
  <si>
    <t>Q5320</t>
  </si>
  <si>
    <t>Q5325</t>
  </si>
  <si>
    <t>O5330</t>
  </si>
  <si>
    <t>R5330</t>
  </si>
  <si>
    <t>T5330</t>
  </si>
  <si>
    <t>Q5330</t>
  </si>
  <si>
    <t>Q5335</t>
  </si>
  <si>
    <t>Q5340</t>
  </si>
  <si>
    <t>Q5345</t>
  </si>
  <si>
    <t>O5350S</t>
  </si>
  <si>
    <t>Q5350</t>
  </si>
  <si>
    <t>O5360S</t>
  </si>
  <si>
    <t>Q5360</t>
  </si>
  <si>
    <t>O5365S</t>
  </si>
  <si>
    <t>Q5365</t>
  </si>
  <si>
    <t>O5370S</t>
  </si>
  <si>
    <t>Q5370</t>
  </si>
  <si>
    <t>O5375S</t>
  </si>
  <si>
    <t>Q5375</t>
  </si>
  <si>
    <t>O5390</t>
  </si>
  <si>
    <t>R5390</t>
  </si>
  <si>
    <t>T5390</t>
  </si>
  <si>
    <t>O5400</t>
  </si>
  <si>
    <t>R5400</t>
  </si>
  <si>
    <t>T5400</t>
  </si>
  <si>
    <t>Q5400</t>
  </si>
  <si>
    <t>O5405</t>
  </si>
  <si>
    <t>O5405S</t>
  </si>
  <si>
    <t>R5405</t>
  </si>
  <si>
    <t>T5405</t>
  </si>
  <si>
    <t>Q5405</t>
  </si>
  <si>
    <t>O5415S</t>
  </si>
  <si>
    <t>Q5415</t>
  </si>
  <si>
    <t>O5420S</t>
  </si>
  <si>
    <t>Q5420</t>
  </si>
  <si>
    <t>O5425S</t>
  </si>
  <si>
    <t>Q5425</t>
  </si>
  <si>
    <t>O5430</t>
  </si>
  <si>
    <t>R5430</t>
  </si>
  <si>
    <t>T5430</t>
  </si>
  <si>
    <t>Q5430</t>
  </si>
  <si>
    <t>Q5435</t>
  </si>
  <si>
    <t>Q5440</t>
  </si>
  <si>
    <t>O5445</t>
  </si>
  <si>
    <t>O5445S</t>
  </si>
  <si>
    <t>R5445</t>
  </si>
  <si>
    <t>T5445</t>
  </si>
  <si>
    <t>Q5445</t>
  </si>
  <si>
    <t>O5450S</t>
  </si>
  <si>
    <t>Q5450</t>
  </si>
  <si>
    <t>O5455</t>
  </si>
  <si>
    <t>O5455S</t>
  </si>
  <si>
    <t>R5455</t>
  </si>
  <si>
    <t>T5455</t>
  </si>
  <si>
    <t>Q5455</t>
  </si>
  <si>
    <t>Q5460</t>
  </si>
  <si>
    <t>Q5465</t>
  </si>
  <si>
    <t>Q5470</t>
  </si>
  <si>
    <t>R5475</t>
  </si>
  <si>
    <t>T5475</t>
  </si>
  <si>
    <t>Q5475</t>
  </si>
  <si>
    <t>R5480</t>
  </si>
  <si>
    <t>T5480</t>
  </si>
  <si>
    <t>Q5480</t>
  </si>
  <si>
    <t>R5495</t>
  </si>
  <si>
    <t>T5495</t>
  </si>
  <si>
    <t>Q5495</t>
  </si>
  <si>
    <t>Q5510</t>
  </si>
  <si>
    <t>Q5515</t>
  </si>
  <si>
    <t>O5570S</t>
  </si>
  <si>
    <t>Q5570</t>
  </si>
  <si>
    <t>O5575</t>
  </si>
  <si>
    <t>O5575S</t>
  </si>
  <si>
    <t>Q5575</t>
  </si>
  <si>
    <t>O5700</t>
  </si>
  <si>
    <t>O5700S</t>
  </si>
  <si>
    <t>O5705</t>
  </si>
  <si>
    <t>O5705S</t>
  </si>
  <si>
    <t>O5710</t>
  </si>
  <si>
    <t>O5710S</t>
  </si>
  <si>
    <t>R5710</t>
  </si>
  <si>
    <t>T5710</t>
  </si>
  <si>
    <t>O5715</t>
  </si>
  <si>
    <t>O5715S</t>
  </si>
  <si>
    <t>R5715</t>
  </si>
  <si>
    <t>T5715</t>
  </si>
  <si>
    <t>O5720</t>
  </si>
  <si>
    <t>O5720S</t>
  </si>
  <si>
    <t>R5720</t>
  </si>
  <si>
    <t>T5720</t>
  </si>
  <si>
    <t>O5725</t>
  </si>
  <si>
    <t>O5725S</t>
  </si>
  <si>
    <t>R5725</t>
  </si>
  <si>
    <t>T5725</t>
  </si>
  <si>
    <t>O5735</t>
  </si>
  <si>
    <t>R5735</t>
  </si>
  <si>
    <t>T5735</t>
  </si>
  <si>
    <t>O5740</t>
  </si>
  <si>
    <t>T5815</t>
  </si>
  <si>
    <t>Q5815</t>
  </si>
  <si>
    <t>R5845</t>
  </si>
  <si>
    <t>T5845</t>
  </si>
  <si>
    <t>Q5845</t>
  </si>
  <si>
    <t>O5875</t>
  </si>
  <si>
    <t>O5875S</t>
  </si>
  <si>
    <t>R5875</t>
  </si>
  <si>
    <t>T5875</t>
  </si>
  <si>
    <t>R5950</t>
  </si>
  <si>
    <t>T5950</t>
  </si>
  <si>
    <t>Q5950</t>
  </si>
  <si>
    <t>O6115</t>
  </si>
  <si>
    <t>O6115S</t>
  </si>
  <si>
    <t>R6115</t>
  </si>
  <si>
    <t>T6115</t>
  </si>
  <si>
    <t>O6120</t>
  </si>
  <si>
    <t>O6120S</t>
  </si>
  <si>
    <t>R6120</t>
  </si>
  <si>
    <t>T6120</t>
  </si>
  <si>
    <t>R6205</t>
  </si>
  <si>
    <t>T6205</t>
  </si>
  <si>
    <t>Q6205</t>
  </si>
  <si>
    <t>R6210</t>
  </si>
  <si>
    <t>T6210</t>
  </si>
  <si>
    <t>Q6210</t>
  </si>
  <si>
    <t>R6215</t>
  </si>
  <si>
    <t>T6215</t>
  </si>
  <si>
    <t>Q6215</t>
  </si>
  <si>
    <t>R6220</t>
  </si>
  <si>
    <t>T6220</t>
  </si>
  <si>
    <t>Q6220</t>
  </si>
  <si>
    <t>R6225</t>
  </si>
  <si>
    <t>T6225</t>
  </si>
  <si>
    <t>Q6225</t>
  </si>
  <si>
    <t>R6230</t>
  </si>
  <si>
    <t>T6230</t>
  </si>
  <si>
    <t>Q6230</t>
  </si>
  <si>
    <t>R6235</t>
  </si>
  <si>
    <t>T6235</t>
  </si>
  <si>
    <t>Q6235</t>
  </si>
  <si>
    <t>R6240</t>
  </si>
  <si>
    <t>T6240</t>
  </si>
  <si>
    <t>Q6240</t>
  </si>
  <si>
    <t>O6305</t>
  </si>
  <si>
    <t>O6305S</t>
  </si>
  <si>
    <t>R6305</t>
  </si>
  <si>
    <t>T6305</t>
  </si>
  <si>
    <t>O6310</t>
  </si>
  <si>
    <t>O6310S</t>
  </si>
  <si>
    <t>R6310</t>
  </si>
  <si>
    <t>T6310</t>
  </si>
  <si>
    <t>O6315</t>
  </si>
  <si>
    <t>O6315S</t>
  </si>
  <si>
    <t>R6315</t>
  </si>
  <si>
    <t>T6315</t>
  </si>
  <si>
    <t>O6330</t>
  </si>
  <si>
    <t>O6330S</t>
  </si>
  <si>
    <t>R6330</t>
  </si>
  <si>
    <t>T6330</t>
  </si>
  <si>
    <t>O6350</t>
  </si>
  <si>
    <t>O6350S</t>
  </si>
  <si>
    <t>R6350</t>
  </si>
  <si>
    <t>T6350</t>
  </si>
  <si>
    <t>O6355</t>
  </si>
  <si>
    <t>O6355S</t>
  </si>
  <si>
    <t>R6355</t>
  </si>
  <si>
    <t>T6355</t>
  </si>
  <si>
    <t>O6360</t>
  </si>
  <si>
    <t>O6360S</t>
  </si>
  <si>
    <t>R6360</t>
  </si>
  <si>
    <t>T6360</t>
  </si>
  <si>
    <t>O6365</t>
  </si>
  <si>
    <t>O6365S</t>
  </si>
  <si>
    <t>R6365</t>
  </si>
  <si>
    <t>T6365</t>
  </si>
  <si>
    <t>O6370</t>
  </si>
  <si>
    <t>O6370S</t>
  </si>
  <si>
    <t>R6370</t>
  </si>
  <si>
    <t>T6370</t>
  </si>
  <si>
    <t>O6375</t>
  </si>
  <si>
    <t>O6375S</t>
  </si>
  <si>
    <t>R6375</t>
  </si>
  <si>
    <t>T6375</t>
  </si>
  <si>
    <t>O6380</t>
  </si>
  <si>
    <t>O6380S</t>
  </si>
  <si>
    <t>R6380</t>
  </si>
  <si>
    <t>T6380</t>
  </si>
  <si>
    <t>O6385</t>
  </si>
  <si>
    <t>O6385S</t>
  </si>
  <si>
    <t>R6385</t>
  </si>
  <si>
    <t>T6385</t>
  </si>
  <si>
    <t>O6390</t>
  </si>
  <si>
    <t>O6390S</t>
  </si>
  <si>
    <t>R6390</t>
  </si>
  <si>
    <t>T6390</t>
  </si>
  <si>
    <t>O6395</t>
  </si>
  <si>
    <t>O6395S</t>
  </si>
  <si>
    <t>R6395</t>
  </si>
  <si>
    <t>T6395</t>
  </si>
  <si>
    <t>O6400</t>
  </si>
  <si>
    <t>O6400S</t>
  </si>
  <si>
    <t>R6400</t>
  </si>
  <si>
    <t>T6400</t>
  </si>
  <si>
    <t>O6465</t>
  </si>
  <si>
    <t>O6465S</t>
  </si>
  <si>
    <t>R6465</t>
  </si>
  <si>
    <t>T6465</t>
  </si>
  <si>
    <t>O6535</t>
  </si>
  <si>
    <t>O6535S</t>
  </si>
  <si>
    <t>R6535</t>
  </si>
  <si>
    <t>T6535</t>
  </si>
  <si>
    <t>O6605</t>
  </si>
  <si>
    <t>O6605S</t>
  </si>
  <si>
    <t>R6605</t>
  </si>
  <si>
    <t>T6605</t>
  </si>
  <si>
    <t>O6610</t>
  </si>
  <si>
    <t>O6610S</t>
  </si>
  <si>
    <t>R6610</t>
  </si>
  <si>
    <t>T6610</t>
  </si>
  <si>
    <t>O6615</t>
  </si>
  <si>
    <t>O6615S</t>
  </si>
  <si>
    <t>R6615</t>
  </si>
  <si>
    <t>T6615</t>
  </si>
  <si>
    <t>O6620</t>
  </si>
  <si>
    <t>R6620</t>
  </si>
  <si>
    <t>O6630</t>
  </si>
  <si>
    <t>R6630</t>
  </si>
  <si>
    <t>T6630</t>
  </si>
  <si>
    <t>O6635</t>
  </si>
  <si>
    <t>R6635</t>
  </si>
  <si>
    <t>T6635</t>
  </si>
  <si>
    <t>O6650</t>
  </si>
  <si>
    <t>R6650</t>
  </si>
  <si>
    <t>T6650</t>
  </si>
  <si>
    <t>Q6705</t>
  </si>
  <si>
    <t>R6710</t>
  </si>
  <si>
    <t>T6710</t>
  </si>
  <si>
    <t>Q6710</t>
  </si>
  <si>
    <t>Q6715</t>
  </si>
  <si>
    <t>O6800</t>
  </si>
  <si>
    <t>O6800S</t>
  </si>
  <si>
    <t>R6800</t>
  </si>
  <si>
    <t>T6800</t>
  </si>
  <si>
    <t>O6805</t>
  </si>
  <si>
    <t>O6805S</t>
  </si>
  <si>
    <t>R6805</t>
  </si>
  <si>
    <t>T6805</t>
  </si>
  <si>
    <t>O6815</t>
  </si>
  <si>
    <t>O6815S</t>
  </si>
  <si>
    <t>O6820</t>
  </si>
  <si>
    <t>O6820S</t>
  </si>
  <si>
    <t>R6820</t>
  </si>
  <si>
    <t>T6820</t>
  </si>
  <si>
    <t>O6825</t>
  </si>
  <si>
    <t>O6825S</t>
  </si>
  <si>
    <t>O6830</t>
  </si>
  <si>
    <t>O6830S</t>
  </si>
  <si>
    <t>O6835</t>
  </si>
  <si>
    <t>O6835S</t>
  </si>
  <si>
    <t>R6835</t>
  </si>
  <si>
    <t>T6835</t>
  </si>
  <si>
    <t>O6840</t>
  </si>
  <si>
    <t>O6840S</t>
  </si>
  <si>
    <t>R6840</t>
  </si>
  <si>
    <t>T6840</t>
  </si>
  <si>
    <t>O6845</t>
  </si>
  <si>
    <t>O6845S</t>
  </si>
  <si>
    <t>R6845</t>
  </si>
  <si>
    <t>T6845</t>
  </si>
  <si>
    <t>O6850</t>
  </si>
  <si>
    <t>O6850S</t>
  </si>
  <si>
    <t>R6850</t>
  </si>
  <si>
    <t>T6850</t>
  </si>
  <si>
    <t>O6860</t>
  </si>
  <si>
    <t>O6860S</t>
  </si>
  <si>
    <t>R6860</t>
  </si>
  <si>
    <t>T6860</t>
  </si>
  <si>
    <t>O6865</t>
  </si>
  <si>
    <t>O6865S</t>
  </si>
  <si>
    <t>R6865</t>
  </si>
  <si>
    <t>T6865</t>
  </si>
  <si>
    <t>O6870</t>
  </si>
  <si>
    <t>R6870</t>
  </si>
  <si>
    <t>T6870</t>
  </si>
  <si>
    <t>O6875</t>
  </si>
  <si>
    <t>R6875</t>
  </si>
  <si>
    <t>T6875</t>
  </si>
  <si>
    <t>O6880</t>
  </si>
  <si>
    <t>R6880</t>
  </si>
  <si>
    <t>T6880</t>
  </si>
  <si>
    <t>O6885</t>
  </si>
  <si>
    <t>R6885</t>
  </si>
  <si>
    <t>T6885</t>
  </si>
  <si>
    <t>O6895</t>
  </si>
  <si>
    <t>R6895</t>
  </si>
  <si>
    <t>T6895</t>
  </si>
  <si>
    <t>O7100</t>
  </si>
  <si>
    <t>R7100</t>
  </si>
  <si>
    <t>T7100</t>
  </si>
  <si>
    <t>O7120</t>
  </si>
  <si>
    <t>O7120S</t>
  </si>
  <si>
    <t>R7120</t>
  </si>
  <si>
    <t>T7120</t>
  </si>
  <si>
    <t>O7130</t>
  </si>
  <si>
    <t>R7130</t>
  </si>
  <si>
    <t>T7130</t>
  </si>
  <si>
    <t>O7135</t>
  </si>
  <si>
    <t>O7135S</t>
  </si>
  <si>
    <t>R7135</t>
  </si>
  <si>
    <t>T7135</t>
  </si>
  <si>
    <t>O7160</t>
  </si>
  <si>
    <t>O7160S</t>
  </si>
  <si>
    <t>R7160</t>
  </si>
  <si>
    <t>T7160</t>
  </si>
  <si>
    <t>O7165</t>
  </si>
  <si>
    <t>R7165</t>
  </si>
  <si>
    <t>T7165</t>
  </si>
  <si>
    <t>O7170</t>
  </si>
  <si>
    <t>O7170S</t>
  </si>
  <si>
    <t>R7170</t>
  </si>
  <si>
    <t>T7170</t>
  </si>
  <si>
    <t>O7175</t>
  </si>
  <si>
    <t>O7175S</t>
  </si>
  <si>
    <t>R7175</t>
  </si>
  <si>
    <t>T7175</t>
  </si>
  <si>
    <t>O7180</t>
  </si>
  <si>
    <t>R7180</t>
  </si>
  <si>
    <t>T7180</t>
  </si>
  <si>
    <t>O7230</t>
  </si>
  <si>
    <t>R7230</t>
  </si>
  <si>
    <t>T7230</t>
  </si>
  <si>
    <t>O7235</t>
  </si>
  <si>
    <t>R7235</t>
  </si>
  <si>
    <t>T7235</t>
  </si>
  <si>
    <t>O7265</t>
  </si>
  <si>
    <t>R7265</t>
  </si>
  <si>
    <t>T7265</t>
  </si>
  <si>
    <t>O7280</t>
  </si>
  <si>
    <t>R7280</t>
  </si>
  <si>
    <t>T7280</t>
  </si>
  <si>
    <t>O7290</t>
  </si>
  <si>
    <t>R7290</t>
  </si>
  <si>
    <t>T7290</t>
  </si>
  <si>
    <t>O7300</t>
  </si>
  <si>
    <t>R7300</t>
  </si>
  <si>
    <t>T7300</t>
  </si>
  <si>
    <t>O7400</t>
  </si>
  <si>
    <t>R7400</t>
  </si>
  <si>
    <t>T7400</t>
  </si>
  <si>
    <t>O7410</t>
  </si>
  <si>
    <t>O7410S</t>
  </si>
  <si>
    <t>R7410</t>
  </si>
  <si>
    <t>T7410</t>
  </si>
  <si>
    <t>O7415</t>
  </si>
  <si>
    <t>R7415</t>
  </si>
  <si>
    <t>T7415</t>
  </si>
  <si>
    <t>O7420</t>
  </si>
  <si>
    <t>R7420</t>
  </si>
  <si>
    <t>T7420</t>
  </si>
  <si>
    <t>O7430</t>
  </si>
  <si>
    <t>O7430S</t>
  </si>
  <si>
    <t>R7430</t>
  </si>
  <si>
    <t>T7430</t>
  </si>
  <si>
    <t>O7445</t>
  </si>
  <si>
    <t>O7445S</t>
  </si>
  <si>
    <t>R7445</t>
  </si>
  <si>
    <t>T7445</t>
  </si>
  <si>
    <t>O7450</t>
  </si>
  <si>
    <t>O7450S</t>
  </si>
  <si>
    <t>R7450</t>
  </si>
  <si>
    <t>T7450</t>
  </si>
  <si>
    <t>O7455</t>
  </si>
  <si>
    <t>O7455S</t>
  </si>
  <si>
    <t>R7455</t>
  </si>
  <si>
    <t>T7455</t>
  </si>
  <si>
    <t>O7460</t>
  </si>
  <si>
    <t>O7460S</t>
  </si>
  <si>
    <t>R7460</t>
  </si>
  <si>
    <t>T7460</t>
  </si>
  <si>
    <t>O7465</t>
  </si>
  <si>
    <t>O7465S</t>
  </si>
  <si>
    <t>R7465</t>
  </si>
  <si>
    <t>T7465</t>
  </si>
  <si>
    <t>R7470</t>
  </si>
  <si>
    <t>T7470</t>
  </si>
  <si>
    <t>R7475</t>
  </si>
  <si>
    <t>T7475</t>
  </si>
  <si>
    <t>R7515</t>
  </si>
  <si>
    <t>T7515</t>
  </si>
  <si>
    <t>O7520S</t>
  </si>
  <si>
    <t>O7540</t>
  </si>
  <si>
    <t>R7540</t>
  </si>
  <si>
    <t>T7540</t>
  </si>
  <si>
    <t>R7550</t>
  </si>
  <si>
    <t>T7550</t>
  </si>
  <si>
    <t>O8051</t>
  </si>
  <si>
    <t>O8051S</t>
  </si>
  <si>
    <t>R8051</t>
  </si>
  <si>
    <t>T8051</t>
  </si>
  <si>
    <t>O8054</t>
  </si>
  <si>
    <t>O8054S</t>
  </si>
  <si>
    <t>R8054</t>
  </si>
  <si>
    <t>T8054</t>
  </si>
  <si>
    <t>O8057</t>
  </si>
  <si>
    <t>O8057S</t>
  </si>
  <si>
    <t>R8057</t>
  </si>
  <si>
    <t>T8057</t>
  </si>
  <si>
    <t>O8070</t>
  </si>
  <si>
    <t>O8070S</t>
  </si>
  <si>
    <t>R8070</t>
  </si>
  <si>
    <t>T8070</t>
  </si>
  <si>
    <t>O8109</t>
  </si>
  <si>
    <t>O8109S</t>
  </si>
  <si>
    <t>O8112</t>
  </si>
  <si>
    <t>O8112S</t>
  </si>
  <si>
    <t>O8118</t>
  </si>
  <si>
    <t>O8118S</t>
  </si>
  <si>
    <t>O8121</t>
  </si>
  <si>
    <t>O8121S</t>
  </si>
  <si>
    <t>R8121</t>
  </si>
  <si>
    <t>T8121</t>
  </si>
  <si>
    <t>O8134</t>
  </si>
  <si>
    <t>O8134S</t>
  </si>
  <si>
    <t>R8134</t>
  </si>
  <si>
    <t>T8134</t>
  </si>
  <si>
    <t>O8147</t>
  </si>
  <si>
    <t>O8147S</t>
  </si>
  <si>
    <t>R8147</t>
  </si>
  <si>
    <t>T8147</t>
  </si>
  <si>
    <t>O8255</t>
  </si>
  <si>
    <t>O8255S</t>
  </si>
  <si>
    <t>R8255</t>
  </si>
  <si>
    <t>T8255</t>
  </si>
  <si>
    <t>O8258</t>
  </si>
  <si>
    <t>O8258S</t>
  </si>
  <si>
    <t>R8258</t>
  </si>
  <si>
    <t>T8258</t>
  </si>
  <si>
    <t>O8284</t>
  </si>
  <si>
    <t>O8284S</t>
  </si>
  <si>
    <t>R8284</t>
  </si>
  <si>
    <t>T8284</t>
  </si>
  <si>
    <t>O8400</t>
  </si>
  <si>
    <t>R8400</t>
  </si>
  <si>
    <t>T8400</t>
  </si>
  <si>
    <t>O8403</t>
  </si>
  <si>
    <t>O8403S</t>
  </si>
  <si>
    <t>R8403</t>
  </si>
  <si>
    <t>T8403</t>
  </si>
  <si>
    <t>O8406</t>
  </si>
  <si>
    <t>O8406S</t>
  </si>
  <si>
    <t>R8406</t>
  </si>
  <si>
    <t>T8406</t>
  </si>
  <si>
    <t>O8409</t>
  </si>
  <si>
    <t>R8409</t>
  </si>
  <si>
    <t>T8409</t>
  </si>
  <si>
    <t>O8412</t>
  </si>
  <si>
    <t>O8412S</t>
  </si>
  <si>
    <t>R8412</t>
  </si>
  <si>
    <t>T8412</t>
  </si>
  <si>
    <t>O8415</t>
  </si>
  <si>
    <t>O8415S</t>
  </si>
  <si>
    <t>R8415</t>
  </si>
  <si>
    <t>T8415</t>
  </si>
  <si>
    <t>O8441</t>
  </si>
  <si>
    <t>R8441</t>
  </si>
  <si>
    <t>T8441</t>
  </si>
  <si>
    <t>O8444</t>
  </si>
  <si>
    <t>R8444</t>
  </si>
  <si>
    <t>T8444</t>
  </si>
  <si>
    <t>O8450</t>
  </si>
  <si>
    <t>R8450</t>
  </si>
  <si>
    <t>T8450</t>
  </si>
  <si>
    <t>O8500</t>
  </si>
  <si>
    <t>O8500S</t>
  </si>
  <si>
    <t>R8500</t>
  </si>
  <si>
    <t>T8500</t>
  </si>
  <si>
    <t>R8506</t>
  </si>
  <si>
    <t>T8506</t>
  </si>
  <si>
    <t>Q8506</t>
  </si>
  <si>
    <t>O8509</t>
  </si>
  <si>
    <t>O8509S</t>
  </si>
  <si>
    <t>R8509</t>
  </si>
  <si>
    <t>T8509</t>
  </si>
  <si>
    <t>Q8521</t>
  </si>
  <si>
    <t>O8539</t>
  </si>
  <si>
    <t>O8539S</t>
  </si>
  <si>
    <t>R8539</t>
  </si>
  <si>
    <t>T8539</t>
  </si>
  <si>
    <t>O8554</t>
  </si>
  <si>
    <t>O8554S</t>
  </si>
  <si>
    <t>R8554</t>
  </si>
  <si>
    <t>T8554</t>
  </si>
  <si>
    <t>O8557</t>
  </si>
  <si>
    <t>O8557S</t>
  </si>
  <si>
    <t>R8557</t>
  </si>
  <si>
    <t>T8557</t>
  </si>
  <si>
    <t>O8584</t>
  </si>
  <si>
    <t>O8584S</t>
  </si>
  <si>
    <t>R8584</t>
  </si>
  <si>
    <t>T8584</t>
  </si>
  <si>
    <t>Q8590</t>
  </si>
  <si>
    <t>O8599</t>
  </si>
  <si>
    <t>R8599</t>
  </si>
  <si>
    <t>T8599</t>
  </si>
  <si>
    <t>O8611</t>
  </si>
  <si>
    <t>O8611S</t>
  </si>
  <si>
    <t>R8611</t>
  </si>
  <si>
    <t>T8611</t>
  </si>
  <si>
    <t>R8617</t>
  </si>
  <si>
    <t>T8617</t>
  </si>
  <si>
    <t>Q8617</t>
  </si>
  <si>
    <t>R8630</t>
  </si>
  <si>
    <t>T8630</t>
  </si>
  <si>
    <t>Q8630</t>
  </si>
  <si>
    <t>R8703</t>
  </si>
  <si>
    <t>T8703</t>
  </si>
  <si>
    <t>Q8703</t>
  </si>
  <si>
    <t>R8706</t>
  </si>
  <si>
    <t>T8706</t>
  </si>
  <si>
    <t>Q8706</t>
  </si>
  <si>
    <t>R8712</t>
  </si>
  <si>
    <t>T8712</t>
  </si>
  <si>
    <t>Q8712</t>
  </si>
  <si>
    <t>R8715</t>
  </si>
  <si>
    <t>T8715</t>
  </si>
  <si>
    <t>Q8715</t>
  </si>
  <si>
    <t>R8721</t>
  </si>
  <si>
    <t>T8721</t>
  </si>
  <si>
    <t>Q8721</t>
  </si>
  <si>
    <t>R8724</t>
  </si>
  <si>
    <t>T8724</t>
  </si>
  <si>
    <t>Q8724</t>
  </si>
  <si>
    <t>R8727</t>
  </si>
  <si>
    <t>T8727</t>
  </si>
  <si>
    <t>Q8727</t>
  </si>
  <si>
    <t>O8827</t>
  </si>
  <si>
    <t>O8827S</t>
  </si>
  <si>
    <t>R8827</t>
  </si>
  <si>
    <t>T8827</t>
  </si>
  <si>
    <t>Q8854</t>
  </si>
  <si>
    <t>O8863</t>
  </si>
  <si>
    <t>O8863S</t>
  </si>
  <si>
    <t>R8863</t>
  </si>
  <si>
    <t>T8863</t>
  </si>
  <si>
    <t>O8869</t>
  </si>
  <si>
    <t>O8869S</t>
  </si>
  <si>
    <t>R8869</t>
  </si>
  <si>
    <t>T8869</t>
  </si>
  <si>
    <t>O8872</t>
  </si>
  <si>
    <t>O8872S</t>
  </si>
  <si>
    <t>R8872</t>
  </si>
  <si>
    <t>Q8884</t>
  </si>
  <si>
    <t>O8887</t>
  </si>
  <si>
    <t>O8887S</t>
  </si>
  <si>
    <t>R8887</t>
  </si>
  <si>
    <t>T8887</t>
  </si>
  <si>
    <t>Q8893</t>
  </si>
  <si>
    <t>O8902</t>
  </si>
  <si>
    <t>O8902S</t>
  </si>
  <si>
    <t>R8902</t>
  </si>
  <si>
    <t>T8902</t>
  </si>
  <si>
    <t>O8914</t>
  </si>
  <si>
    <t>O8914S</t>
  </si>
  <si>
    <t>R8914</t>
  </si>
  <si>
    <t>T8914</t>
  </si>
  <si>
    <t>R8005</t>
  </si>
  <si>
    <t>T8005</t>
  </si>
  <si>
    <t>Q8005</t>
  </si>
  <si>
    <t>T8008</t>
  </si>
  <si>
    <t>Q8008</t>
  </si>
  <si>
    <t>R8011</t>
  </si>
  <si>
    <t>T8011</t>
  </si>
  <si>
    <t>Q8011</t>
  </si>
  <si>
    <t>R8014</t>
  </si>
  <si>
    <t>T8014</t>
  </si>
  <si>
    <t>Q8014</t>
  </si>
  <si>
    <t>R8017</t>
  </si>
  <si>
    <t>T8017</t>
  </si>
  <si>
    <t>Q8017</t>
  </si>
  <si>
    <t>O8020</t>
  </si>
  <si>
    <t>O8020S</t>
  </si>
  <si>
    <t>R8020</t>
  </si>
  <si>
    <t>T8020</t>
  </si>
  <si>
    <t>Q8020</t>
  </si>
  <si>
    <t>R8023</t>
  </si>
  <si>
    <t>T8023</t>
  </si>
  <si>
    <t>Q8023</t>
  </si>
  <si>
    <t>R8026</t>
  </si>
  <si>
    <t>Q8026</t>
  </si>
  <si>
    <t>O8029</t>
  </si>
  <si>
    <t>O8029S</t>
  </si>
  <si>
    <t>R8029</t>
  </si>
  <si>
    <t>Q8029</t>
  </si>
  <si>
    <t>C6670S</t>
  </si>
  <si>
    <t>R8032</t>
  </si>
  <si>
    <t>T8032</t>
  </si>
  <si>
    <t>Q8032</t>
  </si>
  <si>
    <t>R8041</t>
  </si>
  <si>
    <t>T8041</t>
  </si>
  <si>
    <t>Q8041</t>
  </si>
  <si>
    <t>R8157</t>
  </si>
  <si>
    <t>T8157</t>
  </si>
  <si>
    <t>Q8157</t>
  </si>
  <si>
    <t>R8187</t>
  </si>
  <si>
    <t>T8187</t>
  </si>
  <si>
    <t>Q8187</t>
  </si>
  <si>
    <t>R8190</t>
  </si>
  <si>
    <t>T8190</t>
  </si>
  <si>
    <t>Q8190</t>
  </si>
  <si>
    <t>R8193</t>
  </si>
  <si>
    <t>T8193</t>
  </si>
  <si>
    <t>Q8193</t>
  </si>
  <si>
    <t>R8209</t>
  </si>
  <si>
    <t>T8209</t>
  </si>
  <si>
    <t>Q8209</t>
  </si>
  <si>
    <t>C6680</t>
  </si>
  <si>
    <t>R8229</t>
  </si>
  <si>
    <t>T8229</t>
  </si>
  <si>
    <t>Q8229</t>
  </si>
  <si>
    <t>R8268</t>
  </si>
  <si>
    <t>T8268</t>
  </si>
  <si>
    <t>Q8268</t>
  </si>
  <si>
    <t>R8294</t>
  </si>
  <si>
    <t>T8294</t>
  </si>
  <si>
    <t>R8297</t>
  </si>
  <si>
    <t>T8297</t>
  </si>
  <si>
    <t>B6705</t>
  </si>
  <si>
    <t>C6705S</t>
  </si>
  <si>
    <t>B6710</t>
  </si>
  <si>
    <t>C6710S</t>
  </si>
  <si>
    <t>R8303</t>
  </si>
  <si>
    <t>T8303</t>
  </si>
  <si>
    <t>C6715S</t>
  </si>
  <si>
    <t>B6725</t>
  </si>
  <si>
    <t>C6725S</t>
  </si>
  <si>
    <t>R8428</t>
  </si>
  <si>
    <t>T8428</t>
  </si>
  <si>
    <t>Q8428</t>
  </si>
  <si>
    <t>T8431</t>
  </si>
  <si>
    <t>Q8431</t>
  </si>
  <si>
    <t>B6805</t>
  </si>
  <si>
    <t>C6805S</t>
  </si>
  <si>
    <t>R8460</t>
  </si>
  <si>
    <t>T8460</t>
  </si>
  <si>
    <t>C6810S</t>
  </si>
  <si>
    <t>B6815</t>
  </si>
  <si>
    <t>C6815S</t>
  </si>
  <si>
    <t>B6820</t>
  </si>
  <si>
    <t>C6820S</t>
  </si>
  <si>
    <t>B6825</t>
  </si>
  <si>
    <t>C6825S</t>
  </si>
  <si>
    <t>O8470</t>
  </si>
  <si>
    <t>O8470S</t>
  </si>
  <si>
    <t>R8470</t>
  </si>
  <si>
    <t>T8470</t>
  </si>
  <si>
    <t>Q8470</t>
  </si>
  <si>
    <t>O8473</t>
  </si>
  <si>
    <t>O8473S</t>
  </si>
  <si>
    <t>R8473</t>
  </si>
  <si>
    <t>T8473</t>
  </si>
  <si>
    <t>Q8473</t>
  </si>
  <si>
    <t>B6835</t>
  </si>
  <si>
    <t>R8640</t>
  </si>
  <si>
    <t>T8640</t>
  </si>
  <si>
    <t>C6865S</t>
  </si>
  <si>
    <t>C6875S</t>
  </si>
  <si>
    <t>C6885S</t>
  </si>
  <si>
    <t>B6895</t>
  </si>
  <si>
    <t>C6895S</t>
  </si>
  <si>
    <t>B6930</t>
  </si>
  <si>
    <t>C6930S</t>
  </si>
  <si>
    <t>C6935S</t>
  </si>
  <si>
    <t>C6940S</t>
  </si>
  <si>
    <t>B6945</t>
  </si>
  <si>
    <t>C6945S</t>
  </si>
  <si>
    <t>B6950</t>
  </si>
  <si>
    <t>C6950S</t>
  </si>
  <si>
    <t>C0020</t>
  </si>
  <si>
    <t>C0035</t>
  </si>
  <si>
    <t>C0040</t>
  </si>
  <si>
    <t>C0045</t>
  </si>
  <si>
    <t>C0130</t>
  </si>
  <si>
    <t>B0145</t>
  </si>
  <si>
    <t>B0210</t>
  </si>
  <si>
    <t>B0215</t>
  </si>
  <si>
    <t>B0230</t>
  </si>
  <si>
    <t>B0235</t>
  </si>
  <si>
    <t>B0240</t>
  </si>
  <si>
    <t>C0365</t>
  </si>
  <si>
    <t>C0370</t>
  </si>
  <si>
    <t>C0405</t>
  </si>
  <si>
    <t>C0430</t>
  </si>
  <si>
    <t>C0435</t>
  </si>
  <si>
    <t>C0440</t>
  </si>
  <si>
    <t>C0445</t>
  </si>
  <si>
    <t>C0455</t>
  </si>
  <si>
    <t>C0480</t>
  </si>
  <si>
    <t>C0485</t>
  </si>
  <si>
    <t>C0490</t>
  </si>
  <si>
    <t>C0495</t>
  </si>
  <si>
    <t>B0635</t>
  </si>
  <si>
    <t>B0640</t>
  </si>
  <si>
    <t>C0695</t>
  </si>
  <si>
    <t>C0700</t>
  </si>
  <si>
    <t>C0705</t>
  </si>
  <si>
    <t>B0845</t>
  </si>
  <si>
    <t>B0905</t>
  </si>
  <si>
    <t>B0910</t>
  </si>
  <si>
    <t>B0935</t>
  </si>
  <si>
    <t>B0945</t>
  </si>
  <si>
    <t>B0950</t>
  </si>
  <si>
    <t>B0955</t>
  </si>
  <si>
    <t>B0960</t>
  </si>
  <si>
    <t>B1140</t>
  </si>
  <si>
    <t>B1180</t>
  </si>
  <si>
    <t>B1185</t>
  </si>
  <si>
    <t>B1190</t>
  </si>
  <si>
    <t>B1195</t>
  </si>
  <si>
    <t>B1200</t>
  </si>
  <si>
    <t>C1300</t>
  </si>
  <si>
    <t>C1315</t>
  </si>
  <si>
    <t>B1435</t>
  </si>
  <si>
    <t>B1470</t>
  </si>
  <si>
    <t>B1495</t>
  </si>
  <si>
    <t>B1515</t>
  </si>
  <si>
    <t>B1530</t>
  </si>
  <si>
    <t>B1585</t>
  </si>
  <si>
    <t>C1600</t>
  </si>
  <si>
    <t>B2060</t>
  </si>
  <si>
    <t>B2090</t>
  </si>
  <si>
    <t>C2345</t>
  </si>
  <si>
    <t>C2350</t>
  </si>
  <si>
    <t>C2355</t>
  </si>
  <si>
    <t>C2395</t>
  </si>
  <si>
    <t>C2400</t>
  </si>
  <si>
    <t>C2405</t>
  </si>
  <si>
    <t>C2425</t>
  </si>
  <si>
    <t>C2430</t>
  </si>
  <si>
    <t>C2435</t>
  </si>
  <si>
    <t>C2615</t>
  </si>
  <si>
    <t>C2620</t>
  </si>
  <si>
    <t>C2625</t>
  </si>
  <si>
    <t>C2695</t>
  </si>
  <si>
    <t>C2700</t>
  </si>
  <si>
    <t>C2705</t>
  </si>
  <si>
    <t>C2720</t>
  </si>
  <si>
    <t>C2725</t>
  </si>
  <si>
    <t>C2730</t>
  </si>
  <si>
    <t>C2735</t>
  </si>
  <si>
    <t>C2745</t>
  </si>
  <si>
    <t>C2750</t>
  </si>
  <si>
    <t>C2755</t>
  </si>
  <si>
    <t>C2810</t>
  </si>
  <si>
    <t>C2815</t>
  </si>
  <si>
    <t>C2820</t>
  </si>
  <si>
    <t>C2825</t>
  </si>
  <si>
    <t>C7350</t>
  </si>
  <si>
    <t>B3095</t>
  </si>
  <si>
    <t>B3215</t>
  </si>
  <si>
    <t>B3220</t>
  </si>
  <si>
    <t>B3225</t>
  </si>
  <si>
    <t>B3230</t>
  </si>
  <si>
    <t>B3240</t>
  </si>
  <si>
    <t>B3255</t>
  </si>
  <si>
    <t>C3345</t>
  </si>
  <si>
    <t>B3400</t>
  </si>
  <si>
    <t>B3410</t>
  </si>
  <si>
    <t>B3420</t>
  </si>
  <si>
    <t>B3425</t>
  </si>
  <si>
    <t>B3435</t>
  </si>
  <si>
    <t>B3440</t>
  </si>
  <si>
    <t>C3700E</t>
  </si>
  <si>
    <t>C3705E</t>
  </si>
  <si>
    <t>C3710E</t>
  </si>
  <si>
    <t>C3715E</t>
  </si>
  <si>
    <t>C3720E</t>
  </si>
  <si>
    <t>C3725E</t>
  </si>
  <si>
    <t>C3730E</t>
  </si>
  <si>
    <t>C3735E</t>
  </si>
  <si>
    <t>C3740E</t>
  </si>
  <si>
    <t>C3745E</t>
  </si>
  <si>
    <t>C3750E</t>
  </si>
  <si>
    <t>C3755E</t>
  </si>
  <si>
    <t>C3760E</t>
  </si>
  <si>
    <t>C3765E</t>
  </si>
  <si>
    <t>C3770E</t>
  </si>
  <si>
    <t>C3785</t>
  </si>
  <si>
    <t>B4015</t>
  </si>
  <si>
    <t>B4035</t>
  </si>
  <si>
    <t>B4040</t>
  </si>
  <si>
    <t>B4275</t>
  </si>
  <si>
    <t>B4280</t>
  </si>
  <si>
    <t>B4290</t>
  </si>
  <si>
    <t>B4295</t>
  </si>
  <si>
    <t>B4315</t>
  </si>
  <si>
    <t>B4320</t>
  </si>
  <si>
    <t>B4330</t>
  </si>
  <si>
    <t>B4505</t>
  </si>
  <si>
    <t>B4520</t>
  </si>
  <si>
    <t>B4530</t>
  </si>
  <si>
    <t>C4770</t>
  </si>
  <si>
    <t>C4775</t>
  </si>
  <si>
    <t>C4780</t>
  </si>
  <si>
    <t>C4785</t>
  </si>
  <si>
    <t>B5000</t>
  </si>
  <si>
    <t>B5005</t>
  </si>
  <si>
    <t>B5015</t>
  </si>
  <si>
    <t>B5050</t>
  </si>
  <si>
    <t>C5065</t>
  </si>
  <si>
    <t>C5070</t>
  </si>
  <si>
    <t>C5075</t>
  </si>
  <si>
    <t>C5400</t>
  </si>
  <si>
    <t>C5405</t>
  </si>
  <si>
    <t>C5410</t>
  </si>
  <si>
    <t>C5415</t>
  </si>
  <si>
    <t>C5420</t>
  </si>
  <si>
    <t>C5425</t>
  </si>
  <si>
    <t>C5430</t>
  </si>
  <si>
    <t>C5435</t>
  </si>
  <si>
    <t>C5440</t>
  </si>
  <si>
    <t>C5445</t>
  </si>
  <si>
    <t>C5450</t>
  </si>
  <si>
    <t>B5465</t>
  </si>
  <si>
    <t>B5470</t>
  </si>
  <si>
    <t>B5485</t>
  </si>
  <si>
    <t>B5615</t>
  </si>
  <si>
    <t>B5620</t>
  </si>
  <si>
    <t>B5635</t>
  </si>
  <si>
    <t>B5640</t>
  </si>
  <si>
    <t>B5645</t>
  </si>
  <si>
    <t>B5650</t>
  </si>
  <si>
    <t>B5745</t>
  </si>
  <si>
    <t>B5750</t>
  </si>
  <si>
    <t>B5755</t>
  </si>
  <si>
    <t>C6735</t>
  </si>
  <si>
    <t>C6835</t>
  </si>
  <si>
    <t>C6840</t>
  </si>
  <si>
    <t>C6845</t>
  </si>
  <si>
    <t>C6850</t>
  </si>
  <si>
    <t>C6855</t>
  </si>
  <si>
    <t>C6880</t>
  </si>
  <si>
    <t>C6885</t>
  </si>
  <si>
    <t>C6915</t>
  </si>
  <si>
    <t>C0080</t>
  </si>
  <si>
    <t>C0085</t>
  </si>
  <si>
    <t>C0090</t>
  </si>
  <si>
    <t>C0095</t>
  </si>
  <si>
    <t>C0145</t>
  </si>
  <si>
    <t>C0165</t>
  </si>
  <si>
    <t>C0170</t>
  </si>
  <si>
    <t>C0175</t>
  </si>
  <si>
    <t>C0225</t>
  </si>
  <si>
    <t>C0230</t>
  </si>
  <si>
    <t>C0235</t>
  </si>
  <si>
    <t>C0600</t>
  </si>
  <si>
    <t>C0605</t>
  </si>
  <si>
    <t>C0610</t>
  </si>
  <si>
    <t>C0615</t>
  </si>
  <si>
    <t>C0675</t>
  </si>
  <si>
    <t>C1205</t>
  </si>
  <si>
    <t>C1210</t>
  </si>
  <si>
    <t>C1215</t>
  </si>
  <si>
    <t>C1220</t>
  </si>
  <si>
    <t>C1225</t>
  </si>
  <si>
    <t>C1230</t>
  </si>
  <si>
    <t>C1585</t>
  </si>
  <si>
    <t>C1792</t>
  </si>
  <si>
    <t>C1815</t>
  </si>
  <si>
    <t>C1820</t>
  </si>
  <si>
    <t>C1825</t>
  </si>
  <si>
    <t>C1840</t>
  </si>
  <si>
    <t>C1845</t>
  </si>
  <si>
    <t>C1850</t>
  </si>
  <si>
    <t>C1855</t>
  </si>
  <si>
    <t>C1895</t>
  </si>
  <si>
    <t>C1900</t>
  </si>
  <si>
    <t>C1905</t>
  </si>
  <si>
    <t>C1920</t>
  </si>
  <si>
    <t>C1925</t>
  </si>
  <si>
    <t>C1960</t>
  </si>
  <si>
    <t>C1965</t>
  </si>
  <si>
    <t>C2100</t>
  </si>
  <si>
    <t>C2105</t>
  </si>
  <si>
    <t>C2115</t>
  </si>
  <si>
    <t>C2120</t>
  </si>
  <si>
    <t>C2125</t>
  </si>
  <si>
    <t>C2930</t>
  </si>
  <si>
    <t>C2945</t>
  </si>
  <si>
    <t>C3035</t>
  </si>
  <si>
    <t>C3040</t>
  </si>
  <si>
    <t>C3045</t>
  </si>
  <si>
    <t>C3070</t>
  </si>
  <si>
    <t>C3075</t>
  </si>
  <si>
    <t>C3080</t>
  </si>
  <si>
    <t>C3085</t>
  </si>
  <si>
    <t>C3100</t>
  </si>
  <si>
    <t>C3400</t>
  </si>
  <si>
    <t>C3405</t>
  </si>
  <si>
    <t>C3410</t>
  </si>
  <si>
    <t>C3415</t>
  </si>
  <si>
    <t>C3425</t>
  </si>
  <si>
    <t>C3430</t>
  </si>
  <si>
    <t>C3435</t>
  </si>
  <si>
    <t>C3440</t>
  </si>
  <si>
    <t>C3445</t>
  </si>
  <si>
    <t>C3450</t>
  </si>
  <si>
    <t>C3455</t>
  </si>
  <si>
    <t>C3460</t>
  </si>
  <si>
    <t>C3465</t>
  </si>
  <si>
    <t>C3470</t>
  </si>
  <si>
    <t>C3475</t>
  </si>
  <si>
    <t>C3480</t>
  </si>
  <si>
    <t>C3510</t>
  </si>
  <si>
    <t>C3515</t>
  </si>
  <si>
    <t>C3520</t>
  </si>
  <si>
    <t>C3565</t>
  </si>
  <si>
    <t>C3570</t>
  </si>
  <si>
    <t>C3645</t>
  </si>
  <si>
    <t>C3650</t>
  </si>
  <si>
    <t>C4215</t>
  </si>
  <si>
    <t>C4250</t>
  </si>
  <si>
    <t>C4255</t>
  </si>
  <si>
    <t>C4265</t>
  </si>
  <si>
    <t>C4275</t>
  </si>
  <si>
    <t>C4280</t>
  </si>
  <si>
    <t>C4285</t>
  </si>
  <si>
    <t>C4290</t>
  </si>
  <si>
    <t>C4305</t>
  </si>
  <si>
    <t>C4310</t>
  </si>
  <si>
    <t>C4340</t>
  </si>
  <si>
    <t>C4345</t>
  </si>
  <si>
    <t>C4350</t>
  </si>
  <si>
    <t>C4355</t>
  </si>
  <si>
    <t>C4365</t>
  </si>
  <si>
    <t>C4370</t>
  </si>
  <si>
    <t>C4375</t>
  </si>
  <si>
    <t>C4405</t>
  </si>
  <si>
    <t>C4440</t>
  </si>
  <si>
    <t>C4445</t>
  </si>
  <si>
    <t>C4450</t>
  </si>
  <si>
    <t>C4455</t>
  </si>
  <si>
    <t>C4485</t>
  </si>
  <si>
    <t>C4490</t>
  </si>
  <si>
    <t>C4495</t>
  </si>
  <si>
    <t>C4515</t>
  </si>
  <si>
    <t>C4520</t>
  </si>
  <si>
    <t>C4525</t>
  </si>
  <si>
    <t>C4540</t>
  </si>
  <si>
    <t>C4545</t>
  </si>
  <si>
    <t>C4550</t>
  </si>
  <si>
    <t>C4555</t>
  </si>
  <si>
    <t>C4565</t>
  </si>
  <si>
    <t>C4575</t>
  </si>
  <si>
    <t>C4585</t>
  </si>
  <si>
    <t>C4595</t>
  </si>
  <si>
    <t>C4705</t>
  </si>
  <si>
    <t>C4710</t>
  </si>
  <si>
    <t>C4715</t>
  </si>
  <si>
    <t>C4720</t>
  </si>
  <si>
    <t>C4725</t>
  </si>
  <si>
    <t>C4730</t>
  </si>
  <si>
    <t>C4735</t>
  </si>
  <si>
    <t>C4740</t>
  </si>
  <si>
    <t>C4745</t>
  </si>
  <si>
    <t>C4750</t>
  </si>
  <si>
    <t>C4755</t>
  </si>
  <si>
    <t>C4825</t>
  </si>
  <si>
    <t>C4890</t>
  </si>
  <si>
    <t>C5000</t>
  </si>
  <si>
    <t>C5005</t>
  </si>
  <si>
    <t>C5380</t>
  </si>
  <si>
    <t>C5385</t>
  </si>
  <si>
    <t>C5465</t>
  </si>
  <si>
    <t>C5470</t>
  </si>
  <si>
    <t>C5475</t>
  </si>
  <si>
    <t>C5480</t>
  </si>
  <si>
    <t>C5485</t>
  </si>
  <si>
    <t>C5490</t>
  </si>
  <si>
    <t>C5600</t>
  </si>
  <si>
    <t>C5605</t>
  </si>
  <si>
    <t>C5610</t>
  </si>
  <si>
    <t>C5615</t>
  </si>
  <si>
    <t>C5620</t>
  </si>
  <si>
    <t>C5625</t>
  </si>
  <si>
    <t>C5630</t>
  </si>
  <si>
    <t>C5635</t>
  </si>
  <si>
    <t>C5640</t>
  </si>
  <si>
    <t>C5645</t>
  </si>
  <si>
    <t>C5650</t>
  </si>
  <si>
    <t>C5655</t>
  </si>
  <si>
    <t>C5660</t>
  </si>
  <si>
    <t>C5665</t>
  </si>
  <si>
    <t>C5670</t>
  </si>
  <si>
    <t>C5675</t>
  </si>
  <si>
    <t>C5680</t>
  </si>
  <si>
    <t>C5685</t>
  </si>
  <si>
    <t>C5690</t>
  </si>
  <si>
    <t>C5695</t>
  </si>
  <si>
    <t>C5700</t>
  </si>
  <si>
    <t>C5705</t>
  </si>
  <si>
    <t>C5710</t>
  </si>
  <si>
    <t>C5715</t>
  </si>
  <si>
    <t>C5720</t>
  </si>
  <si>
    <t>C5725</t>
  </si>
  <si>
    <t>C5730</t>
  </si>
  <si>
    <t>C5735</t>
  </si>
  <si>
    <t>C5740</t>
  </si>
  <si>
    <t>C5745</t>
  </si>
  <si>
    <t>C5750</t>
  </si>
  <si>
    <t>C5755</t>
  </si>
  <si>
    <t>C6011</t>
  </si>
  <si>
    <t>C6016</t>
  </si>
  <si>
    <t>C6021</t>
  </si>
  <si>
    <t>C6032</t>
  </si>
  <si>
    <t>C6034</t>
  </si>
  <si>
    <t>C6036</t>
  </si>
  <si>
    <t>C6041</t>
  </si>
  <si>
    <t>C6042</t>
  </si>
  <si>
    <t>C6043</t>
  </si>
  <si>
    <t>C6044</t>
  </si>
  <si>
    <t>C6045</t>
  </si>
  <si>
    <t>C6046</t>
  </si>
  <si>
    <t>C6047</t>
  </si>
  <si>
    <t>C6048</t>
  </si>
  <si>
    <t>C6053</t>
  </si>
  <si>
    <t>C6058</t>
  </si>
  <si>
    <t>C6064</t>
  </si>
  <si>
    <t>C6081</t>
  </si>
  <si>
    <t>C6086</t>
  </si>
  <si>
    <t>C6091</t>
  </si>
  <si>
    <t>C6096</t>
  </si>
  <si>
    <t>C6101</t>
  </si>
  <si>
    <t>C6106</t>
  </si>
  <si>
    <t>C6111</t>
  </si>
  <si>
    <t>C6116</t>
  </si>
  <si>
    <t>C6121</t>
  </si>
  <si>
    <t>C6126</t>
  </si>
  <si>
    <t>C6131</t>
  </si>
  <si>
    <t>C6137</t>
  </si>
  <si>
    <t>C6142</t>
  </si>
  <si>
    <t>C6147</t>
  </si>
  <si>
    <t>C6152</t>
  </si>
  <si>
    <t>C6158</t>
  </si>
  <si>
    <t>C6164</t>
  </si>
  <si>
    <t>C6187</t>
  </si>
  <si>
    <t>C6193</t>
  </si>
  <si>
    <t>C6199</t>
  </si>
  <si>
    <t>C6205</t>
  </si>
  <si>
    <t>C6211</t>
  </si>
  <si>
    <t>C6216</t>
  </si>
  <si>
    <t>C6221</t>
  </si>
  <si>
    <t>C6226</t>
  </si>
  <si>
    <t>C6231</t>
  </si>
  <si>
    <t>C6236</t>
  </si>
  <si>
    <t>C6241</t>
  </si>
  <si>
    <t>C6246</t>
  </si>
  <si>
    <t>C6251</t>
  </si>
  <si>
    <t>C6257</t>
  </si>
  <si>
    <t>C6262</t>
  </si>
  <si>
    <t>C6267</t>
  </si>
  <si>
    <t>C6272</t>
  </si>
  <si>
    <t>C6277</t>
  </si>
  <si>
    <t>C6283</t>
  </si>
  <si>
    <t>C6376</t>
  </si>
  <si>
    <t>C6381</t>
  </si>
  <si>
    <t>C6387</t>
  </si>
  <si>
    <t>C6393</t>
  </si>
  <si>
    <t>C6403</t>
  </si>
  <si>
    <t>C6408</t>
  </si>
  <si>
    <t>C6414</t>
  </si>
  <si>
    <t>B6419</t>
  </si>
  <si>
    <t>C6419</t>
  </si>
  <si>
    <t>C6425</t>
  </si>
  <si>
    <t>C6431</t>
  </si>
  <si>
    <t>C6437</t>
  </si>
  <si>
    <t>C6442</t>
  </si>
  <si>
    <t>C6447</t>
  </si>
  <si>
    <t>C6453</t>
  </si>
  <si>
    <t>C6459</t>
  </si>
  <si>
    <t>C6464</t>
  </si>
  <si>
    <t>C6469</t>
  </si>
  <si>
    <t>C6486</t>
  </si>
  <si>
    <t>C6491</t>
  </si>
  <si>
    <t>C6496</t>
  </si>
  <si>
    <t>C6502</t>
  </si>
  <si>
    <t>C6507</t>
  </si>
  <si>
    <t>C6512</t>
  </si>
  <si>
    <t>C6518</t>
  </si>
  <si>
    <t>C6523</t>
  </si>
  <si>
    <t>C6528</t>
  </si>
  <si>
    <t>C6534</t>
  </si>
  <si>
    <t>C6539</t>
  </si>
  <si>
    <t>C6545</t>
  </si>
  <si>
    <t>C6551</t>
  </si>
  <si>
    <t>C6557</t>
  </si>
  <si>
    <t>C6563</t>
  </si>
  <si>
    <t>C6569</t>
  </si>
  <si>
    <t>C6574</t>
  </si>
  <si>
    <t>C6586</t>
  </si>
  <si>
    <t>C6591</t>
  </si>
  <si>
    <t>C6596</t>
  </si>
  <si>
    <t>C6601</t>
  </si>
  <si>
    <t>C6606</t>
  </si>
  <si>
    <t>C6611</t>
  </si>
  <si>
    <t>B6617</t>
  </si>
  <si>
    <t>C6617</t>
  </si>
  <si>
    <t>B6622</t>
  </si>
  <si>
    <t>C6622</t>
  </si>
  <si>
    <t>B6628</t>
  </si>
  <si>
    <t>C6628</t>
  </si>
  <si>
    <t>X8020</t>
  </si>
  <si>
    <t>V8020</t>
  </si>
  <si>
    <t>X8120</t>
  </si>
  <si>
    <t>V8120</t>
  </si>
  <si>
    <t>V8220</t>
  </si>
  <si>
    <t>V8230</t>
  </si>
  <si>
    <t>X8330</t>
  </si>
  <si>
    <t>V8330</t>
  </si>
  <si>
    <t>X8430</t>
  </si>
  <si>
    <t>V8430</t>
  </si>
  <si>
    <t>X8440</t>
  </si>
  <si>
    <t>V8440</t>
  </si>
  <si>
    <t>X8450</t>
  </si>
  <si>
    <t>V8450</t>
  </si>
  <si>
    <t>X8460</t>
  </si>
  <si>
    <t>V8460</t>
  </si>
  <si>
    <t>V8560</t>
  </si>
  <si>
    <t>V8660</t>
  </si>
  <si>
    <t>V8760</t>
  </si>
  <si>
    <t>X8860</t>
  </si>
  <si>
    <t>V8860</t>
  </si>
  <si>
    <t>C8005</t>
  </si>
  <si>
    <t>C8010</t>
  </si>
  <si>
    <t>C8035</t>
  </si>
  <si>
    <t>C8060</t>
  </si>
  <si>
    <t>C8065</t>
  </si>
  <si>
    <t>C8090</t>
  </si>
  <si>
    <t>C8095</t>
  </si>
  <si>
    <t>C8100</t>
  </si>
  <si>
    <t>C8110</t>
  </si>
  <si>
    <t>C8135</t>
  </si>
  <si>
    <t>C8140</t>
  </si>
  <si>
    <t>C8150</t>
  </si>
  <si>
    <t>C8180</t>
  </si>
  <si>
    <t>C8190</t>
  </si>
  <si>
    <t>C8200</t>
  </si>
  <si>
    <t>C8210</t>
  </si>
  <si>
    <t>C8220</t>
  </si>
  <si>
    <t>C8225</t>
  </si>
  <si>
    <t>C8235</t>
  </si>
  <si>
    <t>C8245</t>
  </si>
  <si>
    <t>C8270</t>
  </si>
  <si>
    <t>C8295</t>
  </si>
  <si>
    <t>C8375</t>
  </si>
  <si>
    <t>C8405</t>
  </si>
  <si>
    <t>C8455</t>
  </si>
  <si>
    <t>C8485</t>
  </si>
  <si>
    <t>C8490</t>
  </si>
  <si>
    <t>V6220</t>
  </si>
  <si>
    <t>C8500</t>
  </si>
  <si>
    <t>C8505</t>
  </si>
  <si>
    <t>V6230</t>
  </si>
  <si>
    <t>V6240</t>
  </si>
  <si>
    <t>C8515</t>
  </si>
  <si>
    <t>C8525</t>
  </si>
  <si>
    <t>C8530</t>
  </si>
  <si>
    <t>C8535</t>
  </si>
  <si>
    <t>C8540</t>
  </si>
  <si>
    <t>C8545</t>
  </si>
  <si>
    <t>C8575</t>
  </si>
  <si>
    <t>C8585</t>
  </si>
  <si>
    <t>C8590</t>
  </si>
  <si>
    <t>C8620</t>
  </si>
  <si>
    <t>C8625</t>
  </si>
  <si>
    <t>C8635</t>
  </si>
  <si>
    <t>C7010</t>
  </si>
  <si>
    <t>X0020</t>
  </si>
  <si>
    <t>V0020</t>
  </si>
  <si>
    <t>C7025</t>
  </si>
  <si>
    <t>C7030</t>
  </si>
  <si>
    <t>C7045</t>
  </si>
  <si>
    <t>X0450</t>
  </si>
  <si>
    <t>V0450</t>
  </si>
  <si>
    <t>X0730</t>
  </si>
  <si>
    <t>V0730</t>
  </si>
  <si>
    <t>X0740</t>
  </si>
  <si>
    <t>V0740</t>
  </si>
  <si>
    <t>X0750</t>
  </si>
  <si>
    <t>V0750</t>
  </si>
  <si>
    <t>C7060</t>
  </si>
  <si>
    <t>X1090</t>
  </si>
  <si>
    <t>V1090</t>
  </si>
  <si>
    <t>C7075</t>
  </si>
  <si>
    <t>C7090</t>
  </si>
  <si>
    <t>C7095</t>
  </si>
  <si>
    <t>C7100</t>
  </si>
  <si>
    <t>X1650</t>
  </si>
  <si>
    <t>V1650</t>
  </si>
  <si>
    <t>X1660</t>
  </si>
  <si>
    <t>V1660</t>
  </si>
  <si>
    <t>X1760</t>
  </si>
  <si>
    <t>V1760</t>
  </si>
  <si>
    <t>X1970</t>
  </si>
  <si>
    <t>V1970</t>
  </si>
  <si>
    <t>C7115</t>
  </si>
  <si>
    <t>C7120</t>
  </si>
  <si>
    <t>C7125</t>
  </si>
  <si>
    <t>X2230</t>
  </si>
  <si>
    <t>V2230</t>
  </si>
  <si>
    <t>X2290</t>
  </si>
  <si>
    <t>V2290</t>
  </si>
  <si>
    <t>X2340</t>
  </si>
  <si>
    <t>V2340</t>
  </si>
  <si>
    <t>X2380</t>
  </si>
  <si>
    <t>V2380</t>
  </si>
  <si>
    <t>C7145</t>
  </si>
  <si>
    <t>X2520</t>
  </si>
  <si>
    <t>V2520</t>
  </si>
  <si>
    <t>X2550</t>
  </si>
  <si>
    <t>V2550</t>
  </si>
  <si>
    <t>C7150</t>
  </si>
  <si>
    <t>X2810</t>
  </si>
  <si>
    <t>V2810</t>
  </si>
  <si>
    <t>X2820</t>
  </si>
  <si>
    <t>V2820</t>
  </si>
  <si>
    <t>X2830</t>
  </si>
  <si>
    <t>V2830</t>
  </si>
  <si>
    <t>X2860</t>
  </si>
  <si>
    <t>V2860</t>
  </si>
  <si>
    <t>X3130</t>
  </si>
  <si>
    <t>V3130</t>
  </si>
  <si>
    <t>C7185</t>
  </si>
  <si>
    <t>C7190</t>
  </si>
  <si>
    <t>X3150</t>
  </si>
  <si>
    <t>V3150</t>
  </si>
  <si>
    <t>X3160</t>
  </si>
  <si>
    <t>V3160</t>
  </si>
  <si>
    <t>X3170</t>
  </si>
  <si>
    <t>V3170</t>
  </si>
  <si>
    <t>C7200</t>
  </si>
  <si>
    <t>C7205</t>
  </si>
  <si>
    <t>C7210</t>
  </si>
  <si>
    <t>C7215</t>
  </si>
  <si>
    <t>C7220</t>
  </si>
  <si>
    <t>C7225</t>
  </si>
  <si>
    <t>C7230</t>
  </si>
  <si>
    <t>C7235</t>
  </si>
  <si>
    <t>C7245</t>
  </si>
  <si>
    <t>C7250</t>
  </si>
  <si>
    <t>C7265</t>
  </si>
  <si>
    <t>X3510</t>
  </si>
  <si>
    <t>V3510</t>
  </si>
  <si>
    <t>X3520</t>
  </si>
  <si>
    <t>V3520</t>
  </si>
  <si>
    <t>X3530</t>
  </si>
  <si>
    <t>V3530</t>
  </si>
  <si>
    <t>X3540</t>
  </si>
  <si>
    <t>V3540</t>
  </si>
  <si>
    <t>X3560</t>
  </si>
  <si>
    <t>V3560</t>
  </si>
  <si>
    <t>C7280</t>
  </si>
  <si>
    <t>C7285</t>
  </si>
  <si>
    <t>C7290</t>
  </si>
  <si>
    <t>C7295</t>
  </si>
  <si>
    <t>C7310</t>
  </si>
  <si>
    <t>C7315</t>
  </si>
  <si>
    <t>C7320</t>
  </si>
  <si>
    <t>C7335</t>
  </si>
  <si>
    <t>C7365</t>
  </si>
  <si>
    <t>C7380</t>
  </si>
  <si>
    <t>C7385</t>
  </si>
  <si>
    <t>C7395</t>
  </si>
  <si>
    <t>C7400</t>
  </si>
  <si>
    <t>C7405</t>
  </si>
  <si>
    <t>C7407</t>
  </si>
  <si>
    <t>C7410</t>
  </si>
  <si>
    <t>C7413</t>
  </si>
  <si>
    <t>C7415</t>
  </si>
  <si>
    <t>C7420</t>
  </si>
  <si>
    <t>X4000</t>
  </si>
  <si>
    <t>V4000</t>
  </si>
  <si>
    <t>X4010</t>
  </si>
  <si>
    <t>V4010</t>
  </si>
  <si>
    <t>X4020</t>
  </si>
  <si>
    <t>V4020</t>
  </si>
  <si>
    <t>X4030</t>
  </si>
  <si>
    <t>V4030</t>
  </si>
  <si>
    <t>C7430</t>
  </si>
  <si>
    <t>C7432</t>
  </si>
  <si>
    <t>C7434</t>
  </si>
  <si>
    <t>C7436</t>
  </si>
  <si>
    <t>C7438</t>
  </si>
  <si>
    <t>C7445</t>
  </si>
  <si>
    <t>C7450</t>
  </si>
  <si>
    <t>C7485</t>
  </si>
  <si>
    <t>X4140</t>
  </si>
  <si>
    <t>V4140</t>
  </si>
  <si>
    <t>C7505</t>
  </si>
  <si>
    <t>X4310</t>
  </si>
  <si>
    <t>V4310</t>
  </si>
  <si>
    <t>X4320</t>
  </si>
  <si>
    <t>V4320</t>
  </si>
  <si>
    <t>C7510</t>
  </si>
  <si>
    <t>X4340</t>
  </si>
  <si>
    <t>V4340</t>
  </si>
  <si>
    <t>X4550</t>
  </si>
  <si>
    <t>V4550</t>
  </si>
  <si>
    <t>X4710</t>
  </si>
  <si>
    <t>V4710</t>
  </si>
  <si>
    <t>X4730</t>
  </si>
  <si>
    <t>V4730</t>
  </si>
  <si>
    <t>X4740</t>
  </si>
  <si>
    <t>V4740</t>
  </si>
  <si>
    <t>C7540</t>
  </si>
  <si>
    <t>C7545</t>
  </si>
  <si>
    <t>C7550</t>
  </si>
  <si>
    <t>X5100</t>
  </si>
  <si>
    <t>V5100</t>
  </si>
  <si>
    <t>C7565</t>
  </si>
  <si>
    <t>X5310</t>
  </si>
  <si>
    <t>V5310</t>
  </si>
  <si>
    <t>X5330</t>
  </si>
  <si>
    <t>V5330</t>
  </si>
  <si>
    <t>X5340</t>
  </si>
  <si>
    <t>V5340</t>
  </si>
  <si>
    <t>C7580</t>
  </si>
  <si>
    <t>C7600</t>
  </si>
  <si>
    <t>C7610</t>
  </si>
  <si>
    <t>C7615</t>
  </si>
  <si>
    <t>C7620</t>
  </si>
  <si>
    <t>C7635</t>
  </si>
  <si>
    <t>C7640</t>
  </si>
  <si>
    <t>C7645</t>
  </si>
  <si>
    <t>C7655</t>
  </si>
  <si>
    <t>X5520</t>
  </si>
  <si>
    <t>V5520</t>
  </si>
  <si>
    <t>X5530</t>
  </si>
  <si>
    <t>V5530</t>
  </si>
  <si>
    <t>C7675</t>
  </si>
  <si>
    <t>C7680</t>
  </si>
  <si>
    <t>X5700</t>
  </si>
  <si>
    <t>V5700</t>
  </si>
  <si>
    <t>C7695</t>
  </si>
  <si>
    <t>X5710</t>
  </si>
  <si>
    <t>V5710</t>
  </si>
  <si>
    <t>X5720</t>
  </si>
  <si>
    <t>V5720</t>
  </si>
  <si>
    <t>X5740</t>
  </si>
  <si>
    <t>V5740</t>
  </si>
  <si>
    <t>X5760</t>
  </si>
  <si>
    <t>V5760</t>
  </si>
  <si>
    <t>X5770</t>
  </si>
  <si>
    <t>V5770</t>
  </si>
  <si>
    <t>C7710</t>
  </si>
  <si>
    <t>C7725</t>
  </si>
  <si>
    <t>C7730</t>
  </si>
  <si>
    <t>C7735</t>
  </si>
  <si>
    <t>X5990</t>
  </si>
  <si>
    <t>V5990</t>
  </si>
  <si>
    <t>C7750</t>
  </si>
  <si>
    <t>C7765</t>
  </si>
  <si>
    <t>C7780</t>
  </si>
  <si>
    <t>C7785</t>
  </si>
  <si>
    <t>X6440</t>
  </si>
  <si>
    <t>V6440</t>
  </si>
  <si>
    <t>C7800</t>
  </si>
  <si>
    <t>C7815</t>
  </si>
  <si>
    <t>X6640</t>
  </si>
  <si>
    <t>V6640</t>
  </si>
  <si>
    <t>C7830</t>
  </si>
  <si>
    <t>C7835</t>
  </si>
  <si>
    <t>B7850</t>
  </si>
  <si>
    <t>C7850</t>
  </si>
  <si>
    <t>All Spice</t>
  </si>
  <si>
    <t>Amethyst Infusion</t>
  </si>
  <si>
    <t>Autumn Ember</t>
  </si>
  <si>
    <t>Birds of Paradise</t>
  </si>
  <si>
    <t>Bumbleberry Jam</t>
  </si>
  <si>
    <t>Coachella</t>
  </si>
  <si>
    <t>Finger Paints</t>
  </si>
  <si>
    <t>Fire Queen</t>
  </si>
  <si>
    <t>Parrot Head</t>
  </si>
  <si>
    <t>Pink Bubbly</t>
  </si>
  <si>
    <t>Pomegranate Sugar</t>
  </si>
  <si>
    <t>Pop Life</t>
  </si>
  <si>
    <t>Queen Bee</t>
  </si>
  <si>
    <t>Raspberry Wine</t>
  </si>
  <si>
    <t>Starfruit Swirl</t>
  </si>
  <si>
    <t>Tres Chic</t>
  </si>
  <si>
    <t xml:space="preserve">Blue Eyes Cryin </t>
  </si>
  <si>
    <t xml:space="preserve">Chloes Song </t>
  </si>
  <si>
    <t xml:space="preserve">Crack o Dawn </t>
  </si>
  <si>
    <t xml:space="preserve">Dancing til Dawn </t>
  </si>
  <si>
    <t xml:space="preserve">Evis Smile </t>
  </si>
  <si>
    <t>Midsummer NightsDream</t>
  </si>
  <si>
    <t>Easy Wave Mix After Dark</t>
  </si>
  <si>
    <t>10.2” Square Planter</t>
  </si>
  <si>
    <t>Bloombox Boogie</t>
  </si>
  <si>
    <t xml:space="preserve">Meet Me In Miami </t>
  </si>
  <si>
    <t>Sultans of Swing</t>
  </si>
  <si>
    <t>Canada Only</t>
  </si>
  <si>
    <t>V9050</t>
  </si>
  <si>
    <t>V9065</t>
  </si>
  <si>
    <t>V9075</t>
  </si>
  <si>
    <t>V9085</t>
  </si>
  <si>
    <t>V9095</t>
  </si>
  <si>
    <t>C8345</t>
  </si>
  <si>
    <t>C8350</t>
  </si>
  <si>
    <t>T8026</t>
  </si>
  <si>
    <t>T8029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</si>
</sst>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"/>
    <numFmt numFmtId="165" formatCode="[$-816]mmm/yy;@"/>
    <numFmt numFmtId="166" formatCode="00000"/>
    <numFmt numFmtId="167" formatCode="[&lt;=9999999]###\-####;\(###\)\ ###\-####"/>
    <numFmt numFmtId="168" formatCode="mmmm\ d\,\ yyyy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 tint="0.499984740745262"/>
      <name val="Arial Narrow"/>
      <family val="2"/>
    </font>
    <font>
      <sz val="11"/>
      <color theme="0"/>
      <name val="Arial Narrow"/>
      <family val="2"/>
    </font>
    <font>
      <b/>
      <sz val="20"/>
      <color rgb="FF00C3E8"/>
      <name val="Arial Narrow"/>
      <family val="2"/>
    </font>
    <font>
      <b/>
      <sz val="16"/>
      <color theme="1"/>
      <name val="Arial Narrow"/>
      <family val="2"/>
    </font>
    <font>
      <b/>
      <sz val="18"/>
      <color rgb="FF00C3E8"/>
      <name val="Arial Narrow"/>
      <family val="2"/>
    </font>
    <font>
      <sz val="20"/>
      <color rgb="FF00C3E8"/>
      <name val="Arial Narrow"/>
      <family val="2"/>
    </font>
    <font>
      <sz val="12"/>
      <color theme="0"/>
      <name val="Arial Narrow"/>
      <family val="2"/>
    </font>
    <font>
      <b/>
      <sz val="22"/>
      <color rgb="FF00C085"/>
      <name val="Arial Narrow"/>
      <family val="2"/>
    </font>
    <font>
      <sz val="14"/>
      <color theme="1"/>
      <name val="Arial Narrow"/>
      <family val="2"/>
    </font>
    <font>
      <b/>
      <sz val="10"/>
      <color theme="1" tint="0.499984740745262"/>
      <name val="Arial Narrow"/>
      <family val="2"/>
    </font>
    <font>
      <sz val="28"/>
      <color theme="1"/>
      <name val="Arial Narrow"/>
      <family val="2"/>
    </font>
    <font>
      <sz val="6"/>
      <color theme="1"/>
      <name val="Arial Narrow"/>
      <family val="2"/>
    </font>
    <font>
      <sz val="9"/>
      <color theme="1" tint="0.499984740745262"/>
      <name val="Arial Narrow"/>
      <family val="2"/>
    </font>
    <font>
      <b/>
      <sz val="12"/>
      <color rgb="FF44E18E"/>
      <name val="Arial Narrow"/>
      <family val="2"/>
    </font>
    <font>
      <sz val="8"/>
      <name val="Calibri"/>
      <family val="2"/>
      <scheme val="minor"/>
    </font>
    <font>
      <b/>
      <sz val="12"/>
      <color theme="1" tint="0.249977111117893"/>
      <name val="Arial Narrow"/>
      <family val="2"/>
    </font>
    <font>
      <sz val="34"/>
      <color theme="1"/>
      <name val="Arial Narrow"/>
      <family val="2"/>
    </font>
    <font>
      <b/>
      <sz val="16"/>
      <color rgb="FF00C085"/>
      <name val="Arial Narrow"/>
      <family val="2"/>
    </font>
    <font>
      <b/>
      <sz val="20"/>
      <color rgb="FFE7EBF1"/>
      <name val="Arial Narrow"/>
      <family val="2"/>
    </font>
    <font>
      <b/>
      <sz val="12"/>
      <color theme="4" tint="-0.249977111117893"/>
      <name val="Arial Narrow"/>
      <family val="2"/>
    </font>
    <font>
      <sz val="12"/>
      <name val="Arial Narrow"/>
      <family val="2"/>
    </font>
    <font>
      <sz val="14"/>
      <color theme="1" tint="0.249977111117893"/>
      <name val="Arial Narrow"/>
      <family val="2"/>
    </font>
    <font>
      <sz val="22"/>
      <color theme="1" tint="0.249977111117893"/>
      <name val="Arial"/>
      <family val="2"/>
    </font>
    <font>
      <b/>
      <sz val="36"/>
      <color theme="1" tint="0.249977111117893"/>
      <name val="Arial"/>
      <family val="2"/>
    </font>
    <font>
      <b/>
      <sz val="14"/>
      <color rgb="FF00C3E8"/>
      <name val="Arial Narrow"/>
      <family val="2"/>
    </font>
    <font>
      <b/>
      <sz val="18"/>
      <color theme="0"/>
      <name val="Arial Narrow"/>
      <family val="2"/>
    </font>
    <font>
      <b/>
      <sz val="20"/>
      <color theme="1"/>
      <name val="Arial Narrow"/>
      <family val="2"/>
    </font>
    <font>
      <b/>
      <sz val="16"/>
      <color rgb="FF0070C0"/>
      <name val="Arial Narrow"/>
      <family val="2"/>
    </font>
    <font>
      <b/>
      <sz val="18"/>
      <color theme="1" tint="0.34998626667073579"/>
      <name val="Arial Narrow"/>
      <family val="2"/>
    </font>
    <font>
      <b/>
      <sz val="20"/>
      <color theme="0"/>
      <name val="Arial Narrow"/>
      <family val="2"/>
    </font>
    <font>
      <b/>
      <sz val="12"/>
      <color theme="1"/>
      <name val="Arial Narrow"/>
      <family val="2"/>
    </font>
    <font>
      <b/>
      <sz val="13"/>
      <color theme="1"/>
      <name val="Arial Narrow"/>
      <family val="2"/>
    </font>
    <font>
      <b/>
      <sz val="14"/>
      <color theme="1" tint="0.249977111117893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rgb="FF00C085"/>
      <name val="Arial Narrow"/>
      <family val="2"/>
    </font>
    <font>
      <b/>
      <sz val="11"/>
      <color theme="1"/>
      <name val="Arial Narrow"/>
      <family val="2"/>
    </font>
    <font>
      <sz val="6"/>
      <color theme="0" tint="-0.14999847407452621"/>
      <name val="Arial Narrow"/>
      <family val="2"/>
    </font>
    <font>
      <sz val="9"/>
      <color theme="0" tint="-0.14999847407452621"/>
      <name val="Arial Narrow"/>
      <family val="2"/>
    </font>
    <font>
      <sz val="14"/>
      <color theme="0" tint="-0.14999847407452621"/>
      <name val="Arial Narrow"/>
      <family val="2"/>
    </font>
    <font>
      <sz val="10"/>
      <color theme="0" tint="-0.14999847407452621"/>
      <name val="Arial Narrow"/>
      <family val="2"/>
    </font>
    <font>
      <b/>
      <sz val="11"/>
      <color rgb="FF00C3E8"/>
      <name val="Arial Narrow"/>
      <family val="2"/>
    </font>
    <font>
      <sz val="14"/>
      <color rgb="FF00C3E8"/>
      <name val="Arial Narrow"/>
      <family val="2"/>
    </font>
    <font>
      <i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 tint="0.499984740745262"/>
      <name val="Arial Narrow"/>
      <family val="2"/>
    </font>
    <font>
      <b/>
      <sz val="22"/>
      <color rgb="FF00C085"/>
      <name val="Arial Narrow"/>
      <family val="2"/>
    </font>
    <font>
      <b/>
      <sz val="14"/>
      <color rgb="FF00C3E8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22"/>
      <color rgb="FF00C085"/>
      <name val="Arial Narrow"/>
      <family val="2"/>
    </font>
    <font>
      <b/>
      <sz val="14"/>
      <color rgb="FF00C3E8"/>
      <name val="Arial Narrow"/>
      <family val="2"/>
    </font>
    <font>
      <b/>
      <sz val="18"/>
      <color rgb="FF00C3E8"/>
      <name val="Arial Narrow"/>
      <family val="2"/>
    </font>
    <font>
      <sz val="12"/>
      <color theme="0"/>
      <name val="Arial Narrow"/>
      <family val="2"/>
    </font>
    <font>
      <b/>
      <sz val="14"/>
      <color theme="1" tint="0.249977111117893"/>
      <name val="Arial Narrow"/>
      <family val="2"/>
    </font>
    <font>
      <b/>
      <sz val="12"/>
      <color rgb="FF44E18E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6761"/>
        <bgColor indexed="64"/>
      </patternFill>
    </fill>
    <fill>
      <patternFill patternType="solid">
        <fgColor rgb="FF44E18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0051"/>
        <bgColor indexed="64"/>
      </patternFill>
    </fill>
    <fill>
      <patternFill patternType="solid">
        <fgColor rgb="FFFFEB99"/>
        <bgColor indexed="64"/>
      </patternFill>
    </fill>
  </fills>
  <borders count="63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rgb="FFDFDFDF"/>
      </left>
      <right style="medium">
        <color rgb="FFDFDFDF"/>
      </right>
      <top/>
      <bottom/>
      <diagonal/>
    </border>
    <border>
      <left style="medium">
        <color rgb="FFDFDFDF"/>
      </left>
      <right style="medium">
        <color rgb="FFDFDFDF"/>
      </right>
      <top style="medium">
        <color rgb="FFDFDFDF"/>
      </top>
      <bottom/>
      <diagonal/>
    </border>
    <border>
      <left/>
      <right/>
      <top/>
      <bottom style="medium">
        <color rgb="FFDFDFDF"/>
      </bottom>
      <diagonal/>
    </border>
    <border>
      <left/>
      <right/>
      <top style="medium">
        <color rgb="FFDFDFDF"/>
      </top>
      <bottom style="medium">
        <color rgb="FFDFDFDF"/>
      </bottom>
      <diagonal/>
    </border>
    <border>
      <left style="medium">
        <color rgb="FFDFDFDF"/>
      </left>
      <right style="medium">
        <color rgb="FFDFDFDF"/>
      </right>
      <top style="medium">
        <color rgb="FFDFDFDF"/>
      </top>
      <bottom style="medium">
        <color rgb="FFDFDFDF"/>
      </bottom>
      <diagonal/>
    </border>
    <border>
      <left style="medium">
        <color rgb="FFDFDFDF"/>
      </left>
      <right/>
      <top style="medium">
        <color rgb="FFDFDFDF"/>
      </top>
      <bottom style="medium">
        <color rgb="FFDFDFDF"/>
      </bottom>
      <diagonal/>
    </border>
    <border>
      <left/>
      <right style="medium">
        <color rgb="FFDFDFDF"/>
      </right>
      <top style="medium">
        <color rgb="FFDFDFDF"/>
      </top>
      <bottom style="medium">
        <color rgb="FFDFDFDF"/>
      </bottom>
      <diagonal/>
    </border>
    <border>
      <left/>
      <right style="medium">
        <color rgb="FFDFDFDF"/>
      </right>
      <top style="medium">
        <color rgb="FFDFDFDF"/>
      </top>
      <bottom/>
      <diagonal/>
    </border>
    <border>
      <left style="medium">
        <color rgb="FFDFDFDF"/>
      </left>
      <right style="medium">
        <color rgb="FFDFDFDF"/>
      </right>
      <top/>
      <bottom style="medium">
        <color rgb="FFDFDFDF"/>
      </bottom>
      <diagonal/>
    </border>
    <border>
      <left style="thick">
        <color theme="1" tint="0.24994659260841701"/>
      </left>
      <right/>
      <top/>
      <bottom/>
      <diagonal/>
    </border>
    <border>
      <left style="medium">
        <color rgb="FFDFDFDF"/>
      </left>
      <right/>
      <top/>
      <bottom/>
      <diagonal/>
    </border>
    <border>
      <left style="thick">
        <color theme="1" tint="0.24994659260841701"/>
      </left>
      <right style="medium">
        <color rgb="FFDFDFDF"/>
      </right>
      <top style="medium">
        <color rgb="FFDFDFDF"/>
      </top>
      <bottom/>
      <diagonal/>
    </border>
    <border>
      <left style="thick">
        <color theme="1" tint="0.24994659260841701"/>
      </left>
      <right style="medium">
        <color rgb="FFDFDFDF"/>
      </right>
      <top/>
      <bottom/>
      <diagonal/>
    </border>
    <border>
      <left/>
      <right/>
      <top style="medium">
        <color rgb="FFDFDFDF"/>
      </top>
      <bottom/>
      <diagonal/>
    </border>
    <border>
      <left style="medium">
        <color rgb="FFDFDFDF"/>
      </left>
      <right/>
      <top style="medium">
        <color rgb="FFDFDFDF"/>
      </top>
      <bottom/>
      <diagonal/>
    </border>
    <border>
      <left style="thick">
        <color rgb="FF44E18E"/>
      </left>
      <right style="thick">
        <color rgb="FF44E18E"/>
      </right>
      <top/>
      <bottom/>
      <diagonal/>
    </border>
    <border>
      <left style="thick">
        <color rgb="FFDFDFDF"/>
      </left>
      <right/>
      <top/>
      <bottom/>
      <diagonal/>
    </border>
    <border>
      <left style="dotted">
        <color theme="0" tint="-4.9989318521683403E-2"/>
      </left>
      <right/>
      <top/>
      <bottom/>
      <diagonal/>
    </border>
    <border>
      <left style="thick">
        <color rgb="FF44E18E"/>
      </left>
      <right style="thick">
        <color theme="0" tint="-0.499984740745262"/>
      </right>
      <top/>
      <bottom/>
      <diagonal/>
    </border>
    <border>
      <left style="medium">
        <color rgb="FFDFDFDF"/>
      </left>
      <right/>
      <top/>
      <bottom style="medium">
        <color rgb="FFDFDFDF"/>
      </bottom>
      <diagonal/>
    </border>
    <border>
      <left/>
      <right style="thick">
        <color theme="1" tint="0.24994659260841701"/>
      </right>
      <top/>
      <bottom style="thick">
        <color theme="1" tint="0.24994659260841701"/>
      </bottom>
      <diagonal/>
    </border>
    <border>
      <left style="thick">
        <color theme="1" tint="0.24994659260841701"/>
      </left>
      <right/>
      <top/>
      <bottom style="thick">
        <color theme="1" tint="0.24994659260841701"/>
      </bottom>
      <diagonal/>
    </border>
    <border>
      <left/>
      <right style="thick">
        <color theme="1" tint="0.24994659260841701"/>
      </right>
      <top style="thick">
        <color theme="1" tint="0.24994659260841701"/>
      </top>
      <bottom style="thick">
        <color theme="1" tint="0.24994659260841701"/>
      </bottom>
      <diagonal/>
    </border>
    <border>
      <left style="thick">
        <color theme="1" tint="0.24994659260841701"/>
      </left>
      <right/>
      <top style="thick">
        <color theme="1" tint="0.24994659260841701"/>
      </top>
      <bottom style="thick">
        <color theme="1" tint="0.24994659260841701"/>
      </bottom>
      <diagonal/>
    </border>
    <border>
      <left/>
      <right style="thick">
        <color theme="1" tint="0.24994659260841701"/>
      </right>
      <top style="thick">
        <color theme="1" tint="0.24994659260841701"/>
      </top>
      <bottom/>
      <diagonal/>
    </border>
    <border>
      <left style="thick">
        <color theme="1" tint="0.24994659260841701"/>
      </left>
      <right/>
      <top style="thick">
        <color theme="1" tint="0.24994659260841701"/>
      </top>
      <bottom/>
      <diagonal/>
    </border>
    <border>
      <left/>
      <right style="thick">
        <color rgb="FF41D98A"/>
      </right>
      <top/>
      <bottom style="medium">
        <color rgb="FF41D98A"/>
      </bottom>
      <diagonal/>
    </border>
    <border>
      <left style="thick">
        <color theme="0" tint="-0.499984740745262"/>
      </left>
      <right style="hair">
        <color rgb="FFFFADA3"/>
      </right>
      <top/>
      <bottom/>
      <diagonal/>
    </border>
    <border>
      <left style="hair">
        <color rgb="FFFFADA3"/>
      </left>
      <right style="hair">
        <color rgb="FFFFADA3"/>
      </right>
      <top/>
      <bottom/>
      <diagonal/>
    </border>
    <border>
      <left/>
      <right style="medium">
        <color rgb="FFDFDFDF"/>
      </right>
      <top/>
      <bottom/>
      <diagonal/>
    </border>
    <border>
      <left/>
      <right style="medium">
        <color theme="1" tint="0.24994659260841701"/>
      </right>
      <top style="thick">
        <color theme="0"/>
      </top>
      <bottom style="medium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ck">
        <color theme="0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thick">
        <color theme="0"/>
      </top>
      <bottom style="medium">
        <color theme="1" tint="0.24994659260841701"/>
      </bottom>
      <diagonal/>
    </border>
    <border>
      <left/>
      <right style="thick">
        <color theme="1" tint="0.24994659260841701"/>
      </right>
      <top style="thick">
        <color theme="0"/>
      </top>
      <bottom style="medium">
        <color theme="1" tint="0.24994659260841701"/>
      </bottom>
      <diagonal/>
    </border>
    <border>
      <left style="thick">
        <color theme="1" tint="0.24994659260841701"/>
      </left>
      <right/>
      <top style="thick">
        <color theme="0"/>
      </top>
      <bottom style="medium">
        <color theme="1" tint="0.24994659260841701"/>
      </bottom>
      <diagonal/>
    </border>
    <border>
      <left/>
      <right style="thick">
        <color theme="1" tint="0.24994659260841701"/>
      </right>
      <top style="medium">
        <color theme="1" tint="0.24994659260841701"/>
      </top>
      <bottom/>
      <diagonal/>
    </border>
    <border>
      <left style="thick">
        <color rgb="FFDFDFDF"/>
      </left>
      <right/>
      <top style="thick">
        <color rgb="FFDFDFDF"/>
      </top>
      <bottom style="thick">
        <color theme="0"/>
      </bottom>
      <diagonal/>
    </border>
    <border>
      <left/>
      <right/>
      <top style="thick">
        <color rgb="FFDFDFDF"/>
      </top>
      <bottom style="thick">
        <color theme="0"/>
      </bottom>
      <diagonal/>
    </border>
    <border>
      <left/>
      <right style="thick">
        <color rgb="FFDFDFDF"/>
      </right>
      <top style="thick">
        <color rgb="FFDFDFDF"/>
      </top>
      <bottom style="thick">
        <color theme="0"/>
      </bottom>
      <diagonal/>
    </border>
    <border>
      <left style="thick">
        <color rgb="FFDFDFDF"/>
      </left>
      <right/>
      <top style="thick">
        <color theme="0"/>
      </top>
      <bottom style="thick">
        <color theme="0"/>
      </bottom>
      <diagonal/>
    </border>
    <border>
      <left/>
      <right style="thick">
        <color rgb="FFDFDFDF"/>
      </right>
      <top style="thick">
        <color theme="0"/>
      </top>
      <bottom style="thick">
        <color theme="0"/>
      </bottom>
      <diagonal/>
    </border>
    <border>
      <left style="thick">
        <color rgb="FFDFDFDF"/>
      </left>
      <right/>
      <top style="thick">
        <color theme="0"/>
      </top>
      <bottom/>
      <diagonal/>
    </border>
    <border>
      <left/>
      <right style="thick">
        <color rgb="FFDFDFDF"/>
      </right>
      <top style="thick">
        <color theme="0"/>
      </top>
      <bottom/>
      <diagonal/>
    </border>
    <border>
      <left/>
      <right style="thick">
        <color rgb="FFDFDFDF"/>
      </right>
      <top/>
      <bottom/>
      <diagonal/>
    </border>
    <border>
      <left style="thick">
        <color rgb="FFDFDFDF"/>
      </left>
      <right/>
      <top/>
      <bottom style="thick">
        <color theme="0"/>
      </bottom>
      <diagonal/>
    </border>
    <border>
      <left/>
      <right style="thick">
        <color rgb="FFDFDFDF"/>
      </right>
      <top/>
      <bottom style="thick">
        <color theme="0"/>
      </bottom>
      <diagonal/>
    </border>
    <border>
      <left style="thick">
        <color rgb="FFDFDFDF"/>
      </left>
      <right/>
      <top/>
      <bottom style="thick">
        <color rgb="FFDFDFDF"/>
      </bottom>
      <diagonal/>
    </border>
    <border>
      <left/>
      <right/>
      <top/>
      <bottom style="thick">
        <color rgb="FFDFDFDF"/>
      </bottom>
      <diagonal/>
    </border>
    <border>
      <left/>
      <right style="thick">
        <color rgb="FFDFDFDF"/>
      </right>
      <top/>
      <bottom style="thick">
        <color rgb="FFDFDFD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rgb="FFDFDFDF"/>
      </left>
      <right style="thick">
        <color theme="1" tint="0.24994659260841701"/>
      </right>
      <top/>
      <bottom/>
      <diagonal/>
    </border>
    <border>
      <left/>
      <right style="thick">
        <color theme="1" tint="0.24994659260841701"/>
      </right>
      <top style="medium">
        <color rgb="FFDFDFDF"/>
      </top>
      <bottom/>
      <diagonal/>
    </border>
    <border>
      <left/>
      <right style="thick">
        <color theme="1" tint="0.24994659260841701"/>
      </right>
      <top/>
      <bottom/>
      <diagonal/>
    </border>
    <border>
      <left/>
      <right style="thick">
        <color rgb="FF41D98A"/>
      </right>
      <top style="medium">
        <color rgb="FF41D98A"/>
      </top>
      <bottom style="medium">
        <color rgb="FF41D98A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261">
    <xf numFmtId="0" fontId="0" fillId="0" borderId="0" xfId="0"/>
    <xf numFmtId="0" fontId="4" fillId="0" borderId="0" xfId="0" applyFont="1"/>
    <xf numFmtId="1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 wrapText="1" indent="1"/>
    </xf>
    <xf numFmtId="164" fontId="7" fillId="0" borderId="0" xfId="0" applyNumberFormat="1" applyFont="1" applyAlignment="1">
      <alignment horizontal="left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 indent="1"/>
    </xf>
    <xf numFmtId="164" fontId="9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11" fillId="0" borderId="0" xfId="0" applyFont="1" applyAlignment="1">
      <alignment vertical="center" wrapText="1"/>
    </xf>
    <xf numFmtId="1" fontId="12" fillId="5" borderId="0" xfId="1" applyNumberFormat="1" applyFont="1" applyFill="1" applyBorder="1" applyAlignment="1" applyProtection="1">
      <alignment horizontal="center" vertical="center"/>
    </xf>
    <xf numFmtId="1" fontId="17" fillId="5" borderId="0" xfId="1" applyNumberFormat="1" applyFont="1" applyFill="1" applyBorder="1" applyAlignment="1" applyProtection="1">
      <alignment horizontal="center" vertical="center"/>
    </xf>
    <xf numFmtId="1" fontId="18" fillId="0" borderId="17" xfId="0" applyNumberFormat="1" applyFont="1" applyBorder="1" applyAlignment="1" applyProtection="1">
      <alignment horizontal="center" vertical="center"/>
      <protection locked="0"/>
    </xf>
    <xf numFmtId="1" fontId="18" fillId="0" borderId="6" xfId="0" applyNumberFormat="1" applyFont="1" applyBorder="1" applyAlignment="1" applyProtection="1">
      <alignment horizontal="center" vertical="center"/>
      <protection locked="0"/>
    </xf>
    <xf numFmtId="1" fontId="18" fillId="0" borderId="16" xfId="0" applyNumberFormat="1" applyFont="1" applyBorder="1" applyAlignment="1" applyProtection="1">
      <alignment horizontal="center" vertical="center"/>
      <protection locked="0"/>
    </xf>
    <xf numFmtId="1" fontId="18" fillId="0" borderId="18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15" fillId="0" borderId="23" xfId="0" applyNumberFormat="1" applyFont="1" applyBorder="1" applyAlignment="1" applyProtection="1">
      <alignment horizontal="right" vertical="center"/>
      <protection locked="0"/>
    </xf>
    <xf numFmtId="1" fontId="20" fillId="0" borderId="15" xfId="0" applyNumberFormat="1" applyFont="1" applyBorder="1" applyAlignment="1" applyProtection="1">
      <alignment horizontal="right" vertical="center"/>
      <protection locked="0"/>
    </xf>
    <xf numFmtId="0" fontId="21" fillId="0" borderId="0" xfId="0" applyFont="1"/>
    <xf numFmtId="0" fontId="22" fillId="0" borderId="0" xfId="0" applyFont="1"/>
    <xf numFmtId="0" fontId="23" fillId="3" borderId="0" xfId="0" applyFont="1" applyFill="1" applyAlignment="1">
      <alignment horizontal="left" vertical="center" inden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4" fillId="6" borderId="32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right" vertical="center" wrapText="1" indent="1"/>
    </xf>
    <xf numFmtId="0" fontId="26" fillId="0" borderId="26" xfId="0" applyFont="1" applyBorder="1" applyAlignment="1">
      <alignment horizontal="right" vertical="center" wrapText="1" indent="1"/>
    </xf>
    <xf numFmtId="168" fontId="9" fillId="0" borderId="27" xfId="0" applyNumberFormat="1" applyFont="1" applyBorder="1" applyAlignment="1">
      <alignment horizontal="left" vertical="center" wrapText="1" indent="1"/>
    </xf>
    <xf numFmtId="0" fontId="26" fillId="0" borderId="28" xfId="0" applyFont="1" applyBorder="1" applyAlignment="1">
      <alignment horizontal="right" vertical="center" wrapText="1" indent="1"/>
    </xf>
    <xf numFmtId="168" fontId="9" fillId="0" borderId="29" xfId="0" applyNumberFormat="1" applyFont="1" applyBorder="1" applyAlignment="1">
      <alignment horizontal="left" vertical="center" wrapText="1" indent="1"/>
    </xf>
    <xf numFmtId="168" fontId="9" fillId="0" borderId="31" xfId="0" applyNumberFormat="1" applyFont="1" applyBorder="1" applyAlignment="1">
      <alignment horizontal="left" vertical="center" wrapText="1" indent="1"/>
    </xf>
    <xf numFmtId="0" fontId="12" fillId="5" borderId="33" xfId="1" applyNumberFormat="1" applyFont="1" applyFill="1" applyBorder="1" applyAlignment="1" applyProtection="1">
      <alignment horizontal="center" vertical="center"/>
    </xf>
    <xf numFmtId="2" fontId="12" fillId="5" borderId="34" xfId="1" applyNumberFormat="1" applyFont="1" applyFill="1" applyBorder="1" applyAlignment="1" applyProtection="1">
      <alignment horizontal="center" vertical="center"/>
    </xf>
    <xf numFmtId="0" fontId="12" fillId="5" borderId="34" xfId="1" applyNumberFormat="1" applyFont="1" applyFill="1" applyBorder="1" applyAlignment="1" applyProtection="1">
      <alignment horizontal="center" vertical="center"/>
    </xf>
    <xf numFmtId="0" fontId="12" fillId="5" borderId="34" xfId="1" applyNumberFormat="1" applyFont="1" applyFill="1" applyBorder="1" applyAlignment="1" applyProtection="1">
      <alignment horizontal="left" vertical="center"/>
    </xf>
    <xf numFmtId="1" fontId="10" fillId="0" borderId="0" xfId="0" applyNumberFormat="1" applyFont="1" applyAlignment="1">
      <alignment wrapText="1" readingOrder="2"/>
    </xf>
    <xf numFmtId="0" fontId="10" fillId="0" borderId="0" xfId="0" applyFont="1" applyAlignment="1">
      <alignment horizontal="left" vertical="center" wrapText="1" readingOrder="2"/>
    </xf>
    <xf numFmtId="0" fontId="19" fillId="0" borderId="0" xfId="0" applyFont="1"/>
    <xf numFmtId="1" fontId="6" fillId="0" borderId="0" xfId="0" applyNumberFormat="1" applyFont="1" applyAlignment="1">
      <alignment vertical="center" wrapText="1" readingOrder="2"/>
    </xf>
    <xf numFmtId="1" fontId="5" fillId="0" borderId="16" xfId="0" applyNumberFormat="1" applyFont="1" applyBorder="1" applyAlignment="1">
      <alignment horizontal="center" vertical="center" wrapText="1" readingOrder="2"/>
    </xf>
    <xf numFmtId="1" fontId="4" fillId="0" borderId="0" xfId="0" applyNumberFormat="1" applyFont="1" applyAlignment="1">
      <alignment horizontal="left" vertical="center" wrapText="1"/>
    </xf>
    <xf numFmtId="0" fontId="7" fillId="0" borderId="0" xfId="0" applyFont="1"/>
    <xf numFmtId="0" fontId="10" fillId="0" borderId="39" xfId="0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1" fontId="14" fillId="0" borderId="41" xfId="0" applyNumberFormat="1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right" vertical="center" indent="1"/>
    </xf>
    <xf numFmtId="0" fontId="4" fillId="2" borderId="0" xfId="0" applyFont="1" applyFill="1"/>
    <xf numFmtId="0" fontId="4" fillId="0" borderId="0" xfId="0" applyFont="1" applyAlignment="1">
      <alignment vertical="center"/>
    </xf>
    <xf numFmtId="49" fontId="4" fillId="0" borderId="0" xfId="0" applyNumberFormat="1" applyFont="1"/>
    <xf numFmtId="49" fontId="4" fillId="0" borderId="3" xfId="0" applyNumberFormat="1" applyFont="1" applyBorder="1"/>
    <xf numFmtId="49" fontId="4" fillId="0" borderId="22" xfId="0" applyNumberFormat="1" applyFont="1" applyBorder="1"/>
    <xf numFmtId="49" fontId="4" fillId="0" borderId="49" xfId="0" applyNumberFormat="1" applyFont="1" applyBorder="1"/>
    <xf numFmtId="49" fontId="4" fillId="0" borderId="50" xfId="0" applyNumberFormat="1" applyFont="1" applyBorder="1"/>
    <xf numFmtId="49" fontId="4" fillId="0" borderId="51" xfId="0" applyNumberFormat="1" applyFont="1" applyBorder="1"/>
    <xf numFmtId="0" fontId="4" fillId="0" borderId="52" xfId="0" applyFont="1" applyBorder="1"/>
    <xf numFmtId="0" fontId="4" fillId="0" borderId="53" xfId="0" applyFont="1" applyBorder="1"/>
    <xf numFmtId="0" fontId="4" fillId="0" borderId="54" xfId="0" applyFont="1" applyBorder="1"/>
    <xf numFmtId="49" fontId="5" fillId="0" borderId="0" xfId="0" applyNumberFormat="1" applyFont="1" applyAlignment="1">
      <alignment horizontal="right" vertical="center" indent="1"/>
    </xf>
    <xf numFmtId="49" fontId="5" fillId="0" borderId="0" xfId="0" applyNumberFormat="1" applyFont="1" applyAlignment="1">
      <alignment horizontal="right" vertical="top" wrapText="1" indent="1"/>
    </xf>
    <xf numFmtId="49" fontId="38" fillId="5" borderId="55" xfId="0" applyNumberFormat="1" applyFont="1" applyFill="1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27" fillId="0" borderId="0" xfId="0" applyFont="1"/>
    <xf numFmtId="164" fontId="42" fillId="0" borderId="0" xfId="0" applyNumberFormat="1" applyFont="1" applyAlignment="1">
      <alignment vertical="center" wrapText="1"/>
    </xf>
    <xf numFmtId="164" fontId="42" fillId="0" borderId="0" xfId="0" applyNumberFormat="1" applyFont="1" applyAlignment="1">
      <alignment horizontal="left" vertical="center" wrapText="1"/>
    </xf>
    <xf numFmtId="0" fontId="42" fillId="0" borderId="7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1" fontId="41" fillId="0" borderId="0" xfId="0" applyNumberFormat="1" applyFont="1" applyAlignment="1">
      <alignment horizontal="center" vertical="center" wrapText="1" readingOrder="2"/>
    </xf>
    <xf numFmtId="0" fontId="41" fillId="0" borderId="35" xfId="0" applyFont="1" applyBorder="1" applyAlignment="1">
      <alignment horizontal="center" vertical="center" wrapText="1" readingOrder="2"/>
    </xf>
    <xf numFmtId="0" fontId="41" fillId="0" borderId="0" xfId="0" applyFont="1" applyAlignment="1">
      <alignment horizontal="center" wrapText="1" readingOrder="2"/>
    </xf>
    <xf numFmtId="49" fontId="41" fillId="0" borderId="0" xfId="0" applyNumberFormat="1" applyFont="1" applyAlignment="1">
      <alignment horizontal="center" wrapText="1" readingOrder="2"/>
    </xf>
    <xf numFmtId="0" fontId="41" fillId="0" borderId="12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3" borderId="10" xfId="0" applyFont="1" applyFill="1" applyBorder="1" applyAlignment="1">
      <alignment horizontal="center" vertical="center" wrapText="1" readingOrder="2"/>
    </xf>
    <xf numFmtId="0" fontId="41" fillId="3" borderId="10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 readingOrder="2"/>
    </xf>
    <xf numFmtId="1" fontId="43" fillId="3" borderId="21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4" fillId="0" borderId="0" xfId="0" applyFont="1"/>
    <xf numFmtId="1" fontId="43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165" fontId="49" fillId="7" borderId="14" xfId="0" applyNumberFormat="1" applyFont="1" applyFill="1" applyBorder="1" applyAlignment="1">
      <alignment horizontal="left" vertical="center"/>
    </xf>
    <xf numFmtId="165" fontId="49" fillId="7" borderId="25" xfId="0" applyNumberFormat="1" applyFont="1" applyFill="1" applyBorder="1" applyAlignment="1">
      <alignment horizontal="left" vertical="center"/>
    </xf>
    <xf numFmtId="164" fontId="49" fillId="7" borderId="0" xfId="0" applyNumberFormat="1" applyFont="1" applyFill="1" applyAlignment="1">
      <alignment horizontal="left" vertical="center" indent="1"/>
    </xf>
    <xf numFmtId="164" fontId="50" fillId="7" borderId="0" xfId="0" applyNumberFormat="1" applyFont="1" applyFill="1" applyAlignment="1">
      <alignment vertical="center" wrapText="1"/>
    </xf>
    <xf numFmtId="164" fontId="49" fillId="7" borderId="0" xfId="0" applyNumberFormat="1" applyFont="1" applyFill="1" applyAlignment="1">
      <alignment vertical="center" wrapText="1"/>
    </xf>
    <xf numFmtId="164" fontId="49" fillId="7" borderId="0" xfId="0" applyNumberFormat="1" applyFont="1" applyFill="1" applyAlignment="1">
      <alignment horizontal="left" vertical="center" wrapText="1" indent="1"/>
    </xf>
    <xf numFmtId="0" fontId="49" fillId="7" borderId="14" xfId="0" applyFont="1" applyFill="1" applyBorder="1" applyAlignment="1">
      <alignment horizontal="center" vertical="center"/>
    </xf>
    <xf numFmtId="1" fontId="49" fillId="7" borderId="16" xfId="0" applyNumberFormat="1" applyFont="1" applyFill="1" applyBorder="1" applyAlignment="1">
      <alignment horizontal="center" vertical="center"/>
    </xf>
    <xf numFmtId="1" fontId="49" fillId="7" borderId="0" xfId="0" applyNumberFormat="1" applyFont="1" applyFill="1" applyAlignment="1">
      <alignment horizontal="center" vertical="center"/>
    </xf>
    <xf numFmtId="1" fontId="49" fillId="7" borderId="0" xfId="0" applyNumberFormat="1" applyFont="1" applyFill="1" applyAlignment="1">
      <alignment horizontal="center" vertical="center" wrapText="1"/>
    </xf>
    <xf numFmtId="1" fontId="49" fillId="7" borderId="35" xfId="0" applyNumberFormat="1" applyFont="1" applyFill="1" applyBorder="1" applyAlignment="1">
      <alignment horizontal="center" vertical="center"/>
    </xf>
    <xf numFmtId="0" fontId="51" fillId="7" borderId="0" xfId="0" applyFont="1" applyFill="1" applyAlignment="1">
      <alignment horizontal="left" vertical="center"/>
    </xf>
    <xf numFmtId="49" fontId="50" fillId="7" borderId="0" xfId="0" applyNumberFormat="1" applyFont="1" applyFill="1" applyAlignment="1">
      <alignment horizontal="left" vertical="center" indent="1"/>
    </xf>
    <xf numFmtId="0" fontId="52" fillId="7" borderId="0" xfId="0" applyFont="1" applyFill="1" applyAlignment="1">
      <alignment horizontal="left" vertical="center"/>
    </xf>
    <xf numFmtId="0" fontId="52" fillId="7" borderId="0" xfId="0" applyFont="1" applyFill="1" applyAlignment="1">
      <alignment horizontal="center" vertical="center"/>
    </xf>
    <xf numFmtId="0" fontId="49" fillId="7" borderId="0" xfId="0" applyFont="1" applyFill="1" applyAlignment="1">
      <alignment horizontal="left" vertical="center"/>
    </xf>
    <xf numFmtId="0" fontId="7" fillId="0" borderId="35" xfId="0" applyFont="1" applyBorder="1" applyAlignment="1">
      <alignment horizontal="left" vertical="center" wrapText="1"/>
    </xf>
    <xf numFmtId="0" fontId="9" fillId="0" borderId="35" xfId="0" applyFont="1" applyBorder="1" applyAlignment="1" applyProtection="1">
      <alignment horizontal="center" vertical="center"/>
      <protection locked="0"/>
    </xf>
    <xf numFmtId="1" fontId="18" fillId="0" borderId="59" xfId="0" applyNumberFormat="1" applyFont="1" applyBorder="1" applyAlignment="1" applyProtection="1">
      <alignment horizontal="center" vertical="center"/>
      <protection locked="0"/>
    </xf>
    <xf numFmtId="1" fontId="5" fillId="0" borderId="0" xfId="0" applyNumberFormat="1" applyFont="1" applyAlignment="1">
      <alignment horizontal="left" vertical="center" wrapText="1" indent="1" readingOrder="2"/>
    </xf>
    <xf numFmtId="0" fontId="9" fillId="0" borderId="0" xfId="0" applyFont="1" applyAlignment="1">
      <alignment horizontal="left" vertical="center" wrapText="1" indent="1"/>
    </xf>
    <xf numFmtId="0" fontId="54" fillId="0" borderId="0" xfId="0" applyFont="1" applyAlignment="1">
      <alignment horizontal="left" vertical="center" indent="1"/>
    </xf>
    <xf numFmtId="1" fontId="35" fillId="0" borderId="15" xfId="0" applyNumberFormat="1" applyFont="1" applyBorder="1" applyAlignment="1" applyProtection="1">
      <alignment horizontal="left" vertical="center" indent="1"/>
      <protection locked="0"/>
    </xf>
    <xf numFmtId="1" fontId="35" fillId="0" borderId="0" xfId="0" applyNumberFormat="1" applyFont="1" applyAlignment="1">
      <alignment horizontal="left" vertical="center" indent="1"/>
    </xf>
    <xf numFmtId="0" fontId="55" fillId="0" borderId="16" xfId="0" applyFont="1" applyBorder="1" applyAlignment="1">
      <alignment horizontal="right" vertical="center"/>
    </xf>
    <xf numFmtId="0" fontId="10" fillId="0" borderId="60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1" fontId="5" fillId="0" borderId="16" xfId="0" applyNumberFormat="1" applyFont="1" applyBorder="1" applyAlignment="1">
      <alignment horizontal="left" vertical="center" wrapText="1" indent="1" readingOrder="2"/>
    </xf>
    <xf numFmtId="1" fontId="9" fillId="0" borderId="23" xfId="0" applyNumberFormat="1" applyFont="1" applyBorder="1" applyAlignment="1">
      <alignment horizontal="left" vertical="center" wrapText="1" indent="1"/>
    </xf>
    <xf numFmtId="1" fontId="35" fillId="8" borderId="15" xfId="0" applyNumberFormat="1" applyFont="1" applyFill="1" applyBorder="1" applyAlignment="1">
      <alignment horizontal="left" vertical="center" indent="1"/>
    </xf>
    <xf numFmtId="1" fontId="12" fillId="0" borderId="0" xfId="0" applyNumberFormat="1" applyFont="1" applyAlignment="1">
      <alignment horizontal="left" vertical="center" wrapText="1"/>
    </xf>
    <xf numFmtId="1" fontId="36" fillId="0" borderId="23" xfId="0" applyNumberFormat="1" applyFont="1" applyBorder="1" applyAlignment="1">
      <alignment horizontal="right" vertical="center"/>
    </xf>
    <xf numFmtId="0" fontId="12" fillId="9" borderId="34" xfId="1" applyNumberFormat="1" applyFont="1" applyFill="1" applyBorder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right" vertical="center"/>
      <protection locked="0"/>
    </xf>
    <xf numFmtId="0" fontId="59" fillId="0" borderId="24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 vertical="center"/>
      <protection locked="0"/>
    </xf>
    <xf numFmtId="1" fontId="10" fillId="0" borderId="0" xfId="0" applyNumberFormat="1" applyFont="1" applyAlignment="1">
      <alignment horizontal="right" vertical="center" indent="1"/>
    </xf>
    <xf numFmtId="0" fontId="53" fillId="0" borderId="0" xfId="0" applyFont="1" applyAlignment="1" applyProtection="1">
      <alignment horizontal="left" vertical="center" wrapText="1" indent="1"/>
      <protection locked="0"/>
    </xf>
    <xf numFmtId="1" fontId="12" fillId="0" borderId="0" xfId="1" applyNumberFormat="1" applyFont="1" applyFill="1" applyBorder="1" applyAlignment="1" applyProtection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2" fontId="12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23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0" fontId="45" fillId="0" borderId="61" xfId="0" applyFont="1" applyBorder="1" applyAlignment="1" applyProtection="1">
      <alignment horizontal="left" vertical="center"/>
      <protection locked="0"/>
    </xf>
    <xf numFmtId="1" fontId="58" fillId="0" borderId="18" xfId="0" applyNumberFormat="1" applyFont="1" applyBorder="1" applyAlignment="1" applyProtection="1">
      <alignment horizontal="center" vertical="center"/>
      <protection locked="0"/>
    </xf>
    <xf numFmtId="1" fontId="58" fillId="0" borderId="6" xfId="0" applyNumberFormat="1" applyFont="1" applyBorder="1" applyAlignment="1" applyProtection="1">
      <alignment horizontal="center" vertical="center"/>
      <protection locked="0"/>
    </xf>
    <xf numFmtId="1" fontId="58" fillId="0" borderId="16" xfId="0" applyNumberFormat="1" applyFont="1" applyBorder="1" applyAlignment="1" applyProtection="1">
      <alignment horizontal="center" vertical="center"/>
      <protection locked="0"/>
    </xf>
    <xf numFmtId="1" fontId="59" fillId="0" borderId="15" xfId="0" applyNumberFormat="1" applyFont="1" applyBorder="1" applyAlignment="1" applyProtection="1">
      <alignment horizontal="left" vertical="center" indent="2"/>
      <protection locked="0"/>
    </xf>
    <xf numFmtId="0" fontId="57" fillId="0" borderId="0" xfId="0" applyFont="1" applyAlignment="1">
      <alignment vertical="center" wrapText="1"/>
    </xf>
    <xf numFmtId="0" fontId="62" fillId="0" borderId="61" xfId="0" applyFont="1" applyBorder="1" applyAlignment="1" applyProtection="1">
      <alignment horizontal="left" vertical="center"/>
      <protection locked="0"/>
    </xf>
    <xf numFmtId="1" fontId="63" fillId="0" borderId="18" xfId="0" applyNumberFormat="1" applyFont="1" applyBorder="1" applyAlignment="1" applyProtection="1">
      <alignment horizontal="center" vertical="center"/>
      <protection locked="0"/>
    </xf>
    <xf numFmtId="1" fontId="63" fillId="0" borderId="6" xfId="0" applyNumberFormat="1" applyFont="1" applyBorder="1" applyAlignment="1" applyProtection="1">
      <alignment horizontal="center" vertical="center"/>
      <protection locked="0"/>
    </xf>
    <xf numFmtId="1" fontId="63" fillId="0" borderId="16" xfId="0" applyNumberFormat="1" applyFont="1" applyBorder="1" applyAlignment="1" applyProtection="1">
      <alignment horizontal="center" vertical="center"/>
      <protection locked="0"/>
    </xf>
    <xf numFmtId="1" fontId="65" fillId="0" borderId="23" xfId="0" applyNumberFormat="1" applyFont="1" applyBorder="1" applyAlignment="1" applyProtection="1">
      <alignment horizontal="right" vertical="center"/>
      <protection locked="0"/>
    </xf>
    <xf numFmtId="1" fontId="61" fillId="0" borderId="0" xfId="0" applyNumberFormat="1" applyFont="1" applyAlignment="1">
      <alignment horizontal="left" vertical="center" wrapText="1"/>
    </xf>
    <xf numFmtId="1" fontId="66" fillId="5" borderId="0" xfId="1" applyNumberFormat="1" applyFont="1" applyFill="1" applyBorder="1" applyAlignment="1" applyProtection="1">
      <alignment horizontal="center" vertical="center"/>
    </xf>
    <xf numFmtId="1" fontId="62" fillId="0" borderId="22" xfId="0" applyNumberFormat="1" applyFont="1" applyBorder="1" applyAlignment="1">
      <alignment horizontal="right" vertical="center" indent="1"/>
    </xf>
    <xf numFmtId="0" fontId="64" fillId="0" borderId="24" xfId="0" applyFont="1" applyBorder="1" applyAlignment="1">
      <alignment horizontal="left" vertical="center" wrapText="1" indent="1"/>
    </xf>
    <xf numFmtId="1" fontId="64" fillId="0" borderId="15" xfId="0" applyNumberFormat="1" applyFont="1" applyBorder="1" applyAlignment="1" applyProtection="1">
      <alignment horizontal="left" vertical="center" indent="2"/>
      <protection locked="0"/>
    </xf>
    <xf numFmtId="164" fontId="9" fillId="0" borderId="0" xfId="0" applyNumberFormat="1" applyFont="1" applyAlignment="1">
      <alignment horizontal="center" vertical="center"/>
    </xf>
    <xf numFmtId="164" fontId="6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1" fontId="67" fillId="3" borderId="21" xfId="0" applyNumberFormat="1" applyFont="1" applyFill="1" applyBorder="1" applyAlignment="1">
      <alignment horizontal="center" vertical="center" wrapText="1"/>
    </xf>
    <xf numFmtId="0" fontId="68" fillId="6" borderId="32" xfId="0" applyFont="1" applyFill="1" applyBorder="1" applyAlignment="1">
      <alignment horizontal="left" vertical="center"/>
    </xf>
    <xf numFmtId="0" fontId="24" fillId="6" borderId="62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9" fillId="7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35" fillId="0" borderId="24" xfId="0" applyFont="1" applyBorder="1" applyAlignment="1">
      <alignment horizontal="left" vertical="center" wrapText="1" indent="1"/>
    </xf>
    <xf numFmtId="1" fontId="35" fillId="0" borderId="15" xfId="0" applyNumberFormat="1" applyFont="1" applyBorder="1" applyAlignment="1" applyProtection="1">
      <alignment horizontal="left" vertical="center" indent="3"/>
      <protection locked="0"/>
    </xf>
    <xf numFmtId="0" fontId="24" fillId="6" borderId="32" xfId="0" applyFont="1" applyFill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" fontId="49" fillId="7" borderId="16" xfId="0" applyNumberFormat="1" applyFont="1" applyFill="1" applyBorder="1" applyAlignment="1">
      <alignment horizontal="center" vertical="center" wrapText="1"/>
    </xf>
    <xf numFmtId="1" fontId="20" fillId="0" borderId="15" xfId="0" applyNumberFormat="1" applyFont="1" applyBorder="1" applyAlignment="1" applyProtection="1">
      <alignment horizontal="right" vertical="center" wrapText="1"/>
      <protection locked="0"/>
    </xf>
    <xf numFmtId="1" fontId="20" fillId="0" borderId="0" xfId="0" applyNumberFormat="1" applyFont="1" applyAlignment="1" applyProtection="1">
      <alignment horizontal="right" vertical="center" wrapText="1"/>
      <protection locked="0"/>
    </xf>
    <xf numFmtId="0" fontId="41" fillId="0" borderId="10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 indent="2"/>
    </xf>
    <xf numFmtId="1" fontId="35" fillId="0" borderId="15" xfId="0" applyNumberFormat="1" applyFont="1" applyBorder="1" applyAlignment="1" applyProtection="1">
      <alignment horizontal="left" vertical="center" indent="4"/>
      <protection locked="0"/>
    </xf>
    <xf numFmtId="49" fontId="31" fillId="0" borderId="0" xfId="0" applyNumberFormat="1" applyFont="1" applyAlignment="1">
      <alignment horizontal="left" vertical="center" indent="1"/>
    </xf>
    <xf numFmtId="49" fontId="30" fillId="0" borderId="0" xfId="0" applyNumberFormat="1" applyFont="1" applyAlignment="1">
      <alignment horizontal="left" vertical="center" indent="1"/>
    </xf>
    <xf numFmtId="49" fontId="31" fillId="0" borderId="0" xfId="0" applyNumberFormat="1" applyFont="1" applyAlignment="1">
      <alignment horizontal="left" vertical="center" wrapText="1" indent="1"/>
    </xf>
    <xf numFmtId="49" fontId="37" fillId="0" borderId="1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center"/>
    </xf>
    <xf numFmtId="49" fontId="37" fillId="0" borderId="49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49" fontId="10" fillId="0" borderId="49" xfId="0" applyNumberFormat="1" applyFont="1" applyBorder="1" applyAlignment="1">
      <alignment horizontal="center" vertical="top"/>
    </xf>
    <xf numFmtId="49" fontId="36" fillId="5" borderId="56" xfId="0" applyNumberFormat="1" applyFont="1" applyFill="1" applyBorder="1" applyAlignment="1" applyProtection="1">
      <alignment horizontal="left" vertical="center" indent="1"/>
      <protection locked="0"/>
    </xf>
    <xf numFmtId="49" fontId="36" fillId="5" borderId="57" xfId="0" applyNumberFormat="1" applyFont="1" applyFill="1" applyBorder="1" applyAlignment="1" applyProtection="1">
      <alignment horizontal="left" vertical="center" indent="1"/>
      <protection locked="0"/>
    </xf>
    <xf numFmtId="49" fontId="36" fillId="5" borderId="58" xfId="0" applyNumberFormat="1" applyFont="1" applyFill="1" applyBorder="1" applyAlignment="1" applyProtection="1">
      <alignment horizontal="left" vertical="center" indent="1"/>
      <protection locked="0"/>
    </xf>
    <xf numFmtId="49" fontId="39" fillId="0" borderId="5" xfId="0" applyNumberFormat="1" applyFont="1" applyBorder="1" applyAlignment="1">
      <alignment vertical="top"/>
    </xf>
    <xf numFmtId="49" fontId="39" fillId="0" borderId="46" xfId="0" applyNumberFormat="1" applyFont="1" applyBorder="1" applyAlignment="1">
      <alignment vertical="top"/>
    </xf>
    <xf numFmtId="166" fontId="36" fillId="5" borderId="56" xfId="0" applyNumberFormat="1" applyFont="1" applyFill="1" applyBorder="1" applyAlignment="1" applyProtection="1">
      <alignment horizontal="left" vertical="center" indent="1"/>
      <protection locked="0"/>
    </xf>
    <xf numFmtId="166" fontId="36" fillId="5" borderId="57" xfId="0" applyNumberFormat="1" applyFont="1" applyFill="1" applyBorder="1" applyAlignment="1" applyProtection="1">
      <alignment horizontal="left" vertical="center" indent="1"/>
      <protection locked="0"/>
    </xf>
    <xf numFmtId="166" fontId="36" fillId="5" borderId="58" xfId="0" applyNumberFormat="1" applyFont="1" applyFill="1" applyBorder="1" applyAlignment="1" applyProtection="1">
      <alignment horizontal="left" vertical="center" indent="1"/>
      <protection locked="0"/>
    </xf>
    <xf numFmtId="167" fontId="36" fillId="5" borderId="56" xfId="0" applyNumberFormat="1" applyFont="1" applyFill="1" applyBorder="1" applyAlignment="1" applyProtection="1">
      <alignment horizontal="left" vertical="center" indent="1"/>
      <protection locked="0"/>
    </xf>
    <xf numFmtId="167" fontId="36" fillId="5" borderId="57" xfId="0" applyNumberFormat="1" applyFont="1" applyFill="1" applyBorder="1" applyAlignment="1" applyProtection="1">
      <alignment horizontal="left" vertical="center" indent="1"/>
      <protection locked="0"/>
    </xf>
    <xf numFmtId="167" fontId="36" fillId="5" borderId="58" xfId="0" applyNumberFormat="1" applyFont="1" applyFill="1" applyBorder="1" applyAlignment="1" applyProtection="1">
      <alignment horizontal="left" vertical="center" indent="1"/>
      <protection locked="0"/>
    </xf>
    <xf numFmtId="49" fontId="32" fillId="0" borderId="42" xfId="0" applyNumberFormat="1" applyFont="1" applyBorder="1" applyAlignment="1">
      <alignment horizontal="center" vertical="center"/>
    </xf>
    <xf numFmtId="49" fontId="32" fillId="0" borderId="43" xfId="0" applyNumberFormat="1" applyFont="1" applyBorder="1" applyAlignment="1">
      <alignment horizontal="center" vertical="center"/>
    </xf>
    <xf numFmtId="49" fontId="32" fillId="0" borderId="44" xfId="0" applyNumberFormat="1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center" vertical="top"/>
    </xf>
    <xf numFmtId="49" fontId="34" fillId="0" borderId="0" xfId="0" applyNumberFormat="1" applyFont="1" applyAlignment="1">
      <alignment horizontal="center" vertical="top"/>
    </xf>
    <xf numFmtId="49" fontId="34" fillId="0" borderId="49" xfId="0" applyNumberFormat="1" applyFont="1" applyBorder="1" applyAlignment="1">
      <alignment horizontal="center" vertical="top"/>
    </xf>
    <xf numFmtId="49" fontId="29" fillId="0" borderId="4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49" fontId="39" fillId="0" borderId="5" xfId="0" applyNumberFormat="1" applyFont="1" applyBorder="1" applyAlignment="1">
      <alignment horizontal="left" vertical="top"/>
    </xf>
    <xf numFmtId="49" fontId="10" fillId="0" borderId="22" xfId="0" applyNumberFormat="1" applyFont="1" applyBorder="1" applyAlignment="1">
      <alignment horizontal="center" wrapText="1"/>
    </xf>
    <xf numFmtId="49" fontId="10" fillId="0" borderId="0" xfId="0" applyNumberFormat="1" applyFont="1" applyAlignment="1">
      <alignment horizontal="center"/>
    </xf>
    <xf numFmtId="49" fontId="10" fillId="0" borderId="49" xfId="0" applyNumberFormat="1" applyFont="1" applyBorder="1" applyAlignment="1">
      <alignment horizontal="center"/>
    </xf>
    <xf numFmtId="0" fontId="40" fillId="5" borderId="45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46" xfId="0" applyFont="1" applyFill="1" applyBorder="1" applyAlignment="1">
      <alignment horizontal="center" vertical="center"/>
    </xf>
    <xf numFmtId="49" fontId="33" fillId="0" borderId="47" xfId="0" applyNumberFormat="1" applyFont="1" applyBorder="1" applyAlignment="1">
      <alignment horizontal="center"/>
    </xf>
    <xf numFmtId="49" fontId="33" fillId="0" borderId="2" xfId="0" applyNumberFormat="1" applyFont="1" applyBorder="1" applyAlignment="1">
      <alignment horizontal="center"/>
    </xf>
    <xf numFmtId="49" fontId="33" fillId="0" borderId="48" xfId="0" applyNumberFormat="1" applyFont="1" applyBorder="1" applyAlignment="1">
      <alignment horizontal="center"/>
    </xf>
    <xf numFmtId="49" fontId="33" fillId="0" borderId="22" xfId="0" applyNumberFormat="1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indent="1" shrinkToFit="1"/>
    </xf>
    <xf numFmtId="0" fontId="48" fillId="0" borderId="0" xfId="0" applyFont="1" applyAlignment="1">
      <alignment horizontal="center"/>
    </xf>
    <xf numFmtId="0" fontId="5" fillId="0" borderId="0" xfId="0" applyFont="1" applyAlignment="1">
      <alignment horizontal="left" wrapText="1" indent="2"/>
    </xf>
    <xf numFmtId="0" fontId="5" fillId="0" borderId="8" xfId="0" applyFont="1" applyBorder="1" applyAlignment="1">
      <alignment horizontal="left" wrapText="1" indent="2"/>
    </xf>
    <xf numFmtId="0" fontId="6" fillId="0" borderId="0" xfId="0" applyFont="1" applyAlignment="1">
      <alignment horizontal="left" vertical="center" wrapText="1" readingOrder="2"/>
    </xf>
    <xf numFmtId="0" fontId="4" fillId="0" borderId="0" xfId="0" applyFont="1" applyAlignment="1">
      <alignment horizontal="left" vertical="center"/>
    </xf>
    <xf numFmtId="164" fontId="13" fillId="0" borderId="11" xfId="0" applyNumberFormat="1" applyFont="1" applyBorder="1" applyAlignment="1">
      <alignment horizontal="left" vertical="center" indent="1"/>
    </xf>
    <xf numFmtId="0" fontId="16" fillId="0" borderId="9" xfId="0" applyFont="1" applyBorder="1"/>
    <xf numFmtId="0" fontId="16" fillId="0" borderId="12" xfId="0" applyFont="1" applyBorder="1"/>
    <xf numFmtId="166" fontId="13" fillId="0" borderId="11" xfId="0" applyNumberFormat="1" applyFont="1" applyBorder="1" applyAlignment="1">
      <alignment horizontal="center" vertical="center"/>
    </xf>
    <xf numFmtId="166" fontId="13" fillId="0" borderId="12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wrapText="1" readingOrder="2"/>
    </xf>
    <xf numFmtId="0" fontId="10" fillId="0" borderId="13" xfId="0" applyFont="1" applyBorder="1" applyAlignment="1">
      <alignment horizontal="center" wrapText="1" readingOrder="2"/>
    </xf>
    <xf numFmtId="0" fontId="42" fillId="0" borderId="20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wrapText="1" readingOrder="2"/>
    </xf>
    <xf numFmtId="164" fontId="48" fillId="0" borderId="8" xfId="0" applyNumberFormat="1" applyFont="1" applyBorder="1" applyAlignment="1">
      <alignment horizontal="left" indent="1"/>
    </xf>
    <xf numFmtId="0" fontId="46" fillId="0" borderId="8" xfId="0" applyFont="1" applyBorder="1"/>
    <xf numFmtId="0" fontId="6" fillId="0" borderId="0" xfId="0" applyFont="1" applyAlignment="1">
      <alignment horizontal="right" indent="1" shrinkToFit="1"/>
    </xf>
    <xf numFmtId="49" fontId="5" fillId="0" borderId="0" xfId="0" applyNumberFormat="1" applyFont="1" applyAlignment="1">
      <alignment horizontal="left" vertical="center" wrapText="1" indent="1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166" fontId="13" fillId="0" borderId="9" xfId="0" applyNumberFormat="1" applyFont="1" applyBorder="1" applyAlignment="1">
      <alignment horizontal="center" vertical="center"/>
    </xf>
    <xf numFmtId="164" fontId="48" fillId="0" borderId="0" xfId="0" applyNumberFormat="1" applyFont="1" applyAlignment="1">
      <alignment horizontal="left" indent="1"/>
    </xf>
    <xf numFmtId="0" fontId="46" fillId="0" borderId="0" xfId="0" applyFont="1"/>
    <xf numFmtId="49" fontId="10" fillId="0" borderId="12" xfId="0" applyNumberFormat="1" applyFont="1" applyBorder="1" applyAlignment="1">
      <alignment horizontal="center" vertical="center" wrapText="1" readingOrder="2"/>
    </xf>
    <xf numFmtId="49" fontId="10" fillId="0" borderId="10" xfId="0" applyNumberFormat="1" applyFont="1" applyBorder="1" applyAlignment="1">
      <alignment horizontal="center" vertical="center" wrapText="1" readingOrder="2"/>
    </xf>
    <xf numFmtId="0" fontId="10" fillId="3" borderId="16" xfId="0" applyFont="1" applyFill="1" applyBorder="1" applyAlignment="1">
      <alignment horizontal="left" vertical="center" wrapText="1" indent="1" readingOrder="2"/>
    </xf>
    <xf numFmtId="0" fontId="10" fillId="3" borderId="0" xfId="0" applyFont="1" applyFill="1" applyAlignment="1">
      <alignment horizontal="left" vertical="center" wrapText="1" indent="1" readingOrder="2"/>
    </xf>
    <xf numFmtId="0" fontId="10" fillId="3" borderId="25" xfId="0" applyFont="1" applyFill="1" applyBorder="1" applyAlignment="1">
      <alignment horizontal="left" vertical="center" wrapText="1" indent="1" readingOrder="2"/>
    </xf>
    <xf numFmtId="0" fontId="10" fillId="3" borderId="8" xfId="0" applyFont="1" applyFill="1" applyBorder="1" applyAlignment="1">
      <alignment horizontal="left" vertical="center" wrapText="1" indent="1" readingOrder="2"/>
    </xf>
    <xf numFmtId="0" fontId="60" fillId="10" borderId="0" xfId="0" applyFont="1" applyFill="1" applyAlignment="1">
      <alignment horizontal="center" vertical="center" wrapText="1" readingOrder="2"/>
    </xf>
    <xf numFmtId="0" fontId="48" fillId="10" borderId="16" xfId="0" applyFont="1" applyFill="1" applyBorder="1" applyAlignment="1">
      <alignment horizontal="center" vertical="center" wrapText="1" readingOrder="2"/>
    </xf>
    <xf numFmtId="0" fontId="48" fillId="10" borderId="0" xfId="0" applyFont="1" applyFill="1" applyAlignment="1">
      <alignment horizontal="center" vertical="center" wrapText="1" readingOrder="2"/>
    </xf>
  </cellXfs>
  <cellStyles count="2">
    <cellStyle name="Bad" xfId="1" builtinId="27"/>
    <cellStyle name="Normal" xfId="0" builtinId="0"/>
  </cellStyles>
  <dxfs count="120">
    <dxf>
      <font>
        <strike val="0"/>
        <outline val="0"/>
        <shadow val="0"/>
        <u val="none"/>
        <vertAlign val="baseline"/>
        <sz val="12"/>
        <color rgb="FF44E18E"/>
        <name val="Arial Narrow"/>
        <scheme val="none"/>
      </font>
      <numFmt numFmtId="0" formatCode="General"/>
      <fill>
        <patternFill patternType="solid">
          <fgColor indexed="64"/>
          <bgColor rgb="FF44E18E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rgb="FF41D98A"/>
        </right>
        <top style="medium">
          <color rgb="FF41D98A"/>
        </top>
        <bottom style="medium">
          <color rgb="FF41D98A"/>
        </bottom>
        <vertical/>
        <horizontal style="medium">
          <color rgb="FF41D98A"/>
        </horizontal>
      </border>
      <protection locked="1" hidden="0"/>
    </dxf>
    <dxf>
      <font>
        <b val="0"/>
        <i val="0"/>
        <color rgb="FFFF6761"/>
      </font>
      <fill>
        <patternFill patternType="none">
          <bgColor auto="1"/>
        </patternFill>
      </fill>
      <border>
        <vertical/>
        <horizontal/>
      </border>
    </dxf>
    <dxf>
      <fill>
        <patternFill patternType="solid">
          <fgColor theme="0"/>
          <bgColor theme="0"/>
        </patternFill>
      </fill>
    </dxf>
    <dxf>
      <font>
        <b/>
        <i val="0"/>
        <color theme="0"/>
      </font>
      <fill>
        <patternFill patternType="darkHorizontal">
          <fgColor rgb="FFE9074C"/>
          <bgColor rgb="FFFF015C"/>
        </patternFill>
      </fill>
      <border>
        <left style="thin">
          <color rgb="FFE9074C"/>
        </left>
        <right style="thin">
          <color rgb="FFFFFF00"/>
        </right>
      </border>
    </dxf>
    <dxf>
      <fill>
        <patternFill patternType="darkHorizontal">
          <fgColor rgb="FFFF352D"/>
          <bgColor rgb="FFFF6761"/>
        </patternFill>
      </fill>
    </dxf>
    <dxf>
      <font>
        <b val="0"/>
        <i val="0"/>
        <color theme="0" tint="-0.499984740745262"/>
      </font>
    </dxf>
    <dxf>
      <font>
        <color rgb="FFFFFF00"/>
      </font>
      <fill>
        <patternFill patternType="darkHorizontal">
          <fgColor rgb="FFE9074C"/>
          <bgColor rgb="FFFF015C"/>
        </patternFill>
      </fill>
    </dxf>
    <dxf>
      <fill>
        <patternFill>
          <bgColor rgb="FFFF6761"/>
        </patternFill>
      </fill>
    </dxf>
    <dxf>
      <font>
        <b/>
        <i val="0"/>
        <color rgb="FF00C3E8"/>
      </font>
      <fill>
        <patternFill>
          <fgColor theme="0"/>
          <bgColor theme="0"/>
        </patternFill>
      </fill>
    </dxf>
    <dxf>
      <fill>
        <patternFill patternType="darkHorizontal">
          <fgColor rgb="FFFF352D"/>
          <bgColor rgb="FFFF6761"/>
        </patternFill>
      </fill>
    </dxf>
    <dxf>
      <font>
        <color theme="0"/>
      </font>
      <fill>
        <patternFill patternType="darkHorizontal">
          <fgColor rgb="FFFF352D"/>
          <bgColor rgb="FFFF6761"/>
        </patternFill>
      </fill>
    </dxf>
    <dxf>
      <font>
        <color theme="1" tint="0.34998626667073579"/>
      </font>
      <fill>
        <patternFill>
          <bgColor theme="0" tint="-4.9989318521683403E-2"/>
        </patternFill>
      </fill>
    </dxf>
    <dxf>
      <font>
        <b/>
        <i val="0"/>
        <color rgb="FF00C085"/>
      </font>
      <fill>
        <patternFill patternType="solid">
          <bgColor rgb="FFE8FFF4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b/>
        <i val="0"/>
        <color rgb="FF00C085"/>
      </font>
      <fill>
        <patternFill patternType="solid">
          <bgColor rgb="FFE8FFF4"/>
        </patternFill>
      </fill>
    </dxf>
    <dxf>
      <font>
        <color theme="0"/>
      </font>
      <fill>
        <patternFill patternType="darkHorizontal">
          <fgColor rgb="FFFF352D"/>
          <bgColor rgb="FFFF6761"/>
        </patternFill>
      </fill>
    </dxf>
    <dxf>
      <font>
        <color theme="1" tint="0.34998626667073579"/>
      </font>
      <fill>
        <patternFill>
          <bgColor theme="0" tint="-4.9989318521683403E-2"/>
        </patternFill>
      </fill>
    </dxf>
    <dxf>
      <font>
        <color theme="0"/>
      </font>
      <fill>
        <patternFill patternType="darkHorizontal">
          <fgColor rgb="FFFF352D"/>
          <bgColor rgb="FFFF6761"/>
        </patternFill>
      </fill>
    </dxf>
    <dxf>
      <font>
        <color theme="1" tint="0.34998626667073579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darkHorizontal">
          <fgColor rgb="FFFF352D"/>
          <bgColor rgb="FFFF6761"/>
        </patternFill>
      </fill>
    </dxf>
    <dxf>
      <font>
        <color rgb="FFFF6761"/>
      </font>
      <border>
        <vertical/>
        <horizontal/>
      </border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ill>
        <patternFill patternType="darkHorizontal">
          <fgColor rgb="FFFF352D"/>
          <bgColor rgb="FFFF6761"/>
        </patternFill>
      </fill>
    </dxf>
    <dxf>
      <fill>
        <patternFill patternType="darkHorizontal">
          <fgColor rgb="FFFF352D"/>
          <bgColor rgb="FFFF6761"/>
        </patternFill>
      </fill>
    </dxf>
    <dxf>
      <font>
        <b/>
        <i val="0"/>
        <color rgb="FF00C3E8"/>
      </font>
      <fill>
        <patternFill>
          <fgColor theme="0"/>
          <bgColor theme="0"/>
        </patternFill>
      </fill>
    </dxf>
    <dxf>
      <font>
        <color rgb="FFFF6761"/>
      </font>
      <border>
        <vertical/>
        <horizontal/>
      </border>
    </dxf>
    <dxf>
      <font>
        <color rgb="FF00C3E8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C3E8"/>
        </patternFill>
      </fill>
    </dxf>
    <dxf>
      <fill>
        <patternFill>
          <bgColor rgb="FF44E18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Arial Narrow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left" vertical="center" textRotation="0" wrapText="0" relative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left" vertical="center" textRotation="0" wrapText="0" relative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2" formatCode="0.00"/>
      <fill>
        <patternFill patternType="solid">
          <fgColor indexed="64"/>
          <bgColor rgb="FFFF6761"/>
        </patternFill>
      </fill>
      <alignment horizontal="left" vertical="center" textRotation="0" wrapText="0" relative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ck">
          <color theme="0" tint="-0.499984740745262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rgb="FF00C3E8"/>
        <name val="Arial Narrow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ck">
          <color rgb="FF44E18E"/>
        </left>
        <right style="thick">
          <color theme="0" tint="-0.49998474074526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 tint="0.249977111117893"/>
        <name val="Arial Narrow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44E18E"/>
        </right>
        <top/>
        <bottom/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alignment horizontal="right" vertical="center" textRotation="0" wrapText="0" relativeIndent="1" justifyLastLine="0" shrinkToFit="0" readingOrder="0"/>
      <border diagonalUp="0" diagonalDown="0">
        <left style="thick">
          <color rgb="FFDFDFDF"/>
        </left>
        <right style="thick">
          <color rgb="FF44E18E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>
        <right style="thick">
          <color rgb="FFDFDFDF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1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C3E8"/>
        <name val="Arial Narrow"/>
        <scheme val="none"/>
      </font>
      <numFmt numFmtId="1" formatCode="0"/>
      <fill>
        <patternFill patternType="none">
          <bgColor auto="1"/>
        </patternFill>
      </fill>
      <alignment horizontal="right" vertical="center" textRotation="0" wrapText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 tint="0.499984740745262"/>
        <name val="Arial Narrow"/>
        <scheme val="none"/>
      </font>
      <numFmt numFmtId="1" formatCode="0"/>
      <fill>
        <patternFill patternType="none"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ck">
          <color theme="1" tint="0.24994659260841701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thick">
          <color theme="1" tint="0.2499465926084170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1" tint="0.24994659260841701"/>
        </left>
        <right style="medium">
          <color rgb="FFDFDFDF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outline="0">
        <left/>
        <right style="medium">
          <color rgb="FFDFDFDF"/>
        </right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general" vertical="center" textRotation="0" wrapText="1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499984740745262"/>
        <name val="Arial Narrow"/>
        <scheme val="none"/>
      </font>
      <fill>
        <patternFill patternType="none">
          <bgColor auto="1"/>
        </patternFill>
      </fill>
      <alignment horizontal="general" vertical="center" textRotation="0" wrapText="1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00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0" tint="-0.14999847407452621"/>
        <name val="Arial Narrow"/>
        <scheme val="none"/>
      </font>
      <fill>
        <patternFill patternType="none">
          <fgColor indexed="64"/>
          <bgColor theme="0" tint="-0.14999847407452621"/>
        </patternFill>
      </fill>
      <alignment horizontal="left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color rgb="FF44E18E"/>
        <name val="Arial Narrow"/>
        <scheme val="none"/>
      </font>
      <numFmt numFmtId="0" formatCode="General"/>
      <fill>
        <patternFill patternType="solid">
          <fgColor indexed="64"/>
          <bgColor rgb="FF44E18E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rgb="FF41D98A"/>
        </right>
        <top style="medium">
          <color rgb="FF41D98A"/>
        </top>
        <bottom style="medium">
          <color rgb="FF41D98A"/>
        </bottom>
        <vertical/>
        <horizontal style="medium">
          <color rgb="FF41D98A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rgb="FF00C3E8"/>
        <name val="Arial Narrow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ck">
          <color rgb="FF44E18E"/>
        </left>
        <right style="thick">
          <color theme="0" tint="-0.49998474074526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 tint="0.249977111117893"/>
        <name val="Arial Narrow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44E18E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ck">
          <color rgb="FFDFDFDF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C3E8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dotted">
          <color theme="0" tint="-4.9989318521683403E-2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theme="1" tint="0.24994659260841701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alignment horizontal="left" vertical="center" textRotation="0" wrapText="1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rgb="FF00C3E8"/>
        <name val="Arial Narrow"/>
        <scheme val="none"/>
      </font>
      <numFmt numFmtId="1" formatCode="0"/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ck">
          <color theme="1" tint="0.24994659260841701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1" tint="0.24994659260841701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ck">
          <color theme="1" tint="0.24994659260841701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outline="0">
        <left/>
        <right style="medium">
          <color rgb="FFDFDFDF"/>
        </right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general" vertical="center" textRotation="0" wrapText="1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499984740745262"/>
        <name val="Arial Narrow"/>
        <scheme val="none"/>
      </font>
      <fill>
        <patternFill patternType="none">
          <bgColor auto="1"/>
        </patternFill>
      </fill>
      <alignment horizontal="general" vertical="center" textRotation="0" wrapText="1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0000"/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rgb="FF000000"/>
        <name val="Arial Narrow"/>
        <scheme val="none"/>
      </font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0" tint="-0.14999847407452621"/>
        <name val="Arial Narrow"/>
        <scheme val="none"/>
      </font>
      <fill>
        <patternFill patternType="none">
          <fgColor indexed="64"/>
          <bgColor theme="0" tint="-0.14999847407452621"/>
        </patternFill>
      </fill>
      <alignment horizontal="left" vertical="center" textRotation="0" indent="0" justifyLastLine="0" shrinkToFit="0"/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vertical/>
        <horizontal style="medium">
          <color theme="0" tint="-0.14996795556505021"/>
        </horizontal>
      </border>
    </dxf>
    <dxf>
      <border>
        <vertical/>
        <horizontal style="thin">
          <color theme="0" tint="-0.24994659260841701"/>
        </horizontal>
      </border>
    </dxf>
    <dxf>
      <border>
        <vertical/>
        <horizontal style="thin">
          <color theme="0" tint="-4.9989318521683403E-2"/>
        </horizontal>
      </border>
    </dxf>
    <dxf>
      <border>
        <vertical/>
        <horizontal style="medium">
          <color theme="0" tint="-4.9989318521683403E-2"/>
        </horizontal>
      </border>
    </dxf>
    <dxf>
      <border>
        <vertical/>
        <horizontal style="medium">
          <color rgb="FFDFDFDF"/>
        </horizontal>
      </border>
    </dxf>
    <dxf>
      <fill>
        <patternFill patternType="none">
          <bgColor auto="1"/>
        </patternFill>
      </fill>
      <border>
        <vertical/>
        <horizontal style="thick">
          <color theme="0" tint="-0.14996795556505021"/>
        </horizontal>
      </border>
    </dxf>
    <dxf>
      <fill>
        <patternFill>
          <bgColor theme="0" tint="-4.9989318521683403E-2"/>
        </patternFill>
      </fill>
    </dxf>
    <dxf>
      <fill>
        <patternFill>
          <bgColor theme="4" tint="0.39994506668294322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vertical style="thin">
          <color theme="0" tint="-0.14996795556505021"/>
        </vertical>
      </border>
    </dxf>
  </dxfs>
  <tableStyles count="7" defaultTableStyle="TableStyleMedium9" defaultPivotStyle="PivotStyleLight16">
    <tableStyle name="Table Style 1" pivot="0" count="3" xr9:uid="{00000000-0011-0000-FFFF-FFFF00000000}">
      <tableStyleElement type="wholeTable" dxfId="119"/>
      <tableStyleElement type="headerRow" dxfId="118"/>
      <tableStyleElement type="secondRowStripe" dxfId="117"/>
    </tableStyle>
    <tableStyle name="Table Style 2" pivot="0" count="1" xr9:uid="{00000000-0011-0000-FFFF-FFFF01000000}">
      <tableStyleElement type="wholeTable" dxfId="116"/>
    </tableStyle>
    <tableStyle name="Table Style 3" pivot="0" count="1" xr9:uid="{00000000-0011-0000-FFFF-FFFF02000000}">
      <tableStyleElement type="wholeTable" dxfId="115"/>
    </tableStyle>
    <tableStyle name="Table Style 4" pivot="0" count="1" xr9:uid="{00000000-0011-0000-FFFF-FFFF03000000}">
      <tableStyleElement type="wholeTable" dxfId="114"/>
    </tableStyle>
    <tableStyle name="Table Style 5" pivot="0" count="1" xr9:uid="{00000000-0011-0000-FFFF-FFFF04000000}">
      <tableStyleElement type="wholeTable" dxfId="113"/>
    </tableStyle>
    <tableStyle name="Table Style 6" pivot="0" count="1" xr9:uid="{00000000-0011-0000-FFFF-FFFF05000000}">
      <tableStyleElement type="wholeTable" dxfId="112"/>
    </tableStyle>
    <tableStyle name="Table Style 7" pivot="0" count="2" xr9:uid="{00000000-0011-0000-FFFF-FFFF06000000}">
      <tableStyleElement type="wholeTable" dxfId="111"/>
      <tableStyleElement type="secondRowStripe" dxfId="110"/>
    </tableStyle>
  </tableStyles>
  <colors>
    <mruColors>
      <color rgb="FFE9074C"/>
      <color rgb="FFFFC7C3"/>
      <color rgb="FFFFDD87"/>
      <color rgb="FFFF015C"/>
      <color rgb="FF44E18E"/>
      <color rgb="FFCA0942"/>
      <color rgb="FFFF0051"/>
      <color rgb="FF00C3E8"/>
      <color rgb="FFD7D7D7"/>
      <color rgb="FFFF67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33" displayName="Table33" ref="B4:AA138" totalsRowShown="0" headerRowDxfId="109" dataDxfId="108">
  <autoFilter ref="B4:AA138" xr:uid="{00000000-0009-0000-0100-000002000000}"/>
  <sortState xmlns:xlrd2="http://schemas.microsoft.com/office/spreadsheetml/2017/richdata2" ref="B5:AA138">
    <sortCondition ref="C4:C138"/>
  </sortState>
  <tableColumns count="26">
    <tableColumn id="1" xr3:uid="{00000000-0010-0000-0000-000001000000}" name="Code" dataDxfId="107"/>
    <tableColumn id="2" xr3:uid="{00000000-0010-0000-0000-000002000000}" name="Type" dataDxfId="106"/>
    <tableColumn id="3" xr3:uid="{00000000-0010-0000-0000-000003000000}" name="Variety" dataDxfId="105"/>
    <tableColumn id="36" xr3:uid="{00000000-0010-0000-0000-000024000000}" name="Notes" dataDxfId="104"/>
    <tableColumn id="6" xr3:uid="{00000000-0010-0000-0000-000006000000}" name="144" dataDxfId="103"/>
    <tableColumn id="7" xr3:uid="{00000000-0010-0000-0000-000007000000}" name="26" dataDxfId="102"/>
    <tableColumn id="10" xr3:uid="{00000000-0010-0000-0000-00000A000000}" name="Date 1" dataDxfId="101"/>
    <tableColumn id="11" xr3:uid="{00000000-0010-0000-0000-00000B000000}" name="Date 2" dataDxfId="100"/>
    <tableColumn id="12" xr3:uid="{00000000-0010-0000-0000-00000C000000}" name="Date 3" dataDxfId="99"/>
    <tableColumn id="13" xr3:uid="{00000000-0010-0000-0000-00000D000000}" name="Date 4" dataDxfId="98"/>
    <tableColumn id="14" xr3:uid="{00000000-0010-0000-0000-00000E000000}" name="Date 5" dataDxfId="97"/>
    <tableColumn id="15" xr3:uid="{00000000-0010-0000-0000-00000F000000}" name="Date 6" dataDxfId="96"/>
    <tableColumn id="16" xr3:uid="{00000000-0010-0000-0000-000010000000}" name="Date 7" dataDxfId="95"/>
    <tableColumn id="17" xr3:uid="{00000000-0010-0000-0000-000011000000}" name="Date 8" dataDxfId="94"/>
    <tableColumn id="18" xr3:uid="{00000000-0010-0000-0000-000012000000}" name="TagOrderMethod" dataDxfId="93"/>
    <tableColumn id="38" xr3:uid="{00000000-0010-0000-0000-000026000000}" name="Qty/Ratio" dataDxfId="92"/>
    <tableColumn id="22" xr3:uid="{00000000-0010-0000-0000-000016000000}" name="TagOrderMethod2" dataDxfId="91"/>
    <tableColumn id="23" xr3:uid="{00000000-0010-0000-0000-000017000000}" name="Qty/Ratio3" dataDxfId="90"/>
    <tableColumn id="24" xr3:uid="{00000000-0010-0000-0000-000018000000}" name="Description" dataDxfId="89">
      <calculatedColumnFormula>IF(Table33[[#This Row],[TagOrderMethod2]]="Ratio:","plants per 1 tag",IF(Table33[[#This Row],[TagOrderMethod2]]="Qty:","tags",IF(Table33[[#This Row],[TagOrderMethod2]]="Auto:",IF(S5&lt;&gt;"","tags",""))))</calculatedColumnFormula>
    </tableColumn>
    <tableColumn id="8" xr3:uid="{00000000-0010-0000-0000-000008000000}" name="Bundle" dataDxfId="88" dataCellStyle="Bad">
      <calculatedColumnFormula>IFERROR(IF(AR5="",50,(VLOOKUP(Table3[[#This Row],[Codes]],#REF!,4,FALSE))),50)</calculatedColumnFormula>
    </tableColumn>
    <tableColumn id="9" xr3:uid="{00000000-0010-0000-0000-000009000000}" name="Column11" dataDxfId="87" dataCellStyle="Bad">
      <calculatedColumnFormula>IF(ISNUMBER(SEARCH("tag",Table33[[#This Row],[Notes]])), "Yes", "No")</calculatedColumnFormula>
    </tableColumn>
    <tableColumn id="5" xr3:uid="{00000000-0010-0000-0000-000005000000}" name="Size" dataDxfId="86" dataCellStyle="Bad">
      <calculatedColumnFormula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calculatedColumnFormula>
    </tableColumn>
    <tableColumn id="4" xr3:uid="{00000000-0010-0000-0000-000004000000}" name="FinalQty" dataDxfId="85">
      <calculatedColumnFormula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Row],[TagOrderMethod]]="Auto:",IF(S5&gt;0,S5,IF(COUNTBLANK(J5:Q5)=8,"",(IF(Table3[[#This Row],[Column11]]&lt;&gt;"no",Table3[[#This Row],[Size]]*(SUM(Table3[[#This Row],[Date 1]:[Date 8]])),"")))),""))),(Table3[[#This Row],[Bundle]])),"")</calculatedColumnFormula>
    </tableColumn>
    <tableColumn id="19" xr3:uid="{00000000-0010-0000-0000-000013000000}" name="Order" dataDxfId="84">
      <calculatedColumnFormula>IF(SUM(H5:O5)&gt;0,SUM(H5:O5) &amp;" units","")</calculatedColumnFormula>
    </tableColumn>
    <tableColumn id="20" xr3:uid="{00000000-0010-0000-0000-000014000000}" name="Comments" dataDxfId="83"/>
    <tableColumn id="21" xr3:uid="{00000000-0010-0000-0000-000015000000}" name="Stat" dataDxfId="82">
      <calculatedColumnFormula>IF(COUNTBLANK(Table33[[#This Row],[Date 1]:[Date 8]])&lt;&gt;8,1,IF(COUNTBLANK(Table33[[#This Row],[TagOrderMethod]:[Description]])&lt;&gt;3,1,IF(COUNTBLANK(Table33[[#This Row],[FinalQty]:[Comments]])&lt;&gt;3,1,"")))</calculatedColumnFormula>
    </tableColumn>
  </tableColumns>
  <tableStyleInfo name="Table Style 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B4:AV1900" totalsRowShown="0" headerRowDxfId="81" dataDxfId="80">
  <autoFilter ref="B4:AV1900" xr:uid="{00000000-0009-0000-0100-000003000000}"/>
  <sortState xmlns:xlrd2="http://schemas.microsoft.com/office/spreadsheetml/2017/richdata2" ref="B5:AV1900">
    <sortCondition ref="C4:C1900"/>
  </sortState>
  <tableColumns count="47">
    <tableColumn id="1" xr3:uid="{00000000-0010-0000-0100-000001000000}" name="Code" dataDxfId="79"/>
    <tableColumn id="2" xr3:uid="{00000000-0010-0000-0100-000002000000}" name="Type" dataDxfId="78"/>
    <tableColumn id="3" xr3:uid="{00000000-0010-0000-0100-000003000000}" name="Variety" dataDxfId="77"/>
    <tableColumn id="36" xr3:uid="{00000000-0010-0000-0100-000024000000}" name="Notes" dataDxfId="76"/>
    <tableColumn id="4" xr3:uid="{00000000-0010-0000-0100-000004000000}" name="512" dataDxfId="75"/>
    <tableColumn id="37" xr3:uid="{00000000-0010-0000-0100-000025000000}" name="250" dataDxfId="74"/>
    <tableColumn id="5" xr3:uid="{00000000-0010-0000-0100-000005000000}" name="288" dataDxfId="73"/>
    <tableColumn id="6" xr3:uid="{00000000-0010-0000-0100-000006000000}" name="144" dataDxfId="72"/>
    <tableColumn id="7" xr3:uid="{00000000-0010-0000-0100-000007000000}" name="26" dataDxfId="71"/>
    <tableColumn id="8" xr3:uid="{00000000-0010-0000-0100-000008000000}" name="51" dataDxfId="70"/>
    <tableColumn id="10" xr3:uid="{00000000-0010-0000-0100-00000A000000}" name="Date 1" dataDxfId="69"/>
    <tableColumn id="11" xr3:uid="{00000000-0010-0000-0100-00000B000000}" name="Date 2" dataDxfId="68"/>
    <tableColumn id="12" xr3:uid="{00000000-0010-0000-0100-00000C000000}" name="Date 3" dataDxfId="67"/>
    <tableColumn id="13" xr3:uid="{00000000-0010-0000-0100-00000D000000}" name="Date 4" dataDxfId="66"/>
    <tableColumn id="14" xr3:uid="{00000000-0010-0000-0100-00000E000000}" name="Date 5" dataDxfId="65"/>
    <tableColumn id="15" xr3:uid="{00000000-0010-0000-0100-00000F000000}" name="Date 6" dataDxfId="64"/>
    <tableColumn id="16" xr3:uid="{00000000-0010-0000-0100-000010000000}" name="Date 7" dataDxfId="63"/>
    <tableColumn id="17" xr3:uid="{00000000-0010-0000-0100-000011000000}" name="Date 8" dataDxfId="62"/>
    <tableColumn id="18" xr3:uid="{00000000-0010-0000-0100-000012000000}" name="TagOrderMethod" dataDxfId="61">
      <calculatedColumnFormula>Table3[[#This Row],[Column12]]</calculatedColumnFormula>
    </tableColumn>
    <tableColumn id="38" xr3:uid="{00000000-0010-0000-0100-000026000000}" name="Qty/Ratio" dataDxfId="60"/>
    <tableColumn id="41" xr3:uid="{00000000-0010-0000-0100-000029000000}" name="Description" dataDxfId="59">
      <calculatedColumnFormula>IF(Table3[[#This Row],[TagOrderMethod]]="Ratio:","plants per 1 tag",IF(Table3[[#This Row],[TagOrderMethod]]="tags included","",IF(Table3[[#This Row],[TagOrderMethod]]="Qty:","tags",IF(Table3[[#This Row],[TagOrderMethod]]="Auto:",IF(U5&lt;&gt;"","tags","")))))</calculatedColumnFormula>
    </tableColumn>
    <tableColumn id="43" xr3:uid="{00000000-0010-0000-0100-00002B000000}" name="Bundle" dataDxfId="58" dataCellStyle="Bad">
      <calculatedColumnFormula>IFERROR(IF(AU5="",50,(VLOOKUP(Table3[[#This Row],[Codes]],#REF!,4,FALSE))),50)</calculatedColumnFormula>
    </tableColumn>
    <tableColumn id="46" xr3:uid="{00000000-0010-0000-0100-00002E000000}" name="Column11" dataDxfId="57" dataCellStyle="Bad">
      <calculatedColumnFormula>IF(ISNUMBER(SEARCH("tag",Table3[[#This Row],[Notes]])), "Yes", "No")</calculatedColumnFormula>
    </tableColumn>
    <tableColumn id="9" xr3:uid="{E09BABDC-1EAB-5246-8A91-AFBF2C70A5F8}" name="Column12" dataDxfId="56" dataCellStyle="Bad">
      <calculatedColumnFormula>IF(Table3[[#This Row],[Column11]]="yes","tags included","Auto:")</calculatedColumnFormula>
    </tableColumn>
    <tableColumn id="42" xr3:uid="{00000000-0010-0000-0100-00002A000000}" name="Size" dataDxfId="55" dataCellStyle="Bad">
      <calculatedColumnFormula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calculatedColumnFormula>
    </tableColumn>
    <tableColumn id="22" xr3:uid="{00000000-0010-0000-0100-000016000000}" name="FinalQty" dataDxfId="54">
      <calculatedColumnFormula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Row],[TagOrderMethod]]="Auto:",IF(U5&gt;0,U5,IF(COUNTBLANK(L5:S5)=8,"",(IF(Table3[[#This Row],[Column11]]&lt;&gt;"no",Table3[[#This Row],[Size]]*(SUM(Table3[[#This Row],[Date 1]:[Date 8]])),"")))),""))),(Table3[[#This Row],[Bundle]])),"")</calculatedColumnFormula>
    </tableColumn>
    <tableColumn id="19" xr3:uid="{00000000-0010-0000-0100-000013000000}" name="Order" dataDxfId="53">
      <calculatedColumnFormula>IF(SUM(L5:S5)&gt;0,SUM(L5:S5) &amp;" units","")</calculatedColumnFormula>
    </tableColumn>
    <tableColumn id="20" xr3:uid="{00000000-0010-0000-0100-000014000000}" name="Comments" dataDxfId="52"/>
    <tableColumn id="45" xr3:uid="{00000000-0010-0000-0100-00002D000000}" name="Column9" dataDxfId="51"/>
    <tableColumn id="47" xr3:uid="{00000000-0010-0000-0100-00002F000000}" name="Column10" dataDxfId="50"/>
    <tableColumn id="44" xr3:uid="{00000000-0010-0000-0100-00002C000000}" name="Column8" dataDxfId="49"/>
    <tableColumn id="28" xr3:uid="{00000000-0010-0000-0100-00001C000000}" name="Column1" dataDxfId="48" dataCellStyle="Bad"/>
    <tableColumn id="39" xr3:uid="{00000000-0010-0000-0100-000027000000}" name="Column1.5" dataDxfId="47" dataCellStyle="Bad"/>
    <tableColumn id="27" xr3:uid="{00000000-0010-0000-0100-00001B000000}" name="Column2" dataDxfId="46" dataCellStyle="Bad"/>
    <tableColumn id="26" xr3:uid="{00000000-0010-0000-0100-00001A000000}" name="Column3" dataDxfId="45" dataCellStyle="Bad"/>
    <tableColumn id="25" xr3:uid="{00000000-0010-0000-0100-000019000000}" name="Column4" dataDxfId="44" dataCellStyle="Bad"/>
    <tableColumn id="24" xr3:uid="{00000000-0010-0000-0100-000018000000}" name="Column5" dataDxfId="43" dataCellStyle="Bad"/>
    <tableColumn id="49" xr3:uid="{ECA4F627-6B3C-4C4E-B24F-6065E6EBDC12}" name="Column69" dataDxfId="42" dataCellStyle="Bad">
      <calculatedColumnFormula>IF(AND(Table3[[#This Row],[Column68]]=TRUE,COUNTBLANK(Table3[[#This Row],[Date 1]:[Date 8]])=8),TRUE,FALSE)</calculatedColumnFormula>
    </tableColumn>
    <tableColumn id="48" xr3:uid="{DC878FC8-78D3-8D41-A1BA-0C9CAE1860E6}" name="Column68" dataDxfId="41" dataCellStyle="Bad">
      <calculatedColumnFormula>COUNTIF(Table3[[#This Row],[512]:[51]],"yes")&gt;0</calculatedColumnFormula>
    </tableColumn>
    <tableColumn id="35" xr3:uid="{00000000-0010-0000-0100-000023000000}" name="Column66" dataDxfId="40" dataCellStyle="Bad">
      <calculatedColumnFormula>IF(Table3[[#This Row],[512]]="yes",Table3[[#This Row],[Column1]],"")</calculatedColumnFormula>
    </tableColumn>
    <tableColumn id="40" xr3:uid="{00000000-0010-0000-0100-000028000000}" name="Column67" dataDxfId="39" dataCellStyle="Bad">
      <calculatedColumnFormula>IF(Table3[[#This Row],[250]]="yes",Table3[[#This Row],[Column1.5]],"")</calculatedColumnFormula>
    </tableColumn>
    <tableColumn id="34" xr3:uid="{00000000-0010-0000-0100-000022000000}" name="Column65" dataDxfId="38" dataCellStyle="Bad">
      <calculatedColumnFormula>IF(Table3[[#This Row],[288]]="yes",Table3[[#This Row],[Column2]],"")</calculatedColumnFormula>
    </tableColumn>
    <tableColumn id="33" xr3:uid="{00000000-0010-0000-0100-000021000000}" name="Column64" dataDxfId="37" dataCellStyle="Bad">
      <calculatedColumnFormula>IF(Table3[[#This Row],[144]]="yes",Table3[[#This Row],[Column3]],"")</calculatedColumnFormula>
    </tableColumn>
    <tableColumn id="32" xr3:uid="{00000000-0010-0000-0100-000020000000}" name="Column63" dataDxfId="36" dataCellStyle="Bad">
      <calculatedColumnFormula>IF(Table3[[#This Row],[26]]="yes",Table3[[#This Row],[Column4]],"")</calculatedColumnFormula>
    </tableColumn>
    <tableColumn id="31" xr3:uid="{00000000-0010-0000-0100-00001F000000}" name="Column62" dataDxfId="35" dataCellStyle="Bad">
      <calculatedColumnFormula>IF(Table3[[#This Row],[51]]="yes",Table3[[#This Row],[Column5]],"")</calculatedColumnFormula>
    </tableColumn>
    <tableColumn id="29" xr3:uid="{00000000-0010-0000-0100-00001D000000}" name="Codes" dataDxfId="34">
      <calculatedColumnFormula>IF(COUNTBLANK(#REF!)=7,IF(Table3[[#This Row],[Column9]]&lt;&gt;"",IF(SUM(L5:S5)&lt;&gt;0,Table3[[#This Row],[Column9]],""),""),(SUBSTITUTE(TRIM(SUBSTITUTE(AO5&amp;","&amp;AP5&amp;","&amp;AQ5&amp;","&amp;AR5&amp;","&amp;AS5&amp;","&amp;AT5&amp;","&amp;#REF!,","," "))," ",", ")))</calculatedColumnFormula>
    </tableColumn>
    <tableColumn id="21" xr3:uid="{00000000-0010-0000-0100-000015000000}" name="Stat" dataDxfId="0">
      <calculatedColumnFormula>IF(COUNTBLANK(L5:AC5)&lt;&gt;13,IF(Table3[[#This Row],[Comments]]="Please order in multiples of 20. Minimum order of 100.",IF(COUNTBLANK(Table3[[#This Row],[Date 1]:[Order]])=12,"",1),1),IF(OR(F5="yes",G5="yes",H5="yes",I5="yes",J5="yes",K5="yes"="yes"),1,""))</calculatedColumnFormula>
    </tableColumn>
  </tableColumns>
  <tableStyleInfo name="Table Style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5"/>
  <sheetViews>
    <sheetView showGridLines="0" tabSelected="1" workbookViewId="0">
      <selection activeCell="D10" sqref="D10:F10"/>
    </sheetView>
  </sheetViews>
  <sheetFormatPr baseColWidth="10" defaultColWidth="8.83203125" defaultRowHeight="14" x14ac:dyDescent="0.15"/>
  <cols>
    <col min="1" max="1" width="7.33203125" style="1" customWidth="1"/>
    <col min="2" max="2" width="0.5" style="1" customWidth="1"/>
    <col min="3" max="3" width="17.1640625" style="1" customWidth="1"/>
    <col min="4" max="4" width="6.5" style="1" customWidth="1"/>
    <col min="5" max="5" width="26.1640625" style="1" customWidth="1"/>
    <col min="6" max="6" width="26.5" style="1" customWidth="1"/>
    <col min="7" max="7" width="17" style="1" customWidth="1"/>
    <col min="8" max="8" width="4.33203125" style="1" customWidth="1"/>
    <col min="9" max="9" width="8.83203125" style="1"/>
    <col min="10" max="10" width="8.83203125" style="1" hidden="1" customWidth="1"/>
    <col min="11" max="16384" width="8.83203125" style="1"/>
  </cols>
  <sheetData>
    <row r="1" spans="1:10" ht="26" customHeight="1" thickBot="1" x14ac:dyDescent="0.2"/>
    <row r="2" spans="1:10" ht="45" customHeight="1" thickTop="1" thickBot="1" x14ac:dyDescent="0.2">
      <c r="A2" s="61"/>
      <c r="B2" s="206" t="s">
        <v>333</v>
      </c>
      <c r="C2" s="207"/>
      <c r="D2" s="207"/>
      <c r="E2" s="207"/>
      <c r="F2" s="207"/>
      <c r="G2" s="208"/>
      <c r="H2" s="61"/>
    </row>
    <row r="3" spans="1:10" ht="48" customHeight="1" thickTop="1" thickBot="1" x14ac:dyDescent="0.2">
      <c r="A3" s="61"/>
      <c r="B3" s="218" t="str">
        <f>J3</f>
        <v>T H I S   F O R M   M U S T   B E   F I L L E D   O U T</v>
      </c>
      <c r="C3" s="219"/>
      <c r="D3" s="219"/>
      <c r="E3" s="219"/>
      <c r="F3" s="219"/>
      <c r="G3" s="220"/>
      <c r="H3" s="61"/>
      <c r="J3" s="1" t="str">
        <f>IF(AND(COUNTBLANK(D22:D26)&lt;5,COUNTBLANK(D10:D17)&lt;1),$J$4,$J$5)</f>
        <v>T H I S   F O R M   M U S T   B E   F I L L E D   O U T</v>
      </c>
    </row>
    <row r="4" spans="1:10" ht="45.75" customHeight="1" thickTop="1" x14ac:dyDescent="0.3">
      <c r="A4" s="61"/>
      <c r="B4" s="221" t="s">
        <v>3280</v>
      </c>
      <c r="C4" s="222"/>
      <c r="D4" s="222"/>
      <c r="E4" s="222"/>
      <c r="F4" s="222"/>
      <c r="G4" s="223"/>
      <c r="H4" s="61"/>
      <c r="J4" s="1" t="s">
        <v>335</v>
      </c>
    </row>
    <row r="5" spans="1:10" ht="39" customHeight="1" x14ac:dyDescent="0.15">
      <c r="A5" s="61"/>
      <c r="B5" s="224" t="s">
        <v>1270</v>
      </c>
      <c r="C5" s="225"/>
      <c r="D5" s="225"/>
      <c r="E5" s="225"/>
      <c r="F5" s="225"/>
      <c r="G5" s="226"/>
      <c r="H5" s="61"/>
      <c r="J5" s="1" t="s">
        <v>334</v>
      </c>
    </row>
    <row r="6" spans="1:10" ht="50.25" customHeight="1" x14ac:dyDescent="0.15">
      <c r="A6" s="61"/>
      <c r="B6" s="209" t="s">
        <v>744</v>
      </c>
      <c r="C6" s="210"/>
      <c r="D6" s="210"/>
      <c r="E6" s="210"/>
      <c r="F6" s="210"/>
      <c r="G6" s="211"/>
      <c r="H6" s="61"/>
    </row>
    <row r="7" spans="1:10" ht="36.75" customHeight="1" thickBot="1" x14ac:dyDescent="0.25">
      <c r="A7" s="61"/>
      <c r="B7" s="215" t="s">
        <v>3281</v>
      </c>
      <c r="C7" s="216"/>
      <c r="D7" s="216"/>
      <c r="E7" s="216"/>
      <c r="F7" s="216"/>
      <c r="G7" s="217"/>
      <c r="H7" s="61"/>
    </row>
    <row r="8" spans="1:10" ht="24" customHeight="1" thickTop="1" thickBot="1" x14ac:dyDescent="0.2">
      <c r="A8" s="61"/>
      <c r="B8" s="65"/>
      <c r="C8" s="212"/>
      <c r="D8" s="213"/>
      <c r="E8" s="213"/>
      <c r="F8" s="213"/>
      <c r="G8" s="66"/>
      <c r="H8" s="61"/>
    </row>
    <row r="9" spans="1:10" ht="33" customHeight="1" thickTop="1" thickBot="1" x14ac:dyDescent="0.2">
      <c r="A9" s="61"/>
      <c r="B9" s="65"/>
      <c r="D9" s="214" t="s">
        <v>745</v>
      </c>
      <c r="E9" s="214"/>
      <c r="F9" s="214"/>
      <c r="G9" s="66"/>
      <c r="H9" s="61"/>
    </row>
    <row r="10" spans="1:10" ht="33" customHeight="1" thickTop="1" thickBot="1" x14ac:dyDescent="0.2">
      <c r="A10" s="61"/>
      <c r="B10" s="65"/>
      <c r="C10" s="72" t="s">
        <v>0</v>
      </c>
      <c r="D10" s="195"/>
      <c r="E10" s="196"/>
      <c r="F10" s="197"/>
      <c r="G10" s="66"/>
      <c r="H10" s="61"/>
    </row>
    <row r="11" spans="1:10" ht="33" customHeight="1" thickTop="1" thickBot="1" x14ac:dyDescent="0.2">
      <c r="A11" s="61"/>
      <c r="B11" s="65"/>
      <c r="C11" s="72" t="s">
        <v>22</v>
      </c>
      <c r="D11" s="195"/>
      <c r="E11" s="196"/>
      <c r="F11" s="197"/>
      <c r="G11" s="66"/>
      <c r="H11" s="61"/>
    </row>
    <row r="12" spans="1:10" ht="33" customHeight="1" thickTop="1" thickBot="1" x14ac:dyDescent="0.2">
      <c r="A12" s="61"/>
      <c r="B12" s="65"/>
      <c r="C12" s="72" t="s">
        <v>23</v>
      </c>
      <c r="D12" s="195"/>
      <c r="E12" s="196"/>
      <c r="F12" s="197"/>
      <c r="G12" s="66"/>
      <c r="H12" s="61"/>
    </row>
    <row r="13" spans="1:10" ht="33" customHeight="1" thickTop="1" thickBot="1" x14ac:dyDescent="0.2">
      <c r="A13" s="61"/>
      <c r="B13" s="65"/>
      <c r="C13" s="72" t="s">
        <v>24</v>
      </c>
      <c r="D13" s="195"/>
      <c r="E13" s="196"/>
      <c r="F13" s="197"/>
      <c r="G13" s="66"/>
      <c r="H13" s="61"/>
    </row>
    <row r="14" spans="1:10" ht="33" customHeight="1" thickTop="1" thickBot="1" x14ac:dyDescent="0.2">
      <c r="A14" s="61"/>
      <c r="B14" s="65"/>
      <c r="C14" s="72" t="s">
        <v>25</v>
      </c>
      <c r="D14" s="200"/>
      <c r="E14" s="201"/>
      <c r="F14" s="202"/>
      <c r="G14" s="66"/>
      <c r="H14" s="61"/>
    </row>
    <row r="15" spans="1:10" ht="33" customHeight="1" thickTop="1" thickBot="1" x14ac:dyDescent="0.2">
      <c r="A15" s="61"/>
      <c r="B15" s="65"/>
      <c r="C15" s="72" t="s">
        <v>26</v>
      </c>
      <c r="D15" s="195"/>
      <c r="E15" s="196"/>
      <c r="F15" s="197"/>
      <c r="G15" s="66"/>
      <c r="H15" s="61"/>
    </row>
    <row r="16" spans="1:10" ht="33" customHeight="1" thickTop="1" thickBot="1" x14ac:dyDescent="0.2">
      <c r="A16" s="61"/>
      <c r="B16" s="65"/>
      <c r="C16" s="72" t="s">
        <v>27</v>
      </c>
      <c r="D16" s="203"/>
      <c r="E16" s="204"/>
      <c r="F16" s="205"/>
      <c r="G16" s="66"/>
      <c r="H16" s="61"/>
    </row>
    <row r="17" spans="1:11" ht="33" customHeight="1" thickTop="1" thickBot="1" x14ac:dyDescent="0.2">
      <c r="A17" s="61"/>
      <c r="B17" s="65"/>
      <c r="C17" s="72" t="s">
        <v>28</v>
      </c>
      <c r="D17" s="195"/>
      <c r="E17" s="196"/>
      <c r="F17" s="197"/>
      <c r="G17" s="66"/>
      <c r="H17" s="61"/>
      <c r="K17" s="62"/>
    </row>
    <row r="18" spans="1:11" ht="33" customHeight="1" thickTop="1" x14ac:dyDescent="0.15">
      <c r="A18" s="61"/>
      <c r="B18" s="65"/>
      <c r="C18" s="63"/>
      <c r="D18" s="63"/>
      <c r="E18" s="63"/>
      <c r="F18" s="63"/>
      <c r="G18" s="66"/>
      <c r="H18" s="61"/>
    </row>
    <row r="19" spans="1:11" ht="33" customHeight="1" x14ac:dyDescent="0.25">
      <c r="A19" s="61"/>
      <c r="B19" s="65"/>
      <c r="C19" s="189" t="s">
        <v>29</v>
      </c>
      <c r="D19" s="190"/>
      <c r="E19" s="190"/>
      <c r="F19" s="190"/>
      <c r="G19" s="191"/>
      <c r="H19" s="61"/>
    </row>
    <row r="20" spans="1:11" ht="33" customHeight="1" thickBot="1" x14ac:dyDescent="0.2">
      <c r="A20" s="61"/>
      <c r="B20" s="65"/>
      <c r="C20" s="192" t="s">
        <v>30</v>
      </c>
      <c r="D20" s="193"/>
      <c r="E20" s="193"/>
      <c r="F20" s="193"/>
      <c r="G20" s="194"/>
      <c r="H20" s="61"/>
    </row>
    <row r="21" spans="1:11" ht="33" customHeight="1" thickTop="1" thickBot="1" x14ac:dyDescent="0.2">
      <c r="A21" s="61"/>
      <c r="B21" s="65"/>
      <c r="D21" s="198" t="s">
        <v>31</v>
      </c>
      <c r="E21" s="198"/>
      <c r="F21" s="198"/>
      <c r="G21" s="199"/>
      <c r="H21" s="61"/>
    </row>
    <row r="22" spans="1:11" ht="33" customHeight="1" thickTop="1" thickBot="1" x14ac:dyDescent="0.2">
      <c r="A22" s="61"/>
      <c r="B22" s="65"/>
      <c r="C22" s="72" t="s">
        <v>32</v>
      </c>
      <c r="D22" s="74"/>
      <c r="E22" s="186" t="s">
        <v>33</v>
      </c>
      <c r="F22" s="186"/>
      <c r="G22" s="66"/>
      <c r="H22" s="61"/>
    </row>
    <row r="23" spans="1:11" ht="33" customHeight="1" thickTop="1" thickBot="1" x14ac:dyDescent="0.2">
      <c r="A23" s="61"/>
      <c r="B23" s="65"/>
      <c r="C23" s="72" t="s">
        <v>34</v>
      </c>
      <c r="D23" s="74"/>
      <c r="E23" s="186" t="s">
        <v>35</v>
      </c>
      <c r="F23" s="186"/>
      <c r="G23" s="66"/>
      <c r="H23" s="61"/>
    </row>
    <row r="24" spans="1:11" ht="33" customHeight="1" thickTop="1" thickBot="1" x14ac:dyDescent="0.2">
      <c r="A24" s="61"/>
      <c r="B24" s="65"/>
      <c r="C24" s="72" t="s">
        <v>36</v>
      </c>
      <c r="D24" s="74"/>
      <c r="E24" s="187"/>
      <c r="F24" s="187"/>
      <c r="G24" s="66"/>
      <c r="H24" s="61"/>
    </row>
    <row r="25" spans="1:11" ht="33" customHeight="1" thickTop="1" thickBot="1" x14ac:dyDescent="0.2">
      <c r="A25" s="61"/>
      <c r="B25" s="65"/>
      <c r="C25" s="72" t="s">
        <v>1805</v>
      </c>
      <c r="D25" s="74"/>
      <c r="E25" s="186" t="s">
        <v>1806</v>
      </c>
      <c r="F25" s="186"/>
      <c r="G25" s="66"/>
      <c r="H25" s="61"/>
    </row>
    <row r="26" spans="1:11" ht="33" customHeight="1" thickTop="1" thickBot="1" x14ac:dyDescent="0.2">
      <c r="A26" s="61"/>
      <c r="B26" s="65"/>
      <c r="C26" s="73" t="s">
        <v>37</v>
      </c>
      <c r="D26" s="74"/>
      <c r="E26" s="188" t="s">
        <v>54</v>
      </c>
      <c r="F26" s="188"/>
      <c r="G26" s="66"/>
      <c r="H26" s="61"/>
    </row>
    <row r="27" spans="1:11" ht="33" customHeight="1" thickTop="1" thickBot="1" x14ac:dyDescent="0.2">
      <c r="A27" s="61"/>
      <c r="B27" s="67"/>
      <c r="C27" s="64"/>
      <c r="D27" s="64"/>
      <c r="E27" s="64"/>
      <c r="F27" s="64"/>
      <c r="G27" s="68"/>
      <c r="H27" s="61"/>
    </row>
    <row r="28" spans="1:11" ht="33" customHeight="1" thickTop="1" thickBot="1" x14ac:dyDescent="0.2">
      <c r="B28" s="69"/>
      <c r="C28" s="70"/>
      <c r="D28" s="70"/>
      <c r="E28" s="70"/>
      <c r="F28" s="70"/>
      <c r="G28" s="71"/>
    </row>
    <row r="29" spans="1:11" ht="25" customHeight="1" thickTop="1" x14ac:dyDescent="0.15"/>
    <row r="30" spans="1:11" ht="25" customHeight="1" x14ac:dyDescent="0.15"/>
    <row r="31" spans="1:11" ht="25" customHeight="1" x14ac:dyDescent="0.15"/>
    <row r="32" spans="1:11" ht="25" customHeight="1" x14ac:dyDescent="0.15"/>
    <row r="33" ht="25" customHeight="1" x14ac:dyDescent="0.15"/>
    <row r="34" ht="25" customHeight="1" x14ac:dyDescent="0.15"/>
    <row r="35" ht="25" customHeight="1" x14ac:dyDescent="0.15"/>
  </sheetData>
  <sheetProtection algorithmName="SHA-512" hashValue="RrubISb2BqJ8AF7U7qM/WK/my7muzINmkvCNZ9PzZ1kBU2kROZ/V5xYg61EEu3HBsPmi464TVMEW2m5AHmnG4Q==" saltValue="TgpylEZbhl/eG5I2QDSqgg==" spinCount="100000" sheet="1" formatCells="0" formatColumns="0" formatRows="0" selectLockedCells="1"/>
  <mergeCells count="24">
    <mergeCell ref="B2:G2"/>
    <mergeCell ref="B6:G6"/>
    <mergeCell ref="C8:F8"/>
    <mergeCell ref="D9:F9"/>
    <mergeCell ref="D10:F10"/>
    <mergeCell ref="B7:G7"/>
    <mergeCell ref="B3:G3"/>
    <mergeCell ref="B4:G4"/>
    <mergeCell ref="B5:G5"/>
    <mergeCell ref="D11:F11"/>
    <mergeCell ref="D21:G21"/>
    <mergeCell ref="D12:F12"/>
    <mergeCell ref="D13:F13"/>
    <mergeCell ref="D14:F14"/>
    <mergeCell ref="D15:F15"/>
    <mergeCell ref="D16:F16"/>
    <mergeCell ref="D17:F17"/>
    <mergeCell ref="E22:F22"/>
    <mergeCell ref="E24:F24"/>
    <mergeCell ref="E26:F26"/>
    <mergeCell ref="C19:G19"/>
    <mergeCell ref="C20:G20"/>
    <mergeCell ref="E23:F23"/>
    <mergeCell ref="E25:F25"/>
  </mergeCells>
  <conditionalFormatting sqref="B3:G3">
    <cfRule type="expression" dxfId="33" priority="1">
      <formula>IF($B$3=$J$4,TRUE,FALSE)</formula>
    </cfRule>
  </conditionalFormatting>
  <conditionalFormatting sqref="D22:D26">
    <cfRule type="cellIs" dxfId="32" priority="465" stopIfTrue="1" operator="equal">
      <formula>"yes"</formula>
    </cfRule>
    <cfRule type="expression" dxfId="31" priority="466">
      <formula>IF(COUNTBLANK($D$22:$D$26)&lt;4,TRUE,FALSE)</formula>
    </cfRule>
  </conditionalFormatting>
  <conditionalFormatting sqref="D10:F17">
    <cfRule type="notContainsBlanks" dxfId="30" priority="6" stopIfTrue="1">
      <formula>LEN(TRIM(D10))&gt;0</formula>
    </cfRule>
  </conditionalFormatting>
  <dataValidations count="2">
    <dataValidation type="list" allowBlank="1" showInputMessage="1" showErrorMessage="1" errorTitle="Enter yes" error="To select this payment method key in &quot;yes&quot;. Or select &quot;yes&quot; from the dropdown menu. Delete cell contents to deselect." promptTitle="Payment Method" prompt="To select this payment method key in &quot;yes&quot;. Or select &quot;yes&quot; from the dropdown menu." sqref="D22:D26" xr:uid="{00000000-0002-0000-0000-000000000000}">
      <formula1>"yes"</formula1>
    </dataValidation>
    <dataValidation type="textLength" operator="greaterThan" allowBlank="1" showInputMessage="1" showErrorMessage="1" errorTitle="Not a Valid Phone #" error="Please enter a valid _x000a_10 digit phone number." promptTitle="Phone Number" prompt="Please enter a valid 10 digit phone number." sqref="D16:F16" xr:uid="{00000000-0002-0000-0000-000001000000}">
      <formula1>9</formula1>
    </dataValidation>
  </dataValidations>
  <pageMargins left="0.7" right="0.7" top="0.4" bottom="0.4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F175"/>
  <sheetViews>
    <sheetView showGridLines="0" zoomScaleNormal="100" workbookViewId="0">
      <pane ySplit="4" topLeftCell="A5" activePane="bottomLeft" state="frozen"/>
      <selection activeCell="D10" sqref="D10:F10"/>
      <selection pane="bottomLeft" activeCell="L21" sqref="L21"/>
    </sheetView>
  </sheetViews>
  <sheetFormatPr baseColWidth="10" defaultColWidth="9.1640625" defaultRowHeight="35" x14ac:dyDescent="0.35"/>
  <cols>
    <col min="1" max="1" width="3" style="27" customWidth="1"/>
    <col min="2" max="2" width="6.6640625" style="15" customWidth="1"/>
    <col min="3" max="3" width="13" style="8" customWidth="1"/>
    <col min="4" max="4" width="27.33203125" style="34" customWidth="1"/>
    <col min="5" max="5" width="9.1640625" style="9" customWidth="1"/>
    <col min="6" max="6" width="7.6640625" style="7" customWidth="1"/>
    <col min="7" max="7" width="4.1640625" style="7" customWidth="1"/>
    <col min="8" max="15" width="6" style="10" customWidth="1"/>
    <col min="16" max="16" width="14.1640625" style="123" customWidth="1"/>
    <col min="17" max="17" width="18" style="122" customWidth="1"/>
    <col min="18" max="18" width="6.5" style="7" customWidth="1"/>
    <col min="19" max="19" width="5.33203125" style="7" customWidth="1"/>
    <col min="20" max="20" width="7.6640625" style="24" customWidth="1"/>
    <col min="21" max="22" width="6.83203125" style="7" hidden="1" customWidth="1"/>
    <col min="23" max="23" width="6.5" style="7" hidden="1" customWidth="1"/>
    <col min="24" max="24" width="7.5" style="7" customWidth="1"/>
    <col min="25" max="25" width="10.5" style="95" customWidth="1"/>
    <col min="26" max="26" width="25.1640625" style="11" customWidth="1"/>
    <col min="27" max="27" width="3.1640625" style="10" customWidth="1"/>
    <col min="28" max="29" width="9.1640625" style="1"/>
    <col min="30" max="30" width="24.83203125" style="1" customWidth="1"/>
    <col min="31" max="31" width="9.1640625" style="1"/>
    <col min="32" max="32" width="9.1640625" style="1" hidden="1" customWidth="1"/>
    <col min="33" max="16384" width="9.1640625" style="1"/>
  </cols>
  <sheetData>
    <row r="1" spans="1:32" ht="36" customHeight="1" thickBot="1" x14ac:dyDescent="0.4">
      <c r="A1" s="27" t="s">
        <v>187</v>
      </c>
      <c r="B1" s="243" t="s">
        <v>0</v>
      </c>
      <c r="C1" s="244"/>
      <c r="D1" s="244"/>
      <c r="E1" s="244"/>
      <c r="F1" s="228" t="s">
        <v>1</v>
      </c>
      <c r="G1" s="228"/>
      <c r="H1" s="229" t="str">
        <f>UPPER("Fill in desired shipweeks in row below. Specify QTY below shipweeks")</f>
        <v>FILL IN DESIRED SHIPWEEKS IN ROW BELOW. SPECIFY QTY BELOW SHIPWEEKS</v>
      </c>
      <c r="I1" s="229"/>
      <c r="J1" s="229"/>
      <c r="K1" s="229"/>
      <c r="L1" s="229"/>
      <c r="M1" s="229"/>
      <c r="N1" s="229"/>
      <c r="O1" s="229"/>
      <c r="R1" s="76"/>
      <c r="S1" s="77"/>
      <c r="T1" s="46"/>
      <c r="X1" s="77"/>
      <c r="Z1" s="79"/>
      <c r="AA1" s="231"/>
      <c r="AF1" t="s">
        <v>190</v>
      </c>
    </row>
    <row r="2" spans="1:32" ht="36" thickBot="1" x14ac:dyDescent="0.4">
      <c r="B2" s="233">
        <f>'Must Fill In'!D10</f>
        <v>0</v>
      </c>
      <c r="C2" s="234"/>
      <c r="D2" s="234"/>
      <c r="E2" s="235"/>
      <c r="F2" s="236">
        <f>'Must Fill In'!D14</f>
        <v>0</v>
      </c>
      <c r="G2" s="237"/>
      <c r="H2" s="230"/>
      <c r="I2" s="230"/>
      <c r="J2" s="230"/>
      <c r="K2" s="230"/>
      <c r="L2" s="230"/>
      <c r="M2" s="230"/>
      <c r="N2" s="230"/>
      <c r="O2" s="230"/>
      <c r="P2" s="238" t="s">
        <v>1528</v>
      </c>
      <c r="Q2" s="239"/>
      <c r="R2" s="238" t="s">
        <v>195</v>
      </c>
      <c r="S2" s="242"/>
      <c r="T2" s="242"/>
      <c r="U2" s="242"/>
      <c r="V2" s="242"/>
      <c r="W2" s="242"/>
      <c r="X2" s="239"/>
      <c r="Y2" s="96"/>
      <c r="Z2" s="48"/>
      <c r="AA2" s="232"/>
      <c r="AF2" t="s">
        <v>189</v>
      </c>
    </row>
    <row r="3" spans="1:32" ht="45" customHeight="1" x14ac:dyDescent="0.4">
      <c r="A3" s="80"/>
      <c r="B3" s="81" t="s">
        <v>4</v>
      </c>
      <c r="C3" s="81" t="s">
        <v>5</v>
      </c>
      <c r="D3" s="81" t="s">
        <v>6</v>
      </c>
      <c r="E3" s="82" t="s">
        <v>55</v>
      </c>
      <c r="F3" s="240" t="s">
        <v>733</v>
      </c>
      <c r="G3" s="241"/>
      <c r="H3" s="100"/>
      <c r="I3" s="100"/>
      <c r="J3" s="100"/>
      <c r="K3" s="100"/>
      <c r="L3" s="100"/>
      <c r="M3" s="100"/>
      <c r="N3" s="100"/>
      <c r="O3" s="101"/>
      <c r="P3" s="129" t="s">
        <v>2</v>
      </c>
      <c r="Q3" s="121" t="s">
        <v>59</v>
      </c>
      <c r="R3" s="50" t="s">
        <v>338</v>
      </c>
      <c r="S3" s="85" t="s">
        <v>196</v>
      </c>
      <c r="T3" s="85" t="s">
        <v>197</v>
      </c>
      <c r="U3" s="49" t="s">
        <v>166</v>
      </c>
      <c r="V3" s="49" t="s">
        <v>337</v>
      </c>
      <c r="W3" s="49" t="s">
        <v>60</v>
      </c>
      <c r="X3" s="86" t="s">
        <v>198</v>
      </c>
      <c r="Y3" s="87" t="s">
        <v>2</v>
      </c>
      <c r="Z3" s="88" t="s">
        <v>3</v>
      </c>
      <c r="AA3" s="232"/>
      <c r="AF3" t="s">
        <v>191</v>
      </c>
    </row>
    <row r="4" spans="1:32" ht="10" customHeight="1" thickBot="1" x14ac:dyDescent="0.2">
      <c r="A4" s="28"/>
      <c r="B4" s="104" t="s">
        <v>4</v>
      </c>
      <c r="C4" s="105" t="s">
        <v>5</v>
      </c>
      <c r="D4" s="106" t="s">
        <v>6</v>
      </c>
      <c r="E4" s="107" t="s">
        <v>55</v>
      </c>
      <c r="F4" s="108" t="s">
        <v>9</v>
      </c>
      <c r="G4" s="108" t="s">
        <v>10</v>
      </c>
      <c r="H4" s="102" t="s">
        <v>12</v>
      </c>
      <c r="I4" s="102" t="s">
        <v>13</v>
      </c>
      <c r="J4" s="102" t="s">
        <v>14</v>
      </c>
      <c r="K4" s="102" t="s">
        <v>15</v>
      </c>
      <c r="L4" s="102" t="s">
        <v>16</v>
      </c>
      <c r="M4" s="102" t="s">
        <v>17</v>
      </c>
      <c r="N4" s="102" t="s">
        <v>18</v>
      </c>
      <c r="O4" s="103" t="s">
        <v>19</v>
      </c>
      <c r="P4" s="110" t="s">
        <v>57</v>
      </c>
      <c r="Q4" s="110" t="s">
        <v>58</v>
      </c>
      <c r="R4" s="109" t="s">
        <v>742</v>
      </c>
      <c r="S4" s="110" t="s">
        <v>743</v>
      </c>
      <c r="T4" s="111" t="s">
        <v>59</v>
      </c>
      <c r="U4" s="110" t="s">
        <v>168</v>
      </c>
      <c r="V4" s="110" t="s">
        <v>336</v>
      </c>
      <c r="W4" s="110" t="s">
        <v>60</v>
      </c>
      <c r="X4" s="112" t="s">
        <v>56</v>
      </c>
      <c r="Y4" s="113" t="s">
        <v>2</v>
      </c>
      <c r="Z4" s="114" t="s">
        <v>3</v>
      </c>
      <c r="AA4" s="117" t="s">
        <v>39</v>
      </c>
    </row>
    <row r="5" spans="1:32" ht="36" thickBot="1" x14ac:dyDescent="0.4">
      <c r="A5" s="27" t="s">
        <v>187</v>
      </c>
      <c r="B5" s="14"/>
      <c r="C5" s="16" t="s">
        <v>735</v>
      </c>
      <c r="D5" s="32" t="s">
        <v>5935</v>
      </c>
      <c r="E5" s="31" t="s">
        <v>128</v>
      </c>
      <c r="F5" s="126" t="s">
        <v>739</v>
      </c>
      <c r="G5" s="127">
        <v>25</v>
      </c>
      <c r="H5" s="19"/>
      <c r="I5" s="20"/>
      <c r="J5" s="20"/>
      <c r="K5" s="20"/>
      <c r="L5" s="20"/>
      <c r="M5" s="20"/>
      <c r="N5" s="20"/>
      <c r="O5" s="21"/>
      <c r="P5" s="131"/>
      <c r="Q5" s="130" t="s">
        <v>21</v>
      </c>
      <c r="R5" s="26" t="s">
        <v>167</v>
      </c>
      <c r="S5" s="133"/>
      <c r="T5" s="132" t="str">
        <f>IF(Table33[[#This Row],[TagOrderMethod2]]="Ratio:","plants per 1 tag",IF(Table33[[#This Row],[TagOrderMethod2]]="Qty:","tags",IF(Table33[[#This Row],[TagOrderMethod2]]="Auto:",IF(S5&lt;&gt;"","tags",""))))</f>
        <v/>
      </c>
      <c r="U5" s="17">
        <f>IFERROR(IF(AR5="",50,(VLOOKUP(Table3[[#This Row],[Codes]],#REF!,4,FALSE))),50)</f>
        <v>50</v>
      </c>
      <c r="V5" s="17" t="str">
        <f>IF(ISNUMBER(SEARCH("tag",Table33[[#This Row],[Notes]])), "Yes", "No")</f>
        <v>No</v>
      </c>
      <c r="W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Row],[TagOrderMethod]]="Auto:",IF(S5&gt;0,S5,IF(COUNTBLANK(J5:Q5)=8,"",(IF(Table3[[#This Row],[Column11]]&lt;&gt;"no",Table3[[#This Row],[Size]]*(SUM(Table3[[#This Row],[Date 1]:[Date 8]])),"")))),""))),(Table3[[#This Row],[Bundle]])),"")</f>
        <v/>
      </c>
      <c r="Y5" s="94" t="str">
        <f t="shared" ref="Y5:Y36" si="0">IF(SUM(H5:O5)&gt;0,SUM(H5:O5) &amp;" units","")</f>
        <v/>
      </c>
      <c r="Z5" s="75"/>
      <c r="AA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5" s="245" t="s">
        <v>38</v>
      </c>
      <c r="AD5" s="227" t="s">
        <v>53</v>
      </c>
    </row>
    <row r="6" spans="1:32" ht="36" thickBot="1" x14ac:dyDescent="0.4">
      <c r="A6" s="27" t="s">
        <v>187</v>
      </c>
      <c r="B6" s="14"/>
      <c r="C6" s="16" t="s">
        <v>735</v>
      </c>
      <c r="D6" s="32" t="s">
        <v>876</v>
      </c>
      <c r="E6" s="31" t="s">
        <v>128</v>
      </c>
      <c r="F6" s="126" t="s">
        <v>739</v>
      </c>
      <c r="G6" s="127">
        <v>25</v>
      </c>
      <c r="H6" s="19"/>
      <c r="I6" s="20"/>
      <c r="J6" s="20"/>
      <c r="K6" s="20"/>
      <c r="L6" s="20"/>
      <c r="M6" s="20"/>
      <c r="N6" s="20"/>
      <c r="O6" s="21"/>
      <c r="P6" s="131"/>
      <c r="Q6" s="130" t="s">
        <v>21</v>
      </c>
      <c r="R6" s="26" t="s">
        <v>167</v>
      </c>
      <c r="S6" s="133"/>
      <c r="T6" s="132" t="str">
        <f>IF(Table33[[#This Row],[TagOrderMethod2]]="Ratio:","plants per 1 tag",IF(Table33[[#This Row],[TagOrderMethod2]]="Qty:","tags",IF(Table33[[#This Row],[TagOrderMethod2]]="Auto:",IF(S6&lt;&gt;"","tags",""))))</f>
        <v/>
      </c>
      <c r="U6" s="17">
        <f>IFERROR(IF(AP6="",50,(VLOOKUP(Table3[[#This Row],[Codes]],#REF!,4,FALSE))),50)</f>
        <v>50</v>
      </c>
      <c r="V6" s="17" t="str">
        <f>IF(ISNUMBER(SEARCH("tag",Table33[[#This Row],[Notes]])), "Yes", "No")</f>
        <v>No</v>
      </c>
      <c r="W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Row],[TagOrderMethod]]="Auto:",IF(S6&gt;0,S6,IF(COUNTBLANK(J6:Q6)=8,"",(IF(Table3[[#This Row],[Column11]]&lt;&gt;"no",Table3[[#This Row],[Size]]*(SUM(Table3[[#This Row],[Date 1]:[Date 8]])),"")))),""))),(Table3[[#This Row],[Bundle]])),"")</f>
        <v/>
      </c>
      <c r="Y6" s="94" t="str">
        <f t="shared" si="0"/>
        <v/>
      </c>
      <c r="Z6" s="75"/>
      <c r="AA6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6" s="245"/>
      <c r="AD6" s="227"/>
    </row>
    <row r="7" spans="1:32" ht="36" thickBot="1" x14ac:dyDescent="0.4">
      <c r="A7" s="27" t="s">
        <v>187</v>
      </c>
      <c r="B7" s="14"/>
      <c r="C7" s="16" t="s">
        <v>735</v>
      </c>
      <c r="D7" s="32" t="s">
        <v>738</v>
      </c>
      <c r="E7" s="31" t="s">
        <v>128</v>
      </c>
      <c r="F7" s="126" t="s">
        <v>739</v>
      </c>
      <c r="G7" s="128">
        <v>25</v>
      </c>
      <c r="H7" s="22"/>
      <c r="I7" s="20"/>
      <c r="J7" s="20"/>
      <c r="K7" s="20"/>
      <c r="L7" s="20"/>
      <c r="M7" s="20"/>
      <c r="N7" s="20"/>
      <c r="O7" s="21"/>
      <c r="P7" s="131"/>
      <c r="Q7" s="130" t="s">
        <v>21</v>
      </c>
      <c r="R7" s="26" t="s">
        <v>167</v>
      </c>
      <c r="S7" s="133"/>
      <c r="T7" s="132" t="str">
        <f>IF(Table33[[#This Row],[TagOrderMethod2]]="Ratio:","plants per 1 tag",IF(Table33[[#This Row],[TagOrderMethod2]]="Qty:","tags",IF(Table33[[#This Row],[TagOrderMethod2]]="Auto:",IF(S7&lt;&gt;"","tags",""))))</f>
        <v/>
      </c>
      <c r="U7" s="17">
        <f>IFERROR(IF(AP7="",50,(VLOOKUP(Table3[[#This Row],[Codes]],#REF!,4,FALSE))),50)</f>
        <v>50</v>
      </c>
      <c r="V7" s="17" t="str">
        <f>IF(ISNUMBER(SEARCH("tag",Table33[[#This Row],[Notes]])), "Yes", "No")</f>
        <v>No</v>
      </c>
      <c r="W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Row],[TagOrderMethod]]="Auto:",IF(S7&gt;0,S7,IF(COUNTBLANK(J7:Q7)=8,"",(IF(Table3[[#This Row],[Column11]]&lt;&gt;"no",Table3[[#This Row],[Size]]*(SUM(Table3[[#This Row],[Date 1]:[Date 8]])),"")))),""))),(Table3[[#This Row],[Bundle]])),"")</f>
        <v/>
      </c>
      <c r="Y7" s="94" t="str">
        <f t="shared" si="0"/>
        <v/>
      </c>
      <c r="Z7" s="75"/>
      <c r="AA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7" s="37" t="s">
        <v>699</v>
      </c>
      <c r="AD7" s="38">
        <v>45600</v>
      </c>
    </row>
    <row r="8" spans="1:32" ht="37" thickTop="1" thickBot="1" x14ac:dyDescent="0.4">
      <c r="A8" s="27" t="s">
        <v>187</v>
      </c>
      <c r="B8" s="14"/>
      <c r="C8" s="16" t="s">
        <v>735</v>
      </c>
      <c r="D8" s="32" t="s">
        <v>877</v>
      </c>
      <c r="E8" s="31" t="s">
        <v>128</v>
      </c>
      <c r="F8" s="126" t="s">
        <v>739</v>
      </c>
      <c r="G8" s="128">
        <v>25</v>
      </c>
      <c r="H8" s="22"/>
      <c r="I8" s="20"/>
      <c r="J8" s="20"/>
      <c r="K8" s="20"/>
      <c r="L8" s="20"/>
      <c r="M8" s="20"/>
      <c r="N8" s="20"/>
      <c r="O8" s="21"/>
      <c r="P8" s="131"/>
      <c r="Q8" s="130" t="s">
        <v>21</v>
      </c>
      <c r="R8" s="26" t="s">
        <v>167</v>
      </c>
      <c r="S8" s="133"/>
      <c r="T8" s="132" t="str">
        <f>IF(Table33[[#This Row],[TagOrderMethod2]]="Ratio:","plants per 1 tag",IF(Table33[[#This Row],[TagOrderMethod2]]="Qty:","tags",IF(Table33[[#This Row],[TagOrderMethod2]]="Auto:",IF(S8&lt;&gt;"","tags",""))))</f>
        <v/>
      </c>
      <c r="U8" s="17">
        <f>IFERROR(IF(AP8="",50,(VLOOKUP(Table3[[#This Row],[Codes]],#REF!,4,FALSE))),50)</f>
        <v>50</v>
      </c>
      <c r="V8" s="17" t="str">
        <f>IF(ISNUMBER(SEARCH("tag",Table33[[#This Row],[Notes]])), "Yes", "No")</f>
        <v>No</v>
      </c>
      <c r="W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Row],[TagOrderMethod]]="Auto:",IF(S8&gt;0,S8,IF(COUNTBLANK(J8:Q8)=8,"",(IF(Table3[[#This Row],[Column11]]&lt;&gt;"no",Table3[[#This Row],[Size]]*(SUM(Table3[[#This Row],[Date 1]:[Date 8]])),"")))),""))),(Table3[[#This Row],[Bundle]])),"")</f>
        <v/>
      </c>
      <c r="Y8" s="94" t="str">
        <f t="shared" si="0"/>
        <v/>
      </c>
      <c r="Z8" s="75"/>
      <c r="AA8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8" s="37" t="s">
        <v>700</v>
      </c>
      <c r="AD8" s="40">
        <f t="shared" ref="AD8:AD41" si="1">AD7+7</f>
        <v>45607</v>
      </c>
    </row>
    <row r="9" spans="1:32" ht="37" thickTop="1" thickBot="1" x14ac:dyDescent="0.4">
      <c r="B9" s="14"/>
      <c r="C9" s="16" t="s">
        <v>735</v>
      </c>
      <c r="D9" s="32" t="s">
        <v>878</v>
      </c>
      <c r="E9" s="31" t="s">
        <v>128</v>
      </c>
      <c r="F9" s="126" t="s">
        <v>739</v>
      </c>
      <c r="G9" s="128">
        <v>25</v>
      </c>
      <c r="H9" s="22"/>
      <c r="I9" s="20"/>
      <c r="J9" s="20"/>
      <c r="K9" s="20"/>
      <c r="L9" s="20"/>
      <c r="M9" s="20"/>
      <c r="N9" s="20"/>
      <c r="O9" s="21"/>
      <c r="P9" s="131"/>
      <c r="Q9" s="130" t="s">
        <v>21</v>
      </c>
      <c r="R9" s="26" t="s">
        <v>167</v>
      </c>
      <c r="S9" s="133"/>
      <c r="T9" s="132" t="str">
        <f>IF(Table33[[#This Row],[TagOrderMethod2]]="Ratio:","plants per 1 tag",IF(Table33[[#This Row],[TagOrderMethod2]]="Qty:","tags",IF(Table33[[#This Row],[TagOrderMethod2]]="Auto:",IF(S9&lt;&gt;"","tags",""))))</f>
        <v/>
      </c>
      <c r="U9" s="17">
        <f>IFERROR(IF(AP9="",50,(VLOOKUP(Table3[[#This Row],[Codes]],#REF!,4,FALSE))),50)</f>
        <v>50</v>
      </c>
      <c r="V9" s="17" t="str">
        <f>IF(ISNUMBER(SEARCH("tag",Table33[[#This Row],[Notes]])), "Yes", "No")</f>
        <v>No</v>
      </c>
      <c r="W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Row],[TagOrderMethod]]="Auto:",IF(S9&gt;0,S9,IF(COUNTBLANK(J9:Q9)=8,"",(IF(Table3[[#This Row],[Column11]]&lt;&gt;"no",Table3[[#This Row],[Size]]*(SUM(Table3[[#This Row],[Date 1]:[Date 8]])),"")))),""))),(Table3[[#This Row],[Bundle]])),"")</f>
        <v/>
      </c>
      <c r="Y9" s="94" t="str">
        <f t="shared" si="0"/>
        <v/>
      </c>
      <c r="Z9" s="75"/>
      <c r="AA9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9" s="37" t="s">
        <v>701</v>
      </c>
      <c r="AD9" s="40">
        <f t="shared" si="1"/>
        <v>45614</v>
      </c>
    </row>
    <row r="10" spans="1:32" ht="37" thickTop="1" thickBot="1" x14ac:dyDescent="0.4">
      <c r="A10" s="27" t="s">
        <v>187</v>
      </c>
      <c r="B10" s="14"/>
      <c r="C10" s="16" t="s">
        <v>735</v>
      </c>
      <c r="D10" s="32" t="s">
        <v>879</v>
      </c>
      <c r="E10" s="31" t="s">
        <v>128</v>
      </c>
      <c r="F10" s="126" t="s">
        <v>739</v>
      </c>
      <c r="G10" s="128">
        <v>25</v>
      </c>
      <c r="H10" s="22"/>
      <c r="I10" s="20"/>
      <c r="J10" s="20"/>
      <c r="K10" s="20"/>
      <c r="L10" s="20"/>
      <c r="M10" s="20"/>
      <c r="N10" s="20"/>
      <c r="O10" s="21"/>
      <c r="P10" s="131"/>
      <c r="Q10" s="130" t="s">
        <v>21</v>
      </c>
      <c r="R10" s="26" t="s">
        <v>167</v>
      </c>
      <c r="S10" s="133"/>
      <c r="T10" s="132" t="str">
        <f>IF(Table33[[#This Row],[TagOrderMethod2]]="Ratio:","plants per 1 tag",IF(Table33[[#This Row],[TagOrderMethod2]]="Qty:","tags",IF(Table33[[#This Row],[TagOrderMethod2]]="Auto:",IF(S10&lt;&gt;"","tags",""))))</f>
        <v/>
      </c>
      <c r="U10" s="17">
        <f>IFERROR(IF(AP10="",50,(VLOOKUP(Table3[[#This Row],[Codes]],#REF!,4,FALSE))),50)</f>
        <v>50</v>
      </c>
      <c r="V10" s="17" t="str">
        <f>IF(ISNUMBER(SEARCH("tag",Table33[[#This Row],[Notes]])), "Yes", "No")</f>
        <v>No</v>
      </c>
      <c r="W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Row],[TagOrderMethod]]="Auto:",IF(S10&gt;0,S10,IF(COUNTBLANK(J10:Q10)=8,"",(IF(Table3[[#This Row],[Column11]]&lt;&gt;"no",Table3[[#This Row],[Size]]*(SUM(Table3[[#This Row],[Date 1]:[Date 8]])),"")))),""))),(Table3[[#This Row],[Bundle]])),"")</f>
        <v/>
      </c>
      <c r="Y10" s="94" t="str">
        <f t="shared" si="0"/>
        <v/>
      </c>
      <c r="Z10" s="75"/>
      <c r="AA10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0" s="37" t="s">
        <v>702</v>
      </c>
      <c r="AD10" s="40">
        <f t="shared" si="1"/>
        <v>45621</v>
      </c>
    </row>
    <row r="11" spans="1:32" ht="37" thickTop="1" thickBot="1" x14ac:dyDescent="0.4">
      <c r="A11" s="27" t="s">
        <v>187</v>
      </c>
      <c r="B11" s="14"/>
      <c r="C11" s="16" t="s">
        <v>735</v>
      </c>
      <c r="D11" s="32" t="s">
        <v>737</v>
      </c>
      <c r="E11" s="31" t="s">
        <v>128</v>
      </c>
      <c r="F11" s="126" t="s">
        <v>739</v>
      </c>
      <c r="G11" s="128">
        <v>25</v>
      </c>
      <c r="H11" s="22"/>
      <c r="I11" s="20"/>
      <c r="J11" s="20"/>
      <c r="K11" s="20"/>
      <c r="L11" s="20"/>
      <c r="M11" s="20"/>
      <c r="N11" s="20"/>
      <c r="O11" s="21"/>
      <c r="P11" s="131"/>
      <c r="Q11" s="130" t="s">
        <v>21</v>
      </c>
      <c r="R11" s="26" t="s">
        <v>167</v>
      </c>
      <c r="S11" s="133"/>
      <c r="T11" s="132" t="str">
        <f>IF(Table33[[#This Row],[TagOrderMethod2]]="Ratio:","plants per 1 tag",IF(Table33[[#This Row],[TagOrderMethod2]]="Qty:","tags",IF(Table33[[#This Row],[TagOrderMethod2]]="Auto:",IF(S11&lt;&gt;"","tags",""))))</f>
        <v/>
      </c>
      <c r="U11" s="17">
        <f>IFERROR(IF(AP11="",50,(VLOOKUP(Table3[[#This Row],[Codes]],#REF!,4,FALSE))),50)</f>
        <v>50</v>
      </c>
      <c r="V11" s="17" t="str">
        <f>IF(ISNUMBER(SEARCH("tag",Table33[[#This Row],[Notes]])), "Yes", "No")</f>
        <v>No</v>
      </c>
      <c r="W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Row],[TagOrderMethod]]="Auto:",IF(S11&gt;0,S11,IF(COUNTBLANK(J11:Q11)=8,"",(IF(Table3[[#This Row],[Column11]]&lt;&gt;"no",Table3[[#This Row],[Size]]*(SUM(Table3[[#This Row],[Date 1]:[Date 8]])),"")))),""))),(Table3[[#This Row],[Bundle]])),"")</f>
        <v/>
      </c>
      <c r="Y11" s="94" t="str">
        <f t="shared" si="0"/>
        <v/>
      </c>
      <c r="Z11" s="75"/>
      <c r="AA11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1" s="37" t="s">
        <v>703</v>
      </c>
      <c r="AD11" s="40">
        <f t="shared" si="1"/>
        <v>45628</v>
      </c>
    </row>
    <row r="12" spans="1:32" ht="37" thickTop="1" thickBot="1" x14ac:dyDescent="0.4">
      <c r="A12" s="27" t="s">
        <v>187</v>
      </c>
      <c r="B12" s="14"/>
      <c r="C12" s="16" t="s">
        <v>735</v>
      </c>
      <c r="D12" s="32" t="s">
        <v>1800</v>
      </c>
      <c r="E12" s="31" t="s">
        <v>128</v>
      </c>
      <c r="F12" s="126" t="s">
        <v>739</v>
      </c>
      <c r="G12" s="128">
        <v>25</v>
      </c>
      <c r="H12" s="22"/>
      <c r="I12" s="20"/>
      <c r="J12" s="20"/>
      <c r="K12" s="20"/>
      <c r="L12" s="20"/>
      <c r="M12" s="20"/>
      <c r="N12" s="20"/>
      <c r="O12" s="21"/>
      <c r="P12" s="131"/>
      <c r="Q12" s="130" t="s">
        <v>21</v>
      </c>
      <c r="R12" s="26" t="s">
        <v>167</v>
      </c>
      <c r="S12" s="133"/>
      <c r="T12" s="132" t="str">
        <f>IF(Table33[[#This Row],[TagOrderMethod2]]="Ratio:","plants per 1 tag",IF(Table33[[#This Row],[TagOrderMethod2]]="Qty:","tags",IF(Table33[[#This Row],[TagOrderMethod2]]="Auto:",IF(S12&lt;&gt;"","tags",""))))</f>
        <v/>
      </c>
      <c r="U12" s="17">
        <f>IFERROR(IF(AP12="",50,(VLOOKUP(Table3[[#This Row],[Codes]],#REF!,4,FALSE))),50)</f>
        <v>50</v>
      </c>
      <c r="V12" s="17" t="str">
        <f>IF(ISNUMBER(SEARCH("tag",Table33[[#This Row],[Notes]])), "Yes", "No")</f>
        <v>No</v>
      </c>
      <c r="W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Row],[TagOrderMethod]]="Auto:",IF(S12&gt;0,S12,IF(COUNTBLANK(J12:Q12)=8,"",(IF(Table3[[#This Row],[Column11]]&lt;&gt;"no",Table3[[#This Row],[Size]]*(SUM(Table3[[#This Row],[Date 1]:[Date 8]])),"")))),""))),(Table3[[#This Row],[Bundle]])),"")</f>
        <v/>
      </c>
      <c r="Y12" s="94" t="str">
        <f t="shared" si="0"/>
        <v/>
      </c>
      <c r="Z12" s="75"/>
      <c r="AA12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2" s="37" t="s">
        <v>704</v>
      </c>
      <c r="AD12" s="40">
        <f t="shared" si="1"/>
        <v>45635</v>
      </c>
    </row>
    <row r="13" spans="1:32" ht="37" thickTop="1" thickBot="1" x14ac:dyDescent="0.4">
      <c r="A13" s="27" t="s">
        <v>187</v>
      </c>
      <c r="B13" s="14"/>
      <c r="C13" s="16" t="s">
        <v>735</v>
      </c>
      <c r="D13" s="32" t="s">
        <v>1801</v>
      </c>
      <c r="E13" s="31" t="s">
        <v>128</v>
      </c>
      <c r="F13" s="126" t="s">
        <v>739</v>
      </c>
      <c r="G13" s="128">
        <v>25</v>
      </c>
      <c r="H13" s="22"/>
      <c r="I13" s="20"/>
      <c r="J13" s="20"/>
      <c r="K13" s="20"/>
      <c r="L13" s="20"/>
      <c r="M13" s="20"/>
      <c r="N13" s="20"/>
      <c r="O13" s="21"/>
      <c r="P13" s="131"/>
      <c r="Q13" s="130" t="s">
        <v>21</v>
      </c>
      <c r="R13" s="26" t="s">
        <v>167</v>
      </c>
      <c r="S13" s="133"/>
      <c r="T13" s="132" t="str">
        <f>IF(Table33[[#This Row],[TagOrderMethod2]]="Ratio:","plants per 1 tag",IF(Table33[[#This Row],[TagOrderMethod2]]="Qty:","tags",IF(Table33[[#This Row],[TagOrderMethod2]]="Auto:",IF(S13&lt;&gt;"","tags",""))))</f>
        <v/>
      </c>
      <c r="U13" s="17">
        <f>IFERROR(IF(AP13="",50,(VLOOKUP(Table3[[#This Row],[Codes]],#REF!,4,FALSE))),50)</f>
        <v>50</v>
      </c>
      <c r="V13" s="17" t="str">
        <f>IF(ISNUMBER(SEARCH("tag",Table33[[#This Row],[Notes]])), "Yes", "No")</f>
        <v>No</v>
      </c>
      <c r="W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Row],[TagOrderMethod]]="Auto:",IF(S13&gt;0,S13,IF(COUNTBLANK(J13:Q13)=8,"",(IF(Table3[[#This Row],[Column11]]&lt;&gt;"no",Table3[[#This Row],[Size]]*(SUM(Table3[[#This Row],[Date 1]:[Date 8]])),"")))),""))),(Table3[[#This Row],[Bundle]])),"")</f>
        <v/>
      </c>
      <c r="Y13" s="94" t="str">
        <f t="shared" si="0"/>
        <v/>
      </c>
      <c r="Z13" s="75"/>
      <c r="AA13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3" s="37" t="s">
        <v>705</v>
      </c>
      <c r="AD13" s="40">
        <f t="shared" si="1"/>
        <v>45642</v>
      </c>
    </row>
    <row r="14" spans="1:32" ht="37" thickTop="1" thickBot="1" x14ac:dyDescent="0.4">
      <c r="A14" s="27" t="s">
        <v>187</v>
      </c>
      <c r="B14" s="14"/>
      <c r="C14" s="16" t="s">
        <v>735</v>
      </c>
      <c r="D14" s="32" t="s">
        <v>1802</v>
      </c>
      <c r="E14" s="31" t="s">
        <v>128</v>
      </c>
      <c r="F14" s="126" t="s">
        <v>739</v>
      </c>
      <c r="G14" s="128">
        <v>25</v>
      </c>
      <c r="H14" s="22"/>
      <c r="I14" s="20"/>
      <c r="J14" s="20"/>
      <c r="K14" s="20"/>
      <c r="L14" s="20"/>
      <c r="M14" s="20"/>
      <c r="N14" s="20"/>
      <c r="O14" s="21"/>
      <c r="P14" s="131"/>
      <c r="Q14" s="130" t="s">
        <v>21</v>
      </c>
      <c r="R14" s="26" t="s">
        <v>167</v>
      </c>
      <c r="S14" s="133"/>
      <c r="T14" s="132" t="str">
        <f>IF(Table33[[#This Row],[TagOrderMethod2]]="Ratio:","plants per 1 tag",IF(Table33[[#This Row],[TagOrderMethod2]]="Qty:","tags",IF(Table33[[#This Row],[TagOrderMethod2]]="Auto:",IF(S14&lt;&gt;"","tags",""))))</f>
        <v/>
      </c>
      <c r="U14" s="17">
        <f>IFERROR(IF(AP14="",50,(VLOOKUP(Table3[[#This Row],[Codes]],#REF!,4,FALSE))),50)</f>
        <v>50</v>
      </c>
      <c r="V14" s="17" t="str">
        <f>IF(ISNUMBER(SEARCH("tag",Table33[[#This Row],[Notes]])), "Yes", "No")</f>
        <v>No</v>
      </c>
      <c r="W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Row],[TagOrderMethod]]="Auto:",IF(S14&gt;0,S14,IF(COUNTBLANK(J14:Q14)=8,"",(IF(Table3[[#This Row],[Column11]]&lt;&gt;"no",Table3[[#This Row],[Size]]*(SUM(Table3[[#This Row],[Date 1]:[Date 8]])),"")))),""))),(Table3[[#This Row],[Bundle]])),"")</f>
        <v/>
      </c>
      <c r="Y14" s="94" t="str">
        <f t="shared" si="0"/>
        <v/>
      </c>
      <c r="Z14" s="75"/>
      <c r="AA14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4" s="37" t="s">
        <v>706</v>
      </c>
      <c r="AD14" s="40">
        <f t="shared" si="1"/>
        <v>45649</v>
      </c>
    </row>
    <row r="15" spans="1:32" ht="37" thickTop="1" thickBot="1" x14ac:dyDescent="0.4">
      <c r="B15" s="14"/>
      <c r="C15" s="16" t="s">
        <v>735</v>
      </c>
      <c r="D15" s="32" t="s">
        <v>1803</v>
      </c>
      <c r="E15" s="31" t="s">
        <v>128</v>
      </c>
      <c r="F15" s="126" t="s">
        <v>739</v>
      </c>
      <c r="G15" s="128">
        <v>25</v>
      </c>
      <c r="H15" s="22"/>
      <c r="I15" s="20"/>
      <c r="J15" s="20"/>
      <c r="K15" s="20"/>
      <c r="L15" s="20"/>
      <c r="M15" s="20"/>
      <c r="N15" s="20"/>
      <c r="O15" s="21"/>
      <c r="P15" s="131"/>
      <c r="Q15" s="130" t="s">
        <v>21</v>
      </c>
      <c r="R15" s="26" t="s">
        <v>167</v>
      </c>
      <c r="S15" s="133"/>
      <c r="T15" s="132" t="str">
        <f>IF(Table33[[#This Row],[TagOrderMethod2]]="Ratio:","plants per 1 tag",IF(Table33[[#This Row],[TagOrderMethod2]]="Qty:","tags",IF(Table33[[#This Row],[TagOrderMethod2]]="Auto:",IF(S15&lt;&gt;"","tags",""))))</f>
        <v/>
      </c>
      <c r="U15" s="17">
        <f>IFERROR(IF(AP15="",50,(VLOOKUP(Table3[[#This Row],[Codes]],#REF!,4,FALSE))),50)</f>
        <v>50</v>
      </c>
      <c r="V15" s="17" t="str">
        <f>IF(ISNUMBER(SEARCH("tag",Table33[[#This Row],[Notes]])), "Yes", "No")</f>
        <v>No</v>
      </c>
      <c r="W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Row],[TagOrderMethod]]="Auto:",IF(S15&gt;0,S15,IF(COUNTBLANK(J15:Q15)=8,"",(IF(Table3[[#This Row],[Column11]]&lt;&gt;"no",Table3[[#This Row],[Size]]*(SUM(Table3[[#This Row],[Date 1]:[Date 8]])),"")))),""))),(Table3[[#This Row],[Bundle]])),"")</f>
        <v/>
      </c>
      <c r="Y15" s="94" t="str">
        <f t="shared" si="0"/>
        <v/>
      </c>
      <c r="Z15" s="75"/>
      <c r="AA1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5" s="39" t="s">
        <v>707</v>
      </c>
      <c r="AD15" s="40">
        <f t="shared" si="1"/>
        <v>45656</v>
      </c>
    </row>
    <row r="16" spans="1:32" ht="37" thickTop="1" thickBot="1" x14ac:dyDescent="0.4">
      <c r="A16" s="27" t="s">
        <v>187</v>
      </c>
      <c r="B16" s="14"/>
      <c r="C16" s="16" t="s">
        <v>735</v>
      </c>
      <c r="D16" s="32" t="s">
        <v>1804</v>
      </c>
      <c r="E16" s="31" t="s">
        <v>128</v>
      </c>
      <c r="F16" s="126" t="s">
        <v>739</v>
      </c>
      <c r="G16" s="128">
        <v>25</v>
      </c>
      <c r="H16" s="22"/>
      <c r="I16" s="20"/>
      <c r="J16" s="20"/>
      <c r="K16" s="20"/>
      <c r="L16" s="20"/>
      <c r="M16" s="20"/>
      <c r="N16" s="20"/>
      <c r="O16" s="21"/>
      <c r="P16" s="131"/>
      <c r="Q16" s="130" t="s">
        <v>21</v>
      </c>
      <c r="R16" s="26" t="s">
        <v>167</v>
      </c>
      <c r="S16" s="133"/>
      <c r="T16" s="132" t="str">
        <f>IF(Table33[[#This Row],[TagOrderMethod2]]="Ratio:","plants per 1 tag",IF(Table33[[#This Row],[TagOrderMethod2]]="Qty:","tags",IF(Table33[[#This Row],[TagOrderMethod2]]="Auto:",IF(S16&lt;&gt;"","tags",""))))</f>
        <v/>
      </c>
      <c r="U16" s="17">
        <f>IFERROR(IF(AP16="",50,(VLOOKUP(Table3[[#This Row],[Codes]],#REF!,4,FALSE))),50)</f>
        <v>50</v>
      </c>
      <c r="V16" s="17" t="str">
        <f>IF(ISNUMBER(SEARCH("tag",Table33[[#This Row],[Notes]])), "Yes", "No")</f>
        <v>No</v>
      </c>
      <c r="W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Row],[TagOrderMethod]]="Auto:",IF(S16&gt;0,S16,IF(COUNTBLANK(J16:Q16)=8,"",(IF(Table3[[#This Row],[Column11]]&lt;&gt;"no",Table3[[#This Row],[Size]]*(SUM(Table3[[#This Row],[Date 1]:[Date 8]])),"")))),""))),(Table3[[#This Row],[Bundle]])),"")</f>
        <v/>
      </c>
      <c r="Y16" s="94" t="str">
        <f t="shared" si="0"/>
        <v/>
      </c>
      <c r="Z16" s="75"/>
      <c r="AA16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6" s="39" t="s">
        <v>708</v>
      </c>
      <c r="AD16" s="40">
        <f t="shared" si="1"/>
        <v>45663</v>
      </c>
    </row>
    <row r="17" spans="1:30" ht="37" thickTop="1" thickBot="1" x14ac:dyDescent="0.4">
      <c r="A17" s="27" t="s">
        <v>187</v>
      </c>
      <c r="B17" s="164">
        <v>9300</v>
      </c>
      <c r="C17" s="16" t="s">
        <v>324</v>
      </c>
      <c r="D17" s="166" t="s">
        <v>3267</v>
      </c>
      <c r="E17" s="31" t="s">
        <v>1799</v>
      </c>
      <c r="F17" s="126" t="s">
        <v>734</v>
      </c>
      <c r="G17" s="128">
        <v>25</v>
      </c>
      <c r="H17" s="22"/>
      <c r="I17" s="20"/>
      <c r="J17" s="20"/>
      <c r="K17" s="20"/>
      <c r="L17" s="20"/>
      <c r="M17" s="20"/>
      <c r="N17" s="20"/>
      <c r="O17" s="21"/>
      <c r="P17" s="124"/>
      <c r="Q17" s="130" t="s">
        <v>740</v>
      </c>
      <c r="R17" s="26" t="s">
        <v>167</v>
      </c>
      <c r="S17" s="25"/>
      <c r="T17" s="51" t="str">
        <f>IF(Table33[[#This Row],[TagOrderMethod2]]="Ratio:","plants per 1 tag",IF(Table33[[#This Row],[TagOrderMethod2]]="Qty:","tags",IF(Table33[[#This Row],[TagOrderMethod2]]="Auto:",IF(S17&lt;&gt;"","tags",""))))</f>
        <v/>
      </c>
      <c r="U17" s="17">
        <v>25</v>
      </c>
      <c r="V17" s="17" t="str">
        <f>IF(ISNUMBER(SEARCH("tag",Table33[[#This Row],[Notes]])), "Yes", "No")</f>
        <v>Yes</v>
      </c>
      <c r="W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Row],[TagOrderMethod]]="Auto:",IF(S17&gt;0,S17,IF(COUNTBLANK(J17:Q17)=8,"",(IF(Table3[[#This Row],[Column11]]&lt;&gt;"no",Table3[[#This Row],[Size]]*(SUM(Table3[[#This Row],[Date 1]:[Date 8]])),"")))),""))),(Table3[[#This Row],[Bundle]])),"")</f>
        <v/>
      </c>
      <c r="Y17" s="94" t="str">
        <f t="shared" si="0"/>
        <v/>
      </c>
      <c r="Z17" s="75"/>
      <c r="AA1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7" s="39" t="s">
        <v>709</v>
      </c>
      <c r="AD17" s="40">
        <f t="shared" si="1"/>
        <v>45670</v>
      </c>
    </row>
    <row r="18" spans="1:30" ht="37" thickTop="1" thickBot="1" x14ac:dyDescent="0.4">
      <c r="A18" s="27" t="s">
        <v>187</v>
      </c>
      <c r="B18" s="164">
        <v>9303</v>
      </c>
      <c r="C18" s="16" t="s">
        <v>324</v>
      </c>
      <c r="D18" s="166" t="s">
        <v>2208</v>
      </c>
      <c r="E18" s="31" t="s">
        <v>1799</v>
      </c>
      <c r="F18" s="126" t="s">
        <v>734</v>
      </c>
      <c r="G18" s="128">
        <v>25</v>
      </c>
      <c r="H18" s="22"/>
      <c r="I18" s="20"/>
      <c r="J18" s="20"/>
      <c r="K18" s="20"/>
      <c r="L18" s="20"/>
      <c r="M18" s="20"/>
      <c r="N18" s="20"/>
      <c r="O18" s="21"/>
      <c r="P18" s="124"/>
      <c r="Q18" s="130" t="s">
        <v>868</v>
      </c>
      <c r="R18" s="26" t="s">
        <v>167</v>
      </c>
      <c r="S18" s="25"/>
      <c r="T18" s="51" t="str">
        <f>IF(Table33[[#This Row],[TagOrderMethod2]]="Ratio:","plants per 1 tag",IF(Table33[[#This Row],[TagOrderMethod2]]="Qty:","tags",IF(Table33[[#This Row],[TagOrderMethod2]]="Auto:",IF(S18&lt;&gt;"","tags",""))))</f>
        <v/>
      </c>
      <c r="U18" s="17">
        <v>25</v>
      </c>
      <c r="V18" s="17" t="str">
        <f>IF(ISNUMBER(SEARCH("tag",Table33[[#This Row],[Notes]])), "Yes", "No")</f>
        <v>Yes</v>
      </c>
      <c r="W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Row],[TagOrderMethod]]="Auto:",IF(S18&gt;0,S18,IF(COUNTBLANK(J18:Q18)=8,"",(IF(Table3[[#This Row],[Column11]]&lt;&gt;"no",Table3[[#This Row],[Size]]*(SUM(Table3[[#This Row],[Date 1]:[Date 8]])),"")))),""))),(Table3[[#This Row],[Bundle]])),"")</f>
        <v/>
      </c>
      <c r="Y18" s="94" t="str">
        <f t="shared" si="0"/>
        <v/>
      </c>
      <c r="Z18" s="75"/>
      <c r="AA18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8" s="39" t="s">
        <v>710</v>
      </c>
      <c r="AD18" s="40">
        <f t="shared" si="1"/>
        <v>45677</v>
      </c>
    </row>
    <row r="19" spans="1:30" ht="37" thickTop="1" thickBot="1" x14ac:dyDescent="0.4">
      <c r="A19" s="27" t="s">
        <v>187</v>
      </c>
      <c r="B19" s="164">
        <v>9306</v>
      </c>
      <c r="C19" s="16" t="s">
        <v>324</v>
      </c>
      <c r="D19" s="166" t="s">
        <v>2209</v>
      </c>
      <c r="E19" s="31" t="s">
        <v>1799</v>
      </c>
      <c r="F19" s="126" t="s">
        <v>734</v>
      </c>
      <c r="G19" s="128">
        <v>25</v>
      </c>
      <c r="H19" s="22"/>
      <c r="I19" s="20"/>
      <c r="J19" s="20"/>
      <c r="K19" s="20"/>
      <c r="L19" s="20"/>
      <c r="M19" s="20"/>
      <c r="N19" s="20"/>
      <c r="O19" s="21"/>
      <c r="P19" s="124"/>
      <c r="Q19" s="130" t="s">
        <v>868</v>
      </c>
      <c r="R19" s="26" t="s">
        <v>167</v>
      </c>
      <c r="S19" s="25"/>
      <c r="T19" s="51" t="str">
        <f>IF(Table33[[#This Row],[TagOrderMethod2]]="Ratio:","plants per 1 tag",IF(Table33[[#This Row],[TagOrderMethod2]]="Qty:","tags",IF(Table33[[#This Row],[TagOrderMethod2]]="Auto:",IF(S19&lt;&gt;"","tags",""))))</f>
        <v/>
      </c>
      <c r="U19" s="17">
        <v>25</v>
      </c>
      <c r="V19" s="17" t="str">
        <f>IF(ISNUMBER(SEARCH("tag",Table33[[#This Row],[Notes]])), "Yes", "No")</f>
        <v>Yes</v>
      </c>
      <c r="W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Row],[TagOrderMethod]]="Auto:",IF(S19&gt;0,S19,IF(COUNTBLANK(J19:Q19)=8,"",(IF(Table3[[#This Row],[Column11]]&lt;&gt;"no",Table3[[#This Row],[Size]]*(SUM(Table3[[#This Row],[Date 1]:[Date 8]])),"")))),""))),(Table3[[#This Row],[Bundle]])),"")</f>
        <v/>
      </c>
      <c r="Y19" s="94" t="str">
        <f t="shared" si="0"/>
        <v/>
      </c>
      <c r="Z19" s="75"/>
      <c r="AA19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9" s="39" t="s">
        <v>711</v>
      </c>
      <c r="AD19" s="40">
        <f t="shared" si="1"/>
        <v>45684</v>
      </c>
    </row>
    <row r="20" spans="1:30" ht="37" thickTop="1" thickBot="1" x14ac:dyDescent="0.4">
      <c r="A20" s="27" t="s">
        <v>187</v>
      </c>
      <c r="B20" s="164">
        <v>9309</v>
      </c>
      <c r="C20" s="16" t="s">
        <v>324</v>
      </c>
      <c r="D20" s="166" t="s">
        <v>2210</v>
      </c>
      <c r="E20" s="31" t="s">
        <v>1799</v>
      </c>
      <c r="F20" s="126" t="s">
        <v>734</v>
      </c>
      <c r="G20" s="128">
        <v>25</v>
      </c>
      <c r="H20" s="22"/>
      <c r="I20" s="20"/>
      <c r="J20" s="20"/>
      <c r="K20" s="20"/>
      <c r="L20" s="20"/>
      <c r="M20" s="20"/>
      <c r="N20" s="20"/>
      <c r="O20" s="21"/>
      <c r="P20" s="124"/>
      <c r="Q20" s="130" t="s">
        <v>868</v>
      </c>
      <c r="R20" s="26" t="s">
        <v>167</v>
      </c>
      <c r="S20" s="25"/>
      <c r="T20" s="51" t="str">
        <f>IF(Table33[[#This Row],[TagOrderMethod2]]="Ratio:","plants per 1 tag",IF(Table33[[#This Row],[TagOrderMethod2]]="Qty:","tags",IF(Table33[[#This Row],[TagOrderMethod2]]="Auto:",IF(S20&lt;&gt;"","tags",""))))</f>
        <v/>
      </c>
      <c r="U20" s="17">
        <v>25</v>
      </c>
      <c r="V20" s="17" t="str">
        <f>IF(ISNUMBER(SEARCH("tag",Table33[[#This Row],[Notes]])), "Yes", "No")</f>
        <v>Yes</v>
      </c>
      <c r="W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Row],[TagOrderMethod]]="Auto:",IF(S20&gt;0,S20,IF(COUNTBLANK(J20:Q20)=8,"",(IF(Table3[[#This Row],[Column11]]&lt;&gt;"no",Table3[[#This Row],[Size]]*(SUM(Table3[[#This Row],[Date 1]:[Date 8]])),"")))),""))),(Table3[[#This Row],[Bundle]])),"")</f>
        <v/>
      </c>
      <c r="Y20" s="94" t="str">
        <f t="shared" si="0"/>
        <v/>
      </c>
      <c r="Z20" s="75"/>
      <c r="AA20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20" s="39" t="s">
        <v>712</v>
      </c>
      <c r="AD20" s="40">
        <f t="shared" si="1"/>
        <v>45691</v>
      </c>
    </row>
    <row r="21" spans="1:30" ht="37" thickTop="1" thickBot="1" x14ac:dyDescent="0.4">
      <c r="A21" s="27" t="s">
        <v>187</v>
      </c>
      <c r="B21" s="164">
        <v>9312</v>
      </c>
      <c r="C21" s="16" t="s">
        <v>324</v>
      </c>
      <c r="D21" s="166" t="s">
        <v>5912</v>
      </c>
      <c r="E21" s="31" t="s">
        <v>1799</v>
      </c>
      <c r="F21" s="126" t="s">
        <v>734</v>
      </c>
      <c r="G21" s="128">
        <v>25</v>
      </c>
      <c r="H21" s="22"/>
      <c r="I21" s="20"/>
      <c r="J21" s="20"/>
      <c r="K21" s="20"/>
      <c r="L21" s="20"/>
      <c r="M21" s="20"/>
      <c r="N21" s="20"/>
      <c r="O21" s="21"/>
      <c r="P21" s="124"/>
      <c r="Q21" s="130" t="s">
        <v>740</v>
      </c>
      <c r="R21" s="26" t="s">
        <v>167</v>
      </c>
      <c r="S21" s="25"/>
      <c r="T21" s="51" t="str">
        <f>IF(Table33[[#This Row],[TagOrderMethod2]]="Ratio:","plants per 1 tag",IF(Table33[[#This Row],[TagOrderMethod2]]="Qty:","tags",IF(Table33[[#This Row],[TagOrderMethod2]]="Auto:",IF(S21&lt;&gt;"","tags",""))))</f>
        <v/>
      </c>
      <c r="U21" s="17">
        <v>25</v>
      </c>
      <c r="V21" s="17" t="str">
        <f>IF(ISNUMBER(SEARCH("tag",Table33[[#This Row],[Notes]])), "Yes", "No")</f>
        <v>Yes</v>
      </c>
      <c r="W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Row],[TagOrderMethod]]="Auto:",IF(S21&gt;0,S21,IF(COUNTBLANK(J21:Q21)=8,"",(IF(Table3[[#This Row],[Column11]]&lt;&gt;"no",Table3[[#This Row],[Size]]*(SUM(Table3[[#This Row],[Date 1]:[Date 8]])),"")))),""))),(Table3[[#This Row],[Bundle]])),"")</f>
        <v/>
      </c>
      <c r="Y21" s="94" t="str">
        <f t="shared" si="0"/>
        <v/>
      </c>
      <c r="Z21" s="75"/>
      <c r="AA21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21" s="39" t="s">
        <v>713</v>
      </c>
      <c r="AD21" s="40">
        <f t="shared" si="1"/>
        <v>45698</v>
      </c>
    </row>
    <row r="22" spans="1:30" ht="37" thickTop="1" thickBot="1" x14ac:dyDescent="0.4">
      <c r="A22" s="27" t="s">
        <v>187</v>
      </c>
      <c r="B22" s="164">
        <v>9315</v>
      </c>
      <c r="C22" s="16" t="s">
        <v>324</v>
      </c>
      <c r="D22" s="166" t="s">
        <v>5913</v>
      </c>
      <c r="E22" s="31" t="s">
        <v>1799</v>
      </c>
      <c r="F22" s="126" t="s">
        <v>734</v>
      </c>
      <c r="G22" s="128">
        <v>25</v>
      </c>
      <c r="H22" s="22"/>
      <c r="I22" s="20"/>
      <c r="J22" s="20"/>
      <c r="K22" s="20"/>
      <c r="L22" s="20"/>
      <c r="M22" s="20"/>
      <c r="N22" s="20"/>
      <c r="O22" s="21"/>
      <c r="P22" s="124"/>
      <c r="Q22" s="130" t="s">
        <v>868</v>
      </c>
      <c r="R22" s="26" t="s">
        <v>167</v>
      </c>
      <c r="S22" s="25"/>
      <c r="T22" s="51" t="str">
        <f>IF(Table33[[#This Row],[TagOrderMethod2]]="Ratio:","plants per 1 tag",IF(Table33[[#This Row],[TagOrderMethod2]]="Qty:","tags",IF(Table33[[#This Row],[TagOrderMethod2]]="Auto:",IF(S22&lt;&gt;"","tags",""))))</f>
        <v/>
      </c>
      <c r="U22" s="17">
        <v>25</v>
      </c>
      <c r="V22" s="17" t="str">
        <f>IF(ISNUMBER(SEARCH("tag",Table33[[#This Row],[Notes]])), "Yes", "No")</f>
        <v>Yes</v>
      </c>
      <c r="W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Row],[TagOrderMethod]]="Auto:",IF(S22&gt;0,S22,IF(COUNTBLANK(J22:Q22)=8,"",(IF(Table3[[#This Row],[Column11]]&lt;&gt;"no",Table3[[#This Row],[Size]]*(SUM(Table3[[#This Row],[Date 1]:[Date 8]])),"")))),""))),(Table3[[#This Row],[Bundle]])),"")</f>
        <v/>
      </c>
      <c r="Y22" s="94" t="str">
        <f t="shared" si="0"/>
        <v/>
      </c>
      <c r="Z22" s="75"/>
      <c r="AA22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22" s="39" t="s">
        <v>714</v>
      </c>
      <c r="AD22" s="40">
        <f t="shared" si="1"/>
        <v>45705</v>
      </c>
    </row>
    <row r="23" spans="1:30" ht="37" thickTop="1" thickBot="1" x14ac:dyDescent="0.4">
      <c r="A23" s="27" t="s">
        <v>187</v>
      </c>
      <c r="B23" s="164">
        <v>9318</v>
      </c>
      <c r="C23" s="16" t="s">
        <v>324</v>
      </c>
      <c r="D23" s="166" t="s">
        <v>2211</v>
      </c>
      <c r="E23" s="31" t="s">
        <v>1799</v>
      </c>
      <c r="F23" s="126" t="s">
        <v>734</v>
      </c>
      <c r="G23" s="128">
        <v>25</v>
      </c>
      <c r="H23" s="22"/>
      <c r="I23" s="20"/>
      <c r="J23" s="20"/>
      <c r="K23" s="20"/>
      <c r="L23" s="20"/>
      <c r="M23" s="20"/>
      <c r="N23" s="20"/>
      <c r="O23" s="21"/>
      <c r="P23" s="124"/>
      <c r="Q23" s="130" t="s">
        <v>741</v>
      </c>
      <c r="R23" s="26" t="s">
        <v>167</v>
      </c>
      <c r="S23" s="25"/>
      <c r="T23" s="51" t="str">
        <f>IF(Table33[[#This Row],[TagOrderMethod2]]="Ratio:","plants per 1 tag",IF(Table33[[#This Row],[TagOrderMethod2]]="Qty:","tags",IF(Table33[[#This Row],[TagOrderMethod2]]="Auto:",IF(S23&lt;&gt;"","tags",""))))</f>
        <v/>
      </c>
      <c r="U23" s="17">
        <v>25</v>
      </c>
      <c r="V23" s="17" t="str">
        <f>IF(ISNUMBER(SEARCH("tag",Table33[[#This Row],[Notes]])), "Yes", "No")</f>
        <v>Yes</v>
      </c>
      <c r="W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Row],[TagOrderMethod]]="Auto:",IF(S23&gt;0,S23,IF(COUNTBLANK(J23:Q23)=8,"",(IF(Table3[[#This Row],[Column11]]&lt;&gt;"no",Table3[[#This Row],[Size]]*(SUM(Table3[[#This Row],[Date 1]:[Date 8]])),"")))),""))),(Table3[[#This Row],[Bundle]])),"")</f>
        <v/>
      </c>
      <c r="Y23" s="94" t="str">
        <f t="shared" si="0"/>
        <v/>
      </c>
      <c r="Z23" s="75"/>
      <c r="AA23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23" s="39" t="s">
        <v>715</v>
      </c>
      <c r="AD23" s="40">
        <f t="shared" si="1"/>
        <v>45712</v>
      </c>
    </row>
    <row r="24" spans="1:30" ht="37" thickTop="1" thickBot="1" x14ac:dyDescent="0.4">
      <c r="A24" s="27" t="s">
        <v>187</v>
      </c>
      <c r="B24" s="164">
        <v>9321</v>
      </c>
      <c r="C24" s="16" t="s">
        <v>324</v>
      </c>
      <c r="D24" s="166" t="s">
        <v>5914</v>
      </c>
      <c r="E24" s="31" t="s">
        <v>1799</v>
      </c>
      <c r="F24" s="126" t="s">
        <v>734</v>
      </c>
      <c r="G24" s="128">
        <v>25</v>
      </c>
      <c r="H24" s="22"/>
      <c r="I24" s="20"/>
      <c r="J24" s="20"/>
      <c r="K24" s="20"/>
      <c r="L24" s="20"/>
      <c r="M24" s="20"/>
      <c r="N24" s="20"/>
      <c r="O24" s="21"/>
      <c r="P24" s="124"/>
      <c r="Q24" s="130" t="s">
        <v>740</v>
      </c>
      <c r="R24" s="26" t="s">
        <v>167</v>
      </c>
      <c r="S24" s="25"/>
      <c r="T24" s="51" t="str">
        <f>IF(Table33[[#This Row],[TagOrderMethod2]]="Ratio:","plants per 1 tag",IF(Table33[[#This Row],[TagOrderMethod2]]="Qty:","tags",IF(Table33[[#This Row],[TagOrderMethod2]]="Auto:",IF(S24&lt;&gt;"","tags",""))))</f>
        <v/>
      </c>
      <c r="U24" s="17">
        <v>25</v>
      </c>
      <c r="V24" s="17" t="str">
        <f>IF(ISNUMBER(SEARCH("tag",Table33[[#This Row],[Notes]])), "Yes", "No")</f>
        <v>Yes</v>
      </c>
      <c r="W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Row],[TagOrderMethod]]="Auto:",IF(S24&gt;0,S24,IF(COUNTBLANK(J24:Q24)=8,"",(IF(Table3[[#This Row],[Column11]]&lt;&gt;"no",Table3[[#This Row],[Size]]*(SUM(Table3[[#This Row],[Date 1]:[Date 8]])),"")))),""))),(Table3[[#This Row],[Bundle]])),"")</f>
        <v/>
      </c>
      <c r="Y24" s="94" t="str">
        <f t="shared" si="0"/>
        <v/>
      </c>
      <c r="Z24" s="75"/>
      <c r="AA24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24" s="39" t="s">
        <v>716</v>
      </c>
      <c r="AD24" s="40">
        <f t="shared" si="1"/>
        <v>45719</v>
      </c>
    </row>
    <row r="25" spans="1:30" ht="37" thickTop="1" thickBot="1" x14ac:dyDescent="0.4">
      <c r="A25" s="27" t="s">
        <v>187</v>
      </c>
      <c r="B25" s="164">
        <v>9324</v>
      </c>
      <c r="C25" s="16" t="s">
        <v>324</v>
      </c>
      <c r="D25" s="166" t="s">
        <v>2212</v>
      </c>
      <c r="E25" s="31" t="s">
        <v>1799</v>
      </c>
      <c r="F25" s="126" t="s">
        <v>734</v>
      </c>
      <c r="G25" s="128">
        <v>25</v>
      </c>
      <c r="H25" s="22"/>
      <c r="I25" s="20"/>
      <c r="J25" s="20"/>
      <c r="K25" s="20"/>
      <c r="L25" s="20"/>
      <c r="M25" s="20"/>
      <c r="N25" s="20"/>
      <c r="O25" s="21"/>
      <c r="P25" s="124"/>
      <c r="Q25" s="130" t="s">
        <v>740</v>
      </c>
      <c r="R25" s="26" t="s">
        <v>167</v>
      </c>
      <c r="S25" s="25"/>
      <c r="T25" s="51" t="str">
        <f>IF(Table33[[#This Row],[TagOrderMethod2]]="Ratio:","plants per 1 tag",IF(Table33[[#This Row],[TagOrderMethod2]]="Qty:","tags",IF(Table33[[#This Row],[TagOrderMethod2]]="Auto:",IF(S25&lt;&gt;"","tags",""))))</f>
        <v/>
      </c>
      <c r="U25" s="17">
        <v>25</v>
      </c>
      <c r="V25" s="17" t="str">
        <f>IF(ISNUMBER(SEARCH("tag",Table33[[#This Row],[Notes]])), "Yes", "No")</f>
        <v>Yes</v>
      </c>
      <c r="W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Row],[TagOrderMethod]]="Auto:",IF(S25&gt;0,S25,IF(COUNTBLANK(J25:Q25)=8,"",(IF(Table3[[#This Row],[Column11]]&lt;&gt;"no",Table3[[#This Row],[Size]]*(SUM(Table3[[#This Row],[Date 1]:[Date 8]])),"")))),""))),(Table3[[#This Row],[Bundle]])),"")</f>
        <v/>
      </c>
      <c r="Y25" s="94" t="str">
        <f t="shared" si="0"/>
        <v/>
      </c>
      <c r="Z25" s="75"/>
      <c r="AA2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25" s="39" t="s">
        <v>717</v>
      </c>
      <c r="AD25" s="40">
        <f t="shared" si="1"/>
        <v>45726</v>
      </c>
    </row>
    <row r="26" spans="1:30" ht="37" thickTop="1" thickBot="1" x14ac:dyDescent="0.4">
      <c r="A26" s="27" t="s">
        <v>187</v>
      </c>
      <c r="B26" s="164">
        <v>9327</v>
      </c>
      <c r="C26" s="16" t="s">
        <v>324</v>
      </c>
      <c r="D26" s="166" t="s">
        <v>2213</v>
      </c>
      <c r="E26" s="31" t="s">
        <v>1799</v>
      </c>
      <c r="F26" s="126" t="s">
        <v>734</v>
      </c>
      <c r="G26" s="128">
        <v>25</v>
      </c>
      <c r="H26" s="22"/>
      <c r="I26" s="20"/>
      <c r="J26" s="20"/>
      <c r="K26" s="20"/>
      <c r="L26" s="20"/>
      <c r="M26" s="20"/>
      <c r="N26" s="20"/>
      <c r="O26" s="21"/>
      <c r="P26" s="124"/>
      <c r="Q26" s="130" t="s">
        <v>741</v>
      </c>
      <c r="R26" s="26" t="s">
        <v>167</v>
      </c>
      <c r="S26" s="25"/>
      <c r="T26" s="51" t="str">
        <f>IF(Table33[[#This Row],[TagOrderMethod2]]="Ratio:","plants per 1 tag",IF(Table33[[#This Row],[TagOrderMethod2]]="Qty:","tags",IF(Table33[[#This Row],[TagOrderMethod2]]="Auto:",IF(S26&lt;&gt;"","tags",""))))</f>
        <v/>
      </c>
      <c r="U26" s="17">
        <v>25</v>
      </c>
      <c r="V26" s="17" t="str">
        <f>IF(ISNUMBER(SEARCH("tag",Table33[[#This Row],[Notes]])), "Yes", "No")</f>
        <v>Yes</v>
      </c>
      <c r="W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Row],[TagOrderMethod]]="Auto:",IF(S26&gt;0,S26,IF(COUNTBLANK(J26:Q26)=8,"",(IF(Table3[[#This Row],[Column11]]&lt;&gt;"no",Table3[[#This Row],[Size]]*(SUM(Table3[[#This Row],[Date 1]:[Date 8]])),"")))),""))),(Table3[[#This Row],[Bundle]])),"")</f>
        <v/>
      </c>
      <c r="Y26" s="94" t="str">
        <f t="shared" si="0"/>
        <v/>
      </c>
      <c r="Z26" s="75"/>
      <c r="AA26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26" s="39" t="s">
        <v>718</v>
      </c>
      <c r="AD26" s="40">
        <f t="shared" si="1"/>
        <v>45733</v>
      </c>
    </row>
    <row r="27" spans="1:30" ht="37" thickTop="1" thickBot="1" x14ac:dyDescent="0.4">
      <c r="A27" s="27" t="s">
        <v>187</v>
      </c>
      <c r="B27" s="164">
        <v>9330</v>
      </c>
      <c r="C27" s="16" t="s">
        <v>324</v>
      </c>
      <c r="D27" s="166" t="s">
        <v>2214</v>
      </c>
      <c r="E27" s="31" t="s">
        <v>1799</v>
      </c>
      <c r="F27" s="126" t="s">
        <v>734</v>
      </c>
      <c r="G27" s="128">
        <v>25</v>
      </c>
      <c r="H27" s="22"/>
      <c r="I27" s="20"/>
      <c r="J27" s="20"/>
      <c r="K27" s="20"/>
      <c r="L27" s="20"/>
      <c r="M27" s="20"/>
      <c r="N27" s="20"/>
      <c r="O27" s="21"/>
      <c r="P27" s="124"/>
      <c r="Q27" s="130" t="s">
        <v>868</v>
      </c>
      <c r="R27" s="26" t="s">
        <v>167</v>
      </c>
      <c r="S27" s="25"/>
      <c r="T27" s="51" t="str">
        <f>IF(Table33[[#This Row],[TagOrderMethod2]]="Ratio:","plants per 1 tag",IF(Table33[[#This Row],[TagOrderMethod2]]="Qty:","tags",IF(Table33[[#This Row],[TagOrderMethod2]]="Auto:",IF(S27&lt;&gt;"","tags",""))))</f>
        <v/>
      </c>
      <c r="U27" s="17">
        <v>25</v>
      </c>
      <c r="V27" s="17" t="str">
        <f>IF(ISNUMBER(SEARCH("tag",Table33[[#This Row],[Notes]])), "Yes", "No")</f>
        <v>Yes</v>
      </c>
      <c r="W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Row],[TagOrderMethod]]="Auto:",IF(S27&gt;0,S27,IF(COUNTBLANK(J27:Q27)=8,"",(IF(Table3[[#This Row],[Column11]]&lt;&gt;"no",Table3[[#This Row],[Size]]*(SUM(Table3[[#This Row],[Date 1]:[Date 8]])),"")))),""))),(Table3[[#This Row],[Bundle]])),"")</f>
        <v/>
      </c>
      <c r="Y27" s="94" t="str">
        <f t="shared" si="0"/>
        <v/>
      </c>
      <c r="Z27" s="75"/>
      <c r="AA2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27" s="39" t="s">
        <v>719</v>
      </c>
      <c r="AD27" s="40">
        <f t="shared" si="1"/>
        <v>45740</v>
      </c>
    </row>
    <row r="28" spans="1:30" ht="37" thickTop="1" thickBot="1" x14ac:dyDescent="0.4">
      <c r="A28" s="27" t="s">
        <v>187</v>
      </c>
      <c r="B28" s="164">
        <v>9333</v>
      </c>
      <c r="C28" s="16" t="s">
        <v>324</v>
      </c>
      <c r="D28" s="166" t="s">
        <v>2215</v>
      </c>
      <c r="E28" s="31" t="s">
        <v>1799</v>
      </c>
      <c r="F28" s="126" t="s">
        <v>734</v>
      </c>
      <c r="G28" s="128">
        <v>50</v>
      </c>
      <c r="H28" s="22"/>
      <c r="I28" s="20"/>
      <c r="J28" s="20"/>
      <c r="K28" s="20"/>
      <c r="L28" s="20"/>
      <c r="M28" s="20"/>
      <c r="N28" s="20"/>
      <c r="O28" s="21"/>
      <c r="P28" s="124"/>
      <c r="Q28" s="130" t="s">
        <v>868</v>
      </c>
      <c r="R28" s="26" t="s">
        <v>167</v>
      </c>
      <c r="S28" s="25"/>
      <c r="T28" s="51" t="str">
        <f>IF(Table33[[#This Row],[TagOrderMethod2]]="Ratio:","plants per 1 tag",IF(Table33[[#This Row],[TagOrderMethod2]]="Qty:","tags",IF(Table33[[#This Row],[TagOrderMethod2]]="Auto:",IF(S28&lt;&gt;"","tags",""))))</f>
        <v/>
      </c>
      <c r="U28" s="17">
        <v>25</v>
      </c>
      <c r="V28" s="17" t="str">
        <f>IF(ISNUMBER(SEARCH("tag",Table33[[#This Row],[Notes]])), "Yes", "No")</f>
        <v>Yes</v>
      </c>
      <c r="W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Row],[TagOrderMethod]]="Auto:",IF(S28&gt;0,S28,IF(COUNTBLANK(J28:Q28)=8,"",(IF(Table3[[#This Row],[Column11]]&lt;&gt;"no",Table3[[#This Row],[Size]]*(SUM(Table3[[#This Row],[Date 1]:[Date 8]])),"")))),""))),(Table3[[#This Row],[Bundle]])),"")</f>
        <v/>
      </c>
      <c r="Y28" s="94" t="str">
        <f t="shared" si="0"/>
        <v/>
      </c>
      <c r="Z28" s="75"/>
      <c r="AA28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28" s="39" t="s">
        <v>720</v>
      </c>
      <c r="AD28" s="40">
        <f t="shared" si="1"/>
        <v>45747</v>
      </c>
    </row>
    <row r="29" spans="1:30" ht="37" thickTop="1" thickBot="1" x14ac:dyDescent="0.4">
      <c r="A29" s="27" t="s">
        <v>187</v>
      </c>
      <c r="B29" s="164">
        <v>9336</v>
      </c>
      <c r="C29" s="16" t="s">
        <v>324</v>
      </c>
      <c r="D29" s="166" t="s">
        <v>2216</v>
      </c>
      <c r="E29" s="31" t="s">
        <v>1799</v>
      </c>
      <c r="F29" s="126" t="s">
        <v>734</v>
      </c>
      <c r="G29" s="128">
        <v>25</v>
      </c>
      <c r="H29" s="22"/>
      <c r="I29" s="20"/>
      <c r="J29" s="20"/>
      <c r="K29" s="20"/>
      <c r="L29" s="20"/>
      <c r="M29" s="20"/>
      <c r="N29" s="20"/>
      <c r="O29" s="21"/>
      <c r="P29" s="124"/>
      <c r="Q29" s="130" t="s">
        <v>870</v>
      </c>
      <c r="R29" s="26" t="s">
        <v>167</v>
      </c>
      <c r="S29" s="25"/>
      <c r="T29" s="51" t="str">
        <f>IF(Table33[[#This Row],[TagOrderMethod2]]="Ratio:","plants per 1 tag",IF(Table33[[#This Row],[TagOrderMethod2]]="Qty:","tags",IF(Table33[[#This Row],[TagOrderMethod2]]="Auto:",IF(S29&lt;&gt;"","tags",""))))</f>
        <v/>
      </c>
      <c r="U29" s="17">
        <v>25</v>
      </c>
      <c r="V29" s="17" t="str">
        <f>IF(ISNUMBER(SEARCH("tag",Table33[[#This Row],[Notes]])), "Yes", "No")</f>
        <v>Yes</v>
      </c>
      <c r="W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Row],[TagOrderMethod]]="Auto:",IF(S29&gt;0,S29,IF(COUNTBLANK(J29:Q29)=8,"",(IF(Table3[[#This Row],[Column11]]&lt;&gt;"no",Table3[[#This Row],[Size]]*(SUM(Table3[[#This Row],[Date 1]:[Date 8]])),"")))),""))),(Table3[[#This Row],[Bundle]])),"")</f>
        <v/>
      </c>
      <c r="Y29" s="94" t="str">
        <f t="shared" si="0"/>
        <v/>
      </c>
      <c r="Z29" s="75"/>
      <c r="AA29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29" s="39" t="s">
        <v>721</v>
      </c>
      <c r="AD29" s="40">
        <f t="shared" si="1"/>
        <v>45754</v>
      </c>
    </row>
    <row r="30" spans="1:30" ht="37" thickTop="1" thickBot="1" x14ac:dyDescent="0.4">
      <c r="A30" s="27" t="s">
        <v>187</v>
      </c>
      <c r="B30" s="164">
        <v>9339</v>
      </c>
      <c r="C30" s="16" t="s">
        <v>324</v>
      </c>
      <c r="D30" s="166" t="s">
        <v>2217</v>
      </c>
      <c r="E30" s="31" t="s">
        <v>1799</v>
      </c>
      <c r="F30" s="126" t="s">
        <v>734</v>
      </c>
      <c r="G30" s="128">
        <v>50</v>
      </c>
      <c r="H30" s="22"/>
      <c r="I30" s="20"/>
      <c r="J30" s="20"/>
      <c r="K30" s="20"/>
      <c r="L30" s="20"/>
      <c r="M30" s="20"/>
      <c r="N30" s="20"/>
      <c r="O30" s="21"/>
      <c r="P30" s="124"/>
      <c r="Q30" s="130" t="s">
        <v>740</v>
      </c>
      <c r="R30" s="26" t="s">
        <v>167</v>
      </c>
      <c r="S30" s="25"/>
      <c r="T30" s="51" t="str">
        <f>IF(Table33[[#This Row],[TagOrderMethod2]]="Ratio:","plants per 1 tag",IF(Table33[[#This Row],[TagOrderMethod2]]="Qty:","tags",IF(Table33[[#This Row],[TagOrderMethod2]]="Auto:",IF(S30&lt;&gt;"","tags",""))))</f>
        <v/>
      </c>
      <c r="U30" s="17">
        <v>25</v>
      </c>
      <c r="V30" s="17" t="str">
        <f>IF(ISNUMBER(SEARCH("tag",Table33[[#This Row],[Notes]])), "Yes", "No")</f>
        <v>Yes</v>
      </c>
      <c r="W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Row],[TagOrderMethod]]="Auto:",IF(S30&gt;0,S30,IF(COUNTBLANK(J30:Q30)=8,"",(IF(Table3[[#This Row],[Column11]]&lt;&gt;"no",Table3[[#This Row],[Size]]*(SUM(Table3[[#This Row],[Date 1]:[Date 8]])),"")))),""))),(Table3[[#This Row],[Bundle]])),"")</f>
        <v/>
      </c>
      <c r="Y30" s="94" t="str">
        <f t="shared" si="0"/>
        <v/>
      </c>
      <c r="Z30" s="75"/>
      <c r="AA30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30" s="39" t="s">
        <v>722</v>
      </c>
      <c r="AD30" s="40">
        <f t="shared" si="1"/>
        <v>45761</v>
      </c>
    </row>
    <row r="31" spans="1:30" ht="37" thickTop="1" thickBot="1" x14ac:dyDescent="0.4">
      <c r="A31" s="27" t="s">
        <v>187</v>
      </c>
      <c r="B31" s="164">
        <v>9342</v>
      </c>
      <c r="C31" s="16" t="s">
        <v>324</v>
      </c>
      <c r="D31" s="166" t="s">
        <v>5915</v>
      </c>
      <c r="E31" s="31" t="s">
        <v>1799</v>
      </c>
      <c r="F31" s="126" t="s">
        <v>734</v>
      </c>
      <c r="G31" s="128">
        <v>25</v>
      </c>
      <c r="H31" s="22"/>
      <c r="I31" s="20"/>
      <c r="J31" s="20"/>
      <c r="K31" s="20"/>
      <c r="L31" s="20"/>
      <c r="M31" s="20"/>
      <c r="N31" s="20"/>
      <c r="O31" s="21"/>
      <c r="P31" s="124"/>
      <c r="Q31" s="130" t="s">
        <v>868</v>
      </c>
      <c r="R31" s="26" t="s">
        <v>167</v>
      </c>
      <c r="S31" s="25"/>
      <c r="T31" s="51" t="str">
        <f>IF(Table33[[#This Row],[TagOrderMethod2]]="Ratio:","plants per 1 tag",IF(Table33[[#This Row],[TagOrderMethod2]]="Qty:","tags",IF(Table33[[#This Row],[TagOrderMethod2]]="Auto:",IF(S31&lt;&gt;"","tags",""))))</f>
        <v/>
      </c>
      <c r="U31" s="17">
        <v>25</v>
      </c>
      <c r="V31" s="17" t="str">
        <f>IF(ISNUMBER(SEARCH("tag",Table33[[#This Row],[Notes]])), "Yes", "No")</f>
        <v>Yes</v>
      </c>
      <c r="W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Row],[TagOrderMethod]]="Auto:",IF(S31&gt;0,S31,IF(COUNTBLANK(J31:Q31)=8,"",(IF(Table3[[#This Row],[Column11]]&lt;&gt;"no",Table3[[#This Row],[Size]]*(SUM(Table3[[#This Row],[Date 1]:[Date 8]])),"")))),""))),(Table3[[#This Row],[Bundle]])),"")</f>
        <v/>
      </c>
      <c r="Y31" s="94" t="str">
        <f t="shared" si="0"/>
        <v/>
      </c>
      <c r="Z31" s="75"/>
      <c r="AA31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31" s="39" t="s">
        <v>723</v>
      </c>
      <c r="AD31" s="40">
        <f t="shared" si="1"/>
        <v>45768</v>
      </c>
    </row>
    <row r="32" spans="1:30" ht="37" thickTop="1" thickBot="1" x14ac:dyDescent="0.4">
      <c r="A32" s="27" t="s">
        <v>187</v>
      </c>
      <c r="B32" s="164">
        <v>9345</v>
      </c>
      <c r="C32" s="16" t="s">
        <v>324</v>
      </c>
      <c r="D32" s="166" t="s">
        <v>2218</v>
      </c>
      <c r="E32" s="31" t="s">
        <v>1799</v>
      </c>
      <c r="F32" s="126" t="s">
        <v>734</v>
      </c>
      <c r="G32" s="128">
        <v>25</v>
      </c>
      <c r="H32" s="22"/>
      <c r="I32" s="20"/>
      <c r="J32" s="20"/>
      <c r="K32" s="20"/>
      <c r="L32" s="20"/>
      <c r="M32" s="20"/>
      <c r="N32" s="20"/>
      <c r="O32" s="21"/>
      <c r="P32" s="124"/>
      <c r="Q32" s="130" t="s">
        <v>741</v>
      </c>
      <c r="R32" s="26" t="s">
        <v>167</v>
      </c>
      <c r="S32" s="25"/>
      <c r="T32" s="51" t="str">
        <f>IF(Table33[[#This Row],[TagOrderMethod2]]="Ratio:","plants per 1 tag",IF(Table33[[#This Row],[TagOrderMethod2]]="Qty:","tags",IF(Table33[[#This Row],[TagOrderMethod2]]="Auto:",IF(S32&lt;&gt;"","tags",""))))</f>
        <v/>
      </c>
      <c r="U32" s="17">
        <v>25</v>
      </c>
      <c r="V32" s="17" t="str">
        <f>IF(ISNUMBER(SEARCH("tag",Table33[[#This Row],[Notes]])), "Yes", "No")</f>
        <v>Yes</v>
      </c>
      <c r="W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Row],[TagOrderMethod]]="Auto:",IF(S32&gt;0,S32,IF(COUNTBLANK(J32:Q32)=8,"",(IF(Table3[[#This Row],[Column11]]&lt;&gt;"no",Table3[[#This Row],[Size]]*(SUM(Table3[[#This Row],[Date 1]:[Date 8]])),"")))),""))),(Table3[[#This Row],[Bundle]])),"")</f>
        <v/>
      </c>
      <c r="Y32" s="94" t="str">
        <f t="shared" si="0"/>
        <v/>
      </c>
      <c r="Z32" s="75"/>
      <c r="AA32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32" s="39" t="s">
        <v>724</v>
      </c>
      <c r="AD32" s="40">
        <f t="shared" si="1"/>
        <v>45775</v>
      </c>
    </row>
    <row r="33" spans="1:30" ht="37" thickTop="1" thickBot="1" x14ac:dyDescent="0.4">
      <c r="A33" s="27" t="s">
        <v>187</v>
      </c>
      <c r="B33" s="164">
        <v>9363</v>
      </c>
      <c r="C33" s="16" t="s">
        <v>324</v>
      </c>
      <c r="D33" s="166" t="s">
        <v>5936</v>
      </c>
      <c r="E33" s="31" t="s">
        <v>1799</v>
      </c>
      <c r="F33" s="126" t="s">
        <v>734</v>
      </c>
      <c r="G33" s="128">
        <v>50</v>
      </c>
      <c r="H33" s="22"/>
      <c r="I33" s="20"/>
      <c r="J33" s="20"/>
      <c r="K33" s="20"/>
      <c r="L33" s="20"/>
      <c r="M33" s="20"/>
      <c r="N33" s="20"/>
      <c r="O33" s="21"/>
      <c r="P33" s="124"/>
      <c r="Q33" s="130" t="s">
        <v>870</v>
      </c>
      <c r="R33" s="26" t="s">
        <v>167</v>
      </c>
      <c r="S33" s="25"/>
      <c r="T33" s="51" t="str">
        <f>IF(Table33[[#This Row],[TagOrderMethod2]]="Ratio:","plants per 1 tag",IF(Table33[[#This Row],[TagOrderMethod2]]="Qty:","tags",IF(Table33[[#This Row],[TagOrderMethod2]]="Auto:",IF(S33&lt;&gt;"","tags",""))))</f>
        <v/>
      </c>
      <c r="U33" s="17">
        <v>25</v>
      </c>
      <c r="V33" s="17" t="str">
        <f>IF(ISNUMBER(SEARCH("tag",Table33[[#This Row],[Notes]])), "Yes", "No")</f>
        <v>Yes</v>
      </c>
      <c r="W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Row],[TagOrderMethod]]="Auto:",IF(S33&gt;0,S33,IF(COUNTBLANK(J33:Q33)=8,"",(IF(Table3[[#This Row],[Column11]]&lt;&gt;"no",Table3[[#This Row],[Size]]*(SUM(Table3[[#This Row],[Date 1]:[Date 8]])),"")))),""))),(Table3[[#This Row],[Bundle]])),"")</f>
        <v/>
      </c>
      <c r="Y33" s="94" t="str">
        <f t="shared" si="0"/>
        <v/>
      </c>
      <c r="Z33" s="75"/>
      <c r="AA33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33" s="39" t="s">
        <v>725</v>
      </c>
      <c r="AD33" s="40">
        <f t="shared" si="1"/>
        <v>45782</v>
      </c>
    </row>
    <row r="34" spans="1:30" ht="37" thickTop="1" thickBot="1" x14ac:dyDescent="0.4">
      <c r="A34" s="27" t="s">
        <v>187</v>
      </c>
      <c r="B34" s="164">
        <v>9348</v>
      </c>
      <c r="C34" s="16" t="s">
        <v>324</v>
      </c>
      <c r="D34" s="166" t="s">
        <v>5928</v>
      </c>
      <c r="E34" s="31" t="s">
        <v>1799</v>
      </c>
      <c r="F34" s="126" t="s">
        <v>734</v>
      </c>
      <c r="G34" s="128">
        <v>25</v>
      </c>
      <c r="H34" s="22"/>
      <c r="I34" s="20"/>
      <c r="J34" s="20"/>
      <c r="K34" s="20"/>
      <c r="L34" s="20"/>
      <c r="M34" s="20"/>
      <c r="N34" s="20"/>
      <c r="O34" s="21"/>
      <c r="P34" s="124"/>
      <c r="Q34" s="130" t="s">
        <v>741</v>
      </c>
      <c r="R34" s="26" t="s">
        <v>167</v>
      </c>
      <c r="S34" s="25"/>
      <c r="T34" s="51" t="str">
        <f>IF(Table33[[#This Row],[TagOrderMethod2]]="Ratio:","plants per 1 tag",IF(Table33[[#This Row],[TagOrderMethod2]]="Qty:","tags",IF(Table33[[#This Row],[TagOrderMethod2]]="Auto:",IF(S34&lt;&gt;"","tags",""))))</f>
        <v/>
      </c>
      <c r="U34" s="17">
        <v>25</v>
      </c>
      <c r="V34" s="17" t="str">
        <f>IF(ISNUMBER(SEARCH("tag",Table33[[#This Row],[Notes]])), "Yes", "No")</f>
        <v>Yes</v>
      </c>
      <c r="W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Row],[TagOrderMethod]]="Auto:",IF(S34&gt;0,S34,IF(COUNTBLANK(J34:Q34)=8,"",(IF(Table3[[#This Row],[Column11]]&lt;&gt;"no",Table3[[#This Row],[Size]]*(SUM(Table3[[#This Row],[Date 1]:[Date 8]])),"")))),""))),(Table3[[#This Row],[Bundle]])),"")</f>
        <v/>
      </c>
      <c r="Y34" s="94" t="str">
        <f t="shared" si="0"/>
        <v/>
      </c>
      <c r="Z34" s="75"/>
      <c r="AA34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34" s="39" t="s">
        <v>726</v>
      </c>
      <c r="AD34" s="40">
        <f t="shared" si="1"/>
        <v>45789</v>
      </c>
    </row>
    <row r="35" spans="1:30" ht="37" thickTop="1" thickBot="1" x14ac:dyDescent="0.4">
      <c r="A35" s="27" t="s">
        <v>187</v>
      </c>
      <c r="B35" s="164">
        <v>9351</v>
      </c>
      <c r="C35" s="16" t="s">
        <v>324</v>
      </c>
      <c r="D35" s="166" t="s">
        <v>2219</v>
      </c>
      <c r="E35" s="31" t="s">
        <v>1799</v>
      </c>
      <c r="F35" s="126" t="s">
        <v>734</v>
      </c>
      <c r="G35" s="128">
        <v>25</v>
      </c>
      <c r="H35" s="22"/>
      <c r="I35" s="20"/>
      <c r="J35" s="20"/>
      <c r="K35" s="20"/>
      <c r="L35" s="20"/>
      <c r="M35" s="20"/>
      <c r="N35" s="20"/>
      <c r="O35" s="21"/>
      <c r="P35" s="124"/>
      <c r="Q35" s="130" t="s">
        <v>741</v>
      </c>
      <c r="R35" s="26" t="s">
        <v>167</v>
      </c>
      <c r="S35" s="25"/>
      <c r="T35" s="51" t="str">
        <f>IF(Table33[[#This Row],[TagOrderMethod2]]="Ratio:","plants per 1 tag",IF(Table33[[#This Row],[TagOrderMethod2]]="Qty:","tags",IF(Table33[[#This Row],[TagOrderMethod2]]="Auto:",IF(S35&lt;&gt;"","tags",""))))</f>
        <v/>
      </c>
      <c r="U35" s="17">
        <v>25</v>
      </c>
      <c r="V35" s="17" t="str">
        <f>IF(ISNUMBER(SEARCH("tag",Table33[[#This Row],[Notes]])), "Yes", "No")</f>
        <v>Yes</v>
      </c>
      <c r="W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Row],[TagOrderMethod]]="Auto:",IF(S35&gt;0,S35,IF(COUNTBLANK(J35:Q35)=8,"",(IF(Table3[[#This Row],[Column11]]&lt;&gt;"no",Table3[[#This Row],[Size]]*(SUM(Table3[[#This Row],[Date 1]:[Date 8]])),"")))),""))),(Table3[[#This Row],[Bundle]])),"")</f>
        <v/>
      </c>
      <c r="Y35" s="94" t="str">
        <f t="shared" si="0"/>
        <v/>
      </c>
      <c r="Z35" s="75"/>
      <c r="AA3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35" s="39" t="s">
        <v>727</v>
      </c>
      <c r="AD35" s="40">
        <f t="shared" si="1"/>
        <v>45796</v>
      </c>
    </row>
    <row r="36" spans="1:30" ht="37" thickTop="1" thickBot="1" x14ac:dyDescent="0.4">
      <c r="A36" s="27" t="s">
        <v>187</v>
      </c>
      <c r="B36" s="164">
        <v>9354</v>
      </c>
      <c r="C36" s="16" t="s">
        <v>324</v>
      </c>
      <c r="D36" s="166" t="s">
        <v>1793</v>
      </c>
      <c r="E36" s="31" t="s">
        <v>1799</v>
      </c>
      <c r="F36" s="126" t="s">
        <v>734</v>
      </c>
      <c r="G36" s="128">
        <v>25</v>
      </c>
      <c r="H36" s="22"/>
      <c r="I36" s="20"/>
      <c r="J36" s="20"/>
      <c r="K36" s="20"/>
      <c r="L36" s="20"/>
      <c r="M36" s="20"/>
      <c r="N36" s="20"/>
      <c r="O36" s="21"/>
      <c r="P36" s="124"/>
      <c r="Q36" s="130" t="s">
        <v>740</v>
      </c>
      <c r="R36" s="26" t="s">
        <v>167</v>
      </c>
      <c r="S36" s="25"/>
      <c r="T36" s="51" t="str">
        <f>IF(Table33[[#This Row],[TagOrderMethod2]]="Ratio:","plants per 1 tag",IF(Table33[[#This Row],[TagOrderMethod2]]="Qty:","tags",IF(Table33[[#This Row],[TagOrderMethod2]]="Auto:",IF(S36&lt;&gt;"","tags",""))))</f>
        <v/>
      </c>
      <c r="U36" s="17">
        <v>25</v>
      </c>
      <c r="V36" s="17" t="str">
        <f>IF(ISNUMBER(SEARCH("tag",Table33[[#This Row],[Notes]])), "Yes", "No")</f>
        <v>Yes</v>
      </c>
      <c r="W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Row],[TagOrderMethod]]="Auto:",IF(S36&gt;0,S36,IF(COUNTBLANK(J36:Q36)=8,"",(IF(Table3[[#This Row],[Column11]]&lt;&gt;"no",Table3[[#This Row],[Size]]*(SUM(Table3[[#This Row],[Date 1]:[Date 8]])),"")))),""))),(Table3[[#This Row],[Bundle]])),"")</f>
        <v/>
      </c>
      <c r="Y36" s="94" t="str">
        <f t="shared" si="0"/>
        <v/>
      </c>
      <c r="Z36" s="75"/>
      <c r="AA36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36" s="39" t="s">
        <v>728</v>
      </c>
      <c r="AD36" s="40">
        <f t="shared" si="1"/>
        <v>45803</v>
      </c>
    </row>
    <row r="37" spans="1:30" ht="37" thickTop="1" thickBot="1" x14ac:dyDescent="0.4">
      <c r="A37" s="27" t="s">
        <v>187</v>
      </c>
      <c r="B37" s="164">
        <v>9357</v>
      </c>
      <c r="C37" s="16" t="s">
        <v>324</v>
      </c>
      <c r="D37" s="166" t="s">
        <v>2220</v>
      </c>
      <c r="E37" s="31" t="s">
        <v>1799</v>
      </c>
      <c r="F37" s="126" t="s">
        <v>734</v>
      </c>
      <c r="G37" s="128">
        <v>25</v>
      </c>
      <c r="H37" s="22"/>
      <c r="I37" s="20"/>
      <c r="J37" s="20"/>
      <c r="K37" s="20"/>
      <c r="L37" s="20"/>
      <c r="M37" s="20"/>
      <c r="N37" s="20"/>
      <c r="O37" s="21"/>
      <c r="P37" s="124"/>
      <c r="Q37" s="130" t="s">
        <v>741</v>
      </c>
      <c r="R37" s="26" t="s">
        <v>167</v>
      </c>
      <c r="S37" s="25"/>
      <c r="T37" s="51" t="str">
        <f>IF(Table33[[#This Row],[TagOrderMethod2]]="Ratio:","plants per 1 tag",IF(Table33[[#This Row],[TagOrderMethod2]]="Qty:","tags",IF(Table33[[#This Row],[TagOrderMethod2]]="Auto:",IF(S37&lt;&gt;"","tags",""))))</f>
        <v/>
      </c>
      <c r="U37" s="17">
        <v>25</v>
      </c>
      <c r="V37" s="17" t="str">
        <f>IF(ISNUMBER(SEARCH("tag",Table33[[#This Row],[Notes]])), "Yes", "No")</f>
        <v>Yes</v>
      </c>
      <c r="W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Row],[TagOrderMethod]]="Auto:",IF(S37&gt;0,S37,IF(COUNTBLANK(J37:Q37)=8,"",(IF(Table3[[#This Row],[Column11]]&lt;&gt;"no",Table3[[#This Row],[Size]]*(SUM(Table3[[#This Row],[Date 1]:[Date 8]])),"")))),""))),(Table3[[#This Row],[Bundle]])),"")</f>
        <v/>
      </c>
      <c r="Y37" s="94" t="str">
        <f t="shared" ref="Y37:Y68" si="2">IF(SUM(H37:O37)&gt;0,SUM(H37:O37) &amp;" units","")</f>
        <v/>
      </c>
      <c r="Z37" s="75"/>
      <c r="AA3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37" s="39" t="s">
        <v>729</v>
      </c>
      <c r="AD37" s="40">
        <f t="shared" si="1"/>
        <v>45810</v>
      </c>
    </row>
    <row r="38" spans="1:30" ht="37" thickTop="1" thickBot="1" x14ac:dyDescent="0.4">
      <c r="A38" s="27" t="s">
        <v>187</v>
      </c>
      <c r="B38" s="164">
        <v>9360</v>
      </c>
      <c r="C38" s="16" t="s">
        <v>324</v>
      </c>
      <c r="D38" s="166" t="s">
        <v>2221</v>
      </c>
      <c r="E38" s="31" t="s">
        <v>1799</v>
      </c>
      <c r="F38" s="126" t="s">
        <v>734</v>
      </c>
      <c r="G38" s="128">
        <v>25</v>
      </c>
      <c r="H38" s="22"/>
      <c r="I38" s="20"/>
      <c r="J38" s="20"/>
      <c r="K38" s="20"/>
      <c r="L38" s="20"/>
      <c r="M38" s="20"/>
      <c r="N38" s="20"/>
      <c r="O38" s="21"/>
      <c r="P38" s="124"/>
      <c r="Q38" s="130" t="s">
        <v>740</v>
      </c>
      <c r="R38" s="26" t="s">
        <v>167</v>
      </c>
      <c r="S38" s="25"/>
      <c r="T38" s="51" t="str">
        <f>IF(Table33[[#This Row],[TagOrderMethod2]]="Ratio:","plants per 1 tag",IF(Table33[[#This Row],[TagOrderMethod2]]="Qty:","tags",IF(Table33[[#This Row],[TagOrderMethod2]]="Auto:",IF(S38&lt;&gt;"","tags",""))))</f>
        <v/>
      </c>
      <c r="U38" s="17">
        <v>25</v>
      </c>
      <c r="V38" s="17" t="str">
        <f>IF(ISNUMBER(SEARCH("tag",Table33[[#This Row],[Notes]])), "Yes", "No")</f>
        <v>Yes</v>
      </c>
      <c r="W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Row],[TagOrderMethod]]="Auto:",IF(S38&gt;0,S38,IF(COUNTBLANK(J38:Q38)=8,"",(IF(Table3[[#This Row],[Column11]]&lt;&gt;"no",Table3[[#This Row],[Size]]*(SUM(Table3[[#This Row],[Date 1]:[Date 8]])),"")))),""))),(Table3[[#This Row],[Bundle]])),"")</f>
        <v/>
      </c>
      <c r="Y38" s="94" t="str">
        <f t="shared" si="2"/>
        <v/>
      </c>
      <c r="Z38" s="75"/>
      <c r="AA38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38" s="39" t="s">
        <v>730</v>
      </c>
      <c r="AD38" s="40">
        <f t="shared" si="1"/>
        <v>45817</v>
      </c>
    </row>
    <row r="39" spans="1:30" ht="37" thickTop="1" thickBot="1" x14ac:dyDescent="0.4">
      <c r="A39" s="27" t="s">
        <v>187</v>
      </c>
      <c r="B39" s="164">
        <v>9366</v>
      </c>
      <c r="C39" s="16" t="s">
        <v>324</v>
      </c>
      <c r="D39" s="166" t="s">
        <v>5916</v>
      </c>
      <c r="E39" s="31" t="s">
        <v>1799</v>
      </c>
      <c r="F39" s="126" t="s">
        <v>734</v>
      </c>
      <c r="G39" s="128">
        <v>25</v>
      </c>
      <c r="H39" s="22"/>
      <c r="I39" s="20"/>
      <c r="J39" s="20"/>
      <c r="K39" s="20"/>
      <c r="L39" s="20"/>
      <c r="M39" s="20"/>
      <c r="N39" s="20"/>
      <c r="O39" s="21"/>
      <c r="P39" s="124"/>
      <c r="Q39" s="130" t="s">
        <v>741</v>
      </c>
      <c r="R39" s="26" t="s">
        <v>167</v>
      </c>
      <c r="S39" s="25"/>
      <c r="T39" s="51" t="str">
        <f>IF(Table33[[#This Row],[TagOrderMethod2]]="Ratio:","plants per 1 tag",IF(Table33[[#This Row],[TagOrderMethod2]]="Qty:","tags",IF(Table33[[#This Row],[TagOrderMethod2]]="Auto:",IF(S39&lt;&gt;"","tags",""))))</f>
        <v/>
      </c>
      <c r="U39" s="17">
        <v>25</v>
      </c>
      <c r="V39" s="17" t="str">
        <f>IF(ISNUMBER(SEARCH("tag",Table33[[#This Row],[Notes]])), "Yes", "No")</f>
        <v>Yes</v>
      </c>
      <c r="W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Row],[TagOrderMethod]]="Auto:",IF(S39&gt;0,S39,IF(COUNTBLANK(J39:Q39)=8,"",(IF(Table3[[#This Row],[Column11]]&lt;&gt;"no",Table3[[#This Row],[Size]]*(SUM(Table3[[#This Row],[Date 1]:[Date 8]])),"")))),""))),(Table3[[#This Row],[Bundle]])),"")</f>
        <v/>
      </c>
      <c r="Y39" s="94" t="str">
        <f t="shared" si="2"/>
        <v/>
      </c>
      <c r="Z39" s="75"/>
      <c r="AA39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39" s="39" t="s">
        <v>731</v>
      </c>
      <c r="AD39" s="40">
        <f t="shared" si="1"/>
        <v>45824</v>
      </c>
    </row>
    <row r="40" spans="1:30" ht="37" thickTop="1" thickBot="1" x14ac:dyDescent="0.4">
      <c r="A40" s="27" t="s">
        <v>187</v>
      </c>
      <c r="B40" s="164">
        <v>9369</v>
      </c>
      <c r="C40" s="16" t="s">
        <v>324</v>
      </c>
      <c r="D40" s="166" t="s">
        <v>2222</v>
      </c>
      <c r="E40" s="31" t="s">
        <v>1799</v>
      </c>
      <c r="F40" s="126" t="s">
        <v>734</v>
      </c>
      <c r="G40" s="128">
        <v>25</v>
      </c>
      <c r="H40" s="22"/>
      <c r="I40" s="20"/>
      <c r="J40" s="20"/>
      <c r="K40" s="20"/>
      <c r="L40" s="20"/>
      <c r="M40" s="20"/>
      <c r="N40" s="20"/>
      <c r="O40" s="21"/>
      <c r="P40" s="124"/>
      <c r="Q40" s="130" t="s">
        <v>868</v>
      </c>
      <c r="R40" s="26" t="s">
        <v>167</v>
      </c>
      <c r="S40" s="25"/>
      <c r="T40" s="51" t="str">
        <f>IF(Table33[[#This Row],[TagOrderMethod2]]="Ratio:","plants per 1 tag",IF(Table33[[#This Row],[TagOrderMethod2]]="Qty:","tags",IF(Table33[[#This Row],[TagOrderMethod2]]="Auto:",IF(S40&lt;&gt;"","tags",""))))</f>
        <v/>
      </c>
      <c r="U40" s="17">
        <v>25</v>
      </c>
      <c r="V40" s="17" t="str">
        <f>IF(ISNUMBER(SEARCH("tag",Table33[[#This Row],[Notes]])), "Yes", "No")</f>
        <v>Yes</v>
      </c>
      <c r="W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Row],[TagOrderMethod]]="Auto:",IF(S40&gt;0,S40,IF(COUNTBLANK(J40:Q40)=8,"",(IF(Table3[[#This Row],[Column11]]&lt;&gt;"no",Table3[[#This Row],[Size]]*(SUM(Table3[[#This Row],[Date 1]:[Date 8]])),"")))),""))),(Table3[[#This Row],[Bundle]])),"")</f>
        <v/>
      </c>
      <c r="Y40" s="94" t="str">
        <f t="shared" si="2"/>
        <v/>
      </c>
      <c r="Z40" s="75"/>
      <c r="AA40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40" s="39" t="s">
        <v>732</v>
      </c>
      <c r="AD40" s="40">
        <f t="shared" si="1"/>
        <v>45831</v>
      </c>
    </row>
    <row r="41" spans="1:30" ht="37" thickTop="1" thickBot="1" x14ac:dyDescent="0.4">
      <c r="A41" s="27" t="s">
        <v>187</v>
      </c>
      <c r="B41" s="164">
        <v>9372</v>
      </c>
      <c r="C41" s="16" t="s">
        <v>324</v>
      </c>
      <c r="D41" s="166" t="s">
        <v>2223</v>
      </c>
      <c r="E41" s="31" t="s">
        <v>1799</v>
      </c>
      <c r="F41" s="126" t="s">
        <v>734</v>
      </c>
      <c r="G41" s="128">
        <v>50</v>
      </c>
      <c r="H41" s="22"/>
      <c r="I41" s="20"/>
      <c r="J41" s="20"/>
      <c r="K41" s="20"/>
      <c r="L41" s="20"/>
      <c r="M41" s="20"/>
      <c r="N41" s="20"/>
      <c r="O41" s="21"/>
      <c r="P41" s="124"/>
      <c r="Q41" s="130" t="s">
        <v>740</v>
      </c>
      <c r="R41" s="26" t="s">
        <v>167</v>
      </c>
      <c r="S41" s="25"/>
      <c r="T41" s="51" t="str">
        <f>IF(Table33[[#This Row],[TagOrderMethod2]]="Ratio:","plants per 1 tag",IF(Table33[[#This Row],[TagOrderMethod2]]="Qty:","tags",IF(Table33[[#This Row],[TagOrderMethod2]]="Auto:",IF(S41&lt;&gt;"","tags",""))))</f>
        <v/>
      </c>
      <c r="U41" s="17">
        <v>25</v>
      </c>
      <c r="V41" s="17" t="str">
        <f>IF(ISNUMBER(SEARCH("tag",Table33[[#This Row],[Notes]])), "Yes", "No")</f>
        <v>Yes</v>
      </c>
      <c r="W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Row],[TagOrderMethod]]="Auto:",IF(S41&gt;0,S41,IF(COUNTBLANK(J41:Q41)=8,"",(IF(Table3[[#This Row],[Column11]]&lt;&gt;"no",Table3[[#This Row],[Size]]*(SUM(Table3[[#This Row],[Date 1]:[Date 8]])),"")))),""))),(Table3[[#This Row],[Bundle]])),"")</f>
        <v/>
      </c>
      <c r="Y41" s="94" t="str">
        <f t="shared" si="2"/>
        <v/>
      </c>
      <c r="Z41" s="75"/>
      <c r="AA41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41" s="39" t="s">
        <v>2279</v>
      </c>
      <c r="AD41" s="40">
        <f t="shared" si="1"/>
        <v>45838</v>
      </c>
    </row>
    <row r="42" spans="1:30" ht="37" thickTop="1" thickBot="1" x14ac:dyDescent="0.4">
      <c r="A42" s="27" t="s">
        <v>187</v>
      </c>
      <c r="B42" s="165">
        <v>9378</v>
      </c>
      <c r="C42" s="16" t="s">
        <v>324</v>
      </c>
      <c r="D42" s="168" t="s">
        <v>3268</v>
      </c>
      <c r="E42" s="31" t="s">
        <v>1799</v>
      </c>
      <c r="F42" s="126" t="s">
        <v>734</v>
      </c>
      <c r="G42" s="154">
        <v>50</v>
      </c>
      <c r="H42" s="155"/>
      <c r="I42" s="156"/>
      <c r="J42" s="156"/>
      <c r="K42" s="156"/>
      <c r="L42" s="156"/>
      <c r="M42" s="156"/>
      <c r="N42" s="156"/>
      <c r="O42" s="157"/>
      <c r="P42" s="163"/>
      <c r="Q42" s="130" t="s">
        <v>741</v>
      </c>
      <c r="R42" s="26" t="s">
        <v>167</v>
      </c>
      <c r="S42" s="158"/>
      <c r="T42" s="159" t="str">
        <f>IF(Table33[[#This Row],[TagOrderMethod2]]="Ratio:","plants per 1 tag",IF(Table33[[#This Row],[TagOrderMethod2]]="Qty:","tags",IF(Table33[[#This Row],[TagOrderMethod2]]="Auto:",IF(S42&lt;&gt;"","tags",""))))</f>
        <v/>
      </c>
      <c r="U42" s="160">
        <v>25</v>
      </c>
      <c r="V42" s="17" t="str">
        <f>IF(ISNUMBER(SEARCH("tag",Table33[[#This Row],[Notes]])), "Yes", "No")</f>
        <v>Yes</v>
      </c>
      <c r="W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42" s="161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Row],[TagOrderMethod]]="Auto:",IF(S42&gt;0,S42,IF(COUNTBLANK(J42:Q42)=8,"",(IF(Table3[[#This Row],[Column11]]&lt;&gt;"no",Table3[[#This Row],[Size]]*(SUM(Table3[[#This Row],[Date 1]:[Date 8]])),"")))),""))),(Table3[[#This Row],[Bundle]])),"")</f>
        <v/>
      </c>
      <c r="Y42" s="169" t="str">
        <f t="shared" si="2"/>
        <v/>
      </c>
      <c r="Z42" s="162"/>
      <c r="AA42" s="170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42" s="36" t="s">
        <v>194</v>
      </c>
      <c r="AD42" s="41" t="s">
        <v>193</v>
      </c>
    </row>
    <row r="43" spans="1:30" ht="36" thickBot="1" x14ac:dyDescent="0.4">
      <c r="B43" s="164">
        <v>9381</v>
      </c>
      <c r="C43" s="16" t="s">
        <v>324</v>
      </c>
      <c r="D43" s="166" t="s">
        <v>5929</v>
      </c>
      <c r="E43" s="31" t="s">
        <v>1799</v>
      </c>
      <c r="F43" s="126" t="s">
        <v>734</v>
      </c>
      <c r="G43" s="128">
        <v>25</v>
      </c>
      <c r="H43" s="22"/>
      <c r="I43" s="20"/>
      <c r="J43" s="20"/>
      <c r="K43" s="20"/>
      <c r="L43" s="20"/>
      <c r="M43" s="20"/>
      <c r="N43" s="20"/>
      <c r="O43" s="21"/>
      <c r="P43" s="124"/>
      <c r="Q43" s="130" t="s">
        <v>741</v>
      </c>
      <c r="R43" s="26" t="s">
        <v>167</v>
      </c>
      <c r="S43" s="25"/>
      <c r="T43" s="51" t="str">
        <f>IF(Table33[[#This Row],[TagOrderMethod2]]="Ratio:","plants per 1 tag",IF(Table33[[#This Row],[TagOrderMethod2]]="Qty:","tags",IF(Table33[[#This Row],[TagOrderMethod2]]="Auto:",IF(S43&lt;&gt;"","tags",""))))</f>
        <v/>
      </c>
      <c r="U43" s="17">
        <v>25</v>
      </c>
      <c r="V43" s="17" t="str">
        <f>IF(ISNUMBER(SEARCH("tag",Table33[[#This Row],[Notes]])), "Yes", "No")</f>
        <v>Yes</v>
      </c>
      <c r="W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Row],[TagOrderMethod]]="Auto:",IF(S43&gt;0,S43,IF(COUNTBLANK(J43:Q43)=8,"",(IF(Table3[[#This Row],[Column11]]&lt;&gt;"no",Table3[[#This Row],[Size]]*(SUM(Table3[[#This Row],[Date 1]:[Date 8]])),"")))),""))),(Table3[[#This Row],[Bundle]])),"")</f>
        <v/>
      </c>
      <c r="Y43" s="94" t="str">
        <f t="shared" si="2"/>
        <v/>
      </c>
      <c r="Z43" s="75"/>
      <c r="AA43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44" spans="1:30" ht="36" thickBot="1" x14ac:dyDescent="0.4">
      <c r="B44" s="164">
        <v>9384</v>
      </c>
      <c r="C44" s="16" t="s">
        <v>324</v>
      </c>
      <c r="D44" s="166" t="s">
        <v>5917</v>
      </c>
      <c r="E44" s="31" t="s">
        <v>1799</v>
      </c>
      <c r="F44" s="126" t="s">
        <v>734</v>
      </c>
      <c r="G44" s="128">
        <v>25</v>
      </c>
      <c r="H44" s="22"/>
      <c r="I44" s="20"/>
      <c r="J44" s="20"/>
      <c r="K44" s="20"/>
      <c r="L44" s="20"/>
      <c r="M44" s="20"/>
      <c r="N44" s="20"/>
      <c r="O44" s="21"/>
      <c r="P44" s="124"/>
      <c r="Q44" s="130" t="s">
        <v>741</v>
      </c>
      <c r="R44" s="26" t="s">
        <v>167</v>
      </c>
      <c r="S44" s="25"/>
      <c r="T44" s="51" t="str">
        <f>IF(Table33[[#This Row],[TagOrderMethod2]]="Ratio:","plants per 1 tag",IF(Table33[[#This Row],[TagOrderMethod2]]="Qty:","tags",IF(Table33[[#This Row],[TagOrderMethod2]]="Auto:",IF(S44&lt;&gt;"","tags",""))))</f>
        <v/>
      </c>
      <c r="U44" s="17">
        <v>25</v>
      </c>
      <c r="V44" s="17" t="str">
        <f>IF(ISNUMBER(SEARCH("tag",Table33[[#This Row],[Notes]])), "Yes", "No")</f>
        <v>Yes</v>
      </c>
      <c r="W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Row],[TagOrderMethod]]="Auto:",IF(S44&gt;0,S44,IF(COUNTBLANK(J44:Q44)=8,"",(IF(Table3[[#This Row],[Column11]]&lt;&gt;"no",Table3[[#This Row],[Size]]*(SUM(Table3[[#This Row],[Date 1]:[Date 8]])),"")))),""))),(Table3[[#This Row],[Bundle]])),"")</f>
        <v/>
      </c>
      <c r="Y44" s="94" t="str">
        <f t="shared" si="2"/>
        <v/>
      </c>
      <c r="Z44" s="75"/>
      <c r="AA44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45" spans="1:30" ht="36" thickBot="1" x14ac:dyDescent="0.4">
      <c r="B45" s="164">
        <v>9387</v>
      </c>
      <c r="C45" s="16" t="s">
        <v>324</v>
      </c>
      <c r="D45" s="166" t="s">
        <v>2224</v>
      </c>
      <c r="E45" s="31" t="s">
        <v>1799</v>
      </c>
      <c r="F45" s="126" t="s">
        <v>734</v>
      </c>
      <c r="G45" s="128">
        <v>25</v>
      </c>
      <c r="H45" s="22"/>
      <c r="I45" s="20"/>
      <c r="J45" s="20"/>
      <c r="K45" s="20"/>
      <c r="L45" s="20"/>
      <c r="M45" s="20"/>
      <c r="N45" s="20"/>
      <c r="O45" s="21"/>
      <c r="P45" s="124"/>
      <c r="Q45" s="130" t="s">
        <v>868</v>
      </c>
      <c r="R45" s="26" t="s">
        <v>167</v>
      </c>
      <c r="S45" s="25"/>
      <c r="T45" s="51" t="str">
        <f>IF(Table33[[#This Row],[TagOrderMethod2]]="Ratio:","plants per 1 tag",IF(Table33[[#This Row],[TagOrderMethod2]]="Qty:","tags",IF(Table33[[#This Row],[TagOrderMethod2]]="Auto:",IF(S45&lt;&gt;"","tags",""))))</f>
        <v/>
      </c>
      <c r="U45" s="17">
        <v>25</v>
      </c>
      <c r="V45" s="17" t="str">
        <f>IF(ISNUMBER(SEARCH("tag",Table33[[#This Row],[Notes]])), "Yes", "No")</f>
        <v>Yes</v>
      </c>
      <c r="W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Row],[TagOrderMethod]]="Auto:",IF(S45&gt;0,S45,IF(COUNTBLANK(J45:Q45)=8,"",(IF(Table3[[#This Row],[Column11]]&lt;&gt;"no",Table3[[#This Row],[Size]]*(SUM(Table3[[#This Row],[Date 1]:[Date 8]])),"")))),""))),(Table3[[#This Row],[Bundle]])),"")</f>
        <v/>
      </c>
      <c r="Y45" s="94" t="str">
        <f t="shared" si="2"/>
        <v/>
      </c>
      <c r="Z45" s="75"/>
      <c r="AA4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46" spans="1:30" ht="36" thickBot="1" x14ac:dyDescent="0.4">
      <c r="B46" s="165">
        <v>9393</v>
      </c>
      <c r="C46" s="16" t="s">
        <v>324</v>
      </c>
      <c r="D46" s="168" t="s">
        <v>2225</v>
      </c>
      <c r="E46" s="31" t="s">
        <v>1799</v>
      </c>
      <c r="F46" s="126" t="s">
        <v>734</v>
      </c>
      <c r="G46" s="154">
        <v>25</v>
      </c>
      <c r="H46" s="155"/>
      <c r="I46" s="156"/>
      <c r="J46" s="156"/>
      <c r="K46" s="156"/>
      <c r="L46" s="156"/>
      <c r="M46" s="156"/>
      <c r="N46" s="156"/>
      <c r="O46" s="157"/>
      <c r="P46" s="163"/>
      <c r="Q46" s="130" t="s">
        <v>868</v>
      </c>
      <c r="R46" s="26" t="s">
        <v>167</v>
      </c>
      <c r="S46" s="158"/>
      <c r="T46" s="159" t="str">
        <f>IF(Table33[[#This Row],[TagOrderMethod2]]="Ratio:","plants per 1 tag",IF(Table33[[#This Row],[TagOrderMethod2]]="Qty:","tags",IF(Table33[[#This Row],[TagOrderMethod2]]="Auto:",IF(S46&lt;&gt;"","tags",""))))</f>
        <v/>
      </c>
      <c r="U46" s="160">
        <v>25</v>
      </c>
      <c r="V46" s="17" t="str">
        <f>IF(ISNUMBER(SEARCH("tag",Table33[[#This Row],[Notes]])), "Yes", "No")</f>
        <v>Yes</v>
      </c>
      <c r="W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46" s="161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Row],[TagOrderMethod]]="Auto:",IF(S46&gt;0,S46,IF(COUNTBLANK(J46:Q46)=8,"",(IF(Table3[[#This Row],[Column11]]&lt;&gt;"no",Table3[[#This Row],[Size]]*(SUM(Table3[[#This Row],[Date 1]:[Date 8]])),"")))),""))),(Table3[[#This Row],[Bundle]])),"")</f>
        <v/>
      </c>
      <c r="Y46" s="169" t="str">
        <f t="shared" si="2"/>
        <v/>
      </c>
      <c r="Z46" s="162"/>
      <c r="AA46" s="170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47" spans="1:30" ht="36" thickBot="1" x14ac:dyDescent="0.4">
      <c r="B47" s="164">
        <v>9396</v>
      </c>
      <c r="C47" s="16" t="s">
        <v>324</v>
      </c>
      <c r="D47" s="166" t="s">
        <v>3269</v>
      </c>
      <c r="E47" s="31" t="s">
        <v>1799</v>
      </c>
      <c r="F47" s="126" t="s">
        <v>734</v>
      </c>
      <c r="G47" s="128">
        <v>50</v>
      </c>
      <c r="H47" s="22"/>
      <c r="I47" s="20"/>
      <c r="J47" s="20"/>
      <c r="K47" s="20"/>
      <c r="L47" s="20"/>
      <c r="M47" s="20"/>
      <c r="N47" s="20"/>
      <c r="O47" s="21"/>
      <c r="P47" s="124"/>
      <c r="Q47" s="130" t="s">
        <v>741</v>
      </c>
      <c r="R47" s="26" t="s">
        <v>167</v>
      </c>
      <c r="S47" s="25"/>
      <c r="T47" s="51" t="str">
        <f>IF(Table33[[#This Row],[TagOrderMethod2]]="Ratio:","plants per 1 tag",IF(Table33[[#This Row],[TagOrderMethod2]]="Qty:","tags",IF(Table33[[#This Row],[TagOrderMethod2]]="Auto:",IF(S47&lt;&gt;"","tags",""))))</f>
        <v/>
      </c>
      <c r="U47" s="17">
        <v>25</v>
      </c>
      <c r="V47" s="17" t="str">
        <f>IF(ISNUMBER(SEARCH("tag",Table33[[#This Row],[Notes]])), "Yes", "No")</f>
        <v>Yes</v>
      </c>
      <c r="W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Row],[TagOrderMethod]]="Auto:",IF(S47&gt;0,S47,IF(COUNTBLANK(J47:Q47)=8,"",(IF(Table3[[#This Row],[Column11]]&lt;&gt;"no",Table3[[#This Row],[Size]]*(SUM(Table3[[#This Row],[Date 1]:[Date 8]])),"")))),""))),(Table3[[#This Row],[Bundle]])),"")</f>
        <v/>
      </c>
      <c r="Y47" s="94" t="str">
        <f t="shared" si="2"/>
        <v/>
      </c>
      <c r="Z47" s="75"/>
      <c r="AA4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48" spans="1:30" ht="36" thickBot="1" x14ac:dyDescent="0.4">
      <c r="B48" s="164">
        <v>9399</v>
      </c>
      <c r="C48" s="16" t="s">
        <v>324</v>
      </c>
      <c r="D48" s="166" t="s">
        <v>2226</v>
      </c>
      <c r="E48" s="31" t="s">
        <v>1799</v>
      </c>
      <c r="F48" s="126" t="s">
        <v>734</v>
      </c>
      <c r="G48" s="128">
        <v>25</v>
      </c>
      <c r="H48" s="22"/>
      <c r="I48" s="20"/>
      <c r="J48" s="20"/>
      <c r="K48" s="20"/>
      <c r="L48" s="20"/>
      <c r="M48" s="20"/>
      <c r="N48" s="20"/>
      <c r="O48" s="21"/>
      <c r="P48" s="124"/>
      <c r="Q48" s="130" t="s">
        <v>869</v>
      </c>
      <c r="R48" s="26" t="s">
        <v>167</v>
      </c>
      <c r="S48" s="25"/>
      <c r="T48" s="51" t="str">
        <f>IF(Table33[[#This Row],[TagOrderMethod2]]="Ratio:","plants per 1 tag",IF(Table33[[#This Row],[TagOrderMethod2]]="Qty:","tags",IF(Table33[[#This Row],[TagOrderMethod2]]="Auto:",IF(S48&lt;&gt;"","tags",""))))</f>
        <v/>
      </c>
      <c r="U48" s="17">
        <v>25</v>
      </c>
      <c r="V48" s="17" t="str">
        <f>IF(ISNUMBER(SEARCH("tag",Table33[[#This Row],[Notes]])), "Yes", "No")</f>
        <v>Yes</v>
      </c>
      <c r="W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Row],[TagOrderMethod]]="Auto:",IF(S48&gt;0,S48,IF(COUNTBLANK(J48:Q48)=8,"",(IF(Table3[[#This Row],[Column11]]&lt;&gt;"no",Table3[[#This Row],[Size]]*(SUM(Table3[[#This Row],[Date 1]:[Date 8]])),"")))),""))),(Table3[[#This Row],[Bundle]])),"")</f>
        <v/>
      </c>
      <c r="Y48" s="94" t="str">
        <f t="shared" si="2"/>
        <v/>
      </c>
      <c r="Z48" s="75"/>
      <c r="AA48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49" spans="2:27" ht="36" thickBot="1" x14ac:dyDescent="0.4">
      <c r="B49" s="164">
        <v>9402</v>
      </c>
      <c r="C49" s="16" t="s">
        <v>324</v>
      </c>
      <c r="D49" s="166" t="s">
        <v>2227</v>
      </c>
      <c r="E49" s="31" t="s">
        <v>1799</v>
      </c>
      <c r="F49" s="126" t="s">
        <v>734</v>
      </c>
      <c r="G49" s="128">
        <v>25</v>
      </c>
      <c r="H49" s="22"/>
      <c r="I49" s="20"/>
      <c r="J49" s="20"/>
      <c r="K49" s="20"/>
      <c r="L49" s="20"/>
      <c r="M49" s="20"/>
      <c r="N49" s="20"/>
      <c r="O49" s="21"/>
      <c r="P49" s="124"/>
      <c r="Q49" s="130" t="s">
        <v>740</v>
      </c>
      <c r="R49" s="26" t="s">
        <v>167</v>
      </c>
      <c r="S49" s="25"/>
      <c r="T49" s="51" t="str">
        <f>IF(Table33[[#This Row],[TagOrderMethod2]]="Ratio:","plants per 1 tag",IF(Table33[[#This Row],[TagOrderMethod2]]="Qty:","tags",IF(Table33[[#This Row],[TagOrderMethod2]]="Auto:",IF(S49&lt;&gt;"","tags",""))))</f>
        <v/>
      </c>
      <c r="U49" s="17">
        <v>25</v>
      </c>
      <c r="V49" s="17" t="str">
        <f>IF(ISNUMBER(SEARCH("tag",Table33[[#This Row],[Notes]])), "Yes", "No")</f>
        <v>Yes</v>
      </c>
      <c r="W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Row],[TagOrderMethod]]="Auto:",IF(S49&gt;0,S49,IF(COUNTBLANK(J49:Q49)=8,"",(IF(Table3[[#This Row],[Column11]]&lt;&gt;"no",Table3[[#This Row],[Size]]*(SUM(Table3[[#This Row],[Date 1]:[Date 8]])),"")))),""))),(Table3[[#This Row],[Bundle]])),"")</f>
        <v/>
      </c>
      <c r="Y49" s="94" t="str">
        <f t="shared" si="2"/>
        <v/>
      </c>
      <c r="Z49" s="75"/>
      <c r="AA49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50" spans="2:27" ht="36" thickBot="1" x14ac:dyDescent="0.4">
      <c r="B50" s="164">
        <v>9405</v>
      </c>
      <c r="C50" s="16" t="s">
        <v>324</v>
      </c>
      <c r="D50" s="166" t="s">
        <v>5930</v>
      </c>
      <c r="E50" s="31" t="s">
        <v>1799</v>
      </c>
      <c r="F50" s="126" t="s">
        <v>734</v>
      </c>
      <c r="G50" s="128">
        <v>25</v>
      </c>
      <c r="H50" s="22"/>
      <c r="I50" s="20"/>
      <c r="J50" s="20"/>
      <c r="K50" s="20"/>
      <c r="L50" s="20"/>
      <c r="M50" s="20"/>
      <c r="N50" s="20"/>
      <c r="O50" s="21"/>
      <c r="P50" s="124"/>
      <c r="Q50" s="130" t="s">
        <v>741</v>
      </c>
      <c r="R50" s="26" t="s">
        <v>167</v>
      </c>
      <c r="S50" s="25"/>
      <c r="T50" s="51" t="str">
        <f>IF(Table33[[#This Row],[TagOrderMethod2]]="Ratio:","plants per 1 tag",IF(Table33[[#This Row],[TagOrderMethod2]]="Qty:","tags",IF(Table33[[#This Row],[TagOrderMethod2]]="Auto:",IF(S50&lt;&gt;"","tags",""))))</f>
        <v/>
      </c>
      <c r="U50" s="17">
        <v>25</v>
      </c>
      <c r="V50" s="17" t="str">
        <f>IF(ISNUMBER(SEARCH("tag",Table33[[#This Row],[Notes]])), "Yes", "No")</f>
        <v>Yes</v>
      </c>
      <c r="W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Row],[TagOrderMethod]]="Auto:",IF(S50&gt;0,S50,IF(COUNTBLANK(J50:Q50)=8,"",(IF(Table3[[#This Row],[Column11]]&lt;&gt;"no",Table3[[#This Row],[Size]]*(SUM(Table3[[#This Row],[Date 1]:[Date 8]])),"")))),""))),(Table3[[#This Row],[Bundle]])),"")</f>
        <v/>
      </c>
      <c r="Y50" s="94" t="str">
        <f t="shared" si="2"/>
        <v/>
      </c>
      <c r="Z50" s="75"/>
      <c r="AA50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51" spans="2:27" ht="36" thickBot="1" x14ac:dyDescent="0.4">
      <c r="B51" s="164">
        <v>9408</v>
      </c>
      <c r="C51" s="16" t="s">
        <v>324</v>
      </c>
      <c r="D51" s="166" t="s">
        <v>2228</v>
      </c>
      <c r="E51" s="31" t="s">
        <v>1799</v>
      </c>
      <c r="F51" s="126" t="s">
        <v>734</v>
      </c>
      <c r="G51" s="128">
        <v>50</v>
      </c>
      <c r="H51" s="22"/>
      <c r="I51" s="20"/>
      <c r="J51" s="20"/>
      <c r="K51" s="20"/>
      <c r="L51" s="20"/>
      <c r="M51" s="20"/>
      <c r="N51" s="20"/>
      <c r="O51" s="21"/>
      <c r="P51" s="124"/>
      <c r="Q51" s="130" t="s">
        <v>868</v>
      </c>
      <c r="R51" s="26" t="s">
        <v>167</v>
      </c>
      <c r="S51" s="25"/>
      <c r="T51" s="51" t="str">
        <f>IF(Table33[[#This Row],[TagOrderMethod2]]="Ratio:","plants per 1 tag",IF(Table33[[#This Row],[TagOrderMethod2]]="Qty:","tags",IF(Table33[[#This Row],[TagOrderMethod2]]="Auto:",IF(S51&lt;&gt;"","tags",""))))</f>
        <v/>
      </c>
      <c r="U51" s="17">
        <v>25</v>
      </c>
      <c r="V51" s="17" t="str">
        <f>IF(ISNUMBER(SEARCH("tag",Table33[[#This Row],[Notes]])), "Yes", "No")</f>
        <v>Yes</v>
      </c>
      <c r="W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Row],[TagOrderMethod]]="Auto:",IF(S51&gt;0,S51,IF(COUNTBLANK(J51:Q51)=8,"",(IF(Table3[[#This Row],[Column11]]&lt;&gt;"no",Table3[[#This Row],[Size]]*(SUM(Table3[[#This Row],[Date 1]:[Date 8]])),"")))),""))),(Table3[[#This Row],[Bundle]])),"")</f>
        <v/>
      </c>
      <c r="Y51" s="94" t="str">
        <f t="shared" si="2"/>
        <v/>
      </c>
      <c r="Z51" s="75"/>
      <c r="AA51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52" spans="2:27" ht="36" thickBot="1" x14ac:dyDescent="0.4">
      <c r="B52" s="164">
        <v>9414</v>
      </c>
      <c r="C52" s="16" t="s">
        <v>324</v>
      </c>
      <c r="D52" s="166" t="s">
        <v>2229</v>
      </c>
      <c r="E52" s="31" t="s">
        <v>1799</v>
      </c>
      <c r="F52" s="126" t="s">
        <v>734</v>
      </c>
      <c r="G52" s="128">
        <v>25</v>
      </c>
      <c r="H52" s="22"/>
      <c r="I52" s="20"/>
      <c r="J52" s="20"/>
      <c r="K52" s="20"/>
      <c r="L52" s="20"/>
      <c r="M52" s="20"/>
      <c r="N52" s="20"/>
      <c r="O52" s="21"/>
      <c r="P52" s="124"/>
      <c r="Q52" s="130" t="s">
        <v>740</v>
      </c>
      <c r="R52" s="26" t="s">
        <v>167</v>
      </c>
      <c r="S52" s="25"/>
      <c r="T52" s="51" t="str">
        <f>IF(Table33[[#This Row],[TagOrderMethod2]]="Ratio:","plants per 1 tag",IF(Table33[[#This Row],[TagOrderMethod2]]="Qty:","tags",IF(Table33[[#This Row],[TagOrderMethod2]]="Auto:",IF(S52&lt;&gt;"","tags",""))))</f>
        <v/>
      </c>
      <c r="U52" s="17">
        <v>25</v>
      </c>
      <c r="V52" s="17" t="str">
        <f>IF(ISNUMBER(SEARCH("tag",Table33[[#This Row],[Notes]])), "Yes", "No")</f>
        <v>Yes</v>
      </c>
      <c r="W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Row],[TagOrderMethod]]="Auto:",IF(S52&gt;0,S52,IF(COUNTBLANK(J52:Q52)=8,"",(IF(Table3[[#This Row],[Column11]]&lt;&gt;"no",Table3[[#This Row],[Size]]*(SUM(Table3[[#This Row],[Date 1]:[Date 8]])),"")))),""))),(Table3[[#This Row],[Bundle]])),"")</f>
        <v/>
      </c>
      <c r="Y52" s="94" t="str">
        <f t="shared" si="2"/>
        <v/>
      </c>
      <c r="Z52" s="75"/>
      <c r="AA52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53" spans="2:27" ht="36" thickBot="1" x14ac:dyDescent="0.4">
      <c r="B53" s="164">
        <v>9417</v>
      </c>
      <c r="C53" s="16" t="s">
        <v>324</v>
      </c>
      <c r="D53" s="166" t="s">
        <v>5931</v>
      </c>
      <c r="E53" s="31" t="s">
        <v>1799</v>
      </c>
      <c r="F53" s="126" t="s">
        <v>734</v>
      </c>
      <c r="G53" s="128">
        <v>25</v>
      </c>
      <c r="H53" s="22"/>
      <c r="I53" s="20"/>
      <c r="J53" s="20"/>
      <c r="K53" s="20"/>
      <c r="L53" s="20"/>
      <c r="M53" s="20"/>
      <c r="N53" s="20"/>
      <c r="O53" s="21"/>
      <c r="P53" s="124"/>
      <c r="Q53" s="130" t="s">
        <v>741</v>
      </c>
      <c r="R53" s="26" t="s">
        <v>167</v>
      </c>
      <c r="S53" s="25"/>
      <c r="T53" s="51" t="str">
        <f>IF(Table33[[#This Row],[TagOrderMethod2]]="Ratio:","plants per 1 tag",IF(Table33[[#This Row],[TagOrderMethod2]]="Qty:","tags",IF(Table33[[#This Row],[TagOrderMethod2]]="Auto:",IF(S53&lt;&gt;"","tags",""))))</f>
        <v/>
      </c>
      <c r="U53" s="17">
        <v>25</v>
      </c>
      <c r="V53" s="17" t="str">
        <f>IF(ISNUMBER(SEARCH("tag",Table33[[#This Row],[Notes]])), "Yes", "No")</f>
        <v>Yes</v>
      </c>
      <c r="W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Row],[TagOrderMethod]]="Auto:",IF(S53&gt;0,S53,IF(COUNTBLANK(J53:Q53)=8,"",(IF(Table3[[#This Row],[Column11]]&lt;&gt;"no",Table3[[#This Row],[Size]]*(SUM(Table3[[#This Row],[Date 1]:[Date 8]])),"")))),""))),(Table3[[#This Row],[Bundle]])),"")</f>
        <v/>
      </c>
      <c r="Y53" s="94" t="str">
        <f t="shared" si="2"/>
        <v/>
      </c>
      <c r="Z53" s="75"/>
      <c r="AA53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54" spans="2:27" ht="36" thickBot="1" x14ac:dyDescent="0.4">
      <c r="B54" s="165">
        <v>9420</v>
      </c>
      <c r="C54" s="16" t="s">
        <v>324</v>
      </c>
      <c r="D54" s="168" t="s">
        <v>2230</v>
      </c>
      <c r="E54" s="31" t="s">
        <v>1799</v>
      </c>
      <c r="F54" s="126" t="s">
        <v>734</v>
      </c>
      <c r="G54" s="154">
        <v>25</v>
      </c>
      <c r="H54" s="155"/>
      <c r="I54" s="156"/>
      <c r="J54" s="156"/>
      <c r="K54" s="156"/>
      <c r="L54" s="156"/>
      <c r="M54" s="156"/>
      <c r="N54" s="156"/>
      <c r="O54" s="157"/>
      <c r="P54" s="163"/>
      <c r="Q54" s="130" t="s">
        <v>869</v>
      </c>
      <c r="R54" s="26" t="s">
        <v>167</v>
      </c>
      <c r="S54" s="158"/>
      <c r="T54" s="159" t="str">
        <f>IF(Table33[[#This Row],[TagOrderMethod2]]="Ratio:","plants per 1 tag",IF(Table33[[#This Row],[TagOrderMethod2]]="Qty:","tags",IF(Table33[[#This Row],[TagOrderMethod2]]="Auto:",IF(S54&lt;&gt;"","tags",""))))</f>
        <v/>
      </c>
      <c r="U54" s="160">
        <v>25</v>
      </c>
      <c r="V54" s="17" t="str">
        <f>IF(ISNUMBER(SEARCH("tag",Table33[[#This Row],[Notes]])), "Yes", "No")</f>
        <v>Yes</v>
      </c>
      <c r="W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54" s="161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Row],[TagOrderMethod]]="Auto:",IF(S54&gt;0,S54,IF(COUNTBLANK(J54:Q54)=8,"",(IF(Table3[[#This Row],[Column11]]&lt;&gt;"no",Table3[[#This Row],[Size]]*(SUM(Table3[[#This Row],[Date 1]:[Date 8]])),"")))),""))),(Table3[[#This Row],[Bundle]])),"")</f>
        <v/>
      </c>
      <c r="Y54" s="169" t="str">
        <f t="shared" si="2"/>
        <v/>
      </c>
      <c r="Z54" s="162"/>
      <c r="AA54" s="170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55" spans="2:27" ht="36" thickBot="1" x14ac:dyDescent="0.4">
      <c r="B55" s="164">
        <v>9423</v>
      </c>
      <c r="C55" s="16" t="s">
        <v>324</v>
      </c>
      <c r="D55" s="166" t="s">
        <v>2231</v>
      </c>
      <c r="E55" s="31" t="s">
        <v>1799</v>
      </c>
      <c r="F55" s="126" t="s">
        <v>734</v>
      </c>
      <c r="G55" s="128">
        <v>25</v>
      </c>
      <c r="H55" s="22"/>
      <c r="I55" s="20"/>
      <c r="J55" s="20"/>
      <c r="K55" s="20"/>
      <c r="L55" s="20"/>
      <c r="M55" s="20"/>
      <c r="N55" s="20"/>
      <c r="O55" s="21"/>
      <c r="P55" s="124"/>
      <c r="Q55" s="130" t="s">
        <v>868</v>
      </c>
      <c r="R55" s="26" t="s">
        <v>167</v>
      </c>
      <c r="S55" s="25"/>
      <c r="T55" s="51" t="str">
        <f>IF(Table33[[#This Row],[TagOrderMethod2]]="Ratio:","plants per 1 tag",IF(Table33[[#This Row],[TagOrderMethod2]]="Qty:","tags",IF(Table33[[#This Row],[TagOrderMethod2]]="Auto:",IF(S55&lt;&gt;"","tags",""))))</f>
        <v/>
      </c>
      <c r="U55" s="17">
        <v>25</v>
      </c>
      <c r="V55" s="17" t="str">
        <f>IF(ISNUMBER(SEARCH("tag",Table33[[#This Row],[Notes]])), "Yes", "No")</f>
        <v>Yes</v>
      </c>
      <c r="W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Row],[TagOrderMethod]]="Auto:",IF(S55&gt;0,S55,IF(COUNTBLANK(J55:Q55)=8,"",(IF(Table3[[#This Row],[Column11]]&lt;&gt;"no",Table3[[#This Row],[Size]]*(SUM(Table3[[#This Row],[Date 1]:[Date 8]])),"")))),""))),(Table3[[#This Row],[Bundle]])),"")</f>
        <v/>
      </c>
      <c r="Y55" s="94" t="str">
        <f t="shared" si="2"/>
        <v/>
      </c>
      <c r="Z55" s="75"/>
      <c r="AA5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56" spans="2:27" ht="36" thickBot="1" x14ac:dyDescent="0.4">
      <c r="B56" s="164">
        <v>9426</v>
      </c>
      <c r="C56" s="16" t="s">
        <v>324</v>
      </c>
      <c r="D56" s="166" t="s">
        <v>2232</v>
      </c>
      <c r="E56" s="31" t="s">
        <v>1799</v>
      </c>
      <c r="F56" s="126" t="s">
        <v>734</v>
      </c>
      <c r="G56" s="128">
        <v>50</v>
      </c>
      <c r="H56" s="22"/>
      <c r="I56" s="20"/>
      <c r="J56" s="20"/>
      <c r="K56" s="20"/>
      <c r="L56" s="20"/>
      <c r="M56" s="20"/>
      <c r="N56" s="20"/>
      <c r="O56" s="21"/>
      <c r="P56" s="124"/>
      <c r="Q56" s="130" t="s">
        <v>868</v>
      </c>
      <c r="R56" s="26" t="s">
        <v>167</v>
      </c>
      <c r="S56" s="25"/>
      <c r="T56" s="51" t="str">
        <f>IF(Table33[[#This Row],[TagOrderMethod2]]="Ratio:","plants per 1 tag",IF(Table33[[#This Row],[TagOrderMethod2]]="Qty:","tags",IF(Table33[[#This Row],[TagOrderMethod2]]="Auto:",IF(S56&lt;&gt;"","tags",""))))</f>
        <v/>
      </c>
      <c r="U56" s="17">
        <v>25</v>
      </c>
      <c r="V56" s="17" t="str">
        <f>IF(ISNUMBER(SEARCH("tag",Table33[[#This Row],[Notes]])), "Yes", "No")</f>
        <v>Yes</v>
      </c>
      <c r="W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Row],[TagOrderMethod]]="Auto:",IF(S56&gt;0,S56,IF(COUNTBLANK(J56:Q56)=8,"",(IF(Table3[[#This Row],[Column11]]&lt;&gt;"no",Table3[[#This Row],[Size]]*(SUM(Table3[[#This Row],[Date 1]:[Date 8]])),"")))),""))),(Table3[[#This Row],[Bundle]])),"")</f>
        <v/>
      </c>
      <c r="Y56" s="94" t="str">
        <f t="shared" si="2"/>
        <v/>
      </c>
      <c r="Z56" s="75"/>
      <c r="AA56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57" spans="2:27" ht="36" thickBot="1" x14ac:dyDescent="0.4">
      <c r="B57" s="164">
        <v>9429</v>
      </c>
      <c r="C57" s="16" t="s">
        <v>324</v>
      </c>
      <c r="D57" s="166" t="s">
        <v>5932</v>
      </c>
      <c r="E57" s="31" t="s">
        <v>1799</v>
      </c>
      <c r="F57" s="126" t="s">
        <v>734</v>
      </c>
      <c r="G57" s="128">
        <v>25</v>
      </c>
      <c r="H57" s="22"/>
      <c r="I57" s="20"/>
      <c r="J57" s="20"/>
      <c r="K57" s="20"/>
      <c r="L57" s="20"/>
      <c r="M57" s="20"/>
      <c r="N57" s="20"/>
      <c r="O57" s="21"/>
      <c r="P57" s="124"/>
      <c r="Q57" s="130" t="s">
        <v>741</v>
      </c>
      <c r="R57" s="26" t="s">
        <v>167</v>
      </c>
      <c r="S57" s="25"/>
      <c r="T57" s="51" t="str">
        <f>IF(Table33[[#This Row],[TagOrderMethod2]]="Ratio:","plants per 1 tag",IF(Table33[[#This Row],[TagOrderMethod2]]="Qty:","tags",IF(Table33[[#This Row],[TagOrderMethod2]]="Auto:",IF(S57&lt;&gt;"","tags",""))))</f>
        <v/>
      </c>
      <c r="U57" s="17">
        <v>25</v>
      </c>
      <c r="V57" s="17" t="str">
        <f>IF(ISNUMBER(SEARCH("tag",Table33[[#This Row],[Notes]])), "Yes", "No")</f>
        <v>Yes</v>
      </c>
      <c r="W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Row],[TagOrderMethod]]="Auto:",IF(S57&gt;0,S57,IF(COUNTBLANK(J57:Q57)=8,"",(IF(Table3[[#This Row],[Column11]]&lt;&gt;"no",Table3[[#This Row],[Size]]*(SUM(Table3[[#This Row],[Date 1]:[Date 8]])),"")))),""))),(Table3[[#This Row],[Bundle]])),"")</f>
        <v/>
      </c>
      <c r="Y57" s="94" t="str">
        <f t="shared" si="2"/>
        <v/>
      </c>
      <c r="Z57" s="75"/>
      <c r="AA5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58" spans="2:27" ht="36" thickBot="1" x14ac:dyDescent="0.4">
      <c r="B58" s="164">
        <v>9432</v>
      </c>
      <c r="C58" s="16" t="s">
        <v>324</v>
      </c>
      <c r="D58" s="166" t="s">
        <v>3270</v>
      </c>
      <c r="E58" s="31" t="s">
        <v>1799</v>
      </c>
      <c r="F58" s="126" t="s">
        <v>734</v>
      </c>
      <c r="G58" s="128">
        <v>50</v>
      </c>
      <c r="H58" s="22"/>
      <c r="I58" s="20"/>
      <c r="J58" s="20"/>
      <c r="K58" s="20"/>
      <c r="L58" s="20"/>
      <c r="M58" s="20"/>
      <c r="N58" s="20"/>
      <c r="O58" s="21"/>
      <c r="P58" s="124"/>
      <c r="Q58" s="130" t="s">
        <v>741</v>
      </c>
      <c r="R58" s="26" t="s">
        <v>167</v>
      </c>
      <c r="S58" s="25"/>
      <c r="T58" s="51" t="str">
        <f>IF(Table33[[#This Row],[TagOrderMethod2]]="Ratio:","plants per 1 tag",IF(Table33[[#This Row],[TagOrderMethod2]]="Qty:","tags",IF(Table33[[#This Row],[TagOrderMethod2]]="Auto:",IF(S58&lt;&gt;"","tags",""))))</f>
        <v/>
      </c>
      <c r="U58" s="17">
        <v>25</v>
      </c>
      <c r="V58" s="17" t="str">
        <f>IF(ISNUMBER(SEARCH("tag",Table33[[#This Row],[Notes]])), "Yes", "No")</f>
        <v>Yes</v>
      </c>
      <c r="W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Row],[TagOrderMethod]]="Auto:",IF(S58&gt;0,S58,IF(COUNTBLANK(J58:Q58)=8,"",(IF(Table3[[#This Row],[Column11]]&lt;&gt;"no",Table3[[#This Row],[Size]]*(SUM(Table3[[#This Row],[Date 1]:[Date 8]])),"")))),""))),(Table3[[#This Row],[Bundle]])),"")</f>
        <v/>
      </c>
      <c r="Y58" s="94" t="str">
        <f t="shared" si="2"/>
        <v/>
      </c>
      <c r="Z58" s="75"/>
      <c r="AA58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59" spans="2:27" ht="36" thickBot="1" x14ac:dyDescent="0.4">
      <c r="B59" s="164">
        <v>9435</v>
      </c>
      <c r="C59" s="16" t="s">
        <v>324</v>
      </c>
      <c r="D59" s="167" t="s">
        <v>2233</v>
      </c>
      <c r="E59" s="31" t="s">
        <v>1799</v>
      </c>
      <c r="F59" s="126" t="s">
        <v>734</v>
      </c>
      <c r="G59" s="148">
        <v>25</v>
      </c>
      <c r="H59" s="149"/>
      <c r="I59" s="150"/>
      <c r="J59" s="150"/>
      <c r="K59" s="150"/>
      <c r="L59" s="150"/>
      <c r="M59" s="150"/>
      <c r="N59" s="150"/>
      <c r="O59" s="151"/>
      <c r="P59" s="152"/>
      <c r="Q59" s="130" t="s">
        <v>870</v>
      </c>
      <c r="R59" s="26" t="s">
        <v>167</v>
      </c>
      <c r="S59" s="25"/>
      <c r="T59" s="51" t="str">
        <f>IF(Table33[[#This Row],[TagOrderMethod2]]="Ratio:","plants per 1 tag",IF(Table33[[#This Row],[TagOrderMethod2]]="Qty:","tags",IF(Table33[[#This Row],[TagOrderMethod2]]="Auto:",IF(S59&lt;&gt;"","tags",""))))</f>
        <v/>
      </c>
      <c r="U59" s="17">
        <v>25</v>
      </c>
      <c r="V59" s="17" t="str">
        <f>IF(ISNUMBER(SEARCH("tag",Table33[[#This Row],[Notes]])), "Yes", "No")</f>
        <v>Yes</v>
      </c>
      <c r="W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Row],[TagOrderMethod]]="Auto:",IF(S59&gt;0,S59,IF(COUNTBLANK(J59:Q59)=8,"",(IF(Table3[[#This Row],[Column11]]&lt;&gt;"no",Table3[[#This Row],[Size]]*(SUM(Table3[[#This Row],[Date 1]:[Date 8]])),"")))),""))),(Table3[[#This Row],[Bundle]])),"")</f>
        <v/>
      </c>
      <c r="Y59" s="94" t="str">
        <f t="shared" si="2"/>
        <v/>
      </c>
      <c r="Z59" s="75"/>
      <c r="AA59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60" spans="2:27" ht="36" thickBot="1" x14ac:dyDescent="0.4">
      <c r="B60" s="164">
        <v>9438</v>
      </c>
      <c r="C60" s="16" t="s">
        <v>324</v>
      </c>
      <c r="D60" s="167" t="s">
        <v>5918</v>
      </c>
      <c r="E60" s="31" t="s">
        <v>1799</v>
      </c>
      <c r="F60" s="126" t="s">
        <v>734</v>
      </c>
      <c r="G60" s="148">
        <v>25</v>
      </c>
      <c r="H60" s="149"/>
      <c r="I60" s="150"/>
      <c r="J60" s="150"/>
      <c r="K60" s="150"/>
      <c r="L60" s="150"/>
      <c r="M60" s="150"/>
      <c r="N60" s="150"/>
      <c r="O60" s="151"/>
      <c r="P60" s="152"/>
      <c r="Q60" s="130" t="s">
        <v>870</v>
      </c>
      <c r="R60" s="26" t="s">
        <v>167</v>
      </c>
      <c r="S60" s="25"/>
      <c r="T60" s="51" t="str">
        <f>IF(Table33[[#This Row],[TagOrderMethod2]]="Ratio:","plants per 1 tag",IF(Table33[[#This Row],[TagOrderMethod2]]="Qty:","tags",IF(Table33[[#This Row],[TagOrderMethod2]]="Auto:",IF(S60&lt;&gt;"","tags",""))))</f>
        <v/>
      </c>
      <c r="U60" s="17">
        <v>25</v>
      </c>
      <c r="V60" s="17" t="str">
        <f>IF(ISNUMBER(SEARCH("tag",Table33[[#This Row],[Notes]])), "Yes", "No")</f>
        <v>Yes</v>
      </c>
      <c r="W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Row],[TagOrderMethod]]="Auto:",IF(S60&gt;0,S60,IF(COUNTBLANK(J60:Q60)=8,"",(IF(Table3[[#This Row],[Column11]]&lt;&gt;"no",Table3[[#This Row],[Size]]*(SUM(Table3[[#This Row],[Date 1]:[Date 8]])),"")))),""))),(Table3[[#This Row],[Bundle]])),"")</f>
        <v/>
      </c>
      <c r="Y60" s="94" t="str">
        <f t="shared" si="2"/>
        <v/>
      </c>
      <c r="Z60" s="75"/>
      <c r="AA60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61" spans="2:27" ht="36" thickBot="1" x14ac:dyDescent="0.4">
      <c r="B61" s="164">
        <v>9441</v>
      </c>
      <c r="C61" s="16" t="s">
        <v>324</v>
      </c>
      <c r="D61" s="167" t="s">
        <v>2234</v>
      </c>
      <c r="E61" s="31" t="s">
        <v>1799</v>
      </c>
      <c r="F61" s="126" t="s">
        <v>734</v>
      </c>
      <c r="G61" s="148">
        <v>25</v>
      </c>
      <c r="H61" s="149"/>
      <c r="I61" s="150"/>
      <c r="J61" s="150"/>
      <c r="K61" s="150"/>
      <c r="L61" s="150"/>
      <c r="M61" s="150"/>
      <c r="N61" s="150"/>
      <c r="O61" s="151"/>
      <c r="P61" s="152"/>
      <c r="Q61" s="130" t="s">
        <v>741</v>
      </c>
      <c r="R61" s="26" t="s">
        <v>167</v>
      </c>
      <c r="S61" s="25"/>
      <c r="T61" s="51" t="str">
        <f>IF(Table33[[#This Row],[TagOrderMethod2]]="Ratio:","plants per 1 tag",IF(Table33[[#This Row],[TagOrderMethod2]]="Qty:","tags",IF(Table33[[#This Row],[TagOrderMethod2]]="Auto:",IF(S61&lt;&gt;"","tags",""))))</f>
        <v/>
      </c>
      <c r="U61" s="17">
        <v>25</v>
      </c>
      <c r="V61" s="17" t="str">
        <f>IF(ISNUMBER(SEARCH("tag",Table33[[#This Row],[Notes]])), "Yes", "No")</f>
        <v>Yes</v>
      </c>
      <c r="W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Row],[TagOrderMethod]]="Auto:",IF(S61&gt;0,S61,IF(COUNTBLANK(J61:Q61)=8,"",(IF(Table3[[#This Row],[Column11]]&lt;&gt;"no",Table3[[#This Row],[Size]]*(SUM(Table3[[#This Row],[Date 1]:[Date 8]])),"")))),""))),(Table3[[#This Row],[Bundle]])),"")</f>
        <v/>
      </c>
      <c r="Y61" s="94" t="str">
        <f t="shared" si="2"/>
        <v/>
      </c>
      <c r="Z61" s="75"/>
      <c r="AA61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62" spans="2:27" ht="36" thickBot="1" x14ac:dyDescent="0.4">
      <c r="B62" s="164">
        <v>9444</v>
      </c>
      <c r="C62" s="16" t="s">
        <v>324</v>
      </c>
      <c r="D62" s="167" t="s">
        <v>5919</v>
      </c>
      <c r="E62" s="31" t="s">
        <v>1799</v>
      </c>
      <c r="F62" s="126" t="s">
        <v>734</v>
      </c>
      <c r="G62" s="148">
        <v>25</v>
      </c>
      <c r="H62" s="149"/>
      <c r="I62" s="150"/>
      <c r="J62" s="150"/>
      <c r="K62" s="150"/>
      <c r="L62" s="150"/>
      <c r="M62" s="150"/>
      <c r="N62" s="150"/>
      <c r="O62" s="151"/>
      <c r="P62" s="152"/>
      <c r="Q62" s="130" t="s">
        <v>870</v>
      </c>
      <c r="R62" s="26" t="s">
        <v>167</v>
      </c>
      <c r="S62" s="25"/>
      <c r="T62" s="51" t="str">
        <f>IF(Table33[[#This Row],[TagOrderMethod2]]="Ratio:","plants per 1 tag",IF(Table33[[#This Row],[TagOrderMethod2]]="Qty:","tags",IF(Table33[[#This Row],[TagOrderMethod2]]="Auto:",IF(S62&lt;&gt;"","tags",""))))</f>
        <v/>
      </c>
      <c r="U62" s="17">
        <v>25</v>
      </c>
      <c r="V62" s="17" t="str">
        <f>IF(ISNUMBER(SEARCH("tag",Table33[[#This Row],[Notes]])), "Yes", "No")</f>
        <v>Yes</v>
      </c>
      <c r="W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Row],[TagOrderMethod]]="Auto:",IF(S62&gt;0,S62,IF(COUNTBLANK(J62:Q62)=8,"",(IF(Table3[[#This Row],[Column11]]&lt;&gt;"no",Table3[[#This Row],[Size]]*(SUM(Table3[[#This Row],[Date 1]:[Date 8]])),"")))),""))),(Table3[[#This Row],[Bundle]])),"")</f>
        <v/>
      </c>
      <c r="Y62" s="94" t="str">
        <f t="shared" si="2"/>
        <v/>
      </c>
      <c r="Z62" s="75"/>
      <c r="AA62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63" spans="2:27" ht="36" thickBot="1" x14ac:dyDescent="0.4">
      <c r="B63" s="164">
        <v>9447</v>
      </c>
      <c r="C63" s="16" t="s">
        <v>324</v>
      </c>
      <c r="D63" s="167" t="s">
        <v>2235</v>
      </c>
      <c r="E63" s="31" t="s">
        <v>1799</v>
      </c>
      <c r="F63" s="126" t="s">
        <v>734</v>
      </c>
      <c r="G63" s="148">
        <v>25</v>
      </c>
      <c r="H63" s="149"/>
      <c r="I63" s="150"/>
      <c r="J63" s="150"/>
      <c r="K63" s="150"/>
      <c r="L63" s="150"/>
      <c r="M63" s="150"/>
      <c r="N63" s="150"/>
      <c r="O63" s="151"/>
      <c r="P63" s="152"/>
      <c r="Q63" s="130" t="s">
        <v>870</v>
      </c>
      <c r="R63" s="26" t="s">
        <v>167</v>
      </c>
      <c r="S63" s="25"/>
      <c r="T63" s="51" t="str">
        <f>IF(Table33[[#This Row],[TagOrderMethod2]]="Ratio:","plants per 1 tag",IF(Table33[[#This Row],[TagOrderMethod2]]="Qty:","tags",IF(Table33[[#This Row],[TagOrderMethod2]]="Auto:",IF(S63&lt;&gt;"","tags",""))))</f>
        <v/>
      </c>
      <c r="U63" s="17">
        <v>25</v>
      </c>
      <c r="V63" s="17" t="str">
        <f>IF(ISNUMBER(SEARCH("tag",Table33[[#This Row],[Notes]])), "Yes", "No")</f>
        <v>Yes</v>
      </c>
      <c r="W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Row],[TagOrderMethod]]="Auto:",IF(S63&gt;0,S63,IF(COUNTBLANK(J63:Q63)=8,"",(IF(Table3[[#This Row],[Column11]]&lt;&gt;"no",Table3[[#This Row],[Size]]*(SUM(Table3[[#This Row],[Date 1]:[Date 8]])),"")))),""))),(Table3[[#This Row],[Bundle]])),"")</f>
        <v/>
      </c>
      <c r="Y63" s="94" t="str">
        <f t="shared" si="2"/>
        <v/>
      </c>
      <c r="Z63" s="75"/>
      <c r="AA63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64" spans="2:27" ht="36" thickBot="1" x14ac:dyDescent="0.4">
      <c r="B64" s="164">
        <v>9453</v>
      </c>
      <c r="C64" s="16" t="s">
        <v>324</v>
      </c>
      <c r="D64" s="167" t="s">
        <v>2236</v>
      </c>
      <c r="E64" s="31" t="s">
        <v>1799</v>
      </c>
      <c r="F64" s="126" t="s">
        <v>734</v>
      </c>
      <c r="G64" s="148">
        <v>25</v>
      </c>
      <c r="H64" s="149"/>
      <c r="I64" s="150"/>
      <c r="J64" s="150"/>
      <c r="K64" s="150"/>
      <c r="L64" s="150"/>
      <c r="M64" s="150"/>
      <c r="N64" s="150"/>
      <c r="O64" s="151"/>
      <c r="P64" s="152"/>
      <c r="Q64" s="130" t="s">
        <v>870</v>
      </c>
      <c r="R64" s="26" t="s">
        <v>167</v>
      </c>
      <c r="S64" s="25"/>
      <c r="T64" s="51" t="str">
        <f>IF(Table33[[#This Row],[TagOrderMethod2]]="Ratio:","plants per 1 tag",IF(Table33[[#This Row],[TagOrderMethod2]]="Qty:","tags",IF(Table33[[#This Row],[TagOrderMethod2]]="Auto:",IF(S64&lt;&gt;"","tags",""))))</f>
        <v/>
      </c>
      <c r="U64" s="17">
        <v>25</v>
      </c>
      <c r="V64" s="17" t="str">
        <f>IF(ISNUMBER(SEARCH("tag",Table33[[#This Row],[Notes]])), "Yes", "No")</f>
        <v>Yes</v>
      </c>
      <c r="W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Row],[TagOrderMethod]]="Auto:",IF(S64&gt;0,S64,IF(COUNTBLANK(J64:Q64)=8,"",(IF(Table3[[#This Row],[Column11]]&lt;&gt;"no",Table3[[#This Row],[Size]]*(SUM(Table3[[#This Row],[Date 1]:[Date 8]])),"")))),""))),(Table3[[#This Row],[Bundle]])),"")</f>
        <v/>
      </c>
      <c r="Y64" s="94" t="str">
        <f t="shared" si="2"/>
        <v/>
      </c>
      <c r="Z64" s="75"/>
      <c r="AA64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65" spans="2:27" ht="36" thickBot="1" x14ac:dyDescent="0.4">
      <c r="B65" s="164">
        <v>9456</v>
      </c>
      <c r="C65" s="16" t="s">
        <v>324</v>
      </c>
      <c r="D65" s="167" t="s">
        <v>2237</v>
      </c>
      <c r="E65" s="31" t="s">
        <v>1799</v>
      </c>
      <c r="F65" s="126" t="s">
        <v>734</v>
      </c>
      <c r="G65" s="148">
        <v>50</v>
      </c>
      <c r="H65" s="149"/>
      <c r="I65" s="150"/>
      <c r="J65" s="150"/>
      <c r="K65" s="150"/>
      <c r="L65" s="150"/>
      <c r="M65" s="150"/>
      <c r="N65" s="150"/>
      <c r="O65" s="151"/>
      <c r="P65" s="152"/>
      <c r="Q65" s="130" t="s">
        <v>868</v>
      </c>
      <c r="R65" s="26" t="s">
        <v>167</v>
      </c>
      <c r="S65" s="25"/>
      <c r="T65" s="51" t="str">
        <f>IF(Table33[[#This Row],[TagOrderMethod2]]="Ratio:","plants per 1 tag",IF(Table33[[#This Row],[TagOrderMethod2]]="Qty:","tags",IF(Table33[[#This Row],[TagOrderMethod2]]="Auto:",IF(S65&lt;&gt;"","tags",""))))</f>
        <v/>
      </c>
      <c r="U65" s="17">
        <v>25</v>
      </c>
      <c r="V65" s="17" t="str">
        <f>IF(ISNUMBER(SEARCH("tag",Table33[[#This Row],[Notes]])), "Yes", "No")</f>
        <v>Yes</v>
      </c>
      <c r="W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Row],[TagOrderMethod]]="Auto:",IF(S65&gt;0,S65,IF(COUNTBLANK(J65:Q65)=8,"",(IF(Table3[[#This Row],[Column11]]&lt;&gt;"no",Table3[[#This Row],[Size]]*(SUM(Table3[[#This Row],[Date 1]:[Date 8]])),"")))),""))),(Table3[[#This Row],[Bundle]])),"")</f>
        <v/>
      </c>
      <c r="Y65" s="94" t="str">
        <f t="shared" si="2"/>
        <v/>
      </c>
      <c r="Z65" s="75"/>
      <c r="AA6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66" spans="2:27" ht="36" thickBot="1" x14ac:dyDescent="0.4">
      <c r="B66" s="164">
        <v>9459</v>
      </c>
      <c r="C66" s="16" t="s">
        <v>324</v>
      </c>
      <c r="D66" s="167" t="s">
        <v>2238</v>
      </c>
      <c r="E66" s="31" t="s">
        <v>1799</v>
      </c>
      <c r="F66" s="126" t="s">
        <v>734</v>
      </c>
      <c r="G66" s="148">
        <v>25</v>
      </c>
      <c r="H66" s="149"/>
      <c r="I66" s="150"/>
      <c r="J66" s="150"/>
      <c r="K66" s="150"/>
      <c r="L66" s="150"/>
      <c r="M66" s="150"/>
      <c r="N66" s="150"/>
      <c r="O66" s="151"/>
      <c r="P66" s="152"/>
      <c r="Q66" s="130" t="s">
        <v>741</v>
      </c>
      <c r="R66" s="26" t="s">
        <v>167</v>
      </c>
      <c r="S66" s="25"/>
      <c r="T66" s="51" t="str">
        <f>IF(Table33[[#This Row],[TagOrderMethod2]]="Ratio:","plants per 1 tag",IF(Table33[[#This Row],[TagOrderMethod2]]="Qty:","tags",IF(Table33[[#This Row],[TagOrderMethod2]]="Auto:",IF(S66&lt;&gt;"","tags",""))))</f>
        <v/>
      </c>
      <c r="U66" s="17">
        <v>25</v>
      </c>
      <c r="V66" s="17" t="str">
        <f>IF(ISNUMBER(SEARCH("tag",Table33[[#This Row],[Notes]])), "Yes", "No")</f>
        <v>Yes</v>
      </c>
      <c r="W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Row],[TagOrderMethod]]="Auto:",IF(S66&gt;0,S66,IF(COUNTBLANK(J66:Q66)=8,"",(IF(Table3[[#This Row],[Column11]]&lt;&gt;"no",Table3[[#This Row],[Size]]*(SUM(Table3[[#This Row],[Date 1]:[Date 8]])),"")))),""))),(Table3[[#This Row],[Bundle]])),"")</f>
        <v/>
      </c>
      <c r="Y66" s="94" t="str">
        <f t="shared" si="2"/>
        <v/>
      </c>
      <c r="Z66" s="75"/>
      <c r="AA66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67" spans="2:27" ht="36" thickBot="1" x14ac:dyDescent="0.4">
      <c r="B67" s="164">
        <v>9462</v>
      </c>
      <c r="C67" s="16" t="s">
        <v>324</v>
      </c>
      <c r="D67" s="167" t="s">
        <v>2239</v>
      </c>
      <c r="E67" s="31" t="s">
        <v>1799</v>
      </c>
      <c r="F67" s="126" t="s">
        <v>734</v>
      </c>
      <c r="G67" s="148">
        <v>25</v>
      </c>
      <c r="H67" s="149"/>
      <c r="I67" s="150"/>
      <c r="J67" s="150"/>
      <c r="K67" s="150"/>
      <c r="L67" s="150"/>
      <c r="M67" s="150"/>
      <c r="N67" s="150"/>
      <c r="O67" s="151"/>
      <c r="P67" s="152"/>
      <c r="Q67" s="130" t="s">
        <v>740</v>
      </c>
      <c r="R67" s="26" t="s">
        <v>167</v>
      </c>
      <c r="S67" s="25"/>
      <c r="T67" s="51" t="str">
        <f>IF(Table33[[#This Row],[TagOrderMethod2]]="Ratio:","plants per 1 tag",IF(Table33[[#This Row],[TagOrderMethod2]]="Qty:","tags",IF(Table33[[#This Row],[TagOrderMethod2]]="Auto:",IF(S67&lt;&gt;"","tags",""))))</f>
        <v/>
      </c>
      <c r="U67" s="17">
        <v>25</v>
      </c>
      <c r="V67" s="17" t="str">
        <f>IF(ISNUMBER(SEARCH("tag",Table33[[#This Row],[Notes]])), "Yes", "No")</f>
        <v>Yes</v>
      </c>
      <c r="W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Row],[TagOrderMethod]]="Auto:",IF(S67&gt;0,S67,IF(COUNTBLANK(J67:Q67)=8,"",(IF(Table3[[#This Row],[Column11]]&lt;&gt;"no",Table3[[#This Row],[Size]]*(SUM(Table3[[#This Row],[Date 1]:[Date 8]])),"")))),""))),(Table3[[#This Row],[Bundle]])),"")</f>
        <v/>
      </c>
      <c r="Y67" s="94" t="str">
        <f t="shared" si="2"/>
        <v/>
      </c>
      <c r="Z67" s="75"/>
      <c r="AA6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68" spans="2:27" ht="36" thickBot="1" x14ac:dyDescent="0.4">
      <c r="B68" s="164">
        <v>9471</v>
      </c>
      <c r="C68" s="16" t="s">
        <v>324</v>
      </c>
      <c r="D68" s="167" t="s">
        <v>2240</v>
      </c>
      <c r="E68" s="31" t="s">
        <v>1799</v>
      </c>
      <c r="F68" s="126" t="s">
        <v>734</v>
      </c>
      <c r="G68" s="148">
        <v>25</v>
      </c>
      <c r="H68" s="149"/>
      <c r="I68" s="150"/>
      <c r="J68" s="150"/>
      <c r="K68" s="150"/>
      <c r="L68" s="150"/>
      <c r="M68" s="150"/>
      <c r="N68" s="150"/>
      <c r="O68" s="151"/>
      <c r="P68" s="152"/>
      <c r="Q68" s="130" t="s">
        <v>740</v>
      </c>
      <c r="R68" s="26" t="s">
        <v>167</v>
      </c>
      <c r="S68" s="25"/>
      <c r="T68" s="51" t="str">
        <f>IF(Table33[[#This Row],[TagOrderMethod2]]="Ratio:","plants per 1 tag",IF(Table33[[#This Row],[TagOrderMethod2]]="Qty:","tags",IF(Table33[[#This Row],[TagOrderMethod2]]="Auto:",IF(S68&lt;&gt;"","tags",""))))</f>
        <v/>
      </c>
      <c r="U68" s="17">
        <v>25</v>
      </c>
      <c r="V68" s="17" t="str">
        <f>IF(ISNUMBER(SEARCH("tag",Table33[[#This Row],[Notes]])), "Yes", "No")</f>
        <v>Yes</v>
      </c>
      <c r="W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Row],[TagOrderMethod]]="Auto:",IF(S68&gt;0,S68,IF(COUNTBLANK(J68:Q68)=8,"",(IF(Table3[[#This Row],[Column11]]&lt;&gt;"no",Table3[[#This Row],[Size]]*(SUM(Table3[[#This Row],[Date 1]:[Date 8]])),"")))),""))),(Table3[[#This Row],[Bundle]])),"")</f>
        <v/>
      </c>
      <c r="Y68" s="94" t="str">
        <f t="shared" si="2"/>
        <v/>
      </c>
      <c r="Z68" s="75"/>
      <c r="AA68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69" spans="2:27" ht="36" thickBot="1" x14ac:dyDescent="0.4">
      <c r="B69" s="164">
        <v>9474</v>
      </c>
      <c r="C69" s="16" t="s">
        <v>324</v>
      </c>
      <c r="D69" s="167" t="s">
        <v>2241</v>
      </c>
      <c r="E69" s="31" t="s">
        <v>1799</v>
      </c>
      <c r="F69" s="126" t="s">
        <v>734</v>
      </c>
      <c r="G69" s="148">
        <v>50</v>
      </c>
      <c r="H69" s="149"/>
      <c r="I69" s="150"/>
      <c r="J69" s="150"/>
      <c r="K69" s="150"/>
      <c r="L69" s="150"/>
      <c r="M69" s="150"/>
      <c r="N69" s="150"/>
      <c r="O69" s="151"/>
      <c r="P69" s="152"/>
      <c r="Q69" s="130" t="s">
        <v>741</v>
      </c>
      <c r="R69" s="26" t="s">
        <v>167</v>
      </c>
      <c r="S69" s="25"/>
      <c r="T69" s="51" t="str">
        <f>IF(Table33[[#This Row],[TagOrderMethod2]]="Ratio:","plants per 1 tag",IF(Table33[[#This Row],[TagOrderMethod2]]="Qty:","tags",IF(Table33[[#This Row],[TagOrderMethod2]]="Auto:",IF(S69&lt;&gt;"","tags",""))))</f>
        <v/>
      </c>
      <c r="U69" s="17">
        <v>25</v>
      </c>
      <c r="V69" s="17" t="str">
        <f>IF(ISNUMBER(SEARCH("tag",Table33[[#This Row],[Notes]])), "Yes", "No")</f>
        <v>Yes</v>
      </c>
      <c r="W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Row],[TagOrderMethod]]="Auto:",IF(S69&gt;0,S69,IF(COUNTBLANK(J69:Q69)=8,"",(IF(Table3[[#This Row],[Column11]]&lt;&gt;"no",Table3[[#This Row],[Size]]*(SUM(Table3[[#This Row],[Date 1]:[Date 8]])),"")))),""))),(Table3[[#This Row],[Bundle]])),"")</f>
        <v/>
      </c>
      <c r="Y69" s="94" t="str">
        <f t="shared" ref="Y69:Y100" si="3">IF(SUM(H69:O69)&gt;0,SUM(H69:O69) &amp;" units","")</f>
        <v/>
      </c>
      <c r="Z69" s="75"/>
      <c r="AA69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70" spans="2:27" ht="36" thickBot="1" x14ac:dyDescent="0.4">
      <c r="B70" s="164">
        <v>9477</v>
      </c>
      <c r="C70" s="16" t="s">
        <v>324</v>
      </c>
      <c r="D70" s="167" t="s">
        <v>3271</v>
      </c>
      <c r="E70" s="31" t="s">
        <v>1799</v>
      </c>
      <c r="F70" s="126" t="s">
        <v>734</v>
      </c>
      <c r="G70" s="148">
        <v>50</v>
      </c>
      <c r="H70" s="149"/>
      <c r="I70" s="150"/>
      <c r="J70" s="150"/>
      <c r="K70" s="150"/>
      <c r="L70" s="150"/>
      <c r="M70" s="150"/>
      <c r="N70" s="150"/>
      <c r="O70" s="151"/>
      <c r="P70" s="152"/>
      <c r="Q70" s="130" t="s">
        <v>741</v>
      </c>
      <c r="R70" s="26" t="s">
        <v>167</v>
      </c>
      <c r="S70" s="25"/>
      <c r="T70" s="51" t="str">
        <f>IF(Table33[[#This Row],[TagOrderMethod2]]="Ratio:","plants per 1 tag",IF(Table33[[#This Row],[TagOrderMethod2]]="Qty:","tags",IF(Table33[[#This Row],[TagOrderMethod2]]="Auto:",IF(S70&lt;&gt;"","tags",""))))</f>
        <v/>
      </c>
      <c r="U70" s="17">
        <v>25</v>
      </c>
      <c r="V70" s="17" t="str">
        <f>IF(ISNUMBER(SEARCH("tag",Table33[[#This Row],[Notes]])), "Yes", "No")</f>
        <v>Yes</v>
      </c>
      <c r="W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Row],[TagOrderMethod]]="Auto:",IF(S70&gt;0,S70,IF(COUNTBLANK(J70:Q70)=8,"",(IF(Table3[[#This Row],[Column11]]&lt;&gt;"no",Table3[[#This Row],[Size]]*(SUM(Table3[[#This Row],[Date 1]:[Date 8]])),"")))),""))),(Table3[[#This Row],[Bundle]])),"")</f>
        <v/>
      </c>
      <c r="Y70" s="94" t="str">
        <f t="shared" si="3"/>
        <v/>
      </c>
      <c r="Z70" s="75"/>
      <c r="AA70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71" spans="2:27" ht="36" thickBot="1" x14ac:dyDescent="0.4">
      <c r="B71" s="164">
        <v>9480</v>
      </c>
      <c r="C71" s="16" t="s">
        <v>324</v>
      </c>
      <c r="D71" s="167" t="s">
        <v>3272</v>
      </c>
      <c r="E71" s="31" t="s">
        <v>1799</v>
      </c>
      <c r="F71" s="126" t="s">
        <v>734</v>
      </c>
      <c r="G71" s="148">
        <v>50</v>
      </c>
      <c r="H71" s="149"/>
      <c r="I71" s="150"/>
      <c r="J71" s="150"/>
      <c r="K71" s="150"/>
      <c r="L71" s="150"/>
      <c r="M71" s="150"/>
      <c r="N71" s="150"/>
      <c r="O71" s="151"/>
      <c r="P71" s="152"/>
      <c r="Q71" s="130" t="s">
        <v>741</v>
      </c>
      <c r="R71" s="26" t="s">
        <v>167</v>
      </c>
      <c r="S71" s="25"/>
      <c r="T71" s="51" t="str">
        <f>IF(Table33[[#This Row],[TagOrderMethod2]]="Ratio:","plants per 1 tag",IF(Table33[[#This Row],[TagOrderMethod2]]="Qty:","tags",IF(Table33[[#This Row],[TagOrderMethod2]]="Auto:",IF(S71&lt;&gt;"","tags",""))))</f>
        <v/>
      </c>
      <c r="U71" s="17">
        <v>25</v>
      </c>
      <c r="V71" s="17" t="str">
        <f>IF(ISNUMBER(SEARCH("tag",Table33[[#This Row],[Notes]])), "Yes", "No")</f>
        <v>Yes</v>
      </c>
      <c r="W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Row],[TagOrderMethod]]="Auto:",IF(S71&gt;0,S71,IF(COUNTBLANK(J71:Q71)=8,"",(IF(Table3[[#This Row],[Column11]]&lt;&gt;"no",Table3[[#This Row],[Size]]*(SUM(Table3[[#This Row],[Date 1]:[Date 8]])),"")))),""))),(Table3[[#This Row],[Bundle]])),"")</f>
        <v/>
      </c>
      <c r="Y71" s="94" t="str">
        <f t="shared" si="3"/>
        <v/>
      </c>
      <c r="Z71" s="75"/>
      <c r="AA71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72" spans="2:27" ht="36" thickBot="1" x14ac:dyDescent="0.4">
      <c r="B72" s="164">
        <v>9483</v>
      </c>
      <c r="C72" s="16" t="s">
        <v>324</v>
      </c>
      <c r="D72" s="167" t="s">
        <v>2242</v>
      </c>
      <c r="E72" s="31" t="s">
        <v>1799</v>
      </c>
      <c r="F72" s="126" t="s">
        <v>734</v>
      </c>
      <c r="G72" s="148">
        <v>25</v>
      </c>
      <c r="H72" s="149"/>
      <c r="I72" s="150"/>
      <c r="J72" s="150"/>
      <c r="K72" s="150"/>
      <c r="L72" s="150"/>
      <c r="M72" s="150"/>
      <c r="N72" s="150"/>
      <c r="O72" s="151"/>
      <c r="P72" s="152"/>
      <c r="Q72" s="130" t="s">
        <v>741</v>
      </c>
      <c r="R72" s="26" t="s">
        <v>167</v>
      </c>
      <c r="S72" s="25"/>
      <c r="T72" s="51" t="str">
        <f>IF(Table33[[#This Row],[TagOrderMethod2]]="Ratio:","plants per 1 tag",IF(Table33[[#This Row],[TagOrderMethod2]]="Qty:","tags",IF(Table33[[#This Row],[TagOrderMethod2]]="Auto:",IF(S72&lt;&gt;"","tags",""))))</f>
        <v/>
      </c>
      <c r="U72" s="17">
        <v>25</v>
      </c>
      <c r="V72" s="17" t="str">
        <f>IF(ISNUMBER(SEARCH("tag",Table33[[#This Row],[Notes]])), "Yes", "No")</f>
        <v>Yes</v>
      </c>
      <c r="W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Row],[TagOrderMethod]]="Auto:",IF(S72&gt;0,S72,IF(COUNTBLANK(J72:Q72)=8,"",(IF(Table3[[#This Row],[Column11]]&lt;&gt;"no",Table3[[#This Row],[Size]]*(SUM(Table3[[#This Row],[Date 1]:[Date 8]])),"")))),""))),(Table3[[#This Row],[Bundle]])),"")</f>
        <v/>
      </c>
      <c r="Y72" s="94" t="str">
        <f t="shared" si="3"/>
        <v/>
      </c>
      <c r="Z72" s="75"/>
      <c r="AA72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73" spans="2:27" ht="36" thickBot="1" x14ac:dyDescent="0.4">
      <c r="B73" s="164">
        <v>9486</v>
      </c>
      <c r="C73" s="16" t="s">
        <v>324</v>
      </c>
      <c r="D73" s="167" t="s">
        <v>2243</v>
      </c>
      <c r="E73" s="31" t="s">
        <v>1799</v>
      </c>
      <c r="F73" s="126" t="s">
        <v>734</v>
      </c>
      <c r="G73" s="148">
        <v>25</v>
      </c>
      <c r="H73" s="149"/>
      <c r="I73" s="150"/>
      <c r="J73" s="150"/>
      <c r="K73" s="150"/>
      <c r="L73" s="150"/>
      <c r="M73" s="150"/>
      <c r="N73" s="150"/>
      <c r="O73" s="151"/>
      <c r="P73" s="152"/>
      <c r="Q73" s="130" t="s">
        <v>740</v>
      </c>
      <c r="R73" s="26" t="s">
        <v>167</v>
      </c>
      <c r="S73" s="25"/>
      <c r="T73" s="51" t="str">
        <f>IF(Table33[[#This Row],[TagOrderMethod2]]="Ratio:","plants per 1 tag",IF(Table33[[#This Row],[TagOrderMethod2]]="Qty:","tags",IF(Table33[[#This Row],[TagOrderMethod2]]="Auto:",IF(S73&lt;&gt;"","tags",""))))</f>
        <v/>
      </c>
      <c r="U73" s="17">
        <v>25</v>
      </c>
      <c r="V73" s="17" t="str">
        <f>IF(ISNUMBER(SEARCH("tag",Table33[[#This Row],[Notes]])), "Yes", "No")</f>
        <v>Yes</v>
      </c>
      <c r="W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Row],[TagOrderMethod]]="Auto:",IF(S73&gt;0,S73,IF(COUNTBLANK(J73:Q73)=8,"",(IF(Table3[[#This Row],[Column11]]&lt;&gt;"no",Table3[[#This Row],[Size]]*(SUM(Table3[[#This Row],[Date 1]:[Date 8]])),"")))),""))),(Table3[[#This Row],[Bundle]])),"")</f>
        <v/>
      </c>
      <c r="Y73" s="94" t="str">
        <f t="shared" si="3"/>
        <v/>
      </c>
      <c r="Z73" s="75"/>
      <c r="AA73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74" spans="2:27" ht="36" thickBot="1" x14ac:dyDescent="0.4">
      <c r="B74" s="164">
        <v>9489</v>
      </c>
      <c r="C74" s="16" t="s">
        <v>324</v>
      </c>
      <c r="D74" s="167" t="s">
        <v>2244</v>
      </c>
      <c r="E74" s="31" t="s">
        <v>1799</v>
      </c>
      <c r="F74" s="126" t="s">
        <v>734</v>
      </c>
      <c r="G74" s="148">
        <v>25</v>
      </c>
      <c r="H74" s="149"/>
      <c r="I74" s="150"/>
      <c r="J74" s="150"/>
      <c r="K74" s="150"/>
      <c r="L74" s="150"/>
      <c r="M74" s="150"/>
      <c r="N74" s="150"/>
      <c r="O74" s="151"/>
      <c r="P74" s="152"/>
      <c r="Q74" s="130" t="s">
        <v>741</v>
      </c>
      <c r="R74" s="26" t="s">
        <v>167</v>
      </c>
      <c r="S74" s="25"/>
      <c r="T74" s="51" t="str">
        <f>IF(Table33[[#This Row],[TagOrderMethod2]]="Ratio:","plants per 1 tag",IF(Table33[[#This Row],[TagOrderMethod2]]="Qty:","tags",IF(Table33[[#This Row],[TagOrderMethod2]]="Auto:",IF(S74&lt;&gt;"","tags",""))))</f>
        <v/>
      </c>
      <c r="U74" s="17">
        <v>25</v>
      </c>
      <c r="V74" s="17" t="str">
        <f>IF(ISNUMBER(SEARCH("tag",Table33[[#This Row],[Notes]])), "Yes", "No")</f>
        <v>Yes</v>
      </c>
      <c r="W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Row],[TagOrderMethod]]="Auto:",IF(S74&gt;0,S74,IF(COUNTBLANK(J74:Q74)=8,"",(IF(Table3[[#This Row],[Column11]]&lt;&gt;"no",Table3[[#This Row],[Size]]*(SUM(Table3[[#This Row],[Date 1]:[Date 8]])),"")))),""))),(Table3[[#This Row],[Bundle]])),"")</f>
        <v/>
      </c>
      <c r="Y74" s="94" t="str">
        <f t="shared" si="3"/>
        <v/>
      </c>
      <c r="Z74" s="75"/>
      <c r="AA74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75" spans="2:27" ht="36" thickBot="1" x14ac:dyDescent="0.4">
      <c r="B75" s="164">
        <v>9495</v>
      </c>
      <c r="C75" s="16" t="s">
        <v>324</v>
      </c>
      <c r="D75" s="167" t="s">
        <v>2245</v>
      </c>
      <c r="E75" s="31" t="s">
        <v>1799</v>
      </c>
      <c r="F75" s="126" t="s">
        <v>734</v>
      </c>
      <c r="G75" s="148">
        <v>50</v>
      </c>
      <c r="H75" s="149"/>
      <c r="I75" s="150"/>
      <c r="J75" s="150"/>
      <c r="K75" s="150"/>
      <c r="L75" s="150"/>
      <c r="M75" s="150"/>
      <c r="N75" s="150"/>
      <c r="O75" s="151"/>
      <c r="P75" s="152"/>
      <c r="Q75" s="130" t="s">
        <v>741</v>
      </c>
      <c r="R75" s="26" t="s">
        <v>167</v>
      </c>
      <c r="S75" s="25"/>
      <c r="T75" s="51" t="str">
        <f>IF(Table33[[#This Row],[TagOrderMethod2]]="Ratio:","plants per 1 tag",IF(Table33[[#This Row],[TagOrderMethod2]]="Qty:","tags",IF(Table33[[#This Row],[TagOrderMethod2]]="Auto:",IF(S75&lt;&gt;"","tags",""))))</f>
        <v/>
      </c>
      <c r="U75" s="17">
        <v>25</v>
      </c>
      <c r="V75" s="17" t="str">
        <f>IF(ISNUMBER(SEARCH("tag",Table33[[#This Row],[Notes]])), "Yes", "No")</f>
        <v>Yes</v>
      </c>
      <c r="W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Row],[TagOrderMethod]]="Auto:",IF(S75&gt;0,S75,IF(COUNTBLANK(J75:Q75)=8,"",(IF(Table3[[#This Row],[Column11]]&lt;&gt;"no",Table3[[#This Row],[Size]]*(SUM(Table3[[#This Row],[Date 1]:[Date 8]])),"")))),""))),(Table3[[#This Row],[Bundle]])),"")</f>
        <v/>
      </c>
      <c r="Y75" s="94" t="str">
        <f t="shared" si="3"/>
        <v/>
      </c>
      <c r="Z75" s="75"/>
      <c r="AA7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76" spans="2:27" ht="36" thickBot="1" x14ac:dyDescent="0.4">
      <c r="B76" s="164">
        <v>9498</v>
      </c>
      <c r="C76" s="16" t="s">
        <v>324</v>
      </c>
      <c r="D76" s="167" t="s">
        <v>3273</v>
      </c>
      <c r="E76" s="31" t="s">
        <v>1799</v>
      </c>
      <c r="F76" s="126" t="s">
        <v>734</v>
      </c>
      <c r="G76" s="148">
        <v>25</v>
      </c>
      <c r="H76" s="149"/>
      <c r="I76" s="150"/>
      <c r="J76" s="150"/>
      <c r="K76" s="150"/>
      <c r="L76" s="150"/>
      <c r="M76" s="150"/>
      <c r="N76" s="150"/>
      <c r="O76" s="151"/>
      <c r="P76" s="152"/>
      <c r="Q76" s="130" t="s">
        <v>741</v>
      </c>
      <c r="R76" s="26" t="s">
        <v>167</v>
      </c>
      <c r="S76" s="25"/>
      <c r="T76" s="51" t="str">
        <f>IF(Table33[[#This Row],[TagOrderMethod2]]="Ratio:","plants per 1 tag",IF(Table33[[#This Row],[TagOrderMethod2]]="Qty:","tags",IF(Table33[[#This Row],[TagOrderMethod2]]="Auto:",IF(S76&lt;&gt;"","tags",""))))</f>
        <v/>
      </c>
      <c r="U76" s="17">
        <v>25</v>
      </c>
      <c r="V76" s="17" t="str">
        <f>IF(ISNUMBER(SEARCH("tag",Table33[[#This Row],[Notes]])), "Yes", "No")</f>
        <v>Yes</v>
      </c>
      <c r="W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Row],[TagOrderMethod]]="Auto:",IF(S76&gt;0,S76,IF(COUNTBLANK(J76:Q76)=8,"",(IF(Table3[[#This Row],[Column11]]&lt;&gt;"no",Table3[[#This Row],[Size]]*(SUM(Table3[[#This Row],[Date 1]:[Date 8]])),"")))),""))),(Table3[[#This Row],[Bundle]])),"")</f>
        <v/>
      </c>
      <c r="Y76" s="94" t="str">
        <f t="shared" si="3"/>
        <v/>
      </c>
      <c r="Z76" s="75"/>
      <c r="AA76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77" spans="2:27" ht="36" thickBot="1" x14ac:dyDescent="0.4">
      <c r="B77" s="164">
        <v>9507</v>
      </c>
      <c r="C77" s="16" t="s">
        <v>324</v>
      </c>
      <c r="D77" s="167" t="s">
        <v>3274</v>
      </c>
      <c r="E77" s="31" t="s">
        <v>1799</v>
      </c>
      <c r="F77" s="126" t="s">
        <v>734</v>
      </c>
      <c r="G77" s="148">
        <v>50</v>
      </c>
      <c r="H77" s="149"/>
      <c r="I77" s="150"/>
      <c r="J77" s="150"/>
      <c r="K77" s="150"/>
      <c r="L77" s="150"/>
      <c r="M77" s="150"/>
      <c r="N77" s="150"/>
      <c r="O77" s="151"/>
      <c r="P77" s="152"/>
      <c r="Q77" s="130" t="s">
        <v>741</v>
      </c>
      <c r="R77" s="26" t="s">
        <v>167</v>
      </c>
      <c r="S77" s="25"/>
      <c r="T77" s="51" t="str">
        <f>IF(Table33[[#This Row],[TagOrderMethod2]]="Ratio:","plants per 1 tag",IF(Table33[[#This Row],[TagOrderMethod2]]="Qty:","tags",IF(Table33[[#This Row],[TagOrderMethod2]]="Auto:",IF(S77&lt;&gt;"","tags",""))))</f>
        <v/>
      </c>
      <c r="U77" s="17">
        <v>25</v>
      </c>
      <c r="V77" s="17" t="str">
        <f>IF(ISNUMBER(SEARCH("tag",Table33[[#This Row],[Notes]])), "Yes", "No")</f>
        <v>Yes</v>
      </c>
      <c r="W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Row],[TagOrderMethod]]="Auto:",IF(S77&gt;0,S77,IF(COUNTBLANK(J77:Q77)=8,"",(IF(Table3[[#This Row],[Column11]]&lt;&gt;"no",Table3[[#This Row],[Size]]*(SUM(Table3[[#This Row],[Date 1]:[Date 8]])),"")))),""))),(Table3[[#This Row],[Bundle]])),"")</f>
        <v/>
      </c>
      <c r="Y77" s="94" t="str">
        <f t="shared" si="3"/>
        <v/>
      </c>
      <c r="Z77" s="75"/>
      <c r="AA7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78" spans="2:27" ht="36" thickBot="1" x14ac:dyDescent="0.4">
      <c r="B78" s="14"/>
      <c r="C78" s="16" t="s">
        <v>324</v>
      </c>
      <c r="D78" s="167" t="s">
        <v>5937</v>
      </c>
      <c r="E78" s="31" t="s">
        <v>1799</v>
      </c>
      <c r="F78" s="126" t="s">
        <v>734</v>
      </c>
      <c r="G78" s="148">
        <v>25</v>
      </c>
      <c r="H78" s="22"/>
      <c r="I78" s="20"/>
      <c r="J78" s="20"/>
      <c r="K78" s="20"/>
      <c r="L78" s="20"/>
      <c r="M78" s="20"/>
      <c r="N78" s="20"/>
      <c r="O78" s="21"/>
      <c r="P78" s="176"/>
      <c r="Q78" s="130" t="s">
        <v>870</v>
      </c>
      <c r="R78" s="26" t="s">
        <v>167</v>
      </c>
      <c r="S78" s="25"/>
      <c r="T78" s="51" t="str">
        <f>IF(Table33[[#This Row],[TagOrderMethod2]]="Ratio:","plants per 1 tag",IF(Table33[[#This Row],[TagOrderMethod2]]="Qty:","tags",IF(Table33[[#This Row],[TagOrderMethod2]]="Auto:",IF(S78&lt;&gt;"","tags",""))))</f>
        <v/>
      </c>
      <c r="U78" s="17">
        <v>26</v>
      </c>
      <c r="V78" s="17" t="str">
        <f>IF(ISNUMBER(SEARCH("tag",Table33[[#This Row],[Notes]])), "Yes", "No")</f>
        <v>Yes</v>
      </c>
      <c r="W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Row],[TagOrderMethod]]="Auto:",IF(S78&gt;0,S78,IF(COUNTBLANK(J78:Q78)=8,"",(IF(Table3[[#This Row],[Column11]]&lt;&gt;"no",Table3[[#This Row],[Size]]*(SUM(Table3[[#This Row],[Date 1]:[Date 8]])),"")))),""))),(Table3[[#This Row],[Bundle]])),"")</f>
        <v/>
      </c>
      <c r="Y78" s="94" t="str">
        <f t="shared" si="3"/>
        <v/>
      </c>
      <c r="Z78" s="75"/>
      <c r="AA78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79" spans="2:27" ht="36" thickBot="1" x14ac:dyDescent="0.4">
      <c r="B79" s="164">
        <v>9513</v>
      </c>
      <c r="C79" s="16" t="s">
        <v>324</v>
      </c>
      <c r="D79" s="167" t="s">
        <v>5933</v>
      </c>
      <c r="E79" s="31" t="s">
        <v>1799</v>
      </c>
      <c r="F79" s="126" t="s">
        <v>734</v>
      </c>
      <c r="G79" s="148">
        <v>25</v>
      </c>
      <c r="H79" s="149"/>
      <c r="I79" s="150"/>
      <c r="J79" s="150"/>
      <c r="K79" s="150"/>
      <c r="L79" s="150"/>
      <c r="M79" s="150"/>
      <c r="N79" s="150"/>
      <c r="O79" s="151"/>
      <c r="P79" s="152"/>
      <c r="Q79" s="130" t="s">
        <v>740</v>
      </c>
      <c r="R79" s="26" t="s">
        <v>167</v>
      </c>
      <c r="S79" s="25"/>
      <c r="T79" s="51" t="str">
        <f>IF(Table33[[#This Row],[TagOrderMethod2]]="Ratio:","plants per 1 tag",IF(Table33[[#This Row],[TagOrderMethod2]]="Qty:","tags",IF(Table33[[#This Row],[TagOrderMethod2]]="Auto:",IF(S79&lt;&gt;"","tags",""))))</f>
        <v/>
      </c>
      <c r="U79" s="17">
        <v>25</v>
      </c>
      <c r="V79" s="17" t="str">
        <f>IF(ISNUMBER(SEARCH("tag",Table33[[#This Row],[Notes]])), "Yes", "No")</f>
        <v>Yes</v>
      </c>
      <c r="W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Row],[TagOrderMethod]]="Auto:",IF(S79&gt;0,S79,IF(COUNTBLANK(J79:Q79)=8,"",(IF(Table3[[#This Row],[Column11]]&lt;&gt;"no",Table3[[#This Row],[Size]]*(SUM(Table3[[#This Row],[Date 1]:[Date 8]])),"")))),""))),(Table3[[#This Row],[Bundle]])),"")</f>
        <v/>
      </c>
      <c r="Y79" s="94" t="str">
        <f t="shared" si="3"/>
        <v/>
      </c>
      <c r="Z79" s="75"/>
      <c r="AA79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80" spans="2:27" ht="36" thickBot="1" x14ac:dyDescent="0.4">
      <c r="B80" s="164">
        <v>9516</v>
      </c>
      <c r="C80" s="16" t="s">
        <v>324</v>
      </c>
      <c r="D80" s="167" t="s">
        <v>2246</v>
      </c>
      <c r="E80" s="31" t="s">
        <v>1799</v>
      </c>
      <c r="F80" s="126" t="s">
        <v>734</v>
      </c>
      <c r="G80" s="148">
        <v>50</v>
      </c>
      <c r="H80" s="149"/>
      <c r="I80" s="150"/>
      <c r="J80" s="150"/>
      <c r="K80" s="150"/>
      <c r="L80" s="150"/>
      <c r="M80" s="150"/>
      <c r="N80" s="150"/>
      <c r="O80" s="151"/>
      <c r="P80" s="152"/>
      <c r="Q80" s="130" t="s">
        <v>870</v>
      </c>
      <c r="R80" s="26" t="s">
        <v>167</v>
      </c>
      <c r="S80" s="25"/>
      <c r="T80" s="51" t="str">
        <f>IF(Table33[[#This Row],[TagOrderMethod2]]="Ratio:","plants per 1 tag",IF(Table33[[#This Row],[TagOrderMethod2]]="Qty:","tags",IF(Table33[[#This Row],[TagOrderMethod2]]="Auto:",IF(S80&lt;&gt;"","tags",""))))</f>
        <v/>
      </c>
      <c r="U80" s="17">
        <v>25</v>
      </c>
      <c r="V80" s="17" t="str">
        <f>IF(ISNUMBER(SEARCH("tag",Table33[[#This Row],[Notes]])), "Yes", "No")</f>
        <v>Yes</v>
      </c>
      <c r="W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Row],[TagOrderMethod]]="Auto:",IF(S80&gt;0,S80,IF(COUNTBLANK(J80:Q80)=8,"",(IF(Table3[[#This Row],[Column11]]&lt;&gt;"no",Table3[[#This Row],[Size]]*(SUM(Table3[[#This Row],[Date 1]:[Date 8]])),"")))),""))),(Table3[[#This Row],[Bundle]])),"")</f>
        <v/>
      </c>
      <c r="Y80" s="94" t="str">
        <f t="shared" si="3"/>
        <v/>
      </c>
      <c r="Z80" s="75"/>
      <c r="AA80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81" spans="1:27" ht="36" thickBot="1" x14ac:dyDescent="0.4">
      <c r="B81" s="164">
        <v>9519</v>
      </c>
      <c r="C81" s="16" t="s">
        <v>324</v>
      </c>
      <c r="D81" s="167" t="s">
        <v>2247</v>
      </c>
      <c r="E81" s="31" t="s">
        <v>1799</v>
      </c>
      <c r="F81" s="126" t="s">
        <v>734</v>
      </c>
      <c r="G81" s="148">
        <v>25</v>
      </c>
      <c r="H81" s="149"/>
      <c r="I81" s="150"/>
      <c r="J81" s="150"/>
      <c r="K81" s="150"/>
      <c r="L81" s="150"/>
      <c r="M81" s="150"/>
      <c r="N81" s="150"/>
      <c r="O81" s="151"/>
      <c r="P81" s="152"/>
      <c r="Q81" s="130" t="s">
        <v>868</v>
      </c>
      <c r="R81" s="26" t="s">
        <v>167</v>
      </c>
      <c r="S81" s="25"/>
      <c r="T81" s="51" t="str">
        <f>IF(Table33[[#This Row],[TagOrderMethod2]]="Ratio:","plants per 1 tag",IF(Table33[[#This Row],[TagOrderMethod2]]="Qty:","tags",IF(Table33[[#This Row],[TagOrderMethod2]]="Auto:",IF(S81&lt;&gt;"","tags",""))))</f>
        <v/>
      </c>
      <c r="U81" s="17">
        <v>25</v>
      </c>
      <c r="V81" s="17" t="str">
        <f>IF(ISNUMBER(SEARCH("tag",Table33[[#This Row],[Notes]])), "Yes", "No")</f>
        <v>Yes</v>
      </c>
      <c r="W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Row],[TagOrderMethod]]="Auto:",IF(S81&gt;0,S81,IF(COUNTBLANK(J81:Q81)=8,"",(IF(Table3[[#This Row],[Column11]]&lt;&gt;"no",Table3[[#This Row],[Size]]*(SUM(Table3[[#This Row],[Date 1]:[Date 8]])),"")))),""))),(Table3[[#This Row],[Bundle]])),"")</f>
        <v/>
      </c>
      <c r="Y81" s="94" t="str">
        <f t="shared" si="3"/>
        <v/>
      </c>
      <c r="Z81" s="75"/>
      <c r="AA81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82" spans="1:27" ht="36" thickBot="1" x14ac:dyDescent="0.4">
      <c r="B82" s="164">
        <v>9525</v>
      </c>
      <c r="C82" s="16" t="s">
        <v>324</v>
      </c>
      <c r="D82" s="167" t="s">
        <v>2248</v>
      </c>
      <c r="E82" s="31" t="s">
        <v>1799</v>
      </c>
      <c r="F82" s="126" t="s">
        <v>734</v>
      </c>
      <c r="G82" s="148">
        <v>50</v>
      </c>
      <c r="H82" s="149"/>
      <c r="I82" s="150"/>
      <c r="J82" s="150"/>
      <c r="K82" s="150"/>
      <c r="L82" s="150"/>
      <c r="M82" s="150"/>
      <c r="N82" s="150"/>
      <c r="O82" s="151"/>
      <c r="P82" s="152"/>
      <c r="Q82" s="130" t="s">
        <v>741</v>
      </c>
      <c r="R82" s="26" t="s">
        <v>167</v>
      </c>
      <c r="S82" s="25"/>
      <c r="T82" s="51" t="str">
        <f>IF(Table33[[#This Row],[TagOrderMethod2]]="Ratio:","plants per 1 tag",IF(Table33[[#This Row],[TagOrderMethod2]]="Qty:","tags",IF(Table33[[#This Row],[TagOrderMethod2]]="Auto:",IF(S82&lt;&gt;"","tags",""))))</f>
        <v/>
      </c>
      <c r="U82" s="17">
        <v>25</v>
      </c>
      <c r="V82" s="17" t="str">
        <f>IF(ISNUMBER(SEARCH("tag",Table33[[#This Row],[Notes]])), "Yes", "No")</f>
        <v>Yes</v>
      </c>
      <c r="W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Row],[TagOrderMethod]]="Auto:",IF(S82&gt;0,S82,IF(COUNTBLANK(J82:Q82)=8,"",(IF(Table3[[#This Row],[Column11]]&lt;&gt;"no",Table3[[#This Row],[Size]]*(SUM(Table3[[#This Row],[Date 1]:[Date 8]])),"")))),""))),(Table3[[#This Row],[Bundle]])),"")</f>
        <v/>
      </c>
      <c r="Y82" s="94" t="str">
        <f t="shared" si="3"/>
        <v/>
      </c>
      <c r="Z82" s="75"/>
      <c r="AA82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83" spans="1:27" ht="36" thickBot="1" x14ac:dyDescent="0.4">
      <c r="B83" s="164">
        <v>9531</v>
      </c>
      <c r="C83" s="16" t="s">
        <v>324</v>
      </c>
      <c r="D83" s="167" t="s">
        <v>3275</v>
      </c>
      <c r="E83" s="31" t="s">
        <v>1799</v>
      </c>
      <c r="F83" s="126" t="s">
        <v>734</v>
      </c>
      <c r="G83" s="148">
        <v>25</v>
      </c>
      <c r="H83" s="149"/>
      <c r="I83" s="150"/>
      <c r="J83" s="150"/>
      <c r="K83" s="150"/>
      <c r="L83" s="150"/>
      <c r="M83" s="150"/>
      <c r="N83" s="150"/>
      <c r="O83" s="151"/>
      <c r="P83" s="152"/>
      <c r="Q83" s="130" t="s">
        <v>741</v>
      </c>
      <c r="R83" s="26" t="s">
        <v>167</v>
      </c>
      <c r="S83" s="25"/>
      <c r="T83" s="51" t="str">
        <f>IF(Table33[[#This Row],[TagOrderMethod2]]="Ratio:","plants per 1 tag",IF(Table33[[#This Row],[TagOrderMethod2]]="Qty:","tags",IF(Table33[[#This Row],[TagOrderMethod2]]="Auto:",IF(S83&lt;&gt;"","tags",""))))</f>
        <v/>
      </c>
      <c r="U83" s="17">
        <v>25</v>
      </c>
      <c r="V83" s="17" t="str">
        <f>IF(ISNUMBER(SEARCH("tag",Table33[[#This Row],[Notes]])), "Yes", "No")</f>
        <v>Yes</v>
      </c>
      <c r="W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Row],[TagOrderMethod]]="Auto:",IF(S83&gt;0,S83,IF(COUNTBLANK(J83:Q83)=8,"",(IF(Table3[[#This Row],[Column11]]&lt;&gt;"no",Table3[[#This Row],[Size]]*(SUM(Table3[[#This Row],[Date 1]:[Date 8]])),"")))),""))),(Table3[[#This Row],[Bundle]])),"")</f>
        <v/>
      </c>
      <c r="Y83" s="94" t="str">
        <f t="shared" si="3"/>
        <v/>
      </c>
      <c r="Z83" s="75"/>
      <c r="AA83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84" spans="1:27" ht="36" thickBot="1" x14ac:dyDescent="0.4">
      <c r="B84" s="164">
        <v>9534</v>
      </c>
      <c r="C84" s="16" t="s">
        <v>324</v>
      </c>
      <c r="D84" s="167" t="s">
        <v>5920</v>
      </c>
      <c r="E84" s="31" t="s">
        <v>1799</v>
      </c>
      <c r="F84" s="126" t="s">
        <v>734</v>
      </c>
      <c r="G84" s="148">
        <v>25</v>
      </c>
      <c r="H84" s="149"/>
      <c r="I84" s="150"/>
      <c r="J84" s="150"/>
      <c r="K84" s="150"/>
      <c r="L84" s="150"/>
      <c r="M84" s="150"/>
      <c r="N84" s="150"/>
      <c r="O84" s="151"/>
      <c r="P84" s="152"/>
      <c r="Q84" s="130" t="s">
        <v>870</v>
      </c>
      <c r="R84" s="26" t="s">
        <v>167</v>
      </c>
      <c r="S84" s="25"/>
      <c r="T84" s="51" t="str">
        <f>IF(Table33[[#This Row],[TagOrderMethod2]]="Ratio:","plants per 1 tag",IF(Table33[[#This Row],[TagOrderMethod2]]="Qty:","tags",IF(Table33[[#This Row],[TagOrderMethod2]]="Auto:",IF(S84&lt;&gt;"","tags",""))))</f>
        <v/>
      </c>
      <c r="U84" s="17">
        <v>25</v>
      </c>
      <c r="V84" s="17" t="str">
        <f>IF(ISNUMBER(SEARCH("tag",Table33[[#This Row],[Notes]])), "Yes", "No")</f>
        <v>Yes</v>
      </c>
      <c r="W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Row],[TagOrderMethod]]="Auto:",IF(S84&gt;0,S84,IF(COUNTBLANK(J84:Q84)=8,"",(IF(Table3[[#This Row],[Column11]]&lt;&gt;"no",Table3[[#This Row],[Size]]*(SUM(Table3[[#This Row],[Date 1]:[Date 8]])),"")))),""))),(Table3[[#This Row],[Bundle]])),"")</f>
        <v/>
      </c>
      <c r="Y84" s="94" t="str">
        <f t="shared" si="3"/>
        <v/>
      </c>
      <c r="Z84" s="75"/>
      <c r="AA84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85" spans="1:27" ht="36" thickBot="1" x14ac:dyDescent="0.4">
      <c r="B85" s="164">
        <v>9537</v>
      </c>
      <c r="C85" s="16" t="s">
        <v>324</v>
      </c>
      <c r="D85" s="167" t="s">
        <v>2249</v>
      </c>
      <c r="E85" s="31" t="s">
        <v>1799</v>
      </c>
      <c r="F85" s="126" t="s">
        <v>734</v>
      </c>
      <c r="G85" s="148">
        <v>25</v>
      </c>
      <c r="H85" s="149"/>
      <c r="I85" s="150"/>
      <c r="J85" s="150"/>
      <c r="K85" s="150"/>
      <c r="L85" s="150"/>
      <c r="M85" s="150"/>
      <c r="N85" s="150"/>
      <c r="O85" s="151"/>
      <c r="P85" s="152"/>
      <c r="Q85" s="130" t="s">
        <v>741</v>
      </c>
      <c r="R85" s="26" t="s">
        <v>167</v>
      </c>
      <c r="S85" s="25"/>
      <c r="T85" s="51" t="str">
        <f>IF(Table33[[#This Row],[TagOrderMethod2]]="Ratio:","plants per 1 tag",IF(Table33[[#This Row],[TagOrderMethod2]]="Qty:","tags",IF(Table33[[#This Row],[TagOrderMethod2]]="Auto:",IF(S85&lt;&gt;"","tags",""))))</f>
        <v/>
      </c>
      <c r="U85" s="17">
        <v>25</v>
      </c>
      <c r="V85" s="17" t="str">
        <f>IF(ISNUMBER(SEARCH("tag",Table33[[#This Row],[Notes]])), "Yes", "No")</f>
        <v>Yes</v>
      </c>
      <c r="W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Row],[TagOrderMethod]]="Auto:",IF(S85&gt;0,S85,IF(COUNTBLANK(J85:Q85)=8,"",(IF(Table3[[#This Row],[Column11]]&lt;&gt;"no",Table3[[#This Row],[Size]]*(SUM(Table3[[#This Row],[Date 1]:[Date 8]])),"")))),""))),(Table3[[#This Row],[Bundle]])),"")</f>
        <v/>
      </c>
      <c r="Y85" s="94" t="str">
        <f t="shared" si="3"/>
        <v/>
      </c>
      <c r="Z85" s="75"/>
      <c r="AA8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86" spans="1:27" ht="36" thickBot="1" x14ac:dyDescent="0.4">
      <c r="B86" s="164">
        <v>9546</v>
      </c>
      <c r="C86" s="16" t="s">
        <v>324</v>
      </c>
      <c r="D86" s="167" t="s">
        <v>5921</v>
      </c>
      <c r="E86" s="31" t="s">
        <v>1799</v>
      </c>
      <c r="F86" s="126" t="s">
        <v>734</v>
      </c>
      <c r="G86" s="148">
        <v>25</v>
      </c>
      <c r="H86" s="149"/>
      <c r="I86" s="150"/>
      <c r="J86" s="150"/>
      <c r="K86" s="150"/>
      <c r="L86" s="150"/>
      <c r="M86" s="150"/>
      <c r="N86" s="150"/>
      <c r="O86" s="151"/>
      <c r="P86" s="152"/>
      <c r="Q86" s="130" t="s">
        <v>741</v>
      </c>
      <c r="R86" s="26" t="s">
        <v>167</v>
      </c>
      <c r="S86" s="25"/>
      <c r="T86" s="51" t="str">
        <f>IF(Table33[[#This Row],[TagOrderMethod2]]="Ratio:","plants per 1 tag",IF(Table33[[#This Row],[TagOrderMethod2]]="Qty:","tags",IF(Table33[[#This Row],[TagOrderMethod2]]="Auto:",IF(S86&lt;&gt;"","tags",""))))</f>
        <v/>
      </c>
      <c r="U86" s="17">
        <v>25</v>
      </c>
      <c r="V86" s="17" t="str">
        <f>IF(ISNUMBER(SEARCH("tag",Table33[[#This Row],[Notes]])), "Yes", "No")</f>
        <v>Yes</v>
      </c>
      <c r="W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Row],[TagOrderMethod]]="Auto:",IF(S86&gt;0,S86,IF(COUNTBLANK(J86:Q86)=8,"",(IF(Table3[[#This Row],[Column11]]&lt;&gt;"no",Table3[[#This Row],[Size]]*(SUM(Table3[[#This Row],[Date 1]:[Date 8]])),"")))),""))),(Table3[[#This Row],[Bundle]])),"")</f>
        <v/>
      </c>
      <c r="Y86" s="94" t="str">
        <f t="shared" si="3"/>
        <v/>
      </c>
      <c r="Z86" s="75"/>
      <c r="AA86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87" spans="1:27" ht="36" thickBot="1" x14ac:dyDescent="0.4">
      <c r="A87" s="27" t="s">
        <v>187</v>
      </c>
      <c r="B87" s="164">
        <v>9549</v>
      </c>
      <c r="C87" s="16" t="s">
        <v>324</v>
      </c>
      <c r="D87" s="167" t="s">
        <v>2250</v>
      </c>
      <c r="E87" s="31" t="s">
        <v>1799</v>
      </c>
      <c r="F87" s="126" t="s">
        <v>734</v>
      </c>
      <c r="G87" s="148">
        <v>24</v>
      </c>
      <c r="H87" s="149"/>
      <c r="I87" s="150"/>
      <c r="J87" s="150"/>
      <c r="K87" s="150"/>
      <c r="L87" s="150"/>
      <c r="M87" s="150"/>
      <c r="N87" s="150"/>
      <c r="O87" s="151"/>
      <c r="P87" s="152"/>
      <c r="Q87" s="130" t="s">
        <v>869</v>
      </c>
      <c r="R87" s="26" t="s">
        <v>167</v>
      </c>
      <c r="S87" s="25"/>
      <c r="T87" s="51" t="str">
        <f>IF(Table33[[#This Row],[TagOrderMethod2]]="Ratio:","plants per 1 tag",IF(Table33[[#This Row],[TagOrderMethod2]]="Qty:","tags",IF(Table33[[#This Row],[TagOrderMethod2]]="Auto:",IF(S87&lt;&gt;"","tags",""))))</f>
        <v/>
      </c>
      <c r="U87" s="17">
        <v>25</v>
      </c>
      <c r="V87" s="17" t="str">
        <f>IF(ISNUMBER(SEARCH("tag",Table33[[#This Row],[Notes]])), "Yes", "No")</f>
        <v>Yes</v>
      </c>
      <c r="W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Row],[TagOrderMethod]]="Auto:",IF(S87&gt;0,S87,IF(COUNTBLANK(J87:Q87)=8,"",(IF(Table3[[#This Row],[Column11]]&lt;&gt;"no",Table3[[#This Row],[Size]]*(SUM(Table3[[#This Row],[Date 1]:[Date 8]])),"")))),""))),(Table3[[#This Row],[Bundle]])),"")</f>
        <v/>
      </c>
      <c r="Y87" s="94" t="str">
        <f t="shared" si="3"/>
        <v/>
      </c>
      <c r="Z87" s="75"/>
      <c r="AA8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88" spans="1:27" ht="36" thickBot="1" x14ac:dyDescent="0.4">
      <c r="B88" s="164">
        <v>9552</v>
      </c>
      <c r="C88" s="16" t="s">
        <v>324</v>
      </c>
      <c r="D88" s="167" t="s">
        <v>2251</v>
      </c>
      <c r="E88" s="31" t="s">
        <v>1799</v>
      </c>
      <c r="F88" s="126" t="s">
        <v>734</v>
      </c>
      <c r="G88" s="148">
        <v>25</v>
      </c>
      <c r="H88" s="149"/>
      <c r="I88" s="150"/>
      <c r="J88" s="150"/>
      <c r="K88" s="150"/>
      <c r="L88" s="150"/>
      <c r="M88" s="150"/>
      <c r="N88" s="150"/>
      <c r="O88" s="151"/>
      <c r="P88" s="152"/>
      <c r="Q88" s="130" t="s">
        <v>741</v>
      </c>
      <c r="R88" s="26" t="s">
        <v>167</v>
      </c>
      <c r="S88" s="25"/>
      <c r="T88" s="51" t="str">
        <f>IF(Table33[[#This Row],[TagOrderMethod2]]="Ratio:","plants per 1 tag",IF(Table33[[#This Row],[TagOrderMethod2]]="Qty:","tags",IF(Table33[[#This Row],[TagOrderMethod2]]="Auto:",IF(S88&lt;&gt;"","tags",""))))</f>
        <v/>
      </c>
      <c r="U88" s="17">
        <v>25</v>
      </c>
      <c r="V88" s="17" t="str">
        <f>IF(ISNUMBER(SEARCH("tag",Table33[[#This Row],[Notes]])), "Yes", "No")</f>
        <v>Yes</v>
      </c>
      <c r="W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Row],[TagOrderMethod]]="Auto:",IF(S88&gt;0,S88,IF(COUNTBLANK(J88:Q88)=8,"",(IF(Table3[[#This Row],[Column11]]&lt;&gt;"no",Table3[[#This Row],[Size]]*(SUM(Table3[[#This Row],[Date 1]:[Date 8]])),"")))),""))),(Table3[[#This Row],[Bundle]])),"")</f>
        <v/>
      </c>
      <c r="Y88" s="94" t="str">
        <f t="shared" si="3"/>
        <v/>
      </c>
      <c r="Z88" s="75"/>
      <c r="AA88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89" spans="1:27" ht="36" thickBot="1" x14ac:dyDescent="0.4">
      <c r="B89" s="164">
        <v>9555</v>
      </c>
      <c r="C89" s="16" t="s">
        <v>324</v>
      </c>
      <c r="D89" s="167" t="s">
        <v>2252</v>
      </c>
      <c r="E89" s="31" t="s">
        <v>1799</v>
      </c>
      <c r="F89" s="126" t="s">
        <v>734</v>
      </c>
      <c r="G89" s="148">
        <v>25</v>
      </c>
      <c r="H89" s="149"/>
      <c r="I89" s="150"/>
      <c r="J89" s="150"/>
      <c r="K89" s="150"/>
      <c r="L89" s="150"/>
      <c r="M89" s="150"/>
      <c r="N89" s="150"/>
      <c r="O89" s="151"/>
      <c r="P89" s="152"/>
      <c r="Q89" s="130" t="s">
        <v>868</v>
      </c>
      <c r="R89" s="26" t="s">
        <v>167</v>
      </c>
      <c r="S89" s="25"/>
      <c r="T89" s="51" t="str">
        <f>IF(Table33[[#This Row],[TagOrderMethod2]]="Ratio:","plants per 1 tag",IF(Table33[[#This Row],[TagOrderMethod2]]="Qty:","tags",IF(Table33[[#This Row],[TagOrderMethod2]]="Auto:",IF(S89&lt;&gt;"","tags",""))))</f>
        <v/>
      </c>
      <c r="U89" s="17">
        <v>25</v>
      </c>
      <c r="V89" s="17" t="str">
        <f>IF(ISNUMBER(SEARCH("tag",Table33[[#This Row],[Notes]])), "Yes", "No")</f>
        <v>Yes</v>
      </c>
      <c r="W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Row],[TagOrderMethod]]="Auto:",IF(S89&gt;0,S89,IF(COUNTBLANK(J89:Q89)=8,"",(IF(Table3[[#This Row],[Column11]]&lt;&gt;"no",Table3[[#This Row],[Size]]*(SUM(Table3[[#This Row],[Date 1]:[Date 8]])),"")))),""))),(Table3[[#This Row],[Bundle]])),"")</f>
        <v/>
      </c>
      <c r="Y89" s="94" t="str">
        <f t="shared" si="3"/>
        <v/>
      </c>
      <c r="Z89" s="75"/>
      <c r="AA89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90" spans="1:27" ht="36" thickBot="1" x14ac:dyDescent="0.4">
      <c r="B90" s="164">
        <v>9558</v>
      </c>
      <c r="C90" s="16" t="s">
        <v>324</v>
      </c>
      <c r="D90" s="167" t="s">
        <v>5922</v>
      </c>
      <c r="E90" s="31" t="s">
        <v>1799</v>
      </c>
      <c r="F90" s="126" t="s">
        <v>734</v>
      </c>
      <c r="G90" s="148">
        <v>25</v>
      </c>
      <c r="H90" s="149"/>
      <c r="I90" s="150"/>
      <c r="J90" s="150"/>
      <c r="K90" s="150"/>
      <c r="L90" s="150"/>
      <c r="M90" s="150"/>
      <c r="N90" s="150"/>
      <c r="O90" s="151"/>
      <c r="P90" s="152"/>
      <c r="Q90" s="130" t="s">
        <v>870</v>
      </c>
      <c r="R90" s="26" t="s">
        <v>167</v>
      </c>
      <c r="S90" s="25"/>
      <c r="T90" s="51" t="str">
        <f>IF(Table33[[#This Row],[TagOrderMethod2]]="Ratio:","plants per 1 tag",IF(Table33[[#This Row],[TagOrderMethod2]]="Qty:","tags",IF(Table33[[#This Row],[TagOrderMethod2]]="Auto:",IF(S90&lt;&gt;"","tags",""))))</f>
        <v/>
      </c>
      <c r="U90" s="17">
        <v>25</v>
      </c>
      <c r="V90" s="17" t="str">
        <f>IF(ISNUMBER(SEARCH("tag",Table33[[#This Row],[Notes]])), "Yes", "No")</f>
        <v>Yes</v>
      </c>
      <c r="W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Row],[TagOrderMethod]]="Auto:",IF(S90&gt;0,S90,IF(COUNTBLANK(J90:Q90)=8,"",(IF(Table3[[#This Row],[Column11]]&lt;&gt;"no",Table3[[#This Row],[Size]]*(SUM(Table3[[#This Row],[Date 1]:[Date 8]])),"")))),""))),(Table3[[#This Row],[Bundle]])),"")</f>
        <v/>
      </c>
      <c r="Y90" s="94" t="str">
        <f t="shared" si="3"/>
        <v/>
      </c>
      <c r="Z90" s="75"/>
      <c r="AA90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91" spans="1:27" ht="36" thickBot="1" x14ac:dyDescent="0.4">
      <c r="B91" s="164">
        <v>9561</v>
      </c>
      <c r="C91" s="16" t="s">
        <v>324</v>
      </c>
      <c r="D91" s="167" t="s">
        <v>5923</v>
      </c>
      <c r="E91" s="31" t="s">
        <v>1799</v>
      </c>
      <c r="F91" s="126" t="s">
        <v>734</v>
      </c>
      <c r="G91" s="148">
        <v>50</v>
      </c>
      <c r="H91" s="149"/>
      <c r="I91" s="150"/>
      <c r="J91" s="150"/>
      <c r="K91" s="150"/>
      <c r="L91" s="150"/>
      <c r="M91" s="150"/>
      <c r="N91" s="150"/>
      <c r="O91" s="151"/>
      <c r="P91" s="152"/>
      <c r="Q91" s="130" t="s">
        <v>870</v>
      </c>
      <c r="R91" s="26" t="s">
        <v>167</v>
      </c>
      <c r="S91" s="25"/>
      <c r="T91" s="51" t="str">
        <f>IF(Table33[[#This Row],[TagOrderMethod2]]="Ratio:","plants per 1 tag",IF(Table33[[#This Row],[TagOrderMethod2]]="Qty:","tags",IF(Table33[[#This Row],[TagOrderMethod2]]="Auto:",IF(S91&lt;&gt;"","tags",""))))</f>
        <v/>
      </c>
      <c r="U91" s="17">
        <v>25</v>
      </c>
      <c r="V91" s="17" t="str">
        <f>IF(ISNUMBER(SEARCH("tag",Table33[[#This Row],[Notes]])), "Yes", "No")</f>
        <v>Yes</v>
      </c>
      <c r="W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Row],[TagOrderMethod]]="Auto:",IF(S91&gt;0,S91,IF(COUNTBLANK(J91:Q91)=8,"",(IF(Table3[[#This Row],[Column11]]&lt;&gt;"no",Table3[[#This Row],[Size]]*(SUM(Table3[[#This Row],[Date 1]:[Date 8]])),"")))),""))),(Table3[[#This Row],[Bundle]])),"")</f>
        <v/>
      </c>
      <c r="Y91" s="94" t="str">
        <f t="shared" si="3"/>
        <v/>
      </c>
      <c r="Z91" s="75"/>
      <c r="AA91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92" spans="1:27" ht="36" thickBot="1" x14ac:dyDescent="0.4">
      <c r="B92" s="164">
        <v>9567</v>
      </c>
      <c r="C92" s="16" t="s">
        <v>324</v>
      </c>
      <c r="D92" s="167" t="s">
        <v>5924</v>
      </c>
      <c r="E92" s="31" t="s">
        <v>1799</v>
      </c>
      <c r="F92" s="126" t="s">
        <v>734</v>
      </c>
      <c r="G92" s="148">
        <v>25</v>
      </c>
      <c r="H92" s="149"/>
      <c r="I92" s="150"/>
      <c r="J92" s="150"/>
      <c r="K92" s="150"/>
      <c r="L92" s="150"/>
      <c r="M92" s="150"/>
      <c r="N92" s="150"/>
      <c r="O92" s="151"/>
      <c r="P92" s="152"/>
      <c r="Q92" s="130" t="s">
        <v>870</v>
      </c>
      <c r="R92" s="26" t="s">
        <v>167</v>
      </c>
      <c r="S92" s="25"/>
      <c r="T92" s="51" t="str">
        <f>IF(Table33[[#This Row],[TagOrderMethod2]]="Ratio:","plants per 1 tag",IF(Table33[[#This Row],[TagOrderMethod2]]="Qty:","tags",IF(Table33[[#This Row],[TagOrderMethod2]]="Auto:",IF(S92&lt;&gt;"","tags",""))))</f>
        <v/>
      </c>
      <c r="U92" s="17">
        <v>25</v>
      </c>
      <c r="V92" s="17" t="str">
        <f>IF(ISNUMBER(SEARCH("tag",Table33[[#This Row],[Notes]])), "Yes", "No")</f>
        <v>Yes</v>
      </c>
      <c r="W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Row],[TagOrderMethod]]="Auto:",IF(S92&gt;0,S92,IF(COUNTBLANK(J92:Q92)=8,"",(IF(Table3[[#This Row],[Column11]]&lt;&gt;"no",Table3[[#This Row],[Size]]*(SUM(Table3[[#This Row],[Date 1]:[Date 8]])),"")))),""))),(Table3[[#This Row],[Bundle]])),"")</f>
        <v/>
      </c>
      <c r="Y92" s="94" t="str">
        <f t="shared" si="3"/>
        <v/>
      </c>
      <c r="Z92" s="75"/>
      <c r="AA92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93" spans="1:27" ht="36" thickBot="1" x14ac:dyDescent="0.4">
      <c r="B93" s="164">
        <v>9570</v>
      </c>
      <c r="C93" s="16" t="s">
        <v>324</v>
      </c>
      <c r="D93" s="167" t="s">
        <v>2253</v>
      </c>
      <c r="E93" s="31" t="s">
        <v>1799</v>
      </c>
      <c r="F93" s="126" t="s">
        <v>734</v>
      </c>
      <c r="G93" s="148">
        <v>25</v>
      </c>
      <c r="H93" s="149"/>
      <c r="I93" s="150"/>
      <c r="J93" s="150"/>
      <c r="K93" s="150"/>
      <c r="L93" s="150"/>
      <c r="M93" s="150"/>
      <c r="N93" s="150"/>
      <c r="O93" s="151"/>
      <c r="P93" s="152"/>
      <c r="Q93" s="130" t="s">
        <v>870</v>
      </c>
      <c r="R93" s="26" t="s">
        <v>167</v>
      </c>
      <c r="S93" s="25"/>
      <c r="T93" s="51" t="str">
        <f>IF(Table33[[#This Row],[TagOrderMethod2]]="Ratio:","plants per 1 tag",IF(Table33[[#This Row],[TagOrderMethod2]]="Qty:","tags",IF(Table33[[#This Row],[TagOrderMethod2]]="Auto:",IF(S93&lt;&gt;"","tags",""))))</f>
        <v/>
      </c>
      <c r="U93" s="17">
        <v>25</v>
      </c>
      <c r="V93" s="17" t="str">
        <f>IF(ISNUMBER(SEARCH("tag",Table33[[#This Row],[Notes]])), "Yes", "No")</f>
        <v>Yes</v>
      </c>
      <c r="W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Row],[TagOrderMethod]]="Auto:",IF(S93&gt;0,S93,IF(COUNTBLANK(J93:Q93)=8,"",(IF(Table3[[#This Row],[Column11]]&lt;&gt;"no",Table3[[#This Row],[Size]]*(SUM(Table3[[#This Row],[Date 1]:[Date 8]])),"")))),""))),(Table3[[#This Row],[Bundle]])),"")</f>
        <v/>
      </c>
      <c r="Y93" s="94" t="str">
        <f t="shared" si="3"/>
        <v/>
      </c>
      <c r="Z93" s="75"/>
      <c r="AA93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94" spans="1:27" ht="36" thickBot="1" x14ac:dyDescent="0.4">
      <c r="B94" s="164">
        <v>9573</v>
      </c>
      <c r="C94" s="16" t="s">
        <v>324</v>
      </c>
      <c r="D94" s="167" t="s">
        <v>5925</v>
      </c>
      <c r="E94" s="31" t="s">
        <v>1799</v>
      </c>
      <c r="F94" s="126" t="s">
        <v>734</v>
      </c>
      <c r="G94" s="148">
        <v>25</v>
      </c>
      <c r="H94" s="149"/>
      <c r="I94" s="150"/>
      <c r="J94" s="150"/>
      <c r="K94" s="150"/>
      <c r="L94" s="150"/>
      <c r="M94" s="150"/>
      <c r="N94" s="150"/>
      <c r="O94" s="151"/>
      <c r="P94" s="152"/>
      <c r="Q94" s="130" t="s">
        <v>741</v>
      </c>
      <c r="R94" s="26" t="s">
        <v>167</v>
      </c>
      <c r="S94" s="25"/>
      <c r="T94" s="51" t="str">
        <f>IF(Table33[[#This Row],[TagOrderMethod2]]="Ratio:","plants per 1 tag",IF(Table33[[#This Row],[TagOrderMethod2]]="Qty:","tags",IF(Table33[[#This Row],[TagOrderMethod2]]="Auto:",IF(S94&lt;&gt;"","tags",""))))</f>
        <v/>
      </c>
      <c r="U94" s="17">
        <v>25</v>
      </c>
      <c r="V94" s="17" t="str">
        <f>IF(ISNUMBER(SEARCH("tag",Table33[[#This Row],[Notes]])), "Yes", "No")</f>
        <v>Yes</v>
      </c>
      <c r="W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Row],[TagOrderMethod]]="Auto:",IF(S94&gt;0,S94,IF(COUNTBLANK(J94:Q94)=8,"",(IF(Table3[[#This Row],[Column11]]&lt;&gt;"no",Table3[[#This Row],[Size]]*(SUM(Table3[[#This Row],[Date 1]:[Date 8]])),"")))),""))),(Table3[[#This Row],[Bundle]])),"")</f>
        <v/>
      </c>
      <c r="Y94" s="94" t="str">
        <f t="shared" si="3"/>
        <v/>
      </c>
      <c r="Z94" s="75"/>
      <c r="AA94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95" spans="1:27" ht="36" thickBot="1" x14ac:dyDescent="0.4">
      <c r="B95" s="164">
        <v>9576</v>
      </c>
      <c r="C95" s="16" t="s">
        <v>324</v>
      </c>
      <c r="D95" s="167" t="s">
        <v>2254</v>
      </c>
      <c r="E95" s="31" t="s">
        <v>1799</v>
      </c>
      <c r="F95" s="126" t="s">
        <v>734</v>
      </c>
      <c r="G95" s="148">
        <v>25</v>
      </c>
      <c r="H95" s="149"/>
      <c r="I95" s="150"/>
      <c r="J95" s="150"/>
      <c r="K95" s="150"/>
      <c r="L95" s="150"/>
      <c r="M95" s="150"/>
      <c r="N95" s="150"/>
      <c r="O95" s="151"/>
      <c r="P95" s="152"/>
      <c r="Q95" s="130" t="s">
        <v>869</v>
      </c>
      <c r="R95" s="26" t="s">
        <v>167</v>
      </c>
      <c r="S95" s="25"/>
      <c r="T95" s="51" t="str">
        <f>IF(Table33[[#This Row],[TagOrderMethod2]]="Ratio:","plants per 1 tag",IF(Table33[[#This Row],[TagOrderMethod2]]="Qty:","tags",IF(Table33[[#This Row],[TagOrderMethod2]]="Auto:",IF(S95&lt;&gt;"","tags",""))))</f>
        <v/>
      </c>
      <c r="U95" s="17">
        <v>25</v>
      </c>
      <c r="V95" s="17" t="str">
        <f>IF(ISNUMBER(SEARCH("tag",Table33[[#This Row],[Notes]])), "Yes", "No")</f>
        <v>Yes</v>
      </c>
      <c r="W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Row],[TagOrderMethod]]="Auto:",IF(S95&gt;0,S95,IF(COUNTBLANK(J95:Q95)=8,"",(IF(Table3[[#This Row],[Column11]]&lt;&gt;"no",Table3[[#This Row],[Size]]*(SUM(Table3[[#This Row],[Date 1]:[Date 8]])),"")))),""))),(Table3[[#This Row],[Bundle]])),"")</f>
        <v/>
      </c>
      <c r="Y95" s="94" t="str">
        <f t="shared" si="3"/>
        <v/>
      </c>
      <c r="Z95" s="75"/>
      <c r="AA95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96" spans="1:27" ht="36" thickBot="1" x14ac:dyDescent="0.4">
      <c r="B96" s="164">
        <v>9579</v>
      </c>
      <c r="C96" s="16" t="s">
        <v>324</v>
      </c>
      <c r="D96" s="167" t="s">
        <v>2255</v>
      </c>
      <c r="E96" s="31" t="s">
        <v>1799</v>
      </c>
      <c r="F96" s="126" t="s">
        <v>734</v>
      </c>
      <c r="G96" s="148">
        <v>25</v>
      </c>
      <c r="H96" s="149"/>
      <c r="I96" s="150"/>
      <c r="J96" s="150"/>
      <c r="K96" s="150"/>
      <c r="L96" s="150"/>
      <c r="M96" s="150"/>
      <c r="N96" s="150"/>
      <c r="O96" s="151"/>
      <c r="P96" s="152"/>
      <c r="Q96" s="130" t="s">
        <v>870</v>
      </c>
      <c r="R96" s="26" t="s">
        <v>167</v>
      </c>
      <c r="S96" s="25"/>
      <c r="T96" s="51" t="str">
        <f>IF(Table33[[#This Row],[TagOrderMethod2]]="Ratio:","plants per 1 tag",IF(Table33[[#This Row],[TagOrderMethod2]]="Qty:","tags",IF(Table33[[#This Row],[TagOrderMethod2]]="Auto:",IF(S96&lt;&gt;"","tags",""))))</f>
        <v/>
      </c>
      <c r="U96" s="17">
        <v>25</v>
      </c>
      <c r="V96" s="17" t="str">
        <f>IF(ISNUMBER(SEARCH("tag",Table33[[#This Row],[Notes]])), "Yes", "No")</f>
        <v>Yes</v>
      </c>
      <c r="W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Row],[TagOrderMethod]]="Auto:",IF(S96&gt;0,S96,IF(COUNTBLANK(J96:Q96)=8,"",(IF(Table3[[#This Row],[Column11]]&lt;&gt;"no",Table3[[#This Row],[Size]]*(SUM(Table3[[#This Row],[Date 1]:[Date 8]])),"")))),""))),(Table3[[#This Row],[Bundle]])),"")</f>
        <v/>
      </c>
      <c r="Y96" s="94" t="str">
        <f t="shared" si="3"/>
        <v/>
      </c>
      <c r="Z96" s="75"/>
      <c r="AA96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97" spans="1:30" ht="36" thickBot="1" x14ac:dyDescent="0.4">
      <c r="B97" s="164">
        <v>9582</v>
      </c>
      <c r="C97" s="16" t="s">
        <v>324</v>
      </c>
      <c r="D97" s="167" t="s">
        <v>2256</v>
      </c>
      <c r="E97" s="31" t="s">
        <v>1799</v>
      </c>
      <c r="F97" s="126" t="s">
        <v>734</v>
      </c>
      <c r="G97" s="148">
        <v>50</v>
      </c>
      <c r="H97" s="149"/>
      <c r="I97" s="150"/>
      <c r="J97" s="150"/>
      <c r="K97" s="150"/>
      <c r="L97" s="150"/>
      <c r="M97" s="150"/>
      <c r="N97" s="150"/>
      <c r="O97" s="151"/>
      <c r="P97" s="152"/>
      <c r="Q97" s="130" t="s">
        <v>868</v>
      </c>
      <c r="R97" s="26" t="s">
        <v>167</v>
      </c>
      <c r="S97" s="25"/>
      <c r="T97" s="51" t="str">
        <f>IF(Table33[[#This Row],[TagOrderMethod2]]="Ratio:","plants per 1 tag",IF(Table33[[#This Row],[TagOrderMethod2]]="Qty:","tags",IF(Table33[[#This Row],[TagOrderMethod2]]="Auto:",IF(S97&lt;&gt;"","tags",""))))</f>
        <v/>
      </c>
      <c r="U97" s="17">
        <v>25</v>
      </c>
      <c r="V97" s="17" t="str">
        <f>IF(ISNUMBER(SEARCH("tag",Table33[[#This Row],[Notes]])), "Yes", "No")</f>
        <v>Yes</v>
      </c>
      <c r="W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Row],[TagOrderMethod]]="Auto:",IF(S97&gt;0,S97,IF(COUNTBLANK(J97:Q97)=8,"",(IF(Table3[[#This Row],[Column11]]&lt;&gt;"no",Table3[[#This Row],[Size]]*(SUM(Table3[[#This Row],[Date 1]:[Date 8]])),"")))),""))),(Table3[[#This Row],[Bundle]])),"")</f>
        <v/>
      </c>
      <c r="Y97" s="94" t="str">
        <f t="shared" si="3"/>
        <v/>
      </c>
      <c r="Z97" s="75"/>
      <c r="AA97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98" spans="1:30" ht="36" thickBot="1" x14ac:dyDescent="0.4">
      <c r="B98" s="164">
        <v>9585</v>
      </c>
      <c r="C98" s="16" t="s">
        <v>324</v>
      </c>
      <c r="D98" s="167" t="s">
        <v>2257</v>
      </c>
      <c r="E98" s="31" t="s">
        <v>1799</v>
      </c>
      <c r="F98" s="126" t="s">
        <v>734</v>
      </c>
      <c r="G98" s="148">
        <v>25</v>
      </c>
      <c r="H98" s="149"/>
      <c r="I98" s="150"/>
      <c r="J98" s="150"/>
      <c r="K98" s="150"/>
      <c r="L98" s="150"/>
      <c r="M98" s="150"/>
      <c r="N98" s="150"/>
      <c r="O98" s="151"/>
      <c r="P98" s="152"/>
      <c r="Q98" s="130" t="s">
        <v>870</v>
      </c>
      <c r="R98" s="26" t="s">
        <v>167</v>
      </c>
      <c r="S98" s="25"/>
      <c r="T98" s="51" t="str">
        <f>IF(Table33[[#This Row],[TagOrderMethod2]]="Ratio:","plants per 1 tag",IF(Table33[[#This Row],[TagOrderMethod2]]="Qty:","tags",IF(Table33[[#This Row],[TagOrderMethod2]]="Auto:",IF(S98&lt;&gt;"","tags",""))))</f>
        <v/>
      </c>
      <c r="U98" s="17">
        <v>25</v>
      </c>
      <c r="V98" s="17" t="str">
        <f>IF(ISNUMBER(SEARCH("tag",Table33[[#This Row],[Notes]])), "Yes", "No")</f>
        <v>Yes</v>
      </c>
      <c r="W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Row],[TagOrderMethod]]="Auto:",IF(S98&gt;0,S98,IF(COUNTBLANK(J98:Q98)=8,"",(IF(Table3[[#This Row],[Column11]]&lt;&gt;"no",Table3[[#This Row],[Size]]*(SUM(Table3[[#This Row],[Date 1]:[Date 8]])),"")))),""))),(Table3[[#This Row],[Bundle]])),"")</f>
        <v/>
      </c>
      <c r="Y98" s="94" t="str">
        <f t="shared" si="3"/>
        <v/>
      </c>
      <c r="Z98" s="75"/>
      <c r="AA98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99" spans="1:30" ht="36" thickBot="1" x14ac:dyDescent="0.4">
      <c r="B99" s="164">
        <v>9591</v>
      </c>
      <c r="C99" s="16" t="s">
        <v>324</v>
      </c>
      <c r="D99" s="167" t="s">
        <v>2258</v>
      </c>
      <c r="E99" s="31" t="s">
        <v>1799</v>
      </c>
      <c r="F99" s="126" t="s">
        <v>734</v>
      </c>
      <c r="G99" s="148">
        <v>25</v>
      </c>
      <c r="H99" s="149"/>
      <c r="I99" s="150"/>
      <c r="J99" s="150"/>
      <c r="K99" s="150"/>
      <c r="L99" s="150"/>
      <c r="M99" s="150"/>
      <c r="N99" s="150"/>
      <c r="O99" s="151"/>
      <c r="P99" s="152"/>
      <c r="Q99" s="130" t="s">
        <v>740</v>
      </c>
      <c r="R99" s="26" t="s">
        <v>167</v>
      </c>
      <c r="S99" s="25"/>
      <c r="T99" s="51" t="str">
        <f>IF(Table33[[#This Row],[TagOrderMethod2]]="Ratio:","plants per 1 tag",IF(Table33[[#This Row],[TagOrderMethod2]]="Qty:","tags",IF(Table33[[#This Row],[TagOrderMethod2]]="Auto:",IF(S99&lt;&gt;"","tags",""))))</f>
        <v/>
      </c>
      <c r="U99" s="17">
        <v>25</v>
      </c>
      <c r="V99" s="17" t="str">
        <f>IF(ISNUMBER(SEARCH("tag",Table33[[#This Row],[Notes]])), "Yes", "No")</f>
        <v>Yes</v>
      </c>
      <c r="W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Row],[TagOrderMethod]]="Auto:",IF(S99&gt;0,S99,IF(COUNTBLANK(J99:Q99)=8,"",(IF(Table3[[#This Row],[Column11]]&lt;&gt;"no",Table3[[#This Row],[Size]]*(SUM(Table3[[#This Row],[Date 1]:[Date 8]])),"")))),""))),(Table3[[#This Row],[Bundle]])),"")</f>
        <v/>
      </c>
      <c r="Y99" s="94" t="str">
        <f t="shared" si="3"/>
        <v/>
      </c>
      <c r="Z99" s="75"/>
      <c r="AA99" s="171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100" spans="1:30" ht="36" thickBot="1" x14ac:dyDescent="0.4">
      <c r="A100" s="27" t="s">
        <v>187</v>
      </c>
      <c r="B100" s="164">
        <v>9594</v>
      </c>
      <c r="C100" s="16" t="s">
        <v>324</v>
      </c>
      <c r="D100" s="167" t="s">
        <v>2259</v>
      </c>
      <c r="E100" s="31" t="s">
        <v>1799</v>
      </c>
      <c r="F100" s="126" t="s">
        <v>734</v>
      </c>
      <c r="G100" s="148">
        <v>25</v>
      </c>
      <c r="H100" s="149"/>
      <c r="I100" s="150"/>
      <c r="J100" s="150"/>
      <c r="K100" s="150"/>
      <c r="L100" s="150"/>
      <c r="M100" s="150"/>
      <c r="N100" s="150"/>
      <c r="O100" s="151"/>
      <c r="P100" s="152"/>
      <c r="Q100" s="130" t="s">
        <v>740</v>
      </c>
      <c r="R100" s="26" t="s">
        <v>167</v>
      </c>
      <c r="S100" s="25"/>
      <c r="T100" s="51" t="str">
        <f>IF(Table33[[#This Row],[TagOrderMethod2]]="Ratio:","plants per 1 tag",IF(Table33[[#This Row],[TagOrderMethod2]]="Qty:","tags",IF(Table33[[#This Row],[TagOrderMethod2]]="Auto:",IF(S100&lt;&gt;"","tags",""))))</f>
        <v/>
      </c>
      <c r="U100" s="17">
        <v>25</v>
      </c>
      <c r="V100" s="17" t="str">
        <f>IF(ISNUMBER(SEARCH("tag",Table33[[#This Row],[Notes]])), "Yes", "No")</f>
        <v>Yes</v>
      </c>
      <c r="W1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Row],[TagOrderMethod]]="Auto:",IF(S100&gt;0,S100,IF(COUNTBLANK(J100:Q100)=8,"",(IF(Table3[[#This Row],[Column11]]&lt;&gt;"no",Table3[[#This Row],[Size]]*(SUM(Table3[[#This Row],[Date 1]:[Date 8]])),"")))),""))),(Table3[[#This Row],[Bundle]])),"")</f>
        <v/>
      </c>
      <c r="Y100" s="94" t="str">
        <f t="shared" si="3"/>
        <v/>
      </c>
      <c r="Z100" s="75"/>
      <c r="AA100" s="35" t="str">
        <f>IF(COUNTBLANK(Table33[[#This Row],[Date 1]:[Date 8]])&lt;&gt;8,1,IF(COUNTBLANK(Table33[[#This Row],[TagOrderMethod]:[Description]])&lt;&gt;3,1,IF(COUNTBLANK(Table33[[#This Row],[FinalQty]:[Comments]])&lt;&gt;3,1,"")))</f>
        <v/>
      </c>
    </row>
    <row r="101" spans="1:30" ht="36" thickBot="1" x14ac:dyDescent="0.4">
      <c r="A101" s="27" t="s">
        <v>187</v>
      </c>
      <c r="B101" s="164">
        <v>9600</v>
      </c>
      <c r="C101" s="16" t="s">
        <v>324</v>
      </c>
      <c r="D101" s="167" t="s">
        <v>2260</v>
      </c>
      <c r="E101" s="31" t="s">
        <v>1799</v>
      </c>
      <c r="F101" s="126" t="s">
        <v>734</v>
      </c>
      <c r="G101" s="148">
        <v>25</v>
      </c>
      <c r="H101" s="149"/>
      <c r="I101" s="150"/>
      <c r="J101" s="150"/>
      <c r="K101" s="150"/>
      <c r="L101" s="150"/>
      <c r="M101" s="150"/>
      <c r="N101" s="150"/>
      <c r="O101" s="151"/>
      <c r="P101" s="152"/>
      <c r="Q101" s="130" t="s">
        <v>870</v>
      </c>
      <c r="R101" s="26" t="s">
        <v>167</v>
      </c>
      <c r="S101" s="25"/>
      <c r="T101" s="51" t="str">
        <f>IF(Table33[[#This Row],[TagOrderMethod2]]="Ratio:","plants per 1 tag",IF(Table33[[#This Row],[TagOrderMethod2]]="Qty:","tags",IF(Table33[[#This Row],[TagOrderMethod2]]="Auto:",IF(S101&lt;&gt;"","tags",""))))</f>
        <v/>
      </c>
      <c r="U101" s="17">
        <v>25</v>
      </c>
      <c r="V101" s="17" t="str">
        <f>IF(ISNUMBER(SEARCH("tag",Table33[[#This Row],[Notes]])), "Yes", "No")</f>
        <v>Yes</v>
      </c>
      <c r="W1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Row],[TagOrderMethod]]="Auto:",IF(S101&gt;0,S101,IF(COUNTBLANK(J101:Q101)=8,"",(IF(Table3[[#This Row],[Column11]]&lt;&gt;"no",Table3[[#This Row],[Size]]*(SUM(Table3[[#This Row],[Date 1]:[Date 8]])),"")))),""))),(Table3[[#This Row],[Bundle]])),"")</f>
        <v/>
      </c>
      <c r="Y101" s="94" t="str">
        <f t="shared" ref="Y101:Y132" si="4">IF(SUM(H101:O101)&gt;0,SUM(H101:O101) &amp;" units","")</f>
        <v/>
      </c>
      <c r="Z101" s="75"/>
      <c r="AA101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01" s="245" t="s">
        <v>38</v>
      </c>
      <c r="AD101" s="227" t="s">
        <v>53</v>
      </c>
    </row>
    <row r="102" spans="1:30" ht="36" thickBot="1" x14ac:dyDescent="0.4">
      <c r="A102" s="27" t="s">
        <v>187</v>
      </c>
      <c r="B102" s="164">
        <v>9603</v>
      </c>
      <c r="C102" s="16" t="s">
        <v>324</v>
      </c>
      <c r="D102" s="167" t="s">
        <v>2261</v>
      </c>
      <c r="E102" s="31" t="s">
        <v>1799</v>
      </c>
      <c r="F102" s="126" t="s">
        <v>734</v>
      </c>
      <c r="G102" s="148">
        <v>25</v>
      </c>
      <c r="H102" s="149"/>
      <c r="I102" s="150"/>
      <c r="J102" s="150"/>
      <c r="K102" s="150"/>
      <c r="L102" s="150"/>
      <c r="M102" s="150"/>
      <c r="N102" s="150"/>
      <c r="O102" s="151"/>
      <c r="P102" s="152"/>
      <c r="Q102" s="130" t="s">
        <v>740</v>
      </c>
      <c r="R102" s="26" t="s">
        <v>167</v>
      </c>
      <c r="S102" s="25"/>
      <c r="T102" s="51" t="str">
        <f>IF(Table33[[#This Row],[TagOrderMethod2]]="Ratio:","plants per 1 tag",IF(Table33[[#This Row],[TagOrderMethod2]]="Qty:","tags",IF(Table33[[#This Row],[TagOrderMethod2]]="Auto:",IF(S102&lt;&gt;"","tags",""))))</f>
        <v/>
      </c>
      <c r="U102" s="17">
        <v>25</v>
      </c>
      <c r="V102" s="17" t="str">
        <f>IF(ISNUMBER(SEARCH("tag",Table33[[#This Row],[Notes]])), "Yes", "No")</f>
        <v>Yes</v>
      </c>
      <c r="W1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Row],[TagOrderMethod]]="Auto:",IF(S102&gt;0,S102,IF(COUNTBLANK(J102:Q102)=8,"",(IF(Table3[[#This Row],[Column11]]&lt;&gt;"no",Table3[[#This Row],[Size]]*(SUM(Table3[[#This Row],[Date 1]:[Date 8]])),"")))),""))),(Table3[[#This Row],[Bundle]])),"")</f>
        <v/>
      </c>
      <c r="Y102" s="94" t="str">
        <f t="shared" si="4"/>
        <v/>
      </c>
      <c r="Z102" s="75"/>
      <c r="AA102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02" s="245"/>
      <c r="AD102" s="227"/>
    </row>
    <row r="103" spans="1:30" ht="36" thickBot="1" x14ac:dyDescent="0.4">
      <c r="A103" s="27" t="s">
        <v>187</v>
      </c>
      <c r="B103" s="164">
        <v>9606</v>
      </c>
      <c r="C103" s="16" t="s">
        <v>324</v>
      </c>
      <c r="D103" s="166" t="s">
        <v>2262</v>
      </c>
      <c r="E103" s="31" t="s">
        <v>1799</v>
      </c>
      <c r="F103" s="126" t="s">
        <v>734</v>
      </c>
      <c r="G103" s="128">
        <v>25</v>
      </c>
      <c r="H103" s="22"/>
      <c r="I103" s="20"/>
      <c r="J103" s="20"/>
      <c r="K103" s="20"/>
      <c r="L103" s="20"/>
      <c r="M103" s="20"/>
      <c r="N103" s="20"/>
      <c r="O103" s="21"/>
      <c r="P103" s="124"/>
      <c r="Q103" s="130" t="s">
        <v>741</v>
      </c>
      <c r="R103" s="26" t="s">
        <v>167</v>
      </c>
      <c r="S103" s="25"/>
      <c r="T103" s="51" t="str">
        <f>IF(Table33[[#This Row],[TagOrderMethod2]]="Ratio:","plants per 1 tag",IF(Table33[[#This Row],[TagOrderMethod2]]="Qty:","tags",IF(Table33[[#This Row],[TagOrderMethod2]]="Auto:",IF(S103&lt;&gt;"","tags",""))))</f>
        <v/>
      </c>
      <c r="U103" s="17">
        <v>25</v>
      </c>
      <c r="V103" s="17" t="str">
        <f>IF(ISNUMBER(SEARCH("tag",Table33[[#This Row],[Notes]])), "Yes", "No")</f>
        <v>Yes</v>
      </c>
      <c r="W1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Row],[TagOrderMethod]]="Auto:",IF(S103&gt;0,S103,IF(COUNTBLANK(J103:Q103)=8,"",(IF(Table3[[#This Row],[Column11]]&lt;&gt;"no",Table3[[#This Row],[Size]]*(SUM(Table3[[#This Row],[Date 1]:[Date 8]])),"")))),""))),(Table3[[#This Row],[Bundle]])),"")</f>
        <v/>
      </c>
      <c r="Y103" s="94" t="str">
        <f t="shared" si="4"/>
        <v/>
      </c>
      <c r="Z103" s="75"/>
      <c r="AA103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03" s="37" t="s">
        <v>699</v>
      </c>
      <c r="AD103" s="38">
        <v>45600</v>
      </c>
    </row>
    <row r="104" spans="1:30" ht="37" thickTop="1" thickBot="1" x14ac:dyDescent="0.4">
      <c r="A104" s="27" t="s">
        <v>187</v>
      </c>
      <c r="B104" s="165">
        <v>9609</v>
      </c>
      <c r="C104" s="16" t="s">
        <v>324</v>
      </c>
      <c r="D104" s="168" t="s">
        <v>5926</v>
      </c>
      <c r="E104" s="31" t="s">
        <v>1799</v>
      </c>
      <c r="F104" s="126" t="s">
        <v>734</v>
      </c>
      <c r="G104" s="154">
        <v>25</v>
      </c>
      <c r="H104" s="155"/>
      <c r="I104" s="156"/>
      <c r="J104" s="156"/>
      <c r="K104" s="156"/>
      <c r="L104" s="156"/>
      <c r="M104" s="156"/>
      <c r="N104" s="156"/>
      <c r="O104" s="157"/>
      <c r="P104" s="163"/>
      <c r="Q104" s="130" t="s">
        <v>870</v>
      </c>
      <c r="R104" s="26" t="s">
        <v>167</v>
      </c>
      <c r="S104" s="158"/>
      <c r="T104" s="159" t="str">
        <f>IF(Table33[[#This Row],[TagOrderMethod2]]="Ratio:","plants per 1 tag",IF(Table33[[#This Row],[TagOrderMethod2]]="Qty:","tags",IF(Table33[[#This Row],[TagOrderMethod2]]="Auto:",IF(S104&lt;&gt;"","tags",""))))</f>
        <v/>
      </c>
      <c r="U104" s="160">
        <f>IFERROR(IF(AL104="",50,(VLOOKUP(Table3[[#This Row],[Codes]],#REF!,4,FALSE))),50)</f>
        <v>50</v>
      </c>
      <c r="V104" s="17" t="str">
        <f>IF(ISNUMBER(SEARCH("tag",Table33[[#This Row],[Notes]])), "Yes", "No")</f>
        <v>Yes</v>
      </c>
      <c r="W1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04" s="161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Row],[TagOrderMethod]]="Auto:",IF(S104&gt;0,S104,IF(COUNTBLANK(J104:Q104)=8,"",(IF(Table3[[#This Row],[Column11]]&lt;&gt;"no",Table3[[#This Row],[Size]]*(SUM(Table3[[#This Row],[Date 1]:[Date 8]])),"")))),""))),(Table3[[#This Row],[Bundle]])),"")</f>
        <v/>
      </c>
      <c r="Y104" s="94" t="str">
        <f t="shared" si="4"/>
        <v/>
      </c>
      <c r="Z104" s="162"/>
      <c r="AA104" s="170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04" s="37" t="s">
        <v>700</v>
      </c>
      <c r="AD104" s="40">
        <f t="shared" ref="AD104:AD137" si="5">AD103+7</f>
        <v>45607</v>
      </c>
    </row>
    <row r="105" spans="1:30" ht="37" thickTop="1" thickBot="1" x14ac:dyDescent="0.4">
      <c r="A105" s="27" t="s">
        <v>187</v>
      </c>
      <c r="B105" s="165">
        <v>9612</v>
      </c>
      <c r="C105" s="16" t="s">
        <v>324</v>
      </c>
      <c r="D105" s="168" t="s">
        <v>2263</v>
      </c>
      <c r="E105" s="31" t="s">
        <v>1799</v>
      </c>
      <c r="F105" s="126" t="s">
        <v>734</v>
      </c>
      <c r="G105" s="154">
        <v>25</v>
      </c>
      <c r="H105" s="155"/>
      <c r="I105" s="156"/>
      <c r="J105" s="156"/>
      <c r="K105" s="156"/>
      <c r="L105" s="156"/>
      <c r="M105" s="156"/>
      <c r="N105" s="156"/>
      <c r="O105" s="157"/>
      <c r="P105" s="163"/>
      <c r="Q105" s="130" t="s">
        <v>868</v>
      </c>
      <c r="R105" s="26" t="s">
        <v>167</v>
      </c>
      <c r="S105" s="158"/>
      <c r="T105" s="159" t="str">
        <f>IF(Table33[[#This Row],[TagOrderMethod2]]="Ratio:","plants per 1 tag",IF(Table33[[#This Row],[TagOrderMethod2]]="Qty:","tags",IF(Table33[[#This Row],[TagOrderMethod2]]="Auto:",IF(S105&lt;&gt;"","tags",""))))</f>
        <v/>
      </c>
      <c r="U105" s="160">
        <f>IFERROR(IF(AL105="",50,(VLOOKUP(Table3[[#This Row],[Codes]],#REF!,4,FALSE))),50)</f>
        <v>50</v>
      </c>
      <c r="V105" s="17" t="str">
        <f>IF(ISNUMBER(SEARCH("tag",Table33[[#This Row],[Notes]])), "Yes", "No")</f>
        <v>Yes</v>
      </c>
      <c r="W1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05" s="161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Row],[TagOrderMethod]]="Auto:",IF(S105&gt;0,S105,IF(COUNTBLANK(J105:Q105)=8,"",(IF(Table3[[#This Row],[Column11]]&lt;&gt;"no",Table3[[#This Row],[Size]]*(SUM(Table3[[#This Row],[Date 1]:[Date 8]])),"")))),""))),(Table3[[#This Row],[Bundle]])),"")</f>
        <v/>
      </c>
      <c r="Y105" s="94" t="str">
        <f t="shared" si="4"/>
        <v/>
      </c>
      <c r="Z105" s="162"/>
      <c r="AA105" s="170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05" s="37" t="s">
        <v>701</v>
      </c>
      <c r="AD105" s="40">
        <f t="shared" si="5"/>
        <v>45614</v>
      </c>
    </row>
    <row r="106" spans="1:30" ht="37" thickTop="1" thickBot="1" x14ac:dyDescent="0.4">
      <c r="A106" s="27" t="s">
        <v>187</v>
      </c>
      <c r="B106" s="165">
        <v>9615</v>
      </c>
      <c r="C106" s="16" t="s">
        <v>324</v>
      </c>
      <c r="D106" s="168" t="s">
        <v>3276</v>
      </c>
      <c r="E106" s="31" t="s">
        <v>1799</v>
      </c>
      <c r="F106" s="126" t="s">
        <v>734</v>
      </c>
      <c r="G106" s="154">
        <v>50</v>
      </c>
      <c r="H106" s="155"/>
      <c r="I106" s="156"/>
      <c r="J106" s="156"/>
      <c r="K106" s="156"/>
      <c r="L106" s="156"/>
      <c r="M106" s="156"/>
      <c r="N106" s="156"/>
      <c r="O106" s="157"/>
      <c r="P106" s="163"/>
      <c r="Q106" s="130" t="s">
        <v>741</v>
      </c>
      <c r="R106" s="26" t="s">
        <v>167</v>
      </c>
      <c r="S106" s="158"/>
      <c r="T106" s="159" t="str">
        <f>IF(Table33[[#This Row],[TagOrderMethod2]]="Ratio:","plants per 1 tag",IF(Table33[[#This Row],[TagOrderMethod2]]="Qty:","tags",IF(Table33[[#This Row],[TagOrderMethod2]]="Auto:",IF(S106&lt;&gt;"","tags",""))))</f>
        <v/>
      </c>
      <c r="U106" s="160">
        <f>IFERROR(IF(AL106="",50,(VLOOKUP(Table3[[#This Row],[Codes]],#REF!,4,FALSE))),50)</f>
        <v>50</v>
      </c>
      <c r="V106" s="17" t="str">
        <f>IF(ISNUMBER(SEARCH("tag",Table33[[#This Row],[Notes]])), "Yes", "No")</f>
        <v>Yes</v>
      </c>
      <c r="W1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06" s="161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Row],[TagOrderMethod]]="Auto:",IF(S106&gt;0,S106,IF(COUNTBLANK(J106:Q106)=8,"",(IF(Table3[[#This Row],[Column11]]&lt;&gt;"no",Table3[[#This Row],[Size]]*(SUM(Table3[[#This Row],[Date 1]:[Date 8]])),"")))),""))),(Table3[[#This Row],[Bundle]])),"")</f>
        <v/>
      </c>
      <c r="Y106" s="94" t="str">
        <f t="shared" si="4"/>
        <v/>
      </c>
      <c r="Z106" s="162"/>
      <c r="AA106" s="170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06" s="37" t="s">
        <v>702</v>
      </c>
      <c r="AD106" s="40">
        <f t="shared" si="5"/>
        <v>45621</v>
      </c>
    </row>
    <row r="107" spans="1:30" ht="37" thickTop="1" thickBot="1" x14ac:dyDescent="0.4">
      <c r="A107" s="27" t="s">
        <v>187</v>
      </c>
      <c r="B107" s="165">
        <v>9618</v>
      </c>
      <c r="C107" s="16" t="s">
        <v>324</v>
      </c>
      <c r="D107" s="168" t="s">
        <v>2264</v>
      </c>
      <c r="E107" s="31" t="s">
        <v>1799</v>
      </c>
      <c r="F107" s="126" t="s">
        <v>734</v>
      </c>
      <c r="G107" s="154">
        <v>25</v>
      </c>
      <c r="H107" s="155"/>
      <c r="I107" s="156"/>
      <c r="J107" s="156"/>
      <c r="K107" s="156"/>
      <c r="L107" s="156"/>
      <c r="M107" s="156"/>
      <c r="N107" s="156"/>
      <c r="O107" s="157"/>
      <c r="P107" s="163"/>
      <c r="Q107" s="130" t="s">
        <v>741</v>
      </c>
      <c r="R107" s="26" t="s">
        <v>167</v>
      </c>
      <c r="S107" s="158"/>
      <c r="T107" s="159" t="str">
        <f>IF(Table33[[#This Row],[TagOrderMethod2]]="Ratio:","plants per 1 tag",IF(Table33[[#This Row],[TagOrderMethod2]]="Qty:","tags",IF(Table33[[#This Row],[TagOrderMethod2]]="Auto:",IF(S107&lt;&gt;"","tags",""))))</f>
        <v/>
      </c>
      <c r="U107" s="160">
        <f>IFERROR(IF(AL107="",50,(VLOOKUP(Table3[[#This Row],[Codes]],#REF!,4,FALSE))),50)</f>
        <v>50</v>
      </c>
      <c r="V107" s="17" t="str">
        <f>IF(ISNUMBER(SEARCH("tag",Table33[[#This Row],[Notes]])), "Yes", "No")</f>
        <v>Yes</v>
      </c>
      <c r="W1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07" s="161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Row],[TagOrderMethod]]="Auto:",IF(S107&gt;0,S107,IF(COUNTBLANK(J107:Q107)=8,"",(IF(Table3[[#This Row],[Column11]]&lt;&gt;"no",Table3[[#This Row],[Size]]*(SUM(Table3[[#This Row],[Date 1]:[Date 8]])),"")))),""))),(Table3[[#This Row],[Bundle]])),"")</f>
        <v/>
      </c>
      <c r="Y107" s="94" t="str">
        <f t="shared" si="4"/>
        <v/>
      </c>
      <c r="Z107" s="162"/>
      <c r="AA107" s="170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07" s="37" t="s">
        <v>703</v>
      </c>
      <c r="AD107" s="40">
        <f t="shared" si="5"/>
        <v>45628</v>
      </c>
    </row>
    <row r="108" spans="1:30" ht="37" thickTop="1" thickBot="1" x14ac:dyDescent="0.4">
      <c r="B108" s="14">
        <v>9621</v>
      </c>
      <c r="C108" s="16" t="s">
        <v>324</v>
      </c>
      <c r="D108" s="166" t="s">
        <v>2265</v>
      </c>
      <c r="E108" s="31" t="s">
        <v>1799</v>
      </c>
      <c r="F108" s="126" t="s">
        <v>734</v>
      </c>
      <c r="G108" s="154">
        <v>25</v>
      </c>
      <c r="H108" s="22"/>
      <c r="I108" s="20"/>
      <c r="J108" s="20"/>
      <c r="K108" s="20"/>
      <c r="L108" s="20"/>
      <c r="M108" s="20"/>
      <c r="N108" s="20"/>
      <c r="O108" s="21"/>
      <c r="P108" s="176"/>
      <c r="Q108" s="130" t="s">
        <v>741</v>
      </c>
      <c r="R108" s="26" t="s">
        <v>167</v>
      </c>
      <c r="S108" s="158"/>
      <c r="T108" s="159" t="str">
        <f>IF(Table33[[#This Row],[TagOrderMethod2]]="Ratio:","plants per 1 tag",IF(Table33[[#This Row],[TagOrderMethod2]]="Qty:","tags",IF(Table33[[#This Row],[TagOrderMethod2]]="Auto:",IF(S108&lt;&gt;"","tags",""))))</f>
        <v/>
      </c>
      <c r="U108" s="18">
        <f>IFERROR(IF(AL108="",50,(VLOOKUP(Table3[[#This Row],[Codes]],#REF!,4,FALSE))),50)</f>
        <v>50</v>
      </c>
      <c r="V108" s="18" t="str">
        <f>IF(ISNUMBER(SEARCH("tag",Table33[[#This Row],[Notes]])), "Yes", "No")</f>
        <v>Yes</v>
      </c>
      <c r="W1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Row],[TagOrderMethod]]="Auto:",IF(S108&gt;0,S108,IF(COUNTBLANK(J108:Q108)=8,"",(IF(Table3[[#This Row],[Column11]]&lt;&gt;"no",Table3[[#This Row],[Size]]*(SUM(Table3[[#This Row],[Date 1]:[Date 8]])),"")))),""))),(Table3[[#This Row],[Bundle]])),"")</f>
        <v/>
      </c>
      <c r="Y108" s="94" t="str">
        <f t="shared" si="4"/>
        <v/>
      </c>
      <c r="Z108" s="175"/>
      <c r="AA108" s="177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08" s="37" t="s">
        <v>704</v>
      </c>
      <c r="AD108" s="40">
        <f t="shared" si="5"/>
        <v>45635</v>
      </c>
    </row>
    <row r="109" spans="1:30" ht="37" thickTop="1" thickBot="1" x14ac:dyDescent="0.4">
      <c r="B109" s="184"/>
      <c r="C109" s="16" t="s">
        <v>324</v>
      </c>
      <c r="D109" s="166" t="s">
        <v>5938</v>
      </c>
      <c r="E109" s="31" t="s">
        <v>1799</v>
      </c>
      <c r="F109" s="126" t="s">
        <v>734</v>
      </c>
      <c r="G109" s="154">
        <v>25</v>
      </c>
      <c r="H109" s="22"/>
      <c r="I109" s="20"/>
      <c r="J109" s="20"/>
      <c r="K109" s="20"/>
      <c r="L109" s="20"/>
      <c r="M109" s="20"/>
      <c r="N109" s="20"/>
      <c r="O109" s="21"/>
      <c r="P109" s="185"/>
      <c r="Q109" s="130" t="s">
        <v>869</v>
      </c>
      <c r="R109" s="26" t="s">
        <v>167</v>
      </c>
      <c r="S109" s="158"/>
      <c r="T109" s="159" t="str">
        <f>IF(Table33[[#This Row],[TagOrderMethod2]]="Ratio:","plants per 1 tag",IF(Table33[[#This Row],[TagOrderMethod2]]="Qty:","tags",IF(Table33[[#This Row],[TagOrderMethod2]]="Auto:",IF(S109&lt;&gt;"","tags",""))))</f>
        <v/>
      </c>
      <c r="U109" s="18">
        <f>IFERROR(IF(AL109="",50,(VLOOKUP(Table3[[#This Row],[Codes]],#REF!,4,FALSE))),50)</f>
        <v>50</v>
      </c>
      <c r="V109" s="18" t="str">
        <f>IF(ISNUMBER(SEARCH("tag",Table33[[#This Row],[Notes]])), "Yes", "No")</f>
        <v>Yes</v>
      </c>
      <c r="W1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Row],[TagOrderMethod]]="Auto:",IF(S109&gt;0,S109,IF(COUNTBLANK(J109:Q109)=8,"",(IF(Table3[[#This Row],[Column11]]&lt;&gt;"no",Table3[[#This Row],[Size]]*(SUM(Table3[[#This Row],[Date 1]:[Date 8]])),"")))),""))),(Table3[[#This Row],[Bundle]])),"")</f>
        <v/>
      </c>
      <c r="Y109" s="94" t="str">
        <f t="shared" si="4"/>
        <v/>
      </c>
      <c r="Z109" s="175"/>
      <c r="AA109" s="177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09" s="37" t="s">
        <v>705</v>
      </c>
      <c r="AD109" s="40">
        <f t="shared" si="5"/>
        <v>45642</v>
      </c>
    </row>
    <row r="110" spans="1:30" ht="37" thickTop="1" thickBot="1" x14ac:dyDescent="0.4">
      <c r="B110" s="14">
        <v>9627</v>
      </c>
      <c r="C110" s="16" t="s">
        <v>324</v>
      </c>
      <c r="D110" s="166" t="s">
        <v>2266</v>
      </c>
      <c r="E110" s="31" t="s">
        <v>1799</v>
      </c>
      <c r="F110" s="126" t="s">
        <v>734</v>
      </c>
      <c r="G110" s="154">
        <v>25</v>
      </c>
      <c r="H110" s="22"/>
      <c r="I110" s="20"/>
      <c r="J110" s="20"/>
      <c r="K110" s="20"/>
      <c r="L110" s="20"/>
      <c r="M110" s="20"/>
      <c r="N110" s="20"/>
      <c r="O110" s="21"/>
      <c r="P110" s="176"/>
      <c r="Q110" s="130" t="s">
        <v>868</v>
      </c>
      <c r="R110" s="26" t="s">
        <v>167</v>
      </c>
      <c r="S110" s="158"/>
      <c r="T110" s="159" t="str">
        <f>IF(Table33[[#This Row],[TagOrderMethod2]]="Ratio:","plants per 1 tag",IF(Table33[[#This Row],[TagOrderMethod2]]="Qty:","tags",IF(Table33[[#This Row],[TagOrderMethod2]]="Auto:",IF(S110&lt;&gt;"","tags",""))))</f>
        <v/>
      </c>
      <c r="U110" s="18">
        <f>IFERROR(IF(AL110="",50,(VLOOKUP(Table3[[#This Row],[Codes]],#REF!,4,FALSE))),50)</f>
        <v>50</v>
      </c>
      <c r="V110" s="18" t="str">
        <f>IF(ISNUMBER(SEARCH("tag",Table33[[#This Row],[Notes]])), "Yes", "No")</f>
        <v>Yes</v>
      </c>
      <c r="W1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Row],[TagOrderMethod]]="Auto:",IF(S110&gt;0,S110,IF(COUNTBLANK(J110:Q110)=8,"",(IF(Table3[[#This Row],[Column11]]&lt;&gt;"no",Table3[[#This Row],[Size]]*(SUM(Table3[[#This Row],[Date 1]:[Date 8]])),"")))),""))),(Table3[[#This Row],[Bundle]])),"")</f>
        <v/>
      </c>
      <c r="Y110" s="94" t="str">
        <f t="shared" si="4"/>
        <v/>
      </c>
      <c r="Z110" s="175"/>
      <c r="AA110" s="177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10" s="37" t="s">
        <v>706</v>
      </c>
      <c r="AD110" s="40">
        <f t="shared" si="5"/>
        <v>45649</v>
      </c>
    </row>
    <row r="111" spans="1:30" ht="37" thickTop="1" thickBot="1" x14ac:dyDescent="0.4">
      <c r="B111" s="14">
        <v>9630</v>
      </c>
      <c r="C111" s="16" t="s">
        <v>324</v>
      </c>
      <c r="D111" s="166" t="s">
        <v>2267</v>
      </c>
      <c r="E111" s="31" t="s">
        <v>1799</v>
      </c>
      <c r="F111" s="126" t="s">
        <v>734</v>
      </c>
      <c r="G111" s="154">
        <v>25</v>
      </c>
      <c r="H111" s="22"/>
      <c r="I111" s="20"/>
      <c r="J111" s="20"/>
      <c r="K111" s="20"/>
      <c r="L111" s="20"/>
      <c r="M111" s="20"/>
      <c r="N111" s="20"/>
      <c r="O111" s="21"/>
      <c r="P111" s="176"/>
      <c r="Q111" s="130" t="s">
        <v>741</v>
      </c>
      <c r="R111" s="26" t="s">
        <v>167</v>
      </c>
      <c r="S111" s="158"/>
      <c r="T111" s="159" t="str">
        <f>IF(Table33[[#This Row],[TagOrderMethod2]]="Ratio:","plants per 1 tag",IF(Table33[[#This Row],[TagOrderMethod2]]="Qty:","tags",IF(Table33[[#This Row],[TagOrderMethod2]]="Auto:",IF(S111&lt;&gt;"","tags",""))))</f>
        <v/>
      </c>
      <c r="U111" s="18">
        <f>IFERROR(IF(AJ111="",50,(VLOOKUP(Table3[[#This Row],[Codes]],#REF!,4,FALSE))),50)</f>
        <v>50</v>
      </c>
      <c r="V111" s="18" t="str">
        <f>IF(ISNUMBER(SEARCH("tag",Table33[[#This Row],[Notes]])), "Yes", "No")</f>
        <v>Yes</v>
      </c>
      <c r="W1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Row],[TagOrderMethod]]="Auto:",IF(S111&gt;0,S111,IF(COUNTBLANK(J111:Q111)=8,"",(IF(Table3[[#This Row],[Column11]]&lt;&gt;"no",Table3[[#This Row],[Size]]*(SUM(Table3[[#This Row],[Date 1]:[Date 8]])),"")))),""))),(Table3[[#This Row],[Bundle]])),"")</f>
        <v/>
      </c>
      <c r="Y111" s="94" t="str">
        <f t="shared" si="4"/>
        <v/>
      </c>
      <c r="Z111" s="175"/>
      <c r="AA111" s="177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11" s="39" t="s">
        <v>707</v>
      </c>
      <c r="AD111" s="40">
        <f t="shared" si="5"/>
        <v>45656</v>
      </c>
    </row>
    <row r="112" spans="1:30" ht="37" thickTop="1" thickBot="1" x14ac:dyDescent="0.4">
      <c r="B112" s="14">
        <v>9633</v>
      </c>
      <c r="C112" s="16" t="s">
        <v>324</v>
      </c>
      <c r="D112" s="166" t="s">
        <v>2268</v>
      </c>
      <c r="E112" s="31" t="s">
        <v>1799</v>
      </c>
      <c r="F112" s="126" t="s">
        <v>734</v>
      </c>
      <c r="G112" s="154">
        <v>25</v>
      </c>
      <c r="H112" s="22"/>
      <c r="I112" s="20"/>
      <c r="J112" s="20"/>
      <c r="K112" s="20"/>
      <c r="L112" s="20"/>
      <c r="M112" s="20"/>
      <c r="N112" s="20"/>
      <c r="O112" s="21"/>
      <c r="P112" s="176"/>
      <c r="Q112" s="130" t="s">
        <v>741</v>
      </c>
      <c r="R112" s="26" t="s">
        <v>167</v>
      </c>
      <c r="S112" s="158"/>
      <c r="T112" s="159" t="str">
        <f>IF(Table33[[#This Row],[TagOrderMethod2]]="Ratio:","plants per 1 tag",IF(Table33[[#This Row],[TagOrderMethod2]]="Qty:","tags",IF(Table33[[#This Row],[TagOrderMethod2]]="Auto:",IF(S112&lt;&gt;"","tags",""))))</f>
        <v/>
      </c>
      <c r="U112" s="18">
        <f>IFERROR(IF(AJ112="",50,(VLOOKUP(Table3[[#This Row],[Codes]],#REF!,4,FALSE))),50)</f>
        <v>50</v>
      </c>
      <c r="V112" s="18" t="str">
        <f>IF(ISNUMBER(SEARCH("tag",Table33[[#This Row],[Notes]])), "Yes", "No")</f>
        <v>Yes</v>
      </c>
      <c r="W1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Row],[TagOrderMethod]]="Auto:",IF(S112&gt;0,S112,IF(COUNTBLANK(J112:Q112)=8,"",(IF(Table3[[#This Row],[Column11]]&lt;&gt;"no",Table3[[#This Row],[Size]]*(SUM(Table3[[#This Row],[Date 1]:[Date 8]])),"")))),""))),(Table3[[#This Row],[Bundle]])),"")</f>
        <v/>
      </c>
      <c r="Y112" s="94" t="str">
        <f t="shared" si="4"/>
        <v/>
      </c>
      <c r="Z112" s="175"/>
      <c r="AA112" s="177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12" s="39" t="s">
        <v>708</v>
      </c>
      <c r="AD112" s="40">
        <f t="shared" si="5"/>
        <v>45663</v>
      </c>
    </row>
    <row r="113" spans="1:30" ht="37" thickTop="1" thickBot="1" x14ac:dyDescent="0.4">
      <c r="B113" s="165">
        <v>9636</v>
      </c>
      <c r="C113" s="16" t="s">
        <v>324</v>
      </c>
      <c r="D113" s="168" t="s">
        <v>2269</v>
      </c>
      <c r="E113" s="31" t="s">
        <v>1799</v>
      </c>
      <c r="F113" s="126" t="s">
        <v>734</v>
      </c>
      <c r="G113" s="154">
        <v>25</v>
      </c>
      <c r="H113" s="155"/>
      <c r="I113" s="156"/>
      <c r="J113" s="156"/>
      <c r="K113" s="156"/>
      <c r="L113" s="156"/>
      <c r="M113" s="156"/>
      <c r="N113" s="156"/>
      <c r="O113" s="157"/>
      <c r="P113" s="163"/>
      <c r="Q113" s="130" t="s">
        <v>868</v>
      </c>
      <c r="R113" s="26" t="s">
        <v>167</v>
      </c>
      <c r="S113" s="158"/>
      <c r="T113" s="159" t="str">
        <f>IF(Table33[[#This Row],[TagOrderMethod2]]="Ratio:","plants per 1 tag",IF(Table33[[#This Row],[TagOrderMethod2]]="Qty:","tags",IF(Table33[[#This Row],[TagOrderMethod2]]="Auto:",IF(S113&lt;&gt;"","tags",""))))</f>
        <v/>
      </c>
      <c r="U113" s="160">
        <f>IFERROR(IF(AJ113="",50,(VLOOKUP(Table3[[#This Row],[Codes]],#REF!,4,FALSE))),50)</f>
        <v>50</v>
      </c>
      <c r="V113" s="17" t="str">
        <f>IF(ISNUMBER(SEARCH("tag",Table33[[#This Row],[Notes]])), "Yes", "No")</f>
        <v>Yes</v>
      </c>
      <c r="W1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13" s="161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Row],[TagOrderMethod]]="Auto:",IF(S113&gt;0,S113,IF(COUNTBLANK(J113:Q113)=8,"",(IF(Table3[[#This Row],[Column11]]&lt;&gt;"no",Table3[[#This Row],[Size]]*(SUM(Table3[[#This Row],[Date 1]:[Date 8]])),"")))),""))),(Table3[[#This Row],[Bundle]])),"")</f>
        <v/>
      </c>
      <c r="Y113" s="94" t="str">
        <f t="shared" si="4"/>
        <v/>
      </c>
      <c r="Z113" s="162"/>
      <c r="AA113" s="170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13" s="39" t="s">
        <v>709</v>
      </c>
      <c r="AD113" s="40">
        <f t="shared" si="5"/>
        <v>45670</v>
      </c>
    </row>
    <row r="114" spans="1:30" ht="37" thickTop="1" thickBot="1" x14ac:dyDescent="0.4">
      <c r="B114" s="14">
        <v>9639</v>
      </c>
      <c r="C114" s="16" t="s">
        <v>324</v>
      </c>
      <c r="D114" s="166" t="s">
        <v>2270</v>
      </c>
      <c r="E114" s="31" t="s">
        <v>1799</v>
      </c>
      <c r="F114" s="126" t="s">
        <v>734</v>
      </c>
      <c r="G114" s="128">
        <v>25</v>
      </c>
      <c r="H114" s="22"/>
      <c r="I114" s="20"/>
      <c r="J114" s="20"/>
      <c r="K114" s="20"/>
      <c r="L114" s="20"/>
      <c r="M114" s="20"/>
      <c r="N114" s="20"/>
      <c r="O114" s="21"/>
      <c r="P114" s="124"/>
      <c r="Q114" s="130" t="s">
        <v>741</v>
      </c>
      <c r="R114" s="26" t="s">
        <v>167</v>
      </c>
      <c r="S114" s="25"/>
      <c r="T114" s="51" t="str">
        <f>IF(Table33[[#This Row],[TagOrderMethod2]]="Ratio:","plants per 1 tag",IF(Table33[[#This Row],[TagOrderMethod2]]="Qty:","tags",IF(Table33[[#This Row],[TagOrderMethod2]]="Auto:",IF(S114&lt;&gt;"","tags",""))))</f>
        <v/>
      </c>
      <c r="U114" s="17">
        <v>25</v>
      </c>
      <c r="V114" s="17" t="str">
        <f>IF(ISNUMBER(SEARCH("tag",Table33[[#This Row],[Notes]])), "Yes", "No")</f>
        <v>Yes</v>
      </c>
      <c r="W1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Row],[TagOrderMethod]]="Auto:",IF(S114&gt;0,S114,IF(COUNTBLANK(J114:Q114)=8,"",(IF(Table3[[#This Row],[Column11]]&lt;&gt;"no",Table3[[#This Row],[Size]]*(SUM(Table3[[#This Row],[Date 1]:[Date 8]])),"")))),""))),(Table3[[#This Row],[Bundle]])),"")</f>
        <v/>
      </c>
      <c r="Y114" s="94" t="str">
        <f t="shared" si="4"/>
        <v/>
      </c>
      <c r="Z114" s="75"/>
      <c r="AA114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14" s="39" t="s">
        <v>710</v>
      </c>
      <c r="AD114" s="40">
        <f t="shared" si="5"/>
        <v>45677</v>
      </c>
    </row>
    <row r="115" spans="1:30" ht="37" thickTop="1" thickBot="1" x14ac:dyDescent="0.4">
      <c r="A115" s="27" t="s">
        <v>187</v>
      </c>
      <c r="B115" s="14">
        <v>9642</v>
      </c>
      <c r="C115" s="16" t="s">
        <v>324</v>
      </c>
      <c r="D115" s="166" t="s">
        <v>5927</v>
      </c>
      <c r="E115" s="31" t="s">
        <v>1799</v>
      </c>
      <c r="F115" s="126" t="s">
        <v>734</v>
      </c>
      <c r="G115" s="128">
        <v>25</v>
      </c>
      <c r="H115" s="22"/>
      <c r="I115" s="20"/>
      <c r="J115" s="20"/>
      <c r="K115" s="20"/>
      <c r="L115" s="20"/>
      <c r="M115" s="20"/>
      <c r="N115" s="20"/>
      <c r="O115" s="21"/>
      <c r="P115" s="124"/>
      <c r="Q115" s="130" t="s">
        <v>870</v>
      </c>
      <c r="R115" s="26" t="s">
        <v>167</v>
      </c>
      <c r="S115" s="25"/>
      <c r="T115" s="51" t="str">
        <f>IF(Table33[[#This Row],[TagOrderMethod2]]="Ratio:","plants per 1 tag",IF(Table33[[#This Row],[TagOrderMethod2]]="Qty:","tags",IF(Table33[[#This Row],[TagOrderMethod2]]="Auto:",IF(S115&lt;&gt;"","tags",""))))</f>
        <v/>
      </c>
      <c r="U115" s="17">
        <v>25</v>
      </c>
      <c r="V115" s="17" t="str">
        <f>IF(ISNUMBER(SEARCH("tag",Table33[[#This Row],[Notes]])), "Yes", "No")</f>
        <v>Yes</v>
      </c>
      <c r="W1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Row],[TagOrderMethod]]="Auto:",IF(S115&gt;0,S115,IF(COUNTBLANK(J115:Q115)=8,"",(IF(Table3[[#This Row],[Column11]]&lt;&gt;"no",Table3[[#This Row],[Size]]*(SUM(Table3[[#This Row],[Date 1]:[Date 8]])),"")))),""))),(Table3[[#This Row],[Bundle]])),"")</f>
        <v/>
      </c>
      <c r="Y115" s="94" t="str">
        <f t="shared" si="4"/>
        <v/>
      </c>
      <c r="Z115" s="75"/>
      <c r="AA11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15" s="39" t="s">
        <v>711</v>
      </c>
      <c r="AD115" s="40">
        <f t="shared" si="5"/>
        <v>45684</v>
      </c>
    </row>
    <row r="116" spans="1:30" ht="37" thickTop="1" thickBot="1" x14ac:dyDescent="0.4">
      <c r="A116" s="27" t="s">
        <v>187</v>
      </c>
      <c r="B116" s="14">
        <v>9645</v>
      </c>
      <c r="C116" s="16" t="s">
        <v>324</v>
      </c>
      <c r="D116" s="166" t="s">
        <v>2271</v>
      </c>
      <c r="E116" s="31" t="s">
        <v>1799</v>
      </c>
      <c r="F116" s="126" t="s">
        <v>734</v>
      </c>
      <c r="G116" s="128">
        <v>50</v>
      </c>
      <c r="H116" s="22"/>
      <c r="I116" s="20"/>
      <c r="J116" s="20"/>
      <c r="K116" s="20"/>
      <c r="L116" s="20"/>
      <c r="M116" s="20"/>
      <c r="N116" s="20"/>
      <c r="O116" s="21"/>
      <c r="P116" s="124"/>
      <c r="Q116" s="130" t="s">
        <v>741</v>
      </c>
      <c r="R116" s="26" t="s">
        <v>167</v>
      </c>
      <c r="S116" s="25"/>
      <c r="T116" s="51" t="str">
        <f>IF(Table33[[#This Row],[TagOrderMethod2]]="Ratio:","plants per 1 tag",IF(Table33[[#This Row],[TagOrderMethod2]]="Qty:","tags",IF(Table33[[#This Row],[TagOrderMethod2]]="Auto:",IF(S116&lt;&gt;"","tags",""))))</f>
        <v/>
      </c>
      <c r="U116" s="17">
        <v>25</v>
      </c>
      <c r="V116" s="17" t="str">
        <f>IF(ISNUMBER(SEARCH("tag",Table33[[#This Row],[Notes]])), "Yes", "No")</f>
        <v>Yes</v>
      </c>
      <c r="W1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Row],[TagOrderMethod]]="Auto:",IF(S116&gt;0,S116,IF(COUNTBLANK(J116:Q116)=8,"",(IF(Table3[[#This Row],[Column11]]&lt;&gt;"no",Table3[[#This Row],[Size]]*(SUM(Table3[[#This Row],[Date 1]:[Date 8]])),"")))),""))),(Table3[[#This Row],[Bundle]])),"")</f>
        <v/>
      </c>
      <c r="Y116" s="94" t="str">
        <f t="shared" si="4"/>
        <v/>
      </c>
      <c r="Z116" s="75"/>
      <c r="AA116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16" s="39" t="s">
        <v>712</v>
      </c>
      <c r="AD116" s="40">
        <f t="shared" si="5"/>
        <v>45691</v>
      </c>
    </row>
    <row r="117" spans="1:30" ht="37" thickTop="1" thickBot="1" x14ac:dyDescent="0.4">
      <c r="A117" s="27" t="s">
        <v>187</v>
      </c>
      <c r="B117" s="14">
        <v>9651</v>
      </c>
      <c r="C117" s="16" t="s">
        <v>324</v>
      </c>
      <c r="D117" s="166" t="s">
        <v>2272</v>
      </c>
      <c r="E117" s="31" t="s">
        <v>1799</v>
      </c>
      <c r="F117" s="126" t="s">
        <v>734</v>
      </c>
      <c r="G117" s="128">
        <v>25</v>
      </c>
      <c r="H117" s="22"/>
      <c r="I117" s="20"/>
      <c r="J117" s="20"/>
      <c r="K117" s="20"/>
      <c r="L117" s="20"/>
      <c r="M117" s="20"/>
      <c r="N117" s="20"/>
      <c r="O117" s="21"/>
      <c r="P117" s="124"/>
      <c r="Q117" s="130" t="s">
        <v>741</v>
      </c>
      <c r="R117" s="26" t="s">
        <v>167</v>
      </c>
      <c r="S117" s="25"/>
      <c r="T117" s="51" t="str">
        <f>IF(Table33[[#This Row],[TagOrderMethod2]]="Ratio:","plants per 1 tag",IF(Table33[[#This Row],[TagOrderMethod2]]="Qty:","tags",IF(Table33[[#This Row],[TagOrderMethod2]]="Auto:",IF(S117&lt;&gt;"","tags",""))))</f>
        <v/>
      </c>
      <c r="U117" s="17">
        <f>IFERROR(IF(AL117="",50,(VLOOKUP(Table3[[#This Row],[Codes]],#REF!,4,FALSE))),50)</f>
        <v>50</v>
      </c>
      <c r="V117" s="17" t="str">
        <f>IF(ISNUMBER(SEARCH("tag",Table33[[#This Row],[Notes]])), "Yes", "No")</f>
        <v>Yes</v>
      </c>
      <c r="W1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Row],[TagOrderMethod]]="Auto:",IF(S117&gt;0,S117,IF(COUNTBLANK(J117:Q117)=8,"",(IF(Table3[[#This Row],[Column11]]&lt;&gt;"no",Table3[[#This Row],[Size]]*(SUM(Table3[[#This Row],[Date 1]:[Date 8]])),"")))),""))),(Table3[[#This Row],[Bundle]])),"")</f>
        <v/>
      </c>
      <c r="Y117" s="94" t="str">
        <f t="shared" si="4"/>
        <v/>
      </c>
      <c r="Z117" s="75"/>
      <c r="AA11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17" s="39" t="s">
        <v>713</v>
      </c>
      <c r="AD117" s="40">
        <f t="shared" si="5"/>
        <v>45698</v>
      </c>
    </row>
    <row r="118" spans="1:30" ht="37" thickTop="1" thickBot="1" x14ac:dyDescent="0.4">
      <c r="A118" s="27" t="s">
        <v>187</v>
      </c>
      <c r="B118" s="14">
        <v>9654</v>
      </c>
      <c r="C118" s="16" t="s">
        <v>324</v>
      </c>
      <c r="D118" s="166" t="s">
        <v>2273</v>
      </c>
      <c r="E118" s="31" t="s">
        <v>1799</v>
      </c>
      <c r="F118" s="126" t="s">
        <v>734</v>
      </c>
      <c r="G118" s="128">
        <v>25</v>
      </c>
      <c r="H118" s="22"/>
      <c r="I118" s="20"/>
      <c r="J118" s="20"/>
      <c r="K118" s="20"/>
      <c r="L118" s="20"/>
      <c r="M118" s="20"/>
      <c r="N118" s="20"/>
      <c r="O118" s="21"/>
      <c r="P118" s="124"/>
      <c r="Q118" s="130" t="s">
        <v>740</v>
      </c>
      <c r="R118" s="26" t="s">
        <v>167</v>
      </c>
      <c r="S118" s="25"/>
      <c r="T118" s="51" t="str">
        <f>IF(Table33[[#This Row],[TagOrderMethod2]]="Ratio:","plants per 1 tag",IF(Table33[[#This Row],[TagOrderMethod2]]="Qty:","tags",IF(Table33[[#This Row],[TagOrderMethod2]]="Auto:",IF(S118&lt;&gt;"","tags",""))))</f>
        <v/>
      </c>
      <c r="U118" s="17">
        <f>IFERROR(IF(AL118="",50,(VLOOKUP(Table3[[#This Row],[Codes]],#REF!,4,FALSE))),50)</f>
        <v>50</v>
      </c>
      <c r="V118" s="17" t="str">
        <f>IF(ISNUMBER(SEARCH("tag",Table33[[#This Row],[Notes]])), "Yes", "No")</f>
        <v>Yes</v>
      </c>
      <c r="W1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Row],[TagOrderMethod]]="Auto:",IF(S118&gt;0,S118,IF(COUNTBLANK(J118:Q118)=8,"",(IF(Table3[[#This Row],[Column11]]&lt;&gt;"no",Table3[[#This Row],[Size]]*(SUM(Table3[[#This Row],[Date 1]:[Date 8]])),"")))),""))),(Table3[[#This Row],[Bundle]])),"")</f>
        <v/>
      </c>
      <c r="Y118" s="94" t="str">
        <f t="shared" si="4"/>
        <v/>
      </c>
      <c r="Z118" s="75"/>
      <c r="AA118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18" s="39" t="s">
        <v>714</v>
      </c>
      <c r="AD118" s="40">
        <f t="shared" si="5"/>
        <v>45705</v>
      </c>
    </row>
    <row r="119" spans="1:30" ht="37" thickTop="1" thickBot="1" x14ac:dyDescent="0.4">
      <c r="A119" s="27" t="s">
        <v>187</v>
      </c>
      <c r="B119" s="14">
        <v>9657</v>
      </c>
      <c r="C119" s="16" t="s">
        <v>324</v>
      </c>
      <c r="D119" s="166" t="s">
        <v>2274</v>
      </c>
      <c r="E119" s="31" t="s">
        <v>1799</v>
      </c>
      <c r="F119" s="126" t="s">
        <v>734</v>
      </c>
      <c r="G119" s="128">
        <v>50</v>
      </c>
      <c r="H119" s="22"/>
      <c r="I119" s="20"/>
      <c r="J119" s="20"/>
      <c r="K119" s="20"/>
      <c r="L119" s="20"/>
      <c r="M119" s="20"/>
      <c r="N119" s="20"/>
      <c r="O119" s="21"/>
      <c r="P119" s="124"/>
      <c r="Q119" s="130" t="s">
        <v>741</v>
      </c>
      <c r="R119" s="26" t="s">
        <v>167</v>
      </c>
      <c r="S119" s="25"/>
      <c r="T119" s="51" t="str">
        <f>IF(Table33[[#This Row],[TagOrderMethod2]]="Ratio:","plants per 1 tag",IF(Table33[[#This Row],[TagOrderMethod2]]="Qty:","tags",IF(Table33[[#This Row],[TagOrderMethod2]]="Auto:",IF(S119&lt;&gt;"","tags",""))))</f>
        <v/>
      </c>
      <c r="U119" s="17">
        <f>IFERROR(IF(AL119="",50,(VLOOKUP(Table3[[#This Row],[Codes]],#REF!,4,FALSE))),50)</f>
        <v>50</v>
      </c>
      <c r="V119" s="17" t="str">
        <f>IF(ISNUMBER(SEARCH("tag",Table33[[#This Row],[Notes]])), "Yes", "No")</f>
        <v>Yes</v>
      </c>
      <c r="W1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Row],[TagOrderMethod]]="Auto:",IF(S119&gt;0,S119,IF(COUNTBLANK(J119:Q119)=8,"",(IF(Table3[[#This Row],[Column11]]&lt;&gt;"no",Table3[[#This Row],[Size]]*(SUM(Table3[[#This Row],[Date 1]:[Date 8]])),"")))),""))),(Table3[[#This Row],[Bundle]])),"")</f>
        <v/>
      </c>
      <c r="Y119" s="94" t="str">
        <f t="shared" si="4"/>
        <v/>
      </c>
      <c r="Z119" s="75"/>
      <c r="AA119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19" s="39" t="s">
        <v>715</v>
      </c>
      <c r="AD119" s="40">
        <f t="shared" si="5"/>
        <v>45712</v>
      </c>
    </row>
    <row r="120" spans="1:30" ht="37" thickTop="1" thickBot="1" x14ac:dyDescent="0.4">
      <c r="A120" s="27" t="s">
        <v>187</v>
      </c>
      <c r="B120" s="14">
        <v>9660</v>
      </c>
      <c r="C120" s="16" t="s">
        <v>324</v>
      </c>
      <c r="D120" s="166" t="s">
        <v>2275</v>
      </c>
      <c r="E120" s="31" t="s">
        <v>1799</v>
      </c>
      <c r="F120" s="126" t="s">
        <v>734</v>
      </c>
      <c r="G120" s="128">
        <v>25</v>
      </c>
      <c r="H120" s="22"/>
      <c r="I120" s="20"/>
      <c r="J120" s="20"/>
      <c r="K120" s="20"/>
      <c r="L120" s="20"/>
      <c r="M120" s="20"/>
      <c r="N120" s="20"/>
      <c r="O120" s="21"/>
      <c r="P120" s="124"/>
      <c r="Q120" s="130" t="s">
        <v>868</v>
      </c>
      <c r="R120" s="26" t="s">
        <v>167</v>
      </c>
      <c r="S120" s="25"/>
      <c r="T120" s="51" t="str">
        <f>IF(Table33[[#This Row],[TagOrderMethod2]]="Ratio:","plants per 1 tag",IF(Table33[[#This Row],[TagOrderMethod2]]="Qty:","tags",IF(Table33[[#This Row],[TagOrderMethod2]]="Auto:",IF(S120&lt;&gt;"","tags",""))))</f>
        <v/>
      </c>
      <c r="U120" s="17">
        <f>IFERROR(IF(AL120="",50,(VLOOKUP(Table3[[#This Row],[Codes]],#REF!,4,FALSE))),50)</f>
        <v>50</v>
      </c>
      <c r="V120" s="17" t="str">
        <f>IF(ISNUMBER(SEARCH("tag",Table33[[#This Row],[Notes]])), "Yes", "No")</f>
        <v>Yes</v>
      </c>
      <c r="W1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Row],[TagOrderMethod]]="Auto:",IF(S120&gt;0,S120,IF(COUNTBLANK(J120:Q120)=8,"",(IF(Table3[[#This Row],[Column11]]&lt;&gt;"no",Table3[[#This Row],[Size]]*(SUM(Table3[[#This Row],[Date 1]:[Date 8]])),"")))),""))),(Table3[[#This Row],[Bundle]])),"")</f>
        <v/>
      </c>
      <c r="Y120" s="94" t="str">
        <f t="shared" si="4"/>
        <v/>
      </c>
      <c r="Z120" s="75"/>
      <c r="AA120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20" s="39" t="s">
        <v>716</v>
      </c>
      <c r="AD120" s="40">
        <f t="shared" si="5"/>
        <v>45719</v>
      </c>
    </row>
    <row r="121" spans="1:30" ht="37" thickTop="1" thickBot="1" x14ac:dyDescent="0.4">
      <c r="A121" s="27" t="s">
        <v>187</v>
      </c>
      <c r="B121" s="14">
        <v>9663</v>
      </c>
      <c r="C121" s="16" t="s">
        <v>324</v>
      </c>
      <c r="D121" s="166" t="s">
        <v>2276</v>
      </c>
      <c r="E121" s="31" t="s">
        <v>1799</v>
      </c>
      <c r="F121" s="126" t="s">
        <v>734</v>
      </c>
      <c r="G121" s="128">
        <v>25</v>
      </c>
      <c r="H121" s="22"/>
      <c r="I121" s="20"/>
      <c r="J121" s="20"/>
      <c r="K121" s="20"/>
      <c r="L121" s="20"/>
      <c r="M121" s="20"/>
      <c r="N121" s="20"/>
      <c r="O121" s="21"/>
      <c r="P121" s="124"/>
      <c r="Q121" s="130" t="s">
        <v>868</v>
      </c>
      <c r="R121" s="26" t="s">
        <v>167</v>
      </c>
      <c r="S121" s="25"/>
      <c r="T121" s="51" t="str">
        <f>IF(Table33[[#This Row],[TagOrderMethod2]]="Ratio:","plants per 1 tag",IF(Table33[[#This Row],[TagOrderMethod2]]="Qty:","tags",IF(Table33[[#This Row],[TagOrderMethod2]]="Auto:",IF(S121&lt;&gt;"","tags",""))))</f>
        <v/>
      </c>
      <c r="U121" s="17">
        <f>IFERROR(IF(AL121="",50,(VLOOKUP(Table3[[#This Row],[Codes]],#REF!,4,FALSE))),50)</f>
        <v>50</v>
      </c>
      <c r="V121" s="17" t="str">
        <f>IF(ISNUMBER(SEARCH("tag",Table33[[#This Row],[Notes]])), "Yes", "No")</f>
        <v>Yes</v>
      </c>
      <c r="W1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Row],[TagOrderMethod]]="Auto:",IF(S121&gt;0,S121,IF(COUNTBLANK(J121:Q121)=8,"",(IF(Table3[[#This Row],[Column11]]&lt;&gt;"no",Table3[[#This Row],[Size]]*(SUM(Table3[[#This Row],[Date 1]:[Date 8]])),"")))),""))),(Table3[[#This Row],[Bundle]])),"")</f>
        <v/>
      </c>
      <c r="Y121" s="94" t="str">
        <f t="shared" si="4"/>
        <v/>
      </c>
      <c r="Z121" s="75"/>
      <c r="AA121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21" s="39" t="s">
        <v>717</v>
      </c>
      <c r="AD121" s="40">
        <f t="shared" si="5"/>
        <v>45726</v>
      </c>
    </row>
    <row r="122" spans="1:30" ht="37" thickTop="1" thickBot="1" x14ac:dyDescent="0.4">
      <c r="A122" s="27" t="s">
        <v>187</v>
      </c>
      <c r="B122" s="14">
        <v>9666</v>
      </c>
      <c r="C122" s="16" t="s">
        <v>324</v>
      </c>
      <c r="D122" s="166" t="s">
        <v>2277</v>
      </c>
      <c r="E122" s="31" t="s">
        <v>1799</v>
      </c>
      <c r="F122" s="126" t="s">
        <v>734</v>
      </c>
      <c r="G122" s="128">
        <v>25</v>
      </c>
      <c r="H122" s="22"/>
      <c r="I122" s="20"/>
      <c r="J122" s="20"/>
      <c r="K122" s="20"/>
      <c r="L122" s="20"/>
      <c r="M122" s="20"/>
      <c r="N122" s="20"/>
      <c r="O122" s="21"/>
      <c r="P122" s="124"/>
      <c r="Q122" s="130" t="s">
        <v>741</v>
      </c>
      <c r="R122" s="26" t="s">
        <v>167</v>
      </c>
      <c r="S122" s="25"/>
      <c r="T122" s="51" t="str">
        <f>IF(Table33[[#This Row],[TagOrderMethod2]]="Ratio:","plants per 1 tag",IF(Table33[[#This Row],[TagOrderMethod2]]="Qty:","tags",IF(Table33[[#This Row],[TagOrderMethod2]]="Auto:",IF(S122&lt;&gt;"","tags",""))))</f>
        <v/>
      </c>
      <c r="U122" s="17">
        <f>IFERROR(IF(AL122="",50,(VLOOKUP(Table3[[#This Row],[Codes]],#REF!,4,FALSE))),50)</f>
        <v>50</v>
      </c>
      <c r="V122" s="17" t="str">
        <f>IF(ISNUMBER(SEARCH("tag",Table33[[#This Row],[Notes]])), "Yes", "No")</f>
        <v>Yes</v>
      </c>
      <c r="W1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Row],[TagOrderMethod]]="Auto:",IF(S122&gt;0,S122,IF(COUNTBLANK(J122:Q122)=8,"",(IF(Table3[[#This Row],[Column11]]&lt;&gt;"no",Table3[[#This Row],[Size]]*(SUM(Table3[[#This Row],[Date 1]:[Date 8]])),"")))),""))),(Table3[[#This Row],[Bundle]])),"")</f>
        <v/>
      </c>
      <c r="Y122" s="94" t="str">
        <f t="shared" si="4"/>
        <v/>
      </c>
      <c r="Z122" s="75"/>
      <c r="AA122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22" s="39" t="s">
        <v>718</v>
      </c>
      <c r="AD122" s="40">
        <f t="shared" si="5"/>
        <v>45733</v>
      </c>
    </row>
    <row r="123" spans="1:30" ht="37" thickTop="1" thickBot="1" x14ac:dyDescent="0.4">
      <c r="B123" s="14">
        <v>9669</v>
      </c>
      <c r="C123" s="16" t="s">
        <v>324</v>
      </c>
      <c r="D123" s="166" t="s">
        <v>2278</v>
      </c>
      <c r="E123" s="31" t="s">
        <v>1799</v>
      </c>
      <c r="F123" s="126" t="s">
        <v>734</v>
      </c>
      <c r="G123" s="128">
        <v>25</v>
      </c>
      <c r="H123" s="22"/>
      <c r="I123" s="20"/>
      <c r="J123" s="20"/>
      <c r="K123" s="20"/>
      <c r="L123" s="20"/>
      <c r="M123" s="20"/>
      <c r="N123" s="20"/>
      <c r="O123" s="21"/>
      <c r="P123" s="124"/>
      <c r="Q123" s="130" t="s">
        <v>741</v>
      </c>
      <c r="R123" s="26" t="s">
        <v>167</v>
      </c>
      <c r="S123" s="25"/>
      <c r="T123" s="51" t="str">
        <f>IF(Table33[[#This Row],[TagOrderMethod2]]="Ratio:","plants per 1 tag",IF(Table33[[#This Row],[TagOrderMethod2]]="Qty:","tags",IF(Table33[[#This Row],[TagOrderMethod2]]="Auto:",IF(S123&lt;&gt;"","tags",""))))</f>
        <v/>
      </c>
      <c r="U123" s="17">
        <f>IFERROR(IF(AL123="",50,(VLOOKUP(Table3[[#This Row],[Codes]],#REF!,4,FALSE))),50)</f>
        <v>50</v>
      </c>
      <c r="V123" s="17" t="str">
        <f>IF(ISNUMBER(SEARCH("tag",Table33[[#This Row],[Notes]])), "Yes", "No")</f>
        <v>Yes</v>
      </c>
      <c r="W1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Row],[TagOrderMethod]]="Auto:",IF(S123&gt;0,S123,IF(COUNTBLANK(J123:Q123)=8,"",(IF(Table3[[#This Row],[Column11]]&lt;&gt;"no",Table3[[#This Row],[Size]]*(SUM(Table3[[#This Row],[Date 1]:[Date 8]])),"")))),""))),(Table3[[#This Row],[Bundle]])),"")</f>
        <v/>
      </c>
      <c r="Y123" s="94" t="str">
        <f t="shared" si="4"/>
        <v/>
      </c>
      <c r="Z123" s="75"/>
      <c r="AA123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23" s="39" t="s">
        <v>719</v>
      </c>
      <c r="AD123" s="40">
        <f t="shared" si="5"/>
        <v>45740</v>
      </c>
    </row>
    <row r="124" spans="1:30" ht="37" thickTop="1" thickBot="1" x14ac:dyDescent="0.4">
      <c r="B124" s="14">
        <v>9895</v>
      </c>
      <c r="C124" s="153" t="s">
        <v>3279</v>
      </c>
      <c r="D124" s="32" t="s">
        <v>872</v>
      </c>
      <c r="E124" s="31" t="s">
        <v>1799</v>
      </c>
      <c r="F124" s="126" t="s">
        <v>734</v>
      </c>
      <c r="G124" s="128">
        <v>50</v>
      </c>
      <c r="H124" s="22"/>
      <c r="I124" s="20"/>
      <c r="J124" s="20"/>
      <c r="K124" s="20"/>
      <c r="L124" s="20"/>
      <c r="M124" s="20"/>
      <c r="N124" s="20"/>
      <c r="O124" s="21"/>
      <c r="P124" s="124"/>
      <c r="Q124" s="130" t="s">
        <v>740</v>
      </c>
      <c r="R124" s="26" t="s">
        <v>167</v>
      </c>
      <c r="S124" s="25"/>
      <c r="T124" s="51" t="str">
        <f>IF(Table33[[#This Row],[TagOrderMethod2]]="Ratio:","plants per 1 tag",IF(Table33[[#This Row],[TagOrderMethod2]]="Qty:","tags",IF(Table33[[#This Row],[TagOrderMethod2]]="Auto:",IF(S124&lt;&gt;"","tags",""))))</f>
        <v/>
      </c>
      <c r="U124" s="17">
        <v>25</v>
      </c>
      <c r="V124" s="17" t="str">
        <f>IF(ISNUMBER(SEARCH("tag",Table33[[#This Row],[Notes]])), "Yes", "No")</f>
        <v>Yes</v>
      </c>
      <c r="W1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Row],[TagOrderMethod]]="Auto:",IF(S124&gt;0,S124,IF(COUNTBLANK(J124:Q124)=8,"",(IF(Table3[[#This Row],[Column11]]&lt;&gt;"no",Table3[[#This Row],[Size]]*(SUM(Table3[[#This Row],[Date 1]:[Date 8]])),"")))),""))),(Table3[[#This Row],[Bundle]])),"")</f>
        <v/>
      </c>
      <c r="Y124" s="94" t="str">
        <f t="shared" si="4"/>
        <v/>
      </c>
      <c r="Z124" s="75"/>
      <c r="AA124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24" s="39" t="s">
        <v>720</v>
      </c>
      <c r="AD124" s="40">
        <f t="shared" si="5"/>
        <v>45747</v>
      </c>
    </row>
    <row r="125" spans="1:30" ht="37" thickTop="1" thickBot="1" x14ac:dyDescent="0.4">
      <c r="B125" s="14">
        <v>9825</v>
      </c>
      <c r="C125" s="153" t="s">
        <v>3279</v>
      </c>
      <c r="D125" s="32" t="s">
        <v>867</v>
      </c>
      <c r="E125" s="31" t="s">
        <v>1799</v>
      </c>
      <c r="F125" s="126" t="s">
        <v>734</v>
      </c>
      <c r="G125" s="128">
        <v>50</v>
      </c>
      <c r="H125" s="22"/>
      <c r="I125" s="20"/>
      <c r="J125" s="20"/>
      <c r="K125" s="20"/>
      <c r="L125" s="20"/>
      <c r="M125" s="20"/>
      <c r="N125" s="20"/>
      <c r="O125" s="21"/>
      <c r="P125" s="124"/>
      <c r="Q125" s="130" t="s">
        <v>869</v>
      </c>
      <c r="R125" s="26" t="s">
        <v>167</v>
      </c>
      <c r="S125" s="25"/>
      <c r="T125" s="51" t="str">
        <f>IF(Table33[[#This Row],[TagOrderMethod2]]="Ratio:","plants per 1 tag",IF(Table33[[#This Row],[TagOrderMethod2]]="Qty:","tags",IF(Table33[[#This Row],[TagOrderMethod2]]="Auto:",IF(S125&lt;&gt;"","tags",""))))</f>
        <v/>
      </c>
      <c r="U125" s="17">
        <v>25</v>
      </c>
      <c r="V125" s="17" t="str">
        <f>IF(ISNUMBER(SEARCH("tag",Table33[[#This Row],[Notes]])), "Yes", "No")</f>
        <v>Yes</v>
      </c>
      <c r="W1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Row],[TagOrderMethod]]="Auto:",IF(S125&gt;0,S125,IF(COUNTBLANK(J125:Q125)=8,"",(IF(Table3[[#This Row],[Column11]]&lt;&gt;"no",Table3[[#This Row],[Size]]*(SUM(Table3[[#This Row],[Date 1]:[Date 8]])),"")))),""))),(Table3[[#This Row],[Bundle]])),"")</f>
        <v/>
      </c>
      <c r="Y125" s="94" t="str">
        <f t="shared" si="4"/>
        <v/>
      </c>
      <c r="Z125" s="75"/>
      <c r="AA12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25" s="39" t="s">
        <v>721</v>
      </c>
      <c r="AD125" s="40">
        <f t="shared" si="5"/>
        <v>45754</v>
      </c>
    </row>
    <row r="126" spans="1:30" ht="37" thickTop="1" thickBot="1" x14ac:dyDescent="0.4">
      <c r="B126" s="14">
        <v>9845</v>
      </c>
      <c r="C126" s="153" t="s">
        <v>3279</v>
      </c>
      <c r="D126" s="32" t="s">
        <v>3278</v>
      </c>
      <c r="E126" s="31" t="s">
        <v>1799</v>
      </c>
      <c r="F126" s="126" t="s">
        <v>734</v>
      </c>
      <c r="G126" s="128">
        <v>50</v>
      </c>
      <c r="H126" s="22"/>
      <c r="I126" s="20"/>
      <c r="J126" s="20"/>
      <c r="K126" s="20"/>
      <c r="L126" s="20"/>
      <c r="M126" s="20"/>
      <c r="N126" s="20"/>
      <c r="O126" s="21"/>
      <c r="P126" s="124"/>
      <c r="Q126" s="130" t="s">
        <v>741</v>
      </c>
      <c r="R126" s="26" t="s">
        <v>167</v>
      </c>
      <c r="S126" s="25"/>
      <c r="T126" s="51" t="str">
        <f>IF(Table33[[#This Row],[TagOrderMethod2]]="Ratio:","plants per 1 tag",IF(Table33[[#This Row],[TagOrderMethod2]]="Qty:","tags",IF(Table33[[#This Row],[TagOrderMethod2]]="Auto:",IF(S126&lt;&gt;"","tags",""))))</f>
        <v/>
      </c>
      <c r="U126" s="17">
        <v>25</v>
      </c>
      <c r="V126" s="17" t="str">
        <f>IF(ISNUMBER(SEARCH("tag",Table33[[#This Row],[Notes]])), "Yes", "No")</f>
        <v>Yes</v>
      </c>
      <c r="W1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Row],[TagOrderMethod]]="Auto:",IF(S126&gt;0,S126,IF(COUNTBLANK(J126:Q126)=8,"",(IF(Table3[[#This Row],[Column11]]&lt;&gt;"no",Table3[[#This Row],[Size]]*(SUM(Table3[[#This Row],[Date 1]:[Date 8]])),"")))),""))),(Table3[[#This Row],[Bundle]])),"")</f>
        <v/>
      </c>
      <c r="Y126" s="94" t="str">
        <f t="shared" si="4"/>
        <v/>
      </c>
      <c r="Z126" s="75"/>
      <c r="AA126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26" s="39" t="s">
        <v>722</v>
      </c>
      <c r="AD126" s="40">
        <f t="shared" si="5"/>
        <v>45761</v>
      </c>
    </row>
    <row r="127" spans="1:30" ht="37" thickTop="1" thickBot="1" x14ac:dyDescent="0.4">
      <c r="B127" s="14">
        <v>9865</v>
      </c>
      <c r="C127" s="153" t="s">
        <v>3279</v>
      </c>
      <c r="D127" s="32" t="s">
        <v>736</v>
      </c>
      <c r="E127" s="31" t="s">
        <v>1799</v>
      </c>
      <c r="F127" s="126" t="s">
        <v>734</v>
      </c>
      <c r="G127" s="128">
        <v>50</v>
      </c>
      <c r="H127" s="22"/>
      <c r="I127" s="20"/>
      <c r="J127" s="20"/>
      <c r="K127" s="20"/>
      <c r="L127" s="20"/>
      <c r="M127" s="20"/>
      <c r="N127" s="20"/>
      <c r="O127" s="21"/>
      <c r="P127" s="124"/>
      <c r="Q127" s="130" t="s">
        <v>741</v>
      </c>
      <c r="R127" s="26" t="s">
        <v>167</v>
      </c>
      <c r="S127" s="25"/>
      <c r="T127" s="51" t="str">
        <f>IF(Table33[[#This Row],[TagOrderMethod2]]="Ratio:","plants per 1 tag",IF(Table33[[#This Row],[TagOrderMethod2]]="Qty:","tags",IF(Table33[[#This Row],[TagOrderMethod2]]="Auto:",IF(S127&lt;&gt;"","tags",""))))</f>
        <v/>
      </c>
      <c r="U127" s="17">
        <v>25</v>
      </c>
      <c r="V127" s="17" t="str">
        <f>IF(ISNUMBER(SEARCH("tag",Table33[[#This Row],[Notes]])), "Yes", "No")</f>
        <v>Yes</v>
      </c>
      <c r="W1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Row],[TagOrderMethod]]="Auto:",IF(S127&gt;0,S127,IF(COUNTBLANK(J127:Q127)=8,"",(IF(Table3[[#This Row],[Column11]]&lt;&gt;"no",Table3[[#This Row],[Size]]*(SUM(Table3[[#This Row],[Date 1]:[Date 8]])),"")))),""))),(Table3[[#This Row],[Bundle]])),"")</f>
        <v/>
      </c>
      <c r="Y127" s="94" t="str">
        <f t="shared" si="4"/>
        <v/>
      </c>
      <c r="Z127" s="75"/>
      <c r="AA12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27" s="39" t="s">
        <v>723</v>
      </c>
      <c r="AD127" s="40">
        <f t="shared" si="5"/>
        <v>45768</v>
      </c>
    </row>
    <row r="128" spans="1:30" ht="37" thickTop="1" thickBot="1" x14ac:dyDescent="0.4">
      <c r="A128" s="27" t="s">
        <v>187</v>
      </c>
      <c r="B128" s="14">
        <v>9682</v>
      </c>
      <c r="C128" s="16" t="s">
        <v>3277</v>
      </c>
      <c r="D128" s="32" t="s">
        <v>323</v>
      </c>
      <c r="E128" s="31" t="s">
        <v>1799</v>
      </c>
      <c r="F128" s="126" t="s">
        <v>734</v>
      </c>
      <c r="G128" s="128">
        <v>25</v>
      </c>
      <c r="H128" s="22"/>
      <c r="I128" s="20"/>
      <c r="J128" s="20"/>
      <c r="K128" s="20"/>
      <c r="L128" s="20"/>
      <c r="M128" s="20"/>
      <c r="N128" s="20"/>
      <c r="O128" s="21"/>
      <c r="P128" s="124"/>
      <c r="Q128" s="130" t="s">
        <v>741</v>
      </c>
      <c r="R128" s="26" t="s">
        <v>167</v>
      </c>
      <c r="S128" s="25"/>
      <c r="T128" s="51" t="str">
        <f>IF(Table33[[#This Row],[TagOrderMethod2]]="Ratio:","plants per 1 tag",IF(Table33[[#This Row],[TagOrderMethod2]]="Qty:","tags",IF(Table33[[#This Row],[TagOrderMethod2]]="Auto:",IF(S128&lt;&gt;"","tags",""))))</f>
        <v/>
      </c>
      <c r="U128" s="17">
        <v>25</v>
      </c>
      <c r="V128" s="17" t="str">
        <f>IF(ISNUMBER(SEARCH("tag",Table33[[#This Row],[Notes]])), "Yes", "No")</f>
        <v>Yes</v>
      </c>
      <c r="W1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Row],[TagOrderMethod]]="Auto:",IF(S128&gt;0,S128,IF(COUNTBLANK(J128:Q128)=8,"",(IF(Table3[[#This Row],[Column11]]&lt;&gt;"no",Table3[[#This Row],[Size]]*(SUM(Table3[[#This Row],[Date 1]:[Date 8]])),"")))),""))),(Table3[[#This Row],[Bundle]])),"")</f>
        <v/>
      </c>
      <c r="Y128" s="94" t="str">
        <f t="shared" si="4"/>
        <v/>
      </c>
      <c r="Z128" s="75"/>
      <c r="AA128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28" s="39" t="s">
        <v>724</v>
      </c>
      <c r="AD128" s="40">
        <f t="shared" si="5"/>
        <v>45775</v>
      </c>
    </row>
    <row r="129" spans="1:30" ht="37" thickTop="1" thickBot="1" x14ac:dyDescent="0.4">
      <c r="A129" s="27" t="s">
        <v>187</v>
      </c>
      <c r="B129" s="14">
        <v>9685</v>
      </c>
      <c r="C129" s="16" t="s">
        <v>3277</v>
      </c>
      <c r="D129" s="32" t="s">
        <v>322</v>
      </c>
      <c r="E129" s="31" t="s">
        <v>1799</v>
      </c>
      <c r="F129" s="126" t="s">
        <v>734</v>
      </c>
      <c r="G129" s="128">
        <v>25</v>
      </c>
      <c r="H129" s="22"/>
      <c r="I129" s="20"/>
      <c r="J129" s="20"/>
      <c r="K129" s="20"/>
      <c r="L129" s="20"/>
      <c r="M129" s="20"/>
      <c r="N129" s="20"/>
      <c r="O129" s="21"/>
      <c r="P129" s="124"/>
      <c r="Q129" s="130" t="s">
        <v>871</v>
      </c>
      <c r="R129" s="26" t="s">
        <v>167</v>
      </c>
      <c r="S129" s="25"/>
      <c r="T129" s="51" t="str">
        <f>IF(Table33[[#This Row],[TagOrderMethod2]]="Ratio:","plants per 1 tag",IF(Table33[[#This Row],[TagOrderMethod2]]="Qty:","tags",IF(Table33[[#This Row],[TagOrderMethod2]]="Auto:",IF(S129&lt;&gt;"","tags",""))))</f>
        <v/>
      </c>
      <c r="U129" s="17">
        <v>25</v>
      </c>
      <c r="V129" s="17" t="str">
        <f>IF(ISNUMBER(SEARCH("tag",Table33[[#This Row],[Notes]])), "Yes", "No")</f>
        <v>Yes</v>
      </c>
      <c r="W1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Row],[TagOrderMethod]]="Auto:",IF(S129&gt;0,S129,IF(COUNTBLANK(J129:Q129)=8,"",(IF(Table3[[#This Row],[Column11]]&lt;&gt;"no",Table3[[#This Row],[Size]]*(SUM(Table3[[#This Row],[Date 1]:[Date 8]])),"")))),""))),(Table3[[#This Row],[Bundle]])),"")</f>
        <v/>
      </c>
      <c r="Y129" s="94" t="str">
        <f t="shared" si="4"/>
        <v/>
      </c>
      <c r="Z129" s="75"/>
      <c r="AA129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29" s="39" t="s">
        <v>725</v>
      </c>
      <c r="AD129" s="40">
        <f t="shared" si="5"/>
        <v>45782</v>
      </c>
    </row>
    <row r="130" spans="1:30" ht="37" thickTop="1" thickBot="1" x14ac:dyDescent="0.4">
      <c r="A130" s="27" t="s">
        <v>187</v>
      </c>
      <c r="B130" s="14">
        <v>9688</v>
      </c>
      <c r="C130" s="16" t="s">
        <v>3277</v>
      </c>
      <c r="D130" s="32" t="s">
        <v>321</v>
      </c>
      <c r="E130" s="31" t="s">
        <v>1799</v>
      </c>
      <c r="F130" s="126" t="s">
        <v>734</v>
      </c>
      <c r="G130" s="128">
        <v>25</v>
      </c>
      <c r="H130" s="22"/>
      <c r="I130" s="20"/>
      <c r="J130" s="20"/>
      <c r="K130" s="20"/>
      <c r="L130" s="20"/>
      <c r="M130" s="20"/>
      <c r="N130" s="20"/>
      <c r="O130" s="21"/>
      <c r="P130" s="124"/>
      <c r="Q130" s="130" t="s">
        <v>871</v>
      </c>
      <c r="R130" s="26" t="s">
        <v>167</v>
      </c>
      <c r="S130" s="25"/>
      <c r="T130" s="51" t="str">
        <f>IF(Table33[[#This Row],[TagOrderMethod2]]="Ratio:","plants per 1 tag",IF(Table33[[#This Row],[TagOrderMethod2]]="Qty:","tags",IF(Table33[[#This Row],[TagOrderMethod2]]="Auto:",IF(S130&lt;&gt;"","tags",""))))</f>
        <v/>
      </c>
      <c r="U130" s="17">
        <v>25</v>
      </c>
      <c r="V130" s="17" t="str">
        <f>IF(ISNUMBER(SEARCH("tag",Table33[[#This Row],[Notes]])), "Yes", "No")</f>
        <v>Yes</v>
      </c>
      <c r="W1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Row],[TagOrderMethod]]="Auto:",IF(S130&gt;0,S130,IF(COUNTBLANK(J130:Q130)=8,"",(IF(Table3[[#This Row],[Column11]]&lt;&gt;"no",Table3[[#This Row],[Size]]*(SUM(Table3[[#This Row],[Date 1]:[Date 8]])),"")))),""))),(Table3[[#This Row],[Bundle]])),"")</f>
        <v/>
      </c>
      <c r="Y130" s="94" t="str">
        <f t="shared" si="4"/>
        <v/>
      </c>
      <c r="Z130" s="75"/>
      <c r="AA130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30" s="39" t="s">
        <v>726</v>
      </c>
      <c r="AD130" s="40">
        <f t="shared" si="5"/>
        <v>45789</v>
      </c>
    </row>
    <row r="131" spans="1:30" ht="37" thickTop="1" thickBot="1" x14ac:dyDescent="0.4">
      <c r="A131" s="27" t="s">
        <v>187</v>
      </c>
      <c r="B131" s="14"/>
      <c r="C131" s="153" t="s">
        <v>1794</v>
      </c>
      <c r="D131" s="32" t="s">
        <v>5934</v>
      </c>
      <c r="E131" s="31" t="s">
        <v>1799</v>
      </c>
      <c r="F131" s="126" t="s">
        <v>734</v>
      </c>
      <c r="G131" s="128">
        <v>25</v>
      </c>
      <c r="H131" s="22"/>
      <c r="I131" s="20"/>
      <c r="J131" s="20"/>
      <c r="K131" s="20"/>
      <c r="L131" s="20"/>
      <c r="M131" s="20"/>
      <c r="N131" s="20"/>
      <c r="O131" s="21"/>
      <c r="P131" s="124"/>
      <c r="Q131" s="130" t="s">
        <v>741</v>
      </c>
      <c r="R131" s="26" t="s">
        <v>167</v>
      </c>
      <c r="S131" s="25"/>
      <c r="T131" s="51" t="str">
        <f>IF(Table33[[#This Row],[TagOrderMethod2]]="Ratio:","plants per 1 tag",IF(Table33[[#This Row],[TagOrderMethod2]]="Qty:","tags",IF(Table33[[#This Row],[TagOrderMethod2]]="Auto:",IF(S131&lt;&gt;"","tags",""))))</f>
        <v/>
      </c>
      <c r="U131" s="17">
        <v>25</v>
      </c>
      <c r="V131" s="17" t="str">
        <f>IF(ISNUMBER(SEARCH("tag",Table33[[#This Row],[Notes]])), "Yes", "No")</f>
        <v>Yes</v>
      </c>
      <c r="W1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Row],[TagOrderMethod]]="Auto:",IF(S131&gt;0,S131,IF(COUNTBLANK(J131:Q131)=8,"",(IF(Table3[[#This Row],[Column11]]&lt;&gt;"no",Table3[[#This Row],[Size]]*(SUM(Table3[[#This Row],[Date 1]:[Date 8]])),"")))),""))),(Table3[[#This Row],[Bundle]])),"")</f>
        <v/>
      </c>
      <c r="Y131" s="94" t="str">
        <f t="shared" si="4"/>
        <v/>
      </c>
      <c r="Z131" s="75"/>
      <c r="AA131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31" s="39" t="s">
        <v>727</v>
      </c>
      <c r="AD131" s="40">
        <f t="shared" si="5"/>
        <v>45796</v>
      </c>
    </row>
    <row r="132" spans="1:30" ht="37" thickTop="1" thickBot="1" x14ac:dyDescent="0.4">
      <c r="A132" s="27" t="s">
        <v>187</v>
      </c>
      <c r="B132" s="14">
        <v>9750</v>
      </c>
      <c r="C132" s="153" t="s">
        <v>1794</v>
      </c>
      <c r="D132" s="32" t="s">
        <v>873</v>
      </c>
      <c r="E132" s="31" t="s">
        <v>1799</v>
      </c>
      <c r="F132" s="126" t="s">
        <v>734</v>
      </c>
      <c r="G132" s="128">
        <v>25</v>
      </c>
      <c r="H132" s="22"/>
      <c r="I132" s="20"/>
      <c r="J132" s="20"/>
      <c r="K132" s="20"/>
      <c r="L132" s="20"/>
      <c r="M132" s="20"/>
      <c r="N132" s="20"/>
      <c r="O132" s="21"/>
      <c r="P132" s="131"/>
      <c r="Q132" s="130" t="s">
        <v>21</v>
      </c>
      <c r="R132" s="26" t="s">
        <v>167</v>
      </c>
      <c r="S132" s="25"/>
      <c r="T132" s="51" t="str">
        <f>IF(Table33[[#This Row],[TagOrderMethod2]]="Ratio:","plants per 1 tag",IF(Table33[[#This Row],[TagOrderMethod2]]="Qty:","tags",IF(Table33[[#This Row],[TagOrderMethod2]]="Auto:",IF(S132&lt;&gt;"","tags",""))))</f>
        <v/>
      </c>
      <c r="U132" s="17">
        <v>25</v>
      </c>
      <c r="V132" s="17" t="str">
        <f>IF(ISNUMBER(SEARCH("tag",Table33[[#This Row],[Notes]])), "Yes", "No")</f>
        <v>Yes</v>
      </c>
      <c r="W1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Row],[TagOrderMethod]]="Auto:",IF(S132&gt;0,S132,IF(COUNTBLANK(J132:Q132)=8,"",(IF(Table3[[#This Row],[Column11]]&lt;&gt;"no",Table3[[#This Row],[Size]]*(SUM(Table3[[#This Row],[Date 1]:[Date 8]])),"")))),""))),(Table3[[#This Row],[Bundle]])),"")</f>
        <v/>
      </c>
      <c r="Y132" s="94" t="str">
        <f t="shared" si="4"/>
        <v/>
      </c>
      <c r="Z132" s="75"/>
      <c r="AA132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32" s="39" t="s">
        <v>728</v>
      </c>
      <c r="AD132" s="40">
        <f t="shared" si="5"/>
        <v>45803</v>
      </c>
    </row>
    <row r="133" spans="1:30" ht="37" thickTop="1" thickBot="1" x14ac:dyDescent="0.4">
      <c r="A133" s="27" t="s">
        <v>187</v>
      </c>
      <c r="B133" s="14">
        <v>9762</v>
      </c>
      <c r="C133" s="153" t="s">
        <v>1794</v>
      </c>
      <c r="D133" s="32" t="s">
        <v>1795</v>
      </c>
      <c r="E133" s="31" t="s">
        <v>1799</v>
      </c>
      <c r="F133" s="126" t="s">
        <v>734</v>
      </c>
      <c r="G133" s="128">
        <v>25</v>
      </c>
      <c r="H133" s="22"/>
      <c r="I133" s="20"/>
      <c r="J133" s="20"/>
      <c r="K133" s="20"/>
      <c r="L133" s="20"/>
      <c r="M133" s="20"/>
      <c r="N133" s="20"/>
      <c r="O133" s="21"/>
      <c r="P133" s="131"/>
      <c r="Q133" s="130" t="s">
        <v>21</v>
      </c>
      <c r="R133" s="26" t="s">
        <v>167</v>
      </c>
      <c r="S133" s="25"/>
      <c r="T133" s="51" t="str">
        <f>IF(Table33[[#This Row],[TagOrderMethod2]]="Ratio:","plants per 1 tag",IF(Table33[[#This Row],[TagOrderMethod2]]="Qty:","tags",IF(Table33[[#This Row],[TagOrderMethod2]]="Auto:",IF(S133&lt;&gt;"","tags",""))))</f>
        <v/>
      </c>
      <c r="U133" s="17">
        <v>25</v>
      </c>
      <c r="V133" s="17" t="str">
        <f>IF(ISNUMBER(SEARCH("tag",Table33[[#This Row],[Notes]])), "Yes", "No")</f>
        <v>Yes</v>
      </c>
      <c r="W1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Row],[TagOrderMethod]]="Auto:",IF(S133&gt;0,S133,IF(COUNTBLANK(J133:Q133)=8,"",(IF(Table3[[#This Row],[Column11]]&lt;&gt;"no",Table3[[#This Row],[Size]]*(SUM(Table3[[#This Row],[Date 1]:[Date 8]])),"")))),""))),(Table3[[#This Row],[Bundle]])),"")</f>
        <v/>
      </c>
      <c r="Y133" s="94" t="str">
        <f t="shared" ref="Y133:Y138" si="6">IF(SUM(H133:O133)&gt;0,SUM(H133:O133) &amp;" units","")</f>
        <v/>
      </c>
      <c r="Z133" s="75"/>
      <c r="AA133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33" s="39" t="s">
        <v>729</v>
      </c>
      <c r="AD133" s="40">
        <f t="shared" si="5"/>
        <v>45810</v>
      </c>
    </row>
    <row r="134" spans="1:30" ht="37" thickTop="1" thickBot="1" x14ac:dyDescent="0.4">
      <c r="A134" s="27" t="s">
        <v>187</v>
      </c>
      <c r="B134" s="14">
        <v>9765</v>
      </c>
      <c r="C134" s="153" t="s">
        <v>1794</v>
      </c>
      <c r="D134" s="32" t="s">
        <v>1796</v>
      </c>
      <c r="E134" s="31" t="s">
        <v>1799</v>
      </c>
      <c r="F134" s="126" t="s">
        <v>734</v>
      </c>
      <c r="G134" s="128">
        <v>25</v>
      </c>
      <c r="H134" s="22"/>
      <c r="I134" s="20"/>
      <c r="J134" s="20"/>
      <c r="K134" s="20"/>
      <c r="L134" s="20"/>
      <c r="M134" s="20"/>
      <c r="N134" s="20"/>
      <c r="O134" s="21"/>
      <c r="P134" s="131"/>
      <c r="Q134" s="130" t="s">
        <v>21</v>
      </c>
      <c r="R134" s="26" t="s">
        <v>167</v>
      </c>
      <c r="S134" s="25"/>
      <c r="T134" s="51" t="str">
        <f>IF(Table33[[#This Row],[TagOrderMethod2]]="Ratio:","plants per 1 tag",IF(Table33[[#This Row],[TagOrderMethod2]]="Qty:","tags",IF(Table33[[#This Row],[TagOrderMethod2]]="Auto:",IF(S134&lt;&gt;"","tags",""))))</f>
        <v/>
      </c>
      <c r="U134" s="17">
        <f>IFERROR(IF(AL134="",50,(VLOOKUP(Table3[[#This Row],[Codes]],#REF!,4,FALSE))),50)</f>
        <v>50</v>
      </c>
      <c r="V134" s="17" t="str">
        <f>IF(ISNUMBER(SEARCH("tag",Table33[[#This Row],[Notes]])), "Yes", "No")</f>
        <v>Yes</v>
      </c>
      <c r="W1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Row],[TagOrderMethod]]="Auto:",IF(S134&gt;0,S134,IF(COUNTBLANK(J134:Q134)=8,"",(IF(Table3[[#This Row],[Column11]]&lt;&gt;"no",Table3[[#This Row],[Size]]*(SUM(Table3[[#This Row],[Date 1]:[Date 8]])),"")))),""))),(Table3[[#This Row],[Bundle]])),"")</f>
        <v/>
      </c>
      <c r="Y134" s="94" t="str">
        <f t="shared" si="6"/>
        <v/>
      </c>
      <c r="Z134" s="75"/>
      <c r="AA134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34" s="39" t="s">
        <v>730</v>
      </c>
      <c r="AD134" s="40">
        <f t="shared" si="5"/>
        <v>45817</v>
      </c>
    </row>
    <row r="135" spans="1:30" ht="37" thickTop="1" thickBot="1" x14ac:dyDescent="0.4">
      <c r="A135" s="27" t="s">
        <v>187</v>
      </c>
      <c r="B135" s="14">
        <v>9756</v>
      </c>
      <c r="C135" s="153" t="s">
        <v>1794</v>
      </c>
      <c r="D135" s="32" t="s">
        <v>874</v>
      </c>
      <c r="E135" s="31" t="s">
        <v>1799</v>
      </c>
      <c r="F135" s="126" t="s">
        <v>734</v>
      </c>
      <c r="G135" s="128">
        <v>25</v>
      </c>
      <c r="H135" s="22"/>
      <c r="I135" s="20"/>
      <c r="J135" s="20"/>
      <c r="K135" s="20"/>
      <c r="L135" s="20"/>
      <c r="M135" s="20"/>
      <c r="N135" s="20"/>
      <c r="O135" s="21"/>
      <c r="P135" s="131"/>
      <c r="Q135" s="130" t="s">
        <v>21</v>
      </c>
      <c r="R135" s="26" t="s">
        <v>167</v>
      </c>
      <c r="S135" s="25"/>
      <c r="T135" s="51" t="str">
        <f>IF(Table33[[#This Row],[TagOrderMethod2]]="Ratio:","plants per 1 tag",IF(Table33[[#This Row],[TagOrderMethod2]]="Qty:","tags",IF(Table33[[#This Row],[TagOrderMethod2]]="Auto:",IF(S135&lt;&gt;"","tags",""))))</f>
        <v/>
      </c>
      <c r="U135" s="17">
        <f>IFERROR(IF(AL135="",50,(VLOOKUP(Table3[[#This Row],[Codes]],#REF!,4,FALSE))),50)</f>
        <v>50</v>
      </c>
      <c r="V135" s="17" t="str">
        <f>IF(ISNUMBER(SEARCH("tag",Table33[[#This Row],[Notes]])), "Yes", "No")</f>
        <v>Yes</v>
      </c>
      <c r="W1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Row],[TagOrderMethod]]="Auto:",IF(S135&gt;0,S135,IF(COUNTBLANK(J135:Q135)=8,"",(IF(Table3[[#This Row],[Column11]]&lt;&gt;"no",Table3[[#This Row],[Size]]*(SUM(Table3[[#This Row],[Date 1]:[Date 8]])),"")))),""))),(Table3[[#This Row],[Bundle]])),"")</f>
        <v/>
      </c>
      <c r="Y135" s="94" t="str">
        <f t="shared" si="6"/>
        <v/>
      </c>
      <c r="Z135" s="75"/>
      <c r="AA135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35" s="39" t="s">
        <v>731</v>
      </c>
      <c r="AD135" s="40">
        <f t="shared" si="5"/>
        <v>45824</v>
      </c>
    </row>
    <row r="136" spans="1:30" ht="37" thickTop="1" thickBot="1" x14ac:dyDescent="0.4">
      <c r="A136" s="27" t="s">
        <v>187</v>
      </c>
      <c r="B136" s="14">
        <v>9759</v>
      </c>
      <c r="C136" s="153" t="s">
        <v>1794</v>
      </c>
      <c r="D136" s="32" t="s">
        <v>875</v>
      </c>
      <c r="E136" s="31" t="s">
        <v>1799</v>
      </c>
      <c r="F136" s="126" t="s">
        <v>734</v>
      </c>
      <c r="G136" s="128">
        <v>25</v>
      </c>
      <c r="H136" s="22"/>
      <c r="I136" s="20"/>
      <c r="J136" s="20"/>
      <c r="K136" s="20"/>
      <c r="L136" s="20"/>
      <c r="M136" s="20"/>
      <c r="N136" s="20"/>
      <c r="O136" s="21"/>
      <c r="P136" s="131"/>
      <c r="Q136" s="130" t="s">
        <v>21</v>
      </c>
      <c r="R136" s="26" t="s">
        <v>167</v>
      </c>
      <c r="S136" s="25"/>
      <c r="T136" s="51" t="str">
        <f>IF(Table33[[#This Row],[TagOrderMethod2]]="Ratio:","plants per 1 tag",IF(Table33[[#This Row],[TagOrderMethod2]]="Qty:","tags",IF(Table33[[#This Row],[TagOrderMethod2]]="Auto:",IF(S136&lt;&gt;"","tags",""))))</f>
        <v/>
      </c>
      <c r="U136" s="17">
        <f>IFERROR(IF(AL136="",50,(VLOOKUP(Table3[[#This Row],[Codes]],#REF!,4,FALSE))),50)</f>
        <v>50</v>
      </c>
      <c r="V136" s="17" t="str">
        <f>IF(ISNUMBER(SEARCH("tag",Table33[[#This Row],[Notes]])), "Yes", "No")</f>
        <v>Yes</v>
      </c>
      <c r="W1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Row],[TagOrderMethod]]="Auto:",IF(S136&gt;0,S136,IF(COUNTBLANK(J136:Q136)=8,"",(IF(Table3[[#This Row],[Column11]]&lt;&gt;"no",Table3[[#This Row],[Size]]*(SUM(Table3[[#This Row],[Date 1]:[Date 8]])),"")))),""))),(Table3[[#This Row],[Bundle]])),"")</f>
        <v/>
      </c>
      <c r="Y136" s="94" t="str">
        <f t="shared" si="6"/>
        <v/>
      </c>
      <c r="Z136" s="75"/>
      <c r="AA136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36" s="39" t="s">
        <v>732</v>
      </c>
      <c r="AD136" s="40">
        <f t="shared" si="5"/>
        <v>45831</v>
      </c>
    </row>
    <row r="137" spans="1:30" ht="37" thickTop="1" thickBot="1" x14ac:dyDescent="0.4">
      <c r="A137" s="27" t="s">
        <v>187</v>
      </c>
      <c r="B137" s="14">
        <v>9771</v>
      </c>
      <c r="C137" s="153" t="s">
        <v>1794</v>
      </c>
      <c r="D137" s="32" t="s">
        <v>1797</v>
      </c>
      <c r="E137" s="31" t="s">
        <v>1799</v>
      </c>
      <c r="F137" s="126" t="s">
        <v>734</v>
      </c>
      <c r="G137" s="128">
        <v>25</v>
      </c>
      <c r="H137" s="22"/>
      <c r="I137" s="20"/>
      <c r="J137" s="20"/>
      <c r="K137" s="20"/>
      <c r="L137" s="20"/>
      <c r="M137" s="20"/>
      <c r="N137" s="20"/>
      <c r="O137" s="21"/>
      <c r="P137" s="131"/>
      <c r="Q137" s="130" t="s">
        <v>21</v>
      </c>
      <c r="R137" s="26" t="s">
        <v>167</v>
      </c>
      <c r="S137" s="25"/>
      <c r="T137" s="51" t="str">
        <f>IF(Table33[[#This Row],[TagOrderMethod2]]="Ratio:","plants per 1 tag",IF(Table33[[#This Row],[TagOrderMethod2]]="Qty:","tags",IF(Table33[[#This Row],[TagOrderMethod2]]="Auto:",IF(S137&lt;&gt;"","tags",""))))</f>
        <v/>
      </c>
      <c r="U137" s="17">
        <f>IFERROR(IF(AL137="",50,(VLOOKUP(Table3[[#This Row],[Codes]],#REF!,4,FALSE))),50)</f>
        <v>50</v>
      </c>
      <c r="V137" s="17" t="str">
        <f>IF(ISNUMBER(SEARCH("tag",Table33[[#This Row],[Notes]])), "Yes", "No")</f>
        <v>Yes</v>
      </c>
      <c r="W1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Row],[TagOrderMethod]]="Auto:",IF(S137&gt;0,S137,IF(COUNTBLANK(J137:Q137)=8,"",(IF(Table3[[#This Row],[Column11]]&lt;&gt;"no",Table3[[#This Row],[Size]]*(SUM(Table3[[#This Row],[Date 1]:[Date 8]])),"")))),""))),(Table3[[#This Row],[Bundle]])),"")</f>
        <v/>
      </c>
      <c r="Y137" s="94" t="str">
        <f t="shared" si="6"/>
        <v/>
      </c>
      <c r="Z137" s="75"/>
      <c r="AA137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37" s="39" t="s">
        <v>2279</v>
      </c>
      <c r="AD137" s="40">
        <f t="shared" si="5"/>
        <v>45838</v>
      </c>
    </row>
    <row r="138" spans="1:30" ht="37" thickTop="1" thickBot="1" x14ac:dyDescent="0.4">
      <c r="A138" s="27" t="s">
        <v>187</v>
      </c>
      <c r="B138" s="14">
        <v>9768</v>
      </c>
      <c r="C138" s="153" t="s">
        <v>1794</v>
      </c>
      <c r="D138" s="32" t="s">
        <v>1798</v>
      </c>
      <c r="E138" s="31" t="s">
        <v>1799</v>
      </c>
      <c r="F138" s="126" t="s">
        <v>734</v>
      </c>
      <c r="G138" s="128">
        <v>25</v>
      </c>
      <c r="H138" s="22"/>
      <c r="I138" s="20"/>
      <c r="J138" s="20"/>
      <c r="K138" s="20"/>
      <c r="L138" s="20"/>
      <c r="M138" s="20"/>
      <c r="N138" s="20"/>
      <c r="O138" s="21"/>
      <c r="P138" s="131"/>
      <c r="Q138" s="130" t="s">
        <v>21</v>
      </c>
      <c r="R138" s="26" t="s">
        <v>167</v>
      </c>
      <c r="S138" s="25"/>
      <c r="T138" s="51" t="str">
        <f>IF(Table33[[#This Row],[TagOrderMethod2]]="Ratio:","plants per 1 tag",IF(Table33[[#This Row],[TagOrderMethod2]]="Qty:","tags",IF(Table33[[#This Row],[TagOrderMethod2]]="Auto:",IF(S138&lt;&gt;"","tags",""))))</f>
        <v/>
      </c>
      <c r="U138" s="17">
        <f>IFERROR(IF(AL138="",50,(VLOOKUP(Table3[[#This Row],[Codes]],#REF!,4,FALSE))),50)</f>
        <v>50</v>
      </c>
      <c r="V138" s="17" t="str">
        <f>IF(ISNUMBER(SEARCH("tag",Table33[[#This Row],[Notes]])), "Yes", "No")</f>
        <v>Yes</v>
      </c>
      <c r="W1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X1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Row],[TagOrderMethod]]="Auto:",IF(S138&gt;0,S138,IF(COUNTBLANK(J138:Q138)=8,"",(IF(Table3[[#This Row],[Column11]]&lt;&gt;"no",Table3[[#This Row],[Size]]*(SUM(Table3[[#This Row],[Date 1]:[Date 8]])),"")))),""))),(Table3[[#This Row],[Bundle]])),"")</f>
        <v/>
      </c>
      <c r="Y138" s="94" t="str">
        <f t="shared" si="6"/>
        <v/>
      </c>
      <c r="Z138" s="75"/>
      <c r="AA138" s="35" t="str">
        <f>IF(COUNTBLANK(Table33[[#This Row],[Date 1]:[Date 8]])&lt;&gt;8,1,IF(COUNTBLANK(Table33[[#This Row],[TagOrderMethod]:[Description]])&lt;&gt;3,1,IF(COUNTBLANK(Table33[[#This Row],[FinalQty]:[Comments]])&lt;&gt;3,1,"")))</f>
        <v/>
      </c>
      <c r="AC138" s="36" t="s">
        <v>194</v>
      </c>
      <c r="AD138" s="41" t="s">
        <v>193</v>
      </c>
    </row>
    <row r="139" spans="1:30" ht="36" thickBot="1" x14ac:dyDescent="0.4">
      <c r="A139" s="27" t="s">
        <v>187</v>
      </c>
    </row>
    <row r="140" spans="1:30" ht="37" thickTop="1" thickBot="1" x14ac:dyDescent="0.4">
      <c r="A140" s="27" t="s">
        <v>187</v>
      </c>
      <c r="B140" s="13"/>
      <c r="C140" s="3"/>
      <c r="D140" s="33"/>
      <c r="E140" s="5"/>
      <c r="F140" s="6"/>
      <c r="G140" s="6"/>
      <c r="H140" s="57">
        <f t="shared" ref="H140:O140" si="7">SUBTOTAL(109,H6:H138)</f>
        <v>0</v>
      </c>
      <c r="I140" s="58">
        <f t="shared" si="7"/>
        <v>0</v>
      </c>
      <c r="J140" s="58">
        <f t="shared" si="7"/>
        <v>0</v>
      </c>
      <c r="K140" s="58">
        <f t="shared" si="7"/>
        <v>0</v>
      </c>
      <c r="L140" s="58">
        <f t="shared" si="7"/>
        <v>0</v>
      </c>
      <c r="M140" s="58">
        <f t="shared" si="7"/>
        <v>0</v>
      </c>
      <c r="N140" s="58">
        <f t="shared" si="7"/>
        <v>0</v>
      </c>
      <c r="O140" s="59">
        <f t="shared" si="7"/>
        <v>0</v>
      </c>
      <c r="P140" s="125"/>
      <c r="X140" s="178">
        <f>SUBTOTAL(109,X5:X138)</f>
        <v>0</v>
      </c>
      <c r="Y140" s="99">
        <f>SUM(H140:O140)</f>
        <v>0</v>
      </c>
      <c r="Z140" s="246"/>
      <c r="AA140" s="246"/>
    </row>
    <row r="141" spans="1:30" x14ac:dyDescent="0.35">
      <c r="A141" s="27" t="s">
        <v>187</v>
      </c>
      <c r="B141" s="13"/>
      <c r="C141" s="3"/>
      <c r="D141" s="33"/>
      <c r="E141" s="4"/>
      <c r="F141" s="247"/>
      <c r="G141" s="247"/>
      <c r="H141" s="248" t="s">
        <v>41</v>
      </c>
      <c r="I141" s="248"/>
      <c r="J141" s="248"/>
      <c r="K141" s="248"/>
      <c r="L141" s="248"/>
      <c r="M141" s="248"/>
      <c r="N141" s="248"/>
      <c r="O141" s="248"/>
      <c r="P141" s="125"/>
      <c r="X141" s="56" t="s">
        <v>20</v>
      </c>
      <c r="Y141" s="98" t="s">
        <v>40</v>
      </c>
      <c r="Z141" s="246"/>
      <c r="AA141" s="246"/>
    </row>
    <row r="142" spans="1:30" x14ac:dyDescent="0.35">
      <c r="A142" s="27" t="s">
        <v>187</v>
      </c>
    </row>
    <row r="143" spans="1:30" x14ac:dyDescent="0.35">
      <c r="A143" s="27" t="s">
        <v>187</v>
      </c>
    </row>
    <row r="144" spans="1:30" x14ac:dyDescent="0.35">
      <c r="A144" s="27" t="s">
        <v>187</v>
      </c>
    </row>
    <row r="145" spans="1:1" x14ac:dyDescent="0.35">
      <c r="A145" s="27" t="s">
        <v>187</v>
      </c>
    </row>
    <row r="146" spans="1:1" x14ac:dyDescent="0.35">
      <c r="A146" s="27" t="s">
        <v>187</v>
      </c>
    </row>
    <row r="147" spans="1:1" x14ac:dyDescent="0.35">
      <c r="A147" s="27" t="s">
        <v>187</v>
      </c>
    </row>
    <row r="148" spans="1:1" x14ac:dyDescent="0.35">
      <c r="A148" s="27" t="s">
        <v>187</v>
      </c>
    </row>
    <row r="149" spans="1:1" x14ac:dyDescent="0.35">
      <c r="A149" s="27" t="s">
        <v>187</v>
      </c>
    </row>
    <row r="150" spans="1:1" x14ac:dyDescent="0.35">
      <c r="A150" s="27" t="s">
        <v>187</v>
      </c>
    </row>
    <row r="151" spans="1:1" x14ac:dyDescent="0.35">
      <c r="A151" s="27" t="s">
        <v>187</v>
      </c>
    </row>
    <row r="152" spans="1:1" x14ac:dyDescent="0.35">
      <c r="A152" s="27" t="s">
        <v>187</v>
      </c>
    </row>
    <row r="153" spans="1:1" x14ac:dyDescent="0.35">
      <c r="A153" s="27" t="s">
        <v>187</v>
      </c>
    </row>
    <row r="154" spans="1:1" x14ac:dyDescent="0.35">
      <c r="A154" s="27" t="s">
        <v>187</v>
      </c>
    </row>
    <row r="155" spans="1:1" x14ac:dyDescent="0.35">
      <c r="A155" s="27" t="s">
        <v>187</v>
      </c>
    </row>
    <row r="156" spans="1:1" x14ac:dyDescent="0.35">
      <c r="A156" s="27" t="s">
        <v>187</v>
      </c>
    </row>
    <row r="157" spans="1:1" x14ac:dyDescent="0.35">
      <c r="A157" s="27" t="s">
        <v>187</v>
      </c>
    </row>
    <row r="158" spans="1:1" x14ac:dyDescent="0.35">
      <c r="A158" s="27" t="s">
        <v>187</v>
      </c>
    </row>
    <row r="159" spans="1:1" x14ac:dyDescent="0.35">
      <c r="A159" s="27" t="s">
        <v>187</v>
      </c>
    </row>
    <row r="160" spans="1:1" x14ac:dyDescent="0.35">
      <c r="A160" s="27" t="s">
        <v>187</v>
      </c>
    </row>
    <row r="161" spans="1:1" x14ac:dyDescent="0.35">
      <c r="A161" s="27" t="s">
        <v>187</v>
      </c>
    </row>
    <row r="162" spans="1:1" x14ac:dyDescent="0.35">
      <c r="A162" s="27" t="s">
        <v>187</v>
      </c>
    </row>
    <row r="163" spans="1:1" x14ac:dyDescent="0.35">
      <c r="A163" s="27" t="s">
        <v>187</v>
      </c>
    </row>
    <row r="164" spans="1:1" x14ac:dyDescent="0.35">
      <c r="A164" s="27" t="s">
        <v>187</v>
      </c>
    </row>
    <row r="165" spans="1:1" x14ac:dyDescent="0.35">
      <c r="A165" s="27" t="s">
        <v>187</v>
      </c>
    </row>
    <row r="166" spans="1:1" x14ac:dyDescent="0.35">
      <c r="A166" s="27" t="s">
        <v>187</v>
      </c>
    </row>
    <row r="167" spans="1:1" x14ac:dyDescent="0.35">
      <c r="A167" s="27" t="s">
        <v>187</v>
      </c>
    </row>
    <row r="168" spans="1:1" x14ac:dyDescent="0.35">
      <c r="A168" s="27" t="s">
        <v>187</v>
      </c>
    </row>
    <row r="169" spans="1:1" x14ac:dyDescent="0.35">
      <c r="A169" s="27" t="s">
        <v>187</v>
      </c>
    </row>
    <row r="170" spans="1:1" x14ac:dyDescent="0.35">
      <c r="A170" s="27" t="s">
        <v>187</v>
      </c>
    </row>
    <row r="171" spans="1:1" x14ac:dyDescent="0.35">
      <c r="A171" s="27" t="s">
        <v>187</v>
      </c>
    </row>
    <row r="172" spans="1:1" x14ac:dyDescent="0.35">
      <c r="A172" s="27" t="s">
        <v>187</v>
      </c>
    </row>
    <row r="173" spans="1:1" x14ac:dyDescent="0.35">
      <c r="A173" s="27" t="s">
        <v>187</v>
      </c>
    </row>
    <row r="174" spans="1:1" x14ac:dyDescent="0.35">
      <c r="A174" s="27" t="s">
        <v>187</v>
      </c>
    </row>
    <row r="175" spans="1:1" x14ac:dyDescent="0.35">
      <c r="A175" s="27" t="s">
        <v>187</v>
      </c>
    </row>
  </sheetData>
  <sheetProtection algorithmName="SHA-512" hashValue="2BSa28Ji7Okfk66+HSLxIIjYjDixw3t8AnszS3qivm1J1QM9CgxEZfxyI1pwOvHHwXu5X8PTh7Qo6aKKjV4Vcg==" saltValue="pE5aTJz1hDQc0o93N5yyXw==" spinCount="100000" sheet="1" formatColumns="0" formatRows="0" selectLockedCells="1" autoFilter="0"/>
  <dataConsolidate/>
  <mergeCells count="16">
    <mergeCell ref="Z140:AA141"/>
    <mergeCell ref="F141:G141"/>
    <mergeCell ref="H141:O141"/>
    <mergeCell ref="AC101:AC102"/>
    <mergeCell ref="AD101:AD102"/>
    <mergeCell ref="AD5:AD6"/>
    <mergeCell ref="F1:G1"/>
    <mergeCell ref="H1:O2"/>
    <mergeCell ref="AA1:AA3"/>
    <mergeCell ref="B2:E2"/>
    <mergeCell ref="F2:G2"/>
    <mergeCell ref="P2:Q2"/>
    <mergeCell ref="F3:G3"/>
    <mergeCell ref="R2:X2"/>
    <mergeCell ref="B1:E1"/>
    <mergeCell ref="AC5:AC6"/>
  </mergeCells>
  <conditionalFormatting sqref="E5:E138">
    <cfRule type="cellIs" dxfId="29" priority="3" operator="notEqual">
      <formula>""</formula>
    </cfRule>
  </conditionalFormatting>
  <conditionalFormatting sqref="H3:O3">
    <cfRule type="cellIs" dxfId="28" priority="1286" stopIfTrue="1" operator="greaterThan">
      <formula>0</formula>
    </cfRule>
    <cfRule type="expression" dxfId="27" priority="1287" stopIfTrue="1">
      <formula>IF(OR(SUM(H$6:H$138)&gt;0,ISTEXT(H$6:H$138)),TRUE, FALSE)</formula>
    </cfRule>
  </conditionalFormatting>
  <conditionalFormatting sqref="Q5:Q138 S5:S138">
    <cfRule type="expression" dxfId="26" priority="2">
      <formula>AND(P5&lt;&gt;"Auto:",Q5="")</formula>
    </cfRule>
  </conditionalFormatting>
  <conditionalFormatting sqref="Q5:X5">
    <cfRule type="cellIs" dxfId="25" priority="1" stopIfTrue="1" operator="equal">
      <formula>"incl."</formula>
    </cfRule>
  </conditionalFormatting>
  <conditionalFormatting sqref="Q6:X6 Q7:R15 P100:T109 R110:T114 R140:W141 R142:X176">
    <cfRule type="cellIs" dxfId="24" priority="15" stopIfTrue="1" operator="equal">
      <formula>"incl."</formula>
    </cfRule>
  </conditionalFormatting>
  <conditionalFormatting sqref="R139:X139">
    <cfRule type="cellIs" dxfId="23" priority="6" stopIfTrue="1" operator="equal">
      <formula>"incl."</formula>
    </cfRule>
  </conditionalFormatting>
  <conditionalFormatting sqref="S7:U77 P16:R99 S78:X78 S79:T99 P110:Q124 R115:U124 P125:X138 P5:P15 V7:X77 U79:X109 U110:U114 V110:X124">
    <cfRule type="cellIs" dxfId="22" priority="7" stopIfTrue="1" operator="equal">
      <formula>"incl."</formula>
    </cfRule>
  </conditionalFormatting>
  <conditionalFormatting sqref="AA4">
    <cfRule type="iconSet" priority="18">
      <iconSet iconSet="3Symbols2" showValue="0">
        <cfvo type="percent" val="0"/>
        <cfvo type="num" val="0"/>
        <cfvo type="num" val="0"/>
      </iconSet>
    </cfRule>
  </conditionalFormatting>
  <conditionalFormatting sqref="AA125">
    <cfRule type="iconSet" priority="5">
      <iconSet iconSet="3Symbols2" showValue="0">
        <cfvo type="percent" val="0"/>
        <cfvo type="num" val="0"/>
        <cfvo type="num" val="0"/>
      </iconSet>
    </cfRule>
  </conditionalFormatting>
  <conditionalFormatting sqref="AA126:AA138 AA5:AA124">
    <cfRule type="iconSet" priority="1265">
      <iconSet iconSet="3Symbols2" showValue="0">
        <cfvo type="percent" val="0"/>
        <cfvo type="num" val="0"/>
        <cfvo type="num" val="0"/>
      </iconSet>
    </cfRule>
  </conditionalFormatting>
  <dataValidations count="20">
    <dataValidation errorStyle="information" allowBlank="1" showInputMessage="1" showErrorMessage="1" errorTitle="Fill in on first tab." error="This cell auto-fills if filled in on first tab." promptTitle="Fill in on first tab." prompt="This cell auto-fills if filled in on first tab." sqref="B2 F2:G2" xr:uid="{00000000-0002-0000-0100-000001000000}"/>
    <dataValidation allowBlank="1" showInputMessage="1" showErrorMessage="1" promptTitle="A summary of your order" prompt="Sort to see only items you have ordered" sqref="Y3" xr:uid="{00000000-0002-0000-0100-000002000000}"/>
    <dataValidation allowBlank="1" sqref="Z3:Z4" xr:uid="{00000000-0002-0000-0100-000003000000}"/>
    <dataValidation allowBlank="1" showInputMessage="1" showErrorMessage="1" promptTitle="This is a sort button..." prompt="Use this row to filter the data below." sqref="B4:Y4 AA4" xr:uid="{00000000-0002-0000-0100-000004000000}"/>
    <dataValidation allowBlank="1" showInputMessage="1" showErrorMessage="1" errorTitle="Enter only &quot;YES&quot; if available" error="For available sizes, enter a &quot;YES&quot; to order. Specify QTY in the columns to the right." promptTitle="Enter &quot;YES&quot; if it's available" prompt="If this cell isn't &quot;n/a&quot; order by entering &quot;YES&quot; into the cell." sqref="F122:G138 G5:G114 F5:F121" xr:uid="{00000000-0002-0000-0100-000005000000}"/>
    <dataValidation type="list" allowBlank="1" showInputMessage="1" showErrorMessage="1" sqref="P100:P102 P34 P131" xr:uid="{00000000-0002-0000-0100-000006000000}">
      <formula1>"12"" Bowl"</formula1>
    </dataValidation>
    <dataValidation type="list" allowBlank="1" showInputMessage="1" showErrorMessage="1" sqref="P135:P138" xr:uid="{00000000-0002-0000-0100-000007000000}">
      <formula1>"7"" Planter"</formula1>
    </dataValidation>
    <dataValidation type="list" allowBlank="1" showInputMessage="1" showErrorMessage="1" sqref="P30:P33 P35:P40 P5:P28 P103:P130 P42:P98" xr:uid="{00000000-0002-0000-0100-000009000000}">
      <formula1>"13"" Planter,12"" Hanger"</formula1>
    </dataValidation>
    <dataValidation type="list" allowBlank="1" showInputMessage="1" showErrorMessage="1" errorTitle="Choose size" error="Fuseables come in a 144 ct tray (140) or a 26 ct strip (25)." promptTitle="Choose Size" sqref="G115:G121" xr:uid="{00000000-0002-0000-0100-00000B000000}">
      <formula1>"140,25"</formula1>
    </dataValidation>
    <dataValidation type="list" allowBlank="1" showInputMessage="1" showErrorMessage="1" sqref="P29" xr:uid="{79CBC849-5193-A243-ADCE-450CBB1F3FCB}">
      <formula1>"8"" Square"</formula1>
    </dataValidation>
    <dataValidation type="list" allowBlank="1" showInputMessage="1" showErrorMessage="1" sqref="P41" xr:uid="{3918A03A-8A0D-3643-BAC2-08CA7FBF56EF}">
      <formula1>"7"" Square"</formula1>
    </dataValidation>
    <dataValidation type="list" allowBlank="1" showInputMessage="1" showErrorMessage="1" sqref="P99" xr:uid="{EEDDC0DE-6A6C-F440-A34D-3B0FFB54D72C}">
      <formula1>"12"" bowl"</formula1>
    </dataValidation>
    <dataValidation type="list" allowBlank="1" showInputMessage="1" showErrorMessage="1" errorTitle="Fill In Order Method" error="Choose method from the dropdown. Fill in values in the next cell." promptTitle="Tag Ordering Mode" prompt="Auto calculates tags included in your order. If you want something else, order by Qty or Ratio" sqref="R5:R138" xr:uid="{00000000-0002-0000-0100-00000C000000}">
      <formula1>"Auto:,Qty:,Ratio:"</formula1>
    </dataValidation>
    <dataValidation type="whole" operator="greaterThanOrEqual" allowBlank="1" showInputMessage="1" showErrorMessage="1" errorTitle="Please enter a whole number" error="If you are ordering by QTY, enter the number of tags you want. If you are ordering by RATIO, enter the number of plants that will go with one tag." promptTitle="Tag Qty" prompt="Enter desired qty, or tag ratio ONLY IF choosen in previous column." sqref="S5:S138" xr:uid="{00000000-0002-0000-0100-00000E000000}">
      <formula1>0</formula1>
    </dataValidation>
    <dataValidation allowBlank="1" showInputMessage="1" showErrorMessage="1" promptTitle="Final Tag Qty" prompt="Automatically calculated." sqref="X5:X138" xr:uid="{00000000-0002-0000-0100-000011000000}"/>
    <dataValidation allowBlank="1" showInputMessage="1" showErrorMessage="1" promptTitle="Tag Qty" prompt="Enter desired qty, unless tags are already included (incl.)" sqref="W5:W138" xr:uid="{00000000-0002-0000-0100-000012000000}"/>
    <dataValidation type="whole" errorStyle="information" allowBlank="1" showInputMessage="1" showErrorMessage="1" errorTitle="Not A Recognized Quantity" error="Enter a quantity as a whole number only. _x000a_Specify ship dates at top of column." promptTitle="Enter a Quantity" prompt="Number of kits for this shipweek" sqref="H5:O138" xr:uid="{00000000-0002-0000-0100-000013000000}">
      <formula1>-1</formula1>
      <formula2>999999</formula2>
    </dataValidation>
    <dataValidation allowBlank="1" showInputMessage="1" showErrorMessage="1" promptTitle="Order Summary" prompt="Shows a summary of your ordered trays._x000a_Do not input data here." sqref="Y5:Y138" xr:uid="{00000000-0002-0000-0100-00000F000000}"/>
    <dataValidation allowBlank="1" showInputMessage="1" showErrorMessage="1" promptTitle="Reps Use Only" prompt="Do not input data here." sqref="AA5:AA138" xr:uid="{00000000-0002-0000-0100-000010000000}"/>
    <dataValidation type="list" allowBlank="1" showInputMessage="1" showErrorMessage="1" errorTitle="Choose a week number..." error="The corresponding week number dates are listed to the right of the order form." promptTitle="Choose a week number..." prompt="The corresponding week number dates are listed to the right of the order form." sqref="H3:O3" xr:uid="{00000000-0002-0000-0100-000000000000}">
      <formula1>wknum</formula1>
    </dataValidation>
  </dataValidations>
  <printOptions gridLines="1"/>
  <pageMargins left="0.3" right="0.3" top="0.4" bottom="0.4" header="0" footer="0"/>
  <pageSetup scale="48" fitToHeight="0" orientation="portrait" blackAndWhite="1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BA2011"/>
  <sheetViews>
    <sheetView showGridLines="0" zoomScaleNormal="100" workbookViewId="0">
      <pane ySplit="4" topLeftCell="A5" activePane="bottomLeft" state="frozen"/>
      <selection activeCell="D10" sqref="D10:F10"/>
      <selection pane="bottomLeft" activeCell="I10" sqref="I10"/>
    </sheetView>
  </sheetViews>
  <sheetFormatPr baseColWidth="10" defaultColWidth="9.1640625" defaultRowHeight="35" x14ac:dyDescent="0.35"/>
  <cols>
    <col min="1" max="1" width="3" style="27" customWidth="1"/>
    <col min="2" max="2" width="6.6640625" style="7" customWidth="1"/>
    <col min="3" max="3" width="12.1640625" style="8" customWidth="1"/>
    <col min="4" max="4" width="36.1640625" style="34" customWidth="1"/>
    <col min="5" max="5" width="10.33203125" style="9" customWidth="1"/>
    <col min="6" max="6" width="5.5" style="7" customWidth="1"/>
    <col min="7" max="7" width="6.33203125" style="7" customWidth="1"/>
    <col min="8" max="11" width="5.5" style="7" customWidth="1"/>
    <col min="12" max="19" width="6" style="10" customWidth="1"/>
    <col min="20" max="20" width="7.5" style="24" customWidth="1"/>
    <col min="21" max="21" width="6.6640625" style="7" customWidth="1"/>
    <col min="22" max="22" width="7.6640625" style="24" customWidth="1"/>
    <col min="23" max="25" width="6.83203125" style="7" hidden="1" customWidth="1"/>
    <col min="26" max="26" width="6.5" style="7" hidden="1" customWidth="1"/>
    <col min="27" max="27" width="7.5" style="7" customWidth="1"/>
    <col min="28" max="28" width="10.5" style="95" customWidth="1"/>
    <col min="29" max="29" width="25.1640625" style="11" customWidth="1"/>
    <col min="30" max="32" width="4" style="11" hidden="1" customWidth="1"/>
    <col min="33" max="38" width="5.5" style="12" hidden="1" customWidth="1"/>
    <col min="39" max="39" width="8.6640625" style="12" hidden="1" customWidth="1"/>
    <col min="40" max="40" width="8" style="12" hidden="1" customWidth="1"/>
    <col min="41" max="46" width="5" style="12" hidden="1" customWidth="1"/>
    <col min="47" max="47" width="7.6640625" style="10" customWidth="1"/>
    <col min="48" max="48" width="3.1640625" style="10" customWidth="1"/>
    <col min="49" max="50" width="9.1640625" style="1"/>
    <col min="51" max="51" width="24" style="1" customWidth="1"/>
    <col min="52" max="52" width="9.1640625" style="1" customWidth="1"/>
    <col min="53" max="53" width="9.1640625" style="1" hidden="1" customWidth="1"/>
    <col min="54" max="54" width="9.1640625" style="1" customWidth="1"/>
    <col min="55" max="16384" width="9.1640625" style="1"/>
  </cols>
  <sheetData>
    <row r="1" spans="1:53" ht="36" customHeight="1" thickBot="1" x14ac:dyDescent="0.4">
      <c r="A1" s="27" t="s">
        <v>187</v>
      </c>
      <c r="B1" s="250" t="s">
        <v>0</v>
      </c>
      <c r="C1" s="251"/>
      <c r="D1" s="251"/>
      <c r="E1" s="251"/>
      <c r="F1" s="251"/>
      <c r="G1" s="251"/>
      <c r="H1" s="251"/>
      <c r="I1" s="228" t="s">
        <v>1</v>
      </c>
      <c r="J1" s="228"/>
      <c r="K1" s="228"/>
      <c r="L1" s="229" t="str">
        <f>UPPER("Fill in desired shipweeks in row below. Specify QTY below shipweeks")</f>
        <v>FILL IN DESIRED SHIPWEEKS IN ROW BELOW. SPECIFY QTY BELOW SHIPWEEKS</v>
      </c>
      <c r="M1" s="229"/>
      <c r="N1" s="229"/>
      <c r="O1" s="229"/>
      <c r="P1" s="229"/>
      <c r="Q1" s="229"/>
      <c r="R1" s="229"/>
      <c r="S1" s="229"/>
      <c r="T1" s="179"/>
      <c r="U1" s="77"/>
      <c r="V1" s="46"/>
      <c r="AA1" s="77"/>
      <c r="AC1" s="79"/>
      <c r="AD1" s="252" t="s">
        <v>172</v>
      </c>
      <c r="AE1" s="253"/>
      <c r="AF1" s="253"/>
      <c r="AG1" s="254" t="s">
        <v>192</v>
      </c>
      <c r="AH1" s="255"/>
      <c r="AI1" s="255"/>
      <c r="AJ1" s="255"/>
      <c r="AK1" s="255"/>
      <c r="AL1" s="255"/>
      <c r="AM1" s="258" t="s">
        <v>864</v>
      </c>
      <c r="AN1" s="258" t="s">
        <v>865</v>
      </c>
      <c r="AO1" s="47"/>
      <c r="AP1" s="47"/>
      <c r="AQ1" s="47"/>
      <c r="AR1" s="47"/>
      <c r="AS1" s="47"/>
      <c r="AT1" s="47"/>
      <c r="AU1" s="78"/>
      <c r="AV1" s="231"/>
      <c r="BA1" t="s">
        <v>190</v>
      </c>
    </row>
    <row r="2" spans="1:53" ht="36" thickBot="1" x14ac:dyDescent="0.4">
      <c r="B2" s="233">
        <f>'Must Fill In'!D10</f>
        <v>0</v>
      </c>
      <c r="C2" s="234"/>
      <c r="D2" s="234"/>
      <c r="E2" s="234"/>
      <c r="F2" s="234"/>
      <c r="G2" s="234"/>
      <c r="H2" s="235"/>
      <c r="I2" s="236">
        <f>'Must Fill In'!D14</f>
        <v>0</v>
      </c>
      <c r="J2" s="249"/>
      <c r="K2" s="249"/>
      <c r="L2" s="230"/>
      <c r="M2" s="230"/>
      <c r="N2" s="230"/>
      <c r="O2" s="230"/>
      <c r="P2" s="230"/>
      <c r="Q2" s="230"/>
      <c r="R2" s="230"/>
      <c r="S2" s="230"/>
      <c r="T2" s="238" t="s">
        <v>195</v>
      </c>
      <c r="U2" s="242"/>
      <c r="V2" s="242"/>
      <c r="W2" s="242"/>
      <c r="X2" s="242"/>
      <c r="Y2" s="242"/>
      <c r="Z2" s="242"/>
      <c r="AA2" s="239"/>
      <c r="AB2" s="96"/>
      <c r="AC2" s="48"/>
      <c r="AD2" s="252"/>
      <c r="AE2" s="253"/>
      <c r="AF2" s="253"/>
      <c r="AG2" s="256"/>
      <c r="AH2" s="257"/>
      <c r="AI2" s="257"/>
      <c r="AJ2" s="257"/>
      <c r="AK2" s="257"/>
      <c r="AL2" s="257"/>
      <c r="AM2" s="258"/>
      <c r="AN2" s="258"/>
      <c r="AO2" s="47"/>
      <c r="AP2" s="47"/>
      <c r="AQ2" s="47"/>
      <c r="AR2" s="47"/>
      <c r="AS2" s="47"/>
      <c r="AT2" s="47"/>
      <c r="AU2" s="48"/>
      <c r="AV2" s="232"/>
      <c r="BA2" t="s">
        <v>189</v>
      </c>
    </row>
    <row r="3" spans="1:53" ht="45" customHeight="1" thickBot="1" x14ac:dyDescent="0.45">
      <c r="A3" s="80"/>
      <c r="B3" s="172" t="s">
        <v>4</v>
      </c>
      <c r="C3" s="81" t="s">
        <v>5</v>
      </c>
      <c r="D3" s="81" t="s">
        <v>6</v>
      </c>
      <c r="E3" s="82" t="s">
        <v>55</v>
      </c>
      <c r="F3" s="83">
        <v>512</v>
      </c>
      <c r="G3" s="84" t="s">
        <v>188</v>
      </c>
      <c r="H3" s="83">
        <v>288</v>
      </c>
      <c r="I3" s="83">
        <v>144</v>
      </c>
      <c r="J3" s="83">
        <v>26</v>
      </c>
      <c r="K3" s="83">
        <v>51</v>
      </c>
      <c r="L3" s="100"/>
      <c r="M3" s="100"/>
      <c r="N3" s="100"/>
      <c r="O3" s="100"/>
      <c r="P3" s="100"/>
      <c r="Q3" s="100"/>
      <c r="R3" s="100"/>
      <c r="S3" s="101"/>
      <c r="T3" s="50" t="s">
        <v>338</v>
      </c>
      <c r="U3" s="85" t="s">
        <v>196</v>
      </c>
      <c r="V3" s="85" t="s">
        <v>197</v>
      </c>
      <c r="W3" s="49" t="s">
        <v>166</v>
      </c>
      <c r="X3" s="49" t="s">
        <v>337</v>
      </c>
      <c r="Y3" s="49"/>
      <c r="Z3" s="49" t="s">
        <v>60</v>
      </c>
      <c r="AA3" s="86" t="s">
        <v>198</v>
      </c>
      <c r="AB3" s="87" t="s">
        <v>2</v>
      </c>
      <c r="AC3" s="88" t="s">
        <v>3</v>
      </c>
      <c r="AD3" s="89" t="s">
        <v>4</v>
      </c>
      <c r="AE3" s="90" t="s">
        <v>60</v>
      </c>
      <c r="AF3" s="90" t="s">
        <v>171</v>
      </c>
      <c r="AG3" s="91">
        <v>512</v>
      </c>
      <c r="AH3" s="92" t="s">
        <v>61</v>
      </c>
      <c r="AI3" s="91">
        <v>288</v>
      </c>
      <c r="AJ3" s="91">
        <v>144</v>
      </c>
      <c r="AK3" s="91">
        <v>26</v>
      </c>
      <c r="AL3" s="91">
        <v>51</v>
      </c>
      <c r="AM3" s="259" t="s">
        <v>866</v>
      </c>
      <c r="AN3" s="260"/>
      <c r="AO3" s="93">
        <v>512</v>
      </c>
      <c r="AP3" s="183" t="s">
        <v>61</v>
      </c>
      <c r="AQ3" s="93">
        <v>288</v>
      </c>
      <c r="AR3" s="93">
        <v>144</v>
      </c>
      <c r="AS3" s="93">
        <v>26</v>
      </c>
      <c r="AT3" s="93">
        <v>51</v>
      </c>
      <c r="AU3" s="88" t="s">
        <v>47</v>
      </c>
      <c r="AV3" s="232"/>
      <c r="BA3" t="s">
        <v>191</v>
      </c>
    </row>
    <row r="4" spans="1:53" ht="10" customHeight="1" thickBot="1" x14ac:dyDescent="0.2">
      <c r="A4" s="28"/>
      <c r="B4" s="173" t="s">
        <v>4</v>
      </c>
      <c r="C4" s="105" t="s">
        <v>5</v>
      </c>
      <c r="D4" s="106" t="s">
        <v>6</v>
      </c>
      <c r="E4" s="107" t="s">
        <v>55</v>
      </c>
      <c r="F4" s="108" t="s">
        <v>7</v>
      </c>
      <c r="G4" s="108" t="s">
        <v>173</v>
      </c>
      <c r="H4" s="108" t="s">
        <v>8</v>
      </c>
      <c r="I4" s="108" t="s">
        <v>9</v>
      </c>
      <c r="J4" s="108" t="s">
        <v>10</v>
      </c>
      <c r="K4" s="108" t="s">
        <v>11</v>
      </c>
      <c r="L4" s="102" t="s">
        <v>12</v>
      </c>
      <c r="M4" s="102" t="s">
        <v>13</v>
      </c>
      <c r="N4" s="102" t="s">
        <v>14</v>
      </c>
      <c r="O4" s="102" t="s">
        <v>15</v>
      </c>
      <c r="P4" s="102" t="s">
        <v>16</v>
      </c>
      <c r="Q4" s="102" t="s">
        <v>17</v>
      </c>
      <c r="R4" s="102" t="s">
        <v>18</v>
      </c>
      <c r="S4" s="103" t="s">
        <v>19</v>
      </c>
      <c r="T4" s="180" t="s">
        <v>57</v>
      </c>
      <c r="U4" s="110" t="s">
        <v>58</v>
      </c>
      <c r="V4" s="111" t="s">
        <v>59</v>
      </c>
      <c r="W4" s="110" t="s">
        <v>168</v>
      </c>
      <c r="X4" s="110" t="s">
        <v>336</v>
      </c>
      <c r="Y4" s="110" t="s">
        <v>2281</v>
      </c>
      <c r="Z4" s="110" t="s">
        <v>60</v>
      </c>
      <c r="AA4" s="112" t="s">
        <v>56</v>
      </c>
      <c r="AB4" s="113" t="s">
        <v>2</v>
      </c>
      <c r="AC4" s="114" t="s">
        <v>3</v>
      </c>
      <c r="AD4" s="114" t="s">
        <v>169</v>
      </c>
      <c r="AE4" s="114" t="s">
        <v>170</v>
      </c>
      <c r="AF4" s="114" t="s">
        <v>165</v>
      </c>
      <c r="AG4" s="115" t="s">
        <v>42</v>
      </c>
      <c r="AH4" s="116" t="s">
        <v>62</v>
      </c>
      <c r="AI4" s="115" t="s">
        <v>43</v>
      </c>
      <c r="AJ4" s="115" t="s">
        <v>44</v>
      </c>
      <c r="AK4" s="115" t="s">
        <v>45</v>
      </c>
      <c r="AL4" s="115" t="s">
        <v>46</v>
      </c>
      <c r="AM4" s="115" t="s">
        <v>863</v>
      </c>
      <c r="AN4" s="115" t="s">
        <v>862</v>
      </c>
      <c r="AO4" s="115" t="s">
        <v>52</v>
      </c>
      <c r="AP4" s="115" t="s">
        <v>164</v>
      </c>
      <c r="AQ4" s="115" t="s">
        <v>51</v>
      </c>
      <c r="AR4" s="115" t="s">
        <v>50</v>
      </c>
      <c r="AS4" s="115" t="s">
        <v>49</v>
      </c>
      <c r="AT4" s="115" t="s">
        <v>48</v>
      </c>
      <c r="AU4" s="117" t="s">
        <v>47</v>
      </c>
      <c r="AV4" s="117" t="s">
        <v>39</v>
      </c>
    </row>
    <row r="5" spans="1:53" ht="36" thickBot="1" x14ac:dyDescent="0.4">
      <c r="A5" s="27" t="s">
        <v>187</v>
      </c>
      <c r="B5" s="164">
        <v>20</v>
      </c>
      <c r="C5" s="16" t="s">
        <v>3282</v>
      </c>
      <c r="D5" s="32" t="s">
        <v>3283</v>
      </c>
      <c r="E5" s="31"/>
      <c r="F5" s="30" t="s">
        <v>128</v>
      </c>
      <c r="G5" s="30" t="s">
        <v>128</v>
      </c>
      <c r="H5" s="30" t="s">
        <v>128</v>
      </c>
      <c r="I5" s="30" t="s">
        <v>128</v>
      </c>
      <c r="J5" s="30" t="s">
        <v>21</v>
      </c>
      <c r="K5" s="30" t="s">
        <v>21</v>
      </c>
      <c r="L5" s="19"/>
      <c r="M5" s="20"/>
      <c r="N5" s="20"/>
      <c r="O5" s="20"/>
      <c r="P5" s="20"/>
      <c r="Q5" s="20"/>
      <c r="R5" s="20"/>
      <c r="S5" s="21"/>
      <c r="T5" s="181" t="str">
        <f>Table3[[#This Row],[Column12]]</f>
        <v>Auto:</v>
      </c>
      <c r="U5" s="25"/>
      <c r="V5" s="51" t="str">
        <f>IF(Table3[[#This Row],[TagOrderMethod]]="Ratio:","plants per 1 tag",IF(Table3[[#This Row],[TagOrderMethod]]="tags included","",IF(Table3[[#This Row],[TagOrderMethod]]="Qty:","tags",IF(Table3[[#This Row],[TagOrderMethod]]="Auto:",IF(U5&lt;&gt;"","tags","")))))</f>
        <v/>
      </c>
      <c r="W5" s="17">
        <v>50</v>
      </c>
      <c r="X5" s="17" t="str">
        <f>IF(ISNUMBER(SEARCH("tag",Table3[[#This Row],[Notes]])), "Yes", "No")</f>
        <v>No</v>
      </c>
      <c r="Y5" s="17" t="str">
        <f>IF(Table3[[#This Row],[Column11]]="yes","tags included","Auto:")</f>
        <v>Auto:</v>
      </c>
      <c r="Z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Row],[TagOrderMethod]]="Auto:",IF(U5&gt;0,U5,IF(COUNTBLANK(L5:S5)=8,"",(IF(Table3[[#This Row],[Column11]]&lt;&gt;"no",Table3[[#This Row],[Size]]*(SUM(Table3[[#This Row],[Date 1]:[Date 8]])),"")))),""))),(Table3[[#This Row],[Bundle]])),"")</f>
        <v/>
      </c>
      <c r="AB5" s="94" t="str">
        <f t="shared" ref="AB5:AB68" si="0">IF(SUM(L5:S5)&gt;0,SUM(L5:S5) &amp;" units","")</f>
        <v/>
      </c>
      <c r="AC5" s="75"/>
      <c r="AD5" s="42"/>
      <c r="AE5" s="43"/>
      <c r="AF5" s="44"/>
      <c r="AG5" s="134" t="s">
        <v>1951</v>
      </c>
      <c r="AH5" s="134" t="s">
        <v>1952</v>
      </c>
      <c r="AI5" s="134" t="s">
        <v>1953</v>
      </c>
      <c r="AJ5" s="134" t="s">
        <v>1954</v>
      </c>
      <c r="AK5" s="134" t="s">
        <v>21</v>
      </c>
      <c r="AL5" s="134" t="s">
        <v>21</v>
      </c>
      <c r="AM5" s="134" t="b">
        <f>IF(AND(Table3[[#This Row],[Column68]]=TRUE,COUNTBLANK(Table3[[#This Row],[Date 1]:[Date 8]])=8),TRUE,FALSE)</f>
        <v>0</v>
      </c>
      <c r="AN5" s="134" t="b">
        <f>COUNTIF(Table3[[#This Row],[512]:[51]],"yes")&gt;0</f>
        <v>0</v>
      </c>
      <c r="AO5" s="45" t="str">
        <f>IF(Table3[[#This Row],[512]]="yes",Table3[[#This Row],[Column1]],"")</f>
        <v/>
      </c>
      <c r="AP5" s="45" t="str">
        <f>IF(Table3[[#This Row],[250]]="yes",Table3[[#This Row],[Column1.5]],"")</f>
        <v/>
      </c>
      <c r="AQ5" s="45" t="str">
        <f>IF(Table3[[#This Row],[288]]="yes",Table3[[#This Row],[Column2]],"")</f>
        <v/>
      </c>
      <c r="AR5" s="45" t="str">
        <f>IF(Table3[[#This Row],[144]]="yes",Table3[[#This Row],[Column3]],"")</f>
        <v/>
      </c>
      <c r="AS5" s="45" t="str">
        <f>IF(Table3[[#This Row],[26]]="yes",Table3[[#This Row],[Column4]],"")</f>
        <v/>
      </c>
      <c r="AT5" s="45" t="str">
        <f>IF(Table3[[#This Row],[51]]="yes",Table3[[#This Row],[Column5]],"")</f>
        <v/>
      </c>
      <c r="AU5" s="29" t="str">
        <f>IF(COUNTBLANK(Table3[[#This Row],[Date 1]:[Date 8]])=7,IF(Table3[[#This Row],[Column9]]&lt;&gt;"",IF(SUM(L5:S5)&lt;&gt;0,Table3[[#This Row],[Column9]],""),""),(SUBSTITUTE(TRIM(SUBSTITUTE(AO5&amp;","&amp;AP5&amp;","&amp;AQ5&amp;","&amp;AR5&amp;","&amp;AS5&amp;","&amp;AT5&amp;",",","," "))," ",", ")))</f>
        <v/>
      </c>
      <c r="AV5" s="35" t="str">
        <f>IF(COUNTBLANK(L5:AC5)&lt;&gt;13,IF(Table3[[#This Row],[Comments]]="Please order in multiples of 20. Minimum order of 100.",IF(COUNTBLANK(Table3[[#This Row],[Date 1]:[Order]])=12,"",1),1),IF(OR(F5="yes",G5="yes",H5="yes",I5="yes",J5="yes",K5="yes"="yes"),1,""))</f>
        <v/>
      </c>
      <c r="AX5" s="245" t="s">
        <v>38</v>
      </c>
      <c r="AY5" s="227" t="s">
        <v>53</v>
      </c>
    </row>
    <row r="6" spans="1:53" ht="36" thickBot="1" x14ac:dyDescent="0.4">
      <c r="A6" s="27" t="s">
        <v>187</v>
      </c>
      <c r="B6" s="164">
        <v>50</v>
      </c>
      <c r="C6" s="16" t="s">
        <v>3282</v>
      </c>
      <c r="D6" s="32" t="s">
        <v>339</v>
      </c>
      <c r="E6" s="31"/>
      <c r="F6" s="30" t="s">
        <v>21</v>
      </c>
      <c r="G6" s="30" t="s">
        <v>21</v>
      </c>
      <c r="H6" s="30" t="s">
        <v>21</v>
      </c>
      <c r="I6" s="30" t="s">
        <v>128</v>
      </c>
      <c r="J6" s="30" t="s">
        <v>128</v>
      </c>
      <c r="K6" s="30" t="s">
        <v>21</v>
      </c>
      <c r="L6" s="22"/>
      <c r="M6" s="20"/>
      <c r="N6" s="20"/>
      <c r="O6" s="20"/>
      <c r="P6" s="20"/>
      <c r="Q6" s="20"/>
      <c r="R6" s="20"/>
      <c r="S6" s="21"/>
      <c r="T6" s="181" t="str">
        <f>Table3[[#This Row],[Column12]]</f>
        <v>Auto:</v>
      </c>
      <c r="U6" s="25"/>
      <c r="V6" s="51" t="str">
        <f>IF(Table3[[#This Row],[TagOrderMethod]]="Ratio:","plants per 1 tag",IF(Table3[[#This Row],[TagOrderMethod]]="tags included","",IF(Table3[[#This Row],[TagOrderMethod]]="Qty:","tags",IF(Table3[[#This Row],[TagOrderMethod]]="Auto:",IF(U6&lt;&gt;"","tags","")))))</f>
        <v/>
      </c>
      <c r="W6" s="17">
        <v>50</v>
      </c>
      <c r="X6" s="17" t="str">
        <f>IF(ISNUMBER(SEARCH("tag",Table3[[#This Row],[Notes]])), "Yes", "No")</f>
        <v>No</v>
      </c>
      <c r="Y6" s="17" t="str">
        <f>IF(Table3[[#This Row],[Column11]]="yes","tags included","Auto:")</f>
        <v>Auto:</v>
      </c>
      <c r="Z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Row],[TagOrderMethod]]="Auto:",IF(U6&gt;0,U6,IF(COUNTBLANK(L6:S6)=8,"",(IF(Table3[[#This Row],[Column11]]&lt;&gt;"no",Table3[[#This Row],[Size]]*(SUM(Table3[[#This Row],[Date 1]:[Date 8]])),"")))),""))),(Table3[[#This Row],[Bundle]])),"")</f>
        <v/>
      </c>
      <c r="AB6" s="94" t="str">
        <f t="shared" si="0"/>
        <v/>
      </c>
      <c r="AC6" s="75"/>
      <c r="AD6" s="42"/>
      <c r="AE6" s="43"/>
      <c r="AF6" s="44"/>
      <c r="AG6" s="134" t="s">
        <v>21</v>
      </c>
      <c r="AH6" s="134" t="s">
        <v>21</v>
      </c>
      <c r="AI6" s="134" t="s">
        <v>21</v>
      </c>
      <c r="AJ6" s="134" t="s">
        <v>3603</v>
      </c>
      <c r="AK6" s="134" t="s">
        <v>3604</v>
      </c>
      <c r="AL6" s="134" t="s">
        <v>21</v>
      </c>
      <c r="AM6" s="134" t="b">
        <f>IF(AND(Table3[[#This Row],[Column68]]=TRUE,COUNTBLANK(Table3[[#This Row],[Date 1]:[Date 8]])=8),TRUE,FALSE)</f>
        <v>0</v>
      </c>
      <c r="AN6" s="134" t="b">
        <f>COUNTIF(Table3[[#This Row],[512]:[51]],"yes")&gt;0</f>
        <v>0</v>
      </c>
      <c r="AO6" s="45" t="str">
        <f>IF(Table3[[#This Row],[512]]="yes",Table3[[#This Row],[Column1]],"")</f>
        <v/>
      </c>
      <c r="AP6" s="45" t="str">
        <f>IF(Table3[[#This Row],[250]]="yes",Table3[[#This Row],[Column1.5]],"")</f>
        <v/>
      </c>
      <c r="AQ6" s="45" t="str">
        <f>IF(Table3[[#This Row],[288]]="yes",Table3[[#This Row],[Column2]],"")</f>
        <v/>
      </c>
      <c r="AR6" s="45" t="str">
        <f>IF(Table3[[#This Row],[144]]="yes",Table3[[#This Row],[Column3]],"")</f>
        <v/>
      </c>
      <c r="AS6" s="45" t="str">
        <f>IF(Table3[[#This Row],[26]]="yes",Table3[[#This Row],[Column4]],"")</f>
        <v/>
      </c>
      <c r="AT6" s="45" t="str">
        <f>IF(Table3[[#This Row],[51]]="yes",Table3[[#This Row],[Column5]],"")</f>
        <v/>
      </c>
      <c r="AU6" s="29" t="str">
        <f>IF(COUNTBLANK(Table3[[#This Row],[Date 1]:[Date 8]])=7,IF(Table3[[#This Row],[Column9]]&lt;&gt;"",IF(SUM(L6:S6)&lt;&gt;0,Table3[[#This Row],[Column9]],""),""),(SUBSTITUTE(TRIM(SUBSTITUTE(AO6&amp;","&amp;AP6&amp;","&amp;AQ6&amp;","&amp;AR6&amp;","&amp;AS6&amp;","&amp;AT6&amp;",",","," "))," ",", ")))</f>
        <v/>
      </c>
      <c r="AV6" s="35" t="str">
        <f>IF(COUNTBLANK(L6:AC6)&lt;&gt;13,IF(Table3[[#This Row],[Comments]]="Please order in multiples of 20. Minimum order of 100.",IF(COUNTBLANK(Table3[[#This Row],[Date 1]:[Order]])=12,"",1),1),IF(OR(F6="yes",G6="yes",H6="yes",I6="yes",J6="yes",K6="yes"="yes"),1,""))</f>
        <v/>
      </c>
      <c r="AX6" s="245"/>
      <c r="AY6" s="227"/>
    </row>
    <row r="7" spans="1:53" ht="36" thickBot="1" x14ac:dyDescent="0.4">
      <c r="A7" s="27" t="s">
        <v>187</v>
      </c>
      <c r="B7" s="164">
        <v>110</v>
      </c>
      <c r="C7" s="16" t="s">
        <v>3282</v>
      </c>
      <c r="D7" s="32" t="s">
        <v>340</v>
      </c>
      <c r="E7" s="31"/>
      <c r="F7" s="30" t="s">
        <v>128</v>
      </c>
      <c r="G7" s="30" t="s">
        <v>128</v>
      </c>
      <c r="H7" s="30" t="s">
        <v>128</v>
      </c>
      <c r="I7" s="30" t="s">
        <v>128</v>
      </c>
      <c r="J7" s="30" t="s">
        <v>21</v>
      </c>
      <c r="K7" s="30" t="s">
        <v>21</v>
      </c>
      <c r="L7" s="22"/>
      <c r="M7" s="20"/>
      <c r="N7" s="20"/>
      <c r="O7" s="20"/>
      <c r="P7" s="20"/>
      <c r="Q7" s="20"/>
      <c r="R7" s="20"/>
      <c r="S7" s="21"/>
      <c r="T7" s="181" t="str">
        <f>Table3[[#This Row],[Column12]]</f>
        <v>Auto:</v>
      </c>
      <c r="U7" s="25"/>
      <c r="V7" s="51" t="str">
        <f>IF(Table3[[#This Row],[TagOrderMethod]]="Ratio:","plants per 1 tag",IF(Table3[[#This Row],[TagOrderMethod]]="tags included","",IF(Table3[[#This Row],[TagOrderMethod]]="Qty:","tags",IF(Table3[[#This Row],[TagOrderMethod]]="Auto:",IF(U7&lt;&gt;"","tags","")))))</f>
        <v/>
      </c>
      <c r="W7" s="17">
        <v>50</v>
      </c>
      <c r="X7" s="17" t="str">
        <f>IF(ISNUMBER(SEARCH("tag",Table3[[#This Row],[Notes]])), "Yes", "No")</f>
        <v>No</v>
      </c>
      <c r="Y7" s="17" t="str">
        <f>IF(Table3[[#This Row],[Column11]]="yes","tags included","Auto:")</f>
        <v>Auto:</v>
      </c>
      <c r="Z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Row],[TagOrderMethod]]="Auto:",IF(U7&gt;0,U7,IF(COUNTBLANK(L7:S7)=8,"",(IF(Table3[[#This Row],[Column11]]&lt;&gt;"no",Table3[[#This Row],[Size]]*(SUM(Table3[[#This Row],[Date 1]:[Date 8]])),"")))),""))),(Table3[[#This Row],[Bundle]])),"")</f>
        <v/>
      </c>
      <c r="AB7" s="94" t="str">
        <f t="shared" si="0"/>
        <v/>
      </c>
      <c r="AC7" s="75"/>
      <c r="AD7" s="42"/>
      <c r="AE7" s="43"/>
      <c r="AF7" s="44"/>
      <c r="AG7" s="134" t="s">
        <v>3605</v>
      </c>
      <c r="AH7" s="134" t="s">
        <v>3606</v>
      </c>
      <c r="AI7" s="134" t="s">
        <v>3607</v>
      </c>
      <c r="AJ7" s="134" t="s">
        <v>3608</v>
      </c>
      <c r="AK7" s="134" t="s">
        <v>21</v>
      </c>
      <c r="AL7" s="134" t="s">
        <v>21</v>
      </c>
      <c r="AM7" s="134" t="b">
        <f>IF(AND(Table3[[#This Row],[Column68]]=TRUE,COUNTBLANK(Table3[[#This Row],[Date 1]:[Date 8]])=8),TRUE,FALSE)</f>
        <v>0</v>
      </c>
      <c r="AN7" s="134" t="b">
        <f>COUNTIF(Table3[[#This Row],[512]:[51]],"yes")&gt;0</f>
        <v>0</v>
      </c>
      <c r="AO7" s="45" t="str">
        <f>IF(Table3[[#This Row],[512]]="yes",Table3[[#This Row],[Column1]],"")</f>
        <v/>
      </c>
      <c r="AP7" s="45" t="str">
        <f>IF(Table3[[#This Row],[250]]="yes",Table3[[#This Row],[Column1.5]],"")</f>
        <v/>
      </c>
      <c r="AQ7" s="45" t="str">
        <f>IF(Table3[[#This Row],[288]]="yes",Table3[[#This Row],[Column2]],"")</f>
        <v/>
      </c>
      <c r="AR7" s="45" t="str">
        <f>IF(Table3[[#This Row],[144]]="yes",Table3[[#This Row],[Column3]],"")</f>
        <v/>
      </c>
      <c r="AS7" s="45" t="str">
        <f>IF(Table3[[#This Row],[26]]="yes",Table3[[#This Row],[Column4]],"")</f>
        <v/>
      </c>
      <c r="AT7" s="45" t="str">
        <f>IF(Table3[[#This Row],[51]]="yes",Table3[[#This Row],[Column5]],"")</f>
        <v/>
      </c>
      <c r="AU7" s="29" t="str">
        <f>IF(COUNTBLANK(Table3[[#This Row],[Date 1]:[Date 8]])=7,IF(Table3[[#This Row],[Column9]]&lt;&gt;"",IF(SUM(L7:S7)&lt;&gt;0,Table3[[#This Row],[Column9]],""),""),(SUBSTITUTE(TRIM(SUBSTITUTE(AO7&amp;","&amp;AP7&amp;","&amp;AQ7&amp;","&amp;AR7&amp;","&amp;AS7&amp;","&amp;AT7&amp;",",","," "))," ",", ")))</f>
        <v/>
      </c>
      <c r="AV7" s="35" t="str">
        <f>IF(COUNTBLANK(L7:AC7)&lt;&gt;13,IF(Table3[[#This Row],[Comments]]="Please order in multiples of 20. Minimum order of 100.",IF(COUNTBLANK(Table3[[#This Row],[Date 1]:[Order]])=12,"",1),1),IF(OR(F7="yes",G7="yes",H7="yes",I7="yes",J7="yes",K7="yes"="yes"),1,""))</f>
        <v/>
      </c>
      <c r="AX7" s="37" t="s">
        <v>699</v>
      </c>
      <c r="AY7" s="38">
        <v>45600</v>
      </c>
    </row>
    <row r="8" spans="1:53" ht="37" thickTop="1" thickBot="1" x14ac:dyDescent="0.4">
      <c r="A8" s="27" t="s">
        <v>187</v>
      </c>
      <c r="B8" s="164">
        <v>115</v>
      </c>
      <c r="C8" s="16" t="s">
        <v>3282</v>
      </c>
      <c r="D8" s="32" t="s">
        <v>63</v>
      </c>
      <c r="E8" s="31"/>
      <c r="F8" s="30" t="s">
        <v>128</v>
      </c>
      <c r="G8" s="30" t="s">
        <v>128</v>
      </c>
      <c r="H8" s="30" t="s">
        <v>128</v>
      </c>
      <c r="I8" s="30" t="s">
        <v>128</v>
      </c>
      <c r="J8" s="30" t="s">
        <v>21</v>
      </c>
      <c r="K8" s="30" t="s">
        <v>21</v>
      </c>
      <c r="L8" s="22"/>
      <c r="M8" s="20"/>
      <c r="N8" s="20"/>
      <c r="O8" s="20"/>
      <c r="P8" s="20"/>
      <c r="Q8" s="20"/>
      <c r="R8" s="20"/>
      <c r="S8" s="21"/>
      <c r="T8" s="181" t="str">
        <f>Table3[[#This Row],[Column12]]</f>
        <v>Auto:</v>
      </c>
      <c r="U8" s="25"/>
      <c r="V8" s="51" t="str">
        <f>IF(Table3[[#This Row],[TagOrderMethod]]="Ratio:","plants per 1 tag",IF(Table3[[#This Row],[TagOrderMethod]]="tags included","",IF(Table3[[#This Row],[TagOrderMethod]]="Qty:","tags",IF(Table3[[#This Row],[TagOrderMethod]]="Auto:",IF(U8&lt;&gt;"","tags","")))))</f>
        <v/>
      </c>
      <c r="W8" s="17">
        <v>50</v>
      </c>
      <c r="X8" s="17" t="str">
        <f>IF(ISNUMBER(SEARCH("tag",Table3[[#This Row],[Notes]])), "Yes", "No")</f>
        <v>No</v>
      </c>
      <c r="Y8" s="17" t="str">
        <f>IF(Table3[[#This Row],[Column11]]="yes","tags included","Auto:")</f>
        <v>Auto:</v>
      </c>
      <c r="Z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Row],[TagOrderMethod]]="Auto:",IF(U8&gt;0,U8,IF(COUNTBLANK(L8:S8)=8,"",(IF(Table3[[#This Row],[Column11]]&lt;&gt;"no",Table3[[#This Row],[Size]]*(SUM(Table3[[#This Row],[Date 1]:[Date 8]])),"")))),""))),(Table3[[#This Row],[Bundle]])),"")</f>
        <v/>
      </c>
      <c r="AB8" s="94" t="str">
        <f t="shared" si="0"/>
        <v/>
      </c>
      <c r="AC8" s="75"/>
      <c r="AD8" s="42"/>
      <c r="AE8" s="43"/>
      <c r="AF8" s="44"/>
      <c r="AG8" s="134" t="s">
        <v>3609</v>
      </c>
      <c r="AH8" s="134" t="s">
        <v>3610</v>
      </c>
      <c r="AI8" s="134" t="s">
        <v>3611</v>
      </c>
      <c r="AJ8" s="134" t="s">
        <v>3612</v>
      </c>
      <c r="AK8" s="134" t="s">
        <v>21</v>
      </c>
      <c r="AL8" s="134" t="s">
        <v>21</v>
      </c>
      <c r="AM8" s="134" t="b">
        <f>IF(AND(Table3[[#This Row],[Column68]]=TRUE,COUNTBLANK(Table3[[#This Row],[Date 1]:[Date 8]])=8),TRUE,FALSE)</f>
        <v>0</v>
      </c>
      <c r="AN8" s="134" t="b">
        <f>COUNTIF(Table3[[#This Row],[512]:[51]],"yes")&gt;0</f>
        <v>0</v>
      </c>
      <c r="AO8" s="45" t="str">
        <f>IF(Table3[[#This Row],[512]]="yes",Table3[[#This Row],[Column1]],"")</f>
        <v/>
      </c>
      <c r="AP8" s="45" t="str">
        <f>IF(Table3[[#This Row],[250]]="yes",Table3[[#This Row],[Column1.5]],"")</f>
        <v/>
      </c>
      <c r="AQ8" s="45" t="str">
        <f>IF(Table3[[#This Row],[288]]="yes",Table3[[#This Row],[Column2]],"")</f>
        <v/>
      </c>
      <c r="AR8" s="45" t="str">
        <f>IF(Table3[[#This Row],[144]]="yes",Table3[[#This Row],[Column3]],"")</f>
        <v/>
      </c>
      <c r="AS8" s="45" t="str">
        <f>IF(Table3[[#This Row],[26]]="yes",Table3[[#This Row],[Column4]],"")</f>
        <v/>
      </c>
      <c r="AT8" s="45" t="str">
        <f>IF(Table3[[#This Row],[51]]="yes",Table3[[#This Row],[Column5]],"")</f>
        <v/>
      </c>
      <c r="AU8" s="29" t="str">
        <f>IF(COUNTBLANK(Table3[[#This Row],[Date 1]:[Date 8]])=7,IF(Table3[[#This Row],[Column9]]&lt;&gt;"",IF(SUM(L8:S8)&lt;&gt;0,Table3[[#This Row],[Column9]],""),""),(SUBSTITUTE(TRIM(SUBSTITUTE(AO8&amp;","&amp;AP8&amp;","&amp;AQ8&amp;","&amp;AR8&amp;","&amp;AS8&amp;","&amp;AT8&amp;",",","," "))," ",", ")))</f>
        <v/>
      </c>
      <c r="AV8" s="35" t="str">
        <f>IF(COUNTBLANK(L8:AC8)&lt;&gt;13,IF(Table3[[#This Row],[Comments]]="Please order in multiples of 20. Minimum order of 100.",IF(COUNTBLANK(Table3[[#This Row],[Date 1]:[Order]])=12,"",1),1),IF(OR(F8="yes",G8="yes",H8="yes",I8="yes",J8="yes",K8="yes"="yes"),1,""))</f>
        <v/>
      </c>
      <c r="AX8" s="37" t="s">
        <v>700</v>
      </c>
      <c r="AY8" s="40">
        <f>AY7+7</f>
        <v>45607</v>
      </c>
    </row>
    <row r="9" spans="1:53" ht="37" thickTop="1" thickBot="1" x14ac:dyDescent="0.4">
      <c r="A9" s="27" t="s">
        <v>187</v>
      </c>
      <c r="B9" s="164">
        <v>120</v>
      </c>
      <c r="C9" s="16" t="s">
        <v>3282</v>
      </c>
      <c r="D9" s="32" t="s">
        <v>64</v>
      </c>
      <c r="E9" s="31"/>
      <c r="F9" s="30" t="s">
        <v>128</v>
      </c>
      <c r="G9" s="30" t="s">
        <v>128</v>
      </c>
      <c r="H9" s="30" t="s">
        <v>128</v>
      </c>
      <c r="I9" s="30" t="s">
        <v>128</v>
      </c>
      <c r="J9" s="30" t="s">
        <v>21</v>
      </c>
      <c r="K9" s="30" t="s">
        <v>21</v>
      </c>
      <c r="L9" s="22"/>
      <c r="M9" s="20"/>
      <c r="N9" s="20"/>
      <c r="O9" s="20"/>
      <c r="P9" s="20"/>
      <c r="Q9" s="20"/>
      <c r="R9" s="20"/>
      <c r="S9" s="21"/>
      <c r="T9" s="181" t="str">
        <f>Table3[[#This Row],[Column12]]</f>
        <v>Auto:</v>
      </c>
      <c r="U9" s="25"/>
      <c r="V9" s="51" t="str">
        <f>IF(Table3[[#This Row],[TagOrderMethod]]="Ratio:","plants per 1 tag",IF(Table3[[#This Row],[TagOrderMethod]]="tags included","",IF(Table3[[#This Row],[TagOrderMethod]]="Qty:","tags",IF(Table3[[#This Row],[TagOrderMethod]]="Auto:",IF(U9&lt;&gt;"","tags","")))))</f>
        <v/>
      </c>
      <c r="W9" s="17">
        <v>50</v>
      </c>
      <c r="X9" s="17" t="str">
        <f>IF(ISNUMBER(SEARCH("tag",Table3[[#This Row],[Notes]])), "Yes", "No")</f>
        <v>No</v>
      </c>
      <c r="Y9" s="17" t="str">
        <f>IF(Table3[[#This Row],[Column11]]="yes","tags included","Auto:")</f>
        <v>Auto:</v>
      </c>
      <c r="Z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Row],[TagOrderMethod]]="Auto:",IF(U9&gt;0,U9,IF(COUNTBLANK(L9:S9)=8,"",(IF(Table3[[#This Row],[Column11]]&lt;&gt;"no",Table3[[#This Row],[Size]]*(SUM(Table3[[#This Row],[Date 1]:[Date 8]])),"")))),""))),(Table3[[#This Row],[Bundle]])),"")</f>
        <v/>
      </c>
      <c r="AB9" s="94" t="str">
        <f t="shared" si="0"/>
        <v/>
      </c>
      <c r="AC9" s="75"/>
      <c r="AD9" s="42"/>
      <c r="AE9" s="43"/>
      <c r="AF9" s="44"/>
      <c r="AG9" s="134" t="s">
        <v>2493</v>
      </c>
      <c r="AH9" s="134" t="s">
        <v>2494</v>
      </c>
      <c r="AI9" s="134" t="s">
        <v>2495</v>
      </c>
      <c r="AJ9" s="134" t="s">
        <v>2496</v>
      </c>
      <c r="AK9" s="134" t="s">
        <v>21</v>
      </c>
      <c r="AL9" s="134" t="s">
        <v>21</v>
      </c>
      <c r="AM9" s="134" t="b">
        <f>IF(AND(Table3[[#This Row],[Column68]]=TRUE,COUNTBLANK(Table3[[#This Row],[Date 1]:[Date 8]])=8),TRUE,FALSE)</f>
        <v>0</v>
      </c>
      <c r="AN9" s="134" t="b">
        <f>COUNTIF(Table3[[#This Row],[512]:[51]],"yes")&gt;0</f>
        <v>0</v>
      </c>
      <c r="AO9" s="45" t="str">
        <f>IF(Table3[[#This Row],[512]]="yes",Table3[[#This Row],[Column1]],"")</f>
        <v/>
      </c>
      <c r="AP9" s="45" t="str">
        <f>IF(Table3[[#This Row],[250]]="yes",Table3[[#This Row],[Column1.5]],"")</f>
        <v/>
      </c>
      <c r="AQ9" s="45" t="str">
        <f>IF(Table3[[#This Row],[288]]="yes",Table3[[#This Row],[Column2]],"")</f>
        <v/>
      </c>
      <c r="AR9" s="45" t="str">
        <f>IF(Table3[[#This Row],[144]]="yes",Table3[[#This Row],[Column3]],"")</f>
        <v/>
      </c>
      <c r="AS9" s="45" t="str">
        <f>IF(Table3[[#This Row],[26]]="yes",Table3[[#This Row],[Column4]],"")</f>
        <v/>
      </c>
      <c r="AT9" s="45" t="str">
        <f>IF(Table3[[#This Row],[51]]="yes",Table3[[#This Row],[Column5]],"")</f>
        <v/>
      </c>
      <c r="AU9" s="29" t="str">
        <f>IF(COUNTBLANK(Table3[[#This Row],[Date 1]:[Date 8]])=7,IF(Table3[[#This Row],[Column9]]&lt;&gt;"",IF(SUM(L9:S9)&lt;&gt;0,Table3[[#This Row],[Column9]],""),""),(SUBSTITUTE(TRIM(SUBSTITUTE(AO9&amp;","&amp;AP9&amp;","&amp;AQ9&amp;","&amp;AR9&amp;","&amp;AS9&amp;","&amp;AT9&amp;",",","," "))," ",", ")))</f>
        <v/>
      </c>
      <c r="AV9" s="35" t="str">
        <f>IF(COUNTBLANK(L9:AC9)&lt;&gt;13,IF(Table3[[#This Row],[Comments]]="Please order in multiples of 20. Minimum order of 100.",IF(COUNTBLANK(Table3[[#This Row],[Date 1]:[Order]])=12,"",1),1),IF(OR(F9="yes",G9="yes",H9="yes",I9="yes",J9="yes",K9="yes"="yes"),1,""))</f>
        <v/>
      </c>
      <c r="AX9" s="37" t="s">
        <v>701</v>
      </c>
      <c r="AY9" s="40">
        <f t="shared" ref="AY9:AY41" si="1">AY8+7</f>
        <v>45614</v>
      </c>
    </row>
    <row r="10" spans="1:53" ht="37" thickTop="1" thickBot="1" x14ac:dyDescent="0.4">
      <c r="A10" s="27" t="s">
        <v>187</v>
      </c>
      <c r="B10" s="164">
        <v>125</v>
      </c>
      <c r="C10" s="16" t="s">
        <v>3282</v>
      </c>
      <c r="D10" s="32" t="s">
        <v>65</v>
      </c>
      <c r="E10" s="31"/>
      <c r="F10" s="30" t="s">
        <v>128</v>
      </c>
      <c r="G10" s="30" t="s">
        <v>128</v>
      </c>
      <c r="H10" s="30" t="s">
        <v>128</v>
      </c>
      <c r="I10" s="30" t="s">
        <v>128</v>
      </c>
      <c r="J10" s="30" t="s">
        <v>21</v>
      </c>
      <c r="K10" s="30" t="s">
        <v>21</v>
      </c>
      <c r="L10" s="22"/>
      <c r="M10" s="20"/>
      <c r="N10" s="20"/>
      <c r="O10" s="20"/>
      <c r="P10" s="20"/>
      <c r="Q10" s="20"/>
      <c r="R10" s="20"/>
      <c r="S10" s="21"/>
      <c r="T10" s="181" t="str">
        <f>Table3[[#This Row],[Column12]]</f>
        <v>Auto:</v>
      </c>
      <c r="U10" s="25"/>
      <c r="V10" s="51" t="str">
        <f>IF(Table3[[#This Row],[TagOrderMethod]]="Ratio:","plants per 1 tag",IF(Table3[[#This Row],[TagOrderMethod]]="tags included","",IF(Table3[[#This Row],[TagOrderMethod]]="Qty:","tags",IF(Table3[[#This Row],[TagOrderMethod]]="Auto:",IF(U10&lt;&gt;"","tags","")))))</f>
        <v/>
      </c>
      <c r="W10" s="17">
        <v>50</v>
      </c>
      <c r="X10" s="17" t="str">
        <f>IF(ISNUMBER(SEARCH("tag",Table3[[#This Row],[Notes]])), "Yes", "No")</f>
        <v>No</v>
      </c>
      <c r="Y10" s="17" t="str">
        <f>IF(Table3[[#This Row],[Column11]]="yes","tags included","Auto:")</f>
        <v>Auto:</v>
      </c>
      <c r="Z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Row],[TagOrderMethod]]="Auto:",IF(U10&gt;0,U10,IF(COUNTBLANK(L10:S10)=8,"",(IF(Table3[[#This Row],[Column11]]&lt;&gt;"no",Table3[[#This Row],[Size]]*(SUM(Table3[[#This Row],[Date 1]:[Date 8]])),"")))),""))),(Table3[[#This Row],[Bundle]])),"")</f>
        <v/>
      </c>
      <c r="AB10" s="94" t="str">
        <f t="shared" si="0"/>
        <v/>
      </c>
      <c r="AC10" s="75"/>
      <c r="AD10" s="42"/>
      <c r="AE10" s="43"/>
      <c r="AF10" s="44"/>
      <c r="AG10" s="134" t="s">
        <v>2497</v>
      </c>
      <c r="AH10" s="134" t="s">
        <v>2498</v>
      </c>
      <c r="AI10" s="134" t="s">
        <v>2499</v>
      </c>
      <c r="AJ10" s="134" t="s">
        <v>2500</v>
      </c>
      <c r="AK10" s="134" t="s">
        <v>21</v>
      </c>
      <c r="AL10" s="134" t="s">
        <v>21</v>
      </c>
      <c r="AM10" s="134" t="b">
        <f>IF(AND(Table3[[#This Row],[Column68]]=TRUE,COUNTBLANK(Table3[[#This Row],[Date 1]:[Date 8]])=8),TRUE,FALSE)</f>
        <v>0</v>
      </c>
      <c r="AN10" s="134" t="b">
        <f>COUNTIF(Table3[[#This Row],[512]:[51]],"yes")&gt;0</f>
        <v>0</v>
      </c>
      <c r="AO10" s="45" t="str">
        <f>IF(Table3[[#This Row],[512]]="yes",Table3[[#This Row],[Column1]],"")</f>
        <v/>
      </c>
      <c r="AP10" s="45" t="str">
        <f>IF(Table3[[#This Row],[250]]="yes",Table3[[#This Row],[Column1.5]],"")</f>
        <v/>
      </c>
      <c r="AQ10" s="45" t="str">
        <f>IF(Table3[[#This Row],[288]]="yes",Table3[[#This Row],[Column2]],"")</f>
        <v/>
      </c>
      <c r="AR10" s="45" t="str">
        <f>IF(Table3[[#This Row],[144]]="yes",Table3[[#This Row],[Column3]],"")</f>
        <v/>
      </c>
      <c r="AS10" s="45" t="str">
        <f>IF(Table3[[#This Row],[26]]="yes",Table3[[#This Row],[Column4]],"")</f>
        <v/>
      </c>
      <c r="AT10" s="45" t="str">
        <f>IF(Table3[[#This Row],[51]]="yes",Table3[[#This Row],[Column5]],"")</f>
        <v/>
      </c>
      <c r="AU10" s="29" t="str">
        <f>IF(COUNTBLANK(Table3[[#This Row],[Date 1]:[Date 8]])=7,IF(Table3[[#This Row],[Column9]]&lt;&gt;"",IF(SUM(L10:S10)&lt;&gt;0,Table3[[#This Row],[Column9]],""),""),(SUBSTITUTE(TRIM(SUBSTITUTE(AO10&amp;","&amp;AP10&amp;","&amp;AQ10&amp;","&amp;AR10&amp;","&amp;AS10&amp;","&amp;AT10&amp;",",","," "))," ",", ")))</f>
        <v/>
      </c>
      <c r="AV10" s="35" t="str">
        <f>IF(COUNTBLANK(L10:AC10)&lt;&gt;13,IF(Table3[[#This Row],[Comments]]="Please order in multiples of 20. Minimum order of 100.",IF(COUNTBLANK(Table3[[#This Row],[Date 1]:[Order]])=12,"",1),1),IF(OR(F10="yes",G10="yes",H10="yes",I10="yes",J10="yes",K10="yes"="yes"),1,""))</f>
        <v/>
      </c>
      <c r="AX10" s="37" t="s">
        <v>702</v>
      </c>
      <c r="AY10" s="40">
        <f t="shared" si="1"/>
        <v>45621</v>
      </c>
    </row>
    <row r="11" spans="1:53" ht="37" thickTop="1" thickBot="1" x14ac:dyDescent="0.4">
      <c r="A11" s="27" t="s">
        <v>187</v>
      </c>
      <c r="B11" s="164">
        <v>135</v>
      </c>
      <c r="C11" s="16" t="s">
        <v>3282</v>
      </c>
      <c r="D11" s="32" t="s">
        <v>880</v>
      </c>
      <c r="E11" s="31"/>
      <c r="F11" s="30" t="s">
        <v>128</v>
      </c>
      <c r="G11" s="30" t="s">
        <v>128</v>
      </c>
      <c r="H11" s="30" t="s">
        <v>128</v>
      </c>
      <c r="I11" s="30" t="s">
        <v>128</v>
      </c>
      <c r="J11" s="30" t="s">
        <v>21</v>
      </c>
      <c r="K11" s="30" t="s">
        <v>21</v>
      </c>
      <c r="L11" s="22"/>
      <c r="M11" s="20"/>
      <c r="N11" s="20"/>
      <c r="O11" s="20"/>
      <c r="P11" s="20"/>
      <c r="Q11" s="20"/>
      <c r="R11" s="20"/>
      <c r="S11" s="21"/>
      <c r="T11" s="181" t="str">
        <f>Table3[[#This Row],[Column12]]</f>
        <v>Auto:</v>
      </c>
      <c r="U11" s="25"/>
      <c r="V11" s="51" t="str">
        <f>IF(Table3[[#This Row],[TagOrderMethod]]="Ratio:","plants per 1 tag",IF(Table3[[#This Row],[TagOrderMethod]]="tags included","",IF(Table3[[#This Row],[TagOrderMethod]]="Qty:","tags",IF(Table3[[#This Row],[TagOrderMethod]]="Auto:",IF(U11&lt;&gt;"","tags","")))))</f>
        <v/>
      </c>
      <c r="W11" s="17">
        <v>50</v>
      </c>
      <c r="X11" s="17" t="str">
        <f>IF(ISNUMBER(SEARCH("tag",Table3[[#This Row],[Notes]])), "Yes", "No")</f>
        <v>No</v>
      </c>
      <c r="Y11" s="17" t="str">
        <f>IF(Table3[[#This Row],[Column11]]="yes","tags included","Auto:")</f>
        <v>Auto:</v>
      </c>
      <c r="Z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Row],[TagOrderMethod]]="Auto:",IF(U11&gt;0,U11,IF(COUNTBLANK(L11:S11)=8,"",(IF(Table3[[#This Row],[Column11]]&lt;&gt;"no",Table3[[#This Row],[Size]]*(SUM(Table3[[#This Row],[Date 1]:[Date 8]])),"")))),""))),(Table3[[#This Row],[Bundle]])),"")</f>
        <v/>
      </c>
      <c r="AB11" s="94" t="str">
        <f t="shared" si="0"/>
        <v/>
      </c>
      <c r="AC11" s="136"/>
      <c r="AD11" s="42"/>
      <c r="AE11" s="43"/>
      <c r="AF11" s="44"/>
      <c r="AG11" s="134" t="s">
        <v>1807</v>
      </c>
      <c r="AH11" s="134" t="s">
        <v>1955</v>
      </c>
      <c r="AI11" s="134" t="s">
        <v>1808</v>
      </c>
      <c r="AJ11" s="134" t="s">
        <v>1205</v>
      </c>
      <c r="AK11" s="134" t="s">
        <v>21</v>
      </c>
      <c r="AL11" s="134" t="s">
        <v>21</v>
      </c>
      <c r="AM11" s="134" t="b">
        <f>IF(AND(Table3[[#This Row],[Column68]]=TRUE,COUNTBLANK(Table3[[#This Row],[Date 1]:[Date 8]])=8),TRUE,FALSE)</f>
        <v>0</v>
      </c>
      <c r="AN11" s="134" t="b">
        <f>COUNTIF(Table3[[#This Row],[512]:[51]],"yes")&gt;0</f>
        <v>0</v>
      </c>
      <c r="AO11" s="45" t="str">
        <f>IF(Table3[[#This Row],[512]]="yes",Table3[[#This Row],[Column1]],"")</f>
        <v/>
      </c>
      <c r="AP11" s="45" t="str">
        <f>IF(Table3[[#This Row],[250]]="yes",Table3[[#This Row],[Column1.5]],"")</f>
        <v/>
      </c>
      <c r="AQ11" s="45" t="str">
        <f>IF(Table3[[#This Row],[288]]="yes",Table3[[#This Row],[Column2]],"")</f>
        <v/>
      </c>
      <c r="AR11" s="45" t="str">
        <f>IF(Table3[[#This Row],[144]]="yes",Table3[[#This Row],[Column3]],"")</f>
        <v/>
      </c>
      <c r="AS11" s="45" t="str">
        <f>IF(Table3[[#This Row],[26]]="yes",Table3[[#This Row],[Column4]],"")</f>
        <v/>
      </c>
      <c r="AT11" s="45" t="str">
        <f>IF(Table3[[#This Row],[51]]="yes",Table3[[#This Row],[Column5]],"")</f>
        <v/>
      </c>
      <c r="AU11" s="29" t="str">
        <f>IF(COUNTBLANK(Table3[[#This Row],[Date 1]:[Date 8]])=7,IF(Table3[[#This Row],[Column9]]&lt;&gt;"",IF(SUM(L11:S11)&lt;&gt;0,Table3[[#This Row],[Column9]],""),""),(SUBSTITUTE(TRIM(SUBSTITUTE(AO11&amp;","&amp;AP11&amp;","&amp;AQ11&amp;","&amp;AR11&amp;","&amp;AS11&amp;","&amp;AT11&amp;",",","," "))," ",", ")))</f>
        <v/>
      </c>
      <c r="AV11" s="35" t="str">
        <f>IF(COUNTBLANK(L11:AC11)&lt;&gt;13,IF(Table3[[#This Row],[Comments]]="Please order in multiples of 20. Minimum order of 100.",IF(COUNTBLANK(Table3[[#This Row],[Date 1]:[Order]])=12,"",1),1),IF(OR(F11="yes",G11="yes",H11="yes",I11="yes",J11="yes",K11="yes"="yes"),1,""))</f>
        <v/>
      </c>
      <c r="AX11" s="37" t="s">
        <v>703</v>
      </c>
      <c r="AY11" s="40">
        <f t="shared" si="1"/>
        <v>45628</v>
      </c>
    </row>
    <row r="12" spans="1:53" ht="37" thickTop="1" thickBot="1" x14ac:dyDescent="0.4">
      <c r="A12" s="27" t="s">
        <v>187</v>
      </c>
      <c r="B12" s="164">
        <v>175</v>
      </c>
      <c r="C12" s="16" t="s">
        <v>3282</v>
      </c>
      <c r="D12" s="32" t="s">
        <v>3284</v>
      </c>
      <c r="E12" s="31"/>
      <c r="F12" s="30" t="s">
        <v>21</v>
      </c>
      <c r="G12" s="30" t="s">
        <v>21</v>
      </c>
      <c r="H12" s="30" t="s">
        <v>21</v>
      </c>
      <c r="I12" s="30" t="s">
        <v>128</v>
      </c>
      <c r="J12" s="30" t="s">
        <v>128</v>
      </c>
      <c r="K12" s="30" t="s">
        <v>21</v>
      </c>
      <c r="L12" s="22"/>
      <c r="M12" s="20"/>
      <c r="N12" s="20"/>
      <c r="O12" s="20"/>
      <c r="P12" s="20"/>
      <c r="Q12" s="20"/>
      <c r="R12" s="20"/>
      <c r="S12" s="21"/>
      <c r="T12" s="181" t="str">
        <f>Table3[[#This Row],[Column12]]</f>
        <v>Auto:</v>
      </c>
      <c r="U12" s="25"/>
      <c r="V12" s="51" t="str">
        <f>IF(Table3[[#This Row],[TagOrderMethod]]="Ratio:","plants per 1 tag",IF(Table3[[#This Row],[TagOrderMethod]]="tags included","",IF(Table3[[#This Row],[TagOrderMethod]]="Qty:","tags",IF(Table3[[#This Row],[TagOrderMethod]]="Auto:",IF(U12&lt;&gt;"","tags","")))))</f>
        <v/>
      </c>
      <c r="W12" s="17">
        <v>50</v>
      </c>
      <c r="X12" s="17" t="str">
        <f>IF(ISNUMBER(SEARCH("tag",Table3[[#This Row],[Notes]])), "Yes", "No")</f>
        <v>No</v>
      </c>
      <c r="Y12" s="17" t="str">
        <f>IF(Table3[[#This Row],[Column11]]="yes","tags included","Auto:")</f>
        <v>Auto:</v>
      </c>
      <c r="Z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Row],[TagOrderMethod]]="Auto:",IF(U12&gt;0,U12,IF(COUNTBLANK(L12:S12)=8,"",(IF(Table3[[#This Row],[Column11]]&lt;&gt;"no",Table3[[#This Row],[Size]]*(SUM(Table3[[#This Row],[Date 1]:[Date 8]])),"")))),""))),(Table3[[#This Row],[Bundle]])),"")</f>
        <v/>
      </c>
      <c r="AB12" s="94" t="str">
        <f t="shared" si="0"/>
        <v/>
      </c>
      <c r="AC12" s="75"/>
      <c r="AD12" s="42"/>
      <c r="AE12" s="43"/>
      <c r="AF12" s="44"/>
      <c r="AG12" s="134" t="s">
        <v>21</v>
      </c>
      <c r="AH12" s="134" t="s">
        <v>21</v>
      </c>
      <c r="AI12" s="134" t="s">
        <v>21</v>
      </c>
      <c r="AJ12" s="134" t="s">
        <v>2501</v>
      </c>
      <c r="AK12" s="134" t="s">
        <v>2502</v>
      </c>
      <c r="AL12" s="134" t="s">
        <v>21</v>
      </c>
      <c r="AM12" s="134" t="b">
        <f>IF(AND(Table3[[#This Row],[Column68]]=TRUE,COUNTBLANK(Table3[[#This Row],[Date 1]:[Date 8]])=8),TRUE,FALSE)</f>
        <v>0</v>
      </c>
      <c r="AN12" s="134" t="b">
        <f>COUNTIF(Table3[[#This Row],[512]:[51]],"yes")&gt;0</f>
        <v>0</v>
      </c>
      <c r="AO12" s="45" t="str">
        <f>IF(Table3[[#This Row],[512]]="yes",Table3[[#This Row],[Column1]],"")</f>
        <v/>
      </c>
      <c r="AP12" s="45" t="str">
        <f>IF(Table3[[#This Row],[250]]="yes",Table3[[#This Row],[Column1.5]],"")</f>
        <v/>
      </c>
      <c r="AQ12" s="45" t="str">
        <f>IF(Table3[[#This Row],[288]]="yes",Table3[[#This Row],[Column2]],"")</f>
        <v/>
      </c>
      <c r="AR12" s="45" t="str">
        <f>IF(Table3[[#This Row],[144]]="yes",Table3[[#This Row],[Column3]],"")</f>
        <v/>
      </c>
      <c r="AS12" s="45" t="str">
        <f>IF(Table3[[#This Row],[26]]="yes",Table3[[#This Row],[Column4]],"")</f>
        <v/>
      </c>
      <c r="AT12" s="45" t="str">
        <f>IF(Table3[[#This Row],[51]]="yes",Table3[[#This Row],[Column5]],"")</f>
        <v/>
      </c>
      <c r="AU12" s="29" t="str">
        <f>IF(COUNTBLANK(Table3[[#This Row],[Date 1]:[Date 8]])=7,IF(Table3[[#This Row],[Column9]]&lt;&gt;"",IF(SUM(L12:S12)&lt;&gt;0,Table3[[#This Row],[Column9]],""),""),(SUBSTITUTE(TRIM(SUBSTITUTE(AO12&amp;","&amp;AP12&amp;","&amp;AQ12&amp;","&amp;AR12&amp;","&amp;AS12&amp;","&amp;AT12&amp;",",","," "))," ",", ")))</f>
        <v/>
      </c>
      <c r="AV12" s="35" t="str">
        <f>IF(COUNTBLANK(L12:AC12)&lt;&gt;13,IF(Table3[[#This Row],[Comments]]="Please order in multiples of 20. Minimum order of 100.",IF(COUNTBLANK(Table3[[#This Row],[Date 1]:[Order]])=12,"",1),1),IF(OR(F12="yes",G12="yes",H12="yes",I12="yes",J12="yes",K12="yes"="yes"),1,""))</f>
        <v/>
      </c>
      <c r="AX12" s="37" t="s">
        <v>704</v>
      </c>
      <c r="AY12" s="40">
        <f t="shared" si="1"/>
        <v>45635</v>
      </c>
    </row>
    <row r="13" spans="1:53" ht="37" thickTop="1" thickBot="1" x14ac:dyDescent="0.4">
      <c r="A13" s="27" t="s">
        <v>187</v>
      </c>
      <c r="B13" s="164">
        <v>190</v>
      </c>
      <c r="C13" s="16" t="s">
        <v>3282</v>
      </c>
      <c r="D13" s="32" t="s">
        <v>341</v>
      </c>
      <c r="E13" s="31"/>
      <c r="F13" s="30" t="s">
        <v>21</v>
      </c>
      <c r="G13" s="30" t="s">
        <v>21</v>
      </c>
      <c r="H13" s="30" t="s">
        <v>21</v>
      </c>
      <c r="I13" s="30" t="s">
        <v>128</v>
      </c>
      <c r="J13" s="30" t="s">
        <v>128</v>
      </c>
      <c r="K13" s="30" t="s">
        <v>21</v>
      </c>
      <c r="L13" s="22"/>
      <c r="M13" s="20"/>
      <c r="N13" s="20"/>
      <c r="O13" s="20"/>
      <c r="P13" s="20"/>
      <c r="Q13" s="20"/>
      <c r="R13" s="20"/>
      <c r="S13" s="21"/>
      <c r="T13" s="181" t="str">
        <f>Table3[[#This Row],[Column12]]</f>
        <v>Auto:</v>
      </c>
      <c r="U13" s="25"/>
      <c r="V13" s="51" t="str">
        <f>IF(Table3[[#This Row],[TagOrderMethod]]="Ratio:","plants per 1 tag",IF(Table3[[#This Row],[TagOrderMethod]]="tags included","",IF(Table3[[#This Row],[TagOrderMethod]]="Qty:","tags",IF(Table3[[#This Row],[TagOrderMethod]]="Auto:",IF(U13&lt;&gt;"","tags","")))))</f>
        <v/>
      </c>
      <c r="W13" s="17">
        <v>50</v>
      </c>
      <c r="X13" s="17" t="str">
        <f>IF(ISNUMBER(SEARCH("tag",Table3[[#This Row],[Notes]])), "Yes", "No")</f>
        <v>No</v>
      </c>
      <c r="Y13" s="17" t="str">
        <f>IF(Table3[[#This Row],[Column11]]="yes","tags included","Auto:")</f>
        <v>Auto:</v>
      </c>
      <c r="Z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Row],[TagOrderMethod]]="Auto:",IF(U13&gt;0,U13,IF(COUNTBLANK(L13:S13)=8,"",(IF(Table3[[#This Row],[Column11]]&lt;&gt;"no",Table3[[#This Row],[Size]]*(SUM(Table3[[#This Row],[Date 1]:[Date 8]])),"")))),""))),(Table3[[#This Row],[Bundle]])),"")</f>
        <v/>
      </c>
      <c r="AB13" s="94" t="str">
        <f t="shared" si="0"/>
        <v/>
      </c>
      <c r="AC13" s="136"/>
      <c r="AD13" s="42"/>
      <c r="AE13" s="43"/>
      <c r="AF13" s="44"/>
      <c r="AG13" s="134" t="s">
        <v>21</v>
      </c>
      <c r="AH13" s="134" t="s">
        <v>21</v>
      </c>
      <c r="AI13" s="134" t="s">
        <v>21</v>
      </c>
      <c r="AJ13" s="134" t="s">
        <v>2503</v>
      </c>
      <c r="AK13" s="134" t="s">
        <v>2504</v>
      </c>
      <c r="AL13" s="134" t="s">
        <v>21</v>
      </c>
      <c r="AM13" s="134" t="b">
        <f>IF(AND(Table3[[#This Row],[Column68]]=TRUE,COUNTBLANK(Table3[[#This Row],[Date 1]:[Date 8]])=8),TRUE,FALSE)</f>
        <v>0</v>
      </c>
      <c r="AN13" s="134" t="b">
        <f>COUNTIF(Table3[[#This Row],[512]:[51]],"yes")&gt;0</f>
        <v>0</v>
      </c>
      <c r="AO13" s="45" t="str">
        <f>IF(Table3[[#This Row],[512]]="yes",Table3[[#This Row],[Column1]],"")</f>
        <v/>
      </c>
      <c r="AP13" s="45" t="str">
        <f>IF(Table3[[#This Row],[250]]="yes",Table3[[#This Row],[Column1.5]],"")</f>
        <v/>
      </c>
      <c r="AQ13" s="45" t="str">
        <f>IF(Table3[[#This Row],[288]]="yes",Table3[[#This Row],[Column2]],"")</f>
        <v/>
      </c>
      <c r="AR13" s="45" t="str">
        <f>IF(Table3[[#This Row],[144]]="yes",Table3[[#This Row],[Column3]],"")</f>
        <v/>
      </c>
      <c r="AS13" s="45" t="str">
        <f>IF(Table3[[#This Row],[26]]="yes",Table3[[#This Row],[Column4]],"")</f>
        <v/>
      </c>
      <c r="AT13" s="45" t="str">
        <f>IF(Table3[[#This Row],[51]]="yes",Table3[[#This Row],[Column5]],"")</f>
        <v/>
      </c>
      <c r="AU13" s="29" t="str">
        <f>IF(COUNTBLANK(Table3[[#This Row],[Date 1]:[Date 8]])=7,IF(Table3[[#This Row],[Column9]]&lt;&gt;"",IF(SUM(L13:S13)&lt;&gt;0,Table3[[#This Row],[Column9]],""),""),(SUBSTITUTE(TRIM(SUBSTITUTE(AO13&amp;","&amp;AP13&amp;","&amp;AQ13&amp;","&amp;AR13&amp;","&amp;AS13&amp;","&amp;AT13&amp;",",","," "))," ",", ")))</f>
        <v/>
      </c>
      <c r="AV13" s="35" t="str">
        <f>IF(COUNTBLANK(L13:AC13)&lt;&gt;13,IF(Table3[[#This Row],[Comments]]="Please order in multiples of 20. Minimum order of 100.",IF(COUNTBLANK(Table3[[#This Row],[Date 1]:[Order]])=12,"",1),1),IF(OR(F13="yes",G13="yes",H13="yes",I13="yes",J13="yes",K13="yes"="yes"),1,""))</f>
        <v/>
      </c>
      <c r="AX13" s="37" t="s">
        <v>705</v>
      </c>
      <c r="AY13" s="40">
        <f t="shared" si="1"/>
        <v>45642</v>
      </c>
    </row>
    <row r="14" spans="1:53" ht="37" thickTop="1" thickBot="1" x14ac:dyDescent="0.4">
      <c r="A14" s="27" t="s">
        <v>187</v>
      </c>
      <c r="B14" s="164">
        <v>220</v>
      </c>
      <c r="C14" s="16" t="s">
        <v>3282</v>
      </c>
      <c r="D14" s="32" t="s">
        <v>881</v>
      </c>
      <c r="E14" s="31"/>
      <c r="F14" s="30" t="s">
        <v>21</v>
      </c>
      <c r="G14" s="30" t="s">
        <v>21</v>
      </c>
      <c r="H14" s="30" t="s">
        <v>128</v>
      </c>
      <c r="I14" s="30" t="s">
        <v>128</v>
      </c>
      <c r="J14" s="30" t="s">
        <v>128</v>
      </c>
      <c r="K14" s="30" t="s">
        <v>21</v>
      </c>
      <c r="L14" s="22"/>
      <c r="M14" s="20"/>
      <c r="N14" s="20"/>
      <c r="O14" s="20"/>
      <c r="P14" s="20"/>
      <c r="Q14" s="20"/>
      <c r="R14" s="20"/>
      <c r="S14" s="21"/>
      <c r="T14" s="181" t="str">
        <f>Table3[[#This Row],[Column12]]</f>
        <v>Auto:</v>
      </c>
      <c r="U14" s="25"/>
      <c r="V14" s="51" t="str">
        <f>IF(Table3[[#This Row],[TagOrderMethod]]="Ratio:","plants per 1 tag",IF(Table3[[#This Row],[TagOrderMethod]]="tags included","",IF(Table3[[#This Row],[TagOrderMethod]]="Qty:","tags",IF(Table3[[#This Row],[TagOrderMethod]]="Auto:",IF(U14&lt;&gt;"","tags","")))))</f>
        <v/>
      </c>
      <c r="W14" s="17">
        <v>50</v>
      </c>
      <c r="X14" s="17" t="str">
        <f>IF(ISNUMBER(SEARCH("tag",Table3[[#This Row],[Notes]])), "Yes", "No")</f>
        <v>No</v>
      </c>
      <c r="Y14" s="17" t="str">
        <f>IF(Table3[[#This Row],[Column11]]="yes","tags included","Auto:")</f>
        <v>Auto:</v>
      </c>
      <c r="Z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Row],[TagOrderMethod]]="Auto:",IF(U14&gt;0,U14,IF(COUNTBLANK(L14:S14)=8,"",(IF(Table3[[#This Row],[Column11]]&lt;&gt;"no",Table3[[#This Row],[Size]]*(SUM(Table3[[#This Row],[Date 1]:[Date 8]])),"")))),""))),(Table3[[#This Row],[Bundle]])),"")</f>
        <v/>
      </c>
      <c r="AB14" s="94" t="str">
        <f t="shared" si="0"/>
        <v/>
      </c>
      <c r="AC14" s="75"/>
      <c r="AD14" s="42"/>
      <c r="AE14" s="43"/>
      <c r="AF14" s="44"/>
      <c r="AG14" s="134" t="s">
        <v>21</v>
      </c>
      <c r="AH14" s="134" t="s">
        <v>21</v>
      </c>
      <c r="AI14" s="134" t="s">
        <v>3613</v>
      </c>
      <c r="AJ14" s="134" t="s">
        <v>3614</v>
      </c>
      <c r="AK14" s="134" t="s">
        <v>3615</v>
      </c>
      <c r="AL14" s="134" t="s">
        <v>21</v>
      </c>
      <c r="AM14" s="134" t="b">
        <f>IF(AND(Table3[[#This Row],[Column68]]=TRUE,COUNTBLANK(Table3[[#This Row],[Date 1]:[Date 8]])=8),TRUE,FALSE)</f>
        <v>0</v>
      </c>
      <c r="AN14" s="134" t="b">
        <f>COUNTIF(Table3[[#This Row],[512]:[51]],"yes")&gt;0</f>
        <v>0</v>
      </c>
      <c r="AO14" s="45" t="str">
        <f>IF(Table3[[#This Row],[512]]="yes",Table3[[#This Row],[Column1]],"")</f>
        <v/>
      </c>
      <c r="AP14" s="45" t="str">
        <f>IF(Table3[[#This Row],[250]]="yes",Table3[[#This Row],[Column1.5]],"")</f>
        <v/>
      </c>
      <c r="AQ14" s="45" t="str">
        <f>IF(Table3[[#This Row],[288]]="yes",Table3[[#This Row],[Column2]],"")</f>
        <v/>
      </c>
      <c r="AR14" s="45" t="str">
        <f>IF(Table3[[#This Row],[144]]="yes",Table3[[#This Row],[Column3]],"")</f>
        <v/>
      </c>
      <c r="AS14" s="45" t="str">
        <f>IF(Table3[[#This Row],[26]]="yes",Table3[[#This Row],[Column4]],"")</f>
        <v/>
      </c>
      <c r="AT14" s="45" t="str">
        <f>IF(Table3[[#This Row],[51]]="yes",Table3[[#This Row],[Column5]],"")</f>
        <v/>
      </c>
      <c r="AU14" s="29" t="str">
        <f>IF(COUNTBLANK(Table3[[#This Row],[Date 1]:[Date 8]])=7,IF(Table3[[#This Row],[Column9]]&lt;&gt;"",IF(SUM(L14:S14)&lt;&gt;0,Table3[[#This Row],[Column9]],""),""),(SUBSTITUTE(TRIM(SUBSTITUTE(AO14&amp;","&amp;AP14&amp;","&amp;AQ14&amp;","&amp;AR14&amp;","&amp;AS14&amp;","&amp;AT14&amp;",",","," "))," ",", ")))</f>
        <v/>
      </c>
      <c r="AV14" s="35" t="str">
        <f>IF(COUNTBLANK(L14:AC14)&lt;&gt;13,IF(Table3[[#This Row],[Comments]]="Please order in multiples of 20. Minimum order of 100.",IF(COUNTBLANK(Table3[[#This Row],[Date 1]:[Order]])=12,"",1),1),IF(OR(F14="yes",G14="yes",H14="yes",I14="yes",J14="yes",K14="yes"="yes"),1,""))</f>
        <v/>
      </c>
      <c r="AX14" s="37" t="s">
        <v>706</v>
      </c>
      <c r="AY14" s="40">
        <f t="shared" si="1"/>
        <v>45649</v>
      </c>
    </row>
    <row r="15" spans="1:53" ht="37" thickTop="1" thickBot="1" x14ac:dyDescent="0.4">
      <c r="A15" s="27" t="s">
        <v>187</v>
      </c>
      <c r="B15" s="164">
        <v>225</v>
      </c>
      <c r="C15" s="16" t="s">
        <v>3282</v>
      </c>
      <c r="D15" s="32" t="s">
        <v>882</v>
      </c>
      <c r="E15" s="31"/>
      <c r="F15" s="30" t="s">
        <v>21</v>
      </c>
      <c r="G15" s="30" t="s">
        <v>21</v>
      </c>
      <c r="H15" s="30" t="s">
        <v>128</v>
      </c>
      <c r="I15" s="30" t="s">
        <v>128</v>
      </c>
      <c r="J15" s="30" t="s">
        <v>128</v>
      </c>
      <c r="K15" s="30" t="s">
        <v>21</v>
      </c>
      <c r="L15" s="22"/>
      <c r="M15" s="20"/>
      <c r="N15" s="20"/>
      <c r="O15" s="20"/>
      <c r="P15" s="20"/>
      <c r="Q15" s="20"/>
      <c r="R15" s="20"/>
      <c r="S15" s="21"/>
      <c r="T15" s="181" t="str">
        <f>Table3[[#This Row],[Column12]]</f>
        <v>Auto:</v>
      </c>
      <c r="U15" s="25"/>
      <c r="V15" s="51" t="str">
        <f>IF(Table3[[#This Row],[TagOrderMethod]]="Ratio:","plants per 1 tag",IF(Table3[[#This Row],[TagOrderMethod]]="tags included","",IF(Table3[[#This Row],[TagOrderMethod]]="Qty:","tags",IF(Table3[[#This Row],[TagOrderMethod]]="Auto:",IF(U15&lt;&gt;"","tags","")))))</f>
        <v/>
      </c>
      <c r="W15" s="17">
        <v>50</v>
      </c>
      <c r="X15" s="17" t="str">
        <f>IF(ISNUMBER(SEARCH("tag",Table3[[#This Row],[Notes]])), "Yes", "No")</f>
        <v>No</v>
      </c>
      <c r="Y15" s="17" t="str">
        <f>IF(Table3[[#This Row],[Column11]]="yes","tags included","Auto:")</f>
        <v>Auto:</v>
      </c>
      <c r="Z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Row],[TagOrderMethod]]="Auto:",IF(U15&gt;0,U15,IF(COUNTBLANK(L15:S15)=8,"",(IF(Table3[[#This Row],[Column11]]&lt;&gt;"no",Table3[[#This Row],[Size]]*(SUM(Table3[[#This Row],[Date 1]:[Date 8]])),"")))),""))),(Table3[[#This Row],[Bundle]])),"")</f>
        <v/>
      </c>
      <c r="AB15" s="94" t="str">
        <f t="shared" si="0"/>
        <v/>
      </c>
      <c r="AC15" s="75"/>
      <c r="AD15" s="42"/>
      <c r="AE15" s="43"/>
      <c r="AF15" s="44"/>
      <c r="AG15" s="134" t="s">
        <v>21</v>
      </c>
      <c r="AH15" s="134" t="s">
        <v>21</v>
      </c>
      <c r="AI15" s="134" t="s">
        <v>3616</v>
      </c>
      <c r="AJ15" s="134" t="s">
        <v>3617</v>
      </c>
      <c r="AK15" s="134" t="s">
        <v>3618</v>
      </c>
      <c r="AL15" s="134" t="s">
        <v>21</v>
      </c>
      <c r="AM15" s="134" t="b">
        <f>IF(AND(Table3[[#This Row],[Column68]]=TRUE,COUNTBLANK(Table3[[#This Row],[Date 1]:[Date 8]])=8),TRUE,FALSE)</f>
        <v>0</v>
      </c>
      <c r="AN15" s="134" t="b">
        <f>COUNTIF(Table3[[#This Row],[512]:[51]],"yes")&gt;0</f>
        <v>0</v>
      </c>
      <c r="AO15" s="45" t="str">
        <f>IF(Table3[[#This Row],[512]]="yes",Table3[[#This Row],[Column1]],"")</f>
        <v/>
      </c>
      <c r="AP15" s="45" t="str">
        <f>IF(Table3[[#This Row],[250]]="yes",Table3[[#This Row],[Column1.5]],"")</f>
        <v/>
      </c>
      <c r="AQ15" s="45" t="str">
        <f>IF(Table3[[#This Row],[288]]="yes",Table3[[#This Row],[Column2]],"")</f>
        <v/>
      </c>
      <c r="AR15" s="45" t="str">
        <f>IF(Table3[[#This Row],[144]]="yes",Table3[[#This Row],[Column3]],"")</f>
        <v/>
      </c>
      <c r="AS15" s="45" t="str">
        <f>IF(Table3[[#This Row],[26]]="yes",Table3[[#This Row],[Column4]],"")</f>
        <v/>
      </c>
      <c r="AT15" s="45" t="str">
        <f>IF(Table3[[#This Row],[51]]="yes",Table3[[#This Row],[Column5]],"")</f>
        <v/>
      </c>
      <c r="AU15" s="29" t="str">
        <f>IF(COUNTBLANK(Table3[[#This Row],[Date 1]:[Date 8]])=7,IF(Table3[[#This Row],[Column9]]&lt;&gt;"",IF(SUM(L15:S15)&lt;&gt;0,Table3[[#This Row],[Column9]],""),""),(SUBSTITUTE(TRIM(SUBSTITUTE(AO15&amp;","&amp;AP15&amp;","&amp;AQ15&amp;","&amp;AR15&amp;","&amp;AS15&amp;","&amp;AT15&amp;",",","," "))," ",", ")))</f>
        <v/>
      </c>
      <c r="AV15" s="35" t="str">
        <f>IF(COUNTBLANK(L15:AC15)&lt;&gt;13,IF(Table3[[#This Row],[Comments]]="Please order in multiples of 20. Minimum order of 100.",IF(COUNTBLANK(Table3[[#This Row],[Date 1]:[Order]])=12,"",1),1),IF(OR(F15="yes",G15="yes",H15="yes",I15="yes",J15="yes",K15="yes"="yes"),1,""))</f>
        <v/>
      </c>
      <c r="AX15" s="39" t="s">
        <v>707</v>
      </c>
      <c r="AY15" s="40">
        <f t="shared" si="1"/>
        <v>45656</v>
      </c>
    </row>
    <row r="16" spans="1:53" ht="37" thickTop="1" thickBot="1" x14ac:dyDescent="0.4">
      <c r="A16" s="27" t="s">
        <v>187</v>
      </c>
      <c r="B16" s="164">
        <v>235</v>
      </c>
      <c r="C16" s="16" t="s">
        <v>3282</v>
      </c>
      <c r="D16" s="32" t="s">
        <v>883</v>
      </c>
      <c r="E16" s="31"/>
      <c r="F16" s="30" t="s">
        <v>21</v>
      </c>
      <c r="G16" s="30" t="s">
        <v>21</v>
      </c>
      <c r="H16" s="30" t="s">
        <v>128</v>
      </c>
      <c r="I16" s="30" t="s">
        <v>128</v>
      </c>
      <c r="J16" s="30" t="s">
        <v>128</v>
      </c>
      <c r="K16" s="30" t="s">
        <v>21</v>
      </c>
      <c r="L16" s="22"/>
      <c r="M16" s="20"/>
      <c r="N16" s="20"/>
      <c r="O16" s="20"/>
      <c r="P16" s="20"/>
      <c r="Q16" s="20"/>
      <c r="R16" s="20"/>
      <c r="S16" s="21"/>
      <c r="T16" s="181" t="str">
        <f>Table3[[#This Row],[Column12]]</f>
        <v>Auto:</v>
      </c>
      <c r="U16" s="25"/>
      <c r="V16" s="51" t="str">
        <f>IF(Table3[[#This Row],[TagOrderMethod]]="Ratio:","plants per 1 tag",IF(Table3[[#This Row],[TagOrderMethod]]="tags included","",IF(Table3[[#This Row],[TagOrderMethod]]="Qty:","tags",IF(Table3[[#This Row],[TagOrderMethod]]="Auto:",IF(U16&lt;&gt;"","tags","")))))</f>
        <v/>
      </c>
      <c r="W16" s="17">
        <v>50</v>
      </c>
      <c r="X16" s="17" t="str">
        <f>IF(ISNUMBER(SEARCH("tag",Table3[[#This Row],[Notes]])), "Yes", "No")</f>
        <v>No</v>
      </c>
      <c r="Y16" s="17" t="str">
        <f>IF(Table3[[#This Row],[Column11]]="yes","tags included","Auto:")</f>
        <v>Auto:</v>
      </c>
      <c r="Z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Row],[TagOrderMethod]]="Auto:",IF(U16&gt;0,U16,IF(COUNTBLANK(L16:S16)=8,"",(IF(Table3[[#This Row],[Column11]]&lt;&gt;"no",Table3[[#This Row],[Size]]*(SUM(Table3[[#This Row],[Date 1]:[Date 8]])),"")))),""))),(Table3[[#This Row],[Bundle]])),"")</f>
        <v/>
      </c>
      <c r="AB16" s="94" t="str">
        <f t="shared" si="0"/>
        <v/>
      </c>
      <c r="AC16" s="75"/>
      <c r="AD16" s="42"/>
      <c r="AE16" s="43"/>
      <c r="AF16" s="44"/>
      <c r="AG16" s="134" t="s">
        <v>21</v>
      </c>
      <c r="AH16" s="134" t="s">
        <v>21</v>
      </c>
      <c r="AI16" s="134" t="s">
        <v>3619</v>
      </c>
      <c r="AJ16" s="134" t="s">
        <v>2505</v>
      </c>
      <c r="AK16" s="134" t="s">
        <v>2506</v>
      </c>
      <c r="AL16" s="134" t="s">
        <v>21</v>
      </c>
      <c r="AM16" s="134" t="b">
        <f>IF(AND(Table3[[#This Row],[Column68]]=TRUE,COUNTBLANK(Table3[[#This Row],[Date 1]:[Date 8]])=8),TRUE,FALSE)</f>
        <v>0</v>
      </c>
      <c r="AN16" s="134" t="b">
        <f>COUNTIF(Table3[[#This Row],[512]:[51]],"yes")&gt;0</f>
        <v>0</v>
      </c>
      <c r="AO16" s="45" t="str">
        <f>IF(Table3[[#This Row],[512]]="yes",Table3[[#This Row],[Column1]],"")</f>
        <v/>
      </c>
      <c r="AP16" s="45" t="str">
        <f>IF(Table3[[#This Row],[250]]="yes",Table3[[#This Row],[Column1.5]],"")</f>
        <v/>
      </c>
      <c r="AQ16" s="45" t="str">
        <f>IF(Table3[[#This Row],[288]]="yes",Table3[[#This Row],[Column2]],"")</f>
        <v/>
      </c>
      <c r="AR16" s="45" t="str">
        <f>IF(Table3[[#This Row],[144]]="yes",Table3[[#This Row],[Column3]],"")</f>
        <v/>
      </c>
      <c r="AS16" s="45" t="str">
        <f>IF(Table3[[#This Row],[26]]="yes",Table3[[#This Row],[Column4]],"")</f>
        <v/>
      </c>
      <c r="AT16" s="45" t="str">
        <f>IF(Table3[[#This Row],[51]]="yes",Table3[[#This Row],[Column5]],"")</f>
        <v/>
      </c>
      <c r="AU16" s="29" t="str">
        <f>IF(COUNTBLANK(Table3[[#This Row],[Date 1]:[Date 8]])=7,IF(Table3[[#This Row],[Column9]]&lt;&gt;"",IF(SUM(L16:S16)&lt;&gt;0,Table3[[#This Row],[Column9]],""),""),(SUBSTITUTE(TRIM(SUBSTITUTE(AO16&amp;","&amp;AP16&amp;","&amp;AQ16&amp;","&amp;AR16&amp;","&amp;AS16&amp;","&amp;AT16&amp;",",","," "))," ",", ")))</f>
        <v/>
      </c>
      <c r="AV16" s="35" t="str">
        <f>IF(COUNTBLANK(L16:AC16)&lt;&gt;13,IF(Table3[[#This Row],[Comments]]="Please order in multiples of 20. Minimum order of 100.",IF(COUNTBLANK(Table3[[#This Row],[Date 1]:[Order]])=12,"",1),1),IF(OR(F16="yes",G16="yes",H16="yes",I16="yes",J16="yes",K16="yes"="yes"),1,""))</f>
        <v/>
      </c>
      <c r="AX16" s="39" t="s">
        <v>708</v>
      </c>
      <c r="AY16" s="40">
        <f t="shared" si="1"/>
        <v>45663</v>
      </c>
    </row>
    <row r="17" spans="1:51" ht="37" thickTop="1" thickBot="1" x14ac:dyDescent="0.4">
      <c r="A17" s="27" t="s">
        <v>187</v>
      </c>
      <c r="B17" s="164">
        <v>240</v>
      </c>
      <c r="C17" s="16" t="s">
        <v>3282</v>
      </c>
      <c r="D17" s="32" t="s">
        <v>884</v>
      </c>
      <c r="E17" s="31"/>
      <c r="F17" s="30" t="s">
        <v>21</v>
      </c>
      <c r="G17" s="30" t="s">
        <v>21</v>
      </c>
      <c r="H17" s="30" t="s">
        <v>128</v>
      </c>
      <c r="I17" s="30" t="s">
        <v>128</v>
      </c>
      <c r="J17" s="30" t="s">
        <v>128</v>
      </c>
      <c r="K17" s="30" t="s">
        <v>21</v>
      </c>
      <c r="L17" s="22"/>
      <c r="M17" s="20"/>
      <c r="N17" s="20"/>
      <c r="O17" s="20"/>
      <c r="P17" s="20"/>
      <c r="Q17" s="20"/>
      <c r="R17" s="20"/>
      <c r="S17" s="21"/>
      <c r="T17" s="181" t="str">
        <f>Table3[[#This Row],[Column12]]</f>
        <v>Auto:</v>
      </c>
      <c r="U17" s="25"/>
      <c r="V17" s="51" t="str">
        <f>IF(Table3[[#This Row],[TagOrderMethod]]="Ratio:","plants per 1 tag",IF(Table3[[#This Row],[TagOrderMethod]]="tags included","",IF(Table3[[#This Row],[TagOrderMethod]]="Qty:","tags",IF(Table3[[#This Row],[TagOrderMethod]]="Auto:",IF(U17&lt;&gt;"","tags","")))))</f>
        <v/>
      </c>
      <c r="W17" s="17">
        <v>50</v>
      </c>
      <c r="X17" s="17" t="str">
        <f>IF(ISNUMBER(SEARCH("tag",Table3[[#This Row],[Notes]])), "Yes", "No")</f>
        <v>No</v>
      </c>
      <c r="Y17" s="17" t="str">
        <f>IF(Table3[[#This Row],[Column11]]="yes","tags included","Auto:")</f>
        <v>Auto:</v>
      </c>
      <c r="Z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Row],[TagOrderMethod]]="Auto:",IF(U17&gt;0,U17,IF(COUNTBLANK(L17:S17)=8,"",(IF(Table3[[#This Row],[Column11]]&lt;&gt;"no",Table3[[#This Row],[Size]]*(SUM(Table3[[#This Row],[Date 1]:[Date 8]])),"")))),""))),(Table3[[#This Row],[Bundle]])),"")</f>
        <v/>
      </c>
      <c r="AB17" s="94" t="str">
        <f t="shared" si="0"/>
        <v/>
      </c>
      <c r="AC17" s="75"/>
      <c r="AD17" s="42"/>
      <c r="AE17" s="43"/>
      <c r="AF17" s="44"/>
      <c r="AG17" s="134" t="s">
        <v>21</v>
      </c>
      <c r="AH17" s="134" t="s">
        <v>21</v>
      </c>
      <c r="AI17" s="134" t="s">
        <v>3620</v>
      </c>
      <c r="AJ17" s="134" t="s">
        <v>3621</v>
      </c>
      <c r="AK17" s="134" t="s">
        <v>3622</v>
      </c>
      <c r="AL17" s="134" t="s">
        <v>21</v>
      </c>
      <c r="AM17" s="134" t="b">
        <f>IF(AND(Table3[[#This Row],[Column68]]=TRUE,COUNTBLANK(Table3[[#This Row],[Date 1]:[Date 8]])=8),TRUE,FALSE)</f>
        <v>0</v>
      </c>
      <c r="AN17" s="134" t="b">
        <f>COUNTIF(Table3[[#This Row],[512]:[51]],"yes")&gt;0</f>
        <v>0</v>
      </c>
      <c r="AO17" s="45" t="str">
        <f>IF(Table3[[#This Row],[512]]="yes",Table3[[#This Row],[Column1]],"")</f>
        <v/>
      </c>
      <c r="AP17" s="45" t="str">
        <f>IF(Table3[[#This Row],[250]]="yes",Table3[[#This Row],[Column1.5]],"")</f>
        <v/>
      </c>
      <c r="AQ17" s="45" t="str">
        <f>IF(Table3[[#This Row],[288]]="yes",Table3[[#This Row],[Column2]],"")</f>
        <v/>
      </c>
      <c r="AR17" s="45" t="str">
        <f>IF(Table3[[#This Row],[144]]="yes",Table3[[#This Row],[Column3]],"")</f>
        <v/>
      </c>
      <c r="AS17" s="45" t="str">
        <f>IF(Table3[[#This Row],[26]]="yes",Table3[[#This Row],[Column4]],"")</f>
        <v/>
      </c>
      <c r="AT17" s="45" t="str">
        <f>IF(Table3[[#This Row],[51]]="yes",Table3[[#This Row],[Column5]],"")</f>
        <v/>
      </c>
      <c r="AU17" s="29" t="str">
        <f>IF(COUNTBLANK(Table3[[#This Row],[Date 1]:[Date 8]])=7,IF(Table3[[#This Row],[Column9]]&lt;&gt;"",IF(SUM(L17:S17)&lt;&gt;0,Table3[[#This Row],[Column9]],""),""),(SUBSTITUTE(TRIM(SUBSTITUTE(AO17&amp;","&amp;AP17&amp;","&amp;AQ17&amp;","&amp;AR17&amp;","&amp;AS17&amp;","&amp;AT17&amp;",",","," "))," ",", ")))</f>
        <v/>
      </c>
      <c r="AV17" s="35" t="str">
        <f>IF(COUNTBLANK(L17:AC17)&lt;&gt;13,IF(Table3[[#This Row],[Comments]]="Please order in multiples of 20. Minimum order of 100.",IF(COUNTBLANK(Table3[[#This Row],[Date 1]:[Order]])=12,"",1),1),IF(OR(F17="yes",G17="yes",H17="yes",I17="yes",J17="yes",K17="yes"="yes"),1,""))</f>
        <v/>
      </c>
      <c r="AX17" s="39" t="s">
        <v>709</v>
      </c>
      <c r="AY17" s="40">
        <f t="shared" si="1"/>
        <v>45670</v>
      </c>
    </row>
    <row r="18" spans="1:51" ht="37" thickTop="1" thickBot="1" x14ac:dyDescent="0.4">
      <c r="A18" s="27" t="s">
        <v>187</v>
      </c>
      <c r="B18" s="164">
        <v>245</v>
      </c>
      <c r="C18" s="16" t="s">
        <v>3282</v>
      </c>
      <c r="D18" s="32" t="s">
        <v>2282</v>
      </c>
      <c r="E18" s="31"/>
      <c r="F18" s="30" t="s">
        <v>21</v>
      </c>
      <c r="G18" s="30" t="s">
        <v>21</v>
      </c>
      <c r="H18" s="30" t="s">
        <v>128</v>
      </c>
      <c r="I18" s="30" t="s">
        <v>128</v>
      </c>
      <c r="J18" s="30" t="s">
        <v>128</v>
      </c>
      <c r="K18" s="30" t="s">
        <v>21</v>
      </c>
      <c r="L18" s="22"/>
      <c r="M18" s="20"/>
      <c r="N18" s="20"/>
      <c r="O18" s="20"/>
      <c r="P18" s="20"/>
      <c r="Q18" s="20"/>
      <c r="R18" s="20"/>
      <c r="S18" s="21"/>
      <c r="T18" s="181" t="str">
        <f>Table3[[#This Row],[Column12]]</f>
        <v>Auto:</v>
      </c>
      <c r="U18" s="25"/>
      <c r="V18" s="51" t="str">
        <f>IF(Table3[[#This Row],[TagOrderMethod]]="Ratio:","plants per 1 tag",IF(Table3[[#This Row],[TagOrderMethod]]="tags included","",IF(Table3[[#This Row],[TagOrderMethod]]="Qty:","tags",IF(Table3[[#This Row],[TagOrderMethod]]="Auto:",IF(U18&lt;&gt;"","tags","")))))</f>
        <v/>
      </c>
      <c r="W18" s="17">
        <v>50</v>
      </c>
      <c r="X18" s="17" t="str">
        <f>IF(ISNUMBER(SEARCH("tag",Table3[[#This Row],[Notes]])), "Yes", "No")</f>
        <v>No</v>
      </c>
      <c r="Y18" s="17" t="str">
        <f>IF(Table3[[#This Row],[Column11]]="yes","tags included","Auto:")</f>
        <v>Auto:</v>
      </c>
      <c r="Z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Row],[TagOrderMethod]]="Auto:",IF(U18&gt;0,U18,IF(COUNTBLANK(L18:S18)=8,"",(IF(Table3[[#This Row],[Column11]]&lt;&gt;"no",Table3[[#This Row],[Size]]*(SUM(Table3[[#This Row],[Date 1]:[Date 8]])),"")))),""))),(Table3[[#This Row],[Bundle]])),"")</f>
        <v/>
      </c>
      <c r="AB18" s="94" t="str">
        <f t="shared" si="0"/>
        <v/>
      </c>
      <c r="AC18" s="75"/>
      <c r="AD18" s="42"/>
      <c r="AE18" s="43"/>
      <c r="AF18" s="44"/>
      <c r="AG18" s="134" t="s">
        <v>21</v>
      </c>
      <c r="AH18" s="134" t="s">
        <v>21</v>
      </c>
      <c r="AI18" s="134" t="s">
        <v>3623</v>
      </c>
      <c r="AJ18" s="134" t="s">
        <v>3624</v>
      </c>
      <c r="AK18" s="134" t="s">
        <v>3625</v>
      </c>
      <c r="AL18" s="134" t="s">
        <v>21</v>
      </c>
      <c r="AM18" s="134" t="b">
        <f>IF(AND(Table3[[#This Row],[Column68]]=TRUE,COUNTBLANK(Table3[[#This Row],[Date 1]:[Date 8]])=8),TRUE,FALSE)</f>
        <v>0</v>
      </c>
      <c r="AN18" s="134" t="b">
        <f>COUNTIF(Table3[[#This Row],[512]:[51]],"yes")&gt;0</f>
        <v>0</v>
      </c>
      <c r="AO18" s="45" t="str">
        <f>IF(Table3[[#This Row],[512]]="yes",Table3[[#This Row],[Column1]],"")</f>
        <v/>
      </c>
      <c r="AP18" s="45" t="str">
        <f>IF(Table3[[#This Row],[250]]="yes",Table3[[#This Row],[Column1.5]],"")</f>
        <v/>
      </c>
      <c r="AQ18" s="45" t="str">
        <f>IF(Table3[[#This Row],[288]]="yes",Table3[[#This Row],[Column2]],"")</f>
        <v/>
      </c>
      <c r="AR18" s="45" t="str">
        <f>IF(Table3[[#This Row],[144]]="yes",Table3[[#This Row],[Column3]],"")</f>
        <v/>
      </c>
      <c r="AS18" s="45" t="str">
        <f>IF(Table3[[#This Row],[26]]="yes",Table3[[#This Row],[Column4]],"")</f>
        <v/>
      </c>
      <c r="AT18" s="45" t="str">
        <f>IF(Table3[[#This Row],[51]]="yes",Table3[[#This Row],[Column5]],"")</f>
        <v/>
      </c>
      <c r="AU18" s="29" t="str">
        <f>IF(COUNTBLANK(Table3[[#This Row],[Date 1]:[Date 8]])=7,IF(Table3[[#This Row],[Column9]]&lt;&gt;"",IF(SUM(L18:S18)&lt;&gt;0,Table3[[#This Row],[Column9]],""),""),(SUBSTITUTE(TRIM(SUBSTITUTE(AO18&amp;","&amp;AP18&amp;","&amp;AQ18&amp;","&amp;AR18&amp;","&amp;AS18&amp;","&amp;AT18&amp;",",","," "))," ",", ")))</f>
        <v/>
      </c>
      <c r="AV18" s="35" t="str">
        <f>IF(COUNTBLANK(L18:AC18)&lt;&gt;13,IF(Table3[[#This Row],[Comments]]="Please order in multiples of 20. Minimum order of 100.",IF(COUNTBLANK(Table3[[#This Row],[Date 1]:[Order]])=12,"",1),1),IF(OR(F18="yes",G18="yes",H18="yes",I18="yes",J18="yes",K18="yes"="yes"),1,""))</f>
        <v/>
      </c>
      <c r="AX18" s="39" t="s">
        <v>710</v>
      </c>
      <c r="AY18" s="40">
        <f t="shared" si="1"/>
        <v>45677</v>
      </c>
    </row>
    <row r="19" spans="1:51" ht="37" thickTop="1" thickBot="1" x14ac:dyDescent="0.4">
      <c r="A19" s="27" t="s">
        <v>187</v>
      </c>
      <c r="B19" s="164">
        <v>275</v>
      </c>
      <c r="C19" s="16" t="s">
        <v>3282</v>
      </c>
      <c r="D19" s="32" t="s">
        <v>3285</v>
      </c>
      <c r="E19" s="31"/>
      <c r="F19" s="30" t="s">
        <v>21</v>
      </c>
      <c r="G19" s="30" t="s">
        <v>21</v>
      </c>
      <c r="H19" s="30" t="s">
        <v>21</v>
      </c>
      <c r="I19" s="30" t="s">
        <v>128</v>
      </c>
      <c r="J19" s="30" t="s">
        <v>128</v>
      </c>
      <c r="K19" s="30" t="s">
        <v>21</v>
      </c>
      <c r="L19" s="22"/>
      <c r="M19" s="20"/>
      <c r="N19" s="20"/>
      <c r="O19" s="20"/>
      <c r="P19" s="20"/>
      <c r="Q19" s="20"/>
      <c r="R19" s="20"/>
      <c r="S19" s="21"/>
      <c r="T19" s="181" t="str">
        <f>Table3[[#This Row],[Column12]]</f>
        <v>Auto:</v>
      </c>
      <c r="U19" s="25"/>
      <c r="V19" s="51" t="str">
        <f>IF(Table3[[#This Row],[TagOrderMethod]]="Ratio:","plants per 1 tag",IF(Table3[[#This Row],[TagOrderMethod]]="tags included","",IF(Table3[[#This Row],[TagOrderMethod]]="Qty:","tags",IF(Table3[[#This Row],[TagOrderMethod]]="Auto:",IF(U19&lt;&gt;"","tags","")))))</f>
        <v/>
      </c>
      <c r="W19" s="17">
        <v>50</v>
      </c>
      <c r="X19" s="17" t="str">
        <f>IF(ISNUMBER(SEARCH("tag",Table3[[#This Row],[Notes]])), "Yes", "No")</f>
        <v>No</v>
      </c>
      <c r="Y19" s="17" t="str">
        <f>IF(Table3[[#This Row],[Column11]]="yes","tags included","Auto:")</f>
        <v>Auto:</v>
      </c>
      <c r="Z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Row],[TagOrderMethod]]="Auto:",IF(U19&gt;0,U19,IF(COUNTBLANK(L19:S19)=8,"",(IF(Table3[[#This Row],[Column11]]&lt;&gt;"no",Table3[[#This Row],[Size]]*(SUM(Table3[[#This Row],[Date 1]:[Date 8]])),"")))),""))),(Table3[[#This Row],[Bundle]])),"")</f>
        <v/>
      </c>
      <c r="AB19" s="94" t="str">
        <f t="shared" si="0"/>
        <v/>
      </c>
      <c r="AC19" s="75"/>
      <c r="AD19" s="42"/>
      <c r="AE19" s="43"/>
      <c r="AF19" s="44"/>
      <c r="AG19" s="134" t="s">
        <v>21</v>
      </c>
      <c r="AH19" s="134" t="s">
        <v>21</v>
      </c>
      <c r="AI19" s="134" t="s">
        <v>21</v>
      </c>
      <c r="AJ19" s="134" t="s">
        <v>3626</v>
      </c>
      <c r="AK19" s="134" t="s">
        <v>3627</v>
      </c>
      <c r="AL19" s="134" t="s">
        <v>21</v>
      </c>
      <c r="AM19" s="134" t="b">
        <f>IF(AND(Table3[[#This Row],[Column68]]=TRUE,COUNTBLANK(Table3[[#This Row],[Date 1]:[Date 8]])=8),TRUE,FALSE)</f>
        <v>0</v>
      </c>
      <c r="AN19" s="134" t="b">
        <f>COUNTIF(Table3[[#This Row],[512]:[51]],"yes")&gt;0</f>
        <v>0</v>
      </c>
      <c r="AO19" s="45" t="str">
        <f>IF(Table3[[#This Row],[512]]="yes",Table3[[#This Row],[Column1]],"")</f>
        <v/>
      </c>
      <c r="AP19" s="45" t="str">
        <f>IF(Table3[[#This Row],[250]]="yes",Table3[[#This Row],[Column1.5]],"")</f>
        <v/>
      </c>
      <c r="AQ19" s="45" t="str">
        <f>IF(Table3[[#This Row],[288]]="yes",Table3[[#This Row],[Column2]],"")</f>
        <v/>
      </c>
      <c r="AR19" s="45" t="str">
        <f>IF(Table3[[#This Row],[144]]="yes",Table3[[#This Row],[Column3]],"")</f>
        <v/>
      </c>
      <c r="AS19" s="45" t="str">
        <f>IF(Table3[[#This Row],[26]]="yes",Table3[[#This Row],[Column4]],"")</f>
        <v/>
      </c>
      <c r="AT19" s="45" t="str">
        <f>IF(Table3[[#This Row],[51]]="yes",Table3[[#This Row],[Column5]],"")</f>
        <v/>
      </c>
      <c r="AU19" s="29" t="str">
        <f>IF(COUNTBLANK(Table3[[#This Row],[Date 1]:[Date 8]])=7,IF(Table3[[#This Row],[Column9]]&lt;&gt;"",IF(SUM(L19:S19)&lt;&gt;0,Table3[[#This Row],[Column9]],""),""),(SUBSTITUTE(TRIM(SUBSTITUTE(AO19&amp;","&amp;AP19&amp;","&amp;AQ19&amp;","&amp;AR19&amp;","&amp;AS19&amp;","&amp;AT19&amp;",",","," "))," ",", ")))</f>
        <v/>
      </c>
      <c r="AV19" s="35" t="str">
        <f>IF(COUNTBLANK(L19:AC19)&lt;&gt;13,IF(Table3[[#This Row],[Comments]]="Please order in multiples of 20. Minimum order of 100.",IF(COUNTBLANK(Table3[[#This Row],[Date 1]:[Order]])=12,"",1),1),IF(OR(F19="yes",G19="yes",H19="yes",I19="yes",J19="yes",K19="yes"="yes"),1,""))</f>
        <v/>
      </c>
      <c r="AX19" s="39" t="s">
        <v>711</v>
      </c>
      <c r="AY19" s="40">
        <f t="shared" si="1"/>
        <v>45684</v>
      </c>
    </row>
    <row r="20" spans="1:51" ht="37" thickTop="1" thickBot="1" x14ac:dyDescent="0.4">
      <c r="A20" s="27" t="s">
        <v>187</v>
      </c>
      <c r="B20" s="164">
        <v>315</v>
      </c>
      <c r="C20" s="16" t="s">
        <v>3282</v>
      </c>
      <c r="D20" s="32" t="s">
        <v>342</v>
      </c>
      <c r="E20" s="31"/>
      <c r="F20" s="30" t="s">
        <v>128</v>
      </c>
      <c r="G20" s="30" t="s">
        <v>21</v>
      </c>
      <c r="H20" s="30" t="s">
        <v>128</v>
      </c>
      <c r="I20" s="30" t="s">
        <v>128</v>
      </c>
      <c r="J20" s="30" t="s">
        <v>21</v>
      </c>
      <c r="K20" s="30" t="s">
        <v>21</v>
      </c>
      <c r="L20" s="22"/>
      <c r="M20" s="20"/>
      <c r="N20" s="20"/>
      <c r="O20" s="20"/>
      <c r="P20" s="20"/>
      <c r="Q20" s="20"/>
      <c r="R20" s="20"/>
      <c r="S20" s="21"/>
      <c r="T20" s="181" t="str">
        <f>Table3[[#This Row],[Column12]]</f>
        <v>Auto:</v>
      </c>
      <c r="U20" s="25"/>
      <c r="V20" s="51" t="str">
        <f>IF(Table3[[#This Row],[TagOrderMethod]]="Ratio:","plants per 1 tag",IF(Table3[[#This Row],[TagOrderMethod]]="tags included","",IF(Table3[[#This Row],[TagOrderMethod]]="Qty:","tags",IF(Table3[[#This Row],[TagOrderMethod]]="Auto:",IF(U20&lt;&gt;"","tags","")))))</f>
        <v/>
      </c>
      <c r="W20" s="17">
        <v>50</v>
      </c>
      <c r="X20" s="17" t="str">
        <f>IF(ISNUMBER(SEARCH("tag",Table3[[#This Row],[Notes]])), "Yes", "No")</f>
        <v>No</v>
      </c>
      <c r="Y20" s="17" t="str">
        <f>IF(Table3[[#This Row],[Column11]]="yes","tags included","Auto:")</f>
        <v>Auto:</v>
      </c>
      <c r="Z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Row],[TagOrderMethod]]="Auto:",IF(U20&gt;0,U20,IF(COUNTBLANK(L20:S20)=8,"",(IF(Table3[[#This Row],[Column11]]&lt;&gt;"no",Table3[[#This Row],[Size]]*(SUM(Table3[[#This Row],[Date 1]:[Date 8]])),"")))),""))),(Table3[[#This Row],[Bundle]])),"")</f>
        <v/>
      </c>
      <c r="AB20" s="94" t="str">
        <f t="shared" si="0"/>
        <v/>
      </c>
      <c r="AC20" s="75"/>
      <c r="AD20" s="42"/>
      <c r="AE20" s="43"/>
      <c r="AF20" s="44"/>
      <c r="AG20" s="134" t="s">
        <v>3628</v>
      </c>
      <c r="AH20" s="134" t="s">
        <v>21</v>
      </c>
      <c r="AI20" s="134" t="s">
        <v>3629</v>
      </c>
      <c r="AJ20" s="134" t="s">
        <v>3630</v>
      </c>
      <c r="AK20" s="134" t="s">
        <v>21</v>
      </c>
      <c r="AL20" s="134" t="s">
        <v>21</v>
      </c>
      <c r="AM20" s="134" t="b">
        <f>IF(AND(Table3[[#This Row],[Column68]]=TRUE,COUNTBLANK(Table3[[#This Row],[Date 1]:[Date 8]])=8),TRUE,FALSE)</f>
        <v>0</v>
      </c>
      <c r="AN20" s="134" t="b">
        <f>COUNTIF(Table3[[#This Row],[512]:[51]],"yes")&gt;0</f>
        <v>0</v>
      </c>
      <c r="AO20" s="45" t="str">
        <f>IF(Table3[[#This Row],[512]]="yes",Table3[[#This Row],[Column1]],"")</f>
        <v/>
      </c>
      <c r="AP20" s="45" t="str">
        <f>IF(Table3[[#This Row],[250]]="yes",Table3[[#This Row],[Column1.5]],"")</f>
        <v/>
      </c>
      <c r="AQ20" s="45" t="str">
        <f>IF(Table3[[#This Row],[288]]="yes",Table3[[#This Row],[Column2]],"")</f>
        <v/>
      </c>
      <c r="AR20" s="45" t="str">
        <f>IF(Table3[[#This Row],[144]]="yes",Table3[[#This Row],[Column3]],"")</f>
        <v/>
      </c>
      <c r="AS20" s="45" t="str">
        <f>IF(Table3[[#This Row],[26]]="yes",Table3[[#This Row],[Column4]],"")</f>
        <v/>
      </c>
      <c r="AT20" s="45" t="str">
        <f>IF(Table3[[#This Row],[51]]="yes",Table3[[#This Row],[Column5]],"")</f>
        <v/>
      </c>
      <c r="AU20" s="29" t="str">
        <f>IF(COUNTBLANK(Table3[[#This Row],[Date 1]:[Date 8]])=7,IF(Table3[[#This Row],[Column9]]&lt;&gt;"",IF(SUM(L20:S20)&lt;&gt;0,Table3[[#This Row],[Column9]],""),""),(SUBSTITUTE(TRIM(SUBSTITUTE(AO20&amp;","&amp;AP20&amp;","&amp;AQ20&amp;","&amp;AR20&amp;","&amp;AS20&amp;","&amp;AT20&amp;",",","," "))," ",", ")))</f>
        <v/>
      </c>
      <c r="AV20" s="35" t="str">
        <f>IF(COUNTBLANK(L20:AC20)&lt;&gt;13,IF(Table3[[#This Row],[Comments]]="Please order in multiples of 20. Minimum order of 100.",IF(COUNTBLANK(Table3[[#This Row],[Date 1]:[Order]])=12,"",1),1),IF(OR(F20="yes",G20="yes",H20="yes",I20="yes",J20="yes",K20="yes"="yes"),1,""))</f>
        <v/>
      </c>
      <c r="AX20" s="39" t="s">
        <v>712</v>
      </c>
      <c r="AY20" s="40">
        <f t="shared" si="1"/>
        <v>45691</v>
      </c>
    </row>
    <row r="21" spans="1:51" ht="37" thickTop="1" thickBot="1" x14ac:dyDescent="0.4">
      <c r="A21" s="27" t="s">
        <v>187</v>
      </c>
      <c r="B21" s="164">
        <v>320</v>
      </c>
      <c r="C21" s="16" t="s">
        <v>3282</v>
      </c>
      <c r="D21" s="32" t="s">
        <v>1529</v>
      </c>
      <c r="E21" s="31"/>
      <c r="F21" s="30" t="s">
        <v>128</v>
      </c>
      <c r="G21" s="30" t="s">
        <v>21</v>
      </c>
      <c r="H21" s="30" t="s">
        <v>128</v>
      </c>
      <c r="I21" s="30" t="s">
        <v>128</v>
      </c>
      <c r="J21" s="30" t="s">
        <v>21</v>
      </c>
      <c r="K21" s="30" t="s">
        <v>21</v>
      </c>
      <c r="L21" s="22"/>
      <c r="M21" s="20"/>
      <c r="N21" s="20"/>
      <c r="O21" s="20"/>
      <c r="P21" s="20"/>
      <c r="Q21" s="20"/>
      <c r="R21" s="20"/>
      <c r="S21" s="21"/>
      <c r="T21" s="181" t="str">
        <f>Table3[[#This Row],[Column12]]</f>
        <v>Auto:</v>
      </c>
      <c r="U21" s="25"/>
      <c r="V21" s="51" t="str">
        <f>IF(Table3[[#This Row],[TagOrderMethod]]="Ratio:","plants per 1 tag",IF(Table3[[#This Row],[TagOrderMethod]]="tags included","",IF(Table3[[#This Row],[TagOrderMethod]]="Qty:","tags",IF(Table3[[#This Row],[TagOrderMethod]]="Auto:",IF(U21&lt;&gt;"","tags","")))))</f>
        <v/>
      </c>
      <c r="W21" s="17">
        <v>50</v>
      </c>
      <c r="X21" s="17" t="str">
        <f>IF(ISNUMBER(SEARCH("tag",Table3[[#This Row],[Notes]])), "Yes", "No")</f>
        <v>No</v>
      </c>
      <c r="Y21" s="17" t="str">
        <f>IF(Table3[[#This Row],[Column11]]="yes","tags included","Auto:")</f>
        <v>Auto:</v>
      </c>
      <c r="Z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Row],[TagOrderMethod]]="Auto:",IF(U21&gt;0,U21,IF(COUNTBLANK(L21:S21)=8,"",(IF(Table3[[#This Row],[Column11]]&lt;&gt;"no",Table3[[#This Row],[Size]]*(SUM(Table3[[#This Row],[Date 1]:[Date 8]])),"")))),""))),(Table3[[#This Row],[Bundle]])),"")</f>
        <v/>
      </c>
      <c r="AB21" s="94" t="str">
        <f t="shared" si="0"/>
        <v/>
      </c>
      <c r="AC21" s="75"/>
      <c r="AD21" s="42"/>
      <c r="AE21" s="43"/>
      <c r="AF21" s="44"/>
      <c r="AG21" s="134" t="s">
        <v>2507</v>
      </c>
      <c r="AH21" s="134" t="s">
        <v>21</v>
      </c>
      <c r="AI21" s="134" t="s">
        <v>1956</v>
      </c>
      <c r="AJ21" s="134" t="s">
        <v>1957</v>
      </c>
      <c r="AK21" s="134" t="s">
        <v>21</v>
      </c>
      <c r="AL21" s="134" t="s">
        <v>21</v>
      </c>
      <c r="AM21" s="134" t="b">
        <f>IF(AND(Table3[[#This Row],[Column68]]=TRUE,COUNTBLANK(Table3[[#This Row],[Date 1]:[Date 8]])=8),TRUE,FALSE)</f>
        <v>0</v>
      </c>
      <c r="AN21" s="134" t="b">
        <f>COUNTIF(Table3[[#This Row],[512]:[51]],"yes")&gt;0</f>
        <v>0</v>
      </c>
      <c r="AO21" s="45" t="str">
        <f>IF(Table3[[#This Row],[512]]="yes",Table3[[#This Row],[Column1]],"")</f>
        <v/>
      </c>
      <c r="AP21" s="45" t="str">
        <f>IF(Table3[[#This Row],[250]]="yes",Table3[[#This Row],[Column1.5]],"")</f>
        <v/>
      </c>
      <c r="AQ21" s="45" t="str">
        <f>IF(Table3[[#This Row],[288]]="yes",Table3[[#This Row],[Column2]],"")</f>
        <v/>
      </c>
      <c r="AR21" s="45" t="str">
        <f>IF(Table3[[#This Row],[144]]="yes",Table3[[#This Row],[Column3]],"")</f>
        <v/>
      </c>
      <c r="AS21" s="45" t="str">
        <f>IF(Table3[[#This Row],[26]]="yes",Table3[[#This Row],[Column4]],"")</f>
        <v/>
      </c>
      <c r="AT21" s="45" t="str">
        <f>IF(Table3[[#This Row],[51]]="yes",Table3[[#This Row],[Column5]],"")</f>
        <v/>
      </c>
      <c r="AU21" s="29" t="str">
        <f>IF(COUNTBLANK(Table3[[#This Row],[Date 1]:[Date 8]])=7,IF(Table3[[#This Row],[Column9]]&lt;&gt;"",IF(SUM(L21:S21)&lt;&gt;0,Table3[[#This Row],[Column9]],""),""),(SUBSTITUTE(TRIM(SUBSTITUTE(AO21&amp;","&amp;AP21&amp;","&amp;AQ21&amp;","&amp;AR21&amp;","&amp;AS21&amp;","&amp;AT21&amp;",",","," "))," ",", ")))</f>
        <v/>
      </c>
      <c r="AV21" s="35" t="str">
        <f>IF(COUNTBLANK(L21:AC21)&lt;&gt;13,IF(Table3[[#This Row],[Comments]]="Please order in multiples of 20. Minimum order of 100.",IF(COUNTBLANK(Table3[[#This Row],[Date 1]:[Order]])=12,"",1),1),IF(OR(F21="yes",G21="yes",H21="yes",I21="yes",J21="yes",K21="yes"="yes"),1,""))</f>
        <v/>
      </c>
      <c r="AX21" s="39" t="s">
        <v>713</v>
      </c>
      <c r="AY21" s="40">
        <f t="shared" si="1"/>
        <v>45698</v>
      </c>
    </row>
    <row r="22" spans="1:51" ht="37" thickTop="1" thickBot="1" x14ac:dyDescent="0.4">
      <c r="A22" s="27" t="s">
        <v>187</v>
      </c>
      <c r="B22" s="164">
        <v>420</v>
      </c>
      <c r="C22" s="16" t="s">
        <v>3282</v>
      </c>
      <c r="D22" s="32" t="s">
        <v>885</v>
      </c>
      <c r="E22" s="31"/>
      <c r="F22" s="30" t="s">
        <v>128</v>
      </c>
      <c r="G22" s="30" t="s">
        <v>21</v>
      </c>
      <c r="H22" s="30" t="s">
        <v>128</v>
      </c>
      <c r="I22" s="30" t="s">
        <v>128</v>
      </c>
      <c r="J22" s="30" t="s">
        <v>21</v>
      </c>
      <c r="K22" s="30" t="s">
        <v>21</v>
      </c>
      <c r="L22" s="22"/>
      <c r="M22" s="20"/>
      <c r="N22" s="20"/>
      <c r="O22" s="20"/>
      <c r="P22" s="20"/>
      <c r="Q22" s="20"/>
      <c r="R22" s="20"/>
      <c r="S22" s="21"/>
      <c r="T22" s="181" t="str">
        <f>Table3[[#This Row],[Column12]]</f>
        <v>Auto:</v>
      </c>
      <c r="U22" s="25"/>
      <c r="V22" s="51" t="str">
        <f>IF(Table3[[#This Row],[TagOrderMethod]]="Ratio:","plants per 1 tag",IF(Table3[[#This Row],[TagOrderMethod]]="tags included","",IF(Table3[[#This Row],[TagOrderMethod]]="Qty:","tags",IF(Table3[[#This Row],[TagOrderMethod]]="Auto:",IF(U22&lt;&gt;"","tags","")))))</f>
        <v/>
      </c>
      <c r="W22" s="17">
        <v>50</v>
      </c>
      <c r="X22" s="17" t="str">
        <f>IF(ISNUMBER(SEARCH("tag",Table3[[#This Row],[Notes]])), "Yes", "No")</f>
        <v>No</v>
      </c>
      <c r="Y22" s="17" t="str">
        <f>IF(Table3[[#This Row],[Column11]]="yes","tags included","Auto:")</f>
        <v>Auto:</v>
      </c>
      <c r="Z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Row],[TagOrderMethod]]="Auto:",IF(U22&gt;0,U22,IF(COUNTBLANK(L22:S22)=8,"",(IF(Table3[[#This Row],[Column11]]&lt;&gt;"no",Table3[[#This Row],[Size]]*(SUM(Table3[[#This Row],[Date 1]:[Date 8]])),"")))),""))),(Table3[[#This Row],[Bundle]])),"")</f>
        <v/>
      </c>
      <c r="AB22" s="94" t="str">
        <f t="shared" si="0"/>
        <v/>
      </c>
      <c r="AC22" s="75"/>
      <c r="AD22" s="42"/>
      <c r="AE22" s="43"/>
      <c r="AF22" s="44"/>
      <c r="AG22" s="134" t="s">
        <v>1958</v>
      </c>
      <c r="AH22" s="134" t="s">
        <v>21</v>
      </c>
      <c r="AI22" s="134" t="s">
        <v>1959</v>
      </c>
      <c r="AJ22" s="134" t="s">
        <v>1960</v>
      </c>
      <c r="AK22" s="134" t="s">
        <v>21</v>
      </c>
      <c r="AL22" s="134" t="s">
        <v>21</v>
      </c>
      <c r="AM22" s="134" t="b">
        <f>IF(AND(Table3[[#This Row],[Column68]]=TRUE,COUNTBLANK(Table3[[#This Row],[Date 1]:[Date 8]])=8),TRUE,FALSE)</f>
        <v>0</v>
      </c>
      <c r="AN22" s="134" t="b">
        <f>COUNTIF(Table3[[#This Row],[512]:[51]],"yes")&gt;0</f>
        <v>0</v>
      </c>
      <c r="AO22" s="45" t="str">
        <f>IF(Table3[[#This Row],[512]]="yes",Table3[[#This Row],[Column1]],"")</f>
        <v/>
      </c>
      <c r="AP22" s="45" t="str">
        <f>IF(Table3[[#This Row],[250]]="yes",Table3[[#This Row],[Column1.5]],"")</f>
        <v/>
      </c>
      <c r="AQ22" s="45" t="str">
        <f>IF(Table3[[#This Row],[288]]="yes",Table3[[#This Row],[Column2]],"")</f>
        <v/>
      </c>
      <c r="AR22" s="45" t="str">
        <f>IF(Table3[[#This Row],[144]]="yes",Table3[[#This Row],[Column3]],"")</f>
        <v/>
      </c>
      <c r="AS22" s="45" t="str">
        <f>IF(Table3[[#This Row],[26]]="yes",Table3[[#This Row],[Column4]],"")</f>
        <v/>
      </c>
      <c r="AT22" s="45" t="str">
        <f>IF(Table3[[#This Row],[51]]="yes",Table3[[#This Row],[Column5]],"")</f>
        <v/>
      </c>
      <c r="AU22" s="29" t="str">
        <f>IF(COUNTBLANK(Table3[[#This Row],[Date 1]:[Date 8]])=7,IF(Table3[[#This Row],[Column9]]&lt;&gt;"",IF(SUM(L22:S22)&lt;&gt;0,Table3[[#This Row],[Column9]],""),""),(SUBSTITUTE(TRIM(SUBSTITUTE(AO22&amp;","&amp;AP22&amp;","&amp;AQ22&amp;","&amp;AR22&amp;","&amp;AS22&amp;","&amp;AT22&amp;",",","," "))," ",", ")))</f>
        <v/>
      </c>
      <c r="AV22" s="35" t="str">
        <f>IF(COUNTBLANK(L22:AC22)&lt;&gt;13,IF(Table3[[#This Row],[Comments]]="Please order in multiples of 20. Minimum order of 100.",IF(COUNTBLANK(Table3[[#This Row],[Date 1]:[Order]])=12,"",1),1),IF(OR(F22="yes",G22="yes",H22="yes",I22="yes",J22="yes",K22="yes"="yes"),1,""))</f>
        <v/>
      </c>
      <c r="AX22" s="39" t="s">
        <v>714</v>
      </c>
      <c r="AY22" s="40">
        <f t="shared" si="1"/>
        <v>45705</v>
      </c>
    </row>
    <row r="23" spans="1:51" ht="37" thickTop="1" thickBot="1" x14ac:dyDescent="0.4">
      <c r="A23" s="27" t="s">
        <v>187</v>
      </c>
      <c r="B23" s="164">
        <v>425</v>
      </c>
      <c r="C23" s="16" t="s">
        <v>3282</v>
      </c>
      <c r="D23" s="32" t="s">
        <v>886</v>
      </c>
      <c r="E23" s="31"/>
      <c r="F23" s="30" t="s">
        <v>128</v>
      </c>
      <c r="G23" s="30" t="s">
        <v>21</v>
      </c>
      <c r="H23" s="30" t="s">
        <v>128</v>
      </c>
      <c r="I23" s="30" t="s">
        <v>128</v>
      </c>
      <c r="J23" s="30" t="s">
        <v>21</v>
      </c>
      <c r="K23" s="30" t="s">
        <v>21</v>
      </c>
      <c r="L23" s="22"/>
      <c r="M23" s="20"/>
      <c r="N23" s="20"/>
      <c r="O23" s="20"/>
      <c r="P23" s="20"/>
      <c r="Q23" s="20"/>
      <c r="R23" s="20"/>
      <c r="S23" s="21"/>
      <c r="T23" s="181" t="str">
        <f>Table3[[#This Row],[Column12]]</f>
        <v>Auto:</v>
      </c>
      <c r="U23" s="25"/>
      <c r="V23" s="51" t="str">
        <f>IF(Table3[[#This Row],[TagOrderMethod]]="Ratio:","plants per 1 tag",IF(Table3[[#This Row],[TagOrderMethod]]="tags included","",IF(Table3[[#This Row],[TagOrderMethod]]="Qty:","tags",IF(Table3[[#This Row],[TagOrderMethod]]="Auto:",IF(U23&lt;&gt;"","tags","")))))</f>
        <v/>
      </c>
      <c r="W23" s="17">
        <v>50</v>
      </c>
      <c r="X23" s="17" t="str">
        <f>IF(ISNUMBER(SEARCH("tag",Table3[[#This Row],[Notes]])), "Yes", "No")</f>
        <v>No</v>
      </c>
      <c r="Y23" s="17" t="str">
        <f>IF(Table3[[#This Row],[Column11]]="yes","tags included","Auto:")</f>
        <v>Auto:</v>
      </c>
      <c r="Z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Row],[TagOrderMethod]]="Auto:",IF(U23&gt;0,U23,IF(COUNTBLANK(L23:S23)=8,"",(IF(Table3[[#This Row],[Column11]]&lt;&gt;"no",Table3[[#This Row],[Size]]*(SUM(Table3[[#This Row],[Date 1]:[Date 8]])),"")))),""))),(Table3[[#This Row],[Bundle]])),"")</f>
        <v/>
      </c>
      <c r="AB23" s="94" t="str">
        <f t="shared" si="0"/>
        <v/>
      </c>
      <c r="AC23" s="75"/>
      <c r="AD23" s="42"/>
      <c r="AE23" s="43"/>
      <c r="AF23" s="44"/>
      <c r="AG23" s="134" t="s">
        <v>290</v>
      </c>
      <c r="AH23" s="134" t="s">
        <v>21</v>
      </c>
      <c r="AI23" s="134" t="s">
        <v>287</v>
      </c>
      <c r="AJ23" s="134" t="s">
        <v>284</v>
      </c>
      <c r="AK23" s="134" t="s">
        <v>21</v>
      </c>
      <c r="AL23" s="134" t="s">
        <v>21</v>
      </c>
      <c r="AM23" s="134" t="b">
        <f>IF(AND(Table3[[#This Row],[Column68]]=TRUE,COUNTBLANK(Table3[[#This Row],[Date 1]:[Date 8]])=8),TRUE,FALSE)</f>
        <v>0</v>
      </c>
      <c r="AN23" s="134" t="b">
        <f>COUNTIF(Table3[[#This Row],[512]:[51]],"yes")&gt;0</f>
        <v>0</v>
      </c>
      <c r="AO23" s="45" t="str">
        <f>IF(Table3[[#This Row],[512]]="yes",Table3[[#This Row],[Column1]],"")</f>
        <v/>
      </c>
      <c r="AP23" s="45" t="str">
        <f>IF(Table3[[#This Row],[250]]="yes",Table3[[#This Row],[Column1.5]],"")</f>
        <v/>
      </c>
      <c r="AQ23" s="45" t="str">
        <f>IF(Table3[[#This Row],[288]]="yes",Table3[[#This Row],[Column2]],"")</f>
        <v/>
      </c>
      <c r="AR23" s="45" t="str">
        <f>IF(Table3[[#This Row],[144]]="yes",Table3[[#This Row],[Column3]],"")</f>
        <v/>
      </c>
      <c r="AS23" s="45" t="str">
        <f>IF(Table3[[#This Row],[26]]="yes",Table3[[#This Row],[Column4]],"")</f>
        <v/>
      </c>
      <c r="AT23" s="45" t="str">
        <f>IF(Table3[[#This Row],[51]]="yes",Table3[[#This Row],[Column5]],"")</f>
        <v/>
      </c>
      <c r="AU23" s="29" t="str">
        <f>IF(COUNTBLANK(Table3[[#This Row],[Date 1]:[Date 8]])=7,IF(Table3[[#This Row],[Column9]]&lt;&gt;"",IF(SUM(L23:S23)&lt;&gt;0,Table3[[#This Row],[Column9]],""),""),(SUBSTITUTE(TRIM(SUBSTITUTE(AO23&amp;","&amp;AP23&amp;","&amp;AQ23&amp;","&amp;AR23&amp;","&amp;AS23&amp;","&amp;AT23&amp;",",","," "))," ",", ")))</f>
        <v/>
      </c>
      <c r="AV23" s="35" t="str">
        <f>IF(COUNTBLANK(L23:AC23)&lt;&gt;13,IF(Table3[[#This Row],[Comments]]="Please order in multiples of 20. Minimum order of 100.",IF(COUNTBLANK(Table3[[#This Row],[Date 1]:[Order]])=12,"",1),1),IF(OR(F23="yes",G23="yes",H23="yes",I23="yes",J23="yes",K23="yes"="yes"),1,""))</f>
        <v/>
      </c>
      <c r="AX23" s="39" t="s">
        <v>715</v>
      </c>
      <c r="AY23" s="40">
        <f t="shared" si="1"/>
        <v>45712</v>
      </c>
    </row>
    <row r="24" spans="1:51" ht="37" thickTop="1" thickBot="1" x14ac:dyDescent="0.4">
      <c r="A24" s="27" t="s">
        <v>187</v>
      </c>
      <c r="B24" s="164">
        <v>430</v>
      </c>
      <c r="C24" s="16" t="s">
        <v>3282</v>
      </c>
      <c r="D24" s="32" t="s">
        <v>66</v>
      </c>
      <c r="E24" s="31"/>
      <c r="F24" s="30" t="s">
        <v>128</v>
      </c>
      <c r="G24" s="30" t="s">
        <v>21</v>
      </c>
      <c r="H24" s="30" t="s">
        <v>128</v>
      </c>
      <c r="I24" s="30" t="s">
        <v>128</v>
      </c>
      <c r="J24" s="30" t="s">
        <v>21</v>
      </c>
      <c r="K24" s="30" t="s">
        <v>21</v>
      </c>
      <c r="L24" s="22"/>
      <c r="M24" s="20"/>
      <c r="N24" s="20"/>
      <c r="O24" s="20"/>
      <c r="P24" s="20"/>
      <c r="Q24" s="20"/>
      <c r="R24" s="20"/>
      <c r="S24" s="21"/>
      <c r="T24" s="181" t="str">
        <f>Table3[[#This Row],[Column12]]</f>
        <v>Auto:</v>
      </c>
      <c r="U24" s="25"/>
      <c r="V24" s="51" t="str">
        <f>IF(Table3[[#This Row],[TagOrderMethod]]="Ratio:","plants per 1 tag",IF(Table3[[#This Row],[TagOrderMethod]]="tags included","",IF(Table3[[#This Row],[TagOrderMethod]]="Qty:","tags",IF(Table3[[#This Row],[TagOrderMethod]]="Auto:",IF(U24&lt;&gt;"","tags","")))))</f>
        <v/>
      </c>
      <c r="W24" s="17">
        <v>50</v>
      </c>
      <c r="X24" s="17" t="str">
        <f>IF(ISNUMBER(SEARCH("tag",Table3[[#This Row],[Notes]])), "Yes", "No")</f>
        <v>No</v>
      </c>
      <c r="Y24" s="17" t="str">
        <f>IF(Table3[[#This Row],[Column11]]="yes","tags included","Auto:")</f>
        <v>Auto:</v>
      </c>
      <c r="Z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Row],[TagOrderMethod]]="Auto:",IF(U24&gt;0,U24,IF(COUNTBLANK(L24:S24)=8,"",(IF(Table3[[#This Row],[Column11]]&lt;&gt;"no",Table3[[#This Row],[Size]]*(SUM(Table3[[#This Row],[Date 1]:[Date 8]])),"")))),""))),(Table3[[#This Row],[Bundle]])),"")</f>
        <v/>
      </c>
      <c r="AB24" s="94" t="str">
        <f t="shared" si="0"/>
        <v/>
      </c>
      <c r="AC24" s="75"/>
      <c r="AD24" s="42"/>
      <c r="AE24" s="43"/>
      <c r="AF24" s="44"/>
      <c r="AG24" s="134" t="s">
        <v>289</v>
      </c>
      <c r="AH24" s="134" t="s">
        <v>21</v>
      </c>
      <c r="AI24" s="134" t="s">
        <v>286</v>
      </c>
      <c r="AJ24" s="134" t="s">
        <v>283</v>
      </c>
      <c r="AK24" s="134" t="s">
        <v>21</v>
      </c>
      <c r="AL24" s="134" t="s">
        <v>21</v>
      </c>
      <c r="AM24" s="134" t="b">
        <f>IF(AND(Table3[[#This Row],[Column68]]=TRUE,COUNTBLANK(Table3[[#This Row],[Date 1]:[Date 8]])=8),TRUE,FALSE)</f>
        <v>0</v>
      </c>
      <c r="AN24" s="134" t="b">
        <f>COUNTIF(Table3[[#This Row],[512]:[51]],"yes")&gt;0</f>
        <v>0</v>
      </c>
      <c r="AO24" s="45" t="str">
        <f>IF(Table3[[#This Row],[512]]="yes",Table3[[#This Row],[Column1]],"")</f>
        <v/>
      </c>
      <c r="AP24" s="45" t="str">
        <f>IF(Table3[[#This Row],[250]]="yes",Table3[[#This Row],[Column1.5]],"")</f>
        <v/>
      </c>
      <c r="AQ24" s="45" t="str">
        <f>IF(Table3[[#This Row],[288]]="yes",Table3[[#This Row],[Column2]],"")</f>
        <v/>
      </c>
      <c r="AR24" s="45" t="str">
        <f>IF(Table3[[#This Row],[144]]="yes",Table3[[#This Row],[Column3]],"")</f>
        <v/>
      </c>
      <c r="AS24" s="45" t="str">
        <f>IF(Table3[[#This Row],[26]]="yes",Table3[[#This Row],[Column4]],"")</f>
        <v/>
      </c>
      <c r="AT24" s="45" t="str">
        <f>IF(Table3[[#This Row],[51]]="yes",Table3[[#This Row],[Column5]],"")</f>
        <v/>
      </c>
      <c r="AU24" s="29" t="str">
        <f>IF(COUNTBLANK(Table3[[#This Row],[Date 1]:[Date 8]])=7,IF(Table3[[#This Row],[Column9]]&lt;&gt;"",IF(SUM(L24:S24)&lt;&gt;0,Table3[[#This Row],[Column9]],""),""),(SUBSTITUTE(TRIM(SUBSTITUTE(AO24&amp;","&amp;AP24&amp;","&amp;AQ24&amp;","&amp;AR24&amp;","&amp;AS24&amp;","&amp;AT24&amp;",",","," "))," ",", ")))</f>
        <v/>
      </c>
      <c r="AV24" s="35" t="str">
        <f>IF(COUNTBLANK(L24:AC24)&lt;&gt;13,IF(Table3[[#This Row],[Comments]]="Please order in multiples of 20. Minimum order of 100.",IF(COUNTBLANK(Table3[[#This Row],[Date 1]:[Order]])=12,"",1),1),IF(OR(F24="yes",G24="yes",H24="yes",I24="yes",J24="yes",K24="yes"="yes"),1,""))</f>
        <v/>
      </c>
      <c r="AX24" s="39" t="s">
        <v>716</v>
      </c>
      <c r="AY24" s="40">
        <f t="shared" si="1"/>
        <v>45719</v>
      </c>
    </row>
    <row r="25" spans="1:51" ht="37" thickTop="1" thickBot="1" x14ac:dyDescent="0.4">
      <c r="A25" s="27" t="s">
        <v>187</v>
      </c>
      <c r="B25" s="164">
        <v>435</v>
      </c>
      <c r="C25" s="16" t="s">
        <v>3282</v>
      </c>
      <c r="D25" s="32" t="s">
        <v>67</v>
      </c>
      <c r="E25" s="31"/>
      <c r="F25" s="30" t="s">
        <v>128</v>
      </c>
      <c r="G25" s="30" t="s">
        <v>21</v>
      </c>
      <c r="H25" s="30" t="s">
        <v>128</v>
      </c>
      <c r="I25" s="30" t="s">
        <v>128</v>
      </c>
      <c r="J25" s="30" t="s">
        <v>21</v>
      </c>
      <c r="K25" s="30" t="s">
        <v>21</v>
      </c>
      <c r="L25" s="22"/>
      <c r="M25" s="20"/>
      <c r="N25" s="20"/>
      <c r="O25" s="20"/>
      <c r="P25" s="20"/>
      <c r="Q25" s="20"/>
      <c r="R25" s="20"/>
      <c r="S25" s="21"/>
      <c r="T25" s="181" t="str">
        <f>Table3[[#This Row],[Column12]]</f>
        <v>Auto:</v>
      </c>
      <c r="U25" s="25"/>
      <c r="V25" s="51" t="str">
        <f>IF(Table3[[#This Row],[TagOrderMethod]]="Ratio:","plants per 1 tag",IF(Table3[[#This Row],[TagOrderMethod]]="tags included","",IF(Table3[[#This Row],[TagOrderMethod]]="Qty:","tags",IF(Table3[[#This Row],[TagOrderMethod]]="Auto:",IF(U25&lt;&gt;"","tags","")))))</f>
        <v/>
      </c>
      <c r="W25" s="17">
        <v>50</v>
      </c>
      <c r="X25" s="17" t="str">
        <f>IF(ISNUMBER(SEARCH("tag",Table3[[#This Row],[Notes]])), "Yes", "No")</f>
        <v>No</v>
      </c>
      <c r="Y25" s="17" t="str">
        <f>IF(Table3[[#This Row],[Column11]]="yes","tags included","Auto:")</f>
        <v>Auto:</v>
      </c>
      <c r="Z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Row],[TagOrderMethod]]="Auto:",IF(U25&gt;0,U25,IF(COUNTBLANK(L25:S25)=8,"",(IF(Table3[[#This Row],[Column11]]&lt;&gt;"no",Table3[[#This Row],[Size]]*(SUM(Table3[[#This Row],[Date 1]:[Date 8]])),"")))),""))),(Table3[[#This Row],[Bundle]])),"")</f>
        <v/>
      </c>
      <c r="AB25" s="94" t="str">
        <f t="shared" si="0"/>
        <v/>
      </c>
      <c r="AC25" s="75"/>
      <c r="AD25" s="42"/>
      <c r="AE25" s="43"/>
      <c r="AF25" s="44"/>
      <c r="AG25" s="134" t="s">
        <v>288</v>
      </c>
      <c r="AH25" s="134" t="s">
        <v>21</v>
      </c>
      <c r="AI25" s="134" t="s">
        <v>285</v>
      </c>
      <c r="AJ25" s="134" t="s">
        <v>282</v>
      </c>
      <c r="AK25" s="134" t="s">
        <v>21</v>
      </c>
      <c r="AL25" s="134" t="s">
        <v>21</v>
      </c>
      <c r="AM25" s="134" t="b">
        <f>IF(AND(Table3[[#This Row],[Column68]]=TRUE,COUNTBLANK(Table3[[#This Row],[Date 1]:[Date 8]])=8),TRUE,FALSE)</f>
        <v>0</v>
      </c>
      <c r="AN25" s="134" t="b">
        <f>COUNTIF(Table3[[#This Row],[512]:[51]],"yes")&gt;0</f>
        <v>0</v>
      </c>
      <c r="AO25" s="45" t="str">
        <f>IF(Table3[[#This Row],[512]]="yes",Table3[[#This Row],[Column1]],"")</f>
        <v/>
      </c>
      <c r="AP25" s="45" t="str">
        <f>IF(Table3[[#This Row],[250]]="yes",Table3[[#This Row],[Column1.5]],"")</f>
        <v/>
      </c>
      <c r="AQ25" s="45" t="str">
        <f>IF(Table3[[#This Row],[288]]="yes",Table3[[#This Row],[Column2]],"")</f>
        <v/>
      </c>
      <c r="AR25" s="45" t="str">
        <f>IF(Table3[[#This Row],[144]]="yes",Table3[[#This Row],[Column3]],"")</f>
        <v/>
      </c>
      <c r="AS25" s="45" t="str">
        <f>IF(Table3[[#This Row],[26]]="yes",Table3[[#This Row],[Column4]],"")</f>
        <v/>
      </c>
      <c r="AT25" s="45" t="str">
        <f>IF(Table3[[#This Row],[51]]="yes",Table3[[#This Row],[Column5]],"")</f>
        <v/>
      </c>
      <c r="AU25" s="29" t="str">
        <f>IF(COUNTBLANK(Table3[[#This Row],[Date 1]:[Date 8]])=7,IF(Table3[[#This Row],[Column9]]&lt;&gt;"",IF(SUM(L25:S25)&lt;&gt;0,Table3[[#This Row],[Column9]],""),""),(SUBSTITUTE(TRIM(SUBSTITUTE(AO25&amp;","&amp;AP25&amp;","&amp;AQ25&amp;","&amp;AR25&amp;","&amp;AS25&amp;","&amp;AT25&amp;",",","," "))," ",", ")))</f>
        <v/>
      </c>
      <c r="AV25" s="35" t="str">
        <f>IF(COUNTBLANK(L25:AC25)&lt;&gt;13,IF(Table3[[#This Row],[Comments]]="Please order in multiples of 20. Minimum order of 100.",IF(COUNTBLANK(Table3[[#This Row],[Date 1]:[Order]])=12,"",1),1),IF(OR(F25="yes",G25="yes",H25="yes",I25="yes",J25="yes",K25="yes"="yes"),1,""))</f>
        <v/>
      </c>
      <c r="AX25" s="39" t="s">
        <v>717</v>
      </c>
      <c r="AY25" s="40">
        <f t="shared" si="1"/>
        <v>45726</v>
      </c>
    </row>
    <row r="26" spans="1:51" ht="37" thickTop="1" thickBot="1" x14ac:dyDescent="0.4">
      <c r="A26" s="27" t="s">
        <v>187</v>
      </c>
      <c r="B26" s="164">
        <v>440</v>
      </c>
      <c r="C26" s="16" t="s">
        <v>3282</v>
      </c>
      <c r="D26" s="32" t="s">
        <v>68</v>
      </c>
      <c r="E26" s="31"/>
      <c r="F26" s="30" t="s">
        <v>128</v>
      </c>
      <c r="G26" s="30" t="s">
        <v>21</v>
      </c>
      <c r="H26" s="30" t="s">
        <v>128</v>
      </c>
      <c r="I26" s="30" t="s">
        <v>128</v>
      </c>
      <c r="J26" s="30" t="s">
        <v>21</v>
      </c>
      <c r="K26" s="30" t="s">
        <v>21</v>
      </c>
      <c r="L26" s="22"/>
      <c r="M26" s="20"/>
      <c r="N26" s="20"/>
      <c r="O26" s="20"/>
      <c r="P26" s="20"/>
      <c r="Q26" s="20"/>
      <c r="R26" s="20"/>
      <c r="S26" s="21"/>
      <c r="T26" s="181" t="str">
        <f>Table3[[#This Row],[Column12]]</f>
        <v>Auto:</v>
      </c>
      <c r="U26" s="25"/>
      <c r="V26" s="51" t="str">
        <f>IF(Table3[[#This Row],[TagOrderMethod]]="Ratio:","plants per 1 tag",IF(Table3[[#This Row],[TagOrderMethod]]="tags included","",IF(Table3[[#This Row],[TagOrderMethod]]="Qty:","tags",IF(Table3[[#This Row],[TagOrderMethod]]="Auto:",IF(U26&lt;&gt;"","tags","")))))</f>
        <v/>
      </c>
      <c r="W26" s="17">
        <v>50</v>
      </c>
      <c r="X26" s="17" t="str">
        <f>IF(ISNUMBER(SEARCH("tag",Table3[[#This Row],[Notes]])), "Yes", "No")</f>
        <v>No</v>
      </c>
      <c r="Y26" s="17" t="str">
        <f>IF(Table3[[#This Row],[Column11]]="yes","tags included","Auto:")</f>
        <v>Auto:</v>
      </c>
      <c r="Z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Row],[TagOrderMethod]]="Auto:",IF(U26&gt;0,U26,IF(COUNTBLANK(L26:S26)=8,"",(IF(Table3[[#This Row],[Column11]]&lt;&gt;"no",Table3[[#This Row],[Size]]*(SUM(Table3[[#This Row],[Date 1]:[Date 8]])),"")))),""))),(Table3[[#This Row],[Bundle]])),"")</f>
        <v/>
      </c>
      <c r="AB26" s="94" t="str">
        <f t="shared" si="0"/>
        <v/>
      </c>
      <c r="AC26" s="75"/>
      <c r="AD26" s="42"/>
      <c r="AE26" s="43"/>
      <c r="AF26" s="44"/>
      <c r="AG26" s="134" t="s">
        <v>1961</v>
      </c>
      <c r="AH26" s="134" t="s">
        <v>21</v>
      </c>
      <c r="AI26" s="134" t="s">
        <v>1962</v>
      </c>
      <c r="AJ26" s="134" t="s">
        <v>1963</v>
      </c>
      <c r="AK26" s="134" t="s">
        <v>21</v>
      </c>
      <c r="AL26" s="134" t="s">
        <v>21</v>
      </c>
      <c r="AM26" s="134" t="b">
        <f>IF(AND(Table3[[#This Row],[Column68]]=TRUE,COUNTBLANK(Table3[[#This Row],[Date 1]:[Date 8]])=8),TRUE,FALSE)</f>
        <v>0</v>
      </c>
      <c r="AN26" s="134" t="b">
        <f>COUNTIF(Table3[[#This Row],[512]:[51]],"yes")&gt;0</f>
        <v>0</v>
      </c>
      <c r="AO26" s="45" t="str">
        <f>IF(Table3[[#This Row],[512]]="yes",Table3[[#This Row],[Column1]],"")</f>
        <v/>
      </c>
      <c r="AP26" s="45" t="str">
        <f>IF(Table3[[#This Row],[250]]="yes",Table3[[#This Row],[Column1.5]],"")</f>
        <v/>
      </c>
      <c r="AQ26" s="45" t="str">
        <f>IF(Table3[[#This Row],[288]]="yes",Table3[[#This Row],[Column2]],"")</f>
        <v/>
      </c>
      <c r="AR26" s="45" t="str">
        <f>IF(Table3[[#This Row],[144]]="yes",Table3[[#This Row],[Column3]],"")</f>
        <v/>
      </c>
      <c r="AS26" s="45" t="str">
        <f>IF(Table3[[#This Row],[26]]="yes",Table3[[#This Row],[Column4]],"")</f>
        <v/>
      </c>
      <c r="AT26" s="45" t="str">
        <f>IF(Table3[[#This Row],[51]]="yes",Table3[[#This Row],[Column5]],"")</f>
        <v/>
      </c>
      <c r="AU26" s="29" t="str">
        <f>IF(COUNTBLANK(Table3[[#This Row],[Date 1]:[Date 8]])=7,IF(Table3[[#This Row],[Column9]]&lt;&gt;"",IF(SUM(L26:S26)&lt;&gt;0,Table3[[#This Row],[Column9]],""),""),(SUBSTITUTE(TRIM(SUBSTITUTE(AO26&amp;","&amp;AP26&amp;","&amp;AQ26&amp;","&amp;AR26&amp;","&amp;AS26&amp;","&amp;AT26&amp;",",","," "))," ",", ")))</f>
        <v/>
      </c>
      <c r="AV26" s="35" t="str">
        <f>IF(COUNTBLANK(L26:AC26)&lt;&gt;13,IF(Table3[[#This Row],[Comments]]="Please order in multiples of 20. Minimum order of 100.",IF(COUNTBLANK(Table3[[#This Row],[Date 1]:[Order]])=12,"",1),1),IF(OR(F26="yes",G26="yes",H26="yes",I26="yes",J26="yes",K26="yes"="yes"),1,""))</f>
        <v/>
      </c>
      <c r="AX26" s="39" t="s">
        <v>718</v>
      </c>
      <c r="AY26" s="40">
        <f t="shared" si="1"/>
        <v>45733</v>
      </c>
    </row>
    <row r="27" spans="1:51" ht="37" thickTop="1" thickBot="1" x14ac:dyDescent="0.4">
      <c r="A27" s="27" t="s">
        <v>187</v>
      </c>
      <c r="B27" s="164">
        <v>450</v>
      </c>
      <c r="C27" s="16" t="s">
        <v>3282</v>
      </c>
      <c r="D27" s="32" t="s">
        <v>746</v>
      </c>
      <c r="E27" s="31"/>
      <c r="F27" s="30" t="s">
        <v>128</v>
      </c>
      <c r="G27" s="30" t="s">
        <v>128</v>
      </c>
      <c r="H27" s="30" t="s">
        <v>128</v>
      </c>
      <c r="I27" s="30" t="s">
        <v>128</v>
      </c>
      <c r="J27" s="30" t="s">
        <v>21</v>
      </c>
      <c r="K27" s="30" t="s">
        <v>21</v>
      </c>
      <c r="L27" s="22"/>
      <c r="M27" s="20"/>
      <c r="N27" s="20"/>
      <c r="O27" s="20"/>
      <c r="P27" s="20"/>
      <c r="Q27" s="20"/>
      <c r="R27" s="20"/>
      <c r="S27" s="21"/>
      <c r="T27" s="181" t="str">
        <f>Table3[[#This Row],[Column12]]</f>
        <v>Auto:</v>
      </c>
      <c r="U27" s="25"/>
      <c r="V27" s="51" t="str">
        <f>IF(Table3[[#This Row],[TagOrderMethod]]="Ratio:","plants per 1 tag",IF(Table3[[#This Row],[TagOrderMethod]]="tags included","",IF(Table3[[#This Row],[TagOrderMethod]]="Qty:","tags",IF(Table3[[#This Row],[TagOrderMethod]]="Auto:",IF(U27&lt;&gt;"","tags","")))))</f>
        <v/>
      </c>
      <c r="W27" s="17">
        <v>50</v>
      </c>
      <c r="X27" s="17" t="str">
        <f>IF(ISNUMBER(SEARCH("tag",Table3[[#This Row],[Notes]])), "Yes", "No")</f>
        <v>No</v>
      </c>
      <c r="Y27" s="17" t="str">
        <f>IF(Table3[[#This Row],[Column11]]="yes","tags included","Auto:")</f>
        <v>Auto:</v>
      </c>
      <c r="Z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Row],[TagOrderMethod]]="Auto:",IF(U27&gt;0,U27,IF(COUNTBLANK(L27:S27)=8,"",(IF(Table3[[#This Row],[Column11]]&lt;&gt;"no",Table3[[#This Row],[Size]]*(SUM(Table3[[#This Row],[Date 1]:[Date 8]])),"")))),""))),(Table3[[#This Row],[Bundle]])),"")</f>
        <v/>
      </c>
      <c r="AB27" s="94" t="str">
        <f t="shared" si="0"/>
        <v/>
      </c>
      <c r="AC27" s="75"/>
      <c r="AD27" s="42"/>
      <c r="AE27" s="43"/>
      <c r="AF27" s="44"/>
      <c r="AG27" s="134" t="s">
        <v>69</v>
      </c>
      <c r="AH27" s="134" t="s">
        <v>1964</v>
      </c>
      <c r="AI27" s="134" t="s">
        <v>70</v>
      </c>
      <c r="AJ27" s="134" t="s">
        <v>71</v>
      </c>
      <c r="AK27" s="134" t="s">
        <v>21</v>
      </c>
      <c r="AL27" s="134" t="s">
        <v>21</v>
      </c>
      <c r="AM27" s="134" t="b">
        <f>IF(AND(Table3[[#This Row],[Column68]]=TRUE,COUNTBLANK(Table3[[#This Row],[Date 1]:[Date 8]])=8),TRUE,FALSE)</f>
        <v>0</v>
      </c>
      <c r="AN27" s="134" t="b">
        <f>COUNTIF(Table3[[#This Row],[512]:[51]],"yes")&gt;0</f>
        <v>0</v>
      </c>
      <c r="AO27" s="45" t="str">
        <f>IF(Table3[[#This Row],[512]]="yes",Table3[[#This Row],[Column1]],"")</f>
        <v/>
      </c>
      <c r="AP27" s="45" t="str">
        <f>IF(Table3[[#This Row],[250]]="yes",Table3[[#This Row],[Column1.5]],"")</f>
        <v/>
      </c>
      <c r="AQ27" s="45" t="str">
        <f>IF(Table3[[#This Row],[288]]="yes",Table3[[#This Row],[Column2]],"")</f>
        <v/>
      </c>
      <c r="AR27" s="45" t="str">
        <f>IF(Table3[[#This Row],[144]]="yes",Table3[[#This Row],[Column3]],"")</f>
        <v/>
      </c>
      <c r="AS27" s="45" t="str">
        <f>IF(Table3[[#This Row],[26]]="yes",Table3[[#This Row],[Column4]],"")</f>
        <v/>
      </c>
      <c r="AT27" s="45" t="str">
        <f>IF(Table3[[#This Row],[51]]="yes",Table3[[#This Row],[Column5]],"")</f>
        <v/>
      </c>
      <c r="AU27" s="29" t="str">
        <f>IF(COUNTBLANK(Table3[[#This Row],[Date 1]:[Date 8]])=7,IF(Table3[[#This Row],[Column9]]&lt;&gt;"",IF(SUM(L27:S27)&lt;&gt;0,Table3[[#This Row],[Column9]],""),""),(SUBSTITUTE(TRIM(SUBSTITUTE(AO27&amp;","&amp;AP27&amp;","&amp;AQ27&amp;","&amp;AR27&amp;","&amp;AS27&amp;","&amp;AT27&amp;",",","," "))," ",", ")))</f>
        <v/>
      </c>
      <c r="AV27" s="35" t="str">
        <f>IF(COUNTBLANK(L27:AC27)&lt;&gt;13,IF(Table3[[#This Row],[Comments]]="Please order in multiples of 20. Minimum order of 100.",IF(COUNTBLANK(Table3[[#This Row],[Date 1]:[Order]])=12,"",1),1),IF(OR(F27="yes",G27="yes",H27="yes",I27="yes",J27="yes",K27="yes"="yes"),1,""))</f>
        <v/>
      </c>
      <c r="AX27" s="39" t="s">
        <v>719</v>
      </c>
      <c r="AY27" s="40">
        <f t="shared" si="1"/>
        <v>45740</v>
      </c>
    </row>
    <row r="28" spans="1:51" ht="37" thickTop="1" thickBot="1" x14ac:dyDescent="0.4">
      <c r="A28" s="27" t="s">
        <v>187</v>
      </c>
      <c r="B28" s="164">
        <v>455</v>
      </c>
      <c r="C28" s="16" t="s">
        <v>3282</v>
      </c>
      <c r="D28" s="32" t="s">
        <v>343</v>
      </c>
      <c r="E28" s="31"/>
      <c r="F28" s="30" t="s">
        <v>128</v>
      </c>
      <c r="G28" s="30" t="s">
        <v>128</v>
      </c>
      <c r="H28" s="30" t="s">
        <v>128</v>
      </c>
      <c r="I28" s="30" t="s">
        <v>128</v>
      </c>
      <c r="J28" s="30" t="s">
        <v>21</v>
      </c>
      <c r="K28" s="30" t="s">
        <v>21</v>
      </c>
      <c r="L28" s="22"/>
      <c r="M28" s="20"/>
      <c r="N28" s="20"/>
      <c r="O28" s="20"/>
      <c r="P28" s="20"/>
      <c r="Q28" s="20"/>
      <c r="R28" s="20"/>
      <c r="S28" s="21"/>
      <c r="T28" s="181" t="str">
        <f>Table3[[#This Row],[Column12]]</f>
        <v>Auto:</v>
      </c>
      <c r="U28" s="25"/>
      <c r="V28" s="51" t="str">
        <f>IF(Table3[[#This Row],[TagOrderMethod]]="Ratio:","plants per 1 tag",IF(Table3[[#This Row],[TagOrderMethod]]="tags included","",IF(Table3[[#This Row],[TagOrderMethod]]="Qty:","tags",IF(Table3[[#This Row],[TagOrderMethod]]="Auto:",IF(U28&lt;&gt;"","tags","")))))</f>
        <v/>
      </c>
      <c r="W28" s="17">
        <v>50</v>
      </c>
      <c r="X28" s="17" t="str">
        <f>IF(ISNUMBER(SEARCH("tag",Table3[[#This Row],[Notes]])), "Yes", "No")</f>
        <v>No</v>
      </c>
      <c r="Y28" s="17" t="str">
        <f>IF(Table3[[#This Row],[Column11]]="yes","tags included","Auto:")</f>
        <v>Auto:</v>
      </c>
      <c r="Z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Row],[TagOrderMethod]]="Auto:",IF(U28&gt;0,U28,IF(COUNTBLANK(L28:S28)=8,"",(IF(Table3[[#This Row],[Column11]]&lt;&gt;"no",Table3[[#This Row],[Size]]*(SUM(Table3[[#This Row],[Date 1]:[Date 8]])),"")))),""))),(Table3[[#This Row],[Bundle]])),"")</f>
        <v/>
      </c>
      <c r="AB28" s="94" t="str">
        <f t="shared" si="0"/>
        <v/>
      </c>
      <c r="AC28" s="75"/>
      <c r="AD28" s="42"/>
      <c r="AE28" s="43"/>
      <c r="AF28" s="44"/>
      <c r="AG28" s="134" t="s">
        <v>1569</v>
      </c>
      <c r="AH28" s="134" t="s">
        <v>2508</v>
      </c>
      <c r="AI28" s="134" t="s">
        <v>1570</v>
      </c>
      <c r="AJ28" s="134" t="s">
        <v>1571</v>
      </c>
      <c r="AK28" s="134" t="s">
        <v>21</v>
      </c>
      <c r="AL28" s="134" t="s">
        <v>21</v>
      </c>
      <c r="AM28" s="134" t="b">
        <f>IF(AND(Table3[[#This Row],[Column68]]=TRUE,COUNTBLANK(Table3[[#This Row],[Date 1]:[Date 8]])=8),TRUE,FALSE)</f>
        <v>0</v>
      </c>
      <c r="AN28" s="134" t="b">
        <f>COUNTIF(Table3[[#This Row],[512]:[51]],"yes")&gt;0</f>
        <v>0</v>
      </c>
      <c r="AO28" s="45" t="str">
        <f>IF(Table3[[#This Row],[512]]="yes",Table3[[#This Row],[Column1]],"")</f>
        <v/>
      </c>
      <c r="AP28" s="45" t="str">
        <f>IF(Table3[[#This Row],[250]]="yes",Table3[[#This Row],[Column1.5]],"")</f>
        <v/>
      </c>
      <c r="AQ28" s="45" t="str">
        <f>IF(Table3[[#This Row],[288]]="yes",Table3[[#This Row],[Column2]],"")</f>
        <v/>
      </c>
      <c r="AR28" s="45" t="str">
        <f>IF(Table3[[#This Row],[144]]="yes",Table3[[#This Row],[Column3]],"")</f>
        <v/>
      </c>
      <c r="AS28" s="45" t="str">
        <f>IF(Table3[[#This Row],[26]]="yes",Table3[[#This Row],[Column4]],"")</f>
        <v/>
      </c>
      <c r="AT28" s="45" t="str">
        <f>IF(Table3[[#This Row],[51]]="yes",Table3[[#This Row],[Column5]],"")</f>
        <v/>
      </c>
      <c r="AU28" s="29" t="str">
        <f>IF(COUNTBLANK(Table3[[#This Row],[Date 1]:[Date 8]])=7,IF(Table3[[#This Row],[Column9]]&lt;&gt;"",IF(SUM(L28:S28)&lt;&gt;0,Table3[[#This Row],[Column9]],""),""),(SUBSTITUTE(TRIM(SUBSTITUTE(AO28&amp;","&amp;AP28&amp;","&amp;AQ28&amp;","&amp;AR28&amp;","&amp;AS28&amp;","&amp;AT28&amp;",",","," "))," ",", ")))</f>
        <v/>
      </c>
      <c r="AV28" s="35" t="str">
        <f>IF(COUNTBLANK(L28:AC28)&lt;&gt;13,IF(Table3[[#This Row],[Comments]]="Please order in multiples of 20. Minimum order of 100.",IF(COUNTBLANK(Table3[[#This Row],[Date 1]:[Order]])=12,"",1),1),IF(OR(F28="yes",G28="yes",H28="yes",I28="yes",J28="yes",K28="yes"="yes"),1,""))</f>
        <v/>
      </c>
      <c r="AX28" s="39" t="s">
        <v>720</v>
      </c>
      <c r="AY28" s="40">
        <f t="shared" si="1"/>
        <v>45747</v>
      </c>
    </row>
    <row r="29" spans="1:51" ht="37" thickTop="1" thickBot="1" x14ac:dyDescent="0.4">
      <c r="A29" s="27" t="s">
        <v>187</v>
      </c>
      <c r="B29" s="164">
        <v>460</v>
      </c>
      <c r="C29" s="16" t="s">
        <v>3282</v>
      </c>
      <c r="D29" s="32" t="s">
        <v>747</v>
      </c>
      <c r="E29" s="31"/>
      <c r="F29" s="30" t="s">
        <v>128</v>
      </c>
      <c r="G29" s="30" t="s">
        <v>128</v>
      </c>
      <c r="H29" s="30" t="s">
        <v>128</v>
      </c>
      <c r="I29" s="30" t="s">
        <v>128</v>
      </c>
      <c r="J29" s="30" t="s">
        <v>21</v>
      </c>
      <c r="K29" s="30" t="s">
        <v>21</v>
      </c>
      <c r="L29" s="22"/>
      <c r="M29" s="20"/>
      <c r="N29" s="20"/>
      <c r="O29" s="20"/>
      <c r="P29" s="20"/>
      <c r="Q29" s="20"/>
      <c r="R29" s="20"/>
      <c r="S29" s="21"/>
      <c r="T29" s="181" t="str">
        <f>Table3[[#This Row],[Column12]]</f>
        <v>Auto:</v>
      </c>
      <c r="U29" s="25"/>
      <c r="V29" s="51" t="str">
        <f>IF(Table3[[#This Row],[TagOrderMethod]]="Ratio:","plants per 1 tag",IF(Table3[[#This Row],[TagOrderMethod]]="tags included","",IF(Table3[[#This Row],[TagOrderMethod]]="Qty:","tags",IF(Table3[[#This Row],[TagOrderMethod]]="Auto:",IF(U29&lt;&gt;"","tags","")))))</f>
        <v/>
      </c>
      <c r="W29" s="17">
        <v>50</v>
      </c>
      <c r="X29" s="17" t="str">
        <f>IF(ISNUMBER(SEARCH("tag",Table3[[#This Row],[Notes]])), "Yes", "No")</f>
        <v>No</v>
      </c>
      <c r="Y29" s="17" t="str">
        <f>IF(Table3[[#This Row],[Column11]]="yes","tags included","Auto:")</f>
        <v>Auto:</v>
      </c>
      <c r="Z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Row],[TagOrderMethod]]="Auto:",IF(U29&gt;0,U29,IF(COUNTBLANK(L29:S29)=8,"",(IF(Table3[[#This Row],[Column11]]&lt;&gt;"no",Table3[[#This Row],[Size]]*(SUM(Table3[[#This Row],[Date 1]:[Date 8]])),"")))),""))),(Table3[[#This Row],[Bundle]])),"")</f>
        <v/>
      </c>
      <c r="AB29" s="94" t="str">
        <f t="shared" si="0"/>
        <v/>
      </c>
      <c r="AC29" s="75"/>
      <c r="AD29" s="42"/>
      <c r="AE29" s="43"/>
      <c r="AF29" s="44"/>
      <c r="AG29" s="134" t="s">
        <v>3631</v>
      </c>
      <c r="AH29" s="134" t="s">
        <v>3632</v>
      </c>
      <c r="AI29" s="134" t="s">
        <v>3633</v>
      </c>
      <c r="AJ29" s="134" t="s">
        <v>3634</v>
      </c>
      <c r="AK29" s="134" t="s">
        <v>21</v>
      </c>
      <c r="AL29" s="134" t="s">
        <v>21</v>
      </c>
      <c r="AM29" s="134" t="b">
        <f>IF(AND(Table3[[#This Row],[Column68]]=TRUE,COUNTBLANK(Table3[[#This Row],[Date 1]:[Date 8]])=8),TRUE,FALSE)</f>
        <v>0</v>
      </c>
      <c r="AN29" s="134" t="b">
        <f>COUNTIF(Table3[[#This Row],[512]:[51]],"yes")&gt;0</f>
        <v>0</v>
      </c>
      <c r="AO29" s="45" t="str">
        <f>IF(Table3[[#This Row],[512]]="yes",Table3[[#This Row],[Column1]],"")</f>
        <v/>
      </c>
      <c r="AP29" s="45" t="str">
        <f>IF(Table3[[#This Row],[250]]="yes",Table3[[#This Row],[Column1.5]],"")</f>
        <v/>
      </c>
      <c r="AQ29" s="45" t="str">
        <f>IF(Table3[[#This Row],[288]]="yes",Table3[[#This Row],[Column2]],"")</f>
        <v/>
      </c>
      <c r="AR29" s="45" t="str">
        <f>IF(Table3[[#This Row],[144]]="yes",Table3[[#This Row],[Column3]],"")</f>
        <v/>
      </c>
      <c r="AS29" s="45" t="str">
        <f>IF(Table3[[#This Row],[26]]="yes",Table3[[#This Row],[Column4]],"")</f>
        <v/>
      </c>
      <c r="AT29" s="45" t="str">
        <f>IF(Table3[[#This Row],[51]]="yes",Table3[[#This Row],[Column5]],"")</f>
        <v/>
      </c>
      <c r="AU29" s="29" t="str">
        <f>IF(COUNTBLANK(Table3[[#This Row],[Date 1]:[Date 8]])=7,IF(Table3[[#This Row],[Column9]]&lt;&gt;"",IF(SUM(L29:S29)&lt;&gt;0,Table3[[#This Row],[Column9]],""),""),(SUBSTITUTE(TRIM(SUBSTITUTE(AO29&amp;","&amp;AP29&amp;","&amp;AQ29&amp;","&amp;AR29&amp;","&amp;AS29&amp;","&amp;AT29&amp;",",","," "))," ",", ")))</f>
        <v/>
      </c>
      <c r="AV29" s="35" t="str">
        <f>IF(COUNTBLANK(L29:AC29)&lt;&gt;13,IF(Table3[[#This Row],[Comments]]="Please order in multiples of 20. Minimum order of 100.",IF(COUNTBLANK(Table3[[#This Row],[Date 1]:[Order]])=12,"",1),1),IF(OR(F29="yes",G29="yes",H29="yes",I29="yes",J29="yes",K29="yes"="yes"),1,""))</f>
        <v/>
      </c>
      <c r="AX29" s="39" t="s">
        <v>721</v>
      </c>
      <c r="AY29" s="40">
        <f t="shared" si="1"/>
        <v>45754</v>
      </c>
    </row>
    <row r="30" spans="1:51" ht="37" thickTop="1" thickBot="1" x14ac:dyDescent="0.4">
      <c r="A30" s="27" t="s">
        <v>187</v>
      </c>
      <c r="B30" s="164">
        <v>465</v>
      </c>
      <c r="C30" s="16" t="s">
        <v>3282</v>
      </c>
      <c r="D30" s="32" t="s">
        <v>344</v>
      </c>
      <c r="E30" s="31"/>
      <c r="F30" s="30" t="s">
        <v>128</v>
      </c>
      <c r="G30" s="30" t="s">
        <v>128</v>
      </c>
      <c r="H30" s="30" t="s">
        <v>128</v>
      </c>
      <c r="I30" s="30" t="s">
        <v>128</v>
      </c>
      <c r="J30" s="30" t="s">
        <v>21</v>
      </c>
      <c r="K30" s="30" t="s">
        <v>21</v>
      </c>
      <c r="L30" s="22"/>
      <c r="M30" s="20"/>
      <c r="N30" s="20"/>
      <c r="O30" s="20"/>
      <c r="P30" s="20"/>
      <c r="Q30" s="20"/>
      <c r="R30" s="20"/>
      <c r="S30" s="21"/>
      <c r="T30" s="181" t="str">
        <f>Table3[[#This Row],[Column12]]</f>
        <v>Auto:</v>
      </c>
      <c r="U30" s="25"/>
      <c r="V30" s="51" t="str">
        <f>IF(Table3[[#This Row],[TagOrderMethod]]="Ratio:","plants per 1 tag",IF(Table3[[#This Row],[TagOrderMethod]]="tags included","",IF(Table3[[#This Row],[TagOrderMethod]]="Qty:","tags",IF(Table3[[#This Row],[TagOrderMethod]]="Auto:",IF(U30&lt;&gt;"","tags","")))))</f>
        <v/>
      </c>
      <c r="W30" s="17">
        <v>50</v>
      </c>
      <c r="X30" s="17" t="str">
        <f>IF(ISNUMBER(SEARCH("tag",Table3[[#This Row],[Notes]])), "Yes", "No")</f>
        <v>No</v>
      </c>
      <c r="Y30" s="17" t="str">
        <f>IF(Table3[[#This Row],[Column11]]="yes","tags included","Auto:")</f>
        <v>Auto:</v>
      </c>
      <c r="Z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Row],[TagOrderMethod]]="Auto:",IF(U30&gt;0,U30,IF(COUNTBLANK(L30:S30)=8,"",(IF(Table3[[#This Row],[Column11]]&lt;&gt;"no",Table3[[#This Row],[Size]]*(SUM(Table3[[#This Row],[Date 1]:[Date 8]])),"")))),""))),(Table3[[#This Row],[Bundle]])),"")</f>
        <v/>
      </c>
      <c r="AB30" s="94" t="str">
        <f t="shared" si="0"/>
        <v/>
      </c>
      <c r="AC30" s="75"/>
      <c r="AD30" s="42"/>
      <c r="AE30" s="43"/>
      <c r="AF30" s="44"/>
      <c r="AG30" s="134" t="s">
        <v>3635</v>
      </c>
      <c r="AH30" s="134" t="s">
        <v>3636</v>
      </c>
      <c r="AI30" s="134" t="s">
        <v>3637</v>
      </c>
      <c r="AJ30" s="134" t="s">
        <v>3638</v>
      </c>
      <c r="AK30" s="134" t="s">
        <v>21</v>
      </c>
      <c r="AL30" s="134" t="s">
        <v>21</v>
      </c>
      <c r="AM30" s="134" t="b">
        <f>IF(AND(Table3[[#This Row],[Column68]]=TRUE,COUNTBLANK(Table3[[#This Row],[Date 1]:[Date 8]])=8),TRUE,FALSE)</f>
        <v>0</v>
      </c>
      <c r="AN30" s="134" t="b">
        <f>COUNTIF(Table3[[#This Row],[512]:[51]],"yes")&gt;0</f>
        <v>0</v>
      </c>
      <c r="AO30" s="45" t="str">
        <f>IF(Table3[[#This Row],[512]]="yes",Table3[[#This Row],[Column1]],"")</f>
        <v/>
      </c>
      <c r="AP30" s="45" t="str">
        <f>IF(Table3[[#This Row],[250]]="yes",Table3[[#This Row],[Column1.5]],"")</f>
        <v/>
      </c>
      <c r="AQ30" s="45" t="str">
        <f>IF(Table3[[#This Row],[288]]="yes",Table3[[#This Row],[Column2]],"")</f>
        <v/>
      </c>
      <c r="AR30" s="45" t="str">
        <f>IF(Table3[[#This Row],[144]]="yes",Table3[[#This Row],[Column3]],"")</f>
        <v/>
      </c>
      <c r="AS30" s="45" t="str">
        <f>IF(Table3[[#This Row],[26]]="yes",Table3[[#This Row],[Column4]],"")</f>
        <v/>
      </c>
      <c r="AT30" s="45" t="str">
        <f>IF(Table3[[#This Row],[51]]="yes",Table3[[#This Row],[Column5]],"")</f>
        <v/>
      </c>
      <c r="AU30" s="29" t="str">
        <f>IF(COUNTBLANK(Table3[[#This Row],[Date 1]:[Date 8]])=7,IF(Table3[[#This Row],[Column9]]&lt;&gt;"",IF(SUM(L30:S30)&lt;&gt;0,Table3[[#This Row],[Column9]],""),""),(SUBSTITUTE(TRIM(SUBSTITUTE(AO30&amp;","&amp;AP30&amp;","&amp;AQ30&amp;","&amp;AR30&amp;","&amp;AS30&amp;","&amp;AT30&amp;",",","," "))," ",", ")))</f>
        <v/>
      </c>
      <c r="AV30" s="35" t="str">
        <f>IF(COUNTBLANK(L30:AC30)&lt;&gt;13,IF(Table3[[#This Row],[Comments]]="Please order in multiples of 20. Minimum order of 100.",IF(COUNTBLANK(Table3[[#This Row],[Date 1]:[Order]])=12,"",1),1),IF(OR(F30="yes",G30="yes",H30="yes",I30="yes",J30="yes",K30="yes"="yes"),1,""))</f>
        <v/>
      </c>
      <c r="AX30" s="39" t="s">
        <v>722</v>
      </c>
      <c r="AY30" s="40">
        <f t="shared" si="1"/>
        <v>45761</v>
      </c>
    </row>
    <row r="31" spans="1:51" ht="37" thickTop="1" thickBot="1" x14ac:dyDescent="0.4">
      <c r="A31" s="27" t="s">
        <v>187</v>
      </c>
      <c r="B31" s="164">
        <v>470</v>
      </c>
      <c r="C31" s="16" t="s">
        <v>3282</v>
      </c>
      <c r="D31" s="32" t="s">
        <v>887</v>
      </c>
      <c r="E31" s="31"/>
      <c r="F31" s="30" t="s">
        <v>128</v>
      </c>
      <c r="G31" s="30" t="s">
        <v>128</v>
      </c>
      <c r="H31" s="30" t="s">
        <v>128</v>
      </c>
      <c r="I31" s="30" t="s">
        <v>128</v>
      </c>
      <c r="J31" s="30" t="s">
        <v>21</v>
      </c>
      <c r="K31" s="30" t="s">
        <v>21</v>
      </c>
      <c r="L31" s="22"/>
      <c r="M31" s="20"/>
      <c r="N31" s="20"/>
      <c r="O31" s="20"/>
      <c r="P31" s="20"/>
      <c r="Q31" s="20"/>
      <c r="R31" s="20"/>
      <c r="S31" s="21"/>
      <c r="T31" s="181" t="str">
        <f>Table3[[#This Row],[Column12]]</f>
        <v>Auto:</v>
      </c>
      <c r="U31" s="25"/>
      <c r="V31" s="51" t="str">
        <f>IF(Table3[[#This Row],[TagOrderMethod]]="Ratio:","plants per 1 tag",IF(Table3[[#This Row],[TagOrderMethod]]="tags included","",IF(Table3[[#This Row],[TagOrderMethod]]="Qty:","tags",IF(Table3[[#This Row],[TagOrderMethod]]="Auto:",IF(U31&lt;&gt;"","tags","")))))</f>
        <v/>
      </c>
      <c r="W31" s="17">
        <v>50</v>
      </c>
      <c r="X31" s="17" t="str">
        <f>IF(ISNUMBER(SEARCH("tag",Table3[[#This Row],[Notes]])), "Yes", "No")</f>
        <v>No</v>
      </c>
      <c r="Y31" s="17" t="str">
        <f>IF(Table3[[#This Row],[Column11]]="yes","tags included","Auto:")</f>
        <v>Auto:</v>
      </c>
      <c r="Z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Row],[TagOrderMethod]]="Auto:",IF(U31&gt;0,U31,IF(COUNTBLANK(L31:S31)=8,"",(IF(Table3[[#This Row],[Column11]]&lt;&gt;"no",Table3[[#This Row],[Size]]*(SUM(Table3[[#This Row],[Date 1]:[Date 8]])),"")))),""))),(Table3[[#This Row],[Bundle]])),"")</f>
        <v/>
      </c>
      <c r="AB31" s="94" t="str">
        <f t="shared" si="0"/>
        <v/>
      </c>
      <c r="AC31" s="75"/>
      <c r="AD31" s="42"/>
      <c r="AE31" s="43"/>
      <c r="AF31" s="44"/>
      <c r="AG31" s="134" t="s">
        <v>3639</v>
      </c>
      <c r="AH31" s="134" t="s">
        <v>3640</v>
      </c>
      <c r="AI31" s="134" t="s">
        <v>3641</v>
      </c>
      <c r="AJ31" s="134" t="s">
        <v>3642</v>
      </c>
      <c r="AK31" s="134" t="s">
        <v>21</v>
      </c>
      <c r="AL31" s="134" t="s">
        <v>21</v>
      </c>
      <c r="AM31" s="134" t="b">
        <f>IF(AND(Table3[[#This Row],[Column68]]=TRUE,COUNTBLANK(Table3[[#This Row],[Date 1]:[Date 8]])=8),TRUE,FALSE)</f>
        <v>0</v>
      </c>
      <c r="AN31" s="134" t="b">
        <f>COUNTIF(Table3[[#This Row],[512]:[51]],"yes")&gt;0</f>
        <v>0</v>
      </c>
      <c r="AO31" s="45" t="str">
        <f>IF(Table3[[#This Row],[512]]="yes",Table3[[#This Row],[Column1]],"")</f>
        <v/>
      </c>
      <c r="AP31" s="45" t="str">
        <f>IF(Table3[[#This Row],[250]]="yes",Table3[[#This Row],[Column1.5]],"")</f>
        <v/>
      </c>
      <c r="AQ31" s="45" t="str">
        <f>IF(Table3[[#This Row],[288]]="yes",Table3[[#This Row],[Column2]],"")</f>
        <v/>
      </c>
      <c r="AR31" s="45" t="str">
        <f>IF(Table3[[#This Row],[144]]="yes",Table3[[#This Row],[Column3]],"")</f>
        <v/>
      </c>
      <c r="AS31" s="45" t="str">
        <f>IF(Table3[[#This Row],[26]]="yes",Table3[[#This Row],[Column4]],"")</f>
        <v/>
      </c>
      <c r="AT31" s="45" t="str">
        <f>IF(Table3[[#This Row],[51]]="yes",Table3[[#This Row],[Column5]],"")</f>
        <v/>
      </c>
      <c r="AU31" s="29" t="str">
        <f>IF(COUNTBLANK(Table3[[#This Row],[Date 1]:[Date 8]])=7,IF(Table3[[#This Row],[Column9]]&lt;&gt;"",IF(SUM(L31:S31)&lt;&gt;0,Table3[[#This Row],[Column9]],""),""),(SUBSTITUTE(TRIM(SUBSTITUTE(AO31&amp;","&amp;AP31&amp;","&amp;AQ31&amp;","&amp;AR31&amp;","&amp;AS31&amp;","&amp;AT31&amp;",",","," "))," ",", ")))</f>
        <v/>
      </c>
      <c r="AV31" s="35" t="str">
        <f>IF(COUNTBLANK(L31:AC31)&lt;&gt;13,IF(Table3[[#This Row],[Comments]]="Please order in multiples of 20. Minimum order of 100.",IF(COUNTBLANK(Table3[[#This Row],[Date 1]:[Order]])=12,"",1),1),IF(OR(F31="yes",G31="yes",H31="yes",I31="yes",J31="yes",K31="yes"="yes"),1,""))</f>
        <v/>
      </c>
      <c r="AX31" s="39" t="s">
        <v>723</v>
      </c>
      <c r="AY31" s="40">
        <f t="shared" si="1"/>
        <v>45768</v>
      </c>
    </row>
    <row r="32" spans="1:51" ht="37" thickTop="1" thickBot="1" x14ac:dyDescent="0.4">
      <c r="A32" s="27" t="s">
        <v>187</v>
      </c>
      <c r="B32" s="164">
        <v>475</v>
      </c>
      <c r="C32" s="16" t="s">
        <v>3282</v>
      </c>
      <c r="D32" s="32" t="s">
        <v>748</v>
      </c>
      <c r="E32" s="31"/>
      <c r="F32" s="30" t="s">
        <v>128</v>
      </c>
      <c r="G32" s="30" t="s">
        <v>21</v>
      </c>
      <c r="H32" s="30" t="s">
        <v>128</v>
      </c>
      <c r="I32" s="30" t="s">
        <v>128</v>
      </c>
      <c r="J32" s="30" t="s">
        <v>21</v>
      </c>
      <c r="K32" s="30" t="s">
        <v>21</v>
      </c>
      <c r="L32" s="22"/>
      <c r="M32" s="20"/>
      <c r="N32" s="20"/>
      <c r="O32" s="20"/>
      <c r="P32" s="20"/>
      <c r="Q32" s="20"/>
      <c r="R32" s="20"/>
      <c r="S32" s="21"/>
      <c r="T32" s="181" t="str">
        <f>Table3[[#This Row],[Column12]]</f>
        <v>Auto:</v>
      </c>
      <c r="U32" s="25"/>
      <c r="V32" s="51" t="str">
        <f>IF(Table3[[#This Row],[TagOrderMethod]]="Ratio:","plants per 1 tag",IF(Table3[[#This Row],[TagOrderMethod]]="tags included","",IF(Table3[[#This Row],[TagOrderMethod]]="Qty:","tags",IF(Table3[[#This Row],[TagOrderMethod]]="Auto:",IF(U32&lt;&gt;"","tags","")))))</f>
        <v/>
      </c>
      <c r="W32" s="17">
        <v>50</v>
      </c>
      <c r="X32" s="17" t="str">
        <f>IF(ISNUMBER(SEARCH("tag",Table3[[#This Row],[Notes]])), "Yes", "No")</f>
        <v>No</v>
      </c>
      <c r="Y32" s="17" t="str">
        <f>IF(Table3[[#This Row],[Column11]]="yes","tags included","Auto:")</f>
        <v>Auto:</v>
      </c>
      <c r="Z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Row],[TagOrderMethod]]="Auto:",IF(U32&gt;0,U32,IF(COUNTBLANK(L32:S32)=8,"",(IF(Table3[[#This Row],[Column11]]&lt;&gt;"no",Table3[[#This Row],[Size]]*(SUM(Table3[[#This Row],[Date 1]:[Date 8]])),"")))),""))),(Table3[[#This Row],[Bundle]])),"")</f>
        <v/>
      </c>
      <c r="AB32" s="94" t="str">
        <f t="shared" si="0"/>
        <v/>
      </c>
      <c r="AC32" s="75"/>
      <c r="AD32" s="42"/>
      <c r="AE32" s="43"/>
      <c r="AF32" s="44"/>
      <c r="AG32" s="134" t="s">
        <v>3643</v>
      </c>
      <c r="AH32" s="134" t="s">
        <v>21</v>
      </c>
      <c r="AI32" s="134" t="s">
        <v>3644</v>
      </c>
      <c r="AJ32" s="134" t="s">
        <v>3645</v>
      </c>
      <c r="AK32" s="134" t="s">
        <v>21</v>
      </c>
      <c r="AL32" s="134" t="s">
        <v>21</v>
      </c>
      <c r="AM32" s="134" t="b">
        <f>IF(AND(Table3[[#This Row],[Column68]]=TRUE,COUNTBLANK(Table3[[#This Row],[Date 1]:[Date 8]])=8),TRUE,FALSE)</f>
        <v>0</v>
      </c>
      <c r="AN32" s="134" t="b">
        <f>COUNTIF(Table3[[#This Row],[512]:[51]],"yes")&gt;0</f>
        <v>0</v>
      </c>
      <c r="AO32" s="45" t="str">
        <f>IF(Table3[[#This Row],[512]]="yes",Table3[[#This Row],[Column1]],"")</f>
        <v/>
      </c>
      <c r="AP32" s="45" t="str">
        <f>IF(Table3[[#This Row],[250]]="yes",Table3[[#This Row],[Column1.5]],"")</f>
        <v/>
      </c>
      <c r="AQ32" s="45" t="str">
        <f>IF(Table3[[#This Row],[288]]="yes",Table3[[#This Row],[Column2]],"")</f>
        <v/>
      </c>
      <c r="AR32" s="45" t="str">
        <f>IF(Table3[[#This Row],[144]]="yes",Table3[[#This Row],[Column3]],"")</f>
        <v/>
      </c>
      <c r="AS32" s="45" t="str">
        <f>IF(Table3[[#This Row],[26]]="yes",Table3[[#This Row],[Column4]],"")</f>
        <v/>
      </c>
      <c r="AT32" s="45" t="str">
        <f>IF(Table3[[#This Row],[51]]="yes",Table3[[#This Row],[Column5]],"")</f>
        <v/>
      </c>
      <c r="AU32" s="29" t="str">
        <f>IF(COUNTBLANK(Table3[[#This Row],[Date 1]:[Date 8]])=7,IF(Table3[[#This Row],[Column9]]&lt;&gt;"",IF(SUM(L32:S32)&lt;&gt;0,Table3[[#This Row],[Column9]],""),""),(SUBSTITUTE(TRIM(SUBSTITUTE(AO32&amp;","&amp;AP32&amp;","&amp;AQ32&amp;","&amp;AR32&amp;","&amp;AS32&amp;","&amp;AT32&amp;",",","," "))," ",", ")))</f>
        <v/>
      </c>
      <c r="AV32" s="35" t="str">
        <f>IF(COUNTBLANK(L32:AC32)&lt;&gt;13,IF(Table3[[#This Row],[Comments]]="Please order in multiples of 20. Minimum order of 100.",IF(COUNTBLANK(Table3[[#This Row],[Date 1]:[Order]])=12,"",1),1),IF(OR(F32="yes",G32="yes",H32="yes",I32="yes",J32="yes",K32="yes"="yes"),1,""))</f>
        <v/>
      </c>
      <c r="AX32" s="39" t="s">
        <v>724</v>
      </c>
      <c r="AY32" s="40">
        <f t="shared" si="1"/>
        <v>45775</v>
      </c>
    </row>
    <row r="33" spans="1:51" ht="37" thickTop="1" thickBot="1" x14ac:dyDescent="0.4">
      <c r="A33" s="27" t="s">
        <v>187</v>
      </c>
      <c r="B33" s="164">
        <v>480</v>
      </c>
      <c r="C33" s="16" t="s">
        <v>3282</v>
      </c>
      <c r="D33" s="32" t="s">
        <v>749</v>
      </c>
      <c r="E33" s="31"/>
      <c r="F33" s="30" t="s">
        <v>128</v>
      </c>
      <c r="G33" s="30" t="s">
        <v>21</v>
      </c>
      <c r="H33" s="30" t="s">
        <v>128</v>
      </c>
      <c r="I33" s="30" t="s">
        <v>128</v>
      </c>
      <c r="J33" s="30" t="s">
        <v>21</v>
      </c>
      <c r="K33" s="30" t="s">
        <v>21</v>
      </c>
      <c r="L33" s="22"/>
      <c r="M33" s="20"/>
      <c r="N33" s="20"/>
      <c r="O33" s="20"/>
      <c r="P33" s="20"/>
      <c r="Q33" s="20"/>
      <c r="R33" s="20"/>
      <c r="S33" s="21"/>
      <c r="T33" s="181" t="str">
        <f>Table3[[#This Row],[Column12]]</f>
        <v>Auto:</v>
      </c>
      <c r="U33" s="25"/>
      <c r="V33" s="51" t="str">
        <f>IF(Table3[[#This Row],[TagOrderMethod]]="Ratio:","plants per 1 tag",IF(Table3[[#This Row],[TagOrderMethod]]="tags included","",IF(Table3[[#This Row],[TagOrderMethod]]="Qty:","tags",IF(Table3[[#This Row],[TagOrderMethod]]="Auto:",IF(U33&lt;&gt;"","tags","")))))</f>
        <v/>
      </c>
      <c r="W33" s="17">
        <v>50</v>
      </c>
      <c r="X33" s="17" t="str">
        <f>IF(ISNUMBER(SEARCH("tag",Table3[[#This Row],[Notes]])), "Yes", "No")</f>
        <v>No</v>
      </c>
      <c r="Y33" s="17" t="str">
        <f>IF(Table3[[#This Row],[Column11]]="yes","tags included","Auto:")</f>
        <v>Auto:</v>
      </c>
      <c r="Z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Row],[TagOrderMethod]]="Auto:",IF(U33&gt;0,U33,IF(COUNTBLANK(L33:S33)=8,"",(IF(Table3[[#This Row],[Column11]]&lt;&gt;"no",Table3[[#This Row],[Size]]*(SUM(Table3[[#This Row],[Date 1]:[Date 8]])),"")))),""))),(Table3[[#This Row],[Bundle]])),"")</f>
        <v/>
      </c>
      <c r="AB33" s="94" t="str">
        <f t="shared" si="0"/>
        <v/>
      </c>
      <c r="AC33" s="75"/>
      <c r="AD33" s="42"/>
      <c r="AE33" s="43"/>
      <c r="AF33" s="44"/>
      <c r="AG33" s="134" t="s">
        <v>3646</v>
      </c>
      <c r="AH33" s="134" t="s">
        <v>21</v>
      </c>
      <c r="AI33" s="134" t="s">
        <v>3647</v>
      </c>
      <c r="AJ33" s="134" t="s">
        <v>3648</v>
      </c>
      <c r="AK33" s="134" t="s">
        <v>21</v>
      </c>
      <c r="AL33" s="134" t="s">
        <v>21</v>
      </c>
      <c r="AM33" s="134" t="b">
        <f>IF(AND(Table3[[#This Row],[Column68]]=TRUE,COUNTBLANK(Table3[[#This Row],[Date 1]:[Date 8]])=8),TRUE,FALSE)</f>
        <v>0</v>
      </c>
      <c r="AN33" s="134" t="b">
        <f>COUNTIF(Table3[[#This Row],[512]:[51]],"yes")&gt;0</f>
        <v>0</v>
      </c>
      <c r="AO33" s="45" t="str">
        <f>IF(Table3[[#This Row],[512]]="yes",Table3[[#This Row],[Column1]],"")</f>
        <v/>
      </c>
      <c r="AP33" s="45" t="str">
        <f>IF(Table3[[#This Row],[250]]="yes",Table3[[#This Row],[Column1.5]],"")</f>
        <v/>
      </c>
      <c r="AQ33" s="45" t="str">
        <f>IF(Table3[[#This Row],[288]]="yes",Table3[[#This Row],[Column2]],"")</f>
        <v/>
      </c>
      <c r="AR33" s="45" t="str">
        <f>IF(Table3[[#This Row],[144]]="yes",Table3[[#This Row],[Column3]],"")</f>
        <v/>
      </c>
      <c r="AS33" s="45" t="str">
        <f>IF(Table3[[#This Row],[26]]="yes",Table3[[#This Row],[Column4]],"")</f>
        <v/>
      </c>
      <c r="AT33" s="45" t="str">
        <f>IF(Table3[[#This Row],[51]]="yes",Table3[[#This Row],[Column5]],"")</f>
        <v/>
      </c>
      <c r="AU33" s="29" t="str">
        <f>IF(COUNTBLANK(Table3[[#This Row],[Date 1]:[Date 8]])=7,IF(Table3[[#This Row],[Column9]]&lt;&gt;"",IF(SUM(L33:S33)&lt;&gt;0,Table3[[#This Row],[Column9]],""),""),(SUBSTITUTE(TRIM(SUBSTITUTE(AO33&amp;","&amp;AP33&amp;","&amp;AQ33&amp;","&amp;AR33&amp;","&amp;AS33&amp;","&amp;AT33&amp;",",","," "))," ",", ")))</f>
        <v/>
      </c>
      <c r="AV33" s="35" t="str">
        <f>IF(COUNTBLANK(L33:AC33)&lt;&gt;13,IF(Table3[[#This Row],[Comments]]="Please order in multiples of 20. Minimum order of 100.",IF(COUNTBLANK(Table3[[#This Row],[Date 1]:[Order]])=12,"",1),1),IF(OR(F33="yes",G33="yes",H33="yes",I33="yes",J33="yes",K33="yes"="yes"),1,""))</f>
        <v/>
      </c>
      <c r="AX33" s="39" t="s">
        <v>725</v>
      </c>
      <c r="AY33" s="40">
        <f t="shared" si="1"/>
        <v>45782</v>
      </c>
    </row>
    <row r="34" spans="1:51" ht="37" thickTop="1" thickBot="1" x14ac:dyDescent="0.4">
      <c r="A34" s="27" t="s">
        <v>187</v>
      </c>
      <c r="B34" s="164">
        <v>490</v>
      </c>
      <c r="C34" s="16" t="s">
        <v>3282</v>
      </c>
      <c r="D34" s="32" t="s">
        <v>888</v>
      </c>
      <c r="E34" s="31"/>
      <c r="F34" s="30" t="s">
        <v>128</v>
      </c>
      <c r="G34" s="30" t="s">
        <v>21</v>
      </c>
      <c r="H34" s="30" t="s">
        <v>128</v>
      </c>
      <c r="I34" s="30" t="s">
        <v>128</v>
      </c>
      <c r="J34" s="30" t="s">
        <v>21</v>
      </c>
      <c r="K34" s="30" t="s">
        <v>21</v>
      </c>
      <c r="L34" s="22"/>
      <c r="M34" s="20"/>
      <c r="N34" s="20"/>
      <c r="O34" s="20"/>
      <c r="P34" s="20"/>
      <c r="Q34" s="20"/>
      <c r="R34" s="20"/>
      <c r="S34" s="21"/>
      <c r="T34" s="181" t="str">
        <f>Table3[[#This Row],[Column12]]</f>
        <v>Auto:</v>
      </c>
      <c r="U34" s="25"/>
      <c r="V34" s="51" t="str">
        <f>IF(Table3[[#This Row],[TagOrderMethod]]="Ratio:","plants per 1 tag",IF(Table3[[#This Row],[TagOrderMethod]]="tags included","",IF(Table3[[#This Row],[TagOrderMethod]]="Qty:","tags",IF(Table3[[#This Row],[TagOrderMethod]]="Auto:",IF(U34&lt;&gt;"","tags","")))))</f>
        <v/>
      </c>
      <c r="W34" s="17">
        <v>50</v>
      </c>
      <c r="X34" s="17" t="str">
        <f>IF(ISNUMBER(SEARCH("tag",Table3[[#This Row],[Notes]])), "Yes", "No")</f>
        <v>No</v>
      </c>
      <c r="Y34" s="17" t="str">
        <f>IF(Table3[[#This Row],[Column11]]="yes","tags included","Auto:")</f>
        <v>Auto:</v>
      </c>
      <c r="Z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Row],[TagOrderMethod]]="Auto:",IF(U34&gt;0,U34,IF(COUNTBLANK(L34:S34)=8,"",(IF(Table3[[#This Row],[Column11]]&lt;&gt;"no",Table3[[#This Row],[Size]]*(SUM(Table3[[#This Row],[Date 1]:[Date 8]])),"")))),""))),(Table3[[#This Row],[Bundle]])),"")</f>
        <v/>
      </c>
      <c r="AB34" s="94" t="str">
        <f t="shared" si="0"/>
        <v/>
      </c>
      <c r="AC34" s="75"/>
      <c r="AD34" s="42"/>
      <c r="AE34" s="43"/>
      <c r="AF34" s="44"/>
      <c r="AG34" s="134" t="s">
        <v>3649</v>
      </c>
      <c r="AH34" s="134" t="s">
        <v>21</v>
      </c>
      <c r="AI34" s="134" t="s">
        <v>3650</v>
      </c>
      <c r="AJ34" s="134" t="s">
        <v>3651</v>
      </c>
      <c r="AK34" s="134" t="s">
        <v>21</v>
      </c>
      <c r="AL34" s="134" t="s">
        <v>21</v>
      </c>
      <c r="AM34" s="134" t="b">
        <f>IF(AND(Table3[[#This Row],[Column68]]=TRUE,COUNTBLANK(Table3[[#This Row],[Date 1]:[Date 8]])=8),TRUE,FALSE)</f>
        <v>0</v>
      </c>
      <c r="AN34" s="134" t="b">
        <f>COUNTIF(Table3[[#This Row],[512]:[51]],"yes")&gt;0</f>
        <v>0</v>
      </c>
      <c r="AO34" s="45" t="str">
        <f>IF(Table3[[#This Row],[512]]="yes",Table3[[#This Row],[Column1]],"")</f>
        <v/>
      </c>
      <c r="AP34" s="45" t="str">
        <f>IF(Table3[[#This Row],[250]]="yes",Table3[[#This Row],[Column1.5]],"")</f>
        <v/>
      </c>
      <c r="AQ34" s="45" t="str">
        <f>IF(Table3[[#This Row],[288]]="yes",Table3[[#This Row],[Column2]],"")</f>
        <v/>
      </c>
      <c r="AR34" s="45" t="str">
        <f>IF(Table3[[#This Row],[144]]="yes",Table3[[#This Row],[Column3]],"")</f>
        <v/>
      </c>
      <c r="AS34" s="45" t="str">
        <f>IF(Table3[[#This Row],[26]]="yes",Table3[[#This Row],[Column4]],"")</f>
        <v/>
      </c>
      <c r="AT34" s="45" t="str">
        <f>IF(Table3[[#This Row],[51]]="yes",Table3[[#This Row],[Column5]],"")</f>
        <v/>
      </c>
      <c r="AU34" s="29" t="str">
        <f>IF(COUNTBLANK(Table3[[#This Row],[Date 1]:[Date 8]])=7,IF(Table3[[#This Row],[Column9]]&lt;&gt;"",IF(SUM(L34:S34)&lt;&gt;0,Table3[[#This Row],[Column9]],""),""),(SUBSTITUTE(TRIM(SUBSTITUTE(AO34&amp;","&amp;AP34&amp;","&amp;AQ34&amp;","&amp;AR34&amp;","&amp;AS34&amp;","&amp;AT34&amp;",",","," "))," ",", ")))</f>
        <v/>
      </c>
      <c r="AV34" s="35" t="str">
        <f>IF(COUNTBLANK(L34:AC34)&lt;&gt;13,IF(Table3[[#This Row],[Comments]]="Please order in multiples of 20. Minimum order of 100.",IF(COUNTBLANK(Table3[[#This Row],[Date 1]:[Order]])=12,"",1),1),IF(OR(F34="yes",G34="yes",H34="yes",I34="yes",J34="yes",K34="yes"="yes"),1,""))</f>
        <v/>
      </c>
      <c r="AX34" s="39" t="s">
        <v>726</v>
      </c>
      <c r="AY34" s="40">
        <f t="shared" si="1"/>
        <v>45789</v>
      </c>
    </row>
    <row r="35" spans="1:51" ht="37" thickTop="1" thickBot="1" x14ac:dyDescent="0.4">
      <c r="A35" s="27" t="s">
        <v>187</v>
      </c>
      <c r="B35" s="164">
        <v>495</v>
      </c>
      <c r="C35" s="16" t="s">
        <v>3282</v>
      </c>
      <c r="D35" s="32" t="s">
        <v>750</v>
      </c>
      <c r="E35" s="31"/>
      <c r="F35" s="30" t="s">
        <v>128</v>
      </c>
      <c r="G35" s="30" t="s">
        <v>21</v>
      </c>
      <c r="H35" s="30" t="s">
        <v>128</v>
      </c>
      <c r="I35" s="30" t="s">
        <v>128</v>
      </c>
      <c r="J35" s="30" t="s">
        <v>21</v>
      </c>
      <c r="K35" s="30" t="s">
        <v>21</v>
      </c>
      <c r="L35" s="22"/>
      <c r="M35" s="20"/>
      <c r="N35" s="20"/>
      <c r="O35" s="20"/>
      <c r="P35" s="20"/>
      <c r="Q35" s="20"/>
      <c r="R35" s="20"/>
      <c r="S35" s="21"/>
      <c r="T35" s="181" t="str">
        <f>Table3[[#This Row],[Column12]]</f>
        <v>Auto:</v>
      </c>
      <c r="U35" s="25"/>
      <c r="V35" s="51" t="str">
        <f>IF(Table3[[#This Row],[TagOrderMethod]]="Ratio:","plants per 1 tag",IF(Table3[[#This Row],[TagOrderMethod]]="tags included","",IF(Table3[[#This Row],[TagOrderMethod]]="Qty:","tags",IF(Table3[[#This Row],[TagOrderMethod]]="Auto:",IF(U35&lt;&gt;"","tags","")))))</f>
        <v/>
      </c>
      <c r="W35" s="17">
        <v>50</v>
      </c>
      <c r="X35" s="17" t="str">
        <f>IF(ISNUMBER(SEARCH("tag",Table3[[#This Row],[Notes]])), "Yes", "No")</f>
        <v>No</v>
      </c>
      <c r="Y35" s="17" t="str">
        <f>IF(Table3[[#This Row],[Column11]]="yes","tags included","Auto:")</f>
        <v>Auto:</v>
      </c>
      <c r="Z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Row],[TagOrderMethod]]="Auto:",IF(U35&gt;0,U35,IF(COUNTBLANK(L35:S35)=8,"",(IF(Table3[[#This Row],[Column11]]&lt;&gt;"no",Table3[[#This Row],[Size]]*(SUM(Table3[[#This Row],[Date 1]:[Date 8]])),"")))),""))),(Table3[[#This Row],[Bundle]])),"")</f>
        <v/>
      </c>
      <c r="AB35" s="94" t="str">
        <f t="shared" si="0"/>
        <v/>
      </c>
      <c r="AC35" s="75"/>
      <c r="AD35" s="42"/>
      <c r="AE35" s="43"/>
      <c r="AF35" s="44"/>
      <c r="AG35" s="134" t="s">
        <v>3652</v>
      </c>
      <c r="AH35" s="134" t="s">
        <v>21</v>
      </c>
      <c r="AI35" s="134" t="s">
        <v>3653</v>
      </c>
      <c r="AJ35" s="134" t="s">
        <v>3654</v>
      </c>
      <c r="AK35" s="134" t="s">
        <v>21</v>
      </c>
      <c r="AL35" s="134" t="s">
        <v>21</v>
      </c>
      <c r="AM35" s="134" t="b">
        <f>IF(AND(Table3[[#This Row],[Column68]]=TRUE,COUNTBLANK(Table3[[#This Row],[Date 1]:[Date 8]])=8),TRUE,FALSE)</f>
        <v>0</v>
      </c>
      <c r="AN35" s="134" t="b">
        <f>COUNTIF(Table3[[#This Row],[512]:[51]],"yes")&gt;0</f>
        <v>0</v>
      </c>
      <c r="AO35" s="45" t="str">
        <f>IF(Table3[[#This Row],[512]]="yes",Table3[[#This Row],[Column1]],"")</f>
        <v/>
      </c>
      <c r="AP35" s="45" t="str">
        <f>IF(Table3[[#This Row],[250]]="yes",Table3[[#This Row],[Column1.5]],"")</f>
        <v/>
      </c>
      <c r="AQ35" s="45" t="str">
        <f>IF(Table3[[#This Row],[288]]="yes",Table3[[#This Row],[Column2]],"")</f>
        <v/>
      </c>
      <c r="AR35" s="45" t="str">
        <f>IF(Table3[[#This Row],[144]]="yes",Table3[[#This Row],[Column3]],"")</f>
        <v/>
      </c>
      <c r="AS35" s="45" t="str">
        <f>IF(Table3[[#This Row],[26]]="yes",Table3[[#This Row],[Column4]],"")</f>
        <v/>
      </c>
      <c r="AT35" s="45" t="str">
        <f>IF(Table3[[#This Row],[51]]="yes",Table3[[#This Row],[Column5]],"")</f>
        <v/>
      </c>
      <c r="AU35" s="29" t="str">
        <f>IF(COUNTBLANK(Table3[[#This Row],[Date 1]:[Date 8]])=7,IF(Table3[[#This Row],[Column9]]&lt;&gt;"",IF(SUM(L35:S35)&lt;&gt;0,Table3[[#This Row],[Column9]],""),""),(SUBSTITUTE(TRIM(SUBSTITUTE(AO35&amp;","&amp;AP35&amp;","&amp;AQ35&amp;","&amp;AR35&amp;","&amp;AS35&amp;","&amp;AT35&amp;",",","," "))," ",", ")))</f>
        <v/>
      </c>
      <c r="AV35" s="35" t="str">
        <f>IF(COUNTBLANK(L35:AC35)&lt;&gt;13,IF(Table3[[#This Row],[Comments]]="Please order in multiples of 20. Minimum order of 100.",IF(COUNTBLANK(Table3[[#This Row],[Date 1]:[Order]])=12,"",1),1),IF(OR(F35="yes",G35="yes",H35="yes",I35="yes",J35="yes",K35="yes"="yes"),1,""))</f>
        <v/>
      </c>
      <c r="AX35" s="39" t="s">
        <v>727</v>
      </c>
      <c r="AY35" s="40">
        <f t="shared" si="1"/>
        <v>45796</v>
      </c>
    </row>
    <row r="36" spans="1:51" ht="37" thickTop="1" thickBot="1" x14ac:dyDescent="0.4">
      <c r="A36" s="27" t="s">
        <v>187</v>
      </c>
      <c r="B36" s="164">
        <v>500</v>
      </c>
      <c r="C36" s="16" t="s">
        <v>3282</v>
      </c>
      <c r="D36" s="32" t="s">
        <v>751</v>
      </c>
      <c r="E36" s="31"/>
      <c r="F36" s="30" t="s">
        <v>128</v>
      </c>
      <c r="G36" s="30" t="s">
        <v>21</v>
      </c>
      <c r="H36" s="30" t="s">
        <v>128</v>
      </c>
      <c r="I36" s="30" t="s">
        <v>128</v>
      </c>
      <c r="J36" s="30" t="s">
        <v>21</v>
      </c>
      <c r="K36" s="30" t="s">
        <v>21</v>
      </c>
      <c r="L36" s="22"/>
      <c r="M36" s="20"/>
      <c r="N36" s="20"/>
      <c r="O36" s="20"/>
      <c r="P36" s="20"/>
      <c r="Q36" s="20"/>
      <c r="R36" s="20"/>
      <c r="S36" s="21"/>
      <c r="T36" s="181" t="str">
        <f>Table3[[#This Row],[Column12]]</f>
        <v>Auto:</v>
      </c>
      <c r="U36" s="25"/>
      <c r="V36" s="51" t="str">
        <f>IF(Table3[[#This Row],[TagOrderMethod]]="Ratio:","plants per 1 tag",IF(Table3[[#This Row],[TagOrderMethod]]="tags included","",IF(Table3[[#This Row],[TagOrderMethod]]="Qty:","tags",IF(Table3[[#This Row],[TagOrderMethod]]="Auto:",IF(U36&lt;&gt;"","tags","")))))</f>
        <v/>
      </c>
      <c r="W36" s="17">
        <v>50</v>
      </c>
      <c r="X36" s="17" t="str">
        <f>IF(ISNUMBER(SEARCH("tag",Table3[[#This Row],[Notes]])), "Yes", "No")</f>
        <v>No</v>
      </c>
      <c r="Y36" s="17" t="str">
        <f>IF(Table3[[#This Row],[Column11]]="yes","tags included","Auto:")</f>
        <v>Auto:</v>
      </c>
      <c r="Z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Row],[TagOrderMethod]]="Auto:",IF(U36&gt;0,U36,IF(COUNTBLANK(L36:S36)=8,"",(IF(Table3[[#This Row],[Column11]]&lt;&gt;"no",Table3[[#This Row],[Size]]*(SUM(Table3[[#This Row],[Date 1]:[Date 8]])),"")))),""))),(Table3[[#This Row],[Bundle]])),"")</f>
        <v/>
      </c>
      <c r="AB36" s="94" t="str">
        <f t="shared" si="0"/>
        <v/>
      </c>
      <c r="AC36" s="75"/>
      <c r="AD36" s="42"/>
      <c r="AE36" s="43"/>
      <c r="AF36" s="44"/>
      <c r="AG36" s="134" t="s">
        <v>3655</v>
      </c>
      <c r="AH36" s="134" t="s">
        <v>21</v>
      </c>
      <c r="AI36" s="134" t="s">
        <v>3656</v>
      </c>
      <c r="AJ36" s="134" t="s">
        <v>1965</v>
      </c>
      <c r="AK36" s="134" t="s">
        <v>21</v>
      </c>
      <c r="AL36" s="134" t="s">
        <v>21</v>
      </c>
      <c r="AM36" s="134" t="b">
        <f>IF(AND(Table3[[#This Row],[Column68]]=TRUE,COUNTBLANK(Table3[[#This Row],[Date 1]:[Date 8]])=8),TRUE,FALSE)</f>
        <v>0</v>
      </c>
      <c r="AN36" s="134" t="b">
        <f>COUNTIF(Table3[[#This Row],[512]:[51]],"yes")&gt;0</f>
        <v>0</v>
      </c>
      <c r="AO36" s="45" t="str">
        <f>IF(Table3[[#This Row],[512]]="yes",Table3[[#This Row],[Column1]],"")</f>
        <v/>
      </c>
      <c r="AP36" s="45" t="str">
        <f>IF(Table3[[#This Row],[250]]="yes",Table3[[#This Row],[Column1.5]],"")</f>
        <v/>
      </c>
      <c r="AQ36" s="45" t="str">
        <f>IF(Table3[[#This Row],[288]]="yes",Table3[[#This Row],[Column2]],"")</f>
        <v/>
      </c>
      <c r="AR36" s="45" t="str">
        <f>IF(Table3[[#This Row],[144]]="yes",Table3[[#This Row],[Column3]],"")</f>
        <v/>
      </c>
      <c r="AS36" s="45" t="str">
        <f>IF(Table3[[#This Row],[26]]="yes",Table3[[#This Row],[Column4]],"")</f>
        <v/>
      </c>
      <c r="AT36" s="45" t="str">
        <f>IF(Table3[[#This Row],[51]]="yes",Table3[[#This Row],[Column5]],"")</f>
        <v/>
      </c>
      <c r="AU36" s="29" t="str">
        <f>IF(COUNTBLANK(Table3[[#This Row],[Date 1]:[Date 8]])=7,IF(Table3[[#This Row],[Column9]]&lt;&gt;"",IF(SUM(L36:S36)&lt;&gt;0,Table3[[#This Row],[Column9]],""),""),(SUBSTITUTE(TRIM(SUBSTITUTE(AO36&amp;","&amp;AP36&amp;","&amp;AQ36&amp;","&amp;AR36&amp;","&amp;AS36&amp;","&amp;AT36&amp;",",","," "))," ",", ")))</f>
        <v/>
      </c>
      <c r="AV36" s="35" t="str">
        <f>IF(COUNTBLANK(L36:AC36)&lt;&gt;13,IF(Table3[[#This Row],[Comments]]="Please order in multiples of 20. Minimum order of 100.",IF(COUNTBLANK(Table3[[#This Row],[Date 1]:[Order]])=12,"",1),1),IF(OR(F36="yes",G36="yes",H36="yes",I36="yes",J36="yes",K36="yes"="yes"),1,""))</f>
        <v/>
      </c>
      <c r="AX36" s="39" t="s">
        <v>728</v>
      </c>
      <c r="AY36" s="40">
        <f t="shared" si="1"/>
        <v>45803</v>
      </c>
    </row>
    <row r="37" spans="1:51" ht="37" thickTop="1" thickBot="1" x14ac:dyDescent="0.4">
      <c r="A37" s="27" t="s">
        <v>187</v>
      </c>
      <c r="B37" s="164">
        <v>505</v>
      </c>
      <c r="C37" s="16" t="s">
        <v>3282</v>
      </c>
      <c r="D37" s="32" t="s">
        <v>2283</v>
      </c>
      <c r="E37" s="31"/>
      <c r="F37" s="30" t="s">
        <v>128</v>
      </c>
      <c r="G37" s="30" t="s">
        <v>21</v>
      </c>
      <c r="H37" s="30" t="s">
        <v>128</v>
      </c>
      <c r="I37" s="30" t="s">
        <v>128</v>
      </c>
      <c r="J37" s="30" t="s">
        <v>21</v>
      </c>
      <c r="K37" s="30" t="s">
        <v>21</v>
      </c>
      <c r="L37" s="22"/>
      <c r="M37" s="20"/>
      <c r="N37" s="20"/>
      <c r="O37" s="20"/>
      <c r="P37" s="20"/>
      <c r="Q37" s="20"/>
      <c r="R37" s="20"/>
      <c r="S37" s="21"/>
      <c r="T37" s="181" t="str">
        <f>Table3[[#This Row],[Column12]]</f>
        <v>Auto:</v>
      </c>
      <c r="U37" s="25"/>
      <c r="V37" s="51" t="str">
        <f>IF(Table3[[#This Row],[TagOrderMethod]]="Ratio:","plants per 1 tag",IF(Table3[[#This Row],[TagOrderMethod]]="tags included","",IF(Table3[[#This Row],[TagOrderMethod]]="Qty:","tags",IF(Table3[[#This Row],[TagOrderMethod]]="Auto:",IF(U37&lt;&gt;"","tags","")))))</f>
        <v/>
      </c>
      <c r="W37" s="17">
        <v>50</v>
      </c>
      <c r="X37" s="17" t="str">
        <f>IF(ISNUMBER(SEARCH("tag",Table3[[#This Row],[Notes]])), "Yes", "No")</f>
        <v>No</v>
      </c>
      <c r="Y37" s="17" t="str">
        <f>IF(Table3[[#This Row],[Column11]]="yes","tags included","Auto:")</f>
        <v>Auto:</v>
      </c>
      <c r="Z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Row],[TagOrderMethod]]="Auto:",IF(U37&gt;0,U37,IF(COUNTBLANK(L37:S37)=8,"",(IF(Table3[[#This Row],[Column11]]&lt;&gt;"no",Table3[[#This Row],[Size]]*(SUM(Table3[[#This Row],[Date 1]:[Date 8]])),"")))),""))),(Table3[[#This Row],[Bundle]])),"")</f>
        <v/>
      </c>
      <c r="AB37" s="94" t="str">
        <f t="shared" si="0"/>
        <v/>
      </c>
      <c r="AC37" s="75"/>
      <c r="AD37" s="42"/>
      <c r="AE37" s="43"/>
      <c r="AF37" s="44"/>
      <c r="AG37" s="134" t="s">
        <v>3657</v>
      </c>
      <c r="AH37" s="134" t="s">
        <v>21</v>
      </c>
      <c r="AI37" s="134" t="s">
        <v>3658</v>
      </c>
      <c r="AJ37" s="134" t="s">
        <v>1966</v>
      </c>
      <c r="AK37" s="134" t="s">
        <v>21</v>
      </c>
      <c r="AL37" s="134" t="s">
        <v>21</v>
      </c>
      <c r="AM37" s="134" t="b">
        <f>IF(AND(Table3[[#This Row],[Column68]]=TRUE,COUNTBLANK(Table3[[#This Row],[Date 1]:[Date 8]])=8),TRUE,FALSE)</f>
        <v>0</v>
      </c>
      <c r="AN37" s="134" t="b">
        <f>COUNTIF(Table3[[#This Row],[512]:[51]],"yes")&gt;0</f>
        <v>0</v>
      </c>
      <c r="AO37" s="45" t="str">
        <f>IF(Table3[[#This Row],[512]]="yes",Table3[[#This Row],[Column1]],"")</f>
        <v/>
      </c>
      <c r="AP37" s="45" t="str">
        <f>IF(Table3[[#This Row],[250]]="yes",Table3[[#This Row],[Column1.5]],"")</f>
        <v/>
      </c>
      <c r="AQ37" s="45" t="str">
        <f>IF(Table3[[#This Row],[288]]="yes",Table3[[#This Row],[Column2]],"")</f>
        <v/>
      </c>
      <c r="AR37" s="45" t="str">
        <f>IF(Table3[[#This Row],[144]]="yes",Table3[[#This Row],[Column3]],"")</f>
        <v/>
      </c>
      <c r="AS37" s="45" t="str">
        <f>IF(Table3[[#This Row],[26]]="yes",Table3[[#This Row],[Column4]],"")</f>
        <v/>
      </c>
      <c r="AT37" s="45" t="str">
        <f>IF(Table3[[#This Row],[51]]="yes",Table3[[#This Row],[Column5]],"")</f>
        <v/>
      </c>
      <c r="AU37" s="29" t="str">
        <f>IF(COUNTBLANK(Table3[[#This Row],[Date 1]:[Date 8]])=7,IF(Table3[[#This Row],[Column9]]&lt;&gt;"",IF(SUM(L37:S37)&lt;&gt;0,Table3[[#This Row],[Column9]],""),""),(SUBSTITUTE(TRIM(SUBSTITUTE(AO37&amp;","&amp;AP37&amp;","&amp;AQ37&amp;","&amp;AR37&amp;","&amp;AS37&amp;","&amp;AT37&amp;",",","," "))," ",", ")))</f>
        <v/>
      </c>
      <c r="AV37" s="35" t="str">
        <f>IF(COUNTBLANK(L37:AC37)&lt;&gt;13,IF(Table3[[#This Row],[Comments]]="Please order in multiples of 20. Minimum order of 100.",IF(COUNTBLANK(Table3[[#This Row],[Date 1]:[Order]])=12,"",1),1),IF(OR(F37="yes",G37="yes",H37="yes",I37="yes",J37="yes",K37="yes"="yes"),1,""))</f>
        <v/>
      </c>
      <c r="AX37" s="39" t="s">
        <v>729</v>
      </c>
      <c r="AY37" s="40">
        <f t="shared" si="1"/>
        <v>45810</v>
      </c>
    </row>
    <row r="38" spans="1:51" ht="37" thickTop="1" thickBot="1" x14ac:dyDescent="0.4">
      <c r="A38" s="27" t="s">
        <v>187</v>
      </c>
      <c r="B38" s="164">
        <v>510</v>
      </c>
      <c r="C38" s="16" t="s">
        <v>3282</v>
      </c>
      <c r="D38" s="32" t="s">
        <v>1272</v>
      </c>
      <c r="E38" s="31"/>
      <c r="F38" s="30" t="s">
        <v>128</v>
      </c>
      <c r="G38" s="30" t="s">
        <v>21</v>
      </c>
      <c r="H38" s="30" t="s">
        <v>128</v>
      </c>
      <c r="I38" s="30" t="s">
        <v>128</v>
      </c>
      <c r="J38" s="30" t="s">
        <v>21</v>
      </c>
      <c r="K38" s="30" t="s">
        <v>21</v>
      </c>
      <c r="L38" s="22"/>
      <c r="M38" s="20"/>
      <c r="N38" s="20"/>
      <c r="O38" s="20"/>
      <c r="P38" s="20"/>
      <c r="Q38" s="20"/>
      <c r="R38" s="20"/>
      <c r="S38" s="21"/>
      <c r="T38" s="181" t="str">
        <f>Table3[[#This Row],[Column12]]</f>
        <v>Auto:</v>
      </c>
      <c r="U38" s="25"/>
      <c r="V38" s="51" t="str">
        <f>IF(Table3[[#This Row],[TagOrderMethod]]="Ratio:","plants per 1 tag",IF(Table3[[#This Row],[TagOrderMethod]]="tags included","",IF(Table3[[#This Row],[TagOrderMethod]]="Qty:","tags",IF(Table3[[#This Row],[TagOrderMethod]]="Auto:",IF(U38&lt;&gt;"","tags","")))))</f>
        <v/>
      </c>
      <c r="W38" s="17">
        <v>50</v>
      </c>
      <c r="X38" s="17" t="str">
        <f>IF(ISNUMBER(SEARCH("tag",Table3[[#This Row],[Notes]])), "Yes", "No")</f>
        <v>No</v>
      </c>
      <c r="Y38" s="17" t="str">
        <f>IF(Table3[[#This Row],[Column11]]="yes","tags included","Auto:")</f>
        <v>Auto:</v>
      </c>
      <c r="Z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Row],[TagOrderMethod]]="Auto:",IF(U38&gt;0,U38,IF(COUNTBLANK(L38:S38)=8,"",(IF(Table3[[#This Row],[Column11]]&lt;&gt;"no",Table3[[#This Row],[Size]]*(SUM(Table3[[#This Row],[Date 1]:[Date 8]])),"")))),""))),(Table3[[#This Row],[Bundle]])),"")</f>
        <v/>
      </c>
      <c r="AB38" s="94" t="str">
        <f t="shared" si="0"/>
        <v/>
      </c>
      <c r="AC38" s="75"/>
      <c r="AD38" s="42"/>
      <c r="AE38" s="43"/>
      <c r="AF38" s="44"/>
      <c r="AG38" s="134" t="s">
        <v>3659</v>
      </c>
      <c r="AH38" s="134" t="s">
        <v>21</v>
      </c>
      <c r="AI38" s="134" t="s">
        <v>3660</v>
      </c>
      <c r="AJ38" s="134" t="s">
        <v>3661</v>
      </c>
      <c r="AK38" s="134" t="s">
        <v>21</v>
      </c>
      <c r="AL38" s="134" t="s">
        <v>21</v>
      </c>
      <c r="AM38" s="134" t="b">
        <f>IF(AND(Table3[[#This Row],[Column68]]=TRUE,COUNTBLANK(Table3[[#This Row],[Date 1]:[Date 8]])=8),TRUE,FALSE)</f>
        <v>0</v>
      </c>
      <c r="AN38" s="134" t="b">
        <f>COUNTIF(Table3[[#This Row],[512]:[51]],"yes")&gt;0</f>
        <v>0</v>
      </c>
      <c r="AO38" s="45" t="str">
        <f>IF(Table3[[#This Row],[512]]="yes",Table3[[#This Row],[Column1]],"")</f>
        <v/>
      </c>
      <c r="AP38" s="45" t="str">
        <f>IF(Table3[[#This Row],[250]]="yes",Table3[[#This Row],[Column1.5]],"")</f>
        <v/>
      </c>
      <c r="AQ38" s="45" t="str">
        <f>IF(Table3[[#This Row],[288]]="yes",Table3[[#This Row],[Column2]],"")</f>
        <v/>
      </c>
      <c r="AR38" s="45" t="str">
        <f>IF(Table3[[#This Row],[144]]="yes",Table3[[#This Row],[Column3]],"")</f>
        <v/>
      </c>
      <c r="AS38" s="45" t="str">
        <f>IF(Table3[[#This Row],[26]]="yes",Table3[[#This Row],[Column4]],"")</f>
        <v/>
      </c>
      <c r="AT38" s="45" t="str">
        <f>IF(Table3[[#This Row],[51]]="yes",Table3[[#This Row],[Column5]],"")</f>
        <v/>
      </c>
      <c r="AU38" s="29" t="str">
        <f>IF(COUNTBLANK(Table3[[#This Row],[Date 1]:[Date 8]])=7,IF(Table3[[#This Row],[Column9]]&lt;&gt;"",IF(SUM(L38:S38)&lt;&gt;0,Table3[[#This Row],[Column9]],""),""),(SUBSTITUTE(TRIM(SUBSTITUTE(AO38&amp;","&amp;AP38&amp;","&amp;AQ38&amp;","&amp;AR38&amp;","&amp;AS38&amp;","&amp;AT38&amp;",",","," "))," ",", ")))</f>
        <v/>
      </c>
      <c r="AV38" s="35" t="str">
        <f>IF(COUNTBLANK(L38:AC38)&lt;&gt;13,IF(Table3[[#This Row],[Comments]]="Please order in multiples of 20. Minimum order of 100.",IF(COUNTBLANK(Table3[[#This Row],[Date 1]:[Order]])=12,"",1),1),IF(OR(F38="yes",G38="yes",H38="yes",I38="yes",J38="yes",K38="yes"="yes"),1,""))</f>
        <v/>
      </c>
      <c r="AX38" s="39" t="s">
        <v>730</v>
      </c>
      <c r="AY38" s="40">
        <f t="shared" si="1"/>
        <v>45817</v>
      </c>
    </row>
    <row r="39" spans="1:51" ht="37" thickTop="1" thickBot="1" x14ac:dyDescent="0.4">
      <c r="A39" s="27" t="s">
        <v>187</v>
      </c>
      <c r="B39" s="164">
        <v>515</v>
      </c>
      <c r="C39" s="16" t="s">
        <v>3282</v>
      </c>
      <c r="D39" s="32" t="s">
        <v>1273</v>
      </c>
      <c r="E39" s="31"/>
      <c r="F39" s="30" t="s">
        <v>128</v>
      </c>
      <c r="G39" s="30" t="s">
        <v>21</v>
      </c>
      <c r="H39" s="30" t="s">
        <v>128</v>
      </c>
      <c r="I39" s="30" t="s">
        <v>128</v>
      </c>
      <c r="J39" s="30" t="s">
        <v>21</v>
      </c>
      <c r="K39" s="30" t="s">
        <v>21</v>
      </c>
      <c r="L39" s="22"/>
      <c r="M39" s="20"/>
      <c r="N39" s="20"/>
      <c r="O39" s="20"/>
      <c r="P39" s="20"/>
      <c r="Q39" s="20"/>
      <c r="R39" s="20"/>
      <c r="S39" s="21"/>
      <c r="T39" s="181" t="str">
        <f>Table3[[#This Row],[Column12]]</f>
        <v>Auto:</v>
      </c>
      <c r="U39" s="25"/>
      <c r="V39" s="51" t="str">
        <f>IF(Table3[[#This Row],[TagOrderMethod]]="Ratio:","plants per 1 tag",IF(Table3[[#This Row],[TagOrderMethod]]="tags included","",IF(Table3[[#This Row],[TagOrderMethod]]="Qty:","tags",IF(Table3[[#This Row],[TagOrderMethod]]="Auto:",IF(U39&lt;&gt;"","tags","")))))</f>
        <v/>
      </c>
      <c r="W39" s="17">
        <v>50</v>
      </c>
      <c r="X39" s="17" t="str">
        <f>IF(ISNUMBER(SEARCH("tag",Table3[[#This Row],[Notes]])), "Yes", "No")</f>
        <v>No</v>
      </c>
      <c r="Y39" s="17" t="str">
        <f>IF(Table3[[#This Row],[Column11]]="yes","tags included","Auto:")</f>
        <v>Auto:</v>
      </c>
      <c r="Z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Row],[TagOrderMethod]]="Auto:",IF(U39&gt;0,U39,IF(COUNTBLANK(L39:S39)=8,"",(IF(Table3[[#This Row],[Column11]]&lt;&gt;"no",Table3[[#This Row],[Size]]*(SUM(Table3[[#This Row],[Date 1]:[Date 8]])),"")))),""))),(Table3[[#This Row],[Bundle]])),"")</f>
        <v/>
      </c>
      <c r="AB39" s="94" t="str">
        <f t="shared" si="0"/>
        <v/>
      </c>
      <c r="AC39" s="75"/>
      <c r="AD39" s="42"/>
      <c r="AE39" s="43"/>
      <c r="AF39" s="44"/>
      <c r="AG39" s="134" t="s">
        <v>3662</v>
      </c>
      <c r="AH39" s="134" t="s">
        <v>21</v>
      </c>
      <c r="AI39" s="134" t="s">
        <v>3663</v>
      </c>
      <c r="AJ39" s="134" t="s">
        <v>1967</v>
      </c>
      <c r="AK39" s="134" t="s">
        <v>21</v>
      </c>
      <c r="AL39" s="134" t="s">
        <v>21</v>
      </c>
      <c r="AM39" s="134" t="b">
        <f>IF(AND(Table3[[#This Row],[Column68]]=TRUE,COUNTBLANK(Table3[[#This Row],[Date 1]:[Date 8]])=8),TRUE,FALSE)</f>
        <v>0</v>
      </c>
      <c r="AN39" s="134" t="b">
        <f>COUNTIF(Table3[[#This Row],[512]:[51]],"yes")&gt;0</f>
        <v>0</v>
      </c>
      <c r="AO39" s="45" t="str">
        <f>IF(Table3[[#This Row],[512]]="yes",Table3[[#This Row],[Column1]],"")</f>
        <v/>
      </c>
      <c r="AP39" s="45" t="str">
        <f>IF(Table3[[#This Row],[250]]="yes",Table3[[#This Row],[Column1.5]],"")</f>
        <v/>
      </c>
      <c r="AQ39" s="45" t="str">
        <f>IF(Table3[[#This Row],[288]]="yes",Table3[[#This Row],[Column2]],"")</f>
        <v/>
      </c>
      <c r="AR39" s="45" t="str">
        <f>IF(Table3[[#This Row],[144]]="yes",Table3[[#This Row],[Column3]],"")</f>
        <v/>
      </c>
      <c r="AS39" s="45" t="str">
        <f>IF(Table3[[#This Row],[26]]="yes",Table3[[#This Row],[Column4]],"")</f>
        <v/>
      </c>
      <c r="AT39" s="45" t="str">
        <f>IF(Table3[[#This Row],[51]]="yes",Table3[[#This Row],[Column5]],"")</f>
        <v/>
      </c>
      <c r="AU39" s="29" t="str">
        <f>IF(COUNTBLANK(Table3[[#This Row],[Date 1]:[Date 8]])=7,IF(Table3[[#This Row],[Column9]]&lt;&gt;"",IF(SUM(L39:S39)&lt;&gt;0,Table3[[#This Row],[Column9]],""),""),(SUBSTITUTE(TRIM(SUBSTITUTE(AO39&amp;","&amp;AP39&amp;","&amp;AQ39&amp;","&amp;AR39&amp;","&amp;AS39&amp;","&amp;AT39&amp;",",","," "))," ",", ")))</f>
        <v/>
      </c>
      <c r="AV39" s="35" t="str">
        <f>IF(COUNTBLANK(L39:AC39)&lt;&gt;13,IF(Table3[[#This Row],[Comments]]="Please order in multiples of 20. Minimum order of 100.",IF(COUNTBLANK(Table3[[#This Row],[Date 1]:[Order]])=12,"",1),1),IF(OR(F39="yes",G39="yes",H39="yes",I39="yes",J39="yes",K39="yes"="yes"),1,""))</f>
        <v/>
      </c>
      <c r="AX39" s="39" t="s">
        <v>731</v>
      </c>
      <c r="AY39" s="40">
        <f t="shared" si="1"/>
        <v>45824</v>
      </c>
    </row>
    <row r="40" spans="1:51" ht="37" thickTop="1" thickBot="1" x14ac:dyDescent="0.4">
      <c r="A40" s="27" t="s">
        <v>187</v>
      </c>
      <c r="B40" s="164">
        <v>520</v>
      </c>
      <c r="C40" s="16" t="s">
        <v>3282</v>
      </c>
      <c r="D40" s="32" t="s">
        <v>1274</v>
      </c>
      <c r="E40" s="31"/>
      <c r="F40" s="30" t="s">
        <v>128</v>
      </c>
      <c r="G40" s="30" t="s">
        <v>21</v>
      </c>
      <c r="H40" s="30" t="s">
        <v>128</v>
      </c>
      <c r="I40" s="30" t="s">
        <v>128</v>
      </c>
      <c r="J40" s="30" t="s">
        <v>21</v>
      </c>
      <c r="K40" s="30" t="s">
        <v>21</v>
      </c>
      <c r="L40" s="22"/>
      <c r="M40" s="20"/>
      <c r="N40" s="20"/>
      <c r="O40" s="20"/>
      <c r="P40" s="20"/>
      <c r="Q40" s="20"/>
      <c r="R40" s="20"/>
      <c r="S40" s="21"/>
      <c r="T40" s="181" t="str">
        <f>Table3[[#This Row],[Column12]]</f>
        <v>Auto:</v>
      </c>
      <c r="U40" s="25"/>
      <c r="V40" s="51" t="str">
        <f>IF(Table3[[#This Row],[TagOrderMethod]]="Ratio:","plants per 1 tag",IF(Table3[[#This Row],[TagOrderMethod]]="tags included","",IF(Table3[[#This Row],[TagOrderMethod]]="Qty:","tags",IF(Table3[[#This Row],[TagOrderMethod]]="Auto:",IF(U40&lt;&gt;"","tags","")))))</f>
        <v/>
      </c>
      <c r="W40" s="17">
        <v>50</v>
      </c>
      <c r="X40" s="17" t="str">
        <f>IF(ISNUMBER(SEARCH("tag",Table3[[#This Row],[Notes]])), "Yes", "No")</f>
        <v>No</v>
      </c>
      <c r="Y40" s="17" t="str">
        <f>IF(Table3[[#This Row],[Column11]]="yes","tags included","Auto:")</f>
        <v>Auto:</v>
      </c>
      <c r="Z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Row],[TagOrderMethod]]="Auto:",IF(U40&gt;0,U40,IF(COUNTBLANK(L40:S40)=8,"",(IF(Table3[[#This Row],[Column11]]&lt;&gt;"no",Table3[[#This Row],[Size]]*(SUM(Table3[[#This Row],[Date 1]:[Date 8]])),"")))),""))),(Table3[[#This Row],[Bundle]])),"")</f>
        <v/>
      </c>
      <c r="AB40" s="94" t="str">
        <f t="shared" si="0"/>
        <v/>
      </c>
      <c r="AC40" s="75"/>
      <c r="AD40" s="42"/>
      <c r="AE40" s="43"/>
      <c r="AF40" s="44"/>
      <c r="AG40" s="134" t="s">
        <v>3664</v>
      </c>
      <c r="AH40" s="134" t="s">
        <v>21</v>
      </c>
      <c r="AI40" s="134" t="s">
        <v>3665</v>
      </c>
      <c r="AJ40" s="134" t="s">
        <v>3666</v>
      </c>
      <c r="AK40" s="134" t="s">
        <v>21</v>
      </c>
      <c r="AL40" s="134" t="s">
        <v>21</v>
      </c>
      <c r="AM40" s="134" t="b">
        <f>IF(AND(Table3[[#This Row],[Column68]]=TRUE,COUNTBLANK(Table3[[#This Row],[Date 1]:[Date 8]])=8),TRUE,FALSE)</f>
        <v>0</v>
      </c>
      <c r="AN40" s="134" t="b">
        <f>COUNTIF(Table3[[#This Row],[512]:[51]],"yes")&gt;0</f>
        <v>0</v>
      </c>
      <c r="AO40" s="45" t="str">
        <f>IF(Table3[[#This Row],[512]]="yes",Table3[[#This Row],[Column1]],"")</f>
        <v/>
      </c>
      <c r="AP40" s="45" t="str">
        <f>IF(Table3[[#This Row],[250]]="yes",Table3[[#This Row],[Column1.5]],"")</f>
        <v/>
      </c>
      <c r="AQ40" s="45" t="str">
        <f>IF(Table3[[#This Row],[288]]="yes",Table3[[#This Row],[Column2]],"")</f>
        <v/>
      </c>
      <c r="AR40" s="45" t="str">
        <f>IF(Table3[[#This Row],[144]]="yes",Table3[[#This Row],[Column3]],"")</f>
        <v/>
      </c>
      <c r="AS40" s="45" t="str">
        <f>IF(Table3[[#This Row],[26]]="yes",Table3[[#This Row],[Column4]],"")</f>
        <v/>
      </c>
      <c r="AT40" s="45" t="str">
        <f>IF(Table3[[#This Row],[51]]="yes",Table3[[#This Row],[Column5]],"")</f>
        <v/>
      </c>
      <c r="AU40" s="29" t="str">
        <f>IF(COUNTBLANK(Table3[[#This Row],[Date 1]:[Date 8]])=7,IF(Table3[[#This Row],[Column9]]&lt;&gt;"",IF(SUM(L40:S40)&lt;&gt;0,Table3[[#This Row],[Column9]],""),""),(SUBSTITUTE(TRIM(SUBSTITUTE(AO40&amp;","&amp;AP40&amp;","&amp;AQ40&amp;","&amp;AR40&amp;","&amp;AS40&amp;","&amp;AT40&amp;",",","," "))," ",", ")))</f>
        <v/>
      </c>
      <c r="AV40" s="35" t="str">
        <f>IF(COUNTBLANK(L40:AC40)&lt;&gt;13,IF(Table3[[#This Row],[Comments]]="Please order in multiples of 20. Minimum order of 100.",IF(COUNTBLANK(Table3[[#This Row],[Date 1]:[Order]])=12,"",1),1),IF(OR(F40="yes",G40="yes",H40="yes",I40="yes",J40="yes",K40="yes"="yes"),1,""))</f>
        <v/>
      </c>
      <c r="AX40" s="39" t="s">
        <v>732</v>
      </c>
      <c r="AY40" s="40">
        <f t="shared" si="1"/>
        <v>45831</v>
      </c>
    </row>
    <row r="41" spans="1:51" ht="37" thickTop="1" thickBot="1" x14ac:dyDescent="0.4">
      <c r="A41" s="27" t="s">
        <v>187</v>
      </c>
      <c r="B41" s="164">
        <v>525</v>
      </c>
      <c r="C41" s="16" t="s">
        <v>3282</v>
      </c>
      <c r="D41" s="32" t="s">
        <v>1275</v>
      </c>
      <c r="E41" s="31"/>
      <c r="F41" s="30" t="s">
        <v>128</v>
      </c>
      <c r="G41" s="30" t="s">
        <v>21</v>
      </c>
      <c r="H41" s="30" t="s">
        <v>128</v>
      </c>
      <c r="I41" s="30" t="s">
        <v>128</v>
      </c>
      <c r="J41" s="30" t="s">
        <v>21</v>
      </c>
      <c r="K41" s="30" t="s">
        <v>21</v>
      </c>
      <c r="L41" s="22"/>
      <c r="M41" s="20"/>
      <c r="N41" s="20"/>
      <c r="O41" s="20"/>
      <c r="P41" s="20"/>
      <c r="Q41" s="20"/>
      <c r="R41" s="20"/>
      <c r="S41" s="21"/>
      <c r="T41" s="181" t="str">
        <f>Table3[[#This Row],[Column12]]</f>
        <v>Auto:</v>
      </c>
      <c r="U41" s="25"/>
      <c r="V41" s="51" t="str">
        <f>IF(Table3[[#This Row],[TagOrderMethod]]="Ratio:","plants per 1 tag",IF(Table3[[#This Row],[TagOrderMethod]]="tags included","",IF(Table3[[#This Row],[TagOrderMethod]]="Qty:","tags",IF(Table3[[#This Row],[TagOrderMethod]]="Auto:",IF(U41&lt;&gt;"","tags","")))))</f>
        <v/>
      </c>
      <c r="W41" s="17">
        <v>50</v>
      </c>
      <c r="X41" s="17" t="str">
        <f>IF(ISNUMBER(SEARCH("tag",Table3[[#This Row],[Notes]])), "Yes", "No")</f>
        <v>No</v>
      </c>
      <c r="Y41" s="17" t="str">
        <f>IF(Table3[[#This Row],[Column11]]="yes","tags included","Auto:")</f>
        <v>Auto:</v>
      </c>
      <c r="Z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Row],[TagOrderMethod]]="Auto:",IF(U41&gt;0,U41,IF(COUNTBLANK(L41:S41)=8,"",(IF(Table3[[#This Row],[Column11]]&lt;&gt;"no",Table3[[#This Row],[Size]]*(SUM(Table3[[#This Row],[Date 1]:[Date 8]])),"")))),""))),(Table3[[#This Row],[Bundle]])),"")</f>
        <v/>
      </c>
      <c r="AB41" s="94" t="str">
        <f t="shared" si="0"/>
        <v/>
      </c>
      <c r="AC41" s="75"/>
      <c r="AD41" s="42"/>
      <c r="AE41" s="43"/>
      <c r="AF41" s="44"/>
      <c r="AG41" s="134" t="s">
        <v>3667</v>
      </c>
      <c r="AH41" s="134" t="s">
        <v>21</v>
      </c>
      <c r="AI41" s="134" t="s">
        <v>3668</v>
      </c>
      <c r="AJ41" s="134" t="s">
        <v>1968</v>
      </c>
      <c r="AK41" s="134" t="s">
        <v>21</v>
      </c>
      <c r="AL41" s="134" t="s">
        <v>21</v>
      </c>
      <c r="AM41" s="134" t="b">
        <f>IF(AND(Table3[[#This Row],[Column68]]=TRUE,COUNTBLANK(Table3[[#This Row],[Date 1]:[Date 8]])=8),TRUE,FALSE)</f>
        <v>0</v>
      </c>
      <c r="AN41" s="134" t="b">
        <f>COUNTIF(Table3[[#This Row],[512]:[51]],"yes")&gt;0</f>
        <v>0</v>
      </c>
      <c r="AO41" s="45" t="str">
        <f>IF(Table3[[#This Row],[512]]="yes",Table3[[#This Row],[Column1]],"")</f>
        <v/>
      </c>
      <c r="AP41" s="45" t="str">
        <f>IF(Table3[[#This Row],[250]]="yes",Table3[[#This Row],[Column1.5]],"")</f>
        <v/>
      </c>
      <c r="AQ41" s="45" t="str">
        <f>IF(Table3[[#This Row],[288]]="yes",Table3[[#This Row],[Column2]],"")</f>
        <v/>
      </c>
      <c r="AR41" s="45" t="str">
        <f>IF(Table3[[#This Row],[144]]="yes",Table3[[#This Row],[Column3]],"")</f>
        <v/>
      </c>
      <c r="AS41" s="45" t="str">
        <f>IF(Table3[[#This Row],[26]]="yes",Table3[[#This Row],[Column4]],"")</f>
        <v/>
      </c>
      <c r="AT41" s="45" t="str">
        <f>IF(Table3[[#This Row],[51]]="yes",Table3[[#This Row],[Column5]],"")</f>
        <v/>
      </c>
      <c r="AU41" s="29" t="str">
        <f>IF(COUNTBLANK(Table3[[#This Row],[Date 1]:[Date 8]])=7,IF(Table3[[#This Row],[Column9]]&lt;&gt;"",IF(SUM(L41:S41)&lt;&gt;0,Table3[[#This Row],[Column9]],""),""),(SUBSTITUTE(TRIM(SUBSTITUTE(AO41&amp;","&amp;AP41&amp;","&amp;AQ41&amp;","&amp;AR41&amp;","&amp;AS41&amp;","&amp;AT41&amp;",",","," "))," ",", ")))</f>
        <v/>
      </c>
      <c r="AV41" s="35" t="str">
        <f>IF(COUNTBLANK(L41:AC41)&lt;&gt;13,IF(Table3[[#This Row],[Comments]]="Please order in multiples of 20. Minimum order of 100.",IF(COUNTBLANK(Table3[[#This Row],[Date 1]:[Order]])=12,"",1),1),IF(OR(F41="yes",G41="yes",H41="yes",I41="yes",J41="yes",K41="yes"="yes"),1,""))</f>
        <v/>
      </c>
      <c r="AX41" s="39" t="s">
        <v>2279</v>
      </c>
      <c r="AY41" s="40">
        <f t="shared" si="1"/>
        <v>45838</v>
      </c>
    </row>
    <row r="42" spans="1:51" ht="37" thickTop="1" thickBot="1" x14ac:dyDescent="0.4">
      <c r="A42" s="27" t="s">
        <v>187</v>
      </c>
      <c r="B42" s="164">
        <v>530</v>
      </c>
      <c r="C42" s="16" t="s">
        <v>3282</v>
      </c>
      <c r="D42" s="32" t="s">
        <v>345</v>
      </c>
      <c r="E42" s="31"/>
      <c r="F42" s="30" t="s">
        <v>128</v>
      </c>
      <c r="G42" s="30" t="s">
        <v>21</v>
      </c>
      <c r="H42" s="30" t="s">
        <v>128</v>
      </c>
      <c r="I42" s="30" t="s">
        <v>128</v>
      </c>
      <c r="J42" s="30" t="s">
        <v>21</v>
      </c>
      <c r="K42" s="30" t="s">
        <v>21</v>
      </c>
      <c r="L42" s="22"/>
      <c r="M42" s="20"/>
      <c r="N42" s="20"/>
      <c r="O42" s="20"/>
      <c r="P42" s="20"/>
      <c r="Q42" s="20"/>
      <c r="R42" s="20"/>
      <c r="S42" s="21"/>
      <c r="T42" s="181" t="str">
        <f>Table3[[#This Row],[Column12]]</f>
        <v>Auto:</v>
      </c>
      <c r="U42" s="25"/>
      <c r="V42" s="51" t="str">
        <f>IF(Table3[[#This Row],[TagOrderMethod]]="Ratio:","plants per 1 tag",IF(Table3[[#This Row],[TagOrderMethod]]="tags included","",IF(Table3[[#This Row],[TagOrderMethod]]="Qty:","tags",IF(Table3[[#This Row],[TagOrderMethod]]="Auto:",IF(U42&lt;&gt;"","tags","")))))</f>
        <v/>
      </c>
      <c r="W42" s="17">
        <v>50</v>
      </c>
      <c r="X42" s="17" t="str">
        <f>IF(ISNUMBER(SEARCH("tag",Table3[[#This Row],[Notes]])), "Yes", "No")</f>
        <v>No</v>
      </c>
      <c r="Y42" s="17" t="str">
        <f>IF(Table3[[#This Row],[Column11]]="yes","tags included","Auto:")</f>
        <v>Auto:</v>
      </c>
      <c r="Z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Row],[TagOrderMethod]]="Auto:",IF(U42&gt;0,U42,IF(COUNTBLANK(L42:S42)=8,"",(IF(Table3[[#This Row],[Column11]]&lt;&gt;"no",Table3[[#This Row],[Size]]*(SUM(Table3[[#This Row],[Date 1]:[Date 8]])),"")))),""))),(Table3[[#This Row],[Bundle]])),"")</f>
        <v/>
      </c>
      <c r="AB42" s="94" t="str">
        <f t="shared" si="0"/>
        <v/>
      </c>
      <c r="AC42" s="75"/>
      <c r="AD42" s="42"/>
      <c r="AE42" s="43"/>
      <c r="AF42" s="44"/>
      <c r="AG42" s="134" t="s">
        <v>3669</v>
      </c>
      <c r="AH42" s="134" t="s">
        <v>21</v>
      </c>
      <c r="AI42" s="134" t="s">
        <v>3670</v>
      </c>
      <c r="AJ42" s="134" t="s">
        <v>1969</v>
      </c>
      <c r="AK42" s="134" t="s">
        <v>21</v>
      </c>
      <c r="AL42" s="134" t="s">
        <v>21</v>
      </c>
      <c r="AM42" s="134" t="b">
        <f>IF(AND(Table3[[#This Row],[Column68]]=TRUE,COUNTBLANK(Table3[[#This Row],[Date 1]:[Date 8]])=8),TRUE,FALSE)</f>
        <v>0</v>
      </c>
      <c r="AN42" s="134" t="b">
        <f>COUNTIF(Table3[[#This Row],[512]:[51]],"yes")&gt;0</f>
        <v>0</v>
      </c>
      <c r="AO42" s="45" t="str">
        <f>IF(Table3[[#This Row],[512]]="yes",Table3[[#This Row],[Column1]],"")</f>
        <v/>
      </c>
      <c r="AP42" s="45" t="str">
        <f>IF(Table3[[#This Row],[250]]="yes",Table3[[#This Row],[Column1.5]],"")</f>
        <v/>
      </c>
      <c r="AQ42" s="45" t="str">
        <f>IF(Table3[[#This Row],[288]]="yes",Table3[[#This Row],[Column2]],"")</f>
        <v/>
      </c>
      <c r="AR42" s="45" t="str">
        <f>IF(Table3[[#This Row],[144]]="yes",Table3[[#This Row],[Column3]],"")</f>
        <v/>
      </c>
      <c r="AS42" s="45" t="str">
        <f>IF(Table3[[#This Row],[26]]="yes",Table3[[#This Row],[Column4]],"")</f>
        <v/>
      </c>
      <c r="AT42" s="45" t="str">
        <f>IF(Table3[[#This Row],[51]]="yes",Table3[[#This Row],[Column5]],"")</f>
        <v/>
      </c>
      <c r="AU42" s="29" t="str">
        <f>IF(COUNTBLANK(Table3[[#This Row],[Date 1]:[Date 8]])=7,IF(Table3[[#This Row],[Column9]]&lt;&gt;"",IF(SUM(L42:S42)&lt;&gt;0,Table3[[#This Row],[Column9]],""),""),(SUBSTITUTE(TRIM(SUBSTITUTE(AO42&amp;","&amp;AP42&amp;","&amp;AQ42&amp;","&amp;AR42&amp;","&amp;AS42&amp;","&amp;AT42&amp;",",","," "))," ",", ")))</f>
        <v/>
      </c>
      <c r="AV42" s="35" t="str">
        <f>IF(COUNTBLANK(L42:AC42)&lt;&gt;13,IF(Table3[[#This Row],[Comments]]="Please order in multiples of 20. Minimum order of 100.",IF(COUNTBLANK(Table3[[#This Row],[Date 1]:[Order]])=12,"",1),1),IF(OR(F42="yes",G42="yes",H42="yes",I42="yes",J42="yes",K42="yes"="yes"),1,""))</f>
        <v/>
      </c>
      <c r="AX42" s="36" t="s">
        <v>194</v>
      </c>
      <c r="AY42" s="41" t="s">
        <v>193</v>
      </c>
    </row>
    <row r="43" spans="1:51" ht="36" thickBot="1" x14ac:dyDescent="0.4">
      <c r="A43" s="27" t="s">
        <v>187</v>
      </c>
      <c r="B43" s="164">
        <v>535</v>
      </c>
      <c r="C43" s="16" t="s">
        <v>3282</v>
      </c>
      <c r="D43" s="32" t="s">
        <v>72</v>
      </c>
      <c r="E43" s="31"/>
      <c r="F43" s="30" t="s">
        <v>128</v>
      </c>
      <c r="G43" s="30" t="s">
        <v>128</v>
      </c>
      <c r="H43" s="30" t="s">
        <v>128</v>
      </c>
      <c r="I43" s="30" t="s">
        <v>128</v>
      </c>
      <c r="J43" s="30" t="s">
        <v>21</v>
      </c>
      <c r="K43" s="30" t="s">
        <v>21</v>
      </c>
      <c r="L43" s="22"/>
      <c r="M43" s="20"/>
      <c r="N43" s="20"/>
      <c r="O43" s="20"/>
      <c r="P43" s="20"/>
      <c r="Q43" s="20"/>
      <c r="R43" s="20"/>
      <c r="S43" s="21"/>
      <c r="T43" s="181" t="str">
        <f>Table3[[#This Row],[Column12]]</f>
        <v>Auto:</v>
      </c>
      <c r="U43" s="25"/>
      <c r="V43" s="51" t="str">
        <f>IF(Table3[[#This Row],[TagOrderMethod]]="Ratio:","plants per 1 tag",IF(Table3[[#This Row],[TagOrderMethod]]="tags included","",IF(Table3[[#This Row],[TagOrderMethod]]="Qty:","tags",IF(Table3[[#This Row],[TagOrderMethod]]="Auto:",IF(U43&lt;&gt;"","tags","")))))</f>
        <v/>
      </c>
      <c r="W43" s="17">
        <v>50</v>
      </c>
      <c r="X43" s="17" t="str">
        <f>IF(ISNUMBER(SEARCH("tag",Table3[[#This Row],[Notes]])), "Yes", "No")</f>
        <v>No</v>
      </c>
      <c r="Y43" s="17" t="str">
        <f>IF(Table3[[#This Row],[Column11]]="yes","tags included","Auto:")</f>
        <v>Auto:</v>
      </c>
      <c r="Z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Row],[TagOrderMethod]]="Auto:",IF(U43&gt;0,U43,IF(COUNTBLANK(L43:S43)=8,"",(IF(Table3[[#This Row],[Column11]]&lt;&gt;"no",Table3[[#This Row],[Size]]*(SUM(Table3[[#This Row],[Date 1]:[Date 8]])),"")))),""))),(Table3[[#This Row],[Bundle]])),"")</f>
        <v/>
      </c>
      <c r="AB43" s="94" t="str">
        <f t="shared" si="0"/>
        <v/>
      </c>
      <c r="AC43" s="75"/>
      <c r="AD43" s="42"/>
      <c r="AE43" s="43"/>
      <c r="AF43" s="44"/>
      <c r="AG43" s="134" t="s">
        <v>3671</v>
      </c>
      <c r="AH43" s="134" t="s">
        <v>3672</v>
      </c>
      <c r="AI43" s="134" t="s">
        <v>3673</v>
      </c>
      <c r="AJ43" s="134" t="s">
        <v>1970</v>
      </c>
      <c r="AK43" s="134" t="s">
        <v>21</v>
      </c>
      <c r="AL43" s="134" t="s">
        <v>21</v>
      </c>
      <c r="AM43" s="134" t="b">
        <f>IF(AND(Table3[[#This Row],[Column68]]=TRUE,COUNTBLANK(Table3[[#This Row],[Date 1]:[Date 8]])=8),TRUE,FALSE)</f>
        <v>0</v>
      </c>
      <c r="AN43" s="134" t="b">
        <f>COUNTIF(Table3[[#This Row],[512]:[51]],"yes")&gt;0</f>
        <v>0</v>
      </c>
      <c r="AO43" s="45" t="str">
        <f>IF(Table3[[#This Row],[512]]="yes",Table3[[#This Row],[Column1]],"")</f>
        <v/>
      </c>
      <c r="AP43" s="45" t="str">
        <f>IF(Table3[[#This Row],[250]]="yes",Table3[[#This Row],[Column1.5]],"")</f>
        <v/>
      </c>
      <c r="AQ43" s="45" t="str">
        <f>IF(Table3[[#This Row],[288]]="yes",Table3[[#This Row],[Column2]],"")</f>
        <v/>
      </c>
      <c r="AR43" s="45" t="str">
        <f>IF(Table3[[#This Row],[144]]="yes",Table3[[#This Row],[Column3]],"")</f>
        <v/>
      </c>
      <c r="AS43" s="45" t="str">
        <f>IF(Table3[[#This Row],[26]]="yes",Table3[[#This Row],[Column4]],"")</f>
        <v/>
      </c>
      <c r="AT43" s="45" t="str">
        <f>IF(Table3[[#This Row],[51]]="yes",Table3[[#This Row],[Column5]],"")</f>
        <v/>
      </c>
      <c r="AU43" s="29" t="str">
        <f>IF(COUNTBLANK(Table3[[#This Row],[Date 1]:[Date 8]])=7,IF(Table3[[#This Row],[Column9]]&lt;&gt;"",IF(SUM(L43:S43)&lt;&gt;0,Table3[[#This Row],[Column9]],""),""),(SUBSTITUTE(TRIM(SUBSTITUTE(AO43&amp;","&amp;AP43&amp;","&amp;AQ43&amp;","&amp;AR43&amp;","&amp;AS43&amp;","&amp;AT43&amp;",",","," "))," ",", ")))</f>
        <v/>
      </c>
      <c r="AV43" s="35" t="str">
        <f>IF(COUNTBLANK(L43:AC43)&lt;&gt;13,IF(Table3[[#This Row],[Comments]]="Please order in multiples of 20. Minimum order of 100.",IF(COUNTBLANK(Table3[[#This Row],[Date 1]:[Order]])=12,"",1),1),IF(OR(F43="yes",G43="yes",H43="yes",I43="yes",J43="yes",K43="yes"="yes"),1,""))</f>
        <v/>
      </c>
    </row>
    <row r="44" spans="1:51" ht="36" thickBot="1" x14ac:dyDescent="0.4">
      <c r="A44" s="27" t="s">
        <v>187</v>
      </c>
      <c r="B44" s="164">
        <v>540</v>
      </c>
      <c r="C44" s="16" t="s">
        <v>3282</v>
      </c>
      <c r="D44" s="32" t="s">
        <v>73</v>
      </c>
      <c r="E44" s="31"/>
      <c r="F44" s="30" t="s">
        <v>128</v>
      </c>
      <c r="G44" s="30" t="s">
        <v>128</v>
      </c>
      <c r="H44" s="30" t="s">
        <v>128</v>
      </c>
      <c r="I44" s="30" t="s">
        <v>128</v>
      </c>
      <c r="J44" s="30" t="s">
        <v>21</v>
      </c>
      <c r="K44" s="30" t="s">
        <v>21</v>
      </c>
      <c r="L44" s="22"/>
      <c r="M44" s="20"/>
      <c r="N44" s="20"/>
      <c r="O44" s="20"/>
      <c r="P44" s="20"/>
      <c r="Q44" s="20"/>
      <c r="R44" s="20"/>
      <c r="S44" s="21"/>
      <c r="T44" s="181" t="str">
        <f>Table3[[#This Row],[Column12]]</f>
        <v>Auto:</v>
      </c>
      <c r="U44" s="25"/>
      <c r="V44" s="51" t="str">
        <f>IF(Table3[[#This Row],[TagOrderMethod]]="Ratio:","plants per 1 tag",IF(Table3[[#This Row],[TagOrderMethod]]="tags included","",IF(Table3[[#This Row],[TagOrderMethod]]="Qty:","tags",IF(Table3[[#This Row],[TagOrderMethod]]="Auto:",IF(U44&lt;&gt;"","tags","")))))</f>
        <v/>
      </c>
      <c r="W44" s="17">
        <v>50</v>
      </c>
      <c r="X44" s="17" t="str">
        <f>IF(ISNUMBER(SEARCH("tag",Table3[[#This Row],[Notes]])), "Yes", "No")</f>
        <v>No</v>
      </c>
      <c r="Y44" s="17" t="str">
        <f>IF(Table3[[#This Row],[Column11]]="yes","tags included","Auto:")</f>
        <v>Auto:</v>
      </c>
      <c r="Z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Row],[TagOrderMethod]]="Auto:",IF(U44&gt;0,U44,IF(COUNTBLANK(L44:S44)=8,"",(IF(Table3[[#This Row],[Column11]]&lt;&gt;"no",Table3[[#This Row],[Size]]*(SUM(Table3[[#This Row],[Date 1]:[Date 8]])),"")))),""))),(Table3[[#This Row],[Bundle]])),"")</f>
        <v/>
      </c>
      <c r="AB44" s="94" t="str">
        <f t="shared" si="0"/>
        <v/>
      </c>
      <c r="AC44" s="75"/>
      <c r="AD44" s="42"/>
      <c r="AE44" s="43"/>
      <c r="AF44" s="44"/>
      <c r="AG44" s="134" t="s">
        <v>3674</v>
      </c>
      <c r="AH44" s="134" t="s">
        <v>3675</v>
      </c>
      <c r="AI44" s="134" t="s">
        <v>3676</v>
      </c>
      <c r="AJ44" s="134" t="s">
        <v>1971</v>
      </c>
      <c r="AK44" s="134" t="s">
        <v>21</v>
      </c>
      <c r="AL44" s="134" t="s">
        <v>21</v>
      </c>
      <c r="AM44" s="134" t="b">
        <f>IF(AND(Table3[[#This Row],[Column68]]=TRUE,COUNTBLANK(Table3[[#This Row],[Date 1]:[Date 8]])=8),TRUE,FALSE)</f>
        <v>0</v>
      </c>
      <c r="AN44" s="134" t="b">
        <f>COUNTIF(Table3[[#This Row],[512]:[51]],"yes")&gt;0</f>
        <v>0</v>
      </c>
      <c r="AO44" s="45" t="str">
        <f>IF(Table3[[#This Row],[512]]="yes",Table3[[#This Row],[Column1]],"")</f>
        <v/>
      </c>
      <c r="AP44" s="45" t="str">
        <f>IF(Table3[[#This Row],[250]]="yes",Table3[[#This Row],[Column1.5]],"")</f>
        <v/>
      </c>
      <c r="AQ44" s="45" t="str">
        <f>IF(Table3[[#This Row],[288]]="yes",Table3[[#This Row],[Column2]],"")</f>
        <v/>
      </c>
      <c r="AR44" s="45" t="str">
        <f>IF(Table3[[#This Row],[144]]="yes",Table3[[#This Row],[Column3]],"")</f>
        <v/>
      </c>
      <c r="AS44" s="45" t="str">
        <f>IF(Table3[[#This Row],[26]]="yes",Table3[[#This Row],[Column4]],"")</f>
        <v/>
      </c>
      <c r="AT44" s="45" t="str">
        <f>IF(Table3[[#This Row],[51]]="yes",Table3[[#This Row],[Column5]],"")</f>
        <v/>
      </c>
      <c r="AU44" s="29" t="str">
        <f>IF(COUNTBLANK(Table3[[#This Row],[Date 1]:[Date 8]])=7,IF(Table3[[#This Row],[Column9]]&lt;&gt;"",IF(SUM(L44:S44)&lt;&gt;0,Table3[[#This Row],[Column9]],""),""),(SUBSTITUTE(TRIM(SUBSTITUTE(AO44&amp;","&amp;AP44&amp;","&amp;AQ44&amp;","&amp;AR44&amp;","&amp;AS44&amp;","&amp;AT44&amp;",",","," "))," ",", ")))</f>
        <v/>
      </c>
      <c r="AV44" s="35" t="str">
        <f>IF(COUNTBLANK(L44:AC44)&lt;&gt;13,IF(Table3[[#This Row],[Comments]]="Please order in multiples of 20. Minimum order of 100.",IF(COUNTBLANK(Table3[[#This Row],[Date 1]:[Order]])=12,"",1),1),IF(OR(F44="yes",G44="yes",H44="yes",I44="yes",J44="yes",K44="yes"="yes"),1,""))</f>
        <v/>
      </c>
    </row>
    <row r="45" spans="1:51" ht="36" thickBot="1" x14ac:dyDescent="0.4">
      <c r="A45" s="27" t="s">
        <v>187</v>
      </c>
      <c r="B45" s="164">
        <v>545</v>
      </c>
      <c r="C45" s="16" t="s">
        <v>3282</v>
      </c>
      <c r="D45" s="32" t="s">
        <v>74</v>
      </c>
      <c r="E45" s="31"/>
      <c r="F45" s="30" t="s">
        <v>128</v>
      </c>
      <c r="G45" s="30" t="s">
        <v>128</v>
      </c>
      <c r="H45" s="30" t="s">
        <v>128</v>
      </c>
      <c r="I45" s="30" t="s">
        <v>128</v>
      </c>
      <c r="J45" s="30" t="s">
        <v>21</v>
      </c>
      <c r="K45" s="30" t="s">
        <v>21</v>
      </c>
      <c r="L45" s="22"/>
      <c r="M45" s="20"/>
      <c r="N45" s="20"/>
      <c r="O45" s="20"/>
      <c r="P45" s="20"/>
      <c r="Q45" s="20"/>
      <c r="R45" s="20"/>
      <c r="S45" s="21"/>
      <c r="T45" s="181" t="str">
        <f>Table3[[#This Row],[Column12]]</f>
        <v>Auto:</v>
      </c>
      <c r="U45" s="25"/>
      <c r="V45" s="51" t="str">
        <f>IF(Table3[[#This Row],[TagOrderMethod]]="Ratio:","plants per 1 tag",IF(Table3[[#This Row],[TagOrderMethod]]="tags included","",IF(Table3[[#This Row],[TagOrderMethod]]="Qty:","tags",IF(Table3[[#This Row],[TagOrderMethod]]="Auto:",IF(U45&lt;&gt;"","tags","")))))</f>
        <v/>
      </c>
      <c r="W45" s="17">
        <v>50</v>
      </c>
      <c r="X45" s="17" t="str">
        <f>IF(ISNUMBER(SEARCH("tag",Table3[[#This Row],[Notes]])), "Yes", "No")</f>
        <v>No</v>
      </c>
      <c r="Y45" s="17" t="str">
        <f>IF(Table3[[#This Row],[Column11]]="yes","tags included","Auto:")</f>
        <v>Auto:</v>
      </c>
      <c r="Z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Row],[TagOrderMethod]]="Auto:",IF(U45&gt;0,U45,IF(COUNTBLANK(L45:S45)=8,"",(IF(Table3[[#This Row],[Column11]]&lt;&gt;"no",Table3[[#This Row],[Size]]*(SUM(Table3[[#This Row],[Date 1]:[Date 8]])),"")))),""))),(Table3[[#This Row],[Bundle]])),"")</f>
        <v/>
      </c>
      <c r="AB45" s="94" t="str">
        <f t="shared" si="0"/>
        <v/>
      </c>
      <c r="AC45" s="75"/>
      <c r="AD45" s="42"/>
      <c r="AE45" s="43"/>
      <c r="AF45" s="44"/>
      <c r="AG45" s="134" t="s">
        <v>3677</v>
      </c>
      <c r="AH45" s="134" t="s">
        <v>3678</v>
      </c>
      <c r="AI45" s="134" t="s">
        <v>3679</v>
      </c>
      <c r="AJ45" s="134" t="s">
        <v>1972</v>
      </c>
      <c r="AK45" s="134" t="s">
        <v>21</v>
      </c>
      <c r="AL45" s="134" t="s">
        <v>21</v>
      </c>
      <c r="AM45" s="134" t="b">
        <f>IF(AND(Table3[[#This Row],[Column68]]=TRUE,COUNTBLANK(Table3[[#This Row],[Date 1]:[Date 8]])=8),TRUE,FALSE)</f>
        <v>0</v>
      </c>
      <c r="AN45" s="134" t="b">
        <f>COUNTIF(Table3[[#This Row],[512]:[51]],"yes")&gt;0</f>
        <v>0</v>
      </c>
      <c r="AO45" s="45" t="str">
        <f>IF(Table3[[#This Row],[512]]="yes",Table3[[#This Row],[Column1]],"")</f>
        <v/>
      </c>
      <c r="AP45" s="45" t="str">
        <f>IF(Table3[[#This Row],[250]]="yes",Table3[[#This Row],[Column1.5]],"")</f>
        <v/>
      </c>
      <c r="AQ45" s="45" t="str">
        <f>IF(Table3[[#This Row],[288]]="yes",Table3[[#This Row],[Column2]],"")</f>
        <v/>
      </c>
      <c r="AR45" s="45" t="str">
        <f>IF(Table3[[#This Row],[144]]="yes",Table3[[#This Row],[Column3]],"")</f>
        <v/>
      </c>
      <c r="AS45" s="45" t="str">
        <f>IF(Table3[[#This Row],[26]]="yes",Table3[[#This Row],[Column4]],"")</f>
        <v/>
      </c>
      <c r="AT45" s="45" t="str">
        <f>IF(Table3[[#This Row],[51]]="yes",Table3[[#This Row],[Column5]],"")</f>
        <v/>
      </c>
      <c r="AU45" s="29" t="str">
        <f>IF(COUNTBLANK(Table3[[#This Row],[Date 1]:[Date 8]])=7,IF(Table3[[#This Row],[Column9]]&lt;&gt;"",IF(SUM(L45:S45)&lt;&gt;0,Table3[[#This Row],[Column9]],""),""),(SUBSTITUTE(TRIM(SUBSTITUTE(AO45&amp;","&amp;AP45&amp;","&amp;AQ45&amp;","&amp;AR45&amp;","&amp;AS45&amp;","&amp;AT45&amp;",",","," "))," ",", ")))</f>
        <v/>
      </c>
      <c r="AV45" s="35" t="str">
        <f>IF(COUNTBLANK(L45:AC45)&lt;&gt;13,IF(Table3[[#This Row],[Comments]]="Please order in multiples of 20. Minimum order of 100.",IF(COUNTBLANK(Table3[[#This Row],[Date 1]:[Order]])=12,"",1),1),IF(OR(F45="yes",G45="yes",H45="yes",I45="yes",J45="yes",K45="yes"="yes"),1,""))</f>
        <v/>
      </c>
    </row>
    <row r="46" spans="1:51" ht="36" thickBot="1" x14ac:dyDescent="0.4">
      <c r="A46" s="27" t="s">
        <v>187</v>
      </c>
      <c r="B46" s="164">
        <v>550</v>
      </c>
      <c r="C46" s="16" t="s">
        <v>3282</v>
      </c>
      <c r="D46" s="32" t="s">
        <v>75</v>
      </c>
      <c r="E46" s="31"/>
      <c r="F46" s="30" t="s">
        <v>128</v>
      </c>
      <c r="G46" s="30" t="s">
        <v>128</v>
      </c>
      <c r="H46" s="30" t="s">
        <v>128</v>
      </c>
      <c r="I46" s="30" t="s">
        <v>128</v>
      </c>
      <c r="J46" s="30" t="s">
        <v>21</v>
      </c>
      <c r="K46" s="30" t="s">
        <v>21</v>
      </c>
      <c r="L46" s="22"/>
      <c r="M46" s="20"/>
      <c r="N46" s="20"/>
      <c r="O46" s="20"/>
      <c r="P46" s="20"/>
      <c r="Q46" s="20"/>
      <c r="R46" s="20"/>
      <c r="S46" s="21"/>
      <c r="T46" s="181" t="str">
        <f>Table3[[#This Row],[Column12]]</f>
        <v>Auto:</v>
      </c>
      <c r="U46" s="25"/>
      <c r="V46" s="51" t="str">
        <f>IF(Table3[[#This Row],[TagOrderMethod]]="Ratio:","plants per 1 tag",IF(Table3[[#This Row],[TagOrderMethod]]="tags included","",IF(Table3[[#This Row],[TagOrderMethod]]="Qty:","tags",IF(Table3[[#This Row],[TagOrderMethod]]="Auto:",IF(U46&lt;&gt;"","tags","")))))</f>
        <v/>
      </c>
      <c r="W46" s="17">
        <v>50</v>
      </c>
      <c r="X46" s="17" t="str">
        <f>IF(ISNUMBER(SEARCH("tag",Table3[[#This Row],[Notes]])), "Yes", "No")</f>
        <v>No</v>
      </c>
      <c r="Y46" s="17" t="str">
        <f>IF(Table3[[#This Row],[Column11]]="yes","tags included","Auto:")</f>
        <v>Auto:</v>
      </c>
      <c r="Z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Row],[TagOrderMethod]]="Auto:",IF(U46&gt;0,U46,IF(COUNTBLANK(L46:S46)=8,"",(IF(Table3[[#This Row],[Column11]]&lt;&gt;"no",Table3[[#This Row],[Size]]*(SUM(Table3[[#This Row],[Date 1]:[Date 8]])),"")))),""))),(Table3[[#This Row],[Bundle]])),"")</f>
        <v/>
      </c>
      <c r="AB46" s="94" t="str">
        <f t="shared" si="0"/>
        <v/>
      </c>
      <c r="AC46" s="75"/>
      <c r="AD46" s="42"/>
      <c r="AE46" s="43"/>
      <c r="AF46" s="44"/>
      <c r="AG46" s="134" t="s">
        <v>3680</v>
      </c>
      <c r="AH46" s="134" t="s">
        <v>3681</v>
      </c>
      <c r="AI46" s="134" t="s">
        <v>3682</v>
      </c>
      <c r="AJ46" s="134" t="s">
        <v>1973</v>
      </c>
      <c r="AK46" s="134" t="s">
        <v>21</v>
      </c>
      <c r="AL46" s="134" t="s">
        <v>21</v>
      </c>
      <c r="AM46" s="134" t="b">
        <f>IF(AND(Table3[[#This Row],[Column68]]=TRUE,COUNTBLANK(Table3[[#This Row],[Date 1]:[Date 8]])=8),TRUE,FALSE)</f>
        <v>0</v>
      </c>
      <c r="AN46" s="134" t="b">
        <f>COUNTIF(Table3[[#This Row],[512]:[51]],"yes")&gt;0</f>
        <v>0</v>
      </c>
      <c r="AO46" s="45" t="str">
        <f>IF(Table3[[#This Row],[512]]="yes",Table3[[#This Row],[Column1]],"")</f>
        <v/>
      </c>
      <c r="AP46" s="45" t="str">
        <f>IF(Table3[[#This Row],[250]]="yes",Table3[[#This Row],[Column1.5]],"")</f>
        <v/>
      </c>
      <c r="AQ46" s="45" t="str">
        <f>IF(Table3[[#This Row],[288]]="yes",Table3[[#This Row],[Column2]],"")</f>
        <v/>
      </c>
      <c r="AR46" s="45" t="str">
        <f>IF(Table3[[#This Row],[144]]="yes",Table3[[#This Row],[Column3]],"")</f>
        <v/>
      </c>
      <c r="AS46" s="45" t="str">
        <f>IF(Table3[[#This Row],[26]]="yes",Table3[[#This Row],[Column4]],"")</f>
        <v/>
      </c>
      <c r="AT46" s="45" t="str">
        <f>IF(Table3[[#This Row],[51]]="yes",Table3[[#This Row],[Column5]],"")</f>
        <v/>
      </c>
      <c r="AU46" s="29" t="str">
        <f>IF(COUNTBLANK(Table3[[#This Row],[Date 1]:[Date 8]])=7,IF(Table3[[#This Row],[Column9]]&lt;&gt;"",IF(SUM(L46:S46)&lt;&gt;0,Table3[[#This Row],[Column9]],""),""),(SUBSTITUTE(TRIM(SUBSTITUTE(AO46&amp;","&amp;AP46&amp;","&amp;AQ46&amp;","&amp;AR46&amp;","&amp;AS46&amp;","&amp;AT46&amp;",",","," "))," ",", ")))</f>
        <v/>
      </c>
      <c r="AV46" s="35" t="str">
        <f>IF(COUNTBLANK(L46:AC46)&lt;&gt;13,IF(Table3[[#This Row],[Comments]]="Please order in multiples of 20. Minimum order of 100.",IF(COUNTBLANK(Table3[[#This Row],[Date 1]:[Order]])=12,"",1),1),IF(OR(F46="yes",G46="yes",H46="yes",I46="yes",J46="yes",K46="yes"="yes"),1,""))</f>
        <v/>
      </c>
    </row>
    <row r="47" spans="1:51" ht="36" thickBot="1" x14ac:dyDescent="0.4">
      <c r="A47" s="27" t="s">
        <v>187</v>
      </c>
      <c r="B47" s="164">
        <v>555</v>
      </c>
      <c r="C47" s="16" t="s">
        <v>3282</v>
      </c>
      <c r="D47" s="32" t="s">
        <v>176</v>
      </c>
      <c r="E47" s="31"/>
      <c r="F47" s="30" t="s">
        <v>128</v>
      </c>
      <c r="G47" s="30" t="s">
        <v>128</v>
      </c>
      <c r="H47" s="30" t="s">
        <v>128</v>
      </c>
      <c r="I47" s="30" t="s">
        <v>128</v>
      </c>
      <c r="J47" s="30" t="s">
        <v>21</v>
      </c>
      <c r="K47" s="30" t="s">
        <v>21</v>
      </c>
      <c r="L47" s="22"/>
      <c r="M47" s="20"/>
      <c r="N47" s="20"/>
      <c r="O47" s="20"/>
      <c r="P47" s="20"/>
      <c r="Q47" s="20"/>
      <c r="R47" s="20"/>
      <c r="S47" s="21"/>
      <c r="T47" s="181" t="str">
        <f>Table3[[#This Row],[Column12]]</f>
        <v>Auto:</v>
      </c>
      <c r="U47" s="25"/>
      <c r="V47" s="51" t="str">
        <f>IF(Table3[[#This Row],[TagOrderMethod]]="Ratio:","plants per 1 tag",IF(Table3[[#This Row],[TagOrderMethod]]="tags included","",IF(Table3[[#This Row],[TagOrderMethod]]="Qty:","tags",IF(Table3[[#This Row],[TagOrderMethod]]="Auto:",IF(U47&lt;&gt;"","tags","")))))</f>
        <v/>
      </c>
      <c r="W47" s="17">
        <v>50</v>
      </c>
      <c r="X47" s="17" t="str">
        <f>IF(ISNUMBER(SEARCH("tag",Table3[[#This Row],[Notes]])), "Yes", "No")</f>
        <v>No</v>
      </c>
      <c r="Y47" s="17" t="str">
        <f>IF(Table3[[#This Row],[Column11]]="yes","tags included","Auto:")</f>
        <v>Auto:</v>
      </c>
      <c r="Z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Row],[TagOrderMethod]]="Auto:",IF(U47&gt;0,U47,IF(COUNTBLANK(L47:S47)=8,"",(IF(Table3[[#This Row],[Column11]]&lt;&gt;"no",Table3[[#This Row],[Size]]*(SUM(Table3[[#This Row],[Date 1]:[Date 8]])),"")))),""))),(Table3[[#This Row],[Bundle]])),"")</f>
        <v/>
      </c>
      <c r="AB47" s="94" t="str">
        <f t="shared" si="0"/>
        <v/>
      </c>
      <c r="AC47" s="75"/>
      <c r="AD47" s="42"/>
      <c r="AE47" s="43"/>
      <c r="AF47" s="44"/>
      <c r="AG47" s="134" t="s">
        <v>3683</v>
      </c>
      <c r="AH47" s="134" t="s">
        <v>3684</v>
      </c>
      <c r="AI47" s="134" t="s">
        <v>3685</v>
      </c>
      <c r="AJ47" s="134" t="s">
        <v>3686</v>
      </c>
      <c r="AK47" s="134" t="s">
        <v>21</v>
      </c>
      <c r="AL47" s="134" t="s">
        <v>21</v>
      </c>
      <c r="AM47" s="134" t="b">
        <f>IF(AND(Table3[[#This Row],[Column68]]=TRUE,COUNTBLANK(Table3[[#This Row],[Date 1]:[Date 8]])=8),TRUE,FALSE)</f>
        <v>0</v>
      </c>
      <c r="AN47" s="134" t="b">
        <f>COUNTIF(Table3[[#This Row],[512]:[51]],"yes")&gt;0</f>
        <v>0</v>
      </c>
      <c r="AO47" s="45" t="str">
        <f>IF(Table3[[#This Row],[512]]="yes",Table3[[#This Row],[Column1]],"")</f>
        <v/>
      </c>
      <c r="AP47" s="45" t="str">
        <f>IF(Table3[[#This Row],[250]]="yes",Table3[[#This Row],[Column1.5]],"")</f>
        <v/>
      </c>
      <c r="AQ47" s="45" t="str">
        <f>IF(Table3[[#This Row],[288]]="yes",Table3[[#This Row],[Column2]],"")</f>
        <v/>
      </c>
      <c r="AR47" s="45" t="str">
        <f>IF(Table3[[#This Row],[144]]="yes",Table3[[#This Row],[Column3]],"")</f>
        <v/>
      </c>
      <c r="AS47" s="45" t="str">
        <f>IF(Table3[[#This Row],[26]]="yes",Table3[[#This Row],[Column4]],"")</f>
        <v/>
      </c>
      <c r="AT47" s="45" t="str">
        <f>IF(Table3[[#This Row],[51]]="yes",Table3[[#This Row],[Column5]],"")</f>
        <v/>
      </c>
      <c r="AU47" s="29" t="str">
        <f>IF(COUNTBLANK(Table3[[#This Row],[Date 1]:[Date 8]])=7,IF(Table3[[#This Row],[Column9]]&lt;&gt;"",IF(SUM(L47:S47)&lt;&gt;0,Table3[[#This Row],[Column9]],""),""),(SUBSTITUTE(TRIM(SUBSTITUTE(AO47&amp;","&amp;AP47&amp;","&amp;AQ47&amp;","&amp;AR47&amp;","&amp;AS47&amp;","&amp;AT47&amp;",",","," "))," ",", ")))</f>
        <v/>
      </c>
      <c r="AV47" s="35" t="str">
        <f>IF(COUNTBLANK(L47:AC47)&lt;&gt;13,IF(Table3[[#This Row],[Comments]]="Please order in multiples of 20. Minimum order of 100.",IF(COUNTBLANK(Table3[[#This Row],[Date 1]:[Order]])=12,"",1),1),IF(OR(F47="yes",G47="yes",H47="yes",I47="yes",J47="yes",K47="yes"="yes"),1,""))</f>
        <v/>
      </c>
    </row>
    <row r="48" spans="1:51" ht="36" thickBot="1" x14ac:dyDescent="0.4">
      <c r="A48" s="27" t="s">
        <v>187</v>
      </c>
      <c r="B48" s="164">
        <v>600</v>
      </c>
      <c r="C48" s="16" t="s">
        <v>3282</v>
      </c>
      <c r="D48" s="32" t="s">
        <v>3286</v>
      </c>
      <c r="E48" s="31"/>
      <c r="F48" s="30" t="s">
        <v>21</v>
      </c>
      <c r="G48" s="30" t="s">
        <v>21</v>
      </c>
      <c r="H48" s="30" t="s">
        <v>21</v>
      </c>
      <c r="I48" s="30" t="s">
        <v>128</v>
      </c>
      <c r="J48" s="30" t="s">
        <v>128</v>
      </c>
      <c r="K48" s="30" t="s">
        <v>21</v>
      </c>
      <c r="L48" s="22"/>
      <c r="M48" s="20"/>
      <c r="N48" s="20"/>
      <c r="O48" s="20"/>
      <c r="P48" s="20"/>
      <c r="Q48" s="20"/>
      <c r="R48" s="20"/>
      <c r="S48" s="21"/>
      <c r="T48" s="181" t="str">
        <f>Table3[[#This Row],[Column12]]</f>
        <v>Auto:</v>
      </c>
      <c r="U48" s="25"/>
      <c r="V48" s="51" t="str">
        <f>IF(Table3[[#This Row],[TagOrderMethod]]="Ratio:","plants per 1 tag",IF(Table3[[#This Row],[TagOrderMethod]]="tags included","",IF(Table3[[#This Row],[TagOrderMethod]]="Qty:","tags",IF(Table3[[#This Row],[TagOrderMethod]]="Auto:",IF(U48&lt;&gt;"","tags","")))))</f>
        <v/>
      </c>
      <c r="W48" s="17">
        <v>50</v>
      </c>
      <c r="X48" s="17" t="str">
        <f>IF(ISNUMBER(SEARCH("tag",Table3[[#This Row],[Notes]])), "Yes", "No")</f>
        <v>No</v>
      </c>
      <c r="Y48" s="17" t="str">
        <f>IF(Table3[[#This Row],[Column11]]="yes","tags included","Auto:")</f>
        <v>Auto:</v>
      </c>
      <c r="Z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Row],[TagOrderMethod]]="Auto:",IF(U48&gt;0,U48,IF(COUNTBLANK(L48:S48)=8,"",(IF(Table3[[#This Row],[Column11]]&lt;&gt;"no",Table3[[#This Row],[Size]]*(SUM(Table3[[#This Row],[Date 1]:[Date 8]])),"")))),""))),(Table3[[#This Row],[Bundle]])),"")</f>
        <v/>
      </c>
      <c r="AB48" s="94" t="str">
        <f t="shared" si="0"/>
        <v/>
      </c>
      <c r="AC48" s="75"/>
      <c r="AD48" s="42"/>
      <c r="AE48" s="43"/>
      <c r="AF48" s="44"/>
      <c r="AG48" s="134" t="s">
        <v>21</v>
      </c>
      <c r="AH48" s="134" t="s">
        <v>21</v>
      </c>
      <c r="AI48" s="134" t="s">
        <v>21</v>
      </c>
      <c r="AJ48" s="134" t="s">
        <v>280</v>
      </c>
      <c r="AK48" s="134" t="s">
        <v>1572</v>
      </c>
      <c r="AL48" s="134" t="s">
        <v>21</v>
      </c>
      <c r="AM48" s="134" t="b">
        <f>IF(AND(Table3[[#This Row],[Column68]]=TRUE,COUNTBLANK(Table3[[#This Row],[Date 1]:[Date 8]])=8),TRUE,FALSE)</f>
        <v>0</v>
      </c>
      <c r="AN48" s="134" t="b">
        <f>COUNTIF(Table3[[#This Row],[512]:[51]],"yes")&gt;0</f>
        <v>0</v>
      </c>
      <c r="AO48" s="45" t="str">
        <f>IF(Table3[[#This Row],[512]]="yes",Table3[[#This Row],[Column1]],"")</f>
        <v/>
      </c>
      <c r="AP48" s="45" t="str">
        <f>IF(Table3[[#This Row],[250]]="yes",Table3[[#This Row],[Column1.5]],"")</f>
        <v/>
      </c>
      <c r="AQ48" s="45" t="str">
        <f>IF(Table3[[#This Row],[288]]="yes",Table3[[#This Row],[Column2]],"")</f>
        <v/>
      </c>
      <c r="AR48" s="45" t="str">
        <f>IF(Table3[[#This Row],[144]]="yes",Table3[[#This Row],[Column3]],"")</f>
        <v/>
      </c>
      <c r="AS48" s="45" t="str">
        <f>IF(Table3[[#This Row],[26]]="yes",Table3[[#This Row],[Column4]],"")</f>
        <v/>
      </c>
      <c r="AT48" s="45" t="str">
        <f>IF(Table3[[#This Row],[51]]="yes",Table3[[#This Row],[Column5]],"")</f>
        <v/>
      </c>
      <c r="AU48" s="29" t="str">
        <f>IF(COUNTBLANK(Table3[[#This Row],[Date 1]:[Date 8]])=7,IF(Table3[[#This Row],[Column9]]&lt;&gt;"",IF(SUM(L48:S48)&lt;&gt;0,Table3[[#This Row],[Column9]],""),""),(SUBSTITUTE(TRIM(SUBSTITUTE(AO48&amp;","&amp;AP48&amp;","&amp;AQ48&amp;","&amp;AR48&amp;","&amp;AS48&amp;","&amp;AT48&amp;",",","," "))," ",", ")))</f>
        <v/>
      </c>
      <c r="AV48" s="35" t="str">
        <f>IF(COUNTBLANK(L48:AC48)&lt;&gt;13,IF(Table3[[#This Row],[Comments]]="Please order in multiples of 20. Minimum order of 100.",IF(COUNTBLANK(Table3[[#This Row],[Date 1]:[Order]])=12,"",1),1),IF(OR(F48="yes",G48="yes",H48="yes",I48="yes",J48="yes",K48="yes"="yes"),1,""))</f>
        <v/>
      </c>
    </row>
    <row r="49" spans="1:48" ht="36" thickBot="1" x14ac:dyDescent="0.4">
      <c r="A49" s="27" t="s">
        <v>187</v>
      </c>
      <c r="B49" s="164">
        <v>605</v>
      </c>
      <c r="C49" s="16" t="s">
        <v>3282</v>
      </c>
      <c r="D49" s="32" t="s">
        <v>1530</v>
      </c>
      <c r="E49" s="31"/>
      <c r="F49" s="30" t="s">
        <v>21</v>
      </c>
      <c r="G49" s="30" t="s">
        <v>21</v>
      </c>
      <c r="H49" s="30" t="s">
        <v>21</v>
      </c>
      <c r="I49" s="30" t="s">
        <v>128</v>
      </c>
      <c r="J49" s="30" t="s">
        <v>128</v>
      </c>
      <c r="K49" s="30" t="s">
        <v>21</v>
      </c>
      <c r="L49" s="22"/>
      <c r="M49" s="20"/>
      <c r="N49" s="20"/>
      <c r="O49" s="20"/>
      <c r="P49" s="20"/>
      <c r="Q49" s="20"/>
      <c r="R49" s="20"/>
      <c r="S49" s="21"/>
      <c r="T49" s="181" t="str">
        <f>Table3[[#This Row],[Column12]]</f>
        <v>Auto:</v>
      </c>
      <c r="U49" s="25"/>
      <c r="V49" s="51" t="str">
        <f>IF(Table3[[#This Row],[TagOrderMethod]]="Ratio:","plants per 1 tag",IF(Table3[[#This Row],[TagOrderMethod]]="tags included","",IF(Table3[[#This Row],[TagOrderMethod]]="Qty:","tags",IF(Table3[[#This Row],[TagOrderMethod]]="Auto:",IF(U49&lt;&gt;"","tags","")))))</f>
        <v/>
      </c>
      <c r="W49" s="17">
        <v>50</v>
      </c>
      <c r="X49" s="17" t="str">
        <f>IF(ISNUMBER(SEARCH("tag",Table3[[#This Row],[Notes]])), "Yes", "No")</f>
        <v>No</v>
      </c>
      <c r="Y49" s="17" t="str">
        <f>IF(Table3[[#This Row],[Column11]]="yes","tags included","Auto:")</f>
        <v>Auto:</v>
      </c>
      <c r="Z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Row],[TagOrderMethod]]="Auto:",IF(U49&gt;0,U49,IF(COUNTBLANK(L49:S49)=8,"",(IF(Table3[[#This Row],[Column11]]&lt;&gt;"no",Table3[[#This Row],[Size]]*(SUM(Table3[[#This Row],[Date 1]:[Date 8]])),"")))),""))),(Table3[[#This Row],[Bundle]])),"")</f>
        <v/>
      </c>
      <c r="AB49" s="94" t="str">
        <f t="shared" si="0"/>
        <v/>
      </c>
      <c r="AC49" s="75"/>
      <c r="AD49" s="42"/>
      <c r="AE49" s="43"/>
      <c r="AF49" s="44"/>
      <c r="AG49" s="134" t="s">
        <v>21</v>
      </c>
      <c r="AH49" s="134" t="s">
        <v>21</v>
      </c>
      <c r="AI49" s="134" t="s">
        <v>21</v>
      </c>
      <c r="AJ49" s="134" t="s">
        <v>279</v>
      </c>
      <c r="AK49" s="134" t="s">
        <v>1573</v>
      </c>
      <c r="AL49" s="134" t="s">
        <v>21</v>
      </c>
      <c r="AM49" s="134" t="b">
        <f>IF(AND(Table3[[#This Row],[Column68]]=TRUE,COUNTBLANK(Table3[[#This Row],[Date 1]:[Date 8]])=8),TRUE,FALSE)</f>
        <v>0</v>
      </c>
      <c r="AN49" s="134" t="b">
        <f>COUNTIF(Table3[[#This Row],[512]:[51]],"yes")&gt;0</f>
        <v>0</v>
      </c>
      <c r="AO49" s="45" t="str">
        <f>IF(Table3[[#This Row],[512]]="yes",Table3[[#This Row],[Column1]],"")</f>
        <v/>
      </c>
      <c r="AP49" s="45" t="str">
        <f>IF(Table3[[#This Row],[250]]="yes",Table3[[#This Row],[Column1.5]],"")</f>
        <v/>
      </c>
      <c r="AQ49" s="45" t="str">
        <f>IF(Table3[[#This Row],[288]]="yes",Table3[[#This Row],[Column2]],"")</f>
        <v/>
      </c>
      <c r="AR49" s="45" t="str">
        <f>IF(Table3[[#This Row],[144]]="yes",Table3[[#This Row],[Column3]],"")</f>
        <v/>
      </c>
      <c r="AS49" s="45" t="str">
        <f>IF(Table3[[#This Row],[26]]="yes",Table3[[#This Row],[Column4]],"")</f>
        <v/>
      </c>
      <c r="AT49" s="45" t="str">
        <f>IF(Table3[[#This Row],[51]]="yes",Table3[[#This Row],[Column5]],"")</f>
        <v/>
      </c>
      <c r="AU49" s="29" t="str">
        <f>IF(COUNTBLANK(Table3[[#This Row],[Date 1]:[Date 8]])=7,IF(Table3[[#This Row],[Column9]]&lt;&gt;"",IF(SUM(L49:S49)&lt;&gt;0,Table3[[#This Row],[Column9]],""),""),(SUBSTITUTE(TRIM(SUBSTITUTE(AO49&amp;","&amp;AP49&amp;","&amp;AQ49&amp;","&amp;AR49&amp;","&amp;AS49&amp;","&amp;AT49&amp;",",","," "))," ",", ")))</f>
        <v/>
      </c>
      <c r="AV49" s="35" t="str">
        <f>IF(COUNTBLANK(L49:AC49)&lt;&gt;13,IF(Table3[[#This Row],[Comments]]="Please order in multiples of 20. Minimum order of 100.",IF(COUNTBLANK(Table3[[#This Row],[Date 1]:[Order]])=12,"",1),1),IF(OR(F49="yes",G49="yes",H49="yes",I49="yes",J49="yes",K49="yes"="yes"),1,""))</f>
        <v/>
      </c>
    </row>
    <row r="50" spans="1:48" ht="36" thickBot="1" x14ac:dyDescent="0.4">
      <c r="A50" s="27" t="s">
        <v>187</v>
      </c>
      <c r="B50" s="164">
        <v>610</v>
      </c>
      <c r="C50" s="16" t="s">
        <v>3282</v>
      </c>
      <c r="D50" s="32" t="s">
        <v>1531</v>
      </c>
      <c r="E50" s="31"/>
      <c r="F50" s="30" t="s">
        <v>21</v>
      </c>
      <c r="G50" s="30" t="s">
        <v>21</v>
      </c>
      <c r="H50" s="30" t="s">
        <v>21</v>
      </c>
      <c r="I50" s="30" t="s">
        <v>128</v>
      </c>
      <c r="J50" s="30" t="s">
        <v>128</v>
      </c>
      <c r="K50" s="30" t="s">
        <v>21</v>
      </c>
      <c r="L50" s="22"/>
      <c r="M50" s="20"/>
      <c r="N50" s="20"/>
      <c r="O50" s="20"/>
      <c r="P50" s="20"/>
      <c r="Q50" s="20"/>
      <c r="R50" s="20"/>
      <c r="S50" s="21"/>
      <c r="T50" s="181" t="str">
        <f>Table3[[#This Row],[Column12]]</f>
        <v>Auto:</v>
      </c>
      <c r="U50" s="25"/>
      <c r="V50" s="51" t="str">
        <f>IF(Table3[[#This Row],[TagOrderMethod]]="Ratio:","plants per 1 tag",IF(Table3[[#This Row],[TagOrderMethod]]="tags included","",IF(Table3[[#This Row],[TagOrderMethod]]="Qty:","tags",IF(Table3[[#This Row],[TagOrderMethod]]="Auto:",IF(U50&lt;&gt;"","tags","")))))</f>
        <v/>
      </c>
      <c r="W50" s="17">
        <v>50</v>
      </c>
      <c r="X50" s="17" t="str">
        <f>IF(ISNUMBER(SEARCH("tag",Table3[[#This Row],[Notes]])), "Yes", "No")</f>
        <v>No</v>
      </c>
      <c r="Y50" s="17" t="str">
        <f>IF(Table3[[#This Row],[Column11]]="yes","tags included","Auto:")</f>
        <v>Auto:</v>
      </c>
      <c r="Z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Row],[TagOrderMethod]]="Auto:",IF(U50&gt;0,U50,IF(COUNTBLANK(L50:S50)=8,"",(IF(Table3[[#This Row],[Column11]]&lt;&gt;"no",Table3[[#This Row],[Size]]*(SUM(Table3[[#This Row],[Date 1]:[Date 8]])),"")))),""))),(Table3[[#This Row],[Bundle]])),"")</f>
        <v/>
      </c>
      <c r="AB50" s="94" t="str">
        <f t="shared" si="0"/>
        <v/>
      </c>
      <c r="AC50" s="75"/>
      <c r="AD50" s="42"/>
      <c r="AE50" s="43"/>
      <c r="AF50" s="44"/>
      <c r="AG50" s="134" t="s">
        <v>21</v>
      </c>
      <c r="AH50" s="134" t="s">
        <v>21</v>
      </c>
      <c r="AI50" s="134" t="s">
        <v>21</v>
      </c>
      <c r="AJ50" s="134" t="s">
        <v>278</v>
      </c>
      <c r="AK50" s="134" t="s">
        <v>1574</v>
      </c>
      <c r="AL50" s="134" t="s">
        <v>21</v>
      </c>
      <c r="AM50" s="134" t="b">
        <f>IF(AND(Table3[[#This Row],[Column68]]=TRUE,COUNTBLANK(Table3[[#This Row],[Date 1]:[Date 8]])=8),TRUE,FALSE)</f>
        <v>0</v>
      </c>
      <c r="AN50" s="134" t="b">
        <f>COUNTIF(Table3[[#This Row],[512]:[51]],"yes")&gt;0</f>
        <v>0</v>
      </c>
      <c r="AO50" s="45" t="str">
        <f>IF(Table3[[#This Row],[512]]="yes",Table3[[#This Row],[Column1]],"")</f>
        <v/>
      </c>
      <c r="AP50" s="45" t="str">
        <f>IF(Table3[[#This Row],[250]]="yes",Table3[[#This Row],[Column1.5]],"")</f>
        <v/>
      </c>
      <c r="AQ50" s="45" t="str">
        <f>IF(Table3[[#This Row],[288]]="yes",Table3[[#This Row],[Column2]],"")</f>
        <v/>
      </c>
      <c r="AR50" s="45" t="str">
        <f>IF(Table3[[#This Row],[144]]="yes",Table3[[#This Row],[Column3]],"")</f>
        <v/>
      </c>
      <c r="AS50" s="45" t="str">
        <f>IF(Table3[[#This Row],[26]]="yes",Table3[[#This Row],[Column4]],"")</f>
        <v/>
      </c>
      <c r="AT50" s="45" t="str">
        <f>IF(Table3[[#This Row],[51]]="yes",Table3[[#This Row],[Column5]],"")</f>
        <v/>
      </c>
      <c r="AU50" s="29" t="str">
        <f>IF(COUNTBLANK(Table3[[#This Row],[Date 1]:[Date 8]])=7,IF(Table3[[#This Row],[Column9]]&lt;&gt;"",IF(SUM(L50:S50)&lt;&gt;0,Table3[[#This Row],[Column9]],""),""),(SUBSTITUTE(TRIM(SUBSTITUTE(AO50&amp;","&amp;AP50&amp;","&amp;AQ50&amp;","&amp;AR50&amp;","&amp;AS50&amp;","&amp;AT50&amp;",",","," "))," ",", ")))</f>
        <v/>
      </c>
      <c r="AV50" s="35" t="str">
        <f>IF(COUNTBLANK(L50:AC50)&lt;&gt;13,IF(Table3[[#This Row],[Comments]]="Please order in multiples of 20. Minimum order of 100.",IF(COUNTBLANK(Table3[[#This Row],[Date 1]:[Order]])=12,"",1),1),IF(OR(F50="yes",G50="yes",H50="yes",I50="yes",J50="yes",K50="yes"="yes"),1,""))</f>
        <v/>
      </c>
    </row>
    <row r="51" spans="1:48" ht="36" thickBot="1" x14ac:dyDescent="0.4">
      <c r="A51" s="27" t="s">
        <v>187</v>
      </c>
      <c r="B51" s="164">
        <v>615</v>
      </c>
      <c r="C51" s="16" t="s">
        <v>3282</v>
      </c>
      <c r="D51" s="32" t="s">
        <v>3287</v>
      </c>
      <c r="E51" s="31"/>
      <c r="F51" s="30" t="s">
        <v>21</v>
      </c>
      <c r="G51" s="30" t="s">
        <v>21</v>
      </c>
      <c r="H51" s="30" t="s">
        <v>21</v>
      </c>
      <c r="I51" s="30" t="s">
        <v>128</v>
      </c>
      <c r="J51" s="30" t="s">
        <v>128</v>
      </c>
      <c r="K51" s="30" t="s">
        <v>21</v>
      </c>
      <c r="L51" s="22"/>
      <c r="M51" s="20"/>
      <c r="N51" s="20"/>
      <c r="O51" s="20"/>
      <c r="P51" s="20"/>
      <c r="Q51" s="20"/>
      <c r="R51" s="20"/>
      <c r="S51" s="21"/>
      <c r="T51" s="181" t="str">
        <f>Table3[[#This Row],[Column12]]</f>
        <v>Auto:</v>
      </c>
      <c r="U51" s="25"/>
      <c r="V51" s="51" t="str">
        <f>IF(Table3[[#This Row],[TagOrderMethod]]="Ratio:","plants per 1 tag",IF(Table3[[#This Row],[TagOrderMethod]]="tags included","",IF(Table3[[#This Row],[TagOrderMethod]]="Qty:","tags",IF(Table3[[#This Row],[TagOrderMethod]]="Auto:",IF(U51&lt;&gt;"","tags","")))))</f>
        <v/>
      </c>
      <c r="W51" s="17">
        <v>50</v>
      </c>
      <c r="X51" s="17" t="str">
        <f>IF(ISNUMBER(SEARCH("tag",Table3[[#This Row],[Notes]])), "Yes", "No")</f>
        <v>No</v>
      </c>
      <c r="Y51" s="17" t="str">
        <f>IF(Table3[[#This Row],[Column11]]="yes","tags included","Auto:")</f>
        <v>Auto:</v>
      </c>
      <c r="Z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Row],[TagOrderMethod]]="Auto:",IF(U51&gt;0,U51,IF(COUNTBLANK(L51:S51)=8,"",(IF(Table3[[#This Row],[Column11]]&lt;&gt;"no",Table3[[#This Row],[Size]]*(SUM(Table3[[#This Row],[Date 1]:[Date 8]])),"")))),""))),(Table3[[#This Row],[Bundle]])),"")</f>
        <v/>
      </c>
      <c r="AB51" s="94" t="str">
        <f t="shared" si="0"/>
        <v/>
      </c>
      <c r="AC51" s="75"/>
      <c r="AD51" s="42"/>
      <c r="AE51" s="43"/>
      <c r="AF51" s="44"/>
      <c r="AG51" s="134" t="s">
        <v>21</v>
      </c>
      <c r="AH51" s="134" t="s">
        <v>21</v>
      </c>
      <c r="AI51" s="134" t="s">
        <v>21</v>
      </c>
      <c r="AJ51" s="134" t="s">
        <v>277</v>
      </c>
      <c r="AK51" s="134" t="s">
        <v>1575</v>
      </c>
      <c r="AL51" s="134" t="s">
        <v>21</v>
      </c>
      <c r="AM51" s="134" t="b">
        <f>IF(AND(Table3[[#This Row],[Column68]]=TRUE,COUNTBLANK(Table3[[#This Row],[Date 1]:[Date 8]])=8),TRUE,FALSE)</f>
        <v>0</v>
      </c>
      <c r="AN51" s="134" t="b">
        <f>COUNTIF(Table3[[#This Row],[512]:[51]],"yes")&gt;0</f>
        <v>0</v>
      </c>
      <c r="AO51" s="45" t="str">
        <f>IF(Table3[[#This Row],[512]]="yes",Table3[[#This Row],[Column1]],"")</f>
        <v/>
      </c>
      <c r="AP51" s="45" t="str">
        <f>IF(Table3[[#This Row],[250]]="yes",Table3[[#This Row],[Column1.5]],"")</f>
        <v/>
      </c>
      <c r="AQ51" s="45" t="str">
        <f>IF(Table3[[#This Row],[288]]="yes",Table3[[#This Row],[Column2]],"")</f>
        <v/>
      </c>
      <c r="AR51" s="45" t="str">
        <f>IF(Table3[[#This Row],[144]]="yes",Table3[[#This Row],[Column3]],"")</f>
        <v/>
      </c>
      <c r="AS51" s="45" t="str">
        <f>IF(Table3[[#This Row],[26]]="yes",Table3[[#This Row],[Column4]],"")</f>
        <v/>
      </c>
      <c r="AT51" s="45" t="str">
        <f>IF(Table3[[#This Row],[51]]="yes",Table3[[#This Row],[Column5]],"")</f>
        <v/>
      </c>
      <c r="AU51" s="29" t="str">
        <f>IF(COUNTBLANK(Table3[[#This Row],[Date 1]:[Date 8]])=7,IF(Table3[[#This Row],[Column9]]&lt;&gt;"",IF(SUM(L51:S51)&lt;&gt;0,Table3[[#This Row],[Column9]],""),""),(SUBSTITUTE(TRIM(SUBSTITUTE(AO51&amp;","&amp;AP51&amp;","&amp;AQ51&amp;","&amp;AR51&amp;","&amp;AS51&amp;","&amp;AT51&amp;",",","," "))," ",", ")))</f>
        <v/>
      </c>
      <c r="AV51" s="35" t="str">
        <f>IF(COUNTBLANK(L51:AC51)&lt;&gt;13,IF(Table3[[#This Row],[Comments]]="Please order in multiples of 20. Minimum order of 100.",IF(COUNTBLANK(Table3[[#This Row],[Date 1]:[Order]])=12,"",1),1),IF(OR(F51="yes",G51="yes",H51="yes",I51="yes",J51="yes",K51="yes"="yes"),1,""))</f>
        <v/>
      </c>
    </row>
    <row r="52" spans="1:48" ht="36" thickBot="1" x14ac:dyDescent="0.4">
      <c r="A52" s="27" t="s">
        <v>187</v>
      </c>
      <c r="B52" s="164">
        <v>620</v>
      </c>
      <c r="C52" s="16" t="s">
        <v>3282</v>
      </c>
      <c r="D52" s="32" t="s">
        <v>1532</v>
      </c>
      <c r="E52" s="31"/>
      <c r="F52" s="30" t="s">
        <v>21</v>
      </c>
      <c r="G52" s="30" t="s">
        <v>21</v>
      </c>
      <c r="H52" s="30" t="s">
        <v>21</v>
      </c>
      <c r="I52" s="30" t="s">
        <v>128</v>
      </c>
      <c r="J52" s="30" t="s">
        <v>128</v>
      </c>
      <c r="K52" s="30" t="s">
        <v>21</v>
      </c>
      <c r="L52" s="22"/>
      <c r="M52" s="20"/>
      <c r="N52" s="20"/>
      <c r="O52" s="20"/>
      <c r="P52" s="20"/>
      <c r="Q52" s="20"/>
      <c r="R52" s="20"/>
      <c r="S52" s="21"/>
      <c r="T52" s="181" t="str">
        <f>Table3[[#This Row],[Column12]]</f>
        <v>Auto:</v>
      </c>
      <c r="U52" s="25"/>
      <c r="V52" s="51" t="str">
        <f>IF(Table3[[#This Row],[TagOrderMethod]]="Ratio:","plants per 1 tag",IF(Table3[[#This Row],[TagOrderMethod]]="tags included","",IF(Table3[[#This Row],[TagOrderMethod]]="Qty:","tags",IF(Table3[[#This Row],[TagOrderMethod]]="Auto:",IF(U52&lt;&gt;"","tags","")))))</f>
        <v/>
      </c>
      <c r="W52" s="17">
        <v>50</v>
      </c>
      <c r="X52" s="17" t="str">
        <f>IF(ISNUMBER(SEARCH("tag",Table3[[#This Row],[Notes]])), "Yes", "No")</f>
        <v>No</v>
      </c>
      <c r="Y52" s="17" t="str">
        <f>IF(Table3[[#This Row],[Column11]]="yes","tags included","Auto:")</f>
        <v>Auto:</v>
      </c>
      <c r="Z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Row],[TagOrderMethod]]="Auto:",IF(U52&gt;0,U52,IF(COUNTBLANK(L52:S52)=8,"",(IF(Table3[[#This Row],[Column11]]&lt;&gt;"no",Table3[[#This Row],[Size]]*(SUM(Table3[[#This Row],[Date 1]:[Date 8]])),"")))),""))),(Table3[[#This Row],[Bundle]])),"")</f>
        <v/>
      </c>
      <c r="AB52" s="94" t="str">
        <f t="shared" si="0"/>
        <v/>
      </c>
      <c r="AC52" s="75"/>
      <c r="AD52" s="42"/>
      <c r="AE52" s="43"/>
      <c r="AF52" s="44"/>
      <c r="AG52" s="134" t="s">
        <v>21</v>
      </c>
      <c r="AH52" s="134" t="s">
        <v>21</v>
      </c>
      <c r="AI52" s="134" t="s">
        <v>21</v>
      </c>
      <c r="AJ52" s="134" t="s">
        <v>2509</v>
      </c>
      <c r="AK52" s="134" t="s">
        <v>2510</v>
      </c>
      <c r="AL52" s="134" t="s">
        <v>21</v>
      </c>
      <c r="AM52" s="134" t="b">
        <f>IF(AND(Table3[[#This Row],[Column68]]=TRUE,COUNTBLANK(Table3[[#This Row],[Date 1]:[Date 8]])=8),TRUE,FALSE)</f>
        <v>0</v>
      </c>
      <c r="AN52" s="134" t="b">
        <f>COUNTIF(Table3[[#This Row],[512]:[51]],"yes")&gt;0</f>
        <v>0</v>
      </c>
      <c r="AO52" s="45" t="str">
        <f>IF(Table3[[#This Row],[512]]="yes",Table3[[#This Row],[Column1]],"")</f>
        <v/>
      </c>
      <c r="AP52" s="45" t="str">
        <f>IF(Table3[[#This Row],[250]]="yes",Table3[[#This Row],[Column1.5]],"")</f>
        <v/>
      </c>
      <c r="AQ52" s="45" t="str">
        <f>IF(Table3[[#This Row],[288]]="yes",Table3[[#This Row],[Column2]],"")</f>
        <v/>
      </c>
      <c r="AR52" s="45" t="str">
        <f>IF(Table3[[#This Row],[144]]="yes",Table3[[#This Row],[Column3]],"")</f>
        <v/>
      </c>
      <c r="AS52" s="45" t="str">
        <f>IF(Table3[[#This Row],[26]]="yes",Table3[[#This Row],[Column4]],"")</f>
        <v/>
      </c>
      <c r="AT52" s="45" t="str">
        <f>IF(Table3[[#This Row],[51]]="yes",Table3[[#This Row],[Column5]],"")</f>
        <v/>
      </c>
      <c r="AU52" s="29" t="str">
        <f>IF(COUNTBLANK(Table3[[#This Row],[Date 1]:[Date 8]])=7,IF(Table3[[#This Row],[Column9]]&lt;&gt;"",IF(SUM(L52:S52)&lt;&gt;0,Table3[[#This Row],[Column9]],""),""),(SUBSTITUTE(TRIM(SUBSTITUTE(AO52&amp;","&amp;AP52&amp;","&amp;AQ52&amp;","&amp;AR52&amp;","&amp;AS52&amp;","&amp;AT52&amp;",",","," "))," ",", ")))</f>
        <v/>
      </c>
      <c r="AV52" s="35" t="str">
        <f>IF(COUNTBLANK(L52:AC52)&lt;&gt;13,IF(Table3[[#This Row],[Comments]]="Please order in multiples of 20. Minimum order of 100.",IF(COUNTBLANK(Table3[[#This Row],[Date 1]:[Order]])=12,"",1),1),IF(OR(F52="yes",G52="yes",H52="yes",I52="yes",J52="yes",K52="yes"="yes"),1,""))</f>
        <v/>
      </c>
    </row>
    <row r="53" spans="1:48" ht="36" thickBot="1" x14ac:dyDescent="0.4">
      <c r="A53" s="27" t="s">
        <v>187</v>
      </c>
      <c r="B53" s="164">
        <v>625</v>
      </c>
      <c r="C53" s="16" t="s">
        <v>3282</v>
      </c>
      <c r="D53" s="32" t="s">
        <v>3288</v>
      </c>
      <c r="E53" s="31"/>
      <c r="F53" s="30" t="s">
        <v>21</v>
      </c>
      <c r="G53" s="30" t="s">
        <v>21</v>
      </c>
      <c r="H53" s="30" t="s">
        <v>21</v>
      </c>
      <c r="I53" s="30" t="s">
        <v>128</v>
      </c>
      <c r="J53" s="30" t="s">
        <v>128</v>
      </c>
      <c r="K53" s="30" t="s">
        <v>21</v>
      </c>
      <c r="L53" s="22"/>
      <c r="M53" s="20"/>
      <c r="N53" s="20"/>
      <c r="O53" s="20"/>
      <c r="P53" s="20"/>
      <c r="Q53" s="20"/>
      <c r="R53" s="20"/>
      <c r="S53" s="21"/>
      <c r="T53" s="181" t="str">
        <f>Table3[[#This Row],[Column12]]</f>
        <v>Auto:</v>
      </c>
      <c r="U53" s="25"/>
      <c r="V53" s="51" t="str">
        <f>IF(Table3[[#This Row],[TagOrderMethod]]="Ratio:","plants per 1 tag",IF(Table3[[#This Row],[TagOrderMethod]]="tags included","",IF(Table3[[#This Row],[TagOrderMethod]]="Qty:","tags",IF(Table3[[#This Row],[TagOrderMethod]]="Auto:",IF(U53&lt;&gt;"","tags","")))))</f>
        <v/>
      </c>
      <c r="W53" s="17">
        <v>50</v>
      </c>
      <c r="X53" s="17" t="str">
        <f>IF(ISNUMBER(SEARCH("tag",Table3[[#This Row],[Notes]])), "Yes", "No")</f>
        <v>No</v>
      </c>
      <c r="Y53" s="17" t="str">
        <f>IF(Table3[[#This Row],[Column11]]="yes","tags included","Auto:")</f>
        <v>Auto:</v>
      </c>
      <c r="Z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Row],[TagOrderMethod]]="Auto:",IF(U53&gt;0,U53,IF(COUNTBLANK(L53:S53)=8,"",(IF(Table3[[#This Row],[Column11]]&lt;&gt;"no",Table3[[#This Row],[Size]]*(SUM(Table3[[#This Row],[Date 1]:[Date 8]])),"")))),""))),(Table3[[#This Row],[Bundle]])),"")</f>
        <v/>
      </c>
      <c r="AB53" s="94" t="str">
        <f t="shared" si="0"/>
        <v/>
      </c>
      <c r="AC53" s="75"/>
      <c r="AD53" s="42"/>
      <c r="AE53" s="43"/>
      <c r="AF53" s="44"/>
      <c r="AG53" s="134" t="s">
        <v>21</v>
      </c>
      <c r="AH53" s="134" t="s">
        <v>21</v>
      </c>
      <c r="AI53" s="134" t="s">
        <v>21</v>
      </c>
      <c r="AJ53" s="134" t="s">
        <v>1576</v>
      </c>
      <c r="AK53" s="134" t="s">
        <v>1577</v>
      </c>
      <c r="AL53" s="134" t="s">
        <v>21</v>
      </c>
      <c r="AM53" s="134" t="b">
        <f>IF(AND(Table3[[#This Row],[Column68]]=TRUE,COUNTBLANK(Table3[[#This Row],[Date 1]:[Date 8]])=8),TRUE,FALSE)</f>
        <v>0</v>
      </c>
      <c r="AN53" s="134" t="b">
        <f>COUNTIF(Table3[[#This Row],[512]:[51]],"yes")&gt;0</f>
        <v>0</v>
      </c>
      <c r="AO53" s="45" t="str">
        <f>IF(Table3[[#This Row],[512]]="yes",Table3[[#This Row],[Column1]],"")</f>
        <v/>
      </c>
      <c r="AP53" s="45" t="str">
        <f>IF(Table3[[#This Row],[250]]="yes",Table3[[#This Row],[Column1.5]],"")</f>
        <v/>
      </c>
      <c r="AQ53" s="45" t="str">
        <f>IF(Table3[[#This Row],[288]]="yes",Table3[[#This Row],[Column2]],"")</f>
        <v/>
      </c>
      <c r="AR53" s="45" t="str">
        <f>IF(Table3[[#This Row],[144]]="yes",Table3[[#This Row],[Column3]],"")</f>
        <v/>
      </c>
      <c r="AS53" s="45" t="str">
        <f>IF(Table3[[#This Row],[26]]="yes",Table3[[#This Row],[Column4]],"")</f>
        <v/>
      </c>
      <c r="AT53" s="45" t="str">
        <f>IF(Table3[[#This Row],[51]]="yes",Table3[[#This Row],[Column5]],"")</f>
        <v/>
      </c>
      <c r="AU53" s="29" t="str">
        <f>IF(COUNTBLANK(Table3[[#This Row],[Date 1]:[Date 8]])=7,IF(Table3[[#This Row],[Column9]]&lt;&gt;"",IF(SUM(L53:S53)&lt;&gt;0,Table3[[#This Row],[Column9]],""),""),(SUBSTITUTE(TRIM(SUBSTITUTE(AO53&amp;","&amp;AP53&amp;","&amp;AQ53&amp;","&amp;AR53&amp;","&amp;AS53&amp;","&amp;AT53&amp;",",","," "))," ",", ")))</f>
        <v/>
      </c>
      <c r="AV53" s="35" t="str">
        <f>IF(COUNTBLANK(L53:AC53)&lt;&gt;13,IF(Table3[[#This Row],[Comments]]="Please order in multiples of 20. Minimum order of 100.",IF(COUNTBLANK(Table3[[#This Row],[Date 1]:[Order]])=12,"",1),1),IF(OR(F53="yes",G53="yes",H53="yes",I53="yes",J53="yes",K53="yes"="yes"),1,""))</f>
        <v/>
      </c>
    </row>
    <row r="54" spans="1:48" ht="36" thickBot="1" x14ac:dyDescent="0.4">
      <c r="A54" s="27" t="s">
        <v>187</v>
      </c>
      <c r="B54" s="164">
        <v>635</v>
      </c>
      <c r="C54" s="16" t="s">
        <v>3282</v>
      </c>
      <c r="D54" s="32" t="s">
        <v>1533</v>
      </c>
      <c r="E54" s="31"/>
      <c r="F54" s="30" t="s">
        <v>21</v>
      </c>
      <c r="G54" s="30" t="s">
        <v>21</v>
      </c>
      <c r="H54" s="30" t="s">
        <v>21</v>
      </c>
      <c r="I54" s="30" t="s">
        <v>128</v>
      </c>
      <c r="J54" s="30" t="s">
        <v>128</v>
      </c>
      <c r="K54" s="30" t="s">
        <v>21</v>
      </c>
      <c r="L54" s="22"/>
      <c r="M54" s="20"/>
      <c r="N54" s="20"/>
      <c r="O54" s="20"/>
      <c r="P54" s="20"/>
      <c r="Q54" s="20"/>
      <c r="R54" s="20"/>
      <c r="S54" s="21"/>
      <c r="T54" s="181" t="str">
        <f>Table3[[#This Row],[Column12]]</f>
        <v>Auto:</v>
      </c>
      <c r="U54" s="25"/>
      <c r="V54" s="51" t="str">
        <f>IF(Table3[[#This Row],[TagOrderMethod]]="Ratio:","plants per 1 tag",IF(Table3[[#This Row],[TagOrderMethod]]="tags included","",IF(Table3[[#This Row],[TagOrderMethod]]="Qty:","tags",IF(Table3[[#This Row],[TagOrderMethod]]="Auto:",IF(U54&lt;&gt;"","tags","")))))</f>
        <v/>
      </c>
      <c r="W54" s="17">
        <v>50</v>
      </c>
      <c r="X54" s="17" t="str">
        <f>IF(ISNUMBER(SEARCH("tag",Table3[[#This Row],[Notes]])), "Yes", "No")</f>
        <v>No</v>
      </c>
      <c r="Y54" s="17" t="str">
        <f>IF(Table3[[#This Row],[Column11]]="yes","tags included","Auto:")</f>
        <v>Auto:</v>
      </c>
      <c r="Z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Row],[TagOrderMethod]]="Auto:",IF(U54&gt;0,U54,IF(COUNTBLANK(L54:S54)=8,"",(IF(Table3[[#This Row],[Column11]]&lt;&gt;"no",Table3[[#This Row],[Size]]*(SUM(Table3[[#This Row],[Date 1]:[Date 8]])),"")))),""))),(Table3[[#This Row],[Bundle]])),"")</f>
        <v/>
      </c>
      <c r="AB54" s="94" t="str">
        <f t="shared" si="0"/>
        <v/>
      </c>
      <c r="AC54" s="75"/>
      <c r="AD54" s="42"/>
      <c r="AE54" s="43"/>
      <c r="AF54" s="44"/>
      <c r="AG54" s="134" t="s">
        <v>21</v>
      </c>
      <c r="AH54" s="134" t="s">
        <v>21</v>
      </c>
      <c r="AI54" s="134" t="s">
        <v>21</v>
      </c>
      <c r="AJ54" s="134" t="s">
        <v>1578</v>
      </c>
      <c r="AK54" s="134" t="s">
        <v>1579</v>
      </c>
      <c r="AL54" s="134" t="s">
        <v>21</v>
      </c>
      <c r="AM54" s="134" t="b">
        <f>IF(AND(Table3[[#This Row],[Column68]]=TRUE,COUNTBLANK(Table3[[#This Row],[Date 1]:[Date 8]])=8),TRUE,FALSE)</f>
        <v>0</v>
      </c>
      <c r="AN54" s="134" t="b">
        <f>COUNTIF(Table3[[#This Row],[512]:[51]],"yes")&gt;0</f>
        <v>0</v>
      </c>
      <c r="AO54" s="45" t="str">
        <f>IF(Table3[[#This Row],[512]]="yes",Table3[[#This Row],[Column1]],"")</f>
        <v/>
      </c>
      <c r="AP54" s="45" t="str">
        <f>IF(Table3[[#This Row],[250]]="yes",Table3[[#This Row],[Column1.5]],"")</f>
        <v/>
      </c>
      <c r="AQ54" s="45" t="str">
        <f>IF(Table3[[#This Row],[288]]="yes",Table3[[#This Row],[Column2]],"")</f>
        <v/>
      </c>
      <c r="AR54" s="45" t="str">
        <f>IF(Table3[[#This Row],[144]]="yes",Table3[[#This Row],[Column3]],"")</f>
        <v/>
      </c>
      <c r="AS54" s="45" t="str">
        <f>IF(Table3[[#This Row],[26]]="yes",Table3[[#This Row],[Column4]],"")</f>
        <v/>
      </c>
      <c r="AT54" s="45" t="str">
        <f>IF(Table3[[#This Row],[51]]="yes",Table3[[#This Row],[Column5]],"")</f>
        <v/>
      </c>
      <c r="AU54" s="29" t="str">
        <f>IF(COUNTBLANK(Table3[[#This Row],[Date 1]:[Date 8]])=7,IF(Table3[[#This Row],[Column9]]&lt;&gt;"",IF(SUM(L54:S54)&lt;&gt;0,Table3[[#This Row],[Column9]],""),""),(SUBSTITUTE(TRIM(SUBSTITUTE(AO54&amp;","&amp;AP54&amp;","&amp;AQ54&amp;","&amp;AR54&amp;","&amp;AS54&amp;","&amp;AT54&amp;",",","," "))," ",", ")))</f>
        <v/>
      </c>
      <c r="AV54" s="35" t="str">
        <f>IF(COUNTBLANK(L54:AC54)&lt;&gt;13,IF(Table3[[#This Row],[Comments]]="Please order in multiples of 20. Minimum order of 100.",IF(COUNTBLANK(Table3[[#This Row],[Date 1]:[Order]])=12,"",1),1),IF(OR(F54="yes",G54="yes",H54="yes",I54="yes",J54="yes",K54="yes"="yes"),1,""))</f>
        <v/>
      </c>
    </row>
    <row r="55" spans="1:48" ht="36" thickBot="1" x14ac:dyDescent="0.4">
      <c r="A55" s="27" t="s">
        <v>187</v>
      </c>
      <c r="B55" s="164">
        <v>640</v>
      </c>
      <c r="C55" s="16" t="s">
        <v>3282</v>
      </c>
      <c r="D55" s="32" t="s">
        <v>346</v>
      </c>
      <c r="E55" s="31"/>
      <c r="F55" s="30" t="s">
        <v>21</v>
      </c>
      <c r="G55" s="30" t="s">
        <v>21</v>
      </c>
      <c r="H55" s="30" t="s">
        <v>21</v>
      </c>
      <c r="I55" s="30" t="s">
        <v>128</v>
      </c>
      <c r="J55" s="30" t="s">
        <v>128</v>
      </c>
      <c r="K55" s="30" t="s">
        <v>21</v>
      </c>
      <c r="L55" s="22"/>
      <c r="M55" s="20"/>
      <c r="N55" s="20"/>
      <c r="O55" s="20"/>
      <c r="P55" s="20"/>
      <c r="Q55" s="20"/>
      <c r="R55" s="20"/>
      <c r="S55" s="21"/>
      <c r="T55" s="181" t="str">
        <f>Table3[[#This Row],[Column12]]</f>
        <v>Auto:</v>
      </c>
      <c r="U55" s="25"/>
      <c r="V55" s="51" t="str">
        <f>IF(Table3[[#This Row],[TagOrderMethod]]="Ratio:","plants per 1 tag",IF(Table3[[#This Row],[TagOrderMethod]]="tags included","",IF(Table3[[#This Row],[TagOrderMethod]]="Qty:","tags",IF(Table3[[#This Row],[TagOrderMethod]]="Auto:",IF(U55&lt;&gt;"","tags","")))))</f>
        <v/>
      </c>
      <c r="W55" s="17">
        <v>50</v>
      </c>
      <c r="X55" s="17" t="str">
        <f>IF(ISNUMBER(SEARCH("tag",Table3[[#This Row],[Notes]])), "Yes", "No")</f>
        <v>No</v>
      </c>
      <c r="Y55" s="17" t="str">
        <f>IF(Table3[[#This Row],[Column11]]="yes","tags included","Auto:")</f>
        <v>Auto:</v>
      </c>
      <c r="Z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Row],[TagOrderMethod]]="Auto:",IF(U55&gt;0,U55,IF(COUNTBLANK(L55:S55)=8,"",(IF(Table3[[#This Row],[Column11]]&lt;&gt;"no",Table3[[#This Row],[Size]]*(SUM(Table3[[#This Row],[Date 1]:[Date 8]])),"")))),""))),(Table3[[#This Row],[Bundle]])),"")</f>
        <v/>
      </c>
      <c r="AB55" s="94" t="str">
        <f t="shared" si="0"/>
        <v/>
      </c>
      <c r="AC55" s="75"/>
      <c r="AD55" s="42"/>
      <c r="AE55" s="43"/>
      <c r="AF55" s="44"/>
      <c r="AG55" s="134" t="s">
        <v>21</v>
      </c>
      <c r="AH55" s="134" t="s">
        <v>21</v>
      </c>
      <c r="AI55" s="134" t="s">
        <v>21</v>
      </c>
      <c r="AJ55" s="134" t="s">
        <v>3687</v>
      </c>
      <c r="AK55" s="134" t="s">
        <v>3688</v>
      </c>
      <c r="AL55" s="134" t="s">
        <v>21</v>
      </c>
      <c r="AM55" s="134" t="b">
        <f>IF(AND(Table3[[#This Row],[Column68]]=TRUE,COUNTBLANK(Table3[[#This Row],[Date 1]:[Date 8]])=8),TRUE,FALSE)</f>
        <v>0</v>
      </c>
      <c r="AN55" s="134" t="b">
        <f>COUNTIF(Table3[[#This Row],[512]:[51]],"yes")&gt;0</f>
        <v>0</v>
      </c>
      <c r="AO55" s="45" t="str">
        <f>IF(Table3[[#This Row],[512]]="yes",Table3[[#This Row],[Column1]],"")</f>
        <v/>
      </c>
      <c r="AP55" s="45" t="str">
        <f>IF(Table3[[#This Row],[250]]="yes",Table3[[#This Row],[Column1.5]],"")</f>
        <v/>
      </c>
      <c r="AQ55" s="45" t="str">
        <f>IF(Table3[[#This Row],[288]]="yes",Table3[[#This Row],[Column2]],"")</f>
        <v/>
      </c>
      <c r="AR55" s="45" t="str">
        <f>IF(Table3[[#This Row],[144]]="yes",Table3[[#This Row],[Column3]],"")</f>
        <v/>
      </c>
      <c r="AS55" s="45" t="str">
        <f>IF(Table3[[#This Row],[26]]="yes",Table3[[#This Row],[Column4]],"")</f>
        <v/>
      </c>
      <c r="AT55" s="45" t="str">
        <f>IF(Table3[[#This Row],[51]]="yes",Table3[[#This Row],[Column5]],"")</f>
        <v/>
      </c>
      <c r="AU55" s="29" t="str">
        <f>IF(COUNTBLANK(Table3[[#This Row],[Date 1]:[Date 8]])=7,IF(Table3[[#This Row],[Column9]]&lt;&gt;"",IF(SUM(L55:S55)&lt;&gt;0,Table3[[#This Row],[Column9]],""),""),(SUBSTITUTE(TRIM(SUBSTITUTE(AO55&amp;","&amp;AP55&amp;","&amp;AQ55&amp;","&amp;AR55&amp;","&amp;AS55&amp;","&amp;AT55&amp;",",","," "))," ",", ")))</f>
        <v/>
      </c>
      <c r="AV55" s="35" t="str">
        <f>IF(COUNTBLANK(L55:AC55)&lt;&gt;13,IF(Table3[[#This Row],[Comments]]="Please order in multiples of 20. Minimum order of 100.",IF(COUNTBLANK(Table3[[#This Row],[Date 1]:[Order]])=12,"",1),1),IF(OR(F55="yes",G55="yes",H55="yes",I55="yes",J55="yes",K55="yes"="yes"),1,""))</f>
        <v/>
      </c>
    </row>
    <row r="56" spans="1:48" ht="36" thickBot="1" x14ac:dyDescent="0.4">
      <c r="A56" s="27" t="s">
        <v>187</v>
      </c>
      <c r="B56" s="164">
        <v>645</v>
      </c>
      <c r="C56" s="16" t="s">
        <v>3282</v>
      </c>
      <c r="D56" s="32" t="s">
        <v>347</v>
      </c>
      <c r="E56" s="31"/>
      <c r="F56" s="30" t="s">
        <v>21</v>
      </c>
      <c r="G56" s="30" t="s">
        <v>21</v>
      </c>
      <c r="H56" s="30" t="s">
        <v>21</v>
      </c>
      <c r="I56" s="30" t="s">
        <v>128</v>
      </c>
      <c r="J56" s="30" t="s">
        <v>128</v>
      </c>
      <c r="K56" s="30" t="s">
        <v>21</v>
      </c>
      <c r="L56" s="22"/>
      <c r="M56" s="20"/>
      <c r="N56" s="20"/>
      <c r="O56" s="20"/>
      <c r="P56" s="20"/>
      <c r="Q56" s="20"/>
      <c r="R56" s="20"/>
      <c r="S56" s="21"/>
      <c r="T56" s="181" t="str">
        <f>Table3[[#This Row],[Column12]]</f>
        <v>Auto:</v>
      </c>
      <c r="U56" s="25"/>
      <c r="V56" s="51" t="str">
        <f>IF(Table3[[#This Row],[TagOrderMethod]]="Ratio:","plants per 1 tag",IF(Table3[[#This Row],[TagOrderMethod]]="tags included","",IF(Table3[[#This Row],[TagOrderMethod]]="Qty:","tags",IF(Table3[[#This Row],[TagOrderMethod]]="Auto:",IF(U56&lt;&gt;"","tags","")))))</f>
        <v/>
      </c>
      <c r="W56" s="17">
        <v>50</v>
      </c>
      <c r="X56" s="17" t="str">
        <f>IF(ISNUMBER(SEARCH("tag",Table3[[#This Row],[Notes]])), "Yes", "No")</f>
        <v>No</v>
      </c>
      <c r="Y56" s="17" t="str">
        <f>IF(Table3[[#This Row],[Column11]]="yes","tags included","Auto:")</f>
        <v>Auto:</v>
      </c>
      <c r="Z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Row],[TagOrderMethod]]="Auto:",IF(U56&gt;0,U56,IF(COUNTBLANK(L56:S56)=8,"",(IF(Table3[[#This Row],[Column11]]&lt;&gt;"no",Table3[[#This Row],[Size]]*(SUM(Table3[[#This Row],[Date 1]:[Date 8]])),"")))),""))),(Table3[[#This Row],[Bundle]])),"")</f>
        <v/>
      </c>
      <c r="AB56" s="94" t="str">
        <f t="shared" si="0"/>
        <v/>
      </c>
      <c r="AC56" s="75"/>
      <c r="AD56" s="42"/>
      <c r="AE56" s="43"/>
      <c r="AF56" s="44"/>
      <c r="AG56" s="134" t="s">
        <v>21</v>
      </c>
      <c r="AH56" s="134" t="s">
        <v>21</v>
      </c>
      <c r="AI56" s="134" t="s">
        <v>21</v>
      </c>
      <c r="AJ56" s="134" t="s">
        <v>3689</v>
      </c>
      <c r="AK56" s="134" t="s">
        <v>3690</v>
      </c>
      <c r="AL56" s="134" t="s">
        <v>21</v>
      </c>
      <c r="AM56" s="134" t="b">
        <f>IF(AND(Table3[[#This Row],[Column68]]=TRUE,COUNTBLANK(Table3[[#This Row],[Date 1]:[Date 8]])=8),TRUE,FALSE)</f>
        <v>0</v>
      </c>
      <c r="AN56" s="134" t="b">
        <f>COUNTIF(Table3[[#This Row],[512]:[51]],"yes")&gt;0</f>
        <v>0</v>
      </c>
      <c r="AO56" s="45" t="str">
        <f>IF(Table3[[#This Row],[512]]="yes",Table3[[#This Row],[Column1]],"")</f>
        <v/>
      </c>
      <c r="AP56" s="45" t="str">
        <f>IF(Table3[[#This Row],[250]]="yes",Table3[[#This Row],[Column1.5]],"")</f>
        <v/>
      </c>
      <c r="AQ56" s="45" t="str">
        <f>IF(Table3[[#This Row],[288]]="yes",Table3[[#This Row],[Column2]],"")</f>
        <v/>
      </c>
      <c r="AR56" s="45" t="str">
        <f>IF(Table3[[#This Row],[144]]="yes",Table3[[#This Row],[Column3]],"")</f>
        <v/>
      </c>
      <c r="AS56" s="45" t="str">
        <f>IF(Table3[[#This Row],[26]]="yes",Table3[[#This Row],[Column4]],"")</f>
        <v/>
      </c>
      <c r="AT56" s="45" t="str">
        <f>IF(Table3[[#This Row],[51]]="yes",Table3[[#This Row],[Column5]],"")</f>
        <v/>
      </c>
      <c r="AU56" s="29" t="str">
        <f>IF(COUNTBLANK(Table3[[#This Row],[Date 1]:[Date 8]])=7,IF(Table3[[#This Row],[Column9]]&lt;&gt;"",IF(SUM(L56:S56)&lt;&gt;0,Table3[[#This Row],[Column9]],""),""),(SUBSTITUTE(TRIM(SUBSTITUTE(AO56&amp;","&amp;AP56&amp;","&amp;AQ56&amp;","&amp;AR56&amp;","&amp;AS56&amp;","&amp;AT56&amp;",",","," "))," ",", ")))</f>
        <v/>
      </c>
      <c r="AV56" s="35" t="str">
        <f>IF(COUNTBLANK(L56:AC56)&lt;&gt;13,IF(Table3[[#This Row],[Comments]]="Please order in multiples of 20. Minimum order of 100.",IF(COUNTBLANK(Table3[[#This Row],[Date 1]:[Order]])=12,"",1),1),IF(OR(F56="yes",G56="yes",H56="yes",I56="yes",J56="yes",K56="yes"="yes"),1,""))</f>
        <v/>
      </c>
    </row>
    <row r="57" spans="1:48" ht="36" thickBot="1" x14ac:dyDescent="0.4">
      <c r="A57" s="27" t="s">
        <v>187</v>
      </c>
      <c r="B57" s="164">
        <v>650</v>
      </c>
      <c r="C57" s="16" t="s">
        <v>3282</v>
      </c>
      <c r="D57" s="32" t="s">
        <v>348</v>
      </c>
      <c r="E57" s="31"/>
      <c r="F57" s="30" t="s">
        <v>21</v>
      </c>
      <c r="G57" s="30" t="s">
        <v>21</v>
      </c>
      <c r="H57" s="30" t="s">
        <v>21</v>
      </c>
      <c r="I57" s="30" t="s">
        <v>128</v>
      </c>
      <c r="J57" s="30" t="s">
        <v>128</v>
      </c>
      <c r="K57" s="30" t="s">
        <v>21</v>
      </c>
      <c r="L57" s="22"/>
      <c r="M57" s="20"/>
      <c r="N57" s="20"/>
      <c r="O57" s="20"/>
      <c r="P57" s="20"/>
      <c r="Q57" s="20"/>
      <c r="R57" s="20"/>
      <c r="S57" s="21"/>
      <c r="T57" s="181" t="str">
        <f>Table3[[#This Row],[Column12]]</f>
        <v>Auto:</v>
      </c>
      <c r="U57" s="25"/>
      <c r="V57" s="51" t="str">
        <f>IF(Table3[[#This Row],[TagOrderMethod]]="Ratio:","plants per 1 tag",IF(Table3[[#This Row],[TagOrderMethod]]="tags included","",IF(Table3[[#This Row],[TagOrderMethod]]="Qty:","tags",IF(Table3[[#This Row],[TagOrderMethod]]="Auto:",IF(U57&lt;&gt;"","tags","")))))</f>
        <v/>
      </c>
      <c r="W57" s="17">
        <v>50</v>
      </c>
      <c r="X57" s="17" t="str">
        <f>IF(ISNUMBER(SEARCH("tag",Table3[[#This Row],[Notes]])), "Yes", "No")</f>
        <v>No</v>
      </c>
      <c r="Y57" s="17" t="str">
        <f>IF(Table3[[#This Row],[Column11]]="yes","tags included","Auto:")</f>
        <v>Auto:</v>
      </c>
      <c r="Z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Row],[TagOrderMethod]]="Auto:",IF(U57&gt;0,U57,IF(COUNTBLANK(L57:S57)=8,"",(IF(Table3[[#This Row],[Column11]]&lt;&gt;"no",Table3[[#This Row],[Size]]*(SUM(Table3[[#This Row],[Date 1]:[Date 8]])),"")))),""))),(Table3[[#This Row],[Bundle]])),"")</f>
        <v/>
      </c>
      <c r="AB57" s="94" t="str">
        <f t="shared" si="0"/>
        <v/>
      </c>
      <c r="AC57" s="75"/>
      <c r="AD57" s="42"/>
      <c r="AE57" s="43"/>
      <c r="AF57" s="44"/>
      <c r="AG57" s="134" t="s">
        <v>21</v>
      </c>
      <c r="AH57" s="134" t="s">
        <v>21</v>
      </c>
      <c r="AI57" s="134" t="s">
        <v>21</v>
      </c>
      <c r="AJ57" s="134" t="s">
        <v>3691</v>
      </c>
      <c r="AK57" s="134" t="s">
        <v>3692</v>
      </c>
      <c r="AL57" s="134" t="s">
        <v>21</v>
      </c>
      <c r="AM57" s="134" t="b">
        <f>IF(AND(Table3[[#This Row],[Column68]]=TRUE,COUNTBLANK(Table3[[#This Row],[Date 1]:[Date 8]])=8),TRUE,FALSE)</f>
        <v>0</v>
      </c>
      <c r="AN57" s="134" t="b">
        <f>COUNTIF(Table3[[#This Row],[512]:[51]],"yes")&gt;0</f>
        <v>0</v>
      </c>
      <c r="AO57" s="45" t="str">
        <f>IF(Table3[[#This Row],[512]]="yes",Table3[[#This Row],[Column1]],"")</f>
        <v/>
      </c>
      <c r="AP57" s="45" t="str">
        <f>IF(Table3[[#This Row],[250]]="yes",Table3[[#This Row],[Column1.5]],"")</f>
        <v/>
      </c>
      <c r="AQ57" s="45" t="str">
        <f>IF(Table3[[#This Row],[288]]="yes",Table3[[#This Row],[Column2]],"")</f>
        <v/>
      </c>
      <c r="AR57" s="45" t="str">
        <f>IF(Table3[[#This Row],[144]]="yes",Table3[[#This Row],[Column3]],"")</f>
        <v/>
      </c>
      <c r="AS57" s="45" t="str">
        <f>IF(Table3[[#This Row],[26]]="yes",Table3[[#This Row],[Column4]],"")</f>
        <v/>
      </c>
      <c r="AT57" s="45" t="str">
        <f>IF(Table3[[#This Row],[51]]="yes",Table3[[#This Row],[Column5]],"")</f>
        <v/>
      </c>
      <c r="AU57" s="29" t="str">
        <f>IF(COUNTBLANK(Table3[[#This Row],[Date 1]:[Date 8]])=7,IF(Table3[[#This Row],[Column9]]&lt;&gt;"",IF(SUM(L57:S57)&lt;&gt;0,Table3[[#This Row],[Column9]],""),""),(SUBSTITUTE(TRIM(SUBSTITUTE(AO57&amp;","&amp;AP57&amp;","&amp;AQ57&amp;","&amp;AR57&amp;","&amp;AS57&amp;","&amp;AT57&amp;",",","," "))," ",", ")))</f>
        <v/>
      </c>
      <c r="AV57" s="35" t="str">
        <f>IF(COUNTBLANK(L57:AC57)&lt;&gt;13,IF(Table3[[#This Row],[Comments]]="Please order in multiples of 20. Minimum order of 100.",IF(COUNTBLANK(Table3[[#This Row],[Date 1]:[Order]])=12,"",1),1),IF(OR(F57="yes",G57="yes",H57="yes",I57="yes",J57="yes",K57="yes"="yes"),1,""))</f>
        <v/>
      </c>
    </row>
    <row r="58" spans="1:48" ht="36" thickBot="1" x14ac:dyDescent="0.4">
      <c r="A58" s="27" t="s">
        <v>187</v>
      </c>
      <c r="B58" s="164">
        <v>655</v>
      </c>
      <c r="C58" s="16" t="s">
        <v>3282</v>
      </c>
      <c r="D58" s="32" t="s">
        <v>752</v>
      </c>
      <c r="E58" s="31"/>
      <c r="F58" s="30" t="s">
        <v>21</v>
      </c>
      <c r="G58" s="30" t="s">
        <v>21</v>
      </c>
      <c r="H58" s="30" t="s">
        <v>21</v>
      </c>
      <c r="I58" s="30" t="s">
        <v>128</v>
      </c>
      <c r="J58" s="30" t="s">
        <v>128</v>
      </c>
      <c r="K58" s="30" t="s">
        <v>21</v>
      </c>
      <c r="L58" s="22"/>
      <c r="M58" s="20"/>
      <c r="N58" s="20"/>
      <c r="O58" s="20"/>
      <c r="P58" s="20"/>
      <c r="Q58" s="20"/>
      <c r="R58" s="20"/>
      <c r="S58" s="21"/>
      <c r="T58" s="181" t="str">
        <f>Table3[[#This Row],[Column12]]</f>
        <v>Auto:</v>
      </c>
      <c r="U58" s="25"/>
      <c r="V58" s="51" t="str">
        <f>IF(Table3[[#This Row],[TagOrderMethod]]="Ratio:","plants per 1 tag",IF(Table3[[#This Row],[TagOrderMethod]]="tags included","",IF(Table3[[#This Row],[TagOrderMethod]]="Qty:","tags",IF(Table3[[#This Row],[TagOrderMethod]]="Auto:",IF(U58&lt;&gt;"","tags","")))))</f>
        <v/>
      </c>
      <c r="W58" s="17">
        <v>50</v>
      </c>
      <c r="X58" s="17" t="str">
        <f>IF(ISNUMBER(SEARCH("tag",Table3[[#This Row],[Notes]])), "Yes", "No")</f>
        <v>No</v>
      </c>
      <c r="Y58" s="17" t="str">
        <f>IF(Table3[[#This Row],[Column11]]="yes","tags included","Auto:")</f>
        <v>Auto:</v>
      </c>
      <c r="Z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Row],[TagOrderMethod]]="Auto:",IF(U58&gt;0,U58,IF(COUNTBLANK(L58:S58)=8,"",(IF(Table3[[#This Row],[Column11]]&lt;&gt;"no",Table3[[#This Row],[Size]]*(SUM(Table3[[#This Row],[Date 1]:[Date 8]])),"")))),""))),(Table3[[#This Row],[Bundle]])),"")</f>
        <v/>
      </c>
      <c r="AB58" s="94" t="str">
        <f t="shared" si="0"/>
        <v/>
      </c>
      <c r="AC58" s="75"/>
      <c r="AD58" s="42"/>
      <c r="AE58" s="43"/>
      <c r="AF58" s="44"/>
      <c r="AG58" s="134" t="s">
        <v>21</v>
      </c>
      <c r="AH58" s="134" t="s">
        <v>21</v>
      </c>
      <c r="AI58" s="134" t="s">
        <v>21</v>
      </c>
      <c r="AJ58" s="134" t="s">
        <v>3693</v>
      </c>
      <c r="AK58" s="134" t="s">
        <v>3694</v>
      </c>
      <c r="AL58" s="134" t="s">
        <v>21</v>
      </c>
      <c r="AM58" s="134" t="b">
        <f>IF(AND(Table3[[#This Row],[Column68]]=TRUE,COUNTBLANK(Table3[[#This Row],[Date 1]:[Date 8]])=8),TRUE,FALSE)</f>
        <v>0</v>
      </c>
      <c r="AN58" s="134" t="b">
        <f>COUNTIF(Table3[[#This Row],[512]:[51]],"yes")&gt;0</f>
        <v>0</v>
      </c>
      <c r="AO58" s="45" t="str">
        <f>IF(Table3[[#This Row],[512]]="yes",Table3[[#This Row],[Column1]],"")</f>
        <v/>
      </c>
      <c r="AP58" s="45" t="str">
        <f>IF(Table3[[#This Row],[250]]="yes",Table3[[#This Row],[Column1.5]],"")</f>
        <v/>
      </c>
      <c r="AQ58" s="45" t="str">
        <f>IF(Table3[[#This Row],[288]]="yes",Table3[[#This Row],[Column2]],"")</f>
        <v/>
      </c>
      <c r="AR58" s="45" t="str">
        <f>IF(Table3[[#This Row],[144]]="yes",Table3[[#This Row],[Column3]],"")</f>
        <v/>
      </c>
      <c r="AS58" s="45" t="str">
        <f>IF(Table3[[#This Row],[26]]="yes",Table3[[#This Row],[Column4]],"")</f>
        <v/>
      </c>
      <c r="AT58" s="45" t="str">
        <f>IF(Table3[[#This Row],[51]]="yes",Table3[[#This Row],[Column5]],"")</f>
        <v/>
      </c>
      <c r="AU58" s="29" t="str">
        <f>IF(COUNTBLANK(Table3[[#This Row],[Date 1]:[Date 8]])=7,IF(Table3[[#This Row],[Column9]]&lt;&gt;"",IF(SUM(L58:S58)&lt;&gt;0,Table3[[#This Row],[Column9]],""),""),(SUBSTITUTE(TRIM(SUBSTITUTE(AO58&amp;","&amp;AP58&amp;","&amp;AQ58&amp;","&amp;AR58&amp;","&amp;AS58&amp;","&amp;AT58&amp;",",","," "))," ",", ")))</f>
        <v/>
      </c>
      <c r="AV58" s="35" t="str">
        <f>IF(COUNTBLANK(L58:AC58)&lt;&gt;13,IF(Table3[[#This Row],[Comments]]="Please order in multiples of 20. Minimum order of 100.",IF(COUNTBLANK(Table3[[#This Row],[Date 1]:[Order]])=12,"",1),1),IF(OR(F58="yes",G58="yes",H58="yes",I58="yes",J58="yes",K58="yes"="yes"),1,""))</f>
        <v/>
      </c>
    </row>
    <row r="59" spans="1:48" ht="36" thickBot="1" x14ac:dyDescent="0.4">
      <c r="A59" s="27" t="s">
        <v>187</v>
      </c>
      <c r="B59" s="164">
        <v>665</v>
      </c>
      <c r="C59" s="16" t="s">
        <v>3282</v>
      </c>
      <c r="D59" s="32" t="s">
        <v>349</v>
      </c>
      <c r="E59" s="31"/>
      <c r="F59" s="30" t="s">
        <v>21</v>
      </c>
      <c r="G59" s="30" t="s">
        <v>21</v>
      </c>
      <c r="H59" s="30" t="s">
        <v>21</v>
      </c>
      <c r="I59" s="30" t="s">
        <v>128</v>
      </c>
      <c r="J59" s="30" t="s">
        <v>128</v>
      </c>
      <c r="K59" s="30" t="s">
        <v>21</v>
      </c>
      <c r="L59" s="22"/>
      <c r="M59" s="20"/>
      <c r="N59" s="20"/>
      <c r="O59" s="20"/>
      <c r="P59" s="20"/>
      <c r="Q59" s="20"/>
      <c r="R59" s="20"/>
      <c r="S59" s="21"/>
      <c r="T59" s="181" t="str">
        <f>Table3[[#This Row],[Column12]]</f>
        <v>Auto:</v>
      </c>
      <c r="U59" s="25"/>
      <c r="V59" s="51" t="str">
        <f>IF(Table3[[#This Row],[TagOrderMethod]]="Ratio:","plants per 1 tag",IF(Table3[[#This Row],[TagOrderMethod]]="tags included","",IF(Table3[[#This Row],[TagOrderMethod]]="Qty:","tags",IF(Table3[[#This Row],[TagOrderMethod]]="Auto:",IF(U59&lt;&gt;"","tags","")))))</f>
        <v/>
      </c>
      <c r="W59" s="17">
        <v>50</v>
      </c>
      <c r="X59" s="17" t="str">
        <f>IF(ISNUMBER(SEARCH("tag",Table3[[#This Row],[Notes]])), "Yes", "No")</f>
        <v>No</v>
      </c>
      <c r="Y59" s="17" t="str">
        <f>IF(Table3[[#This Row],[Column11]]="yes","tags included","Auto:")</f>
        <v>Auto:</v>
      </c>
      <c r="Z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Row],[TagOrderMethod]]="Auto:",IF(U59&gt;0,U59,IF(COUNTBLANK(L59:S59)=8,"",(IF(Table3[[#This Row],[Column11]]&lt;&gt;"no",Table3[[#This Row],[Size]]*(SUM(Table3[[#This Row],[Date 1]:[Date 8]])),"")))),""))),(Table3[[#This Row],[Bundle]])),"")</f>
        <v/>
      </c>
      <c r="AB59" s="94" t="str">
        <f t="shared" si="0"/>
        <v/>
      </c>
      <c r="AC59" s="75"/>
      <c r="AD59" s="42"/>
      <c r="AE59" s="43"/>
      <c r="AF59" s="44"/>
      <c r="AG59" s="134" t="s">
        <v>21</v>
      </c>
      <c r="AH59" s="134" t="s">
        <v>21</v>
      </c>
      <c r="AI59" s="134" t="s">
        <v>21</v>
      </c>
      <c r="AJ59" s="134" t="s">
        <v>3695</v>
      </c>
      <c r="AK59" s="134" t="s">
        <v>3696</v>
      </c>
      <c r="AL59" s="134" t="s">
        <v>21</v>
      </c>
      <c r="AM59" s="134" t="b">
        <f>IF(AND(Table3[[#This Row],[Column68]]=TRUE,COUNTBLANK(Table3[[#This Row],[Date 1]:[Date 8]])=8),TRUE,FALSE)</f>
        <v>0</v>
      </c>
      <c r="AN59" s="134" t="b">
        <f>COUNTIF(Table3[[#This Row],[512]:[51]],"yes")&gt;0</f>
        <v>0</v>
      </c>
      <c r="AO59" s="45" t="str">
        <f>IF(Table3[[#This Row],[512]]="yes",Table3[[#This Row],[Column1]],"")</f>
        <v/>
      </c>
      <c r="AP59" s="45" t="str">
        <f>IF(Table3[[#This Row],[250]]="yes",Table3[[#This Row],[Column1.5]],"")</f>
        <v/>
      </c>
      <c r="AQ59" s="45" t="str">
        <f>IF(Table3[[#This Row],[288]]="yes",Table3[[#This Row],[Column2]],"")</f>
        <v/>
      </c>
      <c r="AR59" s="45" t="str">
        <f>IF(Table3[[#This Row],[144]]="yes",Table3[[#This Row],[Column3]],"")</f>
        <v/>
      </c>
      <c r="AS59" s="45" t="str">
        <f>IF(Table3[[#This Row],[26]]="yes",Table3[[#This Row],[Column4]],"")</f>
        <v/>
      </c>
      <c r="AT59" s="45" t="str">
        <f>IF(Table3[[#This Row],[51]]="yes",Table3[[#This Row],[Column5]],"")</f>
        <v/>
      </c>
      <c r="AU59" s="29" t="str">
        <f>IF(COUNTBLANK(Table3[[#This Row],[Date 1]:[Date 8]])=7,IF(Table3[[#This Row],[Column9]]&lt;&gt;"",IF(SUM(L59:S59)&lt;&gt;0,Table3[[#This Row],[Column9]],""),""),(SUBSTITUTE(TRIM(SUBSTITUTE(AO59&amp;","&amp;AP59&amp;","&amp;AQ59&amp;","&amp;AR59&amp;","&amp;AS59&amp;","&amp;AT59&amp;",",","," "))," ",", ")))</f>
        <v/>
      </c>
      <c r="AV59" s="35" t="str">
        <f>IF(COUNTBLANK(L59:AC59)&lt;&gt;13,IF(Table3[[#This Row],[Comments]]="Please order in multiples of 20. Minimum order of 100.",IF(COUNTBLANK(Table3[[#This Row],[Date 1]:[Order]])=12,"",1),1),IF(OR(F59="yes",G59="yes",H59="yes",I59="yes",J59="yes",K59="yes"="yes"),1,""))</f>
        <v/>
      </c>
    </row>
    <row r="60" spans="1:48" ht="36" thickBot="1" x14ac:dyDescent="0.4">
      <c r="A60" s="27" t="s">
        <v>187</v>
      </c>
      <c r="B60" s="164">
        <v>675</v>
      </c>
      <c r="C60" s="16" t="s">
        <v>3282</v>
      </c>
      <c r="D60" s="32" t="s">
        <v>350</v>
      </c>
      <c r="E60" s="31"/>
      <c r="F60" s="30" t="s">
        <v>21</v>
      </c>
      <c r="G60" s="30" t="s">
        <v>21</v>
      </c>
      <c r="H60" s="30" t="s">
        <v>128</v>
      </c>
      <c r="I60" s="30" t="s">
        <v>128</v>
      </c>
      <c r="J60" s="30" t="s">
        <v>128</v>
      </c>
      <c r="K60" s="30" t="s">
        <v>21</v>
      </c>
      <c r="L60" s="22"/>
      <c r="M60" s="20"/>
      <c r="N60" s="20"/>
      <c r="O60" s="20"/>
      <c r="P60" s="20"/>
      <c r="Q60" s="20"/>
      <c r="R60" s="20"/>
      <c r="S60" s="21"/>
      <c r="T60" s="181" t="str">
        <f>Table3[[#This Row],[Column12]]</f>
        <v>Auto:</v>
      </c>
      <c r="U60" s="25"/>
      <c r="V60" s="51" t="str">
        <f>IF(Table3[[#This Row],[TagOrderMethod]]="Ratio:","plants per 1 tag",IF(Table3[[#This Row],[TagOrderMethod]]="tags included","",IF(Table3[[#This Row],[TagOrderMethod]]="Qty:","tags",IF(Table3[[#This Row],[TagOrderMethod]]="Auto:",IF(U60&lt;&gt;"","tags","")))))</f>
        <v/>
      </c>
      <c r="W60" s="17">
        <v>50</v>
      </c>
      <c r="X60" s="17" t="str">
        <f>IF(ISNUMBER(SEARCH("tag",Table3[[#This Row],[Notes]])), "Yes", "No")</f>
        <v>No</v>
      </c>
      <c r="Y60" s="17" t="str">
        <f>IF(Table3[[#This Row],[Column11]]="yes","tags included","Auto:")</f>
        <v>Auto:</v>
      </c>
      <c r="Z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Row],[TagOrderMethod]]="Auto:",IF(U60&gt;0,U60,IF(COUNTBLANK(L60:S60)=8,"",(IF(Table3[[#This Row],[Column11]]&lt;&gt;"no",Table3[[#This Row],[Size]]*(SUM(Table3[[#This Row],[Date 1]:[Date 8]])),"")))),""))),(Table3[[#This Row],[Bundle]])),"")</f>
        <v/>
      </c>
      <c r="AB60" s="94" t="str">
        <f t="shared" si="0"/>
        <v/>
      </c>
      <c r="AC60" s="75"/>
      <c r="AD60" s="42"/>
      <c r="AE60" s="43"/>
      <c r="AF60" s="44"/>
      <c r="AG60" s="134" t="s">
        <v>21</v>
      </c>
      <c r="AH60" s="134" t="s">
        <v>21</v>
      </c>
      <c r="AI60" s="134" t="s">
        <v>1974</v>
      </c>
      <c r="AJ60" s="134" t="s">
        <v>1975</v>
      </c>
      <c r="AK60" s="134" t="s">
        <v>2068</v>
      </c>
      <c r="AL60" s="134" t="s">
        <v>21</v>
      </c>
      <c r="AM60" s="134" t="b">
        <f>IF(AND(Table3[[#This Row],[Column68]]=TRUE,COUNTBLANK(Table3[[#This Row],[Date 1]:[Date 8]])=8),TRUE,FALSE)</f>
        <v>0</v>
      </c>
      <c r="AN60" s="134" t="b">
        <f>COUNTIF(Table3[[#This Row],[512]:[51]],"yes")&gt;0</f>
        <v>0</v>
      </c>
      <c r="AO60" s="45" t="str">
        <f>IF(Table3[[#This Row],[512]]="yes",Table3[[#This Row],[Column1]],"")</f>
        <v/>
      </c>
      <c r="AP60" s="45" t="str">
        <f>IF(Table3[[#This Row],[250]]="yes",Table3[[#This Row],[Column1.5]],"")</f>
        <v/>
      </c>
      <c r="AQ60" s="45" t="str">
        <f>IF(Table3[[#This Row],[288]]="yes",Table3[[#This Row],[Column2]],"")</f>
        <v/>
      </c>
      <c r="AR60" s="45" t="str">
        <f>IF(Table3[[#This Row],[144]]="yes",Table3[[#This Row],[Column3]],"")</f>
        <v/>
      </c>
      <c r="AS60" s="45" t="str">
        <f>IF(Table3[[#This Row],[26]]="yes",Table3[[#This Row],[Column4]],"")</f>
        <v/>
      </c>
      <c r="AT60" s="45" t="str">
        <f>IF(Table3[[#This Row],[51]]="yes",Table3[[#This Row],[Column5]],"")</f>
        <v/>
      </c>
      <c r="AU60" s="29" t="str">
        <f>IF(COUNTBLANK(Table3[[#This Row],[Date 1]:[Date 8]])=7,IF(Table3[[#This Row],[Column9]]&lt;&gt;"",IF(SUM(L60:S60)&lt;&gt;0,Table3[[#This Row],[Column9]],""),""),(SUBSTITUTE(TRIM(SUBSTITUTE(AO60&amp;","&amp;AP60&amp;","&amp;AQ60&amp;","&amp;AR60&amp;","&amp;AS60&amp;","&amp;AT60&amp;",",","," "))," ",", ")))</f>
        <v/>
      </c>
      <c r="AV60" s="35" t="str">
        <f>IF(COUNTBLANK(L60:AC60)&lt;&gt;13,IF(Table3[[#This Row],[Comments]]="Please order in multiples of 20. Minimum order of 100.",IF(COUNTBLANK(Table3[[#This Row],[Date 1]:[Order]])=12,"",1),1),IF(OR(F60="yes",G60="yes",H60="yes",I60="yes",J60="yes",K60="yes"="yes"),1,""))</f>
        <v/>
      </c>
    </row>
    <row r="61" spans="1:48" ht="36" thickBot="1" x14ac:dyDescent="0.4">
      <c r="A61" s="27" t="s">
        <v>187</v>
      </c>
      <c r="B61" s="164">
        <v>680</v>
      </c>
      <c r="C61" s="16" t="s">
        <v>3282</v>
      </c>
      <c r="D61" s="32" t="s">
        <v>753</v>
      </c>
      <c r="E61" s="31"/>
      <c r="F61" s="30" t="s">
        <v>21</v>
      </c>
      <c r="G61" s="30" t="s">
        <v>21</v>
      </c>
      <c r="H61" s="30" t="s">
        <v>128</v>
      </c>
      <c r="I61" s="30" t="s">
        <v>128</v>
      </c>
      <c r="J61" s="30" t="s">
        <v>128</v>
      </c>
      <c r="K61" s="30" t="s">
        <v>21</v>
      </c>
      <c r="L61" s="22"/>
      <c r="M61" s="20"/>
      <c r="N61" s="20"/>
      <c r="O61" s="20"/>
      <c r="P61" s="20"/>
      <c r="Q61" s="20"/>
      <c r="R61" s="20"/>
      <c r="S61" s="21"/>
      <c r="T61" s="181" t="str">
        <f>Table3[[#This Row],[Column12]]</f>
        <v>Auto:</v>
      </c>
      <c r="U61" s="25"/>
      <c r="V61" s="51" t="str">
        <f>IF(Table3[[#This Row],[TagOrderMethod]]="Ratio:","plants per 1 tag",IF(Table3[[#This Row],[TagOrderMethod]]="tags included","",IF(Table3[[#This Row],[TagOrderMethod]]="Qty:","tags",IF(Table3[[#This Row],[TagOrderMethod]]="Auto:",IF(U61&lt;&gt;"","tags","")))))</f>
        <v/>
      </c>
      <c r="W61" s="17">
        <v>50</v>
      </c>
      <c r="X61" s="17" t="str">
        <f>IF(ISNUMBER(SEARCH("tag",Table3[[#This Row],[Notes]])), "Yes", "No")</f>
        <v>No</v>
      </c>
      <c r="Y61" s="17" t="str">
        <f>IF(Table3[[#This Row],[Column11]]="yes","tags included","Auto:")</f>
        <v>Auto:</v>
      </c>
      <c r="Z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Row],[TagOrderMethod]]="Auto:",IF(U61&gt;0,U61,IF(COUNTBLANK(L61:S61)=8,"",(IF(Table3[[#This Row],[Column11]]&lt;&gt;"no",Table3[[#This Row],[Size]]*(SUM(Table3[[#This Row],[Date 1]:[Date 8]])),"")))),""))),(Table3[[#This Row],[Bundle]])),"")</f>
        <v/>
      </c>
      <c r="AB61" s="94" t="str">
        <f t="shared" si="0"/>
        <v/>
      </c>
      <c r="AC61" s="75"/>
      <c r="AD61" s="42"/>
      <c r="AE61" s="43"/>
      <c r="AF61" s="44"/>
      <c r="AG61" s="134" t="s">
        <v>21</v>
      </c>
      <c r="AH61" s="134" t="s">
        <v>21</v>
      </c>
      <c r="AI61" s="134" t="s">
        <v>1580</v>
      </c>
      <c r="AJ61" s="134" t="s">
        <v>1581</v>
      </c>
      <c r="AK61" s="134" t="s">
        <v>1582</v>
      </c>
      <c r="AL61" s="134" t="s">
        <v>21</v>
      </c>
      <c r="AM61" s="134" t="b">
        <f>IF(AND(Table3[[#This Row],[Column68]]=TRUE,COUNTBLANK(Table3[[#This Row],[Date 1]:[Date 8]])=8),TRUE,FALSE)</f>
        <v>0</v>
      </c>
      <c r="AN61" s="134" t="b">
        <f>COUNTIF(Table3[[#This Row],[512]:[51]],"yes")&gt;0</f>
        <v>0</v>
      </c>
      <c r="AO61" s="45" t="str">
        <f>IF(Table3[[#This Row],[512]]="yes",Table3[[#This Row],[Column1]],"")</f>
        <v/>
      </c>
      <c r="AP61" s="45" t="str">
        <f>IF(Table3[[#This Row],[250]]="yes",Table3[[#This Row],[Column1.5]],"")</f>
        <v/>
      </c>
      <c r="AQ61" s="45" t="str">
        <f>IF(Table3[[#This Row],[288]]="yes",Table3[[#This Row],[Column2]],"")</f>
        <v/>
      </c>
      <c r="AR61" s="45" t="str">
        <f>IF(Table3[[#This Row],[144]]="yes",Table3[[#This Row],[Column3]],"")</f>
        <v/>
      </c>
      <c r="AS61" s="45" t="str">
        <f>IF(Table3[[#This Row],[26]]="yes",Table3[[#This Row],[Column4]],"")</f>
        <v/>
      </c>
      <c r="AT61" s="45" t="str">
        <f>IF(Table3[[#This Row],[51]]="yes",Table3[[#This Row],[Column5]],"")</f>
        <v/>
      </c>
      <c r="AU61" s="29" t="str">
        <f>IF(COUNTBLANK(Table3[[#This Row],[Date 1]:[Date 8]])=7,IF(Table3[[#This Row],[Column9]]&lt;&gt;"",IF(SUM(L61:S61)&lt;&gt;0,Table3[[#This Row],[Column9]],""),""),(SUBSTITUTE(TRIM(SUBSTITUTE(AO61&amp;","&amp;AP61&amp;","&amp;AQ61&amp;","&amp;AR61&amp;","&amp;AS61&amp;","&amp;AT61&amp;",",","," "))," ",", ")))</f>
        <v/>
      </c>
      <c r="AV61" s="35" t="str">
        <f>IF(COUNTBLANK(L61:AC61)&lt;&gt;13,IF(Table3[[#This Row],[Comments]]="Please order in multiples of 20. Minimum order of 100.",IF(COUNTBLANK(Table3[[#This Row],[Date 1]:[Order]])=12,"",1),1),IF(OR(F61="yes",G61="yes",H61="yes",I61="yes",J61="yes",K61="yes"="yes"),1,""))</f>
        <v/>
      </c>
    </row>
    <row r="62" spans="1:48" ht="36" thickBot="1" x14ac:dyDescent="0.4">
      <c r="A62" s="27" t="s">
        <v>187</v>
      </c>
      <c r="B62" s="164">
        <v>690</v>
      </c>
      <c r="C62" s="16" t="s">
        <v>3282</v>
      </c>
      <c r="D62" s="32" t="s">
        <v>3289</v>
      </c>
      <c r="E62" s="31"/>
      <c r="F62" s="30" t="s">
        <v>21</v>
      </c>
      <c r="G62" s="30" t="s">
        <v>21</v>
      </c>
      <c r="H62" s="30" t="s">
        <v>128</v>
      </c>
      <c r="I62" s="30" t="s">
        <v>128</v>
      </c>
      <c r="J62" s="30" t="s">
        <v>128</v>
      </c>
      <c r="K62" s="30" t="s">
        <v>21</v>
      </c>
      <c r="L62" s="22"/>
      <c r="M62" s="20"/>
      <c r="N62" s="20"/>
      <c r="O62" s="20"/>
      <c r="P62" s="20"/>
      <c r="Q62" s="20"/>
      <c r="R62" s="20"/>
      <c r="S62" s="21"/>
      <c r="T62" s="181" t="str">
        <f>Table3[[#This Row],[Column12]]</f>
        <v>Auto:</v>
      </c>
      <c r="U62" s="25"/>
      <c r="V62" s="51" t="str">
        <f>IF(Table3[[#This Row],[TagOrderMethod]]="Ratio:","plants per 1 tag",IF(Table3[[#This Row],[TagOrderMethod]]="tags included","",IF(Table3[[#This Row],[TagOrderMethod]]="Qty:","tags",IF(Table3[[#This Row],[TagOrderMethod]]="Auto:",IF(U62&lt;&gt;"","tags","")))))</f>
        <v/>
      </c>
      <c r="W62" s="17">
        <v>50</v>
      </c>
      <c r="X62" s="17" t="str">
        <f>IF(ISNUMBER(SEARCH("tag",Table3[[#This Row],[Notes]])), "Yes", "No")</f>
        <v>No</v>
      </c>
      <c r="Y62" s="17" t="str">
        <f>IF(Table3[[#This Row],[Column11]]="yes","tags included","Auto:")</f>
        <v>Auto:</v>
      </c>
      <c r="Z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Row],[TagOrderMethod]]="Auto:",IF(U62&gt;0,U62,IF(COUNTBLANK(L62:S62)=8,"",(IF(Table3[[#This Row],[Column11]]&lt;&gt;"no",Table3[[#This Row],[Size]]*(SUM(Table3[[#This Row],[Date 1]:[Date 8]])),"")))),""))),(Table3[[#This Row],[Bundle]])),"")</f>
        <v/>
      </c>
      <c r="AB62" s="94" t="str">
        <f t="shared" si="0"/>
        <v/>
      </c>
      <c r="AC62" s="75"/>
      <c r="AD62" s="42"/>
      <c r="AE62" s="43"/>
      <c r="AF62" s="44"/>
      <c r="AG62" s="134" t="s">
        <v>21</v>
      </c>
      <c r="AH62" s="134" t="s">
        <v>21</v>
      </c>
      <c r="AI62" s="134" t="s">
        <v>1583</v>
      </c>
      <c r="AJ62" s="134" t="s">
        <v>1584</v>
      </c>
      <c r="AK62" s="134" t="s">
        <v>1585</v>
      </c>
      <c r="AL62" s="134" t="s">
        <v>21</v>
      </c>
      <c r="AM62" s="134" t="b">
        <f>IF(AND(Table3[[#This Row],[Column68]]=TRUE,COUNTBLANK(Table3[[#This Row],[Date 1]:[Date 8]])=8),TRUE,FALSE)</f>
        <v>0</v>
      </c>
      <c r="AN62" s="134" t="b">
        <f>COUNTIF(Table3[[#This Row],[512]:[51]],"yes")&gt;0</f>
        <v>0</v>
      </c>
      <c r="AO62" s="45" t="str">
        <f>IF(Table3[[#This Row],[512]]="yes",Table3[[#This Row],[Column1]],"")</f>
        <v/>
      </c>
      <c r="AP62" s="45" t="str">
        <f>IF(Table3[[#This Row],[250]]="yes",Table3[[#This Row],[Column1.5]],"")</f>
        <v/>
      </c>
      <c r="AQ62" s="45" t="str">
        <f>IF(Table3[[#This Row],[288]]="yes",Table3[[#This Row],[Column2]],"")</f>
        <v/>
      </c>
      <c r="AR62" s="45" t="str">
        <f>IF(Table3[[#This Row],[144]]="yes",Table3[[#This Row],[Column3]],"")</f>
        <v/>
      </c>
      <c r="AS62" s="45" t="str">
        <f>IF(Table3[[#This Row],[26]]="yes",Table3[[#This Row],[Column4]],"")</f>
        <v/>
      </c>
      <c r="AT62" s="45" t="str">
        <f>IF(Table3[[#This Row],[51]]="yes",Table3[[#This Row],[Column5]],"")</f>
        <v/>
      </c>
      <c r="AU62" s="29" t="str">
        <f>IF(COUNTBLANK(Table3[[#This Row],[Date 1]:[Date 8]])=7,IF(Table3[[#This Row],[Column9]]&lt;&gt;"",IF(SUM(L62:S62)&lt;&gt;0,Table3[[#This Row],[Column9]],""),""),(SUBSTITUTE(TRIM(SUBSTITUTE(AO62&amp;","&amp;AP62&amp;","&amp;AQ62&amp;","&amp;AR62&amp;","&amp;AS62&amp;","&amp;AT62&amp;",",","," "))," ",", ")))</f>
        <v/>
      </c>
      <c r="AV62" s="35" t="str">
        <f>IF(COUNTBLANK(L62:AC62)&lt;&gt;13,IF(Table3[[#This Row],[Comments]]="Please order in multiples of 20. Minimum order of 100.",IF(COUNTBLANK(Table3[[#This Row],[Date 1]:[Order]])=12,"",1),1),IF(OR(F62="yes",G62="yes",H62="yes",I62="yes",J62="yes",K62="yes"="yes"),1,""))</f>
        <v/>
      </c>
    </row>
    <row r="63" spans="1:48" ht="36" thickBot="1" x14ac:dyDescent="0.4">
      <c r="A63" s="27" t="s">
        <v>187</v>
      </c>
      <c r="B63" s="164">
        <v>695</v>
      </c>
      <c r="C63" s="16" t="s">
        <v>3282</v>
      </c>
      <c r="D63" s="32" t="s">
        <v>351</v>
      </c>
      <c r="E63" s="31"/>
      <c r="F63" s="30" t="s">
        <v>21</v>
      </c>
      <c r="G63" s="30" t="s">
        <v>21</v>
      </c>
      <c r="H63" s="30" t="s">
        <v>128</v>
      </c>
      <c r="I63" s="30" t="s">
        <v>128</v>
      </c>
      <c r="J63" s="30" t="s">
        <v>128</v>
      </c>
      <c r="K63" s="30" t="s">
        <v>21</v>
      </c>
      <c r="L63" s="22"/>
      <c r="M63" s="20"/>
      <c r="N63" s="20"/>
      <c r="O63" s="20"/>
      <c r="P63" s="20"/>
      <c r="Q63" s="20"/>
      <c r="R63" s="20"/>
      <c r="S63" s="21"/>
      <c r="T63" s="181" t="str">
        <f>Table3[[#This Row],[Column12]]</f>
        <v>Auto:</v>
      </c>
      <c r="U63" s="25"/>
      <c r="V63" s="51" t="str">
        <f>IF(Table3[[#This Row],[TagOrderMethod]]="Ratio:","plants per 1 tag",IF(Table3[[#This Row],[TagOrderMethod]]="tags included","",IF(Table3[[#This Row],[TagOrderMethod]]="Qty:","tags",IF(Table3[[#This Row],[TagOrderMethod]]="Auto:",IF(U63&lt;&gt;"","tags","")))))</f>
        <v/>
      </c>
      <c r="W63" s="17">
        <v>50</v>
      </c>
      <c r="X63" s="17" t="str">
        <f>IF(ISNUMBER(SEARCH("tag",Table3[[#This Row],[Notes]])), "Yes", "No")</f>
        <v>No</v>
      </c>
      <c r="Y63" s="17" t="str">
        <f>IF(Table3[[#This Row],[Column11]]="yes","tags included","Auto:")</f>
        <v>Auto:</v>
      </c>
      <c r="Z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Row],[TagOrderMethod]]="Auto:",IF(U63&gt;0,U63,IF(COUNTBLANK(L63:S63)=8,"",(IF(Table3[[#This Row],[Column11]]&lt;&gt;"no",Table3[[#This Row],[Size]]*(SUM(Table3[[#This Row],[Date 1]:[Date 8]])),"")))),""))),(Table3[[#This Row],[Bundle]])),"")</f>
        <v/>
      </c>
      <c r="AB63" s="94" t="str">
        <f t="shared" si="0"/>
        <v/>
      </c>
      <c r="AC63" s="75"/>
      <c r="AD63" s="42"/>
      <c r="AE63" s="43"/>
      <c r="AF63" s="44"/>
      <c r="AG63" s="134" t="s">
        <v>21</v>
      </c>
      <c r="AH63" s="134" t="s">
        <v>21</v>
      </c>
      <c r="AI63" s="134" t="s">
        <v>3697</v>
      </c>
      <c r="AJ63" s="134" t="s">
        <v>3698</v>
      </c>
      <c r="AK63" s="134" t="s">
        <v>3699</v>
      </c>
      <c r="AL63" s="134" t="s">
        <v>21</v>
      </c>
      <c r="AM63" s="134" t="b">
        <f>IF(AND(Table3[[#This Row],[Column68]]=TRUE,COUNTBLANK(Table3[[#This Row],[Date 1]:[Date 8]])=8),TRUE,FALSE)</f>
        <v>0</v>
      </c>
      <c r="AN63" s="134" t="b">
        <f>COUNTIF(Table3[[#This Row],[512]:[51]],"yes")&gt;0</f>
        <v>0</v>
      </c>
      <c r="AO63" s="45" t="str">
        <f>IF(Table3[[#This Row],[512]]="yes",Table3[[#This Row],[Column1]],"")</f>
        <v/>
      </c>
      <c r="AP63" s="45" t="str">
        <f>IF(Table3[[#This Row],[250]]="yes",Table3[[#This Row],[Column1.5]],"")</f>
        <v/>
      </c>
      <c r="AQ63" s="45" t="str">
        <f>IF(Table3[[#This Row],[288]]="yes",Table3[[#This Row],[Column2]],"")</f>
        <v/>
      </c>
      <c r="AR63" s="45" t="str">
        <f>IF(Table3[[#This Row],[144]]="yes",Table3[[#This Row],[Column3]],"")</f>
        <v/>
      </c>
      <c r="AS63" s="45" t="str">
        <f>IF(Table3[[#This Row],[26]]="yes",Table3[[#This Row],[Column4]],"")</f>
        <v/>
      </c>
      <c r="AT63" s="45" t="str">
        <f>IF(Table3[[#This Row],[51]]="yes",Table3[[#This Row],[Column5]],"")</f>
        <v/>
      </c>
      <c r="AU63" s="29" t="str">
        <f>IF(COUNTBLANK(Table3[[#This Row],[Date 1]:[Date 8]])=7,IF(Table3[[#This Row],[Column9]]&lt;&gt;"",IF(SUM(L63:S63)&lt;&gt;0,Table3[[#This Row],[Column9]],""),""),(SUBSTITUTE(TRIM(SUBSTITUTE(AO63&amp;","&amp;AP63&amp;","&amp;AQ63&amp;","&amp;AR63&amp;","&amp;AS63&amp;","&amp;AT63&amp;",",","," "))," ",", ")))</f>
        <v/>
      </c>
      <c r="AV63" s="35" t="str">
        <f>IF(COUNTBLANK(L63:AC63)&lt;&gt;13,IF(Table3[[#This Row],[Comments]]="Please order in multiples of 20. Minimum order of 100.",IF(COUNTBLANK(Table3[[#This Row],[Date 1]:[Order]])=12,"",1),1),IF(OR(F63="yes",G63="yes",H63="yes",I63="yes",J63="yes",K63="yes"="yes"),1,""))</f>
        <v/>
      </c>
    </row>
    <row r="64" spans="1:48" ht="36" thickBot="1" x14ac:dyDescent="0.4">
      <c r="A64" s="27" t="s">
        <v>187</v>
      </c>
      <c r="B64" s="164">
        <v>700</v>
      </c>
      <c r="C64" s="16" t="s">
        <v>3282</v>
      </c>
      <c r="D64" s="32" t="s">
        <v>352</v>
      </c>
      <c r="E64" s="31"/>
      <c r="F64" s="30" t="s">
        <v>21</v>
      </c>
      <c r="G64" s="30" t="s">
        <v>21</v>
      </c>
      <c r="H64" s="30" t="s">
        <v>128</v>
      </c>
      <c r="I64" s="30" t="s">
        <v>128</v>
      </c>
      <c r="J64" s="30" t="s">
        <v>128</v>
      </c>
      <c r="K64" s="30" t="s">
        <v>21</v>
      </c>
      <c r="L64" s="22"/>
      <c r="M64" s="20"/>
      <c r="N64" s="20"/>
      <c r="O64" s="20"/>
      <c r="P64" s="20"/>
      <c r="Q64" s="20"/>
      <c r="R64" s="20"/>
      <c r="S64" s="21"/>
      <c r="T64" s="181" t="str">
        <f>Table3[[#This Row],[Column12]]</f>
        <v>Auto:</v>
      </c>
      <c r="U64" s="25"/>
      <c r="V64" s="51" t="str">
        <f>IF(Table3[[#This Row],[TagOrderMethod]]="Ratio:","plants per 1 tag",IF(Table3[[#This Row],[TagOrderMethod]]="tags included","",IF(Table3[[#This Row],[TagOrderMethod]]="Qty:","tags",IF(Table3[[#This Row],[TagOrderMethod]]="Auto:",IF(U64&lt;&gt;"","tags","")))))</f>
        <v/>
      </c>
      <c r="W64" s="17">
        <v>50</v>
      </c>
      <c r="X64" s="17" t="str">
        <f>IF(ISNUMBER(SEARCH("tag",Table3[[#This Row],[Notes]])), "Yes", "No")</f>
        <v>No</v>
      </c>
      <c r="Y64" s="17" t="str">
        <f>IF(Table3[[#This Row],[Column11]]="yes","tags included","Auto:")</f>
        <v>Auto:</v>
      </c>
      <c r="Z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Row],[TagOrderMethod]]="Auto:",IF(U64&gt;0,U64,IF(COUNTBLANK(L64:S64)=8,"",(IF(Table3[[#This Row],[Column11]]&lt;&gt;"no",Table3[[#This Row],[Size]]*(SUM(Table3[[#This Row],[Date 1]:[Date 8]])),"")))),""))),(Table3[[#This Row],[Bundle]])),"")</f>
        <v/>
      </c>
      <c r="AB64" s="94" t="str">
        <f t="shared" si="0"/>
        <v/>
      </c>
      <c r="AC64" s="75"/>
      <c r="AD64" s="42"/>
      <c r="AE64" s="43"/>
      <c r="AF64" s="44"/>
      <c r="AG64" s="134" t="s">
        <v>21</v>
      </c>
      <c r="AH64" s="134" t="s">
        <v>21</v>
      </c>
      <c r="AI64" s="134" t="s">
        <v>3700</v>
      </c>
      <c r="AJ64" s="134" t="s">
        <v>276</v>
      </c>
      <c r="AK64" s="134" t="s">
        <v>281</v>
      </c>
      <c r="AL64" s="134" t="s">
        <v>21</v>
      </c>
      <c r="AM64" s="134" t="b">
        <f>IF(AND(Table3[[#This Row],[Column68]]=TRUE,COUNTBLANK(Table3[[#This Row],[Date 1]:[Date 8]])=8),TRUE,FALSE)</f>
        <v>0</v>
      </c>
      <c r="AN64" s="134" t="b">
        <f>COUNTIF(Table3[[#This Row],[512]:[51]],"yes")&gt;0</f>
        <v>0</v>
      </c>
      <c r="AO64" s="45" t="str">
        <f>IF(Table3[[#This Row],[512]]="yes",Table3[[#This Row],[Column1]],"")</f>
        <v/>
      </c>
      <c r="AP64" s="45" t="str">
        <f>IF(Table3[[#This Row],[250]]="yes",Table3[[#This Row],[Column1.5]],"")</f>
        <v/>
      </c>
      <c r="AQ64" s="45" t="str">
        <f>IF(Table3[[#This Row],[288]]="yes",Table3[[#This Row],[Column2]],"")</f>
        <v/>
      </c>
      <c r="AR64" s="45" t="str">
        <f>IF(Table3[[#This Row],[144]]="yes",Table3[[#This Row],[Column3]],"")</f>
        <v/>
      </c>
      <c r="AS64" s="45" t="str">
        <f>IF(Table3[[#This Row],[26]]="yes",Table3[[#This Row],[Column4]],"")</f>
        <v/>
      </c>
      <c r="AT64" s="45" t="str">
        <f>IF(Table3[[#This Row],[51]]="yes",Table3[[#This Row],[Column5]],"")</f>
        <v/>
      </c>
      <c r="AU64" s="29" t="str">
        <f>IF(COUNTBLANK(Table3[[#This Row],[Date 1]:[Date 8]])=7,IF(Table3[[#This Row],[Column9]]&lt;&gt;"",IF(SUM(L64:S64)&lt;&gt;0,Table3[[#This Row],[Column9]],""),""),(SUBSTITUTE(TRIM(SUBSTITUTE(AO64&amp;","&amp;AP64&amp;","&amp;AQ64&amp;","&amp;AR64&amp;","&amp;AS64&amp;","&amp;AT64&amp;",",","," "))," ",", ")))</f>
        <v/>
      </c>
      <c r="AV64" s="35" t="str">
        <f>IF(COUNTBLANK(L64:AC64)&lt;&gt;13,IF(Table3[[#This Row],[Comments]]="Please order in multiples of 20. Minimum order of 100.",IF(COUNTBLANK(Table3[[#This Row],[Date 1]:[Order]])=12,"",1),1),IF(OR(F64="yes",G64="yes",H64="yes",I64="yes",J64="yes",K64="yes"="yes"),1,""))</f>
        <v/>
      </c>
    </row>
    <row r="65" spans="1:48" ht="36" thickBot="1" x14ac:dyDescent="0.4">
      <c r="A65" s="27" t="s">
        <v>187</v>
      </c>
      <c r="B65" s="164">
        <v>705</v>
      </c>
      <c r="C65" s="16" t="s">
        <v>3282</v>
      </c>
      <c r="D65" s="32" t="s">
        <v>3290</v>
      </c>
      <c r="E65" s="31"/>
      <c r="F65" s="30" t="s">
        <v>21</v>
      </c>
      <c r="G65" s="30" t="s">
        <v>21</v>
      </c>
      <c r="H65" s="30" t="s">
        <v>128</v>
      </c>
      <c r="I65" s="30" t="s">
        <v>128</v>
      </c>
      <c r="J65" s="30" t="s">
        <v>128</v>
      </c>
      <c r="K65" s="30" t="s">
        <v>21</v>
      </c>
      <c r="L65" s="22"/>
      <c r="M65" s="20"/>
      <c r="N65" s="20"/>
      <c r="O65" s="20"/>
      <c r="P65" s="20"/>
      <c r="Q65" s="20"/>
      <c r="R65" s="20"/>
      <c r="S65" s="21"/>
      <c r="T65" s="181" t="str">
        <f>Table3[[#This Row],[Column12]]</f>
        <v>Auto:</v>
      </c>
      <c r="U65" s="25"/>
      <c r="V65" s="51" t="str">
        <f>IF(Table3[[#This Row],[TagOrderMethod]]="Ratio:","plants per 1 tag",IF(Table3[[#This Row],[TagOrderMethod]]="tags included","",IF(Table3[[#This Row],[TagOrderMethod]]="Qty:","tags",IF(Table3[[#This Row],[TagOrderMethod]]="Auto:",IF(U65&lt;&gt;"","tags","")))))</f>
        <v/>
      </c>
      <c r="W65" s="17">
        <v>50</v>
      </c>
      <c r="X65" s="17" t="str">
        <f>IF(ISNUMBER(SEARCH("tag",Table3[[#This Row],[Notes]])), "Yes", "No")</f>
        <v>No</v>
      </c>
      <c r="Y65" s="17" t="str">
        <f>IF(Table3[[#This Row],[Column11]]="yes","tags included","Auto:")</f>
        <v>Auto:</v>
      </c>
      <c r="Z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Row],[TagOrderMethod]]="Auto:",IF(U65&gt;0,U65,IF(COUNTBLANK(L65:S65)=8,"",(IF(Table3[[#This Row],[Column11]]&lt;&gt;"no",Table3[[#This Row],[Size]]*(SUM(Table3[[#This Row],[Date 1]:[Date 8]])),"")))),""))),(Table3[[#This Row],[Bundle]])),"")</f>
        <v/>
      </c>
      <c r="AB65" s="94" t="str">
        <f t="shared" si="0"/>
        <v/>
      </c>
      <c r="AC65" s="75"/>
      <c r="AD65" s="42"/>
      <c r="AE65" s="43"/>
      <c r="AF65" s="44"/>
      <c r="AG65" s="134" t="s">
        <v>21</v>
      </c>
      <c r="AH65" s="134" t="s">
        <v>21</v>
      </c>
      <c r="AI65" s="134" t="s">
        <v>3701</v>
      </c>
      <c r="AJ65" s="134" t="s">
        <v>3702</v>
      </c>
      <c r="AK65" s="134" t="s">
        <v>3703</v>
      </c>
      <c r="AL65" s="134" t="s">
        <v>21</v>
      </c>
      <c r="AM65" s="134" t="b">
        <f>IF(AND(Table3[[#This Row],[Column68]]=TRUE,COUNTBLANK(Table3[[#This Row],[Date 1]:[Date 8]])=8),TRUE,FALSE)</f>
        <v>0</v>
      </c>
      <c r="AN65" s="134" t="b">
        <f>COUNTIF(Table3[[#This Row],[512]:[51]],"yes")&gt;0</f>
        <v>0</v>
      </c>
      <c r="AO65" s="45" t="str">
        <f>IF(Table3[[#This Row],[512]]="yes",Table3[[#This Row],[Column1]],"")</f>
        <v/>
      </c>
      <c r="AP65" s="45" t="str">
        <f>IF(Table3[[#This Row],[250]]="yes",Table3[[#This Row],[Column1.5]],"")</f>
        <v/>
      </c>
      <c r="AQ65" s="45" t="str">
        <f>IF(Table3[[#This Row],[288]]="yes",Table3[[#This Row],[Column2]],"")</f>
        <v/>
      </c>
      <c r="AR65" s="45" t="str">
        <f>IF(Table3[[#This Row],[144]]="yes",Table3[[#This Row],[Column3]],"")</f>
        <v/>
      </c>
      <c r="AS65" s="45" t="str">
        <f>IF(Table3[[#This Row],[26]]="yes",Table3[[#This Row],[Column4]],"")</f>
        <v/>
      </c>
      <c r="AT65" s="45" t="str">
        <f>IF(Table3[[#This Row],[51]]="yes",Table3[[#This Row],[Column5]],"")</f>
        <v/>
      </c>
      <c r="AU65" s="29" t="str">
        <f>IF(COUNTBLANK(Table3[[#This Row],[Date 1]:[Date 8]])=7,IF(Table3[[#This Row],[Column9]]&lt;&gt;"",IF(SUM(L65:S65)&lt;&gt;0,Table3[[#This Row],[Column9]],""),""),(SUBSTITUTE(TRIM(SUBSTITUTE(AO65&amp;","&amp;AP65&amp;","&amp;AQ65&amp;","&amp;AR65&amp;","&amp;AS65&amp;","&amp;AT65&amp;",",","," "))," ",", ")))</f>
        <v/>
      </c>
      <c r="AV65" s="35" t="str">
        <f>IF(COUNTBLANK(L65:AC65)&lt;&gt;13,IF(Table3[[#This Row],[Comments]]="Please order in multiples of 20. Minimum order of 100.",IF(COUNTBLANK(Table3[[#This Row],[Date 1]:[Order]])=12,"",1),1),IF(OR(F65="yes",G65="yes",H65="yes",I65="yes",J65="yes",K65="yes"="yes"),1,""))</f>
        <v/>
      </c>
    </row>
    <row r="66" spans="1:48" ht="36" thickBot="1" x14ac:dyDescent="0.4">
      <c r="A66" s="27" t="s">
        <v>187</v>
      </c>
      <c r="B66" s="164">
        <v>710</v>
      </c>
      <c r="C66" s="16" t="s">
        <v>3282</v>
      </c>
      <c r="D66" s="32" t="s">
        <v>353</v>
      </c>
      <c r="E66" s="31"/>
      <c r="F66" s="30" t="s">
        <v>21</v>
      </c>
      <c r="G66" s="30" t="s">
        <v>21</v>
      </c>
      <c r="H66" s="30" t="s">
        <v>128</v>
      </c>
      <c r="I66" s="30" t="s">
        <v>128</v>
      </c>
      <c r="J66" s="30" t="s">
        <v>128</v>
      </c>
      <c r="K66" s="30" t="s">
        <v>21</v>
      </c>
      <c r="L66" s="22"/>
      <c r="M66" s="20"/>
      <c r="N66" s="20"/>
      <c r="O66" s="20"/>
      <c r="P66" s="20"/>
      <c r="Q66" s="20"/>
      <c r="R66" s="20"/>
      <c r="S66" s="21"/>
      <c r="T66" s="181" t="str">
        <f>Table3[[#This Row],[Column12]]</f>
        <v>Auto:</v>
      </c>
      <c r="U66" s="25"/>
      <c r="V66" s="51" t="str">
        <f>IF(Table3[[#This Row],[TagOrderMethod]]="Ratio:","plants per 1 tag",IF(Table3[[#This Row],[TagOrderMethod]]="tags included","",IF(Table3[[#This Row],[TagOrderMethod]]="Qty:","tags",IF(Table3[[#This Row],[TagOrderMethod]]="Auto:",IF(U66&lt;&gt;"","tags","")))))</f>
        <v/>
      </c>
      <c r="W66" s="17">
        <v>50</v>
      </c>
      <c r="X66" s="17" t="str">
        <f>IF(ISNUMBER(SEARCH("tag",Table3[[#This Row],[Notes]])), "Yes", "No")</f>
        <v>No</v>
      </c>
      <c r="Y66" s="17" t="str">
        <f>IF(Table3[[#This Row],[Column11]]="yes","tags included","Auto:")</f>
        <v>Auto:</v>
      </c>
      <c r="Z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Row],[TagOrderMethod]]="Auto:",IF(U66&gt;0,U66,IF(COUNTBLANK(L66:S66)=8,"",(IF(Table3[[#This Row],[Column11]]&lt;&gt;"no",Table3[[#This Row],[Size]]*(SUM(Table3[[#This Row],[Date 1]:[Date 8]])),"")))),""))),(Table3[[#This Row],[Bundle]])),"")</f>
        <v/>
      </c>
      <c r="AB66" s="94" t="str">
        <f t="shared" si="0"/>
        <v/>
      </c>
      <c r="AC66" s="75"/>
      <c r="AD66" s="42"/>
      <c r="AE66" s="43"/>
      <c r="AF66" s="44"/>
      <c r="AG66" s="134" t="s">
        <v>21</v>
      </c>
      <c r="AH66" s="134" t="s">
        <v>21</v>
      </c>
      <c r="AI66" s="134" t="s">
        <v>3704</v>
      </c>
      <c r="AJ66" s="134" t="s">
        <v>3705</v>
      </c>
      <c r="AK66" s="134" t="s">
        <v>3706</v>
      </c>
      <c r="AL66" s="134" t="s">
        <v>21</v>
      </c>
      <c r="AM66" s="134" t="b">
        <f>IF(AND(Table3[[#This Row],[Column68]]=TRUE,COUNTBLANK(Table3[[#This Row],[Date 1]:[Date 8]])=8),TRUE,FALSE)</f>
        <v>0</v>
      </c>
      <c r="AN66" s="134" t="b">
        <f>COUNTIF(Table3[[#This Row],[512]:[51]],"yes")&gt;0</f>
        <v>0</v>
      </c>
      <c r="AO66" s="45" t="str">
        <f>IF(Table3[[#This Row],[512]]="yes",Table3[[#This Row],[Column1]],"")</f>
        <v/>
      </c>
      <c r="AP66" s="45" t="str">
        <f>IF(Table3[[#This Row],[250]]="yes",Table3[[#This Row],[Column1.5]],"")</f>
        <v/>
      </c>
      <c r="AQ66" s="45" t="str">
        <f>IF(Table3[[#This Row],[288]]="yes",Table3[[#This Row],[Column2]],"")</f>
        <v/>
      </c>
      <c r="AR66" s="45" t="str">
        <f>IF(Table3[[#This Row],[144]]="yes",Table3[[#This Row],[Column3]],"")</f>
        <v/>
      </c>
      <c r="AS66" s="45" t="str">
        <f>IF(Table3[[#This Row],[26]]="yes",Table3[[#This Row],[Column4]],"")</f>
        <v/>
      </c>
      <c r="AT66" s="45" t="str">
        <f>IF(Table3[[#This Row],[51]]="yes",Table3[[#This Row],[Column5]],"")</f>
        <v/>
      </c>
      <c r="AU66" s="29" t="str">
        <f>IF(COUNTBLANK(Table3[[#This Row],[Date 1]:[Date 8]])=7,IF(Table3[[#This Row],[Column9]]&lt;&gt;"",IF(SUM(L66:S66)&lt;&gt;0,Table3[[#This Row],[Column9]],""),""),(SUBSTITUTE(TRIM(SUBSTITUTE(AO66&amp;","&amp;AP66&amp;","&amp;AQ66&amp;","&amp;AR66&amp;","&amp;AS66&amp;","&amp;AT66&amp;",",","," "))," ",", ")))</f>
        <v/>
      </c>
      <c r="AV66" s="35" t="str">
        <f>IF(COUNTBLANK(L66:AC66)&lt;&gt;13,IF(Table3[[#This Row],[Comments]]="Please order in multiples of 20. Minimum order of 100.",IF(COUNTBLANK(Table3[[#This Row],[Date 1]:[Order]])=12,"",1),1),IF(OR(F66="yes",G66="yes",H66="yes",I66="yes",J66="yes",K66="yes"="yes"),1,""))</f>
        <v/>
      </c>
    </row>
    <row r="67" spans="1:48" ht="36" thickBot="1" x14ac:dyDescent="0.4">
      <c r="A67" s="27" t="s">
        <v>187</v>
      </c>
      <c r="B67" s="164">
        <v>715</v>
      </c>
      <c r="C67" s="16" t="s">
        <v>3282</v>
      </c>
      <c r="D67" s="32" t="s">
        <v>354</v>
      </c>
      <c r="E67" s="31"/>
      <c r="F67" s="30" t="s">
        <v>21</v>
      </c>
      <c r="G67" s="30" t="s">
        <v>21</v>
      </c>
      <c r="H67" s="30" t="s">
        <v>128</v>
      </c>
      <c r="I67" s="30" t="s">
        <v>128</v>
      </c>
      <c r="J67" s="30" t="s">
        <v>128</v>
      </c>
      <c r="K67" s="30" t="s">
        <v>21</v>
      </c>
      <c r="L67" s="22"/>
      <c r="M67" s="20"/>
      <c r="N67" s="20"/>
      <c r="O67" s="20"/>
      <c r="P67" s="20"/>
      <c r="Q67" s="20"/>
      <c r="R67" s="20"/>
      <c r="S67" s="21"/>
      <c r="T67" s="181" t="str">
        <f>Table3[[#This Row],[Column12]]</f>
        <v>Auto:</v>
      </c>
      <c r="U67" s="25"/>
      <c r="V67" s="51" t="str">
        <f>IF(Table3[[#This Row],[TagOrderMethod]]="Ratio:","plants per 1 tag",IF(Table3[[#This Row],[TagOrderMethod]]="tags included","",IF(Table3[[#This Row],[TagOrderMethod]]="Qty:","tags",IF(Table3[[#This Row],[TagOrderMethod]]="Auto:",IF(U67&lt;&gt;"","tags","")))))</f>
        <v/>
      </c>
      <c r="W67" s="17">
        <v>50</v>
      </c>
      <c r="X67" s="17" t="str">
        <f>IF(ISNUMBER(SEARCH("tag",Table3[[#This Row],[Notes]])), "Yes", "No")</f>
        <v>No</v>
      </c>
      <c r="Y67" s="17" t="str">
        <f>IF(Table3[[#This Row],[Column11]]="yes","tags included","Auto:")</f>
        <v>Auto:</v>
      </c>
      <c r="Z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Row],[TagOrderMethod]]="Auto:",IF(U67&gt;0,U67,IF(COUNTBLANK(L67:S67)=8,"",(IF(Table3[[#This Row],[Column11]]&lt;&gt;"no",Table3[[#This Row],[Size]]*(SUM(Table3[[#This Row],[Date 1]:[Date 8]])),"")))),""))),(Table3[[#This Row],[Bundle]])),"")</f>
        <v/>
      </c>
      <c r="AB67" s="94" t="str">
        <f t="shared" si="0"/>
        <v/>
      </c>
      <c r="AC67" s="75"/>
      <c r="AD67" s="42"/>
      <c r="AE67" s="43"/>
      <c r="AF67" s="44"/>
      <c r="AG67" s="134" t="s">
        <v>21</v>
      </c>
      <c r="AH67" s="134" t="s">
        <v>21</v>
      </c>
      <c r="AI67" s="134" t="s">
        <v>3707</v>
      </c>
      <c r="AJ67" s="134" t="s">
        <v>3708</v>
      </c>
      <c r="AK67" s="134" t="s">
        <v>3709</v>
      </c>
      <c r="AL67" s="134" t="s">
        <v>21</v>
      </c>
      <c r="AM67" s="134" t="b">
        <f>IF(AND(Table3[[#This Row],[Column68]]=TRUE,COUNTBLANK(Table3[[#This Row],[Date 1]:[Date 8]])=8),TRUE,FALSE)</f>
        <v>0</v>
      </c>
      <c r="AN67" s="134" t="b">
        <f>COUNTIF(Table3[[#This Row],[512]:[51]],"yes")&gt;0</f>
        <v>0</v>
      </c>
      <c r="AO67" s="45" t="str">
        <f>IF(Table3[[#This Row],[512]]="yes",Table3[[#This Row],[Column1]],"")</f>
        <v/>
      </c>
      <c r="AP67" s="45" t="str">
        <f>IF(Table3[[#This Row],[250]]="yes",Table3[[#This Row],[Column1.5]],"")</f>
        <v/>
      </c>
      <c r="AQ67" s="45" t="str">
        <f>IF(Table3[[#This Row],[288]]="yes",Table3[[#This Row],[Column2]],"")</f>
        <v/>
      </c>
      <c r="AR67" s="45" t="str">
        <f>IF(Table3[[#This Row],[144]]="yes",Table3[[#This Row],[Column3]],"")</f>
        <v/>
      </c>
      <c r="AS67" s="45" t="str">
        <f>IF(Table3[[#This Row],[26]]="yes",Table3[[#This Row],[Column4]],"")</f>
        <v/>
      </c>
      <c r="AT67" s="45" t="str">
        <f>IF(Table3[[#This Row],[51]]="yes",Table3[[#This Row],[Column5]],"")</f>
        <v/>
      </c>
      <c r="AU67" s="29" t="str">
        <f>IF(COUNTBLANK(Table3[[#This Row],[Date 1]:[Date 8]])=7,IF(Table3[[#This Row],[Column9]]&lt;&gt;"",IF(SUM(L67:S67)&lt;&gt;0,Table3[[#This Row],[Column9]],""),""),(SUBSTITUTE(TRIM(SUBSTITUTE(AO67&amp;","&amp;AP67&amp;","&amp;AQ67&amp;","&amp;AR67&amp;","&amp;AS67&amp;","&amp;AT67&amp;",",","," "))," ",", ")))</f>
        <v/>
      </c>
      <c r="AV67" s="35" t="str">
        <f>IF(COUNTBLANK(L67:AC67)&lt;&gt;13,IF(Table3[[#This Row],[Comments]]="Please order in multiples of 20. Minimum order of 100.",IF(COUNTBLANK(Table3[[#This Row],[Date 1]:[Order]])=12,"",1),1),IF(OR(F67="yes",G67="yes",H67="yes",I67="yes",J67="yes",K67="yes"="yes"),1,""))</f>
        <v/>
      </c>
    </row>
    <row r="68" spans="1:48" ht="36" thickBot="1" x14ac:dyDescent="0.4">
      <c r="A68" s="27" t="s">
        <v>187</v>
      </c>
      <c r="B68" s="164">
        <v>720</v>
      </c>
      <c r="C68" s="16" t="s">
        <v>3282</v>
      </c>
      <c r="D68" s="32" t="s">
        <v>1534</v>
      </c>
      <c r="E68" s="31"/>
      <c r="F68" s="30" t="s">
        <v>21</v>
      </c>
      <c r="G68" s="30" t="s">
        <v>21</v>
      </c>
      <c r="H68" s="30" t="s">
        <v>128</v>
      </c>
      <c r="I68" s="30" t="s">
        <v>128</v>
      </c>
      <c r="J68" s="30" t="s">
        <v>128</v>
      </c>
      <c r="K68" s="30" t="s">
        <v>21</v>
      </c>
      <c r="L68" s="22"/>
      <c r="M68" s="20"/>
      <c r="N68" s="20"/>
      <c r="O68" s="20"/>
      <c r="P68" s="20"/>
      <c r="Q68" s="20"/>
      <c r="R68" s="20"/>
      <c r="S68" s="21"/>
      <c r="T68" s="181" t="str">
        <f>Table3[[#This Row],[Column12]]</f>
        <v>Auto:</v>
      </c>
      <c r="U68" s="25"/>
      <c r="V68" s="51" t="str">
        <f>IF(Table3[[#This Row],[TagOrderMethod]]="Ratio:","plants per 1 tag",IF(Table3[[#This Row],[TagOrderMethod]]="tags included","",IF(Table3[[#This Row],[TagOrderMethod]]="Qty:","tags",IF(Table3[[#This Row],[TagOrderMethod]]="Auto:",IF(U68&lt;&gt;"","tags","")))))</f>
        <v/>
      </c>
      <c r="W68" s="17">
        <v>50</v>
      </c>
      <c r="X68" s="17" t="str">
        <f>IF(ISNUMBER(SEARCH("tag",Table3[[#This Row],[Notes]])), "Yes", "No")</f>
        <v>No</v>
      </c>
      <c r="Y68" s="17" t="str">
        <f>IF(Table3[[#This Row],[Column11]]="yes","tags included","Auto:")</f>
        <v>Auto:</v>
      </c>
      <c r="Z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Row],[TagOrderMethod]]="Auto:",IF(U68&gt;0,U68,IF(COUNTBLANK(L68:S68)=8,"",(IF(Table3[[#This Row],[Column11]]&lt;&gt;"no",Table3[[#This Row],[Size]]*(SUM(Table3[[#This Row],[Date 1]:[Date 8]])),"")))),""))),(Table3[[#This Row],[Bundle]])),"")</f>
        <v/>
      </c>
      <c r="AB68" s="94" t="str">
        <f t="shared" si="0"/>
        <v/>
      </c>
      <c r="AC68" s="75"/>
      <c r="AD68" s="42"/>
      <c r="AE68" s="43"/>
      <c r="AF68" s="44"/>
      <c r="AG68" s="134" t="s">
        <v>21</v>
      </c>
      <c r="AH68" s="134" t="s">
        <v>21</v>
      </c>
      <c r="AI68" s="134" t="s">
        <v>3710</v>
      </c>
      <c r="AJ68" s="134" t="s">
        <v>3711</v>
      </c>
      <c r="AK68" s="134" t="s">
        <v>3712</v>
      </c>
      <c r="AL68" s="134" t="s">
        <v>21</v>
      </c>
      <c r="AM68" s="134" t="b">
        <f>IF(AND(Table3[[#This Row],[Column68]]=TRUE,COUNTBLANK(Table3[[#This Row],[Date 1]:[Date 8]])=8),TRUE,FALSE)</f>
        <v>0</v>
      </c>
      <c r="AN68" s="134" t="b">
        <f>COUNTIF(Table3[[#This Row],[512]:[51]],"yes")&gt;0</f>
        <v>0</v>
      </c>
      <c r="AO68" s="45" t="str">
        <f>IF(Table3[[#This Row],[512]]="yes",Table3[[#This Row],[Column1]],"")</f>
        <v/>
      </c>
      <c r="AP68" s="45" t="str">
        <f>IF(Table3[[#This Row],[250]]="yes",Table3[[#This Row],[Column1.5]],"")</f>
        <v/>
      </c>
      <c r="AQ68" s="45" t="str">
        <f>IF(Table3[[#This Row],[288]]="yes",Table3[[#This Row],[Column2]],"")</f>
        <v/>
      </c>
      <c r="AR68" s="45" t="str">
        <f>IF(Table3[[#This Row],[144]]="yes",Table3[[#This Row],[Column3]],"")</f>
        <v/>
      </c>
      <c r="AS68" s="45" t="str">
        <f>IF(Table3[[#This Row],[26]]="yes",Table3[[#This Row],[Column4]],"")</f>
        <v/>
      </c>
      <c r="AT68" s="45" t="str">
        <f>IF(Table3[[#This Row],[51]]="yes",Table3[[#This Row],[Column5]],"")</f>
        <v/>
      </c>
      <c r="AU68" s="29" t="str">
        <f>IF(COUNTBLANK(Table3[[#This Row],[Date 1]:[Date 8]])=7,IF(Table3[[#This Row],[Column9]]&lt;&gt;"",IF(SUM(L68:S68)&lt;&gt;0,Table3[[#This Row],[Column9]],""),""),(SUBSTITUTE(TRIM(SUBSTITUTE(AO68&amp;","&amp;AP68&amp;","&amp;AQ68&amp;","&amp;AR68&amp;","&amp;AS68&amp;","&amp;AT68&amp;",",","," "))," ",", ")))</f>
        <v/>
      </c>
      <c r="AV68" s="35" t="str">
        <f>IF(COUNTBLANK(L68:AC68)&lt;&gt;13,IF(Table3[[#This Row],[Comments]]="Please order in multiples of 20. Minimum order of 100.",IF(COUNTBLANK(Table3[[#This Row],[Date 1]:[Order]])=12,"",1),1),IF(OR(F68="yes",G68="yes",H68="yes",I68="yes",J68="yes",K68="yes"="yes"),1,""))</f>
        <v/>
      </c>
    </row>
    <row r="69" spans="1:48" ht="36" thickBot="1" x14ac:dyDescent="0.4">
      <c r="A69" s="27" t="s">
        <v>187</v>
      </c>
      <c r="B69" s="164">
        <v>725</v>
      </c>
      <c r="C69" s="16" t="s">
        <v>3282</v>
      </c>
      <c r="D69" s="32" t="s">
        <v>1276</v>
      </c>
      <c r="E69" s="31"/>
      <c r="F69" s="30" t="s">
        <v>21</v>
      </c>
      <c r="G69" s="30" t="s">
        <v>21</v>
      </c>
      <c r="H69" s="30" t="s">
        <v>21</v>
      </c>
      <c r="I69" s="30" t="s">
        <v>128</v>
      </c>
      <c r="J69" s="30" t="s">
        <v>128</v>
      </c>
      <c r="K69" s="30" t="s">
        <v>21</v>
      </c>
      <c r="L69" s="22"/>
      <c r="M69" s="20"/>
      <c r="N69" s="20"/>
      <c r="O69" s="20"/>
      <c r="P69" s="20"/>
      <c r="Q69" s="20"/>
      <c r="R69" s="20"/>
      <c r="S69" s="21"/>
      <c r="T69" s="181" t="str">
        <f>Table3[[#This Row],[Column12]]</f>
        <v>Auto:</v>
      </c>
      <c r="U69" s="25"/>
      <c r="V69" s="51" t="str">
        <f>IF(Table3[[#This Row],[TagOrderMethod]]="Ratio:","plants per 1 tag",IF(Table3[[#This Row],[TagOrderMethod]]="tags included","",IF(Table3[[#This Row],[TagOrderMethod]]="Qty:","tags",IF(Table3[[#This Row],[TagOrderMethod]]="Auto:",IF(U69&lt;&gt;"","tags","")))))</f>
        <v/>
      </c>
      <c r="W69" s="17">
        <v>50</v>
      </c>
      <c r="X69" s="17" t="str">
        <f>IF(ISNUMBER(SEARCH("tag",Table3[[#This Row],[Notes]])), "Yes", "No")</f>
        <v>No</v>
      </c>
      <c r="Y69" s="17" t="str">
        <f>IF(Table3[[#This Row],[Column11]]="yes","tags included","Auto:")</f>
        <v>Auto:</v>
      </c>
      <c r="Z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Row],[TagOrderMethod]]="Auto:",IF(U69&gt;0,U69,IF(COUNTBLANK(L69:S69)=8,"",(IF(Table3[[#This Row],[Column11]]&lt;&gt;"no",Table3[[#This Row],[Size]]*(SUM(Table3[[#This Row],[Date 1]:[Date 8]])),"")))),""))),(Table3[[#This Row],[Bundle]])),"")</f>
        <v/>
      </c>
      <c r="AB69" s="94" t="str">
        <f t="shared" ref="AB69:AB132" si="2">IF(SUM(L69:S69)&gt;0,SUM(L69:S69) &amp;" units","")</f>
        <v/>
      </c>
      <c r="AC69" s="75"/>
      <c r="AD69" s="42"/>
      <c r="AE69" s="43"/>
      <c r="AF69" s="44"/>
      <c r="AG69" s="134" t="s">
        <v>21</v>
      </c>
      <c r="AH69" s="134" t="s">
        <v>21</v>
      </c>
      <c r="AI69" s="134" t="s">
        <v>21</v>
      </c>
      <c r="AJ69" s="134" t="s">
        <v>3713</v>
      </c>
      <c r="AK69" s="134" t="s">
        <v>3714</v>
      </c>
      <c r="AL69" s="134" t="s">
        <v>21</v>
      </c>
      <c r="AM69" s="134" t="b">
        <f>IF(AND(Table3[[#This Row],[Column68]]=TRUE,COUNTBLANK(Table3[[#This Row],[Date 1]:[Date 8]])=8),TRUE,FALSE)</f>
        <v>0</v>
      </c>
      <c r="AN69" s="134" t="b">
        <f>COUNTIF(Table3[[#This Row],[512]:[51]],"yes")&gt;0</f>
        <v>0</v>
      </c>
      <c r="AO69" s="45" t="str">
        <f>IF(Table3[[#This Row],[512]]="yes",Table3[[#This Row],[Column1]],"")</f>
        <v/>
      </c>
      <c r="AP69" s="45" t="str">
        <f>IF(Table3[[#This Row],[250]]="yes",Table3[[#This Row],[Column1.5]],"")</f>
        <v/>
      </c>
      <c r="AQ69" s="45" t="str">
        <f>IF(Table3[[#This Row],[288]]="yes",Table3[[#This Row],[Column2]],"")</f>
        <v/>
      </c>
      <c r="AR69" s="45" t="str">
        <f>IF(Table3[[#This Row],[144]]="yes",Table3[[#This Row],[Column3]],"")</f>
        <v/>
      </c>
      <c r="AS69" s="45" t="str">
        <f>IF(Table3[[#This Row],[26]]="yes",Table3[[#This Row],[Column4]],"")</f>
        <v/>
      </c>
      <c r="AT69" s="45" t="str">
        <f>IF(Table3[[#This Row],[51]]="yes",Table3[[#This Row],[Column5]],"")</f>
        <v/>
      </c>
      <c r="AU69" s="29" t="str">
        <f>IF(COUNTBLANK(Table3[[#This Row],[Date 1]:[Date 8]])=7,IF(Table3[[#This Row],[Column9]]&lt;&gt;"",IF(SUM(L69:S69)&lt;&gt;0,Table3[[#This Row],[Column9]],""),""),(SUBSTITUTE(TRIM(SUBSTITUTE(AO69&amp;","&amp;AP69&amp;","&amp;AQ69&amp;","&amp;AR69&amp;","&amp;AS69&amp;","&amp;AT69&amp;",",","," "))," ",", ")))</f>
        <v/>
      </c>
      <c r="AV69" s="35" t="str">
        <f>IF(COUNTBLANK(L69:AC69)&lt;&gt;13,IF(Table3[[#This Row],[Comments]]="Please order in multiples of 20. Minimum order of 100.",IF(COUNTBLANK(Table3[[#This Row],[Date 1]:[Order]])=12,"",1),1),IF(OR(F69="yes",G69="yes",H69="yes",I69="yes",J69="yes",K69="yes"="yes"),1,""))</f>
        <v/>
      </c>
    </row>
    <row r="70" spans="1:48" ht="36" thickBot="1" x14ac:dyDescent="0.4">
      <c r="A70" s="27" t="s">
        <v>187</v>
      </c>
      <c r="B70" s="164">
        <v>730</v>
      </c>
      <c r="C70" s="16" t="s">
        <v>3282</v>
      </c>
      <c r="D70" s="32" t="s">
        <v>355</v>
      </c>
      <c r="E70" s="31"/>
      <c r="F70" s="30" t="s">
        <v>21</v>
      </c>
      <c r="G70" s="30" t="s">
        <v>21</v>
      </c>
      <c r="H70" s="30" t="s">
        <v>128</v>
      </c>
      <c r="I70" s="30" t="s">
        <v>128</v>
      </c>
      <c r="J70" s="30" t="s">
        <v>128</v>
      </c>
      <c r="K70" s="30" t="s">
        <v>21</v>
      </c>
      <c r="L70" s="22"/>
      <c r="M70" s="20"/>
      <c r="N70" s="20"/>
      <c r="O70" s="20"/>
      <c r="P70" s="20"/>
      <c r="Q70" s="20"/>
      <c r="R70" s="20"/>
      <c r="S70" s="21"/>
      <c r="T70" s="181" t="str">
        <f>Table3[[#This Row],[Column12]]</f>
        <v>Auto:</v>
      </c>
      <c r="U70" s="25"/>
      <c r="V70" s="51" t="str">
        <f>IF(Table3[[#This Row],[TagOrderMethod]]="Ratio:","plants per 1 tag",IF(Table3[[#This Row],[TagOrderMethod]]="tags included","",IF(Table3[[#This Row],[TagOrderMethod]]="Qty:","tags",IF(Table3[[#This Row],[TagOrderMethod]]="Auto:",IF(U70&lt;&gt;"","tags","")))))</f>
        <v/>
      </c>
      <c r="W70" s="17">
        <v>50</v>
      </c>
      <c r="X70" s="17" t="str">
        <f>IF(ISNUMBER(SEARCH("tag",Table3[[#This Row],[Notes]])), "Yes", "No")</f>
        <v>No</v>
      </c>
      <c r="Y70" s="17" t="str">
        <f>IF(Table3[[#This Row],[Column11]]="yes","tags included","Auto:")</f>
        <v>Auto:</v>
      </c>
      <c r="Z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Row],[TagOrderMethod]]="Auto:",IF(U70&gt;0,U70,IF(COUNTBLANK(L70:S70)=8,"",(IF(Table3[[#This Row],[Column11]]&lt;&gt;"no",Table3[[#This Row],[Size]]*(SUM(Table3[[#This Row],[Date 1]:[Date 8]])),"")))),""))),(Table3[[#This Row],[Bundle]])),"")</f>
        <v/>
      </c>
      <c r="AB70" s="94" t="str">
        <f t="shared" si="2"/>
        <v/>
      </c>
      <c r="AC70" s="75"/>
      <c r="AD70" s="42"/>
      <c r="AE70" s="43"/>
      <c r="AF70" s="44"/>
      <c r="AG70" s="134" t="s">
        <v>21</v>
      </c>
      <c r="AH70" s="134" t="s">
        <v>21</v>
      </c>
      <c r="AI70" s="134" t="s">
        <v>3715</v>
      </c>
      <c r="AJ70" s="134" t="s">
        <v>3716</v>
      </c>
      <c r="AK70" s="134" t="s">
        <v>3717</v>
      </c>
      <c r="AL70" s="134" t="s">
        <v>21</v>
      </c>
      <c r="AM70" s="134" t="b">
        <f>IF(AND(Table3[[#This Row],[Column68]]=TRUE,COUNTBLANK(Table3[[#This Row],[Date 1]:[Date 8]])=8),TRUE,FALSE)</f>
        <v>0</v>
      </c>
      <c r="AN70" s="134" t="b">
        <f>COUNTIF(Table3[[#This Row],[512]:[51]],"yes")&gt;0</f>
        <v>0</v>
      </c>
      <c r="AO70" s="45" t="str">
        <f>IF(Table3[[#This Row],[512]]="yes",Table3[[#This Row],[Column1]],"")</f>
        <v/>
      </c>
      <c r="AP70" s="45" t="str">
        <f>IF(Table3[[#This Row],[250]]="yes",Table3[[#This Row],[Column1.5]],"")</f>
        <v/>
      </c>
      <c r="AQ70" s="45" t="str">
        <f>IF(Table3[[#This Row],[288]]="yes",Table3[[#This Row],[Column2]],"")</f>
        <v/>
      </c>
      <c r="AR70" s="45" t="str">
        <f>IF(Table3[[#This Row],[144]]="yes",Table3[[#This Row],[Column3]],"")</f>
        <v/>
      </c>
      <c r="AS70" s="45" t="str">
        <f>IF(Table3[[#This Row],[26]]="yes",Table3[[#This Row],[Column4]],"")</f>
        <v/>
      </c>
      <c r="AT70" s="45" t="str">
        <f>IF(Table3[[#This Row],[51]]="yes",Table3[[#This Row],[Column5]],"")</f>
        <v/>
      </c>
      <c r="AU70" s="29" t="str">
        <f>IF(COUNTBLANK(Table3[[#This Row],[Date 1]:[Date 8]])=7,IF(Table3[[#This Row],[Column9]]&lt;&gt;"",IF(SUM(L70:S70)&lt;&gt;0,Table3[[#This Row],[Column9]],""),""),(SUBSTITUTE(TRIM(SUBSTITUTE(AO70&amp;","&amp;AP70&amp;","&amp;AQ70&amp;","&amp;AR70&amp;","&amp;AS70&amp;","&amp;AT70&amp;",",","," "))," ",", ")))</f>
        <v/>
      </c>
      <c r="AV70" s="35" t="str">
        <f>IF(COUNTBLANK(L70:AC70)&lt;&gt;13,IF(Table3[[#This Row],[Comments]]="Please order in multiples of 20. Minimum order of 100.",IF(COUNTBLANK(Table3[[#This Row],[Date 1]:[Order]])=12,"",1),1),IF(OR(F70="yes",G70="yes",H70="yes",I70="yes",J70="yes",K70="yes"="yes"),1,""))</f>
        <v/>
      </c>
    </row>
    <row r="71" spans="1:48" ht="36" thickBot="1" x14ac:dyDescent="0.4">
      <c r="A71" s="27" t="s">
        <v>187</v>
      </c>
      <c r="B71" s="164">
        <v>735</v>
      </c>
      <c r="C71" s="16" t="s">
        <v>3282</v>
      </c>
      <c r="D71" s="32" t="s">
        <v>889</v>
      </c>
      <c r="E71" s="31"/>
      <c r="F71" s="30" t="s">
        <v>21</v>
      </c>
      <c r="G71" s="30" t="s">
        <v>21</v>
      </c>
      <c r="H71" s="30" t="s">
        <v>128</v>
      </c>
      <c r="I71" s="30" t="s">
        <v>128</v>
      </c>
      <c r="J71" s="30" t="s">
        <v>128</v>
      </c>
      <c r="K71" s="30" t="s">
        <v>21</v>
      </c>
      <c r="L71" s="22"/>
      <c r="M71" s="20"/>
      <c r="N71" s="20"/>
      <c r="O71" s="20"/>
      <c r="P71" s="20"/>
      <c r="Q71" s="20"/>
      <c r="R71" s="20"/>
      <c r="S71" s="21"/>
      <c r="T71" s="181" t="str">
        <f>Table3[[#This Row],[Column12]]</f>
        <v>Auto:</v>
      </c>
      <c r="U71" s="25"/>
      <c r="V71" s="51" t="str">
        <f>IF(Table3[[#This Row],[TagOrderMethod]]="Ratio:","plants per 1 tag",IF(Table3[[#This Row],[TagOrderMethod]]="tags included","",IF(Table3[[#This Row],[TagOrderMethod]]="Qty:","tags",IF(Table3[[#This Row],[TagOrderMethod]]="Auto:",IF(U71&lt;&gt;"","tags","")))))</f>
        <v/>
      </c>
      <c r="W71" s="17">
        <v>50</v>
      </c>
      <c r="X71" s="17" t="str">
        <f>IF(ISNUMBER(SEARCH("tag",Table3[[#This Row],[Notes]])), "Yes", "No")</f>
        <v>No</v>
      </c>
      <c r="Y71" s="17" t="str">
        <f>IF(Table3[[#This Row],[Column11]]="yes","tags included","Auto:")</f>
        <v>Auto:</v>
      </c>
      <c r="Z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Row],[TagOrderMethod]]="Auto:",IF(U71&gt;0,U71,IF(COUNTBLANK(L71:S71)=8,"",(IF(Table3[[#This Row],[Column11]]&lt;&gt;"no",Table3[[#This Row],[Size]]*(SUM(Table3[[#This Row],[Date 1]:[Date 8]])),"")))),""))),(Table3[[#This Row],[Bundle]])),"")</f>
        <v/>
      </c>
      <c r="AB71" s="94" t="str">
        <f t="shared" si="2"/>
        <v/>
      </c>
      <c r="AC71" s="75"/>
      <c r="AD71" s="42"/>
      <c r="AE71" s="43"/>
      <c r="AF71" s="44"/>
      <c r="AG71" s="134" t="s">
        <v>21</v>
      </c>
      <c r="AH71" s="134" t="s">
        <v>21</v>
      </c>
      <c r="AI71" s="134" t="s">
        <v>3718</v>
      </c>
      <c r="AJ71" s="134" t="s">
        <v>3719</v>
      </c>
      <c r="AK71" s="134" t="s">
        <v>3720</v>
      </c>
      <c r="AL71" s="134" t="s">
        <v>21</v>
      </c>
      <c r="AM71" s="134" t="b">
        <f>IF(AND(Table3[[#This Row],[Column68]]=TRUE,COUNTBLANK(Table3[[#This Row],[Date 1]:[Date 8]])=8),TRUE,FALSE)</f>
        <v>0</v>
      </c>
      <c r="AN71" s="134" t="b">
        <f>COUNTIF(Table3[[#This Row],[512]:[51]],"yes")&gt;0</f>
        <v>0</v>
      </c>
      <c r="AO71" s="45" t="str">
        <f>IF(Table3[[#This Row],[512]]="yes",Table3[[#This Row],[Column1]],"")</f>
        <v/>
      </c>
      <c r="AP71" s="45" t="str">
        <f>IF(Table3[[#This Row],[250]]="yes",Table3[[#This Row],[Column1.5]],"")</f>
        <v/>
      </c>
      <c r="AQ71" s="45" t="str">
        <f>IF(Table3[[#This Row],[288]]="yes",Table3[[#This Row],[Column2]],"")</f>
        <v/>
      </c>
      <c r="AR71" s="45" t="str">
        <f>IF(Table3[[#This Row],[144]]="yes",Table3[[#This Row],[Column3]],"")</f>
        <v/>
      </c>
      <c r="AS71" s="45" t="str">
        <f>IF(Table3[[#This Row],[26]]="yes",Table3[[#This Row],[Column4]],"")</f>
        <v/>
      </c>
      <c r="AT71" s="45" t="str">
        <f>IF(Table3[[#This Row],[51]]="yes",Table3[[#This Row],[Column5]],"")</f>
        <v/>
      </c>
      <c r="AU71" s="29" t="str">
        <f>IF(COUNTBLANK(Table3[[#This Row],[Date 1]:[Date 8]])=7,IF(Table3[[#This Row],[Column9]]&lt;&gt;"",IF(SUM(L71:S71)&lt;&gt;0,Table3[[#This Row],[Column9]],""),""),(SUBSTITUTE(TRIM(SUBSTITUTE(AO71&amp;","&amp;AP71&amp;","&amp;AQ71&amp;","&amp;AR71&amp;","&amp;AS71&amp;","&amp;AT71&amp;",",","," "))," ",", ")))</f>
        <v/>
      </c>
      <c r="AV71" s="35" t="str">
        <f>IF(COUNTBLANK(L71:AC71)&lt;&gt;13,IF(Table3[[#This Row],[Comments]]="Please order in multiples of 20. Minimum order of 100.",IF(COUNTBLANK(Table3[[#This Row],[Date 1]:[Order]])=12,"",1),1),IF(OR(F71="yes",G71="yes",H71="yes",I71="yes",J71="yes",K71="yes"="yes"),1,""))</f>
        <v/>
      </c>
    </row>
    <row r="72" spans="1:48" ht="36" thickBot="1" x14ac:dyDescent="0.4">
      <c r="A72" s="27" t="s">
        <v>187</v>
      </c>
      <c r="B72" s="164">
        <v>740</v>
      </c>
      <c r="C72" s="16" t="s">
        <v>3282</v>
      </c>
      <c r="D72" s="32" t="s">
        <v>356</v>
      </c>
      <c r="E72" s="31"/>
      <c r="F72" s="30" t="s">
        <v>21</v>
      </c>
      <c r="G72" s="30" t="s">
        <v>21</v>
      </c>
      <c r="H72" s="30" t="s">
        <v>21</v>
      </c>
      <c r="I72" s="30" t="s">
        <v>128</v>
      </c>
      <c r="J72" s="30" t="s">
        <v>128</v>
      </c>
      <c r="K72" s="30" t="s">
        <v>21</v>
      </c>
      <c r="L72" s="22"/>
      <c r="M72" s="20"/>
      <c r="N72" s="20"/>
      <c r="O72" s="20"/>
      <c r="P72" s="20"/>
      <c r="Q72" s="20"/>
      <c r="R72" s="20"/>
      <c r="S72" s="21"/>
      <c r="T72" s="181" t="str">
        <f>Table3[[#This Row],[Column12]]</f>
        <v>Auto:</v>
      </c>
      <c r="U72" s="25"/>
      <c r="V72" s="51" t="str">
        <f>IF(Table3[[#This Row],[TagOrderMethod]]="Ratio:","plants per 1 tag",IF(Table3[[#This Row],[TagOrderMethod]]="tags included","",IF(Table3[[#This Row],[TagOrderMethod]]="Qty:","tags",IF(Table3[[#This Row],[TagOrderMethod]]="Auto:",IF(U72&lt;&gt;"","tags","")))))</f>
        <v/>
      </c>
      <c r="W72" s="17">
        <v>50</v>
      </c>
      <c r="X72" s="17" t="str">
        <f>IF(ISNUMBER(SEARCH("tag",Table3[[#This Row],[Notes]])), "Yes", "No")</f>
        <v>No</v>
      </c>
      <c r="Y72" s="17" t="str">
        <f>IF(Table3[[#This Row],[Column11]]="yes","tags included","Auto:")</f>
        <v>Auto:</v>
      </c>
      <c r="Z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Row],[TagOrderMethod]]="Auto:",IF(U72&gt;0,U72,IF(COUNTBLANK(L72:S72)=8,"",(IF(Table3[[#This Row],[Column11]]&lt;&gt;"no",Table3[[#This Row],[Size]]*(SUM(Table3[[#This Row],[Date 1]:[Date 8]])),"")))),""))),(Table3[[#This Row],[Bundle]])),"")</f>
        <v/>
      </c>
      <c r="AB72" s="94" t="str">
        <f t="shared" si="2"/>
        <v/>
      </c>
      <c r="AC72" s="75"/>
      <c r="AD72" s="42"/>
      <c r="AE72" s="43"/>
      <c r="AF72" s="44"/>
      <c r="AG72" s="134" t="s">
        <v>21</v>
      </c>
      <c r="AH72" s="134" t="s">
        <v>21</v>
      </c>
      <c r="AI72" s="134" t="s">
        <v>21</v>
      </c>
      <c r="AJ72" s="134" t="s">
        <v>3721</v>
      </c>
      <c r="AK72" s="134" t="s">
        <v>3722</v>
      </c>
      <c r="AL72" s="134" t="s">
        <v>21</v>
      </c>
      <c r="AM72" s="134" t="b">
        <f>IF(AND(Table3[[#This Row],[Column68]]=TRUE,COUNTBLANK(Table3[[#This Row],[Date 1]:[Date 8]])=8),TRUE,FALSE)</f>
        <v>0</v>
      </c>
      <c r="AN72" s="134" t="b">
        <f>COUNTIF(Table3[[#This Row],[512]:[51]],"yes")&gt;0</f>
        <v>0</v>
      </c>
      <c r="AO72" s="45" t="str">
        <f>IF(Table3[[#This Row],[512]]="yes",Table3[[#This Row],[Column1]],"")</f>
        <v/>
      </c>
      <c r="AP72" s="45" t="str">
        <f>IF(Table3[[#This Row],[250]]="yes",Table3[[#This Row],[Column1.5]],"")</f>
        <v/>
      </c>
      <c r="AQ72" s="45" t="str">
        <f>IF(Table3[[#This Row],[288]]="yes",Table3[[#This Row],[Column2]],"")</f>
        <v/>
      </c>
      <c r="AR72" s="45" t="str">
        <f>IF(Table3[[#This Row],[144]]="yes",Table3[[#This Row],[Column3]],"")</f>
        <v/>
      </c>
      <c r="AS72" s="45" t="str">
        <f>IF(Table3[[#This Row],[26]]="yes",Table3[[#This Row],[Column4]],"")</f>
        <v/>
      </c>
      <c r="AT72" s="45" t="str">
        <f>IF(Table3[[#This Row],[51]]="yes",Table3[[#This Row],[Column5]],"")</f>
        <v/>
      </c>
      <c r="AU72" s="29" t="str">
        <f>IF(COUNTBLANK(Table3[[#This Row],[Date 1]:[Date 8]])=7,IF(Table3[[#This Row],[Column9]]&lt;&gt;"",IF(SUM(L72:S72)&lt;&gt;0,Table3[[#This Row],[Column9]],""),""),(SUBSTITUTE(TRIM(SUBSTITUTE(AO72&amp;","&amp;AP72&amp;","&amp;AQ72&amp;","&amp;AR72&amp;","&amp;AS72&amp;","&amp;AT72&amp;",",","," "))," ",", ")))</f>
        <v/>
      </c>
      <c r="AV72" s="35" t="str">
        <f>IF(COUNTBLANK(L72:AC72)&lt;&gt;13,IF(Table3[[#This Row],[Comments]]="Please order in multiples of 20. Minimum order of 100.",IF(COUNTBLANK(Table3[[#This Row],[Date 1]:[Order]])=12,"",1),1),IF(OR(F72="yes",G72="yes",H72="yes",I72="yes",J72="yes",K72="yes"="yes"),1,""))</f>
        <v/>
      </c>
    </row>
    <row r="73" spans="1:48" ht="36" thickBot="1" x14ac:dyDescent="0.4">
      <c r="A73" s="27" t="s">
        <v>187</v>
      </c>
      <c r="B73" s="164">
        <v>745</v>
      </c>
      <c r="C73" s="16" t="s">
        <v>3282</v>
      </c>
      <c r="D73" s="32" t="s">
        <v>1535</v>
      </c>
      <c r="E73" s="31"/>
      <c r="F73" s="30" t="s">
        <v>21</v>
      </c>
      <c r="G73" s="30" t="s">
        <v>21</v>
      </c>
      <c r="H73" s="30" t="s">
        <v>21</v>
      </c>
      <c r="I73" s="30" t="s">
        <v>128</v>
      </c>
      <c r="J73" s="30" t="s">
        <v>128</v>
      </c>
      <c r="K73" s="30" t="s">
        <v>21</v>
      </c>
      <c r="L73" s="22"/>
      <c r="M73" s="20"/>
      <c r="N73" s="20"/>
      <c r="O73" s="20"/>
      <c r="P73" s="20"/>
      <c r="Q73" s="20"/>
      <c r="R73" s="20"/>
      <c r="S73" s="21"/>
      <c r="T73" s="181" t="str">
        <f>Table3[[#This Row],[Column12]]</f>
        <v>Auto:</v>
      </c>
      <c r="U73" s="25"/>
      <c r="V73" s="51" t="str">
        <f>IF(Table3[[#This Row],[TagOrderMethod]]="Ratio:","plants per 1 tag",IF(Table3[[#This Row],[TagOrderMethod]]="tags included","",IF(Table3[[#This Row],[TagOrderMethod]]="Qty:","tags",IF(Table3[[#This Row],[TagOrderMethod]]="Auto:",IF(U73&lt;&gt;"","tags","")))))</f>
        <v/>
      </c>
      <c r="W73" s="17">
        <v>50</v>
      </c>
      <c r="X73" s="17" t="str">
        <f>IF(ISNUMBER(SEARCH("tag",Table3[[#This Row],[Notes]])), "Yes", "No")</f>
        <v>No</v>
      </c>
      <c r="Y73" s="17" t="str">
        <f>IF(Table3[[#This Row],[Column11]]="yes","tags included","Auto:")</f>
        <v>Auto:</v>
      </c>
      <c r="Z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Row],[TagOrderMethod]]="Auto:",IF(U73&gt;0,U73,IF(COUNTBLANK(L73:S73)=8,"",(IF(Table3[[#This Row],[Column11]]&lt;&gt;"no",Table3[[#This Row],[Size]]*(SUM(Table3[[#This Row],[Date 1]:[Date 8]])),"")))),""))),(Table3[[#This Row],[Bundle]])),"")</f>
        <v/>
      </c>
      <c r="AB73" s="94" t="str">
        <f t="shared" si="2"/>
        <v/>
      </c>
      <c r="AC73" s="75"/>
      <c r="AD73" s="42"/>
      <c r="AE73" s="43"/>
      <c r="AF73" s="44"/>
      <c r="AG73" s="134" t="s">
        <v>21</v>
      </c>
      <c r="AH73" s="134" t="s">
        <v>21</v>
      </c>
      <c r="AI73" s="134" t="s">
        <v>21</v>
      </c>
      <c r="AJ73" s="134" t="s">
        <v>3723</v>
      </c>
      <c r="AK73" s="134" t="s">
        <v>3724</v>
      </c>
      <c r="AL73" s="134" t="s">
        <v>21</v>
      </c>
      <c r="AM73" s="134" t="b">
        <f>IF(AND(Table3[[#This Row],[Column68]]=TRUE,COUNTBLANK(Table3[[#This Row],[Date 1]:[Date 8]])=8),TRUE,FALSE)</f>
        <v>0</v>
      </c>
      <c r="AN73" s="134" t="b">
        <f>COUNTIF(Table3[[#This Row],[512]:[51]],"yes")&gt;0</f>
        <v>0</v>
      </c>
      <c r="AO73" s="45" t="str">
        <f>IF(Table3[[#This Row],[512]]="yes",Table3[[#This Row],[Column1]],"")</f>
        <v/>
      </c>
      <c r="AP73" s="45" t="str">
        <f>IF(Table3[[#This Row],[250]]="yes",Table3[[#This Row],[Column1.5]],"")</f>
        <v/>
      </c>
      <c r="AQ73" s="45" t="str">
        <f>IF(Table3[[#This Row],[288]]="yes",Table3[[#This Row],[Column2]],"")</f>
        <v/>
      </c>
      <c r="AR73" s="45" t="str">
        <f>IF(Table3[[#This Row],[144]]="yes",Table3[[#This Row],[Column3]],"")</f>
        <v/>
      </c>
      <c r="AS73" s="45" t="str">
        <f>IF(Table3[[#This Row],[26]]="yes",Table3[[#This Row],[Column4]],"")</f>
        <v/>
      </c>
      <c r="AT73" s="45" t="str">
        <f>IF(Table3[[#This Row],[51]]="yes",Table3[[#This Row],[Column5]],"")</f>
        <v/>
      </c>
      <c r="AU73" s="29" t="str">
        <f>IF(COUNTBLANK(Table3[[#This Row],[Date 1]:[Date 8]])=7,IF(Table3[[#This Row],[Column9]]&lt;&gt;"",IF(SUM(L73:S73)&lt;&gt;0,Table3[[#This Row],[Column9]],""),""),(SUBSTITUTE(TRIM(SUBSTITUTE(AO73&amp;","&amp;AP73&amp;","&amp;AQ73&amp;","&amp;AR73&amp;","&amp;AS73&amp;","&amp;AT73&amp;",",","," "))," ",", ")))</f>
        <v/>
      </c>
      <c r="AV73" s="35" t="str">
        <f>IF(COUNTBLANK(L73:AC73)&lt;&gt;13,IF(Table3[[#This Row],[Comments]]="Please order in multiples of 20. Minimum order of 100.",IF(COUNTBLANK(Table3[[#This Row],[Date 1]:[Order]])=12,"",1),1),IF(OR(F73="yes",G73="yes",H73="yes",I73="yes",J73="yes",K73="yes"="yes"),1,""))</f>
        <v/>
      </c>
    </row>
    <row r="74" spans="1:48" ht="36" thickBot="1" x14ac:dyDescent="0.4">
      <c r="A74" s="27" t="s">
        <v>187</v>
      </c>
      <c r="B74" s="164">
        <v>750</v>
      </c>
      <c r="C74" s="16" t="s">
        <v>3282</v>
      </c>
      <c r="D74" s="32" t="s">
        <v>3291</v>
      </c>
      <c r="E74" s="31"/>
      <c r="F74" s="30" t="s">
        <v>21</v>
      </c>
      <c r="G74" s="30" t="s">
        <v>21</v>
      </c>
      <c r="H74" s="30" t="s">
        <v>21</v>
      </c>
      <c r="I74" s="30" t="s">
        <v>128</v>
      </c>
      <c r="J74" s="30" t="s">
        <v>128</v>
      </c>
      <c r="K74" s="30" t="s">
        <v>21</v>
      </c>
      <c r="L74" s="22"/>
      <c r="M74" s="20"/>
      <c r="N74" s="20"/>
      <c r="O74" s="20"/>
      <c r="P74" s="20"/>
      <c r="Q74" s="20"/>
      <c r="R74" s="20"/>
      <c r="S74" s="21"/>
      <c r="T74" s="181" t="str">
        <f>Table3[[#This Row],[Column12]]</f>
        <v>Auto:</v>
      </c>
      <c r="U74" s="25"/>
      <c r="V74" s="51" t="str">
        <f>IF(Table3[[#This Row],[TagOrderMethod]]="Ratio:","plants per 1 tag",IF(Table3[[#This Row],[TagOrderMethod]]="tags included","",IF(Table3[[#This Row],[TagOrderMethod]]="Qty:","tags",IF(Table3[[#This Row],[TagOrderMethod]]="Auto:",IF(U74&lt;&gt;"","tags","")))))</f>
        <v/>
      </c>
      <c r="W74" s="17">
        <v>50</v>
      </c>
      <c r="X74" s="17" t="str">
        <f>IF(ISNUMBER(SEARCH("tag",Table3[[#This Row],[Notes]])), "Yes", "No")</f>
        <v>No</v>
      </c>
      <c r="Y74" s="17" t="str">
        <f>IF(Table3[[#This Row],[Column11]]="yes","tags included","Auto:")</f>
        <v>Auto:</v>
      </c>
      <c r="Z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Row],[TagOrderMethod]]="Auto:",IF(U74&gt;0,U74,IF(COUNTBLANK(L74:S74)=8,"",(IF(Table3[[#This Row],[Column11]]&lt;&gt;"no",Table3[[#This Row],[Size]]*(SUM(Table3[[#This Row],[Date 1]:[Date 8]])),"")))),""))),(Table3[[#This Row],[Bundle]])),"")</f>
        <v/>
      </c>
      <c r="AB74" s="94" t="str">
        <f t="shared" si="2"/>
        <v/>
      </c>
      <c r="AC74" s="75"/>
      <c r="AD74" s="42"/>
      <c r="AE74" s="43"/>
      <c r="AF74" s="44"/>
      <c r="AG74" s="134" t="s">
        <v>21</v>
      </c>
      <c r="AH74" s="134" t="s">
        <v>21</v>
      </c>
      <c r="AI74" s="134" t="s">
        <v>21</v>
      </c>
      <c r="AJ74" s="134" t="s">
        <v>3725</v>
      </c>
      <c r="AK74" s="134" t="s">
        <v>3726</v>
      </c>
      <c r="AL74" s="134" t="s">
        <v>21</v>
      </c>
      <c r="AM74" s="134" t="b">
        <f>IF(AND(Table3[[#This Row],[Column68]]=TRUE,COUNTBLANK(Table3[[#This Row],[Date 1]:[Date 8]])=8),TRUE,FALSE)</f>
        <v>0</v>
      </c>
      <c r="AN74" s="134" t="b">
        <f>COUNTIF(Table3[[#This Row],[512]:[51]],"yes")&gt;0</f>
        <v>0</v>
      </c>
      <c r="AO74" s="45" t="str">
        <f>IF(Table3[[#This Row],[512]]="yes",Table3[[#This Row],[Column1]],"")</f>
        <v/>
      </c>
      <c r="AP74" s="45" t="str">
        <f>IF(Table3[[#This Row],[250]]="yes",Table3[[#This Row],[Column1.5]],"")</f>
        <v/>
      </c>
      <c r="AQ74" s="45" t="str">
        <f>IF(Table3[[#This Row],[288]]="yes",Table3[[#This Row],[Column2]],"")</f>
        <v/>
      </c>
      <c r="AR74" s="45" t="str">
        <f>IF(Table3[[#This Row],[144]]="yes",Table3[[#This Row],[Column3]],"")</f>
        <v/>
      </c>
      <c r="AS74" s="45" t="str">
        <f>IF(Table3[[#This Row],[26]]="yes",Table3[[#This Row],[Column4]],"")</f>
        <v/>
      </c>
      <c r="AT74" s="45" t="str">
        <f>IF(Table3[[#This Row],[51]]="yes",Table3[[#This Row],[Column5]],"")</f>
        <v/>
      </c>
      <c r="AU74" s="29" t="str">
        <f>IF(COUNTBLANK(Table3[[#This Row],[Date 1]:[Date 8]])=7,IF(Table3[[#This Row],[Column9]]&lt;&gt;"",IF(SUM(L74:S74)&lt;&gt;0,Table3[[#This Row],[Column9]],""),""),(SUBSTITUTE(TRIM(SUBSTITUTE(AO74&amp;","&amp;AP74&amp;","&amp;AQ74&amp;","&amp;AR74&amp;","&amp;AS74&amp;","&amp;AT74&amp;",",","," "))," ",", ")))</f>
        <v/>
      </c>
      <c r="AV74" s="35" t="str">
        <f>IF(COUNTBLANK(L74:AC74)&lt;&gt;13,IF(Table3[[#This Row],[Comments]]="Please order in multiples of 20. Minimum order of 100.",IF(COUNTBLANK(Table3[[#This Row],[Date 1]:[Order]])=12,"",1),1),IF(OR(F74="yes",G74="yes",H74="yes",I74="yes",J74="yes",K74="yes"="yes"),1,""))</f>
        <v/>
      </c>
    </row>
    <row r="75" spans="1:48" ht="36" thickBot="1" x14ac:dyDescent="0.4">
      <c r="A75" s="27" t="s">
        <v>187</v>
      </c>
      <c r="B75" s="164">
        <v>755</v>
      </c>
      <c r="C75" s="16" t="s">
        <v>3282</v>
      </c>
      <c r="D75" s="32" t="s">
        <v>357</v>
      </c>
      <c r="E75" s="31"/>
      <c r="F75" s="30" t="s">
        <v>21</v>
      </c>
      <c r="G75" s="30" t="s">
        <v>21</v>
      </c>
      <c r="H75" s="30" t="s">
        <v>21</v>
      </c>
      <c r="I75" s="30" t="s">
        <v>128</v>
      </c>
      <c r="J75" s="30" t="s">
        <v>128</v>
      </c>
      <c r="K75" s="30" t="s">
        <v>21</v>
      </c>
      <c r="L75" s="22"/>
      <c r="M75" s="20"/>
      <c r="N75" s="20"/>
      <c r="O75" s="20"/>
      <c r="P75" s="20"/>
      <c r="Q75" s="20"/>
      <c r="R75" s="20"/>
      <c r="S75" s="21"/>
      <c r="T75" s="181" t="str">
        <f>Table3[[#This Row],[Column12]]</f>
        <v>Auto:</v>
      </c>
      <c r="U75" s="25"/>
      <c r="V75" s="51" t="str">
        <f>IF(Table3[[#This Row],[TagOrderMethod]]="Ratio:","plants per 1 tag",IF(Table3[[#This Row],[TagOrderMethod]]="tags included","",IF(Table3[[#This Row],[TagOrderMethod]]="Qty:","tags",IF(Table3[[#This Row],[TagOrderMethod]]="Auto:",IF(U75&lt;&gt;"","tags","")))))</f>
        <v/>
      </c>
      <c r="W75" s="17">
        <v>50</v>
      </c>
      <c r="X75" s="17" t="str">
        <f>IF(ISNUMBER(SEARCH("tag",Table3[[#This Row],[Notes]])), "Yes", "No")</f>
        <v>No</v>
      </c>
      <c r="Y75" s="17" t="str">
        <f>IF(Table3[[#This Row],[Column11]]="yes","tags included","Auto:")</f>
        <v>Auto:</v>
      </c>
      <c r="Z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Row],[TagOrderMethod]]="Auto:",IF(U75&gt;0,U75,IF(COUNTBLANK(L75:S75)=8,"",(IF(Table3[[#This Row],[Column11]]&lt;&gt;"no",Table3[[#This Row],[Size]]*(SUM(Table3[[#This Row],[Date 1]:[Date 8]])),"")))),""))),(Table3[[#This Row],[Bundle]])),"")</f>
        <v/>
      </c>
      <c r="AB75" s="94" t="str">
        <f t="shared" si="2"/>
        <v/>
      </c>
      <c r="AC75" s="75"/>
      <c r="AD75" s="42"/>
      <c r="AE75" s="43"/>
      <c r="AF75" s="44"/>
      <c r="AG75" s="134" t="s">
        <v>21</v>
      </c>
      <c r="AH75" s="134" t="s">
        <v>21</v>
      </c>
      <c r="AI75" s="134" t="s">
        <v>21</v>
      </c>
      <c r="AJ75" s="134" t="s">
        <v>3727</v>
      </c>
      <c r="AK75" s="134" t="s">
        <v>3728</v>
      </c>
      <c r="AL75" s="134" t="s">
        <v>21</v>
      </c>
      <c r="AM75" s="134" t="b">
        <f>IF(AND(Table3[[#This Row],[Column68]]=TRUE,COUNTBLANK(Table3[[#This Row],[Date 1]:[Date 8]])=8),TRUE,FALSE)</f>
        <v>0</v>
      </c>
      <c r="AN75" s="134" t="b">
        <f>COUNTIF(Table3[[#This Row],[512]:[51]],"yes")&gt;0</f>
        <v>0</v>
      </c>
      <c r="AO75" s="45" t="str">
        <f>IF(Table3[[#This Row],[512]]="yes",Table3[[#This Row],[Column1]],"")</f>
        <v/>
      </c>
      <c r="AP75" s="45" t="str">
        <f>IF(Table3[[#This Row],[250]]="yes",Table3[[#This Row],[Column1.5]],"")</f>
        <v/>
      </c>
      <c r="AQ75" s="45" t="str">
        <f>IF(Table3[[#This Row],[288]]="yes",Table3[[#This Row],[Column2]],"")</f>
        <v/>
      </c>
      <c r="AR75" s="45" t="str">
        <f>IF(Table3[[#This Row],[144]]="yes",Table3[[#This Row],[Column3]],"")</f>
        <v/>
      </c>
      <c r="AS75" s="45" t="str">
        <f>IF(Table3[[#This Row],[26]]="yes",Table3[[#This Row],[Column4]],"")</f>
        <v/>
      </c>
      <c r="AT75" s="45" t="str">
        <f>IF(Table3[[#This Row],[51]]="yes",Table3[[#This Row],[Column5]],"")</f>
        <v/>
      </c>
      <c r="AU75" s="29" t="str">
        <f>IF(COUNTBLANK(Table3[[#This Row],[Date 1]:[Date 8]])=7,IF(Table3[[#This Row],[Column9]]&lt;&gt;"",IF(SUM(L75:S75)&lt;&gt;0,Table3[[#This Row],[Column9]],""),""),(SUBSTITUTE(TRIM(SUBSTITUTE(AO75&amp;","&amp;AP75&amp;","&amp;AQ75&amp;","&amp;AR75&amp;","&amp;AS75&amp;","&amp;AT75&amp;",",","," "))," ",", ")))</f>
        <v/>
      </c>
      <c r="AV75" s="35" t="str">
        <f>IF(COUNTBLANK(L75:AC75)&lt;&gt;13,IF(Table3[[#This Row],[Comments]]="Please order in multiples of 20. Minimum order of 100.",IF(COUNTBLANK(Table3[[#This Row],[Date 1]:[Order]])=12,"",1),1),IF(OR(F75="yes",G75="yes",H75="yes",I75="yes",J75="yes",K75="yes"="yes"),1,""))</f>
        <v/>
      </c>
    </row>
    <row r="76" spans="1:48" ht="36" thickBot="1" x14ac:dyDescent="0.4">
      <c r="A76" s="27" t="s">
        <v>187</v>
      </c>
      <c r="B76" s="164">
        <v>760</v>
      </c>
      <c r="C76" s="16" t="s">
        <v>3282</v>
      </c>
      <c r="D76" s="32" t="s">
        <v>358</v>
      </c>
      <c r="E76" s="31"/>
      <c r="F76" s="30" t="s">
        <v>21</v>
      </c>
      <c r="G76" s="30" t="s">
        <v>21</v>
      </c>
      <c r="H76" s="30" t="s">
        <v>128</v>
      </c>
      <c r="I76" s="30" t="s">
        <v>128</v>
      </c>
      <c r="J76" s="30" t="s">
        <v>128</v>
      </c>
      <c r="K76" s="30" t="s">
        <v>21</v>
      </c>
      <c r="L76" s="22"/>
      <c r="M76" s="20"/>
      <c r="N76" s="20"/>
      <c r="O76" s="20"/>
      <c r="P76" s="20"/>
      <c r="Q76" s="20"/>
      <c r="R76" s="20"/>
      <c r="S76" s="21"/>
      <c r="T76" s="181" t="str">
        <f>Table3[[#This Row],[Column12]]</f>
        <v>Auto:</v>
      </c>
      <c r="U76" s="25"/>
      <c r="V76" s="51" t="str">
        <f>IF(Table3[[#This Row],[TagOrderMethod]]="Ratio:","plants per 1 tag",IF(Table3[[#This Row],[TagOrderMethod]]="tags included","",IF(Table3[[#This Row],[TagOrderMethod]]="Qty:","tags",IF(Table3[[#This Row],[TagOrderMethod]]="Auto:",IF(U76&lt;&gt;"","tags","")))))</f>
        <v/>
      </c>
      <c r="W76" s="17">
        <v>50</v>
      </c>
      <c r="X76" s="17" t="str">
        <f>IF(ISNUMBER(SEARCH("tag",Table3[[#This Row],[Notes]])), "Yes", "No")</f>
        <v>No</v>
      </c>
      <c r="Y76" s="17" t="str">
        <f>IF(Table3[[#This Row],[Column11]]="yes","tags included","Auto:")</f>
        <v>Auto:</v>
      </c>
      <c r="Z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Row],[TagOrderMethod]]="Auto:",IF(U76&gt;0,U76,IF(COUNTBLANK(L76:S76)=8,"",(IF(Table3[[#This Row],[Column11]]&lt;&gt;"no",Table3[[#This Row],[Size]]*(SUM(Table3[[#This Row],[Date 1]:[Date 8]])),"")))),""))),(Table3[[#This Row],[Bundle]])),"")</f>
        <v/>
      </c>
      <c r="AB76" s="94" t="str">
        <f t="shared" si="2"/>
        <v/>
      </c>
      <c r="AC76" s="75"/>
      <c r="AD76" s="42"/>
      <c r="AE76" s="43"/>
      <c r="AF76" s="44"/>
      <c r="AG76" s="134" t="s">
        <v>21</v>
      </c>
      <c r="AH76" s="134" t="s">
        <v>21</v>
      </c>
      <c r="AI76" s="134" t="s">
        <v>3729</v>
      </c>
      <c r="AJ76" s="134" t="s">
        <v>3730</v>
      </c>
      <c r="AK76" s="134" t="s">
        <v>3731</v>
      </c>
      <c r="AL76" s="134" t="s">
        <v>21</v>
      </c>
      <c r="AM76" s="134" t="b">
        <f>IF(AND(Table3[[#This Row],[Column68]]=TRUE,COUNTBLANK(Table3[[#This Row],[Date 1]:[Date 8]])=8),TRUE,FALSE)</f>
        <v>0</v>
      </c>
      <c r="AN76" s="134" t="b">
        <f>COUNTIF(Table3[[#This Row],[512]:[51]],"yes")&gt;0</f>
        <v>0</v>
      </c>
      <c r="AO76" s="45" t="str">
        <f>IF(Table3[[#This Row],[512]]="yes",Table3[[#This Row],[Column1]],"")</f>
        <v/>
      </c>
      <c r="AP76" s="45" t="str">
        <f>IF(Table3[[#This Row],[250]]="yes",Table3[[#This Row],[Column1.5]],"")</f>
        <v/>
      </c>
      <c r="AQ76" s="45" t="str">
        <f>IF(Table3[[#This Row],[288]]="yes",Table3[[#This Row],[Column2]],"")</f>
        <v/>
      </c>
      <c r="AR76" s="45" t="str">
        <f>IF(Table3[[#This Row],[144]]="yes",Table3[[#This Row],[Column3]],"")</f>
        <v/>
      </c>
      <c r="AS76" s="45" t="str">
        <f>IF(Table3[[#This Row],[26]]="yes",Table3[[#This Row],[Column4]],"")</f>
        <v/>
      </c>
      <c r="AT76" s="45" t="str">
        <f>IF(Table3[[#This Row],[51]]="yes",Table3[[#This Row],[Column5]],"")</f>
        <v/>
      </c>
      <c r="AU76" s="29" t="str">
        <f>IF(COUNTBLANK(Table3[[#This Row],[Date 1]:[Date 8]])=7,IF(Table3[[#This Row],[Column9]]&lt;&gt;"",IF(SUM(L76:S76)&lt;&gt;0,Table3[[#This Row],[Column9]],""),""),(SUBSTITUTE(TRIM(SUBSTITUTE(AO76&amp;","&amp;AP76&amp;","&amp;AQ76&amp;","&amp;AR76&amp;","&amp;AS76&amp;","&amp;AT76&amp;",",","," "))," ",", ")))</f>
        <v/>
      </c>
      <c r="AV76" s="35" t="str">
        <f>IF(COUNTBLANK(L76:AC76)&lt;&gt;13,IF(Table3[[#This Row],[Comments]]="Please order in multiples of 20. Minimum order of 100.",IF(COUNTBLANK(Table3[[#This Row],[Date 1]:[Order]])=12,"",1),1),IF(OR(F76="yes",G76="yes",H76="yes",I76="yes",J76="yes",K76="yes"="yes"),1,""))</f>
        <v/>
      </c>
    </row>
    <row r="77" spans="1:48" ht="36" thickBot="1" x14ac:dyDescent="0.4">
      <c r="A77" s="27" t="s">
        <v>187</v>
      </c>
      <c r="B77" s="164">
        <v>765</v>
      </c>
      <c r="C77" s="16" t="s">
        <v>3282</v>
      </c>
      <c r="D77" s="32" t="s">
        <v>359</v>
      </c>
      <c r="E77" s="31"/>
      <c r="F77" s="30" t="s">
        <v>21</v>
      </c>
      <c r="G77" s="30" t="s">
        <v>21</v>
      </c>
      <c r="H77" s="30" t="s">
        <v>128</v>
      </c>
      <c r="I77" s="30" t="s">
        <v>128</v>
      </c>
      <c r="J77" s="30" t="s">
        <v>128</v>
      </c>
      <c r="K77" s="30" t="s">
        <v>21</v>
      </c>
      <c r="L77" s="22"/>
      <c r="M77" s="20"/>
      <c r="N77" s="20"/>
      <c r="O77" s="20"/>
      <c r="P77" s="20"/>
      <c r="Q77" s="20"/>
      <c r="R77" s="20"/>
      <c r="S77" s="21"/>
      <c r="T77" s="181" t="str">
        <f>Table3[[#This Row],[Column12]]</f>
        <v>Auto:</v>
      </c>
      <c r="U77" s="25"/>
      <c r="V77" s="51" t="str">
        <f>IF(Table3[[#This Row],[TagOrderMethod]]="Ratio:","plants per 1 tag",IF(Table3[[#This Row],[TagOrderMethod]]="tags included","",IF(Table3[[#This Row],[TagOrderMethod]]="Qty:","tags",IF(Table3[[#This Row],[TagOrderMethod]]="Auto:",IF(U77&lt;&gt;"","tags","")))))</f>
        <v/>
      </c>
      <c r="W77" s="17">
        <v>50</v>
      </c>
      <c r="X77" s="17" t="str">
        <f>IF(ISNUMBER(SEARCH("tag",Table3[[#This Row],[Notes]])), "Yes", "No")</f>
        <v>No</v>
      </c>
      <c r="Y77" s="17" t="str">
        <f>IF(Table3[[#This Row],[Column11]]="yes","tags included","Auto:")</f>
        <v>Auto:</v>
      </c>
      <c r="Z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Row],[TagOrderMethod]]="Auto:",IF(U77&gt;0,U77,IF(COUNTBLANK(L77:S77)=8,"",(IF(Table3[[#This Row],[Column11]]&lt;&gt;"no",Table3[[#This Row],[Size]]*(SUM(Table3[[#This Row],[Date 1]:[Date 8]])),"")))),""))),(Table3[[#This Row],[Bundle]])),"")</f>
        <v/>
      </c>
      <c r="AB77" s="94" t="str">
        <f t="shared" si="2"/>
        <v/>
      </c>
      <c r="AC77" s="75"/>
      <c r="AD77" s="42"/>
      <c r="AE77" s="43"/>
      <c r="AF77" s="44"/>
      <c r="AG77" s="134" t="s">
        <v>21</v>
      </c>
      <c r="AH77" s="134" t="s">
        <v>21</v>
      </c>
      <c r="AI77" s="134" t="s">
        <v>3732</v>
      </c>
      <c r="AJ77" s="134" t="s">
        <v>3733</v>
      </c>
      <c r="AK77" s="134" t="s">
        <v>3734</v>
      </c>
      <c r="AL77" s="134" t="s">
        <v>21</v>
      </c>
      <c r="AM77" s="134" t="b">
        <f>IF(AND(Table3[[#This Row],[Column68]]=TRUE,COUNTBLANK(Table3[[#This Row],[Date 1]:[Date 8]])=8),TRUE,FALSE)</f>
        <v>0</v>
      </c>
      <c r="AN77" s="134" t="b">
        <f>COUNTIF(Table3[[#This Row],[512]:[51]],"yes")&gt;0</f>
        <v>0</v>
      </c>
      <c r="AO77" s="45" t="str">
        <f>IF(Table3[[#This Row],[512]]="yes",Table3[[#This Row],[Column1]],"")</f>
        <v/>
      </c>
      <c r="AP77" s="45" t="str">
        <f>IF(Table3[[#This Row],[250]]="yes",Table3[[#This Row],[Column1.5]],"")</f>
        <v/>
      </c>
      <c r="AQ77" s="45" t="str">
        <f>IF(Table3[[#This Row],[288]]="yes",Table3[[#This Row],[Column2]],"")</f>
        <v/>
      </c>
      <c r="AR77" s="45" t="str">
        <f>IF(Table3[[#This Row],[144]]="yes",Table3[[#This Row],[Column3]],"")</f>
        <v/>
      </c>
      <c r="AS77" s="45" t="str">
        <f>IF(Table3[[#This Row],[26]]="yes",Table3[[#This Row],[Column4]],"")</f>
        <v/>
      </c>
      <c r="AT77" s="45" t="str">
        <f>IF(Table3[[#This Row],[51]]="yes",Table3[[#This Row],[Column5]],"")</f>
        <v/>
      </c>
      <c r="AU77" s="29" t="str">
        <f>IF(COUNTBLANK(Table3[[#This Row],[Date 1]:[Date 8]])=7,IF(Table3[[#This Row],[Column9]]&lt;&gt;"",IF(SUM(L77:S77)&lt;&gt;0,Table3[[#This Row],[Column9]],""),""),(SUBSTITUTE(TRIM(SUBSTITUTE(AO77&amp;","&amp;AP77&amp;","&amp;AQ77&amp;","&amp;AR77&amp;","&amp;AS77&amp;","&amp;AT77&amp;",",","," "))," ",", ")))</f>
        <v/>
      </c>
      <c r="AV77" s="35" t="str">
        <f>IF(COUNTBLANK(L77:AC77)&lt;&gt;13,IF(Table3[[#This Row],[Comments]]="Please order in multiples of 20. Minimum order of 100.",IF(COUNTBLANK(Table3[[#This Row],[Date 1]:[Order]])=12,"",1),1),IF(OR(F77="yes",G77="yes",H77="yes",I77="yes",J77="yes",K77="yes"="yes"),1,""))</f>
        <v/>
      </c>
    </row>
    <row r="78" spans="1:48" ht="36" thickBot="1" x14ac:dyDescent="0.4">
      <c r="A78" s="27" t="s">
        <v>187</v>
      </c>
      <c r="B78" s="164">
        <v>770</v>
      </c>
      <c r="C78" s="16" t="s">
        <v>3282</v>
      </c>
      <c r="D78" s="32" t="s">
        <v>1277</v>
      </c>
      <c r="E78" s="31"/>
      <c r="F78" s="30" t="s">
        <v>21</v>
      </c>
      <c r="G78" s="30" t="s">
        <v>21</v>
      </c>
      <c r="H78" s="30" t="s">
        <v>128</v>
      </c>
      <c r="I78" s="30" t="s">
        <v>128</v>
      </c>
      <c r="J78" s="30" t="s">
        <v>128</v>
      </c>
      <c r="K78" s="30" t="s">
        <v>21</v>
      </c>
      <c r="L78" s="22"/>
      <c r="M78" s="20"/>
      <c r="N78" s="20"/>
      <c r="O78" s="20"/>
      <c r="P78" s="20"/>
      <c r="Q78" s="20"/>
      <c r="R78" s="20"/>
      <c r="S78" s="21"/>
      <c r="T78" s="181" t="str">
        <f>Table3[[#This Row],[Column12]]</f>
        <v>Auto:</v>
      </c>
      <c r="U78" s="25"/>
      <c r="V78" s="51" t="str">
        <f>IF(Table3[[#This Row],[TagOrderMethod]]="Ratio:","plants per 1 tag",IF(Table3[[#This Row],[TagOrderMethod]]="tags included","",IF(Table3[[#This Row],[TagOrderMethod]]="Qty:","tags",IF(Table3[[#This Row],[TagOrderMethod]]="Auto:",IF(U78&lt;&gt;"","tags","")))))</f>
        <v/>
      </c>
      <c r="W78" s="17">
        <v>50</v>
      </c>
      <c r="X78" s="17" t="str">
        <f>IF(ISNUMBER(SEARCH("tag",Table3[[#This Row],[Notes]])), "Yes", "No")</f>
        <v>No</v>
      </c>
      <c r="Y78" s="17" t="str">
        <f>IF(Table3[[#This Row],[Column11]]="yes","tags included","Auto:")</f>
        <v>Auto:</v>
      </c>
      <c r="Z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Row],[TagOrderMethod]]="Auto:",IF(U78&gt;0,U78,IF(COUNTBLANK(L78:S78)=8,"",(IF(Table3[[#This Row],[Column11]]&lt;&gt;"no",Table3[[#This Row],[Size]]*(SUM(Table3[[#This Row],[Date 1]:[Date 8]])),"")))),""))),(Table3[[#This Row],[Bundle]])),"")</f>
        <v/>
      </c>
      <c r="AB78" s="94" t="str">
        <f t="shared" si="2"/>
        <v/>
      </c>
      <c r="AC78" s="75"/>
      <c r="AD78" s="42"/>
      <c r="AE78" s="43"/>
      <c r="AF78" s="44"/>
      <c r="AG78" s="134" t="s">
        <v>21</v>
      </c>
      <c r="AH78" s="134" t="s">
        <v>21</v>
      </c>
      <c r="AI78" s="134" t="s">
        <v>3735</v>
      </c>
      <c r="AJ78" s="134" t="s">
        <v>3736</v>
      </c>
      <c r="AK78" s="134" t="s">
        <v>3737</v>
      </c>
      <c r="AL78" s="134" t="s">
        <v>21</v>
      </c>
      <c r="AM78" s="134" t="b">
        <f>IF(AND(Table3[[#This Row],[Column68]]=TRUE,COUNTBLANK(Table3[[#This Row],[Date 1]:[Date 8]])=8),TRUE,FALSE)</f>
        <v>0</v>
      </c>
      <c r="AN78" s="134" t="b">
        <f>COUNTIF(Table3[[#This Row],[512]:[51]],"yes")&gt;0</f>
        <v>0</v>
      </c>
      <c r="AO78" s="45" t="str">
        <f>IF(Table3[[#This Row],[512]]="yes",Table3[[#This Row],[Column1]],"")</f>
        <v/>
      </c>
      <c r="AP78" s="45" t="str">
        <f>IF(Table3[[#This Row],[250]]="yes",Table3[[#This Row],[Column1.5]],"")</f>
        <v/>
      </c>
      <c r="AQ78" s="45" t="str">
        <f>IF(Table3[[#This Row],[288]]="yes",Table3[[#This Row],[Column2]],"")</f>
        <v/>
      </c>
      <c r="AR78" s="45" t="str">
        <f>IF(Table3[[#This Row],[144]]="yes",Table3[[#This Row],[Column3]],"")</f>
        <v/>
      </c>
      <c r="AS78" s="45" t="str">
        <f>IF(Table3[[#This Row],[26]]="yes",Table3[[#This Row],[Column4]],"")</f>
        <v/>
      </c>
      <c r="AT78" s="45" t="str">
        <f>IF(Table3[[#This Row],[51]]="yes",Table3[[#This Row],[Column5]],"")</f>
        <v/>
      </c>
      <c r="AU78" s="29" t="str">
        <f>IF(COUNTBLANK(Table3[[#This Row],[Date 1]:[Date 8]])=7,IF(Table3[[#This Row],[Column9]]&lt;&gt;"",IF(SUM(L78:S78)&lt;&gt;0,Table3[[#This Row],[Column9]],""),""),(SUBSTITUTE(TRIM(SUBSTITUTE(AO78&amp;","&amp;AP78&amp;","&amp;AQ78&amp;","&amp;AR78&amp;","&amp;AS78&amp;","&amp;AT78&amp;",",","," "))," ",", ")))</f>
        <v/>
      </c>
      <c r="AV78" s="35" t="str">
        <f>IF(COUNTBLANK(L78:AC78)&lt;&gt;13,IF(Table3[[#This Row],[Comments]]="Please order in multiples of 20. Minimum order of 100.",IF(COUNTBLANK(Table3[[#This Row],[Date 1]:[Order]])=12,"",1),1),IF(OR(F78="yes",G78="yes",H78="yes",I78="yes",J78="yes",K78="yes"="yes"),1,""))</f>
        <v/>
      </c>
    </row>
    <row r="79" spans="1:48" ht="36" thickBot="1" x14ac:dyDescent="0.4">
      <c r="A79" s="27" t="s">
        <v>187</v>
      </c>
      <c r="B79" s="164">
        <v>775</v>
      </c>
      <c r="C79" s="16" t="s">
        <v>3282</v>
      </c>
      <c r="D79" s="32" t="s">
        <v>360</v>
      </c>
      <c r="E79" s="31"/>
      <c r="F79" s="30" t="s">
        <v>21</v>
      </c>
      <c r="G79" s="30" t="s">
        <v>21</v>
      </c>
      <c r="H79" s="30" t="s">
        <v>128</v>
      </c>
      <c r="I79" s="30" t="s">
        <v>128</v>
      </c>
      <c r="J79" s="30" t="s">
        <v>128</v>
      </c>
      <c r="K79" s="30" t="s">
        <v>21</v>
      </c>
      <c r="L79" s="22"/>
      <c r="M79" s="20"/>
      <c r="N79" s="20"/>
      <c r="O79" s="20"/>
      <c r="P79" s="20"/>
      <c r="Q79" s="20"/>
      <c r="R79" s="20"/>
      <c r="S79" s="21"/>
      <c r="T79" s="181" t="str">
        <f>Table3[[#This Row],[Column12]]</f>
        <v>Auto:</v>
      </c>
      <c r="U79" s="25"/>
      <c r="V79" s="51" t="str">
        <f>IF(Table3[[#This Row],[TagOrderMethod]]="Ratio:","plants per 1 tag",IF(Table3[[#This Row],[TagOrderMethod]]="tags included","",IF(Table3[[#This Row],[TagOrderMethod]]="Qty:","tags",IF(Table3[[#This Row],[TagOrderMethod]]="Auto:",IF(U79&lt;&gt;"","tags","")))))</f>
        <v/>
      </c>
      <c r="W79" s="17">
        <v>50</v>
      </c>
      <c r="X79" s="17" t="str">
        <f>IF(ISNUMBER(SEARCH("tag",Table3[[#This Row],[Notes]])), "Yes", "No")</f>
        <v>No</v>
      </c>
      <c r="Y79" s="17" t="str">
        <f>IF(Table3[[#This Row],[Column11]]="yes","tags included","Auto:")</f>
        <v>Auto:</v>
      </c>
      <c r="Z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Row],[TagOrderMethod]]="Auto:",IF(U79&gt;0,U79,IF(COUNTBLANK(L79:S79)=8,"",(IF(Table3[[#This Row],[Column11]]&lt;&gt;"no",Table3[[#This Row],[Size]]*(SUM(Table3[[#This Row],[Date 1]:[Date 8]])),"")))),""))),(Table3[[#This Row],[Bundle]])),"")</f>
        <v/>
      </c>
      <c r="AB79" s="94" t="str">
        <f t="shared" si="2"/>
        <v/>
      </c>
      <c r="AC79" s="75"/>
      <c r="AD79" s="42"/>
      <c r="AE79" s="43"/>
      <c r="AF79" s="44"/>
      <c r="AG79" s="134" t="s">
        <v>21</v>
      </c>
      <c r="AH79" s="134" t="s">
        <v>21</v>
      </c>
      <c r="AI79" s="134" t="s">
        <v>3738</v>
      </c>
      <c r="AJ79" s="134" t="s">
        <v>3739</v>
      </c>
      <c r="AK79" s="134" t="s">
        <v>3740</v>
      </c>
      <c r="AL79" s="134" t="s">
        <v>21</v>
      </c>
      <c r="AM79" s="134" t="b">
        <f>IF(AND(Table3[[#This Row],[Column68]]=TRUE,COUNTBLANK(Table3[[#This Row],[Date 1]:[Date 8]])=8),TRUE,FALSE)</f>
        <v>0</v>
      </c>
      <c r="AN79" s="134" t="b">
        <f>COUNTIF(Table3[[#This Row],[512]:[51]],"yes")&gt;0</f>
        <v>0</v>
      </c>
      <c r="AO79" s="45" t="str">
        <f>IF(Table3[[#This Row],[512]]="yes",Table3[[#This Row],[Column1]],"")</f>
        <v/>
      </c>
      <c r="AP79" s="45" t="str">
        <f>IF(Table3[[#This Row],[250]]="yes",Table3[[#This Row],[Column1.5]],"")</f>
        <v/>
      </c>
      <c r="AQ79" s="45" t="str">
        <f>IF(Table3[[#This Row],[288]]="yes",Table3[[#This Row],[Column2]],"")</f>
        <v/>
      </c>
      <c r="AR79" s="45" t="str">
        <f>IF(Table3[[#This Row],[144]]="yes",Table3[[#This Row],[Column3]],"")</f>
        <v/>
      </c>
      <c r="AS79" s="45" t="str">
        <f>IF(Table3[[#This Row],[26]]="yes",Table3[[#This Row],[Column4]],"")</f>
        <v/>
      </c>
      <c r="AT79" s="45" t="str">
        <f>IF(Table3[[#This Row],[51]]="yes",Table3[[#This Row],[Column5]],"")</f>
        <v/>
      </c>
      <c r="AU79" s="29" t="str">
        <f>IF(COUNTBLANK(Table3[[#This Row],[Date 1]:[Date 8]])=7,IF(Table3[[#This Row],[Column9]]&lt;&gt;"",IF(SUM(L79:S79)&lt;&gt;0,Table3[[#This Row],[Column9]],""),""),(SUBSTITUTE(TRIM(SUBSTITUTE(AO79&amp;","&amp;AP79&amp;","&amp;AQ79&amp;","&amp;AR79&amp;","&amp;AS79&amp;","&amp;AT79&amp;",",","," "))," ",", ")))</f>
        <v/>
      </c>
      <c r="AV79" s="35" t="str">
        <f>IF(COUNTBLANK(L79:AC79)&lt;&gt;13,IF(Table3[[#This Row],[Comments]]="Please order in multiples of 20. Minimum order of 100.",IF(COUNTBLANK(Table3[[#This Row],[Date 1]:[Order]])=12,"",1),1),IF(OR(F79="yes",G79="yes",H79="yes",I79="yes",J79="yes",K79="yes"="yes"),1,""))</f>
        <v/>
      </c>
    </row>
    <row r="80" spans="1:48" ht="36" thickBot="1" x14ac:dyDescent="0.4">
      <c r="A80" s="27" t="s">
        <v>187</v>
      </c>
      <c r="B80" s="164">
        <v>780</v>
      </c>
      <c r="C80" s="16" t="s">
        <v>3282</v>
      </c>
      <c r="D80" s="32" t="s">
        <v>361</v>
      </c>
      <c r="E80" s="31"/>
      <c r="F80" s="30" t="s">
        <v>21</v>
      </c>
      <c r="G80" s="30" t="s">
        <v>21</v>
      </c>
      <c r="H80" s="30" t="s">
        <v>128</v>
      </c>
      <c r="I80" s="30" t="s">
        <v>128</v>
      </c>
      <c r="J80" s="30" t="s">
        <v>128</v>
      </c>
      <c r="K80" s="30" t="s">
        <v>21</v>
      </c>
      <c r="L80" s="22"/>
      <c r="M80" s="20"/>
      <c r="N80" s="20"/>
      <c r="O80" s="20"/>
      <c r="P80" s="20"/>
      <c r="Q80" s="20"/>
      <c r="R80" s="20"/>
      <c r="S80" s="21"/>
      <c r="T80" s="181" t="str">
        <f>Table3[[#This Row],[Column12]]</f>
        <v>Auto:</v>
      </c>
      <c r="U80" s="25"/>
      <c r="V80" s="51" t="str">
        <f>IF(Table3[[#This Row],[TagOrderMethod]]="Ratio:","plants per 1 tag",IF(Table3[[#This Row],[TagOrderMethod]]="tags included","",IF(Table3[[#This Row],[TagOrderMethod]]="Qty:","tags",IF(Table3[[#This Row],[TagOrderMethod]]="Auto:",IF(U80&lt;&gt;"","tags","")))))</f>
        <v/>
      </c>
      <c r="W80" s="17">
        <v>50</v>
      </c>
      <c r="X80" s="17" t="str">
        <f>IF(ISNUMBER(SEARCH("tag",Table3[[#This Row],[Notes]])), "Yes", "No")</f>
        <v>No</v>
      </c>
      <c r="Y80" s="17" t="str">
        <f>IF(Table3[[#This Row],[Column11]]="yes","tags included","Auto:")</f>
        <v>Auto:</v>
      </c>
      <c r="Z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Row],[TagOrderMethod]]="Auto:",IF(U80&gt;0,U80,IF(COUNTBLANK(L80:S80)=8,"",(IF(Table3[[#This Row],[Column11]]&lt;&gt;"no",Table3[[#This Row],[Size]]*(SUM(Table3[[#This Row],[Date 1]:[Date 8]])),"")))),""))),(Table3[[#This Row],[Bundle]])),"")</f>
        <v/>
      </c>
      <c r="AB80" s="94" t="str">
        <f t="shared" si="2"/>
        <v/>
      </c>
      <c r="AC80" s="75"/>
      <c r="AD80" s="42"/>
      <c r="AE80" s="43"/>
      <c r="AF80" s="44"/>
      <c r="AG80" s="134" t="s">
        <v>21</v>
      </c>
      <c r="AH80" s="134" t="s">
        <v>21</v>
      </c>
      <c r="AI80" s="134" t="s">
        <v>3741</v>
      </c>
      <c r="AJ80" s="134" t="s">
        <v>3742</v>
      </c>
      <c r="AK80" s="134" t="s">
        <v>3743</v>
      </c>
      <c r="AL80" s="134" t="s">
        <v>21</v>
      </c>
      <c r="AM80" s="134" t="b">
        <f>IF(AND(Table3[[#This Row],[Column68]]=TRUE,COUNTBLANK(Table3[[#This Row],[Date 1]:[Date 8]])=8),TRUE,FALSE)</f>
        <v>0</v>
      </c>
      <c r="AN80" s="134" t="b">
        <f>COUNTIF(Table3[[#This Row],[512]:[51]],"yes")&gt;0</f>
        <v>0</v>
      </c>
      <c r="AO80" s="45" t="str">
        <f>IF(Table3[[#This Row],[512]]="yes",Table3[[#This Row],[Column1]],"")</f>
        <v/>
      </c>
      <c r="AP80" s="45" t="str">
        <f>IF(Table3[[#This Row],[250]]="yes",Table3[[#This Row],[Column1.5]],"")</f>
        <v/>
      </c>
      <c r="AQ80" s="45" t="str">
        <f>IF(Table3[[#This Row],[288]]="yes",Table3[[#This Row],[Column2]],"")</f>
        <v/>
      </c>
      <c r="AR80" s="45" t="str">
        <f>IF(Table3[[#This Row],[144]]="yes",Table3[[#This Row],[Column3]],"")</f>
        <v/>
      </c>
      <c r="AS80" s="45" t="str">
        <f>IF(Table3[[#This Row],[26]]="yes",Table3[[#This Row],[Column4]],"")</f>
        <v/>
      </c>
      <c r="AT80" s="45" t="str">
        <f>IF(Table3[[#This Row],[51]]="yes",Table3[[#This Row],[Column5]],"")</f>
        <v/>
      </c>
      <c r="AU80" s="29" t="str">
        <f>IF(COUNTBLANK(Table3[[#This Row],[Date 1]:[Date 8]])=7,IF(Table3[[#This Row],[Column9]]&lt;&gt;"",IF(SUM(L80:S80)&lt;&gt;0,Table3[[#This Row],[Column9]],""),""),(SUBSTITUTE(TRIM(SUBSTITUTE(AO80&amp;","&amp;AP80&amp;","&amp;AQ80&amp;","&amp;AR80&amp;","&amp;AS80&amp;","&amp;AT80&amp;",",","," "))," ",", ")))</f>
        <v/>
      </c>
      <c r="AV80" s="35" t="str">
        <f>IF(COUNTBLANK(L80:AC80)&lt;&gt;13,IF(Table3[[#This Row],[Comments]]="Please order in multiples of 20. Minimum order of 100.",IF(COUNTBLANK(Table3[[#This Row],[Date 1]:[Order]])=12,"",1),1),IF(OR(F80="yes",G80="yes",H80="yes",I80="yes",J80="yes",K80="yes"="yes"),1,""))</f>
        <v/>
      </c>
    </row>
    <row r="81" spans="1:48" ht="36" thickBot="1" x14ac:dyDescent="0.4">
      <c r="A81" s="27" t="s">
        <v>187</v>
      </c>
      <c r="B81" s="164">
        <v>785</v>
      </c>
      <c r="C81" s="16" t="s">
        <v>3282</v>
      </c>
      <c r="D81" s="32" t="s">
        <v>362</v>
      </c>
      <c r="E81" s="31"/>
      <c r="F81" s="30" t="s">
        <v>21</v>
      </c>
      <c r="G81" s="30" t="s">
        <v>21</v>
      </c>
      <c r="H81" s="30" t="s">
        <v>128</v>
      </c>
      <c r="I81" s="30" t="s">
        <v>128</v>
      </c>
      <c r="J81" s="30" t="s">
        <v>128</v>
      </c>
      <c r="K81" s="30" t="s">
        <v>21</v>
      </c>
      <c r="L81" s="22"/>
      <c r="M81" s="20"/>
      <c r="N81" s="20"/>
      <c r="O81" s="20"/>
      <c r="P81" s="20"/>
      <c r="Q81" s="20"/>
      <c r="R81" s="20"/>
      <c r="S81" s="21"/>
      <c r="T81" s="181" t="str">
        <f>Table3[[#This Row],[Column12]]</f>
        <v>Auto:</v>
      </c>
      <c r="U81" s="25"/>
      <c r="V81" s="51" t="str">
        <f>IF(Table3[[#This Row],[TagOrderMethod]]="Ratio:","plants per 1 tag",IF(Table3[[#This Row],[TagOrderMethod]]="tags included","",IF(Table3[[#This Row],[TagOrderMethod]]="Qty:","tags",IF(Table3[[#This Row],[TagOrderMethod]]="Auto:",IF(U81&lt;&gt;"","tags","")))))</f>
        <v/>
      </c>
      <c r="W81" s="17">
        <v>50</v>
      </c>
      <c r="X81" s="17" t="str">
        <f>IF(ISNUMBER(SEARCH("tag",Table3[[#This Row],[Notes]])), "Yes", "No")</f>
        <v>No</v>
      </c>
      <c r="Y81" s="17" t="str">
        <f>IF(Table3[[#This Row],[Column11]]="yes","tags included","Auto:")</f>
        <v>Auto:</v>
      </c>
      <c r="Z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Row],[TagOrderMethod]]="Auto:",IF(U81&gt;0,U81,IF(COUNTBLANK(L81:S81)=8,"",(IF(Table3[[#This Row],[Column11]]&lt;&gt;"no",Table3[[#This Row],[Size]]*(SUM(Table3[[#This Row],[Date 1]:[Date 8]])),"")))),""))),(Table3[[#This Row],[Bundle]])),"")</f>
        <v/>
      </c>
      <c r="AB81" s="94" t="str">
        <f t="shared" si="2"/>
        <v/>
      </c>
      <c r="AC81" s="75"/>
      <c r="AD81" s="42"/>
      <c r="AE81" s="43"/>
      <c r="AF81" s="44"/>
      <c r="AG81" s="134" t="s">
        <v>21</v>
      </c>
      <c r="AH81" s="134" t="s">
        <v>21</v>
      </c>
      <c r="AI81" s="134" t="s">
        <v>3744</v>
      </c>
      <c r="AJ81" s="134" t="s">
        <v>3745</v>
      </c>
      <c r="AK81" s="134" t="s">
        <v>3746</v>
      </c>
      <c r="AL81" s="134" t="s">
        <v>21</v>
      </c>
      <c r="AM81" s="134" t="b">
        <f>IF(AND(Table3[[#This Row],[Column68]]=TRUE,COUNTBLANK(Table3[[#This Row],[Date 1]:[Date 8]])=8),TRUE,FALSE)</f>
        <v>0</v>
      </c>
      <c r="AN81" s="134" t="b">
        <f>COUNTIF(Table3[[#This Row],[512]:[51]],"yes")&gt;0</f>
        <v>0</v>
      </c>
      <c r="AO81" s="45" t="str">
        <f>IF(Table3[[#This Row],[512]]="yes",Table3[[#This Row],[Column1]],"")</f>
        <v/>
      </c>
      <c r="AP81" s="45" t="str">
        <f>IF(Table3[[#This Row],[250]]="yes",Table3[[#This Row],[Column1.5]],"")</f>
        <v/>
      </c>
      <c r="AQ81" s="45" t="str">
        <f>IF(Table3[[#This Row],[288]]="yes",Table3[[#This Row],[Column2]],"")</f>
        <v/>
      </c>
      <c r="AR81" s="45" t="str">
        <f>IF(Table3[[#This Row],[144]]="yes",Table3[[#This Row],[Column3]],"")</f>
        <v/>
      </c>
      <c r="AS81" s="45" t="str">
        <f>IF(Table3[[#This Row],[26]]="yes",Table3[[#This Row],[Column4]],"")</f>
        <v/>
      </c>
      <c r="AT81" s="45" t="str">
        <f>IF(Table3[[#This Row],[51]]="yes",Table3[[#This Row],[Column5]],"")</f>
        <v/>
      </c>
      <c r="AU81" s="29" t="str">
        <f>IF(COUNTBLANK(Table3[[#This Row],[Date 1]:[Date 8]])=7,IF(Table3[[#This Row],[Column9]]&lt;&gt;"",IF(SUM(L81:S81)&lt;&gt;0,Table3[[#This Row],[Column9]],""),""),(SUBSTITUTE(TRIM(SUBSTITUTE(AO81&amp;","&amp;AP81&amp;","&amp;AQ81&amp;","&amp;AR81&amp;","&amp;AS81&amp;","&amp;AT81&amp;",",","," "))," ",", ")))</f>
        <v/>
      </c>
      <c r="AV81" s="35" t="str">
        <f>IF(COUNTBLANK(L81:AC81)&lt;&gt;13,IF(Table3[[#This Row],[Comments]]="Please order in multiples of 20. Minimum order of 100.",IF(COUNTBLANK(Table3[[#This Row],[Date 1]:[Order]])=12,"",1),1),IF(OR(F81="yes",G81="yes",H81="yes",I81="yes",J81="yes",K81="yes"="yes"),1,""))</f>
        <v/>
      </c>
    </row>
    <row r="82" spans="1:48" ht="36" thickBot="1" x14ac:dyDescent="0.4">
      <c r="A82" s="27" t="s">
        <v>187</v>
      </c>
      <c r="B82" s="164">
        <v>820</v>
      </c>
      <c r="C82" s="16" t="s">
        <v>3282</v>
      </c>
      <c r="D82" s="32" t="s">
        <v>363</v>
      </c>
      <c r="E82" s="31"/>
      <c r="F82" s="30" t="s">
        <v>21</v>
      </c>
      <c r="G82" s="30" t="s">
        <v>21</v>
      </c>
      <c r="H82" s="30" t="s">
        <v>21</v>
      </c>
      <c r="I82" s="30" t="s">
        <v>128</v>
      </c>
      <c r="J82" s="30" t="s">
        <v>128</v>
      </c>
      <c r="K82" s="30" t="s">
        <v>21</v>
      </c>
      <c r="L82" s="22"/>
      <c r="M82" s="20"/>
      <c r="N82" s="20"/>
      <c r="O82" s="20"/>
      <c r="P82" s="20"/>
      <c r="Q82" s="20"/>
      <c r="R82" s="20"/>
      <c r="S82" s="21"/>
      <c r="T82" s="181" t="str">
        <f>Table3[[#This Row],[Column12]]</f>
        <v>Auto:</v>
      </c>
      <c r="U82" s="25"/>
      <c r="V82" s="51" t="str">
        <f>IF(Table3[[#This Row],[TagOrderMethod]]="Ratio:","plants per 1 tag",IF(Table3[[#This Row],[TagOrderMethod]]="tags included","",IF(Table3[[#This Row],[TagOrderMethod]]="Qty:","tags",IF(Table3[[#This Row],[TagOrderMethod]]="Auto:",IF(U82&lt;&gt;"","tags","")))))</f>
        <v/>
      </c>
      <c r="W82" s="17">
        <v>50</v>
      </c>
      <c r="X82" s="17" t="str">
        <f>IF(ISNUMBER(SEARCH("tag",Table3[[#This Row],[Notes]])), "Yes", "No")</f>
        <v>No</v>
      </c>
      <c r="Y82" s="17" t="str">
        <f>IF(Table3[[#This Row],[Column11]]="yes","tags included","Auto:")</f>
        <v>Auto:</v>
      </c>
      <c r="Z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Row],[TagOrderMethod]]="Auto:",IF(U82&gt;0,U82,IF(COUNTBLANK(L82:S82)=8,"",(IF(Table3[[#This Row],[Column11]]&lt;&gt;"no",Table3[[#This Row],[Size]]*(SUM(Table3[[#This Row],[Date 1]:[Date 8]])),"")))),""))),(Table3[[#This Row],[Bundle]])),"")</f>
        <v/>
      </c>
      <c r="AB82" s="94" t="str">
        <f t="shared" si="2"/>
        <v/>
      </c>
      <c r="AC82" s="75"/>
      <c r="AD82" s="42"/>
      <c r="AE82" s="43"/>
      <c r="AF82" s="44"/>
      <c r="AG82" s="134" t="s">
        <v>21</v>
      </c>
      <c r="AH82" s="134" t="s">
        <v>21</v>
      </c>
      <c r="AI82" s="134" t="s">
        <v>21</v>
      </c>
      <c r="AJ82" s="134" t="s">
        <v>2511</v>
      </c>
      <c r="AK82" s="134" t="s">
        <v>2512</v>
      </c>
      <c r="AL82" s="134" t="s">
        <v>21</v>
      </c>
      <c r="AM82" s="134" t="b">
        <f>IF(AND(Table3[[#This Row],[Column68]]=TRUE,COUNTBLANK(Table3[[#This Row],[Date 1]:[Date 8]])=8),TRUE,FALSE)</f>
        <v>0</v>
      </c>
      <c r="AN82" s="134" t="b">
        <f>COUNTIF(Table3[[#This Row],[512]:[51]],"yes")&gt;0</f>
        <v>0</v>
      </c>
      <c r="AO82" s="45" t="str">
        <f>IF(Table3[[#This Row],[512]]="yes",Table3[[#This Row],[Column1]],"")</f>
        <v/>
      </c>
      <c r="AP82" s="45" t="str">
        <f>IF(Table3[[#This Row],[250]]="yes",Table3[[#This Row],[Column1.5]],"")</f>
        <v/>
      </c>
      <c r="AQ82" s="45" t="str">
        <f>IF(Table3[[#This Row],[288]]="yes",Table3[[#This Row],[Column2]],"")</f>
        <v/>
      </c>
      <c r="AR82" s="45" t="str">
        <f>IF(Table3[[#This Row],[144]]="yes",Table3[[#This Row],[Column3]],"")</f>
        <v/>
      </c>
      <c r="AS82" s="45" t="str">
        <f>IF(Table3[[#This Row],[26]]="yes",Table3[[#This Row],[Column4]],"")</f>
        <v/>
      </c>
      <c r="AT82" s="45" t="str">
        <f>IF(Table3[[#This Row],[51]]="yes",Table3[[#This Row],[Column5]],"")</f>
        <v/>
      </c>
      <c r="AU82" s="29" t="str">
        <f>IF(COUNTBLANK(Table3[[#This Row],[Date 1]:[Date 8]])=7,IF(Table3[[#This Row],[Column9]]&lt;&gt;"",IF(SUM(L82:S82)&lt;&gt;0,Table3[[#This Row],[Column9]],""),""),(SUBSTITUTE(TRIM(SUBSTITUTE(AO82&amp;","&amp;AP82&amp;","&amp;AQ82&amp;","&amp;AR82&amp;","&amp;AS82&amp;","&amp;AT82&amp;",",","," "))," ",", ")))</f>
        <v/>
      </c>
      <c r="AV82" s="35" t="str">
        <f>IF(COUNTBLANK(L82:AC82)&lt;&gt;13,IF(Table3[[#This Row],[Comments]]="Please order in multiples of 20. Minimum order of 100.",IF(COUNTBLANK(Table3[[#This Row],[Date 1]:[Order]])=12,"",1),1),IF(OR(F82="yes",G82="yes",H82="yes",I82="yes",J82="yes",K82="yes"="yes"),1,""))</f>
        <v/>
      </c>
    </row>
    <row r="83" spans="1:48" ht="36" thickBot="1" x14ac:dyDescent="0.4">
      <c r="A83" s="27" t="s">
        <v>187</v>
      </c>
      <c r="B83" s="164">
        <v>830</v>
      </c>
      <c r="C83" s="16" t="s">
        <v>3282</v>
      </c>
      <c r="D83" s="32" t="s">
        <v>1278</v>
      </c>
      <c r="E83" s="31"/>
      <c r="F83" s="30" t="s">
        <v>21</v>
      </c>
      <c r="G83" s="30" t="s">
        <v>21</v>
      </c>
      <c r="H83" s="30" t="s">
        <v>21</v>
      </c>
      <c r="I83" s="30" t="s">
        <v>128</v>
      </c>
      <c r="J83" s="30" t="s">
        <v>128</v>
      </c>
      <c r="K83" s="30" t="s">
        <v>21</v>
      </c>
      <c r="L83" s="22"/>
      <c r="M83" s="20"/>
      <c r="N83" s="20"/>
      <c r="O83" s="20"/>
      <c r="P83" s="20"/>
      <c r="Q83" s="20"/>
      <c r="R83" s="20"/>
      <c r="S83" s="21"/>
      <c r="T83" s="181" t="str">
        <f>Table3[[#This Row],[Column12]]</f>
        <v>Auto:</v>
      </c>
      <c r="U83" s="25"/>
      <c r="V83" s="51" t="str">
        <f>IF(Table3[[#This Row],[TagOrderMethod]]="Ratio:","plants per 1 tag",IF(Table3[[#This Row],[TagOrderMethod]]="tags included","",IF(Table3[[#This Row],[TagOrderMethod]]="Qty:","tags",IF(Table3[[#This Row],[TagOrderMethod]]="Auto:",IF(U83&lt;&gt;"","tags","")))))</f>
        <v/>
      </c>
      <c r="W83" s="17">
        <v>50</v>
      </c>
      <c r="X83" s="17" t="str">
        <f>IF(ISNUMBER(SEARCH("tag",Table3[[#This Row],[Notes]])), "Yes", "No")</f>
        <v>No</v>
      </c>
      <c r="Y83" s="17" t="str">
        <f>IF(Table3[[#This Row],[Column11]]="yes","tags included","Auto:")</f>
        <v>Auto:</v>
      </c>
      <c r="Z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Row],[TagOrderMethod]]="Auto:",IF(U83&gt;0,U83,IF(COUNTBLANK(L83:S83)=8,"",(IF(Table3[[#This Row],[Column11]]&lt;&gt;"no",Table3[[#This Row],[Size]]*(SUM(Table3[[#This Row],[Date 1]:[Date 8]])),"")))),""))),(Table3[[#This Row],[Bundle]])),"")</f>
        <v/>
      </c>
      <c r="AB83" s="94" t="str">
        <f t="shared" si="2"/>
        <v/>
      </c>
      <c r="AC83" s="75"/>
      <c r="AD83" s="42"/>
      <c r="AE83" s="43"/>
      <c r="AF83" s="44"/>
      <c r="AG83" s="134" t="s">
        <v>21</v>
      </c>
      <c r="AH83" s="134" t="s">
        <v>21</v>
      </c>
      <c r="AI83" s="134" t="s">
        <v>21</v>
      </c>
      <c r="AJ83" s="134" t="s">
        <v>2513</v>
      </c>
      <c r="AK83" s="134" t="s">
        <v>2514</v>
      </c>
      <c r="AL83" s="134" t="s">
        <v>21</v>
      </c>
      <c r="AM83" s="134" t="b">
        <f>IF(AND(Table3[[#This Row],[Column68]]=TRUE,COUNTBLANK(Table3[[#This Row],[Date 1]:[Date 8]])=8),TRUE,FALSE)</f>
        <v>0</v>
      </c>
      <c r="AN83" s="134" t="b">
        <f>COUNTIF(Table3[[#This Row],[512]:[51]],"yes")&gt;0</f>
        <v>0</v>
      </c>
      <c r="AO83" s="45" t="str">
        <f>IF(Table3[[#This Row],[512]]="yes",Table3[[#This Row],[Column1]],"")</f>
        <v/>
      </c>
      <c r="AP83" s="45" t="str">
        <f>IF(Table3[[#This Row],[250]]="yes",Table3[[#This Row],[Column1.5]],"")</f>
        <v/>
      </c>
      <c r="AQ83" s="45" t="str">
        <f>IF(Table3[[#This Row],[288]]="yes",Table3[[#This Row],[Column2]],"")</f>
        <v/>
      </c>
      <c r="AR83" s="45" t="str">
        <f>IF(Table3[[#This Row],[144]]="yes",Table3[[#This Row],[Column3]],"")</f>
        <v/>
      </c>
      <c r="AS83" s="45" t="str">
        <f>IF(Table3[[#This Row],[26]]="yes",Table3[[#This Row],[Column4]],"")</f>
        <v/>
      </c>
      <c r="AT83" s="45" t="str">
        <f>IF(Table3[[#This Row],[51]]="yes",Table3[[#This Row],[Column5]],"")</f>
        <v/>
      </c>
      <c r="AU83" s="29" t="str">
        <f>IF(COUNTBLANK(Table3[[#This Row],[Date 1]:[Date 8]])=7,IF(Table3[[#This Row],[Column9]]&lt;&gt;"",IF(SUM(L83:S83)&lt;&gt;0,Table3[[#This Row],[Column9]],""),""),(SUBSTITUTE(TRIM(SUBSTITUTE(AO83&amp;","&amp;AP83&amp;","&amp;AQ83&amp;","&amp;AR83&amp;","&amp;AS83&amp;","&amp;AT83&amp;",",","," "))," ",", ")))</f>
        <v/>
      </c>
      <c r="AV83" s="35" t="str">
        <f>IF(COUNTBLANK(L83:AC83)&lt;&gt;13,IF(Table3[[#This Row],[Comments]]="Please order in multiples of 20. Minimum order of 100.",IF(COUNTBLANK(Table3[[#This Row],[Date 1]:[Order]])=12,"",1),1),IF(OR(F83="yes",G83="yes",H83="yes",I83="yes",J83="yes",K83="yes"="yes"),1,""))</f>
        <v/>
      </c>
    </row>
    <row r="84" spans="1:48" ht="36" thickBot="1" x14ac:dyDescent="0.4">
      <c r="A84" s="27" t="s">
        <v>187</v>
      </c>
      <c r="B84" s="164">
        <v>840</v>
      </c>
      <c r="C84" s="16" t="s">
        <v>3282</v>
      </c>
      <c r="D84" s="32" t="s">
        <v>1279</v>
      </c>
      <c r="E84" s="31"/>
      <c r="F84" s="30" t="s">
        <v>21</v>
      </c>
      <c r="G84" s="30" t="s">
        <v>21</v>
      </c>
      <c r="H84" s="30" t="s">
        <v>21</v>
      </c>
      <c r="I84" s="30" t="s">
        <v>128</v>
      </c>
      <c r="J84" s="30" t="s">
        <v>128</v>
      </c>
      <c r="K84" s="30" t="s">
        <v>21</v>
      </c>
      <c r="L84" s="22"/>
      <c r="M84" s="20"/>
      <c r="N84" s="20"/>
      <c r="O84" s="20"/>
      <c r="P84" s="20"/>
      <c r="Q84" s="20"/>
      <c r="R84" s="20"/>
      <c r="S84" s="21"/>
      <c r="T84" s="181" t="str">
        <f>Table3[[#This Row],[Column12]]</f>
        <v>Auto:</v>
      </c>
      <c r="U84" s="25"/>
      <c r="V84" s="51" t="str">
        <f>IF(Table3[[#This Row],[TagOrderMethod]]="Ratio:","plants per 1 tag",IF(Table3[[#This Row],[TagOrderMethod]]="tags included","",IF(Table3[[#This Row],[TagOrderMethod]]="Qty:","tags",IF(Table3[[#This Row],[TagOrderMethod]]="Auto:",IF(U84&lt;&gt;"","tags","")))))</f>
        <v/>
      </c>
      <c r="W84" s="17">
        <v>50</v>
      </c>
      <c r="X84" s="17" t="str">
        <f>IF(ISNUMBER(SEARCH("tag",Table3[[#This Row],[Notes]])), "Yes", "No")</f>
        <v>No</v>
      </c>
      <c r="Y84" s="17" t="str">
        <f>IF(Table3[[#This Row],[Column11]]="yes","tags included","Auto:")</f>
        <v>Auto:</v>
      </c>
      <c r="Z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Row],[TagOrderMethod]]="Auto:",IF(U84&gt;0,U84,IF(COUNTBLANK(L84:S84)=8,"",(IF(Table3[[#This Row],[Column11]]&lt;&gt;"no",Table3[[#This Row],[Size]]*(SUM(Table3[[#This Row],[Date 1]:[Date 8]])),"")))),""))),(Table3[[#This Row],[Bundle]])),"")</f>
        <v/>
      </c>
      <c r="AB84" s="94" t="str">
        <f t="shared" si="2"/>
        <v/>
      </c>
      <c r="AC84" s="75"/>
      <c r="AD84" s="42"/>
      <c r="AE84" s="43"/>
      <c r="AF84" s="44"/>
      <c r="AG84" s="134" t="s">
        <v>21</v>
      </c>
      <c r="AH84" s="134" t="s">
        <v>21</v>
      </c>
      <c r="AI84" s="134" t="s">
        <v>21</v>
      </c>
      <c r="AJ84" s="134" t="s">
        <v>3747</v>
      </c>
      <c r="AK84" s="134" t="s">
        <v>3748</v>
      </c>
      <c r="AL84" s="134" t="s">
        <v>21</v>
      </c>
      <c r="AM84" s="134" t="b">
        <f>IF(AND(Table3[[#This Row],[Column68]]=TRUE,COUNTBLANK(Table3[[#This Row],[Date 1]:[Date 8]])=8),TRUE,FALSE)</f>
        <v>0</v>
      </c>
      <c r="AN84" s="134" t="b">
        <f>COUNTIF(Table3[[#This Row],[512]:[51]],"yes")&gt;0</f>
        <v>0</v>
      </c>
      <c r="AO84" s="45" t="str">
        <f>IF(Table3[[#This Row],[512]]="yes",Table3[[#This Row],[Column1]],"")</f>
        <v/>
      </c>
      <c r="AP84" s="45" t="str">
        <f>IF(Table3[[#This Row],[250]]="yes",Table3[[#This Row],[Column1.5]],"")</f>
        <v/>
      </c>
      <c r="AQ84" s="45" t="str">
        <f>IF(Table3[[#This Row],[288]]="yes",Table3[[#This Row],[Column2]],"")</f>
        <v/>
      </c>
      <c r="AR84" s="45" t="str">
        <f>IF(Table3[[#This Row],[144]]="yes",Table3[[#This Row],[Column3]],"")</f>
        <v/>
      </c>
      <c r="AS84" s="45" t="str">
        <f>IF(Table3[[#This Row],[26]]="yes",Table3[[#This Row],[Column4]],"")</f>
        <v/>
      </c>
      <c r="AT84" s="45" t="str">
        <f>IF(Table3[[#This Row],[51]]="yes",Table3[[#This Row],[Column5]],"")</f>
        <v/>
      </c>
      <c r="AU84" s="29" t="str">
        <f>IF(COUNTBLANK(Table3[[#This Row],[Date 1]:[Date 8]])=7,IF(Table3[[#This Row],[Column9]]&lt;&gt;"",IF(SUM(L84:S84)&lt;&gt;0,Table3[[#This Row],[Column9]],""),""),(SUBSTITUTE(TRIM(SUBSTITUTE(AO84&amp;","&amp;AP84&amp;","&amp;AQ84&amp;","&amp;AR84&amp;","&amp;AS84&amp;","&amp;AT84&amp;",",","," "))," ",", ")))</f>
        <v/>
      </c>
      <c r="AV84" s="35" t="str">
        <f>IF(COUNTBLANK(L84:AC84)&lt;&gt;13,IF(Table3[[#This Row],[Comments]]="Please order in multiples of 20. Minimum order of 100.",IF(COUNTBLANK(Table3[[#This Row],[Date 1]:[Order]])=12,"",1),1),IF(OR(F84="yes",G84="yes",H84="yes",I84="yes",J84="yes",K84="yes"="yes"),1,""))</f>
        <v/>
      </c>
    </row>
    <row r="85" spans="1:48" ht="36" thickBot="1" x14ac:dyDescent="0.4">
      <c r="A85" s="27" t="s">
        <v>187</v>
      </c>
      <c r="B85" s="164">
        <v>845</v>
      </c>
      <c r="C85" s="16" t="s">
        <v>3282</v>
      </c>
      <c r="D85" s="32" t="s">
        <v>1280</v>
      </c>
      <c r="E85" s="31"/>
      <c r="F85" s="30" t="s">
        <v>21</v>
      </c>
      <c r="G85" s="30" t="s">
        <v>21</v>
      </c>
      <c r="H85" s="30" t="s">
        <v>21</v>
      </c>
      <c r="I85" s="30" t="s">
        <v>128</v>
      </c>
      <c r="J85" s="30" t="s">
        <v>128</v>
      </c>
      <c r="K85" s="30" t="s">
        <v>21</v>
      </c>
      <c r="L85" s="22"/>
      <c r="M85" s="20"/>
      <c r="N85" s="20"/>
      <c r="O85" s="20"/>
      <c r="P85" s="20"/>
      <c r="Q85" s="20"/>
      <c r="R85" s="20"/>
      <c r="S85" s="21"/>
      <c r="T85" s="181" t="str">
        <f>Table3[[#This Row],[Column12]]</f>
        <v>Auto:</v>
      </c>
      <c r="U85" s="25"/>
      <c r="V85" s="51" t="str">
        <f>IF(Table3[[#This Row],[TagOrderMethod]]="Ratio:","plants per 1 tag",IF(Table3[[#This Row],[TagOrderMethod]]="tags included","",IF(Table3[[#This Row],[TagOrderMethod]]="Qty:","tags",IF(Table3[[#This Row],[TagOrderMethod]]="Auto:",IF(U85&lt;&gt;"","tags","")))))</f>
        <v/>
      </c>
      <c r="W85" s="17">
        <v>50</v>
      </c>
      <c r="X85" s="17" t="str">
        <f>IF(ISNUMBER(SEARCH("tag",Table3[[#This Row],[Notes]])), "Yes", "No")</f>
        <v>No</v>
      </c>
      <c r="Y85" s="17" t="str">
        <f>IF(Table3[[#This Row],[Column11]]="yes","tags included","Auto:")</f>
        <v>Auto:</v>
      </c>
      <c r="Z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Row],[TagOrderMethod]]="Auto:",IF(U85&gt;0,U85,IF(COUNTBLANK(L85:S85)=8,"",(IF(Table3[[#This Row],[Column11]]&lt;&gt;"no",Table3[[#This Row],[Size]]*(SUM(Table3[[#This Row],[Date 1]:[Date 8]])),"")))),""))),(Table3[[#This Row],[Bundle]])),"")</f>
        <v/>
      </c>
      <c r="AB85" s="94" t="str">
        <f t="shared" si="2"/>
        <v/>
      </c>
      <c r="AC85" s="75"/>
      <c r="AD85" s="42"/>
      <c r="AE85" s="43"/>
      <c r="AF85" s="44"/>
      <c r="AG85" s="134" t="s">
        <v>21</v>
      </c>
      <c r="AH85" s="134" t="s">
        <v>21</v>
      </c>
      <c r="AI85" s="134" t="s">
        <v>21</v>
      </c>
      <c r="AJ85" s="134" t="s">
        <v>3749</v>
      </c>
      <c r="AK85" s="134" t="s">
        <v>3750</v>
      </c>
      <c r="AL85" s="134" t="s">
        <v>21</v>
      </c>
      <c r="AM85" s="134" t="b">
        <f>IF(AND(Table3[[#This Row],[Column68]]=TRUE,COUNTBLANK(Table3[[#This Row],[Date 1]:[Date 8]])=8),TRUE,FALSE)</f>
        <v>0</v>
      </c>
      <c r="AN85" s="134" t="b">
        <f>COUNTIF(Table3[[#This Row],[512]:[51]],"yes")&gt;0</f>
        <v>0</v>
      </c>
      <c r="AO85" s="45" t="str">
        <f>IF(Table3[[#This Row],[512]]="yes",Table3[[#This Row],[Column1]],"")</f>
        <v/>
      </c>
      <c r="AP85" s="45" t="str">
        <f>IF(Table3[[#This Row],[250]]="yes",Table3[[#This Row],[Column1.5]],"")</f>
        <v/>
      </c>
      <c r="AQ85" s="45" t="str">
        <f>IF(Table3[[#This Row],[288]]="yes",Table3[[#This Row],[Column2]],"")</f>
        <v/>
      </c>
      <c r="AR85" s="45" t="str">
        <f>IF(Table3[[#This Row],[144]]="yes",Table3[[#This Row],[Column3]],"")</f>
        <v/>
      </c>
      <c r="AS85" s="45" t="str">
        <f>IF(Table3[[#This Row],[26]]="yes",Table3[[#This Row],[Column4]],"")</f>
        <v/>
      </c>
      <c r="AT85" s="45" t="str">
        <f>IF(Table3[[#This Row],[51]]="yes",Table3[[#This Row],[Column5]],"")</f>
        <v/>
      </c>
      <c r="AU85" s="29" t="str">
        <f>IF(COUNTBLANK(Table3[[#This Row],[Date 1]:[Date 8]])=7,IF(Table3[[#This Row],[Column9]]&lt;&gt;"",IF(SUM(L85:S85)&lt;&gt;0,Table3[[#This Row],[Column9]],""),""),(SUBSTITUTE(TRIM(SUBSTITUTE(AO85&amp;","&amp;AP85&amp;","&amp;AQ85&amp;","&amp;AR85&amp;","&amp;AS85&amp;","&amp;AT85&amp;",",","," "))," ",", ")))</f>
        <v/>
      </c>
      <c r="AV85" s="35" t="str">
        <f>IF(COUNTBLANK(L85:AC85)&lt;&gt;13,IF(Table3[[#This Row],[Comments]]="Please order in multiples of 20. Minimum order of 100.",IF(COUNTBLANK(Table3[[#This Row],[Date 1]:[Order]])=12,"",1),1),IF(OR(F85="yes",G85="yes",H85="yes",I85="yes",J85="yes",K85="yes"="yes"),1,""))</f>
        <v/>
      </c>
    </row>
    <row r="86" spans="1:48" ht="36" thickBot="1" x14ac:dyDescent="0.4">
      <c r="A86" s="27" t="s">
        <v>187</v>
      </c>
      <c r="B86" s="164">
        <v>850</v>
      </c>
      <c r="C86" s="16" t="s">
        <v>3282</v>
      </c>
      <c r="D86" s="32" t="s">
        <v>1281</v>
      </c>
      <c r="E86" s="31"/>
      <c r="F86" s="30" t="s">
        <v>21</v>
      </c>
      <c r="G86" s="30" t="s">
        <v>21</v>
      </c>
      <c r="H86" s="30" t="s">
        <v>21</v>
      </c>
      <c r="I86" s="30" t="s">
        <v>128</v>
      </c>
      <c r="J86" s="30" t="s">
        <v>128</v>
      </c>
      <c r="K86" s="30" t="s">
        <v>21</v>
      </c>
      <c r="L86" s="22"/>
      <c r="M86" s="20"/>
      <c r="N86" s="20"/>
      <c r="O86" s="20"/>
      <c r="P86" s="20"/>
      <c r="Q86" s="20"/>
      <c r="R86" s="20"/>
      <c r="S86" s="21"/>
      <c r="T86" s="181" t="str">
        <f>Table3[[#This Row],[Column12]]</f>
        <v>Auto:</v>
      </c>
      <c r="U86" s="25"/>
      <c r="V86" s="51" t="str">
        <f>IF(Table3[[#This Row],[TagOrderMethod]]="Ratio:","plants per 1 tag",IF(Table3[[#This Row],[TagOrderMethod]]="tags included","",IF(Table3[[#This Row],[TagOrderMethod]]="Qty:","tags",IF(Table3[[#This Row],[TagOrderMethod]]="Auto:",IF(U86&lt;&gt;"","tags","")))))</f>
        <v/>
      </c>
      <c r="W86" s="17">
        <v>50</v>
      </c>
      <c r="X86" s="17" t="str">
        <f>IF(ISNUMBER(SEARCH("tag",Table3[[#This Row],[Notes]])), "Yes", "No")</f>
        <v>No</v>
      </c>
      <c r="Y86" s="17" t="str">
        <f>IF(Table3[[#This Row],[Column11]]="yes","tags included","Auto:")</f>
        <v>Auto:</v>
      </c>
      <c r="Z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Row],[TagOrderMethod]]="Auto:",IF(U86&gt;0,U86,IF(COUNTBLANK(L86:S86)=8,"",(IF(Table3[[#This Row],[Column11]]&lt;&gt;"no",Table3[[#This Row],[Size]]*(SUM(Table3[[#This Row],[Date 1]:[Date 8]])),"")))),""))),(Table3[[#This Row],[Bundle]])),"")</f>
        <v/>
      </c>
      <c r="AB86" s="94" t="str">
        <f t="shared" si="2"/>
        <v/>
      </c>
      <c r="AC86" s="75"/>
      <c r="AD86" s="42"/>
      <c r="AE86" s="43"/>
      <c r="AF86" s="44"/>
      <c r="AG86" s="134" t="s">
        <v>21</v>
      </c>
      <c r="AH86" s="134" t="s">
        <v>21</v>
      </c>
      <c r="AI86" s="134" t="s">
        <v>21</v>
      </c>
      <c r="AJ86" s="134" t="s">
        <v>3751</v>
      </c>
      <c r="AK86" s="134" t="s">
        <v>3752</v>
      </c>
      <c r="AL86" s="134" t="s">
        <v>21</v>
      </c>
      <c r="AM86" s="134" t="b">
        <f>IF(AND(Table3[[#This Row],[Column68]]=TRUE,COUNTBLANK(Table3[[#This Row],[Date 1]:[Date 8]])=8),TRUE,FALSE)</f>
        <v>0</v>
      </c>
      <c r="AN86" s="134" t="b">
        <f>COUNTIF(Table3[[#This Row],[512]:[51]],"yes")&gt;0</f>
        <v>0</v>
      </c>
      <c r="AO86" s="45" t="str">
        <f>IF(Table3[[#This Row],[512]]="yes",Table3[[#This Row],[Column1]],"")</f>
        <v/>
      </c>
      <c r="AP86" s="45" t="str">
        <f>IF(Table3[[#This Row],[250]]="yes",Table3[[#This Row],[Column1.5]],"")</f>
        <v/>
      </c>
      <c r="AQ86" s="45" t="str">
        <f>IF(Table3[[#This Row],[288]]="yes",Table3[[#This Row],[Column2]],"")</f>
        <v/>
      </c>
      <c r="AR86" s="45" t="str">
        <f>IF(Table3[[#This Row],[144]]="yes",Table3[[#This Row],[Column3]],"")</f>
        <v/>
      </c>
      <c r="AS86" s="45" t="str">
        <f>IF(Table3[[#This Row],[26]]="yes",Table3[[#This Row],[Column4]],"")</f>
        <v/>
      </c>
      <c r="AT86" s="45" t="str">
        <f>IF(Table3[[#This Row],[51]]="yes",Table3[[#This Row],[Column5]],"")</f>
        <v/>
      </c>
      <c r="AU86" s="29" t="str">
        <f>IF(COUNTBLANK(Table3[[#This Row],[Date 1]:[Date 8]])=7,IF(Table3[[#This Row],[Column9]]&lt;&gt;"",IF(SUM(L86:S86)&lt;&gt;0,Table3[[#This Row],[Column9]],""),""),(SUBSTITUTE(TRIM(SUBSTITUTE(AO86&amp;","&amp;AP86&amp;","&amp;AQ86&amp;","&amp;AR86&amp;","&amp;AS86&amp;","&amp;AT86&amp;",",","," "))," ",", ")))</f>
        <v/>
      </c>
      <c r="AV86" s="35" t="str">
        <f>IF(COUNTBLANK(L86:AC86)&lt;&gt;13,IF(Table3[[#This Row],[Comments]]="Please order in multiples of 20. Minimum order of 100.",IF(COUNTBLANK(Table3[[#This Row],[Date 1]:[Order]])=12,"",1),1),IF(OR(F86="yes",G86="yes",H86="yes",I86="yes",J86="yes",K86="yes"="yes"),1,""))</f>
        <v/>
      </c>
    </row>
    <row r="87" spans="1:48" ht="36" thickBot="1" x14ac:dyDescent="0.4">
      <c r="A87" s="27" t="s">
        <v>187</v>
      </c>
      <c r="B87" s="164">
        <v>855</v>
      </c>
      <c r="C87" s="16" t="s">
        <v>3282</v>
      </c>
      <c r="D87" s="32" t="s">
        <v>890</v>
      </c>
      <c r="E87" s="31"/>
      <c r="F87" s="30" t="s">
        <v>21</v>
      </c>
      <c r="G87" s="30" t="s">
        <v>21</v>
      </c>
      <c r="H87" s="30" t="s">
        <v>21</v>
      </c>
      <c r="I87" s="30" t="s">
        <v>128</v>
      </c>
      <c r="J87" s="30" t="s">
        <v>128</v>
      </c>
      <c r="K87" s="30" t="s">
        <v>21</v>
      </c>
      <c r="L87" s="22"/>
      <c r="M87" s="20"/>
      <c r="N87" s="20"/>
      <c r="O87" s="20"/>
      <c r="P87" s="20"/>
      <c r="Q87" s="20"/>
      <c r="R87" s="20"/>
      <c r="S87" s="21"/>
      <c r="T87" s="181" t="str">
        <f>Table3[[#This Row],[Column12]]</f>
        <v>Auto:</v>
      </c>
      <c r="U87" s="25"/>
      <c r="V87" s="51" t="str">
        <f>IF(Table3[[#This Row],[TagOrderMethod]]="Ratio:","plants per 1 tag",IF(Table3[[#This Row],[TagOrderMethod]]="tags included","",IF(Table3[[#This Row],[TagOrderMethod]]="Qty:","tags",IF(Table3[[#This Row],[TagOrderMethod]]="Auto:",IF(U87&lt;&gt;"","tags","")))))</f>
        <v/>
      </c>
      <c r="W87" s="17">
        <v>50</v>
      </c>
      <c r="X87" s="17" t="str">
        <f>IF(ISNUMBER(SEARCH("tag",Table3[[#This Row],[Notes]])), "Yes", "No")</f>
        <v>No</v>
      </c>
      <c r="Y87" s="17" t="str">
        <f>IF(Table3[[#This Row],[Column11]]="yes","tags included","Auto:")</f>
        <v>Auto:</v>
      </c>
      <c r="Z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Row],[TagOrderMethod]]="Auto:",IF(U87&gt;0,U87,IF(COUNTBLANK(L87:S87)=8,"",(IF(Table3[[#This Row],[Column11]]&lt;&gt;"no",Table3[[#This Row],[Size]]*(SUM(Table3[[#This Row],[Date 1]:[Date 8]])),"")))),""))),(Table3[[#This Row],[Bundle]])),"")</f>
        <v/>
      </c>
      <c r="AB87" s="94" t="str">
        <f t="shared" si="2"/>
        <v/>
      </c>
      <c r="AC87" s="75"/>
      <c r="AD87" s="42"/>
      <c r="AE87" s="43"/>
      <c r="AF87" s="44"/>
      <c r="AG87" s="134" t="s">
        <v>21</v>
      </c>
      <c r="AH87" s="134" t="s">
        <v>21</v>
      </c>
      <c r="AI87" s="134" t="s">
        <v>21</v>
      </c>
      <c r="AJ87" s="134" t="s">
        <v>3753</v>
      </c>
      <c r="AK87" s="134" t="s">
        <v>3754</v>
      </c>
      <c r="AL87" s="134" t="s">
        <v>21</v>
      </c>
      <c r="AM87" s="134" t="b">
        <f>IF(AND(Table3[[#This Row],[Column68]]=TRUE,COUNTBLANK(Table3[[#This Row],[Date 1]:[Date 8]])=8),TRUE,FALSE)</f>
        <v>0</v>
      </c>
      <c r="AN87" s="134" t="b">
        <f>COUNTIF(Table3[[#This Row],[512]:[51]],"yes")&gt;0</f>
        <v>0</v>
      </c>
      <c r="AO87" s="45" t="str">
        <f>IF(Table3[[#This Row],[512]]="yes",Table3[[#This Row],[Column1]],"")</f>
        <v/>
      </c>
      <c r="AP87" s="45" t="str">
        <f>IF(Table3[[#This Row],[250]]="yes",Table3[[#This Row],[Column1.5]],"")</f>
        <v/>
      </c>
      <c r="AQ87" s="45" t="str">
        <f>IF(Table3[[#This Row],[288]]="yes",Table3[[#This Row],[Column2]],"")</f>
        <v/>
      </c>
      <c r="AR87" s="45" t="str">
        <f>IF(Table3[[#This Row],[144]]="yes",Table3[[#This Row],[Column3]],"")</f>
        <v/>
      </c>
      <c r="AS87" s="45" t="str">
        <f>IF(Table3[[#This Row],[26]]="yes",Table3[[#This Row],[Column4]],"")</f>
        <v/>
      </c>
      <c r="AT87" s="45" t="str">
        <f>IF(Table3[[#This Row],[51]]="yes",Table3[[#This Row],[Column5]],"")</f>
        <v/>
      </c>
      <c r="AU87" s="29" t="str">
        <f>IF(COUNTBLANK(Table3[[#This Row],[Date 1]:[Date 8]])=7,IF(Table3[[#This Row],[Column9]]&lt;&gt;"",IF(SUM(L87:S87)&lt;&gt;0,Table3[[#This Row],[Column9]],""),""),(SUBSTITUTE(TRIM(SUBSTITUTE(AO87&amp;","&amp;AP87&amp;","&amp;AQ87&amp;","&amp;AR87&amp;","&amp;AS87&amp;","&amp;AT87&amp;",",","," "))," ",", ")))</f>
        <v/>
      </c>
      <c r="AV87" s="35" t="str">
        <f>IF(COUNTBLANK(L87:AC87)&lt;&gt;13,IF(Table3[[#This Row],[Comments]]="Please order in multiples of 20. Minimum order of 100.",IF(COUNTBLANK(Table3[[#This Row],[Date 1]:[Order]])=12,"",1),1),IF(OR(F87="yes",G87="yes",H87="yes",I87="yes",J87="yes",K87="yes"="yes"),1,""))</f>
        <v/>
      </c>
    </row>
    <row r="88" spans="1:48" ht="36" thickBot="1" x14ac:dyDescent="0.4">
      <c r="A88" s="27" t="s">
        <v>187</v>
      </c>
      <c r="B88" s="164">
        <v>885</v>
      </c>
      <c r="C88" s="16" t="s">
        <v>3282</v>
      </c>
      <c r="D88" s="32" t="s">
        <v>76</v>
      </c>
      <c r="E88" s="31"/>
      <c r="F88" s="30" t="s">
        <v>21</v>
      </c>
      <c r="G88" s="30" t="s">
        <v>21</v>
      </c>
      <c r="H88" s="30" t="s">
        <v>128</v>
      </c>
      <c r="I88" s="30" t="s">
        <v>128</v>
      </c>
      <c r="J88" s="30" t="s">
        <v>128</v>
      </c>
      <c r="K88" s="30" t="s">
        <v>21</v>
      </c>
      <c r="L88" s="22"/>
      <c r="M88" s="20"/>
      <c r="N88" s="20"/>
      <c r="O88" s="20"/>
      <c r="P88" s="20"/>
      <c r="Q88" s="20"/>
      <c r="R88" s="20"/>
      <c r="S88" s="21"/>
      <c r="T88" s="181" t="str">
        <f>Table3[[#This Row],[Column12]]</f>
        <v>Auto:</v>
      </c>
      <c r="U88" s="25"/>
      <c r="V88" s="51" t="str">
        <f>IF(Table3[[#This Row],[TagOrderMethod]]="Ratio:","plants per 1 tag",IF(Table3[[#This Row],[TagOrderMethod]]="tags included","",IF(Table3[[#This Row],[TagOrderMethod]]="Qty:","tags",IF(Table3[[#This Row],[TagOrderMethod]]="Auto:",IF(U88&lt;&gt;"","tags","")))))</f>
        <v/>
      </c>
      <c r="W88" s="17">
        <v>50</v>
      </c>
      <c r="X88" s="17" t="str">
        <f>IF(ISNUMBER(SEARCH("tag",Table3[[#This Row],[Notes]])), "Yes", "No")</f>
        <v>No</v>
      </c>
      <c r="Y88" s="17" t="str">
        <f>IF(Table3[[#This Row],[Column11]]="yes","tags included","Auto:")</f>
        <v>Auto:</v>
      </c>
      <c r="Z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Row],[TagOrderMethod]]="Auto:",IF(U88&gt;0,U88,IF(COUNTBLANK(L88:S88)=8,"",(IF(Table3[[#This Row],[Column11]]&lt;&gt;"no",Table3[[#This Row],[Size]]*(SUM(Table3[[#This Row],[Date 1]:[Date 8]])),"")))),""))),(Table3[[#This Row],[Bundle]])),"")</f>
        <v/>
      </c>
      <c r="AB88" s="94" t="str">
        <f t="shared" si="2"/>
        <v/>
      </c>
      <c r="AC88" s="75"/>
      <c r="AD88" s="42"/>
      <c r="AE88" s="43"/>
      <c r="AF88" s="44"/>
      <c r="AG88" s="134" t="s">
        <v>21</v>
      </c>
      <c r="AH88" s="134" t="s">
        <v>21</v>
      </c>
      <c r="AI88" s="134" t="s">
        <v>3755</v>
      </c>
      <c r="AJ88" s="134" t="s">
        <v>3756</v>
      </c>
      <c r="AK88" s="134" t="s">
        <v>3757</v>
      </c>
      <c r="AL88" s="134" t="s">
        <v>21</v>
      </c>
      <c r="AM88" s="134" t="b">
        <f>IF(AND(Table3[[#This Row],[Column68]]=TRUE,COUNTBLANK(Table3[[#This Row],[Date 1]:[Date 8]])=8),TRUE,FALSE)</f>
        <v>0</v>
      </c>
      <c r="AN88" s="134" t="b">
        <f>COUNTIF(Table3[[#This Row],[512]:[51]],"yes")&gt;0</f>
        <v>0</v>
      </c>
      <c r="AO88" s="45" t="str">
        <f>IF(Table3[[#This Row],[512]]="yes",Table3[[#This Row],[Column1]],"")</f>
        <v/>
      </c>
      <c r="AP88" s="45" t="str">
        <f>IF(Table3[[#This Row],[250]]="yes",Table3[[#This Row],[Column1.5]],"")</f>
        <v/>
      </c>
      <c r="AQ88" s="45" t="str">
        <f>IF(Table3[[#This Row],[288]]="yes",Table3[[#This Row],[Column2]],"")</f>
        <v/>
      </c>
      <c r="AR88" s="45" t="str">
        <f>IF(Table3[[#This Row],[144]]="yes",Table3[[#This Row],[Column3]],"")</f>
        <v/>
      </c>
      <c r="AS88" s="45" t="str">
        <f>IF(Table3[[#This Row],[26]]="yes",Table3[[#This Row],[Column4]],"")</f>
        <v/>
      </c>
      <c r="AT88" s="45" t="str">
        <f>IF(Table3[[#This Row],[51]]="yes",Table3[[#This Row],[Column5]],"")</f>
        <v/>
      </c>
      <c r="AU88" s="29" t="str">
        <f>IF(COUNTBLANK(Table3[[#This Row],[Date 1]:[Date 8]])=7,IF(Table3[[#This Row],[Column9]]&lt;&gt;"",IF(SUM(L88:S88)&lt;&gt;0,Table3[[#This Row],[Column9]],""),""),(SUBSTITUTE(TRIM(SUBSTITUTE(AO88&amp;","&amp;AP88&amp;","&amp;AQ88&amp;","&amp;AR88&amp;","&amp;AS88&amp;","&amp;AT88&amp;",",","," "))," ",", ")))</f>
        <v/>
      </c>
      <c r="AV88" s="35" t="str">
        <f>IF(COUNTBLANK(L88:AC88)&lt;&gt;13,IF(Table3[[#This Row],[Comments]]="Please order in multiples of 20. Minimum order of 100.",IF(COUNTBLANK(Table3[[#This Row],[Date 1]:[Order]])=12,"",1),1),IF(OR(F88="yes",G88="yes",H88="yes",I88="yes",J88="yes",K88="yes"="yes"),1,""))</f>
        <v/>
      </c>
    </row>
    <row r="89" spans="1:48" ht="36" thickBot="1" x14ac:dyDescent="0.4">
      <c r="A89" s="27" t="s">
        <v>187</v>
      </c>
      <c r="B89" s="164">
        <v>890</v>
      </c>
      <c r="C89" s="16" t="s">
        <v>3282</v>
      </c>
      <c r="D89" s="32" t="s">
        <v>2284</v>
      </c>
      <c r="E89" s="31"/>
      <c r="F89" s="30" t="s">
        <v>21</v>
      </c>
      <c r="G89" s="30" t="s">
        <v>21</v>
      </c>
      <c r="H89" s="30" t="s">
        <v>128</v>
      </c>
      <c r="I89" s="30" t="s">
        <v>128</v>
      </c>
      <c r="J89" s="30" t="s">
        <v>128</v>
      </c>
      <c r="K89" s="30" t="s">
        <v>21</v>
      </c>
      <c r="L89" s="22"/>
      <c r="M89" s="20"/>
      <c r="N89" s="20"/>
      <c r="O89" s="20"/>
      <c r="P89" s="20"/>
      <c r="Q89" s="20"/>
      <c r="R89" s="20"/>
      <c r="S89" s="21"/>
      <c r="T89" s="181" t="str">
        <f>Table3[[#This Row],[Column12]]</f>
        <v>Auto:</v>
      </c>
      <c r="U89" s="25"/>
      <c r="V89" s="51" t="str">
        <f>IF(Table3[[#This Row],[TagOrderMethod]]="Ratio:","plants per 1 tag",IF(Table3[[#This Row],[TagOrderMethod]]="tags included","",IF(Table3[[#This Row],[TagOrderMethod]]="Qty:","tags",IF(Table3[[#This Row],[TagOrderMethod]]="Auto:",IF(U89&lt;&gt;"","tags","")))))</f>
        <v/>
      </c>
      <c r="W89" s="17">
        <v>50</v>
      </c>
      <c r="X89" s="17" t="str">
        <f>IF(ISNUMBER(SEARCH("tag",Table3[[#This Row],[Notes]])), "Yes", "No")</f>
        <v>No</v>
      </c>
      <c r="Y89" s="17" t="str">
        <f>IF(Table3[[#This Row],[Column11]]="yes","tags included","Auto:")</f>
        <v>Auto:</v>
      </c>
      <c r="Z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Row],[TagOrderMethod]]="Auto:",IF(U89&gt;0,U89,IF(COUNTBLANK(L89:S89)=8,"",(IF(Table3[[#This Row],[Column11]]&lt;&gt;"no",Table3[[#This Row],[Size]]*(SUM(Table3[[#This Row],[Date 1]:[Date 8]])),"")))),""))),(Table3[[#This Row],[Bundle]])),"")</f>
        <v/>
      </c>
      <c r="AB89" s="94" t="str">
        <f t="shared" si="2"/>
        <v/>
      </c>
      <c r="AC89" s="75"/>
      <c r="AD89" s="42"/>
      <c r="AE89" s="43"/>
      <c r="AF89" s="44"/>
      <c r="AG89" s="134" t="s">
        <v>21</v>
      </c>
      <c r="AH89" s="134" t="s">
        <v>21</v>
      </c>
      <c r="AI89" s="134" t="s">
        <v>3758</v>
      </c>
      <c r="AJ89" s="134" t="s">
        <v>3759</v>
      </c>
      <c r="AK89" s="134" t="s">
        <v>3760</v>
      </c>
      <c r="AL89" s="134" t="s">
        <v>21</v>
      </c>
      <c r="AM89" s="134" t="b">
        <f>IF(AND(Table3[[#This Row],[Column68]]=TRUE,COUNTBLANK(Table3[[#This Row],[Date 1]:[Date 8]])=8),TRUE,FALSE)</f>
        <v>0</v>
      </c>
      <c r="AN89" s="134" t="b">
        <f>COUNTIF(Table3[[#This Row],[512]:[51]],"yes")&gt;0</f>
        <v>0</v>
      </c>
      <c r="AO89" s="45" t="str">
        <f>IF(Table3[[#This Row],[512]]="yes",Table3[[#This Row],[Column1]],"")</f>
        <v/>
      </c>
      <c r="AP89" s="45" t="str">
        <f>IF(Table3[[#This Row],[250]]="yes",Table3[[#This Row],[Column1.5]],"")</f>
        <v/>
      </c>
      <c r="AQ89" s="45" t="str">
        <f>IF(Table3[[#This Row],[288]]="yes",Table3[[#This Row],[Column2]],"")</f>
        <v/>
      </c>
      <c r="AR89" s="45" t="str">
        <f>IF(Table3[[#This Row],[144]]="yes",Table3[[#This Row],[Column3]],"")</f>
        <v/>
      </c>
      <c r="AS89" s="45" t="str">
        <f>IF(Table3[[#This Row],[26]]="yes",Table3[[#This Row],[Column4]],"")</f>
        <v/>
      </c>
      <c r="AT89" s="45" t="str">
        <f>IF(Table3[[#This Row],[51]]="yes",Table3[[#This Row],[Column5]],"")</f>
        <v/>
      </c>
      <c r="AU89" s="29" t="str">
        <f>IF(COUNTBLANK(Table3[[#This Row],[Date 1]:[Date 8]])=7,IF(Table3[[#This Row],[Column9]]&lt;&gt;"",IF(SUM(L89:S89)&lt;&gt;0,Table3[[#This Row],[Column9]],""),""),(SUBSTITUTE(TRIM(SUBSTITUTE(AO89&amp;","&amp;AP89&amp;","&amp;AQ89&amp;","&amp;AR89&amp;","&amp;AS89&amp;","&amp;AT89&amp;",",","," "))," ",", ")))</f>
        <v/>
      </c>
      <c r="AV89" s="35" t="str">
        <f>IF(COUNTBLANK(L89:AC89)&lt;&gt;13,IF(Table3[[#This Row],[Comments]]="Please order in multiples of 20. Minimum order of 100.",IF(COUNTBLANK(Table3[[#This Row],[Date 1]:[Order]])=12,"",1),1),IF(OR(F89="yes",G89="yes",H89="yes",I89="yes",J89="yes",K89="yes"="yes"),1,""))</f>
        <v/>
      </c>
    </row>
    <row r="90" spans="1:48" ht="36" thickBot="1" x14ac:dyDescent="0.4">
      <c r="A90" s="27" t="s">
        <v>187</v>
      </c>
      <c r="B90" s="164">
        <v>895</v>
      </c>
      <c r="C90" s="16" t="s">
        <v>3282</v>
      </c>
      <c r="D90" s="32" t="s">
        <v>77</v>
      </c>
      <c r="E90" s="31"/>
      <c r="F90" s="30" t="s">
        <v>21</v>
      </c>
      <c r="G90" s="30" t="s">
        <v>21</v>
      </c>
      <c r="H90" s="30" t="s">
        <v>128</v>
      </c>
      <c r="I90" s="30" t="s">
        <v>128</v>
      </c>
      <c r="J90" s="30" t="s">
        <v>128</v>
      </c>
      <c r="K90" s="30" t="s">
        <v>21</v>
      </c>
      <c r="L90" s="22"/>
      <c r="M90" s="20"/>
      <c r="N90" s="20"/>
      <c r="O90" s="20"/>
      <c r="P90" s="20"/>
      <c r="Q90" s="20"/>
      <c r="R90" s="20"/>
      <c r="S90" s="21"/>
      <c r="T90" s="181" t="str">
        <f>Table3[[#This Row],[Column12]]</f>
        <v>Auto:</v>
      </c>
      <c r="U90" s="25"/>
      <c r="V90" s="51" t="str">
        <f>IF(Table3[[#This Row],[TagOrderMethod]]="Ratio:","plants per 1 tag",IF(Table3[[#This Row],[TagOrderMethod]]="tags included","",IF(Table3[[#This Row],[TagOrderMethod]]="Qty:","tags",IF(Table3[[#This Row],[TagOrderMethod]]="Auto:",IF(U90&lt;&gt;"","tags","")))))</f>
        <v/>
      </c>
      <c r="W90" s="17">
        <v>50</v>
      </c>
      <c r="X90" s="17" t="str">
        <f>IF(ISNUMBER(SEARCH("tag",Table3[[#This Row],[Notes]])), "Yes", "No")</f>
        <v>No</v>
      </c>
      <c r="Y90" s="17" t="str">
        <f>IF(Table3[[#This Row],[Column11]]="yes","tags included","Auto:")</f>
        <v>Auto:</v>
      </c>
      <c r="Z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Row],[TagOrderMethod]]="Auto:",IF(U90&gt;0,U90,IF(COUNTBLANK(L90:S90)=8,"",(IF(Table3[[#This Row],[Column11]]&lt;&gt;"no",Table3[[#This Row],[Size]]*(SUM(Table3[[#This Row],[Date 1]:[Date 8]])),"")))),""))),(Table3[[#This Row],[Bundle]])),"")</f>
        <v/>
      </c>
      <c r="AB90" s="94" t="str">
        <f t="shared" si="2"/>
        <v/>
      </c>
      <c r="AC90" s="75"/>
      <c r="AD90" s="42"/>
      <c r="AE90" s="43"/>
      <c r="AF90" s="44"/>
      <c r="AG90" s="134" t="s">
        <v>21</v>
      </c>
      <c r="AH90" s="134" t="s">
        <v>21</v>
      </c>
      <c r="AI90" s="134" t="s">
        <v>3761</v>
      </c>
      <c r="AJ90" s="134" t="s">
        <v>2515</v>
      </c>
      <c r="AK90" s="134" t="s">
        <v>2516</v>
      </c>
      <c r="AL90" s="134" t="s">
        <v>21</v>
      </c>
      <c r="AM90" s="134" t="b">
        <f>IF(AND(Table3[[#This Row],[Column68]]=TRUE,COUNTBLANK(Table3[[#This Row],[Date 1]:[Date 8]])=8),TRUE,FALSE)</f>
        <v>0</v>
      </c>
      <c r="AN90" s="134" t="b">
        <f>COUNTIF(Table3[[#This Row],[512]:[51]],"yes")&gt;0</f>
        <v>0</v>
      </c>
      <c r="AO90" s="45" t="str">
        <f>IF(Table3[[#This Row],[512]]="yes",Table3[[#This Row],[Column1]],"")</f>
        <v/>
      </c>
      <c r="AP90" s="45" t="str">
        <f>IF(Table3[[#This Row],[250]]="yes",Table3[[#This Row],[Column1.5]],"")</f>
        <v/>
      </c>
      <c r="AQ90" s="45" t="str">
        <f>IF(Table3[[#This Row],[288]]="yes",Table3[[#This Row],[Column2]],"")</f>
        <v/>
      </c>
      <c r="AR90" s="45" t="str">
        <f>IF(Table3[[#This Row],[144]]="yes",Table3[[#This Row],[Column3]],"")</f>
        <v/>
      </c>
      <c r="AS90" s="45" t="str">
        <f>IF(Table3[[#This Row],[26]]="yes",Table3[[#This Row],[Column4]],"")</f>
        <v/>
      </c>
      <c r="AT90" s="45" t="str">
        <f>IF(Table3[[#This Row],[51]]="yes",Table3[[#This Row],[Column5]],"")</f>
        <v/>
      </c>
      <c r="AU90" s="29" t="str">
        <f>IF(COUNTBLANK(Table3[[#This Row],[Date 1]:[Date 8]])=7,IF(Table3[[#This Row],[Column9]]&lt;&gt;"",IF(SUM(L90:S90)&lt;&gt;0,Table3[[#This Row],[Column9]],""),""),(SUBSTITUTE(TRIM(SUBSTITUTE(AO90&amp;","&amp;AP90&amp;","&amp;AQ90&amp;","&amp;AR90&amp;","&amp;AS90&amp;","&amp;AT90&amp;",",","," "))," ",", ")))</f>
        <v/>
      </c>
      <c r="AV90" s="35" t="str">
        <f>IF(COUNTBLANK(L90:AC90)&lt;&gt;13,IF(Table3[[#This Row],[Comments]]="Please order in multiples of 20. Minimum order of 100.",IF(COUNTBLANK(Table3[[#This Row],[Date 1]:[Order]])=12,"",1),1),IF(OR(F90="yes",G90="yes",H90="yes",I90="yes",J90="yes",K90="yes"="yes"),1,""))</f>
        <v/>
      </c>
    </row>
    <row r="91" spans="1:48" ht="36" thickBot="1" x14ac:dyDescent="0.4">
      <c r="A91" s="27" t="s">
        <v>187</v>
      </c>
      <c r="B91" s="164">
        <v>900</v>
      </c>
      <c r="C91" s="16" t="s">
        <v>3282</v>
      </c>
      <c r="D91" s="32" t="s">
        <v>1809</v>
      </c>
      <c r="E91" s="31"/>
      <c r="F91" s="30" t="s">
        <v>21</v>
      </c>
      <c r="G91" s="30" t="s">
        <v>21</v>
      </c>
      <c r="H91" s="30" t="s">
        <v>128</v>
      </c>
      <c r="I91" s="30" t="s">
        <v>128</v>
      </c>
      <c r="J91" s="30" t="s">
        <v>128</v>
      </c>
      <c r="K91" s="30" t="s">
        <v>21</v>
      </c>
      <c r="L91" s="22"/>
      <c r="M91" s="20"/>
      <c r="N91" s="20"/>
      <c r="O91" s="20"/>
      <c r="P91" s="20"/>
      <c r="Q91" s="20"/>
      <c r="R91" s="20"/>
      <c r="S91" s="21"/>
      <c r="T91" s="181" t="str">
        <f>Table3[[#This Row],[Column12]]</f>
        <v>Auto:</v>
      </c>
      <c r="U91" s="25"/>
      <c r="V91" s="51" t="str">
        <f>IF(Table3[[#This Row],[TagOrderMethod]]="Ratio:","plants per 1 tag",IF(Table3[[#This Row],[TagOrderMethod]]="tags included","",IF(Table3[[#This Row],[TagOrderMethod]]="Qty:","tags",IF(Table3[[#This Row],[TagOrderMethod]]="Auto:",IF(U91&lt;&gt;"","tags","")))))</f>
        <v/>
      </c>
      <c r="W91" s="17">
        <v>50</v>
      </c>
      <c r="X91" s="17" t="str">
        <f>IF(ISNUMBER(SEARCH("tag",Table3[[#This Row],[Notes]])), "Yes", "No")</f>
        <v>No</v>
      </c>
      <c r="Y91" s="17" t="str">
        <f>IF(Table3[[#This Row],[Column11]]="yes","tags included","Auto:")</f>
        <v>Auto:</v>
      </c>
      <c r="Z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Row],[TagOrderMethod]]="Auto:",IF(U91&gt;0,U91,IF(COUNTBLANK(L91:S91)=8,"",(IF(Table3[[#This Row],[Column11]]&lt;&gt;"no",Table3[[#This Row],[Size]]*(SUM(Table3[[#This Row],[Date 1]:[Date 8]])),"")))),""))),(Table3[[#This Row],[Bundle]])),"")</f>
        <v/>
      </c>
      <c r="AB91" s="94" t="str">
        <f t="shared" si="2"/>
        <v/>
      </c>
      <c r="AC91" s="75"/>
      <c r="AD91" s="42"/>
      <c r="AE91" s="43"/>
      <c r="AF91" s="44"/>
      <c r="AG91" s="134" t="s">
        <v>21</v>
      </c>
      <c r="AH91" s="134" t="s">
        <v>21</v>
      </c>
      <c r="AI91" s="134" t="s">
        <v>3762</v>
      </c>
      <c r="AJ91" s="134" t="s">
        <v>1586</v>
      </c>
      <c r="AK91" s="134" t="s">
        <v>1587</v>
      </c>
      <c r="AL91" s="134" t="s">
        <v>21</v>
      </c>
      <c r="AM91" s="134" t="b">
        <f>IF(AND(Table3[[#This Row],[Column68]]=TRUE,COUNTBLANK(Table3[[#This Row],[Date 1]:[Date 8]])=8),TRUE,FALSE)</f>
        <v>0</v>
      </c>
      <c r="AN91" s="134" t="b">
        <f>COUNTIF(Table3[[#This Row],[512]:[51]],"yes")&gt;0</f>
        <v>0</v>
      </c>
      <c r="AO91" s="45" t="str">
        <f>IF(Table3[[#This Row],[512]]="yes",Table3[[#This Row],[Column1]],"")</f>
        <v/>
      </c>
      <c r="AP91" s="45" t="str">
        <f>IF(Table3[[#This Row],[250]]="yes",Table3[[#This Row],[Column1.5]],"")</f>
        <v/>
      </c>
      <c r="AQ91" s="45" t="str">
        <f>IF(Table3[[#This Row],[288]]="yes",Table3[[#This Row],[Column2]],"")</f>
        <v/>
      </c>
      <c r="AR91" s="45" t="str">
        <f>IF(Table3[[#This Row],[144]]="yes",Table3[[#This Row],[Column3]],"")</f>
        <v/>
      </c>
      <c r="AS91" s="45" t="str">
        <f>IF(Table3[[#This Row],[26]]="yes",Table3[[#This Row],[Column4]],"")</f>
        <v/>
      </c>
      <c r="AT91" s="45" t="str">
        <f>IF(Table3[[#This Row],[51]]="yes",Table3[[#This Row],[Column5]],"")</f>
        <v/>
      </c>
      <c r="AU91" s="29" t="str">
        <f>IF(COUNTBLANK(Table3[[#This Row],[Date 1]:[Date 8]])=7,IF(Table3[[#This Row],[Column9]]&lt;&gt;"",IF(SUM(L91:S91)&lt;&gt;0,Table3[[#This Row],[Column9]],""),""),(SUBSTITUTE(TRIM(SUBSTITUTE(AO91&amp;","&amp;AP91&amp;","&amp;AQ91&amp;","&amp;AR91&amp;","&amp;AS91&amp;","&amp;AT91&amp;",",","," "))," ",", ")))</f>
        <v/>
      </c>
      <c r="AV91" s="35" t="str">
        <f>IF(COUNTBLANK(L91:AC91)&lt;&gt;13,IF(Table3[[#This Row],[Comments]]="Please order in multiples of 20. Minimum order of 100.",IF(COUNTBLANK(Table3[[#This Row],[Date 1]:[Order]])=12,"",1),1),IF(OR(F91="yes",G91="yes",H91="yes",I91="yes",J91="yes",K91="yes"="yes"),1,""))</f>
        <v/>
      </c>
    </row>
    <row r="92" spans="1:48" ht="36" thickBot="1" x14ac:dyDescent="0.4">
      <c r="A92" s="27" t="s">
        <v>187</v>
      </c>
      <c r="B92" s="164">
        <v>930</v>
      </c>
      <c r="C92" s="16" t="s">
        <v>3282</v>
      </c>
      <c r="D92" s="32" t="s">
        <v>891</v>
      </c>
      <c r="E92" s="31"/>
      <c r="F92" s="30" t="s">
        <v>21</v>
      </c>
      <c r="G92" s="30" t="s">
        <v>21</v>
      </c>
      <c r="H92" s="30" t="s">
        <v>21</v>
      </c>
      <c r="I92" s="30" t="s">
        <v>128</v>
      </c>
      <c r="J92" s="30" t="s">
        <v>128</v>
      </c>
      <c r="K92" s="30" t="s">
        <v>21</v>
      </c>
      <c r="L92" s="22"/>
      <c r="M92" s="20"/>
      <c r="N92" s="20"/>
      <c r="O92" s="20"/>
      <c r="P92" s="20"/>
      <c r="Q92" s="20"/>
      <c r="R92" s="20"/>
      <c r="S92" s="21"/>
      <c r="T92" s="181" t="str">
        <f>Table3[[#This Row],[Column12]]</f>
        <v>Auto:</v>
      </c>
      <c r="U92" s="25"/>
      <c r="V92" s="51" t="str">
        <f>IF(Table3[[#This Row],[TagOrderMethod]]="Ratio:","plants per 1 tag",IF(Table3[[#This Row],[TagOrderMethod]]="tags included","",IF(Table3[[#This Row],[TagOrderMethod]]="Qty:","tags",IF(Table3[[#This Row],[TagOrderMethod]]="Auto:",IF(U92&lt;&gt;"","tags","")))))</f>
        <v/>
      </c>
      <c r="W92" s="17">
        <v>50</v>
      </c>
      <c r="X92" s="17" t="str">
        <f>IF(ISNUMBER(SEARCH("tag",Table3[[#This Row],[Notes]])), "Yes", "No")</f>
        <v>No</v>
      </c>
      <c r="Y92" s="17" t="str">
        <f>IF(Table3[[#This Row],[Column11]]="yes","tags included","Auto:")</f>
        <v>Auto:</v>
      </c>
      <c r="Z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Row],[TagOrderMethod]]="Auto:",IF(U92&gt;0,U92,IF(COUNTBLANK(L92:S92)=8,"",(IF(Table3[[#This Row],[Column11]]&lt;&gt;"no",Table3[[#This Row],[Size]]*(SUM(Table3[[#This Row],[Date 1]:[Date 8]])),"")))),""))),(Table3[[#This Row],[Bundle]])),"")</f>
        <v/>
      </c>
      <c r="AB92" s="94" t="str">
        <f t="shared" si="2"/>
        <v/>
      </c>
      <c r="AC92" s="75"/>
      <c r="AD92" s="42"/>
      <c r="AE92" s="43"/>
      <c r="AF92" s="44"/>
      <c r="AG92" s="134" t="s">
        <v>21</v>
      </c>
      <c r="AH92" s="134" t="s">
        <v>21</v>
      </c>
      <c r="AI92" s="134" t="s">
        <v>21</v>
      </c>
      <c r="AJ92" s="134" t="s">
        <v>3763</v>
      </c>
      <c r="AK92" s="134" t="s">
        <v>3764</v>
      </c>
      <c r="AL92" s="134" t="s">
        <v>21</v>
      </c>
      <c r="AM92" s="134" t="b">
        <f>IF(AND(Table3[[#This Row],[Column68]]=TRUE,COUNTBLANK(Table3[[#This Row],[Date 1]:[Date 8]])=8),TRUE,FALSE)</f>
        <v>0</v>
      </c>
      <c r="AN92" s="134" t="b">
        <f>COUNTIF(Table3[[#This Row],[512]:[51]],"yes")&gt;0</f>
        <v>0</v>
      </c>
      <c r="AO92" s="45" t="str">
        <f>IF(Table3[[#This Row],[512]]="yes",Table3[[#This Row],[Column1]],"")</f>
        <v/>
      </c>
      <c r="AP92" s="45" t="str">
        <f>IF(Table3[[#This Row],[250]]="yes",Table3[[#This Row],[Column1.5]],"")</f>
        <v/>
      </c>
      <c r="AQ92" s="45" t="str">
        <f>IF(Table3[[#This Row],[288]]="yes",Table3[[#This Row],[Column2]],"")</f>
        <v/>
      </c>
      <c r="AR92" s="45" t="str">
        <f>IF(Table3[[#This Row],[144]]="yes",Table3[[#This Row],[Column3]],"")</f>
        <v/>
      </c>
      <c r="AS92" s="45" t="str">
        <f>IF(Table3[[#This Row],[26]]="yes",Table3[[#This Row],[Column4]],"")</f>
        <v/>
      </c>
      <c r="AT92" s="45" t="str">
        <f>IF(Table3[[#This Row],[51]]="yes",Table3[[#This Row],[Column5]],"")</f>
        <v/>
      </c>
      <c r="AU92" s="29" t="str">
        <f>IF(COUNTBLANK(Table3[[#This Row],[Date 1]:[Date 8]])=7,IF(Table3[[#This Row],[Column9]]&lt;&gt;"",IF(SUM(L92:S92)&lt;&gt;0,Table3[[#This Row],[Column9]],""),""),(SUBSTITUTE(TRIM(SUBSTITUTE(AO92&amp;","&amp;AP92&amp;","&amp;AQ92&amp;","&amp;AR92&amp;","&amp;AS92&amp;","&amp;AT92&amp;",",","," "))," ",", ")))</f>
        <v/>
      </c>
      <c r="AV92" s="35" t="str">
        <f>IF(COUNTBLANK(L92:AC92)&lt;&gt;13,IF(Table3[[#This Row],[Comments]]="Please order in multiples of 20. Minimum order of 100.",IF(COUNTBLANK(Table3[[#This Row],[Date 1]:[Order]])=12,"",1),1),IF(OR(F92="yes",G92="yes",H92="yes",I92="yes",J92="yes",K92="yes"="yes"),1,""))</f>
        <v/>
      </c>
    </row>
    <row r="93" spans="1:48" ht="36" thickBot="1" x14ac:dyDescent="0.4">
      <c r="A93" s="27" t="s">
        <v>187</v>
      </c>
      <c r="B93" s="164">
        <v>935</v>
      </c>
      <c r="C93" s="16" t="s">
        <v>3282</v>
      </c>
      <c r="D93" s="32" t="s">
        <v>2285</v>
      </c>
      <c r="E93" s="31"/>
      <c r="F93" s="30" t="s">
        <v>21</v>
      </c>
      <c r="G93" s="30" t="s">
        <v>21</v>
      </c>
      <c r="H93" s="30" t="s">
        <v>21</v>
      </c>
      <c r="I93" s="30" t="s">
        <v>128</v>
      </c>
      <c r="J93" s="30" t="s">
        <v>128</v>
      </c>
      <c r="K93" s="30" t="s">
        <v>21</v>
      </c>
      <c r="L93" s="22"/>
      <c r="M93" s="20"/>
      <c r="N93" s="20"/>
      <c r="O93" s="20"/>
      <c r="P93" s="20"/>
      <c r="Q93" s="20"/>
      <c r="R93" s="20"/>
      <c r="S93" s="21"/>
      <c r="T93" s="181" t="str">
        <f>Table3[[#This Row],[Column12]]</f>
        <v>Auto:</v>
      </c>
      <c r="U93" s="25"/>
      <c r="V93" s="51" t="str">
        <f>IF(Table3[[#This Row],[TagOrderMethod]]="Ratio:","plants per 1 tag",IF(Table3[[#This Row],[TagOrderMethod]]="tags included","",IF(Table3[[#This Row],[TagOrderMethod]]="Qty:","tags",IF(Table3[[#This Row],[TagOrderMethod]]="Auto:",IF(U93&lt;&gt;"","tags","")))))</f>
        <v/>
      </c>
      <c r="W93" s="17">
        <v>50</v>
      </c>
      <c r="X93" s="17" t="str">
        <f>IF(ISNUMBER(SEARCH("tag",Table3[[#This Row],[Notes]])), "Yes", "No")</f>
        <v>No</v>
      </c>
      <c r="Y93" s="17" t="str">
        <f>IF(Table3[[#This Row],[Column11]]="yes","tags included","Auto:")</f>
        <v>Auto:</v>
      </c>
      <c r="Z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Row],[TagOrderMethod]]="Auto:",IF(U93&gt;0,U93,IF(COUNTBLANK(L93:S93)=8,"",(IF(Table3[[#This Row],[Column11]]&lt;&gt;"no",Table3[[#This Row],[Size]]*(SUM(Table3[[#This Row],[Date 1]:[Date 8]])),"")))),""))),(Table3[[#This Row],[Bundle]])),"")</f>
        <v/>
      </c>
      <c r="AB93" s="94" t="str">
        <f t="shared" si="2"/>
        <v/>
      </c>
      <c r="AC93" s="75"/>
      <c r="AD93" s="42"/>
      <c r="AE93" s="43"/>
      <c r="AF93" s="44"/>
      <c r="AG93" s="134" t="s">
        <v>21</v>
      </c>
      <c r="AH93" s="134" t="s">
        <v>21</v>
      </c>
      <c r="AI93" s="134" t="s">
        <v>21</v>
      </c>
      <c r="AJ93" s="134" t="s">
        <v>3765</v>
      </c>
      <c r="AK93" s="134" t="s">
        <v>3766</v>
      </c>
      <c r="AL93" s="134" t="s">
        <v>21</v>
      </c>
      <c r="AM93" s="134" t="b">
        <f>IF(AND(Table3[[#This Row],[Column68]]=TRUE,COUNTBLANK(Table3[[#This Row],[Date 1]:[Date 8]])=8),TRUE,FALSE)</f>
        <v>0</v>
      </c>
      <c r="AN93" s="134" t="b">
        <f>COUNTIF(Table3[[#This Row],[512]:[51]],"yes")&gt;0</f>
        <v>0</v>
      </c>
      <c r="AO93" s="45" t="str">
        <f>IF(Table3[[#This Row],[512]]="yes",Table3[[#This Row],[Column1]],"")</f>
        <v/>
      </c>
      <c r="AP93" s="45" t="str">
        <f>IF(Table3[[#This Row],[250]]="yes",Table3[[#This Row],[Column1.5]],"")</f>
        <v/>
      </c>
      <c r="AQ93" s="45" t="str">
        <f>IF(Table3[[#This Row],[288]]="yes",Table3[[#This Row],[Column2]],"")</f>
        <v/>
      </c>
      <c r="AR93" s="45" t="str">
        <f>IF(Table3[[#This Row],[144]]="yes",Table3[[#This Row],[Column3]],"")</f>
        <v/>
      </c>
      <c r="AS93" s="45" t="str">
        <f>IF(Table3[[#This Row],[26]]="yes",Table3[[#This Row],[Column4]],"")</f>
        <v/>
      </c>
      <c r="AT93" s="45" t="str">
        <f>IF(Table3[[#This Row],[51]]="yes",Table3[[#This Row],[Column5]],"")</f>
        <v/>
      </c>
      <c r="AU93" s="29" t="str">
        <f>IF(COUNTBLANK(Table3[[#This Row],[Date 1]:[Date 8]])=7,IF(Table3[[#This Row],[Column9]]&lt;&gt;"",IF(SUM(L93:S93)&lt;&gt;0,Table3[[#This Row],[Column9]],""),""),(SUBSTITUTE(TRIM(SUBSTITUTE(AO93&amp;","&amp;AP93&amp;","&amp;AQ93&amp;","&amp;AR93&amp;","&amp;AS93&amp;","&amp;AT93&amp;",",","," "))," ",", ")))</f>
        <v/>
      </c>
      <c r="AV93" s="35" t="str">
        <f>IF(COUNTBLANK(L93:AC93)&lt;&gt;13,IF(Table3[[#This Row],[Comments]]="Please order in multiples of 20. Minimum order of 100.",IF(COUNTBLANK(Table3[[#This Row],[Date 1]:[Order]])=12,"",1),1),IF(OR(F93="yes",G93="yes",H93="yes",I93="yes",J93="yes",K93="yes"="yes"),1,""))</f>
        <v/>
      </c>
    </row>
    <row r="94" spans="1:48" ht="36" thickBot="1" x14ac:dyDescent="0.4">
      <c r="A94" s="27" t="s">
        <v>187</v>
      </c>
      <c r="B94" s="164">
        <v>965</v>
      </c>
      <c r="C94" s="16" t="s">
        <v>3282</v>
      </c>
      <c r="D94" s="32" t="s">
        <v>1810</v>
      </c>
      <c r="E94" s="31"/>
      <c r="F94" s="30" t="s">
        <v>21</v>
      </c>
      <c r="G94" s="30" t="s">
        <v>21</v>
      </c>
      <c r="H94" s="30" t="s">
        <v>128</v>
      </c>
      <c r="I94" s="30" t="s">
        <v>128</v>
      </c>
      <c r="J94" s="30" t="s">
        <v>128</v>
      </c>
      <c r="K94" s="30" t="s">
        <v>21</v>
      </c>
      <c r="L94" s="22"/>
      <c r="M94" s="20"/>
      <c r="N94" s="20"/>
      <c r="O94" s="20"/>
      <c r="P94" s="20"/>
      <c r="Q94" s="20"/>
      <c r="R94" s="20"/>
      <c r="S94" s="21"/>
      <c r="T94" s="181" t="str">
        <f>Table3[[#This Row],[Column12]]</f>
        <v>Auto:</v>
      </c>
      <c r="U94" s="25"/>
      <c r="V94" s="51" t="str">
        <f>IF(Table3[[#This Row],[TagOrderMethod]]="Ratio:","plants per 1 tag",IF(Table3[[#This Row],[TagOrderMethod]]="tags included","",IF(Table3[[#This Row],[TagOrderMethod]]="Qty:","tags",IF(Table3[[#This Row],[TagOrderMethod]]="Auto:",IF(U94&lt;&gt;"","tags","")))))</f>
        <v/>
      </c>
      <c r="W94" s="17">
        <v>50</v>
      </c>
      <c r="X94" s="17" t="str">
        <f>IF(ISNUMBER(SEARCH("tag",Table3[[#This Row],[Notes]])), "Yes", "No")</f>
        <v>No</v>
      </c>
      <c r="Y94" s="17" t="str">
        <f>IF(Table3[[#This Row],[Column11]]="yes","tags included","Auto:")</f>
        <v>Auto:</v>
      </c>
      <c r="Z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Row],[TagOrderMethod]]="Auto:",IF(U94&gt;0,U94,IF(COUNTBLANK(L94:S94)=8,"",(IF(Table3[[#This Row],[Column11]]&lt;&gt;"no",Table3[[#This Row],[Size]]*(SUM(Table3[[#This Row],[Date 1]:[Date 8]])),"")))),""))),(Table3[[#This Row],[Bundle]])),"")</f>
        <v/>
      </c>
      <c r="AB94" s="94" t="str">
        <f t="shared" si="2"/>
        <v/>
      </c>
      <c r="AC94" s="75"/>
      <c r="AD94" s="42"/>
      <c r="AE94" s="43"/>
      <c r="AF94" s="44"/>
      <c r="AG94" s="134" t="s">
        <v>21</v>
      </c>
      <c r="AH94" s="134" t="s">
        <v>21</v>
      </c>
      <c r="AI94" s="134" t="s">
        <v>3767</v>
      </c>
      <c r="AJ94" s="134" t="s">
        <v>3768</v>
      </c>
      <c r="AK94" s="134" t="s">
        <v>3769</v>
      </c>
      <c r="AL94" s="134" t="s">
        <v>21</v>
      </c>
      <c r="AM94" s="134" t="b">
        <f>IF(AND(Table3[[#This Row],[Column68]]=TRUE,COUNTBLANK(Table3[[#This Row],[Date 1]:[Date 8]])=8),TRUE,FALSE)</f>
        <v>0</v>
      </c>
      <c r="AN94" s="134" t="b">
        <f>COUNTIF(Table3[[#This Row],[512]:[51]],"yes")&gt;0</f>
        <v>0</v>
      </c>
      <c r="AO94" s="45" t="str">
        <f>IF(Table3[[#This Row],[512]]="yes",Table3[[#This Row],[Column1]],"")</f>
        <v/>
      </c>
      <c r="AP94" s="45" t="str">
        <f>IF(Table3[[#This Row],[250]]="yes",Table3[[#This Row],[Column1.5]],"")</f>
        <v/>
      </c>
      <c r="AQ94" s="45" t="str">
        <f>IF(Table3[[#This Row],[288]]="yes",Table3[[#This Row],[Column2]],"")</f>
        <v/>
      </c>
      <c r="AR94" s="45" t="str">
        <f>IF(Table3[[#This Row],[144]]="yes",Table3[[#This Row],[Column3]],"")</f>
        <v/>
      </c>
      <c r="AS94" s="45" t="str">
        <f>IF(Table3[[#This Row],[26]]="yes",Table3[[#This Row],[Column4]],"")</f>
        <v/>
      </c>
      <c r="AT94" s="45" t="str">
        <f>IF(Table3[[#This Row],[51]]="yes",Table3[[#This Row],[Column5]],"")</f>
        <v/>
      </c>
      <c r="AU94" s="29" t="str">
        <f>IF(COUNTBLANK(Table3[[#This Row],[Date 1]:[Date 8]])=7,IF(Table3[[#This Row],[Column9]]&lt;&gt;"",IF(SUM(L94:S94)&lt;&gt;0,Table3[[#This Row],[Column9]],""),""),(SUBSTITUTE(TRIM(SUBSTITUTE(AO94&amp;","&amp;AP94&amp;","&amp;AQ94&amp;","&amp;AR94&amp;","&amp;AS94&amp;","&amp;AT94&amp;",",","," "))," ",", ")))</f>
        <v/>
      </c>
      <c r="AV94" s="35" t="str">
        <f>IF(COUNTBLANK(L94:AC94)&lt;&gt;13,IF(Table3[[#This Row],[Comments]]="Please order in multiples of 20. Minimum order of 100.",IF(COUNTBLANK(Table3[[#This Row],[Date 1]:[Order]])=12,"",1),1),IF(OR(F94="yes",G94="yes",H94="yes",I94="yes",J94="yes",K94="yes"="yes"),1,""))</f>
        <v/>
      </c>
    </row>
    <row r="95" spans="1:48" ht="36" thickBot="1" x14ac:dyDescent="0.4">
      <c r="A95" s="27" t="s">
        <v>187</v>
      </c>
      <c r="B95" s="164">
        <v>970</v>
      </c>
      <c r="C95" s="16" t="s">
        <v>3282</v>
      </c>
      <c r="D95" s="32" t="s">
        <v>1811</v>
      </c>
      <c r="E95" s="31"/>
      <c r="F95" s="30" t="s">
        <v>21</v>
      </c>
      <c r="G95" s="30" t="s">
        <v>21</v>
      </c>
      <c r="H95" s="30" t="s">
        <v>128</v>
      </c>
      <c r="I95" s="30" t="s">
        <v>128</v>
      </c>
      <c r="J95" s="30" t="s">
        <v>128</v>
      </c>
      <c r="K95" s="30" t="s">
        <v>21</v>
      </c>
      <c r="L95" s="22"/>
      <c r="M95" s="20"/>
      <c r="N95" s="20"/>
      <c r="O95" s="20"/>
      <c r="P95" s="20"/>
      <c r="Q95" s="20"/>
      <c r="R95" s="20"/>
      <c r="S95" s="21"/>
      <c r="T95" s="181" t="str">
        <f>Table3[[#This Row],[Column12]]</f>
        <v>Auto:</v>
      </c>
      <c r="U95" s="25"/>
      <c r="V95" s="51" t="str">
        <f>IF(Table3[[#This Row],[TagOrderMethod]]="Ratio:","plants per 1 tag",IF(Table3[[#This Row],[TagOrderMethod]]="tags included","",IF(Table3[[#This Row],[TagOrderMethod]]="Qty:","tags",IF(Table3[[#This Row],[TagOrderMethod]]="Auto:",IF(U95&lt;&gt;"","tags","")))))</f>
        <v/>
      </c>
      <c r="W95" s="17">
        <v>50</v>
      </c>
      <c r="X95" s="17" t="str">
        <f>IF(ISNUMBER(SEARCH("tag",Table3[[#This Row],[Notes]])), "Yes", "No")</f>
        <v>No</v>
      </c>
      <c r="Y95" s="17" t="str">
        <f>IF(Table3[[#This Row],[Column11]]="yes","tags included","Auto:")</f>
        <v>Auto:</v>
      </c>
      <c r="Z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Row],[TagOrderMethod]]="Auto:",IF(U95&gt;0,U95,IF(COUNTBLANK(L95:S95)=8,"",(IF(Table3[[#This Row],[Column11]]&lt;&gt;"no",Table3[[#This Row],[Size]]*(SUM(Table3[[#This Row],[Date 1]:[Date 8]])),"")))),""))),(Table3[[#This Row],[Bundle]])),"")</f>
        <v/>
      </c>
      <c r="AB95" s="94" t="str">
        <f t="shared" si="2"/>
        <v/>
      </c>
      <c r="AC95" s="75"/>
      <c r="AD95" s="42"/>
      <c r="AE95" s="43"/>
      <c r="AF95" s="44"/>
      <c r="AG95" s="134" t="s">
        <v>21</v>
      </c>
      <c r="AH95" s="134" t="s">
        <v>21</v>
      </c>
      <c r="AI95" s="134" t="s">
        <v>3770</v>
      </c>
      <c r="AJ95" s="134" t="s">
        <v>3771</v>
      </c>
      <c r="AK95" s="134" t="s">
        <v>3772</v>
      </c>
      <c r="AL95" s="134" t="s">
        <v>21</v>
      </c>
      <c r="AM95" s="134" t="b">
        <f>IF(AND(Table3[[#This Row],[Column68]]=TRUE,COUNTBLANK(Table3[[#This Row],[Date 1]:[Date 8]])=8),TRUE,FALSE)</f>
        <v>0</v>
      </c>
      <c r="AN95" s="134" t="b">
        <f>COUNTIF(Table3[[#This Row],[512]:[51]],"yes")&gt;0</f>
        <v>0</v>
      </c>
      <c r="AO95" s="45" t="str">
        <f>IF(Table3[[#This Row],[512]]="yes",Table3[[#This Row],[Column1]],"")</f>
        <v/>
      </c>
      <c r="AP95" s="45" t="str">
        <f>IF(Table3[[#This Row],[250]]="yes",Table3[[#This Row],[Column1.5]],"")</f>
        <v/>
      </c>
      <c r="AQ95" s="45" t="str">
        <f>IF(Table3[[#This Row],[288]]="yes",Table3[[#This Row],[Column2]],"")</f>
        <v/>
      </c>
      <c r="AR95" s="45" t="str">
        <f>IF(Table3[[#This Row],[144]]="yes",Table3[[#This Row],[Column3]],"")</f>
        <v/>
      </c>
      <c r="AS95" s="45" t="str">
        <f>IF(Table3[[#This Row],[26]]="yes",Table3[[#This Row],[Column4]],"")</f>
        <v/>
      </c>
      <c r="AT95" s="45" t="str">
        <f>IF(Table3[[#This Row],[51]]="yes",Table3[[#This Row],[Column5]],"")</f>
        <v/>
      </c>
      <c r="AU95" s="29" t="str">
        <f>IF(COUNTBLANK(Table3[[#This Row],[Date 1]:[Date 8]])=7,IF(Table3[[#This Row],[Column9]]&lt;&gt;"",IF(SUM(L95:S95)&lt;&gt;0,Table3[[#This Row],[Column9]],""),""),(SUBSTITUTE(TRIM(SUBSTITUTE(AO95&amp;","&amp;AP95&amp;","&amp;AQ95&amp;","&amp;AR95&amp;","&amp;AS95&amp;","&amp;AT95&amp;",",","," "))," ",", ")))</f>
        <v/>
      </c>
      <c r="AV95" s="35" t="str">
        <f>IF(COUNTBLANK(L95:AC95)&lt;&gt;13,IF(Table3[[#This Row],[Comments]]="Please order in multiples of 20. Minimum order of 100.",IF(COUNTBLANK(Table3[[#This Row],[Date 1]:[Order]])=12,"",1),1),IF(OR(F95="yes",G95="yes",H95="yes",I95="yes",J95="yes",K95="yes"="yes"),1,""))</f>
        <v/>
      </c>
    </row>
    <row r="96" spans="1:48" ht="36" thickBot="1" x14ac:dyDescent="0.4">
      <c r="A96" s="27" t="s">
        <v>187</v>
      </c>
      <c r="B96" s="164">
        <v>1000</v>
      </c>
      <c r="C96" s="16" t="s">
        <v>3282</v>
      </c>
      <c r="D96" s="32" t="s">
        <v>1282</v>
      </c>
      <c r="E96" s="31"/>
      <c r="F96" s="30" t="s">
        <v>21</v>
      </c>
      <c r="G96" s="30" t="s">
        <v>21</v>
      </c>
      <c r="H96" s="30" t="s">
        <v>128</v>
      </c>
      <c r="I96" s="30" t="s">
        <v>128</v>
      </c>
      <c r="J96" s="30" t="s">
        <v>128</v>
      </c>
      <c r="K96" s="30" t="s">
        <v>21</v>
      </c>
      <c r="L96" s="22"/>
      <c r="M96" s="20"/>
      <c r="N96" s="20"/>
      <c r="O96" s="20"/>
      <c r="P96" s="20"/>
      <c r="Q96" s="20"/>
      <c r="R96" s="20"/>
      <c r="S96" s="21"/>
      <c r="T96" s="181" t="str">
        <f>Table3[[#This Row],[Column12]]</f>
        <v>Auto:</v>
      </c>
      <c r="U96" s="25"/>
      <c r="V96" s="51" t="str">
        <f>IF(Table3[[#This Row],[TagOrderMethod]]="Ratio:","plants per 1 tag",IF(Table3[[#This Row],[TagOrderMethod]]="tags included","",IF(Table3[[#This Row],[TagOrderMethod]]="Qty:","tags",IF(Table3[[#This Row],[TagOrderMethod]]="Auto:",IF(U96&lt;&gt;"","tags","")))))</f>
        <v/>
      </c>
      <c r="W96" s="17">
        <v>50</v>
      </c>
      <c r="X96" s="17" t="str">
        <f>IF(ISNUMBER(SEARCH("tag",Table3[[#This Row],[Notes]])), "Yes", "No")</f>
        <v>No</v>
      </c>
      <c r="Y96" s="17" t="str">
        <f>IF(Table3[[#This Row],[Column11]]="yes","tags included","Auto:")</f>
        <v>Auto:</v>
      </c>
      <c r="Z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Row],[TagOrderMethod]]="Auto:",IF(U96&gt;0,U96,IF(COUNTBLANK(L96:S96)=8,"",(IF(Table3[[#This Row],[Column11]]&lt;&gt;"no",Table3[[#This Row],[Size]]*(SUM(Table3[[#This Row],[Date 1]:[Date 8]])),"")))),""))),(Table3[[#This Row],[Bundle]])),"")</f>
        <v/>
      </c>
      <c r="AB96" s="94" t="str">
        <f t="shared" si="2"/>
        <v/>
      </c>
      <c r="AC96" s="75"/>
      <c r="AD96" s="42"/>
      <c r="AE96" s="43"/>
      <c r="AF96" s="44"/>
      <c r="AG96" s="134" t="s">
        <v>21</v>
      </c>
      <c r="AH96" s="134" t="s">
        <v>21</v>
      </c>
      <c r="AI96" s="134" t="s">
        <v>2517</v>
      </c>
      <c r="AJ96" s="134" t="s">
        <v>2518</v>
      </c>
      <c r="AK96" s="134" t="s">
        <v>2519</v>
      </c>
      <c r="AL96" s="134" t="s">
        <v>21</v>
      </c>
      <c r="AM96" s="134" t="b">
        <f>IF(AND(Table3[[#This Row],[Column68]]=TRUE,COUNTBLANK(Table3[[#This Row],[Date 1]:[Date 8]])=8),TRUE,FALSE)</f>
        <v>0</v>
      </c>
      <c r="AN96" s="134" t="b">
        <f>COUNTIF(Table3[[#This Row],[512]:[51]],"yes")&gt;0</f>
        <v>0</v>
      </c>
      <c r="AO96" s="45" t="str">
        <f>IF(Table3[[#This Row],[512]]="yes",Table3[[#This Row],[Column1]],"")</f>
        <v/>
      </c>
      <c r="AP96" s="45" t="str">
        <f>IF(Table3[[#This Row],[250]]="yes",Table3[[#This Row],[Column1.5]],"")</f>
        <v/>
      </c>
      <c r="AQ96" s="45" t="str">
        <f>IF(Table3[[#This Row],[288]]="yes",Table3[[#This Row],[Column2]],"")</f>
        <v/>
      </c>
      <c r="AR96" s="45" t="str">
        <f>IF(Table3[[#This Row],[144]]="yes",Table3[[#This Row],[Column3]],"")</f>
        <v/>
      </c>
      <c r="AS96" s="45" t="str">
        <f>IF(Table3[[#This Row],[26]]="yes",Table3[[#This Row],[Column4]],"")</f>
        <v/>
      </c>
      <c r="AT96" s="45" t="str">
        <f>IF(Table3[[#This Row],[51]]="yes",Table3[[#This Row],[Column5]],"")</f>
        <v/>
      </c>
      <c r="AU96" s="29" t="str">
        <f>IF(COUNTBLANK(Table3[[#This Row],[Date 1]:[Date 8]])=7,IF(Table3[[#This Row],[Column9]]&lt;&gt;"",IF(SUM(L96:S96)&lt;&gt;0,Table3[[#This Row],[Column9]],""),""),(SUBSTITUTE(TRIM(SUBSTITUTE(AO96&amp;","&amp;AP96&amp;","&amp;AQ96&amp;","&amp;AR96&amp;","&amp;AS96&amp;","&amp;AT96&amp;",",","," "))," ",", ")))</f>
        <v/>
      </c>
      <c r="AV96" s="35" t="str">
        <f>IF(COUNTBLANK(L96:AC96)&lt;&gt;13,IF(Table3[[#This Row],[Comments]]="Please order in multiples of 20. Minimum order of 100.",IF(COUNTBLANK(Table3[[#This Row],[Date 1]:[Order]])=12,"",1),1),IF(OR(F96="yes",G96="yes",H96="yes",I96="yes",J96="yes",K96="yes"="yes"),1,""))</f>
        <v/>
      </c>
    </row>
    <row r="97" spans="1:48" ht="36" thickBot="1" x14ac:dyDescent="0.4">
      <c r="A97" s="27" t="s">
        <v>187</v>
      </c>
      <c r="B97" s="164">
        <v>1005</v>
      </c>
      <c r="C97" s="16" t="s">
        <v>3282</v>
      </c>
      <c r="D97" s="32" t="s">
        <v>2286</v>
      </c>
      <c r="E97" s="31"/>
      <c r="F97" s="30" t="s">
        <v>21</v>
      </c>
      <c r="G97" s="30" t="s">
        <v>21</v>
      </c>
      <c r="H97" s="30" t="s">
        <v>21</v>
      </c>
      <c r="I97" s="30" t="s">
        <v>128</v>
      </c>
      <c r="J97" s="30" t="s">
        <v>128</v>
      </c>
      <c r="K97" s="30" t="s">
        <v>21</v>
      </c>
      <c r="L97" s="22"/>
      <c r="M97" s="20"/>
      <c r="N97" s="20"/>
      <c r="O97" s="20"/>
      <c r="P97" s="20"/>
      <c r="Q97" s="20"/>
      <c r="R97" s="20"/>
      <c r="S97" s="21"/>
      <c r="T97" s="181" t="str">
        <f>Table3[[#This Row],[Column12]]</f>
        <v>Auto:</v>
      </c>
      <c r="U97" s="25"/>
      <c r="V97" s="51" t="str">
        <f>IF(Table3[[#This Row],[TagOrderMethod]]="Ratio:","plants per 1 tag",IF(Table3[[#This Row],[TagOrderMethod]]="tags included","",IF(Table3[[#This Row],[TagOrderMethod]]="Qty:","tags",IF(Table3[[#This Row],[TagOrderMethod]]="Auto:",IF(U97&lt;&gt;"","tags","")))))</f>
        <v/>
      </c>
      <c r="W97" s="17">
        <v>50</v>
      </c>
      <c r="X97" s="17" t="str">
        <f>IF(ISNUMBER(SEARCH("tag",Table3[[#This Row],[Notes]])), "Yes", "No")</f>
        <v>No</v>
      </c>
      <c r="Y97" s="17" t="str">
        <f>IF(Table3[[#This Row],[Column11]]="yes","tags included","Auto:")</f>
        <v>Auto:</v>
      </c>
      <c r="Z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Row],[TagOrderMethod]]="Auto:",IF(U97&gt;0,U97,IF(COUNTBLANK(L97:S97)=8,"",(IF(Table3[[#This Row],[Column11]]&lt;&gt;"no",Table3[[#This Row],[Size]]*(SUM(Table3[[#This Row],[Date 1]:[Date 8]])),"")))),""))),(Table3[[#This Row],[Bundle]])),"")</f>
        <v/>
      </c>
      <c r="AB97" s="94" t="str">
        <f t="shared" si="2"/>
        <v/>
      </c>
      <c r="AC97" s="75"/>
      <c r="AD97" s="42"/>
      <c r="AE97" s="43"/>
      <c r="AF97" s="44"/>
      <c r="AG97" s="134" t="s">
        <v>21</v>
      </c>
      <c r="AH97" s="134" t="s">
        <v>21</v>
      </c>
      <c r="AI97" s="134" t="s">
        <v>21</v>
      </c>
      <c r="AJ97" s="134" t="s">
        <v>2520</v>
      </c>
      <c r="AK97" s="134" t="s">
        <v>2521</v>
      </c>
      <c r="AL97" s="134" t="s">
        <v>21</v>
      </c>
      <c r="AM97" s="134" t="b">
        <f>IF(AND(Table3[[#This Row],[Column68]]=TRUE,COUNTBLANK(Table3[[#This Row],[Date 1]:[Date 8]])=8),TRUE,FALSE)</f>
        <v>0</v>
      </c>
      <c r="AN97" s="134" t="b">
        <f>COUNTIF(Table3[[#This Row],[512]:[51]],"yes")&gt;0</f>
        <v>0</v>
      </c>
      <c r="AO97" s="45" t="str">
        <f>IF(Table3[[#This Row],[512]]="yes",Table3[[#This Row],[Column1]],"")</f>
        <v/>
      </c>
      <c r="AP97" s="45" t="str">
        <f>IF(Table3[[#This Row],[250]]="yes",Table3[[#This Row],[Column1.5]],"")</f>
        <v/>
      </c>
      <c r="AQ97" s="45" t="str">
        <f>IF(Table3[[#This Row],[288]]="yes",Table3[[#This Row],[Column2]],"")</f>
        <v/>
      </c>
      <c r="AR97" s="45" t="str">
        <f>IF(Table3[[#This Row],[144]]="yes",Table3[[#This Row],[Column3]],"")</f>
        <v/>
      </c>
      <c r="AS97" s="45" t="str">
        <f>IF(Table3[[#This Row],[26]]="yes",Table3[[#This Row],[Column4]],"")</f>
        <v/>
      </c>
      <c r="AT97" s="45" t="str">
        <f>IF(Table3[[#This Row],[51]]="yes",Table3[[#This Row],[Column5]],"")</f>
        <v/>
      </c>
      <c r="AU97" s="29" t="str">
        <f>IF(COUNTBLANK(Table3[[#This Row],[Date 1]:[Date 8]])=7,IF(Table3[[#This Row],[Column9]]&lt;&gt;"",IF(SUM(L97:S97)&lt;&gt;0,Table3[[#This Row],[Column9]],""),""),(SUBSTITUTE(TRIM(SUBSTITUTE(AO97&amp;","&amp;AP97&amp;","&amp;AQ97&amp;","&amp;AR97&amp;","&amp;AS97&amp;","&amp;AT97&amp;",",","," "))," ",", ")))</f>
        <v/>
      </c>
      <c r="AV97" s="35" t="str">
        <f>IF(COUNTBLANK(L97:AC97)&lt;&gt;13,IF(Table3[[#This Row],[Comments]]="Please order in multiples of 20. Minimum order of 100.",IF(COUNTBLANK(Table3[[#This Row],[Date 1]:[Order]])=12,"",1),1),IF(OR(F97="yes",G97="yes",H97="yes",I97="yes",J97="yes",K97="yes"="yes"),1,""))</f>
        <v/>
      </c>
    </row>
    <row r="98" spans="1:48" ht="36" thickBot="1" x14ac:dyDescent="0.4">
      <c r="A98" s="27" t="s">
        <v>187</v>
      </c>
      <c r="B98" s="164">
        <v>1010</v>
      </c>
      <c r="C98" s="16" t="s">
        <v>3282</v>
      </c>
      <c r="D98" s="32" t="s">
        <v>364</v>
      </c>
      <c r="E98" s="31"/>
      <c r="F98" s="30" t="s">
        <v>21</v>
      </c>
      <c r="G98" s="30" t="s">
        <v>21</v>
      </c>
      <c r="H98" s="30" t="s">
        <v>128</v>
      </c>
      <c r="I98" s="30" t="s">
        <v>128</v>
      </c>
      <c r="J98" s="30" t="s">
        <v>128</v>
      </c>
      <c r="K98" s="30" t="s">
        <v>21</v>
      </c>
      <c r="L98" s="22"/>
      <c r="M98" s="20"/>
      <c r="N98" s="20"/>
      <c r="O98" s="20"/>
      <c r="P98" s="20"/>
      <c r="Q98" s="20"/>
      <c r="R98" s="20"/>
      <c r="S98" s="21"/>
      <c r="T98" s="181" t="str">
        <f>Table3[[#This Row],[Column12]]</f>
        <v>Auto:</v>
      </c>
      <c r="U98" s="25"/>
      <c r="V98" s="51" t="str">
        <f>IF(Table3[[#This Row],[TagOrderMethod]]="Ratio:","plants per 1 tag",IF(Table3[[#This Row],[TagOrderMethod]]="tags included","",IF(Table3[[#This Row],[TagOrderMethod]]="Qty:","tags",IF(Table3[[#This Row],[TagOrderMethod]]="Auto:",IF(U98&lt;&gt;"","tags","")))))</f>
        <v/>
      </c>
      <c r="W98" s="17">
        <v>50</v>
      </c>
      <c r="X98" s="17" t="str">
        <f>IF(ISNUMBER(SEARCH("tag",Table3[[#This Row],[Notes]])), "Yes", "No")</f>
        <v>No</v>
      </c>
      <c r="Y98" s="17" t="str">
        <f>IF(Table3[[#This Row],[Column11]]="yes","tags included","Auto:")</f>
        <v>Auto:</v>
      </c>
      <c r="Z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Row],[TagOrderMethod]]="Auto:",IF(U98&gt;0,U98,IF(COUNTBLANK(L98:S98)=8,"",(IF(Table3[[#This Row],[Column11]]&lt;&gt;"no",Table3[[#This Row],[Size]]*(SUM(Table3[[#This Row],[Date 1]:[Date 8]])),"")))),""))),(Table3[[#This Row],[Bundle]])),"")</f>
        <v/>
      </c>
      <c r="AB98" s="94" t="str">
        <f t="shared" si="2"/>
        <v/>
      </c>
      <c r="AC98" s="75"/>
      <c r="AD98" s="42"/>
      <c r="AE98" s="43"/>
      <c r="AF98" s="44"/>
      <c r="AG98" s="134" t="s">
        <v>21</v>
      </c>
      <c r="AH98" s="134" t="s">
        <v>21</v>
      </c>
      <c r="AI98" s="134" t="s">
        <v>2522</v>
      </c>
      <c r="AJ98" s="134" t="s">
        <v>2523</v>
      </c>
      <c r="AK98" s="134" t="s">
        <v>2524</v>
      </c>
      <c r="AL98" s="134" t="s">
        <v>21</v>
      </c>
      <c r="AM98" s="134" t="b">
        <f>IF(AND(Table3[[#This Row],[Column68]]=TRUE,COUNTBLANK(Table3[[#This Row],[Date 1]:[Date 8]])=8),TRUE,FALSE)</f>
        <v>0</v>
      </c>
      <c r="AN98" s="134" t="b">
        <f>COUNTIF(Table3[[#This Row],[512]:[51]],"yes")&gt;0</f>
        <v>0</v>
      </c>
      <c r="AO98" s="45" t="str">
        <f>IF(Table3[[#This Row],[512]]="yes",Table3[[#This Row],[Column1]],"")</f>
        <v/>
      </c>
      <c r="AP98" s="45" t="str">
        <f>IF(Table3[[#This Row],[250]]="yes",Table3[[#This Row],[Column1.5]],"")</f>
        <v/>
      </c>
      <c r="AQ98" s="45" t="str">
        <f>IF(Table3[[#This Row],[288]]="yes",Table3[[#This Row],[Column2]],"")</f>
        <v/>
      </c>
      <c r="AR98" s="45" t="str">
        <f>IF(Table3[[#This Row],[144]]="yes",Table3[[#This Row],[Column3]],"")</f>
        <v/>
      </c>
      <c r="AS98" s="45" t="str">
        <f>IF(Table3[[#This Row],[26]]="yes",Table3[[#This Row],[Column4]],"")</f>
        <v/>
      </c>
      <c r="AT98" s="45" t="str">
        <f>IF(Table3[[#This Row],[51]]="yes",Table3[[#This Row],[Column5]],"")</f>
        <v/>
      </c>
      <c r="AU98" s="29" t="str">
        <f>IF(COUNTBLANK(Table3[[#This Row],[Date 1]:[Date 8]])=7,IF(Table3[[#This Row],[Column9]]&lt;&gt;"",IF(SUM(L98:S98)&lt;&gt;0,Table3[[#This Row],[Column9]],""),""),(SUBSTITUTE(TRIM(SUBSTITUTE(AO98&amp;","&amp;AP98&amp;","&amp;AQ98&amp;","&amp;AR98&amp;","&amp;AS98&amp;","&amp;AT98&amp;",",","," "))," ",", ")))</f>
        <v/>
      </c>
      <c r="AV98" s="35" t="str">
        <f>IF(COUNTBLANK(L98:AC98)&lt;&gt;13,IF(Table3[[#This Row],[Comments]]="Please order in multiples of 20. Minimum order of 100.",IF(COUNTBLANK(Table3[[#This Row],[Date 1]:[Order]])=12,"",1),1),IF(OR(F98="yes",G98="yes",H98="yes",I98="yes",J98="yes",K98="yes"="yes"),1,""))</f>
        <v/>
      </c>
    </row>
    <row r="99" spans="1:48" ht="36" thickBot="1" x14ac:dyDescent="0.4">
      <c r="A99" s="27" t="s">
        <v>187</v>
      </c>
      <c r="B99" s="164">
        <v>1015</v>
      </c>
      <c r="C99" s="16" t="s">
        <v>3282</v>
      </c>
      <c r="D99" s="32" t="s">
        <v>365</v>
      </c>
      <c r="E99" s="31"/>
      <c r="F99" s="30" t="s">
        <v>21</v>
      </c>
      <c r="G99" s="30" t="s">
        <v>21</v>
      </c>
      <c r="H99" s="30" t="s">
        <v>128</v>
      </c>
      <c r="I99" s="30" t="s">
        <v>128</v>
      </c>
      <c r="J99" s="30" t="s">
        <v>128</v>
      </c>
      <c r="K99" s="30" t="s">
        <v>21</v>
      </c>
      <c r="L99" s="22"/>
      <c r="M99" s="20"/>
      <c r="N99" s="20"/>
      <c r="O99" s="20"/>
      <c r="P99" s="20"/>
      <c r="Q99" s="20"/>
      <c r="R99" s="20"/>
      <c r="S99" s="21"/>
      <c r="T99" s="181" t="str">
        <f>Table3[[#This Row],[Column12]]</f>
        <v>Auto:</v>
      </c>
      <c r="U99" s="25"/>
      <c r="V99" s="51" t="str">
        <f>IF(Table3[[#This Row],[TagOrderMethod]]="Ratio:","plants per 1 tag",IF(Table3[[#This Row],[TagOrderMethod]]="tags included","",IF(Table3[[#This Row],[TagOrderMethod]]="Qty:","tags",IF(Table3[[#This Row],[TagOrderMethod]]="Auto:",IF(U99&lt;&gt;"","tags","")))))</f>
        <v/>
      </c>
      <c r="W99" s="17">
        <v>50</v>
      </c>
      <c r="X99" s="17" t="str">
        <f>IF(ISNUMBER(SEARCH("tag",Table3[[#This Row],[Notes]])), "Yes", "No")</f>
        <v>No</v>
      </c>
      <c r="Y99" s="17" t="str">
        <f>IF(Table3[[#This Row],[Column11]]="yes","tags included","Auto:")</f>
        <v>Auto:</v>
      </c>
      <c r="Z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Row],[TagOrderMethod]]="Auto:",IF(U99&gt;0,U99,IF(COUNTBLANK(L99:S99)=8,"",(IF(Table3[[#This Row],[Column11]]&lt;&gt;"no",Table3[[#This Row],[Size]]*(SUM(Table3[[#This Row],[Date 1]:[Date 8]])),"")))),""))),(Table3[[#This Row],[Bundle]])),"")</f>
        <v/>
      </c>
      <c r="AB99" s="94" t="str">
        <f t="shared" si="2"/>
        <v/>
      </c>
      <c r="AC99" s="75"/>
      <c r="AD99" s="42"/>
      <c r="AE99" s="43"/>
      <c r="AF99" s="44"/>
      <c r="AG99" s="134" t="s">
        <v>21</v>
      </c>
      <c r="AH99" s="134" t="s">
        <v>21</v>
      </c>
      <c r="AI99" s="134" t="s">
        <v>2525</v>
      </c>
      <c r="AJ99" s="134" t="s">
        <v>2526</v>
      </c>
      <c r="AK99" s="134" t="s">
        <v>2527</v>
      </c>
      <c r="AL99" s="134" t="s">
        <v>21</v>
      </c>
      <c r="AM99" s="134" t="b">
        <f>IF(AND(Table3[[#This Row],[Column68]]=TRUE,COUNTBLANK(Table3[[#This Row],[Date 1]:[Date 8]])=8),TRUE,FALSE)</f>
        <v>0</v>
      </c>
      <c r="AN99" s="134" t="b">
        <f>COUNTIF(Table3[[#This Row],[512]:[51]],"yes")&gt;0</f>
        <v>0</v>
      </c>
      <c r="AO99" s="45" t="str">
        <f>IF(Table3[[#This Row],[512]]="yes",Table3[[#This Row],[Column1]],"")</f>
        <v/>
      </c>
      <c r="AP99" s="45" t="str">
        <f>IF(Table3[[#This Row],[250]]="yes",Table3[[#This Row],[Column1.5]],"")</f>
        <v/>
      </c>
      <c r="AQ99" s="45" t="str">
        <f>IF(Table3[[#This Row],[288]]="yes",Table3[[#This Row],[Column2]],"")</f>
        <v/>
      </c>
      <c r="AR99" s="45" t="str">
        <f>IF(Table3[[#This Row],[144]]="yes",Table3[[#This Row],[Column3]],"")</f>
        <v/>
      </c>
      <c r="AS99" s="45" t="str">
        <f>IF(Table3[[#This Row],[26]]="yes",Table3[[#This Row],[Column4]],"")</f>
        <v/>
      </c>
      <c r="AT99" s="45" t="str">
        <f>IF(Table3[[#This Row],[51]]="yes",Table3[[#This Row],[Column5]],"")</f>
        <v/>
      </c>
      <c r="AU99" s="29" t="str">
        <f>IF(COUNTBLANK(Table3[[#This Row],[Date 1]:[Date 8]])=7,IF(Table3[[#This Row],[Column9]]&lt;&gt;"",IF(SUM(L99:S99)&lt;&gt;0,Table3[[#This Row],[Column9]],""),""),(SUBSTITUTE(TRIM(SUBSTITUTE(AO99&amp;","&amp;AP99&amp;","&amp;AQ99&amp;","&amp;AR99&amp;","&amp;AS99&amp;","&amp;AT99&amp;",",","," "))," ",", ")))</f>
        <v/>
      </c>
      <c r="AV99" s="35" t="str">
        <f>IF(COUNTBLANK(L99:AC99)&lt;&gt;13,IF(Table3[[#This Row],[Comments]]="Please order in multiples of 20. Minimum order of 100.",IF(COUNTBLANK(Table3[[#This Row],[Date 1]:[Order]])=12,"",1),1),IF(OR(F99="yes",G99="yes",H99="yes",I99="yes",J99="yes",K99="yes"="yes"),1,""))</f>
        <v/>
      </c>
    </row>
    <row r="100" spans="1:48" ht="36" thickBot="1" x14ac:dyDescent="0.4">
      <c r="A100" s="27" t="s">
        <v>187</v>
      </c>
      <c r="B100" s="164">
        <v>1020</v>
      </c>
      <c r="C100" s="16" t="s">
        <v>3282</v>
      </c>
      <c r="D100" s="32" t="s">
        <v>366</v>
      </c>
      <c r="E100" s="31"/>
      <c r="F100" s="30" t="s">
        <v>21</v>
      </c>
      <c r="G100" s="30" t="s">
        <v>21</v>
      </c>
      <c r="H100" s="30" t="s">
        <v>128</v>
      </c>
      <c r="I100" s="30" t="s">
        <v>128</v>
      </c>
      <c r="J100" s="30" t="s">
        <v>128</v>
      </c>
      <c r="K100" s="30" t="s">
        <v>21</v>
      </c>
      <c r="L100" s="22"/>
      <c r="M100" s="20"/>
      <c r="N100" s="20"/>
      <c r="O100" s="20"/>
      <c r="P100" s="20"/>
      <c r="Q100" s="20"/>
      <c r="R100" s="20"/>
      <c r="S100" s="21"/>
      <c r="T100" s="181" t="str">
        <f>Table3[[#This Row],[Column12]]</f>
        <v>Auto:</v>
      </c>
      <c r="U100" s="25"/>
      <c r="V100" s="51" t="str">
        <f>IF(Table3[[#This Row],[TagOrderMethod]]="Ratio:","plants per 1 tag",IF(Table3[[#This Row],[TagOrderMethod]]="tags included","",IF(Table3[[#This Row],[TagOrderMethod]]="Qty:","tags",IF(Table3[[#This Row],[TagOrderMethod]]="Auto:",IF(U100&lt;&gt;"","tags","")))))</f>
        <v/>
      </c>
      <c r="W100" s="17">
        <v>50</v>
      </c>
      <c r="X100" s="17" t="str">
        <f>IF(ISNUMBER(SEARCH("tag",Table3[[#This Row],[Notes]])), "Yes", "No")</f>
        <v>No</v>
      </c>
      <c r="Y100" s="17" t="str">
        <f>IF(Table3[[#This Row],[Column11]]="yes","tags included","Auto:")</f>
        <v>Auto:</v>
      </c>
      <c r="Z1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Row],[TagOrderMethod]]="Auto:",IF(U100&gt;0,U100,IF(COUNTBLANK(L100:S100)=8,"",(IF(Table3[[#This Row],[Column11]]&lt;&gt;"no",Table3[[#This Row],[Size]]*(SUM(Table3[[#This Row],[Date 1]:[Date 8]])),"")))),""))),(Table3[[#This Row],[Bundle]])),"")</f>
        <v/>
      </c>
      <c r="AB100" s="94" t="str">
        <f t="shared" si="2"/>
        <v/>
      </c>
      <c r="AC100" s="75"/>
      <c r="AD100" s="42"/>
      <c r="AE100" s="43"/>
      <c r="AF100" s="44"/>
      <c r="AG100" s="134" t="s">
        <v>21</v>
      </c>
      <c r="AH100" s="134" t="s">
        <v>21</v>
      </c>
      <c r="AI100" s="134" t="s">
        <v>1976</v>
      </c>
      <c r="AJ100" s="134" t="s">
        <v>1977</v>
      </c>
      <c r="AK100" s="134" t="s">
        <v>1588</v>
      </c>
      <c r="AL100" s="134" t="s">
        <v>21</v>
      </c>
      <c r="AM100" s="134" t="b">
        <f>IF(AND(Table3[[#This Row],[Column68]]=TRUE,COUNTBLANK(Table3[[#This Row],[Date 1]:[Date 8]])=8),TRUE,FALSE)</f>
        <v>0</v>
      </c>
      <c r="AN100" s="134" t="b">
        <f>COUNTIF(Table3[[#This Row],[512]:[51]],"yes")&gt;0</f>
        <v>0</v>
      </c>
      <c r="AO100" s="45" t="str">
        <f>IF(Table3[[#This Row],[512]]="yes",Table3[[#This Row],[Column1]],"")</f>
        <v/>
      </c>
      <c r="AP100" s="45" t="str">
        <f>IF(Table3[[#This Row],[250]]="yes",Table3[[#This Row],[Column1.5]],"")</f>
        <v/>
      </c>
      <c r="AQ100" s="45" t="str">
        <f>IF(Table3[[#This Row],[288]]="yes",Table3[[#This Row],[Column2]],"")</f>
        <v/>
      </c>
      <c r="AR100" s="45" t="str">
        <f>IF(Table3[[#This Row],[144]]="yes",Table3[[#This Row],[Column3]],"")</f>
        <v/>
      </c>
      <c r="AS100" s="45" t="str">
        <f>IF(Table3[[#This Row],[26]]="yes",Table3[[#This Row],[Column4]],"")</f>
        <v/>
      </c>
      <c r="AT100" s="45" t="str">
        <f>IF(Table3[[#This Row],[51]]="yes",Table3[[#This Row],[Column5]],"")</f>
        <v/>
      </c>
      <c r="AU100" s="29" t="str">
        <f>IF(COUNTBLANK(Table3[[#This Row],[Date 1]:[Date 8]])=7,IF(Table3[[#This Row],[Column9]]&lt;&gt;"",IF(SUM(L100:S100)&lt;&gt;0,Table3[[#This Row],[Column9]],""),""),(SUBSTITUTE(TRIM(SUBSTITUTE(AO100&amp;","&amp;AP100&amp;","&amp;AQ100&amp;","&amp;AR100&amp;","&amp;AS100&amp;","&amp;AT100&amp;",",","," "))," ",", ")))</f>
        <v/>
      </c>
      <c r="AV100" s="35" t="str">
        <f>IF(COUNTBLANK(L100:AC100)&lt;&gt;13,IF(Table3[[#This Row],[Comments]]="Please order in multiples of 20. Minimum order of 100.",IF(COUNTBLANK(Table3[[#This Row],[Date 1]:[Order]])=12,"",1),1),IF(OR(F100="yes",G100="yes",H100="yes",I100="yes",J100="yes",K100="yes"="yes"),1,""))</f>
        <v/>
      </c>
    </row>
    <row r="101" spans="1:48" ht="36" thickBot="1" x14ac:dyDescent="0.4">
      <c r="A101" s="27" t="s">
        <v>187</v>
      </c>
      <c r="B101" s="164">
        <v>1025</v>
      </c>
      <c r="C101" s="16" t="s">
        <v>3282</v>
      </c>
      <c r="D101" s="32" t="s">
        <v>3292</v>
      </c>
      <c r="E101" s="31"/>
      <c r="F101" s="30" t="s">
        <v>21</v>
      </c>
      <c r="G101" s="30" t="s">
        <v>21</v>
      </c>
      <c r="H101" s="30" t="s">
        <v>128</v>
      </c>
      <c r="I101" s="30" t="s">
        <v>128</v>
      </c>
      <c r="J101" s="30" t="s">
        <v>128</v>
      </c>
      <c r="K101" s="30" t="s">
        <v>21</v>
      </c>
      <c r="L101" s="22"/>
      <c r="M101" s="20"/>
      <c r="N101" s="20"/>
      <c r="O101" s="20"/>
      <c r="P101" s="20"/>
      <c r="Q101" s="20"/>
      <c r="R101" s="20"/>
      <c r="S101" s="21"/>
      <c r="T101" s="181" t="str">
        <f>Table3[[#This Row],[Column12]]</f>
        <v>Auto:</v>
      </c>
      <c r="U101" s="25"/>
      <c r="V101" s="51" t="str">
        <f>IF(Table3[[#This Row],[TagOrderMethod]]="Ratio:","plants per 1 tag",IF(Table3[[#This Row],[TagOrderMethod]]="tags included","",IF(Table3[[#This Row],[TagOrderMethod]]="Qty:","tags",IF(Table3[[#This Row],[TagOrderMethod]]="Auto:",IF(U101&lt;&gt;"","tags","")))))</f>
        <v/>
      </c>
      <c r="W101" s="17">
        <v>50</v>
      </c>
      <c r="X101" s="17" t="str">
        <f>IF(ISNUMBER(SEARCH("tag",Table3[[#This Row],[Notes]])), "Yes", "No")</f>
        <v>No</v>
      </c>
      <c r="Y101" s="17" t="str">
        <f>IF(Table3[[#This Row],[Column11]]="yes","tags included","Auto:")</f>
        <v>Auto:</v>
      </c>
      <c r="Z1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Row],[TagOrderMethod]]="Auto:",IF(U101&gt;0,U101,IF(COUNTBLANK(L101:S101)=8,"",(IF(Table3[[#This Row],[Column11]]&lt;&gt;"no",Table3[[#This Row],[Size]]*(SUM(Table3[[#This Row],[Date 1]:[Date 8]])),"")))),""))),(Table3[[#This Row],[Bundle]])),"")</f>
        <v/>
      </c>
      <c r="AB101" s="94" t="str">
        <f t="shared" si="2"/>
        <v/>
      </c>
      <c r="AC101" s="75"/>
      <c r="AD101" s="42"/>
      <c r="AE101" s="43"/>
      <c r="AF101" s="44"/>
      <c r="AG101" s="134" t="s">
        <v>21</v>
      </c>
      <c r="AH101" s="134" t="s">
        <v>21</v>
      </c>
      <c r="AI101" s="134" t="s">
        <v>1978</v>
      </c>
      <c r="AJ101" s="134" t="s">
        <v>1979</v>
      </c>
      <c r="AK101" s="134" t="s">
        <v>1589</v>
      </c>
      <c r="AL101" s="134" t="s">
        <v>21</v>
      </c>
      <c r="AM101" s="134" t="b">
        <f>IF(AND(Table3[[#This Row],[Column68]]=TRUE,COUNTBLANK(Table3[[#This Row],[Date 1]:[Date 8]])=8),TRUE,FALSE)</f>
        <v>0</v>
      </c>
      <c r="AN101" s="134" t="b">
        <f>COUNTIF(Table3[[#This Row],[512]:[51]],"yes")&gt;0</f>
        <v>0</v>
      </c>
      <c r="AO101" s="45" t="str">
        <f>IF(Table3[[#This Row],[512]]="yes",Table3[[#This Row],[Column1]],"")</f>
        <v/>
      </c>
      <c r="AP101" s="45" t="str">
        <f>IF(Table3[[#This Row],[250]]="yes",Table3[[#This Row],[Column1.5]],"")</f>
        <v/>
      </c>
      <c r="AQ101" s="45" t="str">
        <f>IF(Table3[[#This Row],[288]]="yes",Table3[[#This Row],[Column2]],"")</f>
        <v/>
      </c>
      <c r="AR101" s="45" t="str">
        <f>IF(Table3[[#This Row],[144]]="yes",Table3[[#This Row],[Column3]],"")</f>
        <v/>
      </c>
      <c r="AS101" s="45" t="str">
        <f>IF(Table3[[#This Row],[26]]="yes",Table3[[#This Row],[Column4]],"")</f>
        <v/>
      </c>
      <c r="AT101" s="45" t="str">
        <f>IF(Table3[[#This Row],[51]]="yes",Table3[[#This Row],[Column5]],"")</f>
        <v/>
      </c>
      <c r="AU101" s="29" t="str">
        <f>IF(COUNTBLANK(Table3[[#This Row],[Date 1]:[Date 8]])=7,IF(Table3[[#This Row],[Column9]]&lt;&gt;"",IF(SUM(L101:S101)&lt;&gt;0,Table3[[#This Row],[Column9]],""),""),(SUBSTITUTE(TRIM(SUBSTITUTE(AO101&amp;","&amp;AP101&amp;","&amp;AQ101&amp;","&amp;AR101&amp;","&amp;AS101&amp;","&amp;AT101&amp;",",","," "))," ",", ")))</f>
        <v/>
      </c>
      <c r="AV101" s="35" t="str">
        <f>IF(COUNTBLANK(L101:AC101)&lt;&gt;13,IF(Table3[[#This Row],[Comments]]="Please order in multiples of 20. Minimum order of 100.",IF(COUNTBLANK(Table3[[#This Row],[Date 1]:[Order]])=12,"",1),1),IF(OR(F101="yes",G101="yes",H101="yes",I101="yes",J101="yes",K101="yes"="yes"),1,""))</f>
        <v/>
      </c>
    </row>
    <row r="102" spans="1:48" ht="36" thickBot="1" x14ac:dyDescent="0.4">
      <c r="A102" s="27" t="s">
        <v>187</v>
      </c>
      <c r="B102" s="164">
        <v>1030</v>
      </c>
      <c r="C102" s="16" t="s">
        <v>3282</v>
      </c>
      <c r="D102" s="32" t="s">
        <v>2287</v>
      </c>
      <c r="E102" s="31"/>
      <c r="F102" s="30" t="s">
        <v>21</v>
      </c>
      <c r="G102" s="30" t="s">
        <v>21</v>
      </c>
      <c r="H102" s="30" t="s">
        <v>128</v>
      </c>
      <c r="I102" s="30" t="s">
        <v>128</v>
      </c>
      <c r="J102" s="30" t="s">
        <v>128</v>
      </c>
      <c r="K102" s="30" t="s">
        <v>21</v>
      </c>
      <c r="L102" s="22"/>
      <c r="M102" s="20"/>
      <c r="N102" s="20"/>
      <c r="O102" s="20"/>
      <c r="P102" s="20"/>
      <c r="Q102" s="20"/>
      <c r="R102" s="20"/>
      <c r="S102" s="21"/>
      <c r="T102" s="181" t="str">
        <f>Table3[[#This Row],[Column12]]</f>
        <v>Auto:</v>
      </c>
      <c r="U102" s="25"/>
      <c r="V102" s="51" t="str">
        <f>IF(Table3[[#This Row],[TagOrderMethod]]="Ratio:","plants per 1 tag",IF(Table3[[#This Row],[TagOrderMethod]]="tags included","",IF(Table3[[#This Row],[TagOrderMethod]]="Qty:","tags",IF(Table3[[#This Row],[TagOrderMethod]]="Auto:",IF(U102&lt;&gt;"","tags","")))))</f>
        <v/>
      </c>
      <c r="W102" s="17">
        <v>50</v>
      </c>
      <c r="X102" s="17" t="str">
        <f>IF(ISNUMBER(SEARCH("tag",Table3[[#This Row],[Notes]])), "Yes", "No")</f>
        <v>No</v>
      </c>
      <c r="Y102" s="17" t="str">
        <f>IF(Table3[[#This Row],[Column11]]="yes","tags included","Auto:")</f>
        <v>Auto:</v>
      </c>
      <c r="Z1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Row],[TagOrderMethod]]="Auto:",IF(U102&gt;0,U102,IF(COUNTBLANK(L102:S102)=8,"",(IF(Table3[[#This Row],[Column11]]&lt;&gt;"no",Table3[[#This Row],[Size]]*(SUM(Table3[[#This Row],[Date 1]:[Date 8]])),"")))),""))),(Table3[[#This Row],[Bundle]])),"")</f>
        <v/>
      </c>
      <c r="AB102" s="94" t="str">
        <f t="shared" si="2"/>
        <v/>
      </c>
      <c r="AC102" s="75"/>
      <c r="AD102" s="42"/>
      <c r="AE102" s="43"/>
      <c r="AF102" s="44"/>
      <c r="AG102" s="134" t="s">
        <v>21</v>
      </c>
      <c r="AH102" s="134" t="s">
        <v>21</v>
      </c>
      <c r="AI102" s="134" t="s">
        <v>3773</v>
      </c>
      <c r="AJ102" s="134" t="s">
        <v>1980</v>
      </c>
      <c r="AK102" s="134" t="s">
        <v>1590</v>
      </c>
      <c r="AL102" s="134" t="s">
        <v>21</v>
      </c>
      <c r="AM102" s="134" t="b">
        <f>IF(AND(Table3[[#This Row],[Column68]]=TRUE,COUNTBLANK(Table3[[#This Row],[Date 1]:[Date 8]])=8),TRUE,FALSE)</f>
        <v>0</v>
      </c>
      <c r="AN102" s="134" t="b">
        <f>COUNTIF(Table3[[#This Row],[512]:[51]],"yes")&gt;0</f>
        <v>0</v>
      </c>
      <c r="AO102" s="45" t="str">
        <f>IF(Table3[[#This Row],[512]]="yes",Table3[[#This Row],[Column1]],"")</f>
        <v/>
      </c>
      <c r="AP102" s="45" t="str">
        <f>IF(Table3[[#This Row],[250]]="yes",Table3[[#This Row],[Column1.5]],"")</f>
        <v/>
      </c>
      <c r="AQ102" s="45" t="str">
        <f>IF(Table3[[#This Row],[288]]="yes",Table3[[#This Row],[Column2]],"")</f>
        <v/>
      </c>
      <c r="AR102" s="45" t="str">
        <f>IF(Table3[[#This Row],[144]]="yes",Table3[[#This Row],[Column3]],"")</f>
        <v/>
      </c>
      <c r="AS102" s="45" t="str">
        <f>IF(Table3[[#This Row],[26]]="yes",Table3[[#This Row],[Column4]],"")</f>
        <v/>
      </c>
      <c r="AT102" s="45" t="str">
        <f>IF(Table3[[#This Row],[51]]="yes",Table3[[#This Row],[Column5]],"")</f>
        <v/>
      </c>
      <c r="AU102" s="29" t="str">
        <f>IF(COUNTBLANK(Table3[[#This Row],[Date 1]:[Date 8]])=7,IF(Table3[[#This Row],[Column9]]&lt;&gt;"",IF(SUM(L102:S102)&lt;&gt;0,Table3[[#This Row],[Column9]],""),""),(SUBSTITUTE(TRIM(SUBSTITUTE(AO102&amp;","&amp;AP102&amp;","&amp;AQ102&amp;","&amp;AR102&amp;","&amp;AS102&amp;","&amp;AT102&amp;",",","," "))," ",", ")))</f>
        <v/>
      </c>
      <c r="AV102" s="35" t="str">
        <f>IF(COUNTBLANK(L102:AC102)&lt;&gt;13,IF(Table3[[#This Row],[Comments]]="Please order in multiples of 20. Minimum order of 100.",IF(COUNTBLANK(Table3[[#This Row],[Date 1]:[Order]])=12,"",1),1),IF(OR(F102="yes",G102="yes",H102="yes",I102="yes",J102="yes",K102="yes"="yes"),1,""))</f>
        <v/>
      </c>
    </row>
    <row r="103" spans="1:48" ht="36" thickBot="1" x14ac:dyDescent="0.4">
      <c r="A103" s="27" t="s">
        <v>187</v>
      </c>
      <c r="B103" s="164">
        <v>1035</v>
      </c>
      <c r="C103" s="16" t="s">
        <v>3282</v>
      </c>
      <c r="D103" s="32" t="s">
        <v>2288</v>
      </c>
      <c r="E103" s="31"/>
      <c r="F103" s="30" t="s">
        <v>21</v>
      </c>
      <c r="G103" s="30" t="s">
        <v>21</v>
      </c>
      <c r="H103" s="30" t="s">
        <v>21</v>
      </c>
      <c r="I103" s="30" t="s">
        <v>128</v>
      </c>
      <c r="J103" s="30" t="s">
        <v>128</v>
      </c>
      <c r="K103" s="30" t="s">
        <v>21</v>
      </c>
      <c r="L103" s="22"/>
      <c r="M103" s="20"/>
      <c r="N103" s="20"/>
      <c r="O103" s="20"/>
      <c r="P103" s="20"/>
      <c r="Q103" s="20"/>
      <c r="R103" s="20"/>
      <c r="S103" s="21"/>
      <c r="T103" s="181" t="str">
        <f>Table3[[#This Row],[Column12]]</f>
        <v>Auto:</v>
      </c>
      <c r="U103" s="25"/>
      <c r="V103" s="51" t="str">
        <f>IF(Table3[[#This Row],[TagOrderMethod]]="Ratio:","plants per 1 tag",IF(Table3[[#This Row],[TagOrderMethod]]="tags included","",IF(Table3[[#This Row],[TagOrderMethod]]="Qty:","tags",IF(Table3[[#This Row],[TagOrderMethod]]="Auto:",IF(U103&lt;&gt;"","tags","")))))</f>
        <v/>
      </c>
      <c r="W103" s="17">
        <v>50</v>
      </c>
      <c r="X103" s="17" t="str">
        <f>IF(ISNUMBER(SEARCH("tag",Table3[[#This Row],[Notes]])), "Yes", "No")</f>
        <v>No</v>
      </c>
      <c r="Y103" s="17" t="str">
        <f>IF(Table3[[#This Row],[Column11]]="yes","tags included","Auto:")</f>
        <v>Auto:</v>
      </c>
      <c r="Z1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Row],[TagOrderMethod]]="Auto:",IF(U103&gt;0,U103,IF(COUNTBLANK(L103:S103)=8,"",(IF(Table3[[#This Row],[Column11]]&lt;&gt;"no",Table3[[#This Row],[Size]]*(SUM(Table3[[#This Row],[Date 1]:[Date 8]])),"")))),""))),(Table3[[#This Row],[Bundle]])),"")</f>
        <v/>
      </c>
      <c r="AB103" s="94" t="str">
        <f t="shared" si="2"/>
        <v/>
      </c>
      <c r="AC103" s="75"/>
      <c r="AD103" s="42"/>
      <c r="AE103" s="43"/>
      <c r="AF103" s="44"/>
      <c r="AG103" s="134" t="s">
        <v>21</v>
      </c>
      <c r="AH103" s="134" t="s">
        <v>21</v>
      </c>
      <c r="AI103" s="134" t="s">
        <v>21</v>
      </c>
      <c r="AJ103" s="134" t="s">
        <v>2528</v>
      </c>
      <c r="AK103" s="134" t="s">
        <v>2529</v>
      </c>
      <c r="AL103" s="134" t="s">
        <v>21</v>
      </c>
      <c r="AM103" s="134" t="b">
        <f>IF(AND(Table3[[#This Row],[Column68]]=TRUE,COUNTBLANK(Table3[[#This Row],[Date 1]:[Date 8]])=8),TRUE,FALSE)</f>
        <v>0</v>
      </c>
      <c r="AN103" s="134" t="b">
        <f>COUNTIF(Table3[[#This Row],[512]:[51]],"yes")&gt;0</f>
        <v>0</v>
      </c>
      <c r="AO103" s="45" t="str">
        <f>IF(Table3[[#This Row],[512]]="yes",Table3[[#This Row],[Column1]],"")</f>
        <v/>
      </c>
      <c r="AP103" s="45" t="str">
        <f>IF(Table3[[#This Row],[250]]="yes",Table3[[#This Row],[Column1.5]],"")</f>
        <v/>
      </c>
      <c r="AQ103" s="45" t="str">
        <f>IF(Table3[[#This Row],[288]]="yes",Table3[[#This Row],[Column2]],"")</f>
        <v/>
      </c>
      <c r="AR103" s="45" t="str">
        <f>IF(Table3[[#This Row],[144]]="yes",Table3[[#This Row],[Column3]],"")</f>
        <v/>
      </c>
      <c r="AS103" s="45" t="str">
        <f>IF(Table3[[#This Row],[26]]="yes",Table3[[#This Row],[Column4]],"")</f>
        <v/>
      </c>
      <c r="AT103" s="45" t="str">
        <f>IF(Table3[[#This Row],[51]]="yes",Table3[[#This Row],[Column5]],"")</f>
        <v/>
      </c>
      <c r="AU103" s="29" t="str">
        <f>IF(COUNTBLANK(Table3[[#This Row],[Date 1]:[Date 8]])=7,IF(Table3[[#This Row],[Column9]]&lt;&gt;"",IF(SUM(L103:S103)&lt;&gt;0,Table3[[#This Row],[Column9]],""),""),(SUBSTITUTE(TRIM(SUBSTITUTE(AO103&amp;","&amp;AP103&amp;","&amp;AQ103&amp;","&amp;AR103&amp;","&amp;AS103&amp;","&amp;AT103&amp;",",","," "))," ",", ")))</f>
        <v/>
      </c>
      <c r="AV103" s="35" t="str">
        <f>IF(COUNTBLANK(L103:AC103)&lt;&gt;13,IF(Table3[[#This Row],[Comments]]="Please order in multiples of 20. Minimum order of 100.",IF(COUNTBLANK(Table3[[#This Row],[Date 1]:[Order]])=12,"",1),1),IF(OR(F103="yes",G103="yes",H103="yes",I103="yes",J103="yes",K103="yes"="yes"),1,""))</f>
        <v/>
      </c>
    </row>
    <row r="104" spans="1:48" ht="36" thickBot="1" x14ac:dyDescent="0.4">
      <c r="A104" s="27" t="s">
        <v>187</v>
      </c>
      <c r="B104" s="164">
        <v>1040</v>
      </c>
      <c r="C104" s="16" t="s">
        <v>3282</v>
      </c>
      <c r="D104" s="32" t="s">
        <v>1283</v>
      </c>
      <c r="E104" s="31"/>
      <c r="F104" s="30" t="s">
        <v>21</v>
      </c>
      <c r="G104" s="30" t="s">
        <v>21</v>
      </c>
      <c r="H104" s="30" t="s">
        <v>128</v>
      </c>
      <c r="I104" s="30" t="s">
        <v>128</v>
      </c>
      <c r="J104" s="30" t="s">
        <v>128</v>
      </c>
      <c r="K104" s="30" t="s">
        <v>21</v>
      </c>
      <c r="L104" s="22"/>
      <c r="M104" s="20"/>
      <c r="N104" s="20"/>
      <c r="O104" s="20"/>
      <c r="P104" s="20"/>
      <c r="Q104" s="20"/>
      <c r="R104" s="20"/>
      <c r="S104" s="21"/>
      <c r="T104" s="181" t="str">
        <f>Table3[[#This Row],[Column12]]</f>
        <v>Auto:</v>
      </c>
      <c r="U104" s="25"/>
      <c r="V104" s="51" t="str">
        <f>IF(Table3[[#This Row],[TagOrderMethod]]="Ratio:","plants per 1 tag",IF(Table3[[#This Row],[TagOrderMethod]]="tags included","",IF(Table3[[#This Row],[TagOrderMethod]]="Qty:","tags",IF(Table3[[#This Row],[TagOrderMethod]]="Auto:",IF(U104&lt;&gt;"","tags","")))))</f>
        <v/>
      </c>
      <c r="W104" s="17">
        <v>50</v>
      </c>
      <c r="X104" s="17" t="str">
        <f>IF(ISNUMBER(SEARCH("tag",Table3[[#This Row],[Notes]])), "Yes", "No")</f>
        <v>No</v>
      </c>
      <c r="Y104" s="17" t="str">
        <f>IF(Table3[[#This Row],[Column11]]="yes","tags included","Auto:")</f>
        <v>Auto:</v>
      </c>
      <c r="Z1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Row],[TagOrderMethod]]="Auto:",IF(U104&gt;0,U104,IF(COUNTBLANK(L104:S104)=8,"",(IF(Table3[[#This Row],[Column11]]&lt;&gt;"no",Table3[[#This Row],[Size]]*(SUM(Table3[[#This Row],[Date 1]:[Date 8]])),"")))),""))),(Table3[[#This Row],[Bundle]])),"")</f>
        <v/>
      </c>
      <c r="AB104" s="94" t="str">
        <f t="shared" si="2"/>
        <v/>
      </c>
      <c r="AC104" s="75"/>
      <c r="AD104" s="42"/>
      <c r="AE104" s="43"/>
      <c r="AF104" s="44"/>
      <c r="AG104" s="134" t="s">
        <v>21</v>
      </c>
      <c r="AH104" s="134" t="s">
        <v>21</v>
      </c>
      <c r="AI104" s="134" t="s">
        <v>2530</v>
      </c>
      <c r="AJ104" s="134" t="s">
        <v>2531</v>
      </c>
      <c r="AK104" s="134" t="s">
        <v>2532</v>
      </c>
      <c r="AL104" s="134" t="s">
        <v>21</v>
      </c>
      <c r="AM104" s="134" t="b">
        <f>IF(AND(Table3[[#This Row],[Column68]]=TRUE,COUNTBLANK(Table3[[#This Row],[Date 1]:[Date 8]])=8),TRUE,FALSE)</f>
        <v>0</v>
      </c>
      <c r="AN104" s="134" t="b">
        <f>COUNTIF(Table3[[#This Row],[512]:[51]],"yes")&gt;0</f>
        <v>0</v>
      </c>
      <c r="AO104" s="45" t="str">
        <f>IF(Table3[[#This Row],[512]]="yes",Table3[[#This Row],[Column1]],"")</f>
        <v/>
      </c>
      <c r="AP104" s="45" t="str">
        <f>IF(Table3[[#This Row],[250]]="yes",Table3[[#This Row],[Column1.5]],"")</f>
        <v/>
      </c>
      <c r="AQ104" s="45" t="str">
        <f>IF(Table3[[#This Row],[288]]="yes",Table3[[#This Row],[Column2]],"")</f>
        <v/>
      </c>
      <c r="AR104" s="45" t="str">
        <f>IF(Table3[[#This Row],[144]]="yes",Table3[[#This Row],[Column3]],"")</f>
        <v/>
      </c>
      <c r="AS104" s="45" t="str">
        <f>IF(Table3[[#This Row],[26]]="yes",Table3[[#This Row],[Column4]],"")</f>
        <v/>
      </c>
      <c r="AT104" s="45" t="str">
        <f>IF(Table3[[#This Row],[51]]="yes",Table3[[#This Row],[Column5]],"")</f>
        <v/>
      </c>
      <c r="AU104" s="29" t="str">
        <f>IF(COUNTBLANK(Table3[[#This Row],[Date 1]:[Date 8]])=7,IF(Table3[[#This Row],[Column9]]&lt;&gt;"",IF(SUM(L104:S104)&lt;&gt;0,Table3[[#This Row],[Column9]],""),""),(SUBSTITUTE(TRIM(SUBSTITUTE(AO104&amp;","&amp;AP104&amp;","&amp;AQ104&amp;","&amp;AR104&amp;","&amp;AS104&amp;","&amp;AT104&amp;",",","," "))," ",", ")))</f>
        <v/>
      </c>
      <c r="AV104" s="35" t="str">
        <f>IF(COUNTBLANK(L104:AC104)&lt;&gt;13,IF(Table3[[#This Row],[Comments]]="Please order in multiples of 20. Minimum order of 100.",IF(COUNTBLANK(Table3[[#This Row],[Date 1]:[Order]])=12,"",1),1),IF(OR(F104="yes",G104="yes",H104="yes",I104="yes",J104="yes",K104="yes"="yes"),1,""))</f>
        <v/>
      </c>
    </row>
    <row r="105" spans="1:48" ht="36" thickBot="1" x14ac:dyDescent="0.4">
      <c r="A105" s="27" t="s">
        <v>187</v>
      </c>
      <c r="B105" s="164">
        <v>1045</v>
      </c>
      <c r="C105" s="16" t="s">
        <v>3282</v>
      </c>
      <c r="D105" s="32" t="s">
        <v>367</v>
      </c>
      <c r="E105" s="31"/>
      <c r="F105" s="30" t="s">
        <v>21</v>
      </c>
      <c r="G105" s="30" t="s">
        <v>21</v>
      </c>
      <c r="H105" s="30" t="s">
        <v>128</v>
      </c>
      <c r="I105" s="30" t="s">
        <v>128</v>
      </c>
      <c r="J105" s="30" t="s">
        <v>128</v>
      </c>
      <c r="K105" s="30" t="s">
        <v>21</v>
      </c>
      <c r="L105" s="22"/>
      <c r="M105" s="20"/>
      <c r="N105" s="20"/>
      <c r="O105" s="20"/>
      <c r="P105" s="20"/>
      <c r="Q105" s="20"/>
      <c r="R105" s="20"/>
      <c r="S105" s="21"/>
      <c r="T105" s="181" t="str">
        <f>Table3[[#This Row],[Column12]]</f>
        <v>Auto:</v>
      </c>
      <c r="U105" s="25"/>
      <c r="V105" s="51" t="str">
        <f>IF(Table3[[#This Row],[TagOrderMethod]]="Ratio:","plants per 1 tag",IF(Table3[[#This Row],[TagOrderMethod]]="tags included","",IF(Table3[[#This Row],[TagOrderMethod]]="Qty:","tags",IF(Table3[[#This Row],[TagOrderMethod]]="Auto:",IF(U105&lt;&gt;"","tags","")))))</f>
        <v/>
      </c>
      <c r="W105" s="17">
        <v>50</v>
      </c>
      <c r="X105" s="17" t="str">
        <f>IF(ISNUMBER(SEARCH("tag",Table3[[#This Row],[Notes]])), "Yes", "No")</f>
        <v>No</v>
      </c>
      <c r="Y105" s="17" t="str">
        <f>IF(Table3[[#This Row],[Column11]]="yes","tags included","Auto:")</f>
        <v>Auto:</v>
      </c>
      <c r="Z1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Row],[TagOrderMethod]]="Auto:",IF(U105&gt;0,U105,IF(COUNTBLANK(L105:S105)=8,"",(IF(Table3[[#This Row],[Column11]]&lt;&gt;"no",Table3[[#This Row],[Size]]*(SUM(Table3[[#This Row],[Date 1]:[Date 8]])),"")))),""))),(Table3[[#This Row],[Bundle]])),"")</f>
        <v/>
      </c>
      <c r="AB105" s="94" t="str">
        <f t="shared" si="2"/>
        <v/>
      </c>
      <c r="AC105" s="75"/>
      <c r="AD105" s="42"/>
      <c r="AE105" s="43"/>
      <c r="AF105" s="44"/>
      <c r="AG105" s="134" t="s">
        <v>21</v>
      </c>
      <c r="AH105" s="134" t="s">
        <v>21</v>
      </c>
      <c r="AI105" s="134" t="s">
        <v>2533</v>
      </c>
      <c r="AJ105" s="134" t="s">
        <v>2069</v>
      </c>
      <c r="AK105" s="134" t="s">
        <v>2070</v>
      </c>
      <c r="AL105" s="134" t="s">
        <v>21</v>
      </c>
      <c r="AM105" s="134" t="b">
        <f>IF(AND(Table3[[#This Row],[Column68]]=TRUE,COUNTBLANK(Table3[[#This Row],[Date 1]:[Date 8]])=8),TRUE,FALSE)</f>
        <v>0</v>
      </c>
      <c r="AN105" s="134" t="b">
        <f>COUNTIF(Table3[[#This Row],[512]:[51]],"yes")&gt;0</f>
        <v>0</v>
      </c>
      <c r="AO105" s="45" t="str">
        <f>IF(Table3[[#This Row],[512]]="yes",Table3[[#This Row],[Column1]],"")</f>
        <v/>
      </c>
      <c r="AP105" s="45" t="str">
        <f>IF(Table3[[#This Row],[250]]="yes",Table3[[#This Row],[Column1.5]],"")</f>
        <v/>
      </c>
      <c r="AQ105" s="45" t="str">
        <f>IF(Table3[[#This Row],[288]]="yes",Table3[[#This Row],[Column2]],"")</f>
        <v/>
      </c>
      <c r="AR105" s="45" t="str">
        <f>IF(Table3[[#This Row],[144]]="yes",Table3[[#This Row],[Column3]],"")</f>
        <v/>
      </c>
      <c r="AS105" s="45" t="str">
        <f>IF(Table3[[#This Row],[26]]="yes",Table3[[#This Row],[Column4]],"")</f>
        <v/>
      </c>
      <c r="AT105" s="45" t="str">
        <f>IF(Table3[[#This Row],[51]]="yes",Table3[[#This Row],[Column5]],"")</f>
        <v/>
      </c>
      <c r="AU105" s="29" t="str">
        <f>IF(COUNTBLANK(Table3[[#This Row],[Date 1]:[Date 8]])=7,IF(Table3[[#This Row],[Column9]]&lt;&gt;"",IF(SUM(L105:S105)&lt;&gt;0,Table3[[#This Row],[Column9]],""),""),(SUBSTITUTE(TRIM(SUBSTITUTE(AO105&amp;","&amp;AP105&amp;","&amp;AQ105&amp;","&amp;AR105&amp;","&amp;AS105&amp;","&amp;AT105&amp;",",","," "))," ",", ")))</f>
        <v/>
      </c>
      <c r="AV105" s="35" t="str">
        <f>IF(COUNTBLANK(L105:AC105)&lt;&gt;13,IF(Table3[[#This Row],[Comments]]="Please order in multiples of 20. Minimum order of 100.",IF(COUNTBLANK(Table3[[#This Row],[Date 1]:[Order]])=12,"",1),1),IF(OR(F105="yes",G105="yes",H105="yes",I105="yes",J105="yes",K105="yes"="yes"),1,""))</f>
        <v/>
      </c>
    </row>
    <row r="106" spans="1:48" ht="36" thickBot="1" x14ac:dyDescent="0.4">
      <c r="A106" s="27" t="s">
        <v>187</v>
      </c>
      <c r="B106" s="164">
        <v>1050</v>
      </c>
      <c r="C106" s="16" t="s">
        <v>3282</v>
      </c>
      <c r="D106" s="32" t="s">
        <v>368</v>
      </c>
      <c r="E106" s="31"/>
      <c r="F106" s="30" t="s">
        <v>21</v>
      </c>
      <c r="G106" s="30" t="s">
        <v>21</v>
      </c>
      <c r="H106" s="30" t="s">
        <v>128</v>
      </c>
      <c r="I106" s="30" t="s">
        <v>128</v>
      </c>
      <c r="J106" s="30" t="s">
        <v>128</v>
      </c>
      <c r="K106" s="30" t="s">
        <v>21</v>
      </c>
      <c r="L106" s="22"/>
      <c r="M106" s="20"/>
      <c r="N106" s="20"/>
      <c r="O106" s="20"/>
      <c r="P106" s="20"/>
      <c r="Q106" s="20"/>
      <c r="R106" s="20"/>
      <c r="S106" s="21"/>
      <c r="T106" s="181" t="str">
        <f>Table3[[#This Row],[Column12]]</f>
        <v>Auto:</v>
      </c>
      <c r="U106" s="25"/>
      <c r="V106" s="51" t="str">
        <f>IF(Table3[[#This Row],[TagOrderMethod]]="Ratio:","plants per 1 tag",IF(Table3[[#This Row],[TagOrderMethod]]="tags included","",IF(Table3[[#This Row],[TagOrderMethod]]="Qty:","tags",IF(Table3[[#This Row],[TagOrderMethod]]="Auto:",IF(U106&lt;&gt;"","tags","")))))</f>
        <v/>
      </c>
      <c r="W106" s="17">
        <v>50</v>
      </c>
      <c r="X106" s="17" t="str">
        <f>IF(ISNUMBER(SEARCH("tag",Table3[[#This Row],[Notes]])), "Yes", "No")</f>
        <v>No</v>
      </c>
      <c r="Y106" s="17" t="str">
        <f>IF(Table3[[#This Row],[Column11]]="yes","tags included","Auto:")</f>
        <v>Auto:</v>
      </c>
      <c r="Z1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Row],[TagOrderMethod]]="Auto:",IF(U106&gt;0,U106,IF(COUNTBLANK(L106:S106)=8,"",(IF(Table3[[#This Row],[Column11]]&lt;&gt;"no",Table3[[#This Row],[Size]]*(SUM(Table3[[#This Row],[Date 1]:[Date 8]])),"")))),""))),(Table3[[#This Row],[Bundle]])),"")</f>
        <v/>
      </c>
      <c r="AB106" s="94" t="str">
        <f t="shared" si="2"/>
        <v/>
      </c>
      <c r="AC106" s="75"/>
      <c r="AD106" s="42"/>
      <c r="AE106" s="43"/>
      <c r="AF106" s="44"/>
      <c r="AG106" s="134" t="s">
        <v>21</v>
      </c>
      <c r="AH106" s="134" t="s">
        <v>21</v>
      </c>
      <c r="AI106" s="134" t="s">
        <v>2534</v>
      </c>
      <c r="AJ106" s="134" t="s">
        <v>2535</v>
      </c>
      <c r="AK106" s="134" t="s">
        <v>2536</v>
      </c>
      <c r="AL106" s="134" t="s">
        <v>21</v>
      </c>
      <c r="AM106" s="134" t="b">
        <f>IF(AND(Table3[[#This Row],[Column68]]=TRUE,COUNTBLANK(Table3[[#This Row],[Date 1]:[Date 8]])=8),TRUE,FALSE)</f>
        <v>0</v>
      </c>
      <c r="AN106" s="134" t="b">
        <f>COUNTIF(Table3[[#This Row],[512]:[51]],"yes")&gt;0</f>
        <v>0</v>
      </c>
      <c r="AO106" s="45" t="str">
        <f>IF(Table3[[#This Row],[512]]="yes",Table3[[#This Row],[Column1]],"")</f>
        <v/>
      </c>
      <c r="AP106" s="45" t="str">
        <f>IF(Table3[[#This Row],[250]]="yes",Table3[[#This Row],[Column1.5]],"")</f>
        <v/>
      </c>
      <c r="AQ106" s="45" t="str">
        <f>IF(Table3[[#This Row],[288]]="yes",Table3[[#This Row],[Column2]],"")</f>
        <v/>
      </c>
      <c r="AR106" s="45" t="str">
        <f>IF(Table3[[#This Row],[144]]="yes",Table3[[#This Row],[Column3]],"")</f>
        <v/>
      </c>
      <c r="AS106" s="45" t="str">
        <f>IF(Table3[[#This Row],[26]]="yes",Table3[[#This Row],[Column4]],"")</f>
        <v/>
      </c>
      <c r="AT106" s="45" t="str">
        <f>IF(Table3[[#This Row],[51]]="yes",Table3[[#This Row],[Column5]],"")</f>
        <v/>
      </c>
      <c r="AU106" s="29" t="str">
        <f>IF(COUNTBLANK(Table3[[#This Row],[Date 1]:[Date 8]])=7,IF(Table3[[#This Row],[Column9]]&lt;&gt;"",IF(SUM(L106:S106)&lt;&gt;0,Table3[[#This Row],[Column9]],""),""),(SUBSTITUTE(TRIM(SUBSTITUTE(AO106&amp;","&amp;AP106&amp;","&amp;AQ106&amp;","&amp;AR106&amp;","&amp;AS106&amp;","&amp;AT106&amp;",",","," "))," ",", ")))</f>
        <v/>
      </c>
      <c r="AV106" s="35" t="str">
        <f>IF(COUNTBLANK(L106:AC106)&lt;&gt;13,IF(Table3[[#This Row],[Comments]]="Please order in multiples of 20. Minimum order of 100.",IF(COUNTBLANK(Table3[[#This Row],[Date 1]:[Order]])=12,"",1),1),IF(OR(F106="yes",G106="yes",H106="yes",I106="yes",J106="yes",K106="yes"="yes"),1,""))</f>
        <v/>
      </c>
    </row>
    <row r="107" spans="1:48" ht="36" thickBot="1" x14ac:dyDescent="0.4">
      <c r="A107" s="27" t="s">
        <v>187</v>
      </c>
      <c r="B107" s="164">
        <v>1055</v>
      </c>
      <c r="C107" s="16" t="s">
        <v>3282</v>
      </c>
      <c r="D107" s="32" t="s">
        <v>369</v>
      </c>
      <c r="E107" s="31"/>
      <c r="F107" s="30" t="s">
        <v>21</v>
      </c>
      <c r="G107" s="30" t="s">
        <v>21</v>
      </c>
      <c r="H107" s="30" t="s">
        <v>128</v>
      </c>
      <c r="I107" s="30" t="s">
        <v>128</v>
      </c>
      <c r="J107" s="30" t="s">
        <v>128</v>
      </c>
      <c r="K107" s="30" t="s">
        <v>21</v>
      </c>
      <c r="L107" s="22"/>
      <c r="M107" s="20"/>
      <c r="N107" s="20"/>
      <c r="O107" s="20"/>
      <c r="P107" s="20"/>
      <c r="Q107" s="20"/>
      <c r="R107" s="20"/>
      <c r="S107" s="21"/>
      <c r="T107" s="181" t="str">
        <f>Table3[[#This Row],[Column12]]</f>
        <v>Auto:</v>
      </c>
      <c r="U107" s="25"/>
      <c r="V107" s="51" t="str">
        <f>IF(Table3[[#This Row],[TagOrderMethod]]="Ratio:","plants per 1 tag",IF(Table3[[#This Row],[TagOrderMethod]]="tags included","",IF(Table3[[#This Row],[TagOrderMethod]]="Qty:","tags",IF(Table3[[#This Row],[TagOrderMethod]]="Auto:",IF(U107&lt;&gt;"","tags","")))))</f>
        <v/>
      </c>
      <c r="W107" s="17">
        <v>50</v>
      </c>
      <c r="X107" s="17" t="str">
        <f>IF(ISNUMBER(SEARCH("tag",Table3[[#This Row],[Notes]])), "Yes", "No")</f>
        <v>No</v>
      </c>
      <c r="Y107" s="17" t="str">
        <f>IF(Table3[[#This Row],[Column11]]="yes","tags included","Auto:")</f>
        <v>Auto:</v>
      </c>
      <c r="Z1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Row],[TagOrderMethod]]="Auto:",IF(U107&gt;0,U107,IF(COUNTBLANK(L107:S107)=8,"",(IF(Table3[[#This Row],[Column11]]&lt;&gt;"no",Table3[[#This Row],[Size]]*(SUM(Table3[[#This Row],[Date 1]:[Date 8]])),"")))),""))),(Table3[[#This Row],[Bundle]])),"")</f>
        <v/>
      </c>
      <c r="AB107" s="94" t="str">
        <f t="shared" si="2"/>
        <v/>
      </c>
      <c r="AC107" s="75"/>
      <c r="AD107" s="42"/>
      <c r="AE107" s="43"/>
      <c r="AF107" s="44"/>
      <c r="AG107" s="134" t="s">
        <v>21</v>
      </c>
      <c r="AH107" s="134" t="s">
        <v>21</v>
      </c>
      <c r="AI107" s="134" t="s">
        <v>2537</v>
      </c>
      <c r="AJ107" s="134" t="s">
        <v>2538</v>
      </c>
      <c r="AK107" s="134" t="s">
        <v>2539</v>
      </c>
      <c r="AL107" s="134" t="s">
        <v>21</v>
      </c>
      <c r="AM107" s="134" t="b">
        <f>IF(AND(Table3[[#This Row],[Column68]]=TRUE,COUNTBLANK(Table3[[#This Row],[Date 1]:[Date 8]])=8),TRUE,FALSE)</f>
        <v>0</v>
      </c>
      <c r="AN107" s="134" t="b">
        <f>COUNTIF(Table3[[#This Row],[512]:[51]],"yes")&gt;0</f>
        <v>0</v>
      </c>
      <c r="AO107" s="45" t="str">
        <f>IF(Table3[[#This Row],[512]]="yes",Table3[[#This Row],[Column1]],"")</f>
        <v/>
      </c>
      <c r="AP107" s="45" t="str">
        <f>IF(Table3[[#This Row],[250]]="yes",Table3[[#This Row],[Column1.5]],"")</f>
        <v/>
      </c>
      <c r="AQ107" s="45" t="str">
        <f>IF(Table3[[#This Row],[288]]="yes",Table3[[#This Row],[Column2]],"")</f>
        <v/>
      </c>
      <c r="AR107" s="45" t="str">
        <f>IF(Table3[[#This Row],[144]]="yes",Table3[[#This Row],[Column3]],"")</f>
        <v/>
      </c>
      <c r="AS107" s="45" t="str">
        <f>IF(Table3[[#This Row],[26]]="yes",Table3[[#This Row],[Column4]],"")</f>
        <v/>
      </c>
      <c r="AT107" s="45" t="str">
        <f>IF(Table3[[#This Row],[51]]="yes",Table3[[#This Row],[Column5]],"")</f>
        <v/>
      </c>
      <c r="AU107" s="29" t="str">
        <f>IF(COUNTBLANK(Table3[[#This Row],[Date 1]:[Date 8]])=7,IF(Table3[[#This Row],[Column9]]&lt;&gt;"",IF(SUM(L107:S107)&lt;&gt;0,Table3[[#This Row],[Column9]],""),""),(SUBSTITUTE(TRIM(SUBSTITUTE(AO107&amp;","&amp;AP107&amp;","&amp;AQ107&amp;","&amp;AR107&amp;","&amp;AS107&amp;","&amp;AT107&amp;",",","," "))," ",", ")))</f>
        <v/>
      </c>
      <c r="AV107" s="35" t="str">
        <f>IF(COUNTBLANK(L107:AC107)&lt;&gt;13,IF(Table3[[#This Row],[Comments]]="Please order in multiples of 20. Minimum order of 100.",IF(COUNTBLANK(Table3[[#This Row],[Date 1]:[Order]])=12,"",1),1),IF(OR(F107="yes",G107="yes",H107="yes",I107="yes",J107="yes",K107="yes"="yes"),1,""))</f>
        <v/>
      </c>
    </row>
    <row r="108" spans="1:48" ht="36" thickBot="1" x14ac:dyDescent="0.4">
      <c r="A108" s="27" t="s">
        <v>187</v>
      </c>
      <c r="B108" s="164">
        <v>1060</v>
      </c>
      <c r="C108" s="16" t="s">
        <v>3282</v>
      </c>
      <c r="D108" s="32" t="s">
        <v>370</v>
      </c>
      <c r="E108" s="31"/>
      <c r="F108" s="30" t="s">
        <v>21</v>
      </c>
      <c r="G108" s="30" t="s">
        <v>21</v>
      </c>
      <c r="H108" s="30" t="s">
        <v>128</v>
      </c>
      <c r="I108" s="30" t="s">
        <v>128</v>
      </c>
      <c r="J108" s="30" t="s">
        <v>128</v>
      </c>
      <c r="K108" s="30" t="s">
        <v>21</v>
      </c>
      <c r="L108" s="22"/>
      <c r="M108" s="20"/>
      <c r="N108" s="20"/>
      <c r="O108" s="20"/>
      <c r="P108" s="20"/>
      <c r="Q108" s="20"/>
      <c r="R108" s="20"/>
      <c r="S108" s="21"/>
      <c r="T108" s="181" t="str">
        <f>Table3[[#This Row],[Column12]]</f>
        <v>Auto:</v>
      </c>
      <c r="U108" s="25"/>
      <c r="V108" s="51" t="str">
        <f>IF(Table3[[#This Row],[TagOrderMethod]]="Ratio:","plants per 1 tag",IF(Table3[[#This Row],[TagOrderMethod]]="tags included","",IF(Table3[[#This Row],[TagOrderMethod]]="Qty:","tags",IF(Table3[[#This Row],[TagOrderMethod]]="Auto:",IF(U108&lt;&gt;"","tags","")))))</f>
        <v/>
      </c>
      <c r="W108" s="17">
        <v>50</v>
      </c>
      <c r="X108" s="17" t="str">
        <f>IF(ISNUMBER(SEARCH("tag",Table3[[#This Row],[Notes]])), "Yes", "No")</f>
        <v>No</v>
      </c>
      <c r="Y108" s="17" t="str">
        <f>IF(Table3[[#This Row],[Column11]]="yes","tags included","Auto:")</f>
        <v>Auto:</v>
      </c>
      <c r="Z1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Row],[TagOrderMethod]]="Auto:",IF(U108&gt;0,U108,IF(COUNTBLANK(L108:S108)=8,"",(IF(Table3[[#This Row],[Column11]]&lt;&gt;"no",Table3[[#This Row],[Size]]*(SUM(Table3[[#This Row],[Date 1]:[Date 8]])),"")))),""))),(Table3[[#This Row],[Bundle]])),"")</f>
        <v/>
      </c>
      <c r="AB108" s="94" t="str">
        <f t="shared" si="2"/>
        <v/>
      </c>
      <c r="AC108" s="75"/>
      <c r="AD108" s="42"/>
      <c r="AE108" s="43"/>
      <c r="AF108" s="44"/>
      <c r="AG108" s="134" t="s">
        <v>21</v>
      </c>
      <c r="AH108" s="134" t="s">
        <v>21</v>
      </c>
      <c r="AI108" s="134" t="s">
        <v>2540</v>
      </c>
      <c r="AJ108" s="134" t="s">
        <v>2541</v>
      </c>
      <c r="AK108" s="134" t="s">
        <v>2542</v>
      </c>
      <c r="AL108" s="134" t="s">
        <v>21</v>
      </c>
      <c r="AM108" s="134" t="b">
        <f>IF(AND(Table3[[#This Row],[Column68]]=TRUE,COUNTBLANK(Table3[[#This Row],[Date 1]:[Date 8]])=8),TRUE,FALSE)</f>
        <v>0</v>
      </c>
      <c r="AN108" s="134" t="b">
        <f>COUNTIF(Table3[[#This Row],[512]:[51]],"yes")&gt;0</f>
        <v>0</v>
      </c>
      <c r="AO108" s="45" t="str">
        <f>IF(Table3[[#This Row],[512]]="yes",Table3[[#This Row],[Column1]],"")</f>
        <v/>
      </c>
      <c r="AP108" s="45" t="str">
        <f>IF(Table3[[#This Row],[250]]="yes",Table3[[#This Row],[Column1.5]],"")</f>
        <v/>
      </c>
      <c r="AQ108" s="45" t="str">
        <f>IF(Table3[[#This Row],[288]]="yes",Table3[[#This Row],[Column2]],"")</f>
        <v/>
      </c>
      <c r="AR108" s="45" t="str">
        <f>IF(Table3[[#This Row],[144]]="yes",Table3[[#This Row],[Column3]],"")</f>
        <v/>
      </c>
      <c r="AS108" s="45" t="str">
        <f>IF(Table3[[#This Row],[26]]="yes",Table3[[#This Row],[Column4]],"")</f>
        <v/>
      </c>
      <c r="AT108" s="45" t="str">
        <f>IF(Table3[[#This Row],[51]]="yes",Table3[[#This Row],[Column5]],"")</f>
        <v/>
      </c>
      <c r="AU108" s="29" t="str">
        <f>IF(COUNTBLANK(Table3[[#This Row],[Date 1]:[Date 8]])=7,IF(Table3[[#This Row],[Column9]]&lt;&gt;"",IF(SUM(L108:S108)&lt;&gt;0,Table3[[#This Row],[Column9]],""),""),(SUBSTITUTE(TRIM(SUBSTITUTE(AO108&amp;","&amp;AP108&amp;","&amp;AQ108&amp;","&amp;AR108&amp;","&amp;AS108&amp;","&amp;AT108&amp;",",","," "))," ",", ")))</f>
        <v/>
      </c>
      <c r="AV108" s="35" t="str">
        <f>IF(COUNTBLANK(L108:AC108)&lt;&gt;13,IF(Table3[[#This Row],[Comments]]="Please order in multiples of 20. Minimum order of 100.",IF(COUNTBLANK(Table3[[#This Row],[Date 1]:[Order]])=12,"",1),1),IF(OR(F108="yes",G108="yes",H108="yes",I108="yes",J108="yes",K108="yes"="yes"),1,""))</f>
        <v/>
      </c>
    </row>
    <row r="109" spans="1:48" ht="36" thickBot="1" x14ac:dyDescent="0.4">
      <c r="A109" s="27" t="s">
        <v>187</v>
      </c>
      <c r="B109" s="164">
        <v>1065</v>
      </c>
      <c r="C109" s="16" t="s">
        <v>3282</v>
      </c>
      <c r="D109" s="32" t="s">
        <v>1812</v>
      </c>
      <c r="E109" s="31"/>
      <c r="F109" s="30" t="s">
        <v>21</v>
      </c>
      <c r="G109" s="30" t="s">
        <v>21</v>
      </c>
      <c r="H109" s="30" t="s">
        <v>128</v>
      </c>
      <c r="I109" s="30" t="s">
        <v>128</v>
      </c>
      <c r="J109" s="30" t="s">
        <v>128</v>
      </c>
      <c r="K109" s="30" t="s">
        <v>21</v>
      </c>
      <c r="L109" s="22"/>
      <c r="M109" s="20"/>
      <c r="N109" s="20"/>
      <c r="O109" s="20"/>
      <c r="P109" s="20"/>
      <c r="Q109" s="20"/>
      <c r="R109" s="20"/>
      <c r="S109" s="21"/>
      <c r="T109" s="181" t="str">
        <f>Table3[[#This Row],[Column12]]</f>
        <v>Auto:</v>
      </c>
      <c r="U109" s="25"/>
      <c r="V109" s="51" t="str">
        <f>IF(Table3[[#This Row],[TagOrderMethod]]="Ratio:","plants per 1 tag",IF(Table3[[#This Row],[TagOrderMethod]]="tags included","",IF(Table3[[#This Row],[TagOrderMethod]]="Qty:","tags",IF(Table3[[#This Row],[TagOrderMethod]]="Auto:",IF(U109&lt;&gt;"","tags","")))))</f>
        <v/>
      </c>
      <c r="W109" s="17">
        <v>50</v>
      </c>
      <c r="X109" s="17" t="str">
        <f>IF(ISNUMBER(SEARCH("tag",Table3[[#This Row],[Notes]])), "Yes", "No")</f>
        <v>No</v>
      </c>
      <c r="Y109" s="17" t="str">
        <f>IF(Table3[[#This Row],[Column11]]="yes","tags included","Auto:")</f>
        <v>Auto:</v>
      </c>
      <c r="Z1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Row],[TagOrderMethod]]="Auto:",IF(U109&gt;0,U109,IF(COUNTBLANK(L109:S109)=8,"",(IF(Table3[[#This Row],[Column11]]&lt;&gt;"no",Table3[[#This Row],[Size]]*(SUM(Table3[[#This Row],[Date 1]:[Date 8]])),"")))),""))),(Table3[[#This Row],[Bundle]])),"")</f>
        <v/>
      </c>
      <c r="AB109" s="94" t="str">
        <f t="shared" si="2"/>
        <v/>
      </c>
      <c r="AC109" s="75"/>
      <c r="AD109" s="42"/>
      <c r="AE109" s="43"/>
      <c r="AF109" s="44"/>
      <c r="AG109" s="134" t="s">
        <v>21</v>
      </c>
      <c r="AH109" s="134" t="s">
        <v>21</v>
      </c>
      <c r="AI109" s="134" t="s">
        <v>3774</v>
      </c>
      <c r="AJ109" s="134" t="s">
        <v>3775</v>
      </c>
      <c r="AK109" s="134" t="s">
        <v>3776</v>
      </c>
      <c r="AL109" s="134" t="s">
        <v>21</v>
      </c>
      <c r="AM109" s="134" t="b">
        <f>IF(AND(Table3[[#This Row],[Column68]]=TRUE,COUNTBLANK(Table3[[#This Row],[Date 1]:[Date 8]])=8),TRUE,FALSE)</f>
        <v>0</v>
      </c>
      <c r="AN109" s="134" t="b">
        <f>COUNTIF(Table3[[#This Row],[512]:[51]],"yes")&gt;0</f>
        <v>0</v>
      </c>
      <c r="AO109" s="45" t="str">
        <f>IF(Table3[[#This Row],[512]]="yes",Table3[[#This Row],[Column1]],"")</f>
        <v/>
      </c>
      <c r="AP109" s="45" t="str">
        <f>IF(Table3[[#This Row],[250]]="yes",Table3[[#This Row],[Column1.5]],"")</f>
        <v/>
      </c>
      <c r="AQ109" s="45" t="str">
        <f>IF(Table3[[#This Row],[288]]="yes",Table3[[#This Row],[Column2]],"")</f>
        <v/>
      </c>
      <c r="AR109" s="45" t="str">
        <f>IF(Table3[[#This Row],[144]]="yes",Table3[[#This Row],[Column3]],"")</f>
        <v/>
      </c>
      <c r="AS109" s="45" t="str">
        <f>IF(Table3[[#This Row],[26]]="yes",Table3[[#This Row],[Column4]],"")</f>
        <v/>
      </c>
      <c r="AT109" s="45" t="str">
        <f>IF(Table3[[#This Row],[51]]="yes",Table3[[#This Row],[Column5]],"")</f>
        <v/>
      </c>
      <c r="AU109" s="29" t="str">
        <f>IF(COUNTBLANK(Table3[[#This Row],[Date 1]:[Date 8]])=7,IF(Table3[[#This Row],[Column9]]&lt;&gt;"",IF(SUM(L109:S109)&lt;&gt;0,Table3[[#This Row],[Column9]],""),""),(SUBSTITUTE(TRIM(SUBSTITUTE(AO109&amp;","&amp;AP109&amp;","&amp;AQ109&amp;","&amp;AR109&amp;","&amp;AS109&amp;","&amp;AT109&amp;",",","," "))," ",", ")))</f>
        <v/>
      </c>
      <c r="AV109" s="35" t="str">
        <f>IF(COUNTBLANK(L109:AC109)&lt;&gt;13,IF(Table3[[#This Row],[Comments]]="Please order in multiples of 20. Minimum order of 100.",IF(COUNTBLANK(Table3[[#This Row],[Date 1]:[Order]])=12,"",1),1),IF(OR(F109="yes",G109="yes",H109="yes",I109="yes",J109="yes",K109="yes"="yes"),1,""))</f>
        <v/>
      </c>
    </row>
    <row r="110" spans="1:48" ht="36" thickBot="1" x14ac:dyDescent="0.4">
      <c r="A110" s="27" t="s">
        <v>187</v>
      </c>
      <c r="B110" s="164">
        <v>1095</v>
      </c>
      <c r="C110" s="16" t="s">
        <v>3282</v>
      </c>
      <c r="D110" s="32" t="s">
        <v>3293</v>
      </c>
      <c r="E110" s="31"/>
      <c r="F110" s="30" t="s">
        <v>128</v>
      </c>
      <c r="G110" s="30" t="s">
        <v>128</v>
      </c>
      <c r="H110" s="30" t="s">
        <v>128</v>
      </c>
      <c r="I110" s="30" t="s">
        <v>128</v>
      </c>
      <c r="J110" s="30" t="s">
        <v>21</v>
      </c>
      <c r="K110" s="30" t="s">
        <v>21</v>
      </c>
      <c r="L110" s="22"/>
      <c r="M110" s="20"/>
      <c r="N110" s="20"/>
      <c r="O110" s="20"/>
      <c r="P110" s="20"/>
      <c r="Q110" s="20"/>
      <c r="R110" s="20"/>
      <c r="S110" s="21"/>
      <c r="T110" s="181" t="str">
        <f>Table3[[#This Row],[Column12]]</f>
        <v>Auto:</v>
      </c>
      <c r="U110" s="25"/>
      <c r="V110" s="51" t="str">
        <f>IF(Table3[[#This Row],[TagOrderMethod]]="Ratio:","plants per 1 tag",IF(Table3[[#This Row],[TagOrderMethod]]="tags included","",IF(Table3[[#This Row],[TagOrderMethod]]="Qty:","tags",IF(Table3[[#This Row],[TagOrderMethod]]="Auto:",IF(U110&lt;&gt;"","tags","")))))</f>
        <v/>
      </c>
      <c r="W110" s="17">
        <v>50</v>
      </c>
      <c r="X110" s="17" t="str">
        <f>IF(ISNUMBER(SEARCH("tag",Table3[[#This Row],[Notes]])), "Yes", "No")</f>
        <v>No</v>
      </c>
      <c r="Y110" s="17" t="str">
        <f>IF(Table3[[#This Row],[Column11]]="yes","tags included","Auto:")</f>
        <v>Auto:</v>
      </c>
      <c r="Z1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Row],[TagOrderMethod]]="Auto:",IF(U110&gt;0,U110,IF(COUNTBLANK(L110:S110)=8,"",(IF(Table3[[#This Row],[Column11]]&lt;&gt;"no",Table3[[#This Row],[Size]]*(SUM(Table3[[#This Row],[Date 1]:[Date 8]])),"")))),""))),(Table3[[#This Row],[Bundle]])),"")</f>
        <v/>
      </c>
      <c r="AB110" s="94" t="str">
        <f t="shared" si="2"/>
        <v/>
      </c>
      <c r="AC110" s="75"/>
      <c r="AD110" s="42"/>
      <c r="AE110" s="43"/>
      <c r="AF110" s="44"/>
      <c r="AG110" s="134" t="s">
        <v>3777</v>
      </c>
      <c r="AH110" s="134" t="s">
        <v>3778</v>
      </c>
      <c r="AI110" s="134" t="s">
        <v>3779</v>
      </c>
      <c r="AJ110" s="134" t="s">
        <v>3780</v>
      </c>
      <c r="AK110" s="134" t="s">
        <v>21</v>
      </c>
      <c r="AL110" s="134" t="s">
        <v>21</v>
      </c>
      <c r="AM110" s="134" t="b">
        <f>IF(AND(Table3[[#This Row],[Column68]]=TRUE,COUNTBLANK(Table3[[#This Row],[Date 1]:[Date 8]])=8),TRUE,FALSE)</f>
        <v>0</v>
      </c>
      <c r="AN110" s="134" t="b">
        <f>COUNTIF(Table3[[#This Row],[512]:[51]],"yes")&gt;0</f>
        <v>0</v>
      </c>
      <c r="AO110" s="45" t="str">
        <f>IF(Table3[[#This Row],[512]]="yes",Table3[[#This Row],[Column1]],"")</f>
        <v/>
      </c>
      <c r="AP110" s="45" t="str">
        <f>IF(Table3[[#This Row],[250]]="yes",Table3[[#This Row],[Column1.5]],"")</f>
        <v/>
      </c>
      <c r="AQ110" s="45" t="str">
        <f>IF(Table3[[#This Row],[288]]="yes",Table3[[#This Row],[Column2]],"")</f>
        <v/>
      </c>
      <c r="AR110" s="45" t="str">
        <f>IF(Table3[[#This Row],[144]]="yes",Table3[[#This Row],[Column3]],"")</f>
        <v/>
      </c>
      <c r="AS110" s="45" t="str">
        <f>IF(Table3[[#This Row],[26]]="yes",Table3[[#This Row],[Column4]],"")</f>
        <v/>
      </c>
      <c r="AT110" s="45" t="str">
        <f>IF(Table3[[#This Row],[51]]="yes",Table3[[#This Row],[Column5]],"")</f>
        <v/>
      </c>
      <c r="AU110" s="29" t="str">
        <f>IF(COUNTBLANK(Table3[[#This Row],[Date 1]:[Date 8]])=7,IF(Table3[[#This Row],[Column9]]&lt;&gt;"",IF(SUM(L110:S110)&lt;&gt;0,Table3[[#This Row],[Column9]],""),""),(SUBSTITUTE(TRIM(SUBSTITUTE(AO110&amp;","&amp;AP110&amp;","&amp;AQ110&amp;","&amp;AR110&amp;","&amp;AS110&amp;","&amp;AT110&amp;",",","," "))," ",", ")))</f>
        <v/>
      </c>
      <c r="AV110" s="35" t="str">
        <f>IF(COUNTBLANK(L110:AC110)&lt;&gt;13,IF(Table3[[#This Row],[Comments]]="Please order in multiples of 20. Minimum order of 100.",IF(COUNTBLANK(Table3[[#This Row],[Date 1]:[Order]])=12,"",1),1),IF(OR(F110="yes",G110="yes",H110="yes",I110="yes",J110="yes",K110="yes"="yes"),1,""))</f>
        <v/>
      </c>
    </row>
    <row r="111" spans="1:48" ht="36" thickBot="1" x14ac:dyDescent="0.4">
      <c r="A111" s="27" t="s">
        <v>187</v>
      </c>
      <c r="B111" s="164">
        <v>1125</v>
      </c>
      <c r="C111" s="16" t="s">
        <v>3282</v>
      </c>
      <c r="D111" s="32" t="s">
        <v>371</v>
      </c>
      <c r="E111" s="31"/>
      <c r="F111" s="30" t="s">
        <v>21</v>
      </c>
      <c r="G111" s="30" t="s">
        <v>21</v>
      </c>
      <c r="H111" s="30" t="s">
        <v>21</v>
      </c>
      <c r="I111" s="30" t="s">
        <v>21</v>
      </c>
      <c r="J111" s="30" t="s">
        <v>128</v>
      </c>
      <c r="K111" s="30" t="s">
        <v>21</v>
      </c>
      <c r="L111" s="22"/>
      <c r="M111" s="20"/>
      <c r="N111" s="20"/>
      <c r="O111" s="20"/>
      <c r="P111" s="20"/>
      <c r="Q111" s="20"/>
      <c r="R111" s="20"/>
      <c r="S111" s="21"/>
      <c r="T111" s="181" t="str">
        <f>Table3[[#This Row],[Column12]]</f>
        <v>Auto:</v>
      </c>
      <c r="U111" s="25"/>
      <c r="V111" s="51" t="str">
        <f>IF(Table3[[#This Row],[TagOrderMethod]]="Ratio:","plants per 1 tag",IF(Table3[[#This Row],[TagOrderMethod]]="tags included","",IF(Table3[[#This Row],[TagOrderMethod]]="Qty:","tags",IF(Table3[[#This Row],[TagOrderMethod]]="Auto:",IF(U111&lt;&gt;"","tags","")))))</f>
        <v/>
      </c>
      <c r="W111" s="17">
        <v>50</v>
      </c>
      <c r="X111" s="17" t="str">
        <f>IF(ISNUMBER(SEARCH("tag",Table3[[#This Row],[Notes]])), "Yes", "No")</f>
        <v>No</v>
      </c>
      <c r="Y111" s="17" t="str">
        <f>IF(Table3[[#This Row],[Column11]]="yes","tags included","Auto:")</f>
        <v>Auto:</v>
      </c>
      <c r="Z1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Row],[TagOrderMethod]]="Auto:",IF(U111&gt;0,U111,IF(COUNTBLANK(L111:S111)=8,"",(IF(Table3[[#This Row],[Column11]]&lt;&gt;"no",Table3[[#This Row],[Size]]*(SUM(Table3[[#This Row],[Date 1]:[Date 8]])),"")))),""))),(Table3[[#This Row],[Bundle]])),"")</f>
        <v/>
      </c>
      <c r="AB111" s="94" t="str">
        <f t="shared" si="2"/>
        <v/>
      </c>
      <c r="AC111" s="75"/>
      <c r="AD111" s="42"/>
      <c r="AE111" s="43"/>
      <c r="AF111" s="44"/>
      <c r="AG111" s="134" t="s">
        <v>21</v>
      </c>
      <c r="AH111" s="134" t="s">
        <v>21</v>
      </c>
      <c r="AI111" s="134" t="s">
        <v>21</v>
      </c>
      <c r="AJ111" s="134" t="s">
        <v>21</v>
      </c>
      <c r="AK111" s="134" t="s">
        <v>1460</v>
      </c>
      <c r="AL111" s="134" t="s">
        <v>21</v>
      </c>
      <c r="AM111" s="134" t="b">
        <f>IF(AND(Table3[[#This Row],[Column68]]=TRUE,COUNTBLANK(Table3[[#This Row],[Date 1]:[Date 8]])=8),TRUE,FALSE)</f>
        <v>0</v>
      </c>
      <c r="AN111" s="134" t="b">
        <f>COUNTIF(Table3[[#This Row],[512]:[51]],"yes")&gt;0</f>
        <v>0</v>
      </c>
      <c r="AO111" s="45" t="str">
        <f>IF(Table3[[#This Row],[512]]="yes",Table3[[#This Row],[Column1]],"")</f>
        <v/>
      </c>
      <c r="AP111" s="45" t="str">
        <f>IF(Table3[[#This Row],[250]]="yes",Table3[[#This Row],[Column1.5]],"")</f>
        <v/>
      </c>
      <c r="AQ111" s="45" t="str">
        <f>IF(Table3[[#This Row],[288]]="yes",Table3[[#This Row],[Column2]],"")</f>
        <v/>
      </c>
      <c r="AR111" s="45" t="str">
        <f>IF(Table3[[#This Row],[144]]="yes",Table3[[#This Row],[Column3]],"")</f>
        <v/>
      </c>
      <c r="AS111" s="45" t="str">
        <f>IF(Table3[[#This Row],[26]]="yes",Table3[[#This Row],[Column4]],"")</f>
        <v/>
      </c>
      <c r="AT111" s="45" t="str">
        <f>IF(Table3[[#This Row],[51]]="yes",Table3[[#This Row],[Column5]],"")</f>
        <v/>
      </c>
      <c r="AU111" s="29" t="str">
        <f>IF(COUNTBLANK(Table3[[#This Row],[Date 1]:[Date 8]])=7,IF(Table3[[#This Row],[Column9]]&lt;&gt;"",IF(SUM(L111:S111)&lt;&gt;0,Table3[[#This Row],[Column9]],""),""),(SUBSTITUTE(TRIM(SUBSTITUTE(AO111&amp;","&amp;AP111&amp;","&amp;AQ111&amp;","&amp;AR111&amp;","&amp;AS111&amp;","&amp;AT111&amp;",",","," "))," ",", ")))</f>
        <v/>
      </c>
      <c r="AV111" s="35" t="str">
        <f>IF(COUNTBLANK(L111:AC111)&lt;&gt;13,IF(Table3[[#This Row],[Comments]]="Please order in multiples of 20. Minimum order of 100.",IF(COUNTBLANK(Table3[[#This Row],[Date 1]:[Order]])=12,"",1),1),IF(OR(F111="yes",G111="yes",H111="yes",I111="yes",J111="yes",K111="yes"="yes"),1,""))</f>
        <v/>
      </c>
    </row>
    <row r="112" spans="1:48" ht="36" thickBot="1" x14ac:dyDescent="0.4">
      <c r="A112" s="27" t="s">
        <v>187</v>
      </c>
      <c r="B112" s="164">
        <v>1130</v>
      </c>
      <c r="C112" s="16" t="s">
        <v>3282</v>
      </c>
      <c r="D112" s="32" t="s">
        <v>372</v>
      </c>
      <c r="E112" s="31"/>
      <c r="F112" s="30" t="s">
        <v>21</v>
      </c>
      <c r="G112" s="30" t="s">
        <v>21</v>
      </c>
      <c r="H112" s="30" t="s">
        <v>21</v>
      </c>
      <c r="I112" s="30" t="s">
        <v>21</v>
      </c>
      <c r="J112" s="30" t="s">
        <v>128</v>
      </c>
      <c r="K112" s="30" t="s">
        <v>21</v>
      </c>
      <c r="L112" s="22"/>
      <c r="M112" s="20"/>
      <c r="N112" s="20"/>
      <c r="O112" s="20"/>
      <c r="P112" s="20"/>
      <c r="Q112" s="20"/>
      <c r="R112" s="20"/>
      <c r="S112" s="21"/>
      <c r="T112" s="181" t="str">
        <f>Table3[[#This Row],[Column12]]</f>
        <v>Auto:</v>
      </c>
      <c r="U112" s="25"/>
      <c r="V112" s="51" t="str">
        <f>IF(Table3[[#This Row],[TagOrderMethod]]="Ratio:","plants per 1 tag",IF(Table3[[#This Row],[TagOrderMethod]]="tags included","",IF(Table3[[#This Row],[TagOrderMethod]]="Qty:","tags",IF(Table3[[#This Row],[TagOrderMethod]]="Auto:",IF(U112&lt;&gt;"","tags","")))))</f>
        <v/>
      </c>
      <c r="W112" s="17">
        <v>50</v>
      </c>
      <c r="X112" s="17" t="str">
        <f>IF(ISNUMBER(SEARCH("tag",Table3[[#This Row],[Notes]])), "Yes", "No")</f>
        <v>No</v>
      </c>
      <c r="Y112" s="17" t="str">
        <f>IF(Table3[[#This Row],[Column11]]="yes","tags included","Auto:")</f>
        <v>Auto:</v>
      </c>
      <c r="Z1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Row],[TagOrderMethod]]="Auto:",IF(U112&gt;0,U112,IF(COUNTBLANK(L112:S112)=8,"",(IF(Table3[[#This Row],[Column11]]&lt;&gt;"no",Table3[[#This Row],[Size]]*(SUM(Table3[[#This Row],[Date 1]:[Date 8]])),"")))),""))),(Table3[[#This Row],[Bundle]])),"")</f>
        <v/>
      </c>
      <c r="AB112" s="94" t="str">
        <f t="shared" si="2"/>
        <v/>
      </c>
      <c r="AC112" s="75"/>
      <c r="AD112" s="42"/>
      <c r="AE112" s="43"/>
      <c r="AF112" s="44"/>
      <c r="AG112" s="134" t="s">
        <v>21</v>
      </c>
      <c r="AH112" s="134" t="s">
        <v>21</v>
      </c>
      <c r="AI112" s="134" t="s">
        <v>21</v>
      </c>
      <c r="AJ112" s="134" t="s">
        <v>21</v>
      </c>
      <c r="AK112" s="134" t="s">
        <v>1461</v>
      </c>
      <c r="AL112" s="134" t="s">
        <v>21</v>
      </c>
      <c r="AM112" s="134" t="b">
        <f>IF(AND(Table3[[#This Row],[Column68]]=TRUE,COUNTBLANK(Table3[[#This Row],[Date 1]:[Date 8]])=8),TRUE,FALSE)</f>
        <v>0</v>
      </c>
      <c r="AN112" s="134" t="b">
        <f>COUNTIF(Table3[[#This Row],[512]:[51]],"yes")&gt;0</f>
        <v>0</v>
      </c>
      <c r="AO112" s="45" t="str">
        <f>IF(Table3[[#This Row],[512]]="yes",Table3[[#This Row],[Column1]],"")</f>
        <v/>
      </c>
      <c r="AP112" s="45" t="str">
        <f>IF(Table3[[#This Row],[250]]="yes",Table3[[#This Row],[Column1.5]],"")</f>
        <v/>
      </c>
      <c r="AQ112" s="45" t="str">
        <f>IF(Table3[[#This Row],[288]]="yes",Table3[[#This Row],[Column2]],"")</f>
        <v/>
      </c>
      <c r="AR112" s="45" t="str">
        <f>IF(Table3[[#This Row],[144]]="yes",Table3[[#This Row],[Column3]],"")</f>
        <v/>
      </c>
      <c r="AS112" s="45" t="str">
        <f>IF(Table3[[#This Row],[26]]="yes",Table3[[#This Row],[Column4]],"")</f>
        <v/>
      </c>
      <c r="AT112" s="45" t="str">
        <f>IF(Table3[[#This Row],[51]]="yes",Table3[[#This Row],[Column5]],"")</f>
        <v/>
      </c>
      <c r="AU112" s="29" t="str">
        <f>IF(COUNTBLANK(Table3[[#This Row],[Date 1]:[Date 8]])=7,IF(Table3[[#This Row],[Column9]]&lt;&gt;"",IF(SUM(L112:S112)&lt;&gt;0,Table3[[#This Row],[Column9]],""),""),(SUBSTITUTE(TRIM(SUBSTITUTE(AO112&amp;","&amp;AP112&amp;","&amp;AQ112&amp;","&amp;AR112&amp;","&amp;AS112&amp;","&amp;AT112&amp;",",","," "))," ",", ")))</f>
        <v/>
      </c>
      <c r="AV112" s="35" t="str">
        <f>IF(COUNTBLANK(L112:AC112)&lt;&gt;13,IF(Table3[[#This Row],[Comments]]="Please order in multiples of 20. Minimum order of 100.",IF(COUNTBLANK(Table3[[#This Row],[Date 1]:[Order]])=12,"",1),1),IF(OR(F112="yes",G112="yes",H112="yes",I112="yes",J112="yes",K112="yes"="yes"),1,""))</f>
        <v/>
      </c>
    </row>
    <row r="113" spans="1:48" ht="36" thickBot="1" x14ac:dyDescent="0.4">
      <c r="A113" s="27" t="s">
        <v>187</v>
      </c>
      <c r="B113" s="164">
        <v>1135</v>
      </c>
      <c r="C113" s="16" t="s">
        <v>3282</v>
      </c>
      <c r="D113" s="32" t="s">
        <v>2289</v>
      </c>
      <c r="E113" s="31"/>
      <c r="F113" s="30" t="s">
        <v>21</v>
      </c>
      <c r="G113" s="30" t="s">
        <v>21</v>
      </c>
      <c r="H113" s="30" t="s">
        <v>21</v>
      </c>
      <c r="I113" s="30" t="s">
        <v>21</v>
      </c>
      <c r="J113" s="30" t="s">
        <v>128</v>
      </c>
      <c r="K113" s="30" t="s">
        <v>21</v>
      </c>
      <c r="L113" s="22"/>
      <c r="M113" s="20"/>
      <c r="N113" s="20"/>
      <c r="O113" s="20"/>
      <c r="P113" s="20"/>
      <c r="Q113" s="20"/>
      <c r="R113" s="20"/>
      <c r="S113" s="21"/>
      <c r="T113" s="181" t="str">
        <f>Table3[[#This Row],[Column12]]</f>
        <v>Auto:</v>
      </c>
      <c r="U113" s="25"/>
      <c r="V113" s="51" t="str">
        <f>IF(Table3[[#This Row],[TagOrderMethod]]="Ratio:","plants per 1 tag",IF(Table3[[#This Row],[TagOrderMethod]]="tags included","",IF(Table3[[#This Row],[TagOrderMethod]]="Qty:","tags",IF(Table3[[#This Row],[TagOrderMethod]]="Auto:",IF(U113&lt;&gt;"","tags","")))))</f>
        <v/>
      </c>
      <c r="W113" s="17">
        <v>50</v>
      </c>
      <c r="X113" s="17" t="str">
        <f>IF(ISNUMBER(SEARCH("tag",Table3[[#This Row],[Notes]])), "Yes", "No")</f>
        <v>No</v>
      </c>
      <c r="Y113" s="17" t="str">
        <f>IF(Table3[[#This Row],[Column11]]="yes","tags included","Auto:")</f>
        <v>Auto:</v>
      </c>
      <c r="Z1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Row],[TagOrderMethod]]="Auto:",IF(U113&gt;0,U113,IF(COUNTBLANK(L113:S113)=8,"",(IF(Table3[[#This Row],[Column11]]&lt;&gt;"no",Table3[[#This Row],[Size]]*(SUM(Table3[[#This Row],[Date 1]:[Date 8]])),"")))),""))),(Table3[[#This Row],[Bundle]])),"")</f>
        <v/>
      </c>
      <c r="AB113" s="94" t="str">
        <f t="shared" si="2"/>
        <v/>
      </c>
      <c r="AC113" s="75"/>
      <c r="AD113" s="42"/>
      <c r="AE113" s="43"/>
      <c r="AF113" s="44"/>
      <c r="AG113" s="134" t="s">
        <v>21</v>
      </c>
      <c r="AH113" s="134" t="s">
        <v>21</v>
      </c>
      <c r="AI113" s="134" t="s">
        <v>21</v>
      </c>
      <c r="AJ113" s="134" t="s">
        <v>21</v>
      </c>
      <c r="AK113" s="134" t="s">
        <v>1462</v>
      </c>
      <c r="AL113" s="134" t="s">
        <v>21</v>
      </c>
      <c r="AM113" s="134" t="b">
        <f>IF(AND(Table3[[#This Row],[Column68]]=TRUE,COUNTBLANK(Table3[[#This Row],[Date 1]:[Date 8]])=8),TRUE,FALSE)</f>
        <v>0</v>
      </c>
      <c r="AN113" s="134" t="b">
        <f>COUNTIF(Table3[[#This Row],[512]:[51]],"yes")&gt;0</f>
        <v>0</v>
      </c>
      <c r="AO113" s="45" t="str">
        <f>IF(Table3[[#This Row],[512]]="yes",Table3[[#This Row],[Column1]],"")</f>
        <v/>
      </c>
      <c r="AP113" s="45" t="str">
        <f>IF(Table3[[#This Row],[250]]="yes",Table3[[#This Row],[Column1.5]],"")</f>
        <v/>
      </c>
      <c r="AQ113" s="45" t="str">
        <f>IF(Table3[[#This Row],[288]]="yes",Table3[[#This Row],[Column2]],"")</f>
        <v/>
      </c>
      <c r="AR113" s="45" t="str">
        <f>IF(Table3[[#This Row],[144]]="yes",Table3[[#This Row],[Column3]],"")</f>
        <v/>
      </c>
      <c r="AS113" s="45" t="str">
        <f>IF(Table3[[#This Row],[26]]="yes",Table3[[#This Row],[Column4]],"")</f>
        <v/>
      </c>
      <c r="AT113" s="45" t="str">
        <f>IF(Table3[[#This Row],[51]]="yes",Table3[[#This Row],[Column5]],"")</f>
        <v/>
      </c>
      <c r="AU113" s="29" t="str">
        <f>IF(COUNTBLANK(Table3[[#This Row],[Date 1]:[Date 8]])=7,IF(Table3[[#This Row],[Column9]]&lt;&gt;"",IF(SUM(L113:S113)&lt;&gt;0,Table3[[#This Row],[Column9]],""),""),(SUBSTITUTE(TRIM(SUBSTITUTE(AO113&amp;","&amp;AP113&amp;","&amp;AQ113&amp;","&amp;AR113&amp;","&amp;AS113&amp;","&amp;AT113&amp;",",","," "))," ",", ")))</f>
        <v/>
      </c>
      <c r="AV113" s="35" t="str">
        <f>IF(COUNTBLANK(L113:AC113)&lt;&gt;13,IF(Table3[[#This Row],[Comments]]="Please order in multiples of 20. Minimum order of 100.",IF(COUNTBLANK(Table3[[#This Row],[Date 1]:[Order]])=12,"",1),1),IF(OR(F113="yes",G113="yes",H113="yes",I113="yes",J113="yes",K113="yes"="yes"),1,""))</f>
        <v/>
      </c>
    </row>
    <row r="114" spans="1:48" ht="36" thickBot="1" x14ac:dyDescent="0.4">
      <c r="A114" s="27" t="s">
        <v>187</v>
      </c>
      <c r="B114" s="164">
        <v>1140</v>
      </c>
      <c r="C114" s="16" t="s">
        <v>3282</v>
      </c>
      <c r="D114" s="32" t="s">
        <v>3294</v>
      </c>
      <c r="E114" s="31"/>
      <c r="F114" s="30" t="s">
        <v>21</v>
      </c>
      <c r="G114" s="30" t="s">
        <v>21</v>
      </c>
      <c r="H114" s="30" t="s">
        <v>21</v>
      </c>
      <c r="I114" s="30" t="s">
        <v>21</v>
      </c>
      <c r="J114" s="30" t="s">
        <v>128</v>
      </c>
      <c r="K114" s="30" t="s">
        <v>21</v>
      </c>
      <c r="L114" s="22"/>
      <c r="M114" s="20"/>
      <c r="N114" s="20"/>
      <c r="O114" s="20"/>
      <c r="P114" s="20"/>
      <c r="Q114" s="20"/>
      <c r="R114" s="20"/>
      <c r="S114" s="21"/>
      <c r="T114" s="181" t="str">
        <f>Table3[[#This Row],[Column12]]</f>
        <v>Auto:</v>
      </c>
      <c r="U114" s="25"/>
      <c r="V114" s="51" t="str">
        <f>IF(Table3[[#This Row],[TagOrderMethod]]="Ratio:","plants per 1 tag",IF(Table3[[#This Row],[TagOrderMethod]]="tags included","",IF(Table3[[#This Row],[TagOrderMethod]]="Qty:","tags",IF(Table3[[#This Row],[TagOrderMethod]]="Auto:",IF(U114&lt;&gt;"","tags","")))))</f>
        <v/>
      </c>
      <c r="W114" s="17">
        <v>50</v>
      </c>
      <c r="X114" s="17" t="str">
        <f>IF(ISNUMBER(SEARCH("tag",Table3[[#This Row],[Notes]])), "Yes", "No")</f>
        <v>No</v>
      </c>
      <c r="Y114" s="17" t="str">
        <f>IF(Table3[[#This Row],[Column11]]="yes","tags included","Auto:")</f>
        <v>Auto:</v>
      </c>
      <c r="Z1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Row],[TagOrderMethod]]="Auto:",IF(U114&gt;0,U114,IF(COUNTBLANK(L114:S114)=8,"",(IF(Table3[[#This Row],[Column11]]&lt;&gt;"no",Table3[[#This Row],[Size]]*(SUM(Table3[[#This Row],[Date 1]:[Date 8]])),"")))),""))),(Table3[[#This Row],[Bundle]])),"")</f>
        <v/>
      </c>
      <c r="AB114" s="94" t="str">
        <f t="shared" si="2"/>
        <v/>
      </c>
      <c r="AC114" s="75"/>
      <c r="AD114" s="42"/>
      <c r="AE114" s="43"/>
      <c r="AF114" s="44"/>
      <c r="AG114" s="134" t="s">
        <v>21</v>
      </c>
      <c r="AH114" s="134" t="s">
        <v>21</v>
      </c>
      <c r="AI114" s="134" t="s">
        <v>21</v>
      </c>
      <c r="AJ114" s="134" t="s">
        <v>21</v>
      </c>
      <c r="AK114" s="134" t="s">
        <v>3781</v>
      </c>
      <c r="AL114" s="134" t="s">
        <v>21</v>
      </c>
      <c r="AM114" s="134" t="b">
        <f>IF(AND(Table3[[#This Row],[Column68]]=TRUE,COUNTBLANK(Table3[[#This Row],[Date 1]:[Date 8]])=8),TRUE,FALSE)</f>
        <v>0</v>
      </c>
      <c r="AN114" s="134" t="b">
        <f>COUNTIF(Table3[[#This Row],[512]:[51]],"yes")&gt;0</f>
        <v>0</v>
      </c>
      <c r="AO114" s="45" t="str">
        <f>IF(Table3[[#This Row],[512]]="yes",Table3[[#This Row],[Column1]],"")</f>
        <v/>
      </c>
      <c r="AP114" s="45" t="str">
        <f>IF(Table3[[#This Row],[250]]="yes",Table3[[#This Row],[Column1.5]],"")</f>
        <v/>
      </c>
      <c r="AQ114" s="45" t="str">
        <f>IF(Table3[[#This Row],[288]]="yes",Table3[[#This Row],[Column2]],"")</f>
        <v/>
      </c>
      <c r="AR114" s="45" t="str">
        <f>IF(Table3[[#This Row],[144]]="yes",Table3[[#This Row],[Column3]],"")</f>
        <v/>
      </c>
      <c r="AS114" s="45" t="str">
        <f>IF(Table3[[#This Row],[26]]="yes",Table3[[#This Row],[Column4]],"")</f>
        <v/>
      </c>
      <c r="AT114" s="45" t="str">
        <f>IF(Table3[[#This Row],[51]]="yes",Table3[[#This Row],[Column5]],"")</f>
        <v/>
      </c>
      <c r="AU114" s="29" t="str">
        <f>IF(COUNTBLANK(Table3[[#This Row],[Date 1]:[Date 8]])=7,IF(Table3[[#This Row],[Column9]]&lt;&gt;"",IF(SUM(L114:S114)&lt;&gt;0,Table3[[#This Row],[Column9]],""),""),(SUBSTITUTE(TRIM(SUBSTITUTE(AO114&amp;","&amp;AP114&amp;","&amp;AQ114&amp;","&amp;AR114&amp;","&amp;AS114&amp;","&amp;AT114&amp;",",","," "))," ",", ")))</f>
        <v/>
      </c>
      <c r="AV114" s="35" t="str">
        <f>IF(COUNTBLANK(L114:AC114)&lt;&gt;13,IF(Table3[[#This Row],[Comments]]="Please order in multiples of 20. Minimum order of 100.",IF(COUNTBLANK(Table3[[#This Row],[Date 1]:[Order]])=12,"",1),1),IF(OR(F114="yes",G114="yes",H114="yes",I114="yes",J114="yes",K114="yes"="yes"),1,""))</f>
        <v/>
      </c>
    </row>
    <row r="115" spans="1:48" ht="36" thickBot="1" x14ac:dyDescent="0.4">
      <c r="A115" s="27" t="s">
        <v>187</v>
      </c>
      <c r="B115" s="164">
        <v>1145</v>
      </c>
      <c r="C115" s="16" t="s">
        <v>3282</v>
      </c>
      <c r="D115" s="32" t="s">
        <v>373</v>
      </c>
      <c r="E115" s="31"/>
      <c r="F115" s="30" t="s">
        <v>21</v>
      </c>
      <c r="G115" s="30" t="s">
        <v>21</v>
      </c>
      <c r="H115" s="30" t="s">
        <v>21</v>
      </c>
      <c r="I115" s="30" t="s">
        <v>21</v>
      </c>
      <c r="J115" s="30" t="s">
        <v>128</v>
      </c>
      <c r="K115" s="30" t="s">
        <v>21</v>
      </c>
      <c r="L115" s="22"/>
      <c r="M115" s="20"/>
      <c r="N115" s="20"/>
      <c r="O115" s="20"/>
      <c r="P115" s="20"/>
      <c r="Q115" s="20"/>
      <c r="R115" s="20"/>
      <c r="S115" s="21"/>
      <c r="T115" s="181" t="str">
        <f>Table3[[#This Row],[Column12]]</f>
        <v>Auto:</v>
      </c>
      <c r="U115" s="25"/>
      <c r="V115" s="51" t="str">
        <f>IF(Table3[[#This Row],[TagOrderMethod]]="Ratio:","plants per 1 tag",IF(Table3[[#This Row],[TagOrderMethod]]="tags included","",IF(Table3[[#This Row],[TagOrderMethod]]="Qty:","tags",IF(Table3[[#This Row],[TagOrderMethod]]="Auto:",IF(U115&lt;&gt;"","tags","")))))</f>
        <v/>
      </c>
      <c r="W115" s="17">
        <v>50</v>
      </c>
      <c r="X115" s="17" t="str">
        <f>IF(ISNUMBER(SEARCH("tag",Table3[[#This Row],[Notes]])), "Yes", "No")</f>
        <v>No</v>
      </c>
      <c r="Y115" s="17" t="str">
        <f>IF(Table3[[#This Row],[Column11]]="yes","tags included","Auto:")</f>
        <v>Auto:</v>
      </c>
      <c r="Z1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Row],[TagOrderMethod]]="Auto:",IF(U115&gt;0,U115,IF(COUNTBLANK(L115:S115)=8,"",(IF(Table3[[#This Row],[Column11]]&lt;&gt;"no",Table3[[#This Row],[Size]]*(SUM(Table3[[#This Row],[Date 1]:[Date 8]])),"")))),""))),(Table3[[#This Row],[Bundle]])),"")</f>
        <v/>
      </c>
      <c r="AB115" s="94" t="str">
        <f t="shared" si="2"/>
        <v/>
      </c>
      <c r="AC115" s="75"/>
      <c r="AD115" s="42"/>
      <c r="AE115" s="43"/>
      <c r="AF115" s="44"/>
      <c r="AG115" s="134" t="s">
        <v>21</v>
      </c>
      <c r="AH115" s="134" t="s">
        <v>21</v>
      </c>
      <c r="AI115" s="134" t="s">
        <v>21</v>
      </c>
      <c r="AJ115" s="134" t="s">
        <v>21</v>
      </c>
      <c r="AK115" s="134" t="s">
        <v>3782</v>
      </c>
      <c r="AL115" s="134" t="s">
        <v>21</v>
      </c>
      <c r="AM115" s="134" t="b">
        <f>IF(AND(Table3[[#This Row],[Column68]]=TRUE,COUNTBLANK(Table3[[#This Row],[Date 1]:[Date 8]])=8),TRUE,FALSE)</f>
        <v>0</v>
      </c>
      <c r="AN115" s="134" t="b">
        <f>COUNTIF(Table3[[#This Row],[512]:[51]],"yes")&gt;0</f>
        <v>0</v>
      </c>
      <c r="AO115" s="45" t="str">
        <f>IF(Table3[[#This Row],[512]]="yes",Table3[[#This Row],[Column1]],"")</f>
        <v/>
      </c>
      <c r="AP115" s="45" t="str">
        <f>IF(Table3[[#This Row],[250]]="yes",Table3[[#This Row],[Column1.5]],"")</f>
        <v/>
      </c>
      <c r="AQ115" s="45" t="str">
        <f>IF(Table3[[#This Row],[288]]="yes",Table3[[#This Row],[Column2]],"")</f>
        <v/>
      </c>
      <c r="AR115" s="45" t="str">
        <f>IF(Table3[[#This Row],[144]]="yes",Table3[[#This Row],[Column3]],"")</f>
        <v/>
      </c>
      <c r="AS115" s="45" t="str">
        <f>IF(Table3[[#This Row],[26]]="yes",Table3[[#This Row],[Column4]],"")</f>
        <v/>
      </c>
      <c r="AT115" s="45" t="str">
        <f>IF(Table3[[#This Row],[51]]="yes",Table3[[#This Row],[Column5]],"")</f>
        <v/>
      </c>
      <c r="AU115" s="29" t="str">
        <f>IF(COUNTBLANK(Table3[[#This Row],[Date 1]:[Date 8]])=7,IF(Table3[[#This Row],[Column9]]&lt;&gt;"",IF(SUM(L115:S115)&lt;&gt;0,Table3[[#This Row],[Column9]],""),""),(SUBSTITUTE(TRIM(SUBSTITUTE(AO115&amp;","&amp;AP115&amp;","&amp;AQ115&amp;","&amp;AR115&amp;","&amp;AS115&amp;","&amp;AT115&amp;",",","," "))," ",", ")))</f>
        <v/>
      </c>
      <c r="AV115" s="35" t="str">
        <f>IF(COUNTBLANK(L115:AC115)&lt;&gt;13,IF(Table3[[#This Row],[Comments]]="Please order in multiples of 20. Minimum order of 100.",IF(COUNTBLANK(Table3[[#This Row],[Date 1]:[Order]])=12,"",1),1),IF(OR(F115="yes",G115="yes",H115="yes",I115="yes",J115="yes",K115="yes"="yes"),1,""))</f>
        <v/>
      </c>
    </row>
    <row r="116" spans="1:48" ht="36" thickBot="1" x14ac:dyDescent="0.4">
      <c r="A116" s="27" t="s">
        <v>187</v>
      </c>
      <c r="B116" s="164">
        <v>1150</v>
      </c>
      <c r="C116" s="16" t="s">
        <v>3282</v>
      </c>
      <c r="D116" s="32" t="s">
        <v>1813</v>
      </c>
      <c r="E116" s="31"/>
      <c r="F116" s="30" t="s">
        <v>21</v>
      </c>
      <c r="G116" s="30" t="s">
        <v>21</v>
      </c>
      <c r="H116" s="30" t="s">
        <v>21</v>
      </c>
      <c r="I116" s="30" t="s">
        <v>21</v>
      </c>
      <c r="J116" s="30" t="s">
        <v>128</v>
      </c>
      <c r="K116" s="30" t="s">
        <v>21</v>
      </c>
      <c r="L116" s="22"/>
      <c r="M116" s="20"/>
      <c r="N116" s="20"/>
      <c r="O116" s="20"/>
      <c r="P116" s="20"/>
      <c r="Q116" s="20"/>
      <c r="R116" s="20"/>
      <c r="S116" s="21"/>
      <c r="T116" s="181" t="str">
        <f>Table3[[#This Row],[Column12]]</f>
        <v>Auto:</v>
      </c>
      <c r="U116" s="25"/>
      <c r="V116" s="51" t="str">
        <f>IF(Table3[[#This Row],[TagOrderMethod]]="Ratio:","plants per 1 tag",IF(Table3[[#This Row],[TagOrderMethod]]="tags included","",IF(Table3[[#This Row],[TagOrderMethod]]="Qty:","tags",IF(Table3[[#This Row],[TagOrderMethod]]="Auto:",IF(U116&lt;&gt;"","tags","")))))</f>
        <v/>
      </c>
      <c r="W116" s="17">
        <v>50</v>
      </c>
      <c r="X116" s="17" t="str">
        <f>IF(ISNUMBER(SEARCH("tag",Table3[[#This Row],[Notes]])), "Yes", "No")</f>
        <v>No</v>
      </c>
      <c r="Y116" s="17" t="str">
        <f>IF(Table3[[#This Row],[Column11]]="yes","tags included","Auto:")</f>
        <v>Auto:</v>
      </c>
      <c r="Z1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Row],[TagOrderMethod]]="Auto:",IF(U116&gt;0,U116,IF(COUNTBLANK(L116:S116)=8,"",(IF(Table3[[#This Row],[Column11]]&lt;&gt;"no",Table3[[#This Row],[Size]]*(SUM(Table3[[#This Row],[Date 1]:[Date 8]])),"")))),""))),(Table3[[#This Row],[Bundle]])),"")</f>
        <v/>
      </c>
      <c r="AB116" s="94" t="str">
        <f t="shared" si="2"/>
        <v/>
      </c>
      <c r="AC116" s="75"/>
      <c r="AD116" s="42"/>
      <c r="AE116" s="43"/>
      <c r="AF116" s="44"/>
      <c r="AG116" s="134" t="s">
        <v>21</v>
      </c>
      <c r="AH116" s="134" t="s">
        <v>21</v>
      </c>
      <c r="AI116" s="134" t="s">
        <v>21</v>
      </c>
      <c r="AJ116" s="134" t="s">
        <v>21</v>
      </c>
      <c r="AK116" s="134" t="s">
        <v>3783</v>
      </c>
      <c r="AL116" s="134" t="s">
        <v>21</v>
      </c>
      <c r="AM116" s="134" t="b">
        <f>IF(AND(Table3[[#This Row],[Column68]]=TRUE,COUNTBLANK(Table3[[#This Row],[Date 1]:[Date 8]])=8),TRUE,FALSE)</f>
        <v>0</v>
      </c>
      <c r="AN116" s="134" t="b">
        <f>COUNTIF(Table3[[#This Row],[512]:[51]],"yes")&gt;0</f>
        <v>0</v>
      </c>
      <c r="AO116" s="45" t="str">
        <f>IF(Table3[[#This Row],[512]]="yes",Table3[[#This Row],[Column1]],"")</f>
        <v/>
      </c>
      <c r="AP116" s="45" t="str">
        <f>IF(Table3[[#This Row],[250]]="yes",Table3[[#This Row],[Column1.5]],"")</f>
        <v/>
      </c>
      <c r="AQ116" s="45" t="str">
        <f>IF(Table3[[#This Row],[288]]="yes",Table3[[#This Row],[Column2]],"")</f>
        <v/>
      </c>
      <c r="AR116" s="45" t="str">
        <f>IF(Table3[[#This Row],[144]]="yes",Table3[[#This Row],[Column3]],"")</f>
        <v/>
      </c>
      <c r="AS116" s="45" t="str">
        <f>IF(Table3[[#This Row],[26]]="yes",Table3[[#This Row],[Column4]],"")</f>
        <v/>
      </c>
      <c r="AT116" s="45" t="str">
        <f>IF(Table3[[#This Row],[51]]="yes",Table3[[#This Row],[Column5]],"")</f>
        <v/>
      </c>
      <c r="AU116" s="29" t="str">
        <f>IF(COUNTBLANK(Table3[[#This Row],[Date 1]:[Date 8]])=7,IF(Table3[[#This Row],[Column9]]&lt;&gt;"",IF(SUM(L116:S116)&lt;&gt;0,Table3[[#This Row],[Column9]],""),""),(SUBSTITUTE(TRIM(SUBSTITUTE(AO116&amp;","&amp;AP116&amp;","&amp;AQ116&amp;","&amp;AR116&amp;","&amp;AS116&amp;","&amp;AT116&amp;",",","," "))," ",", ")))</f>
        <v/>
      </c>
      <c r="AV116" s="35" t="str">
        <f>IF(COUNTBLANK(L116:AC116)&lt;&gt;13,IF(Table3[[#This Row],[Comments]]="Please order in multiples of 20. Minimum order of 100.",IF(COUNTBLANK(Table3[[#This Row],[Date 1]:[Order]])=12,"",1),1),IF(OR(F116="yes",G116="yes",H116="yes",I116="yes",J116="yes",K116="yes"="yes"),1,""))</f>
        <v/>
      </c>
    </row>
    <row r="117" spans="1:48" ht="36" thickBot="1" x14ac:dyDescent="0.4">
      <c r="A117" s="27" t="s">
        <v>187</v>
      </c>
      <c r="B117" s="164">
        <v>1155</v>
      </c>
      <c r="C117" s="16" t="s">
        <v>3282</v>
      </c>
      <c r="D117" s="32" t="s">
        <v>892</v>
      </c>
      <c r="E117" s="31"/>
      <c r="F117" s="30" t="s">
        <v>21</v>
      </c>
      <c r="G117" s="30" t="s">
        <v>21</v>
      </c>
      <c r="H117" s="30" t="s">
        <v>21</v>
      </c>
      <c r="I117" s="30" t="s">
        <v>21</v>
      </c>
      <c r="J117" s="30" t="s">
        <v>128</v>
      </c>
      <c r="K117" s="30" t="s">
        <v>21</v>
      </c>
      <c r="L117" s="22"/>
      <c r="M117" s="20"/>
      <c r="N117" s="20"/>
      <c r="O117" s="20"/>
      <c r="P117" s="20"/>
      <c r="Q117" s="20"/>
      <c r="R117" s="20"/>
      <c r="S117" s="21"/>
      <c r="T117" s="181" t="str">
        <f>Table3[[#This Row],[Column12]]</f>
        <v>Auto:</v>
      </c>
      <c r="U117" s="25"/>
      <c r="V117" s="51" t="str">
        <f>IF(Table3[[#This Row],[TagOrderMethod]]="Ratio:","plants per 1 tag",IF(Table3[[#This Row],[TagOrderMethod]]="tags included","",IF(Table3[[#This Row],[TagOrderMethod]]="Qty:","tags",IF(Table3[[#This Row],[TagOrderMethod]]="Auto:",IF(U117&lt;&gt;"","tags","")))))</f>
        <v/>
      </c>
      <c r="W117" s="17">
        <v>50</v>
      </c>
      <c r="X117" s="17" t="str">
        <f>IF(ISNUMBER(SEARCH("tag",Table3[[#This Row],[Notes]])), "Yes", "No")</f>
        <v>No</v>
      </c>
      <c r="Y117" s="17" t="str">
        <f>IF(Table3[[#This Row],[Column11]]="yes","tags included","Auto:")</f>
        <v>Auto:</v>
      </c>
      <c r="Z1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Row],[TagOrderMethod]]="Auto:",IF(U117&gt;0,U117,IF(COUNTBLANK(L117:S117)=8,"",(IF(Table3[[#This Row],[Column11]]&lt;&gt;"no",Table3[[#This Row],[Size]]*(SUM(Table3[[#This Row],[Date 1]:[Date 8]])),"")))),""))),(Table3[[#This Row],[Bundle]])),"")</f>
        <v/>
      </c>
      <c r="AB117" s="94" t="str">
        <f t="shared" si="2"/>
        <v/>
      </c>
      <c r="AC117" s="75"/>
      <c r="AD117" s="42"/>
      <c r="AE117" s="43"/>
      <c r="AF117" s="44"/>
      <c r="AG117" s="134" t="s">
        <v>21</v>
      </c>
      <c r="AH117" s="134" t="s">
        <v>21</v>
      </c>
      <c r="AI117" s="134" t="s">
        <v>21</v>
      </c>
      <c r="AJ117" s="134" t="s">
        <v>21</v>
      </c>
      <c r="AK117" s="134" t="s">
        <v>3784</v>
      </c>
      <c r="AL117" s="134" t="s">
        <v>21</v>
      </c>
      <c r="AM117" s="134" t="b">
        <f>IF(AND(Table3[[#This Row],[Column68]]=TRUE,COUNTBLANK(Table3[[#This Row],[Date 1]:[Date 8]])=8),TRUE,FALSE)</f>
        <v>0</v>
      </c>
      <c r="AN117" s="134" t="b">
        <f>COUNTIF(Table3[[#This Row],[512]:[51]],"yes")&gt;0</f>
        <v>0</v>
      </c>
      <c r="AO117" s="45" t="str">
        <f>IF(Table3[[#This Row],[512]]="yes",Table3[[#This Row],[Column1]],"")</f>
        <v/>
      </c>
      <c r="AP117" s="45" t="str">
        <f>IF(Table3[[#This Row],[250]]="yes",Table3[[#This Row],[Column1.5]],"")</f>
        <v/>
      </c>
      <c r="AQ117" s="45" t="str">
        <f>IF(Table3[[#This Row],[288]]="yes",Table3[[#This Row],[Column2]],"")</f>
        <v/>
      </c>
      <c r="AR117" s="45" t="str">
        <f>IF(Table3[[#This Row],[144]]="yes",Table3[[#This Row],[Column3]],"")</f>
        <v/>
      </c>
      <c r="AS117" s="45" t="str">
        <f>IF(Table3[[#This Row],[26]]="yes",Table3[[#This Row],[Column4]],"")</f>
        <v/>
      </c>
      <c r="AT117" s="45" t="str">
        <f>IF(Table3[[#This Row],[51]]="yes",Table3[[#This Row],[Column5]],"")</f>
        <v/>
      </c>
      <c r="AU117" s="29" t="str">
        <f>IF(COUNTBLANK(Table3[[#This Row],[Date 1]:[Date 8]])=7,IF(Table3[[#This Row],[Column9]]&lt;&gt;"",IF(SUM(L117:S117)&lt;&gt;0,Table3[[#This Row],[Column9]],""),""),(SUBSTITUTE(TRIM(SUBSTITUTE(AO117&amp;","&amp;AP117&amp;","&amp;AQ117&amp;","&amp;AR117&amp;","&amp;AS117&amp;","&amp;AT117&amp;",",","," "))," ",", ")))</f>
        <v/>
      </c>
      <c r="AV117" s="35" t="str">
        <f>IF(COUNTBLANK(L117:AC117)&lt;&gt;13,IF(Table3[[#This Row],[Comments]]="Please order in multiples of 20. Minimum order of 100.",IF(COUNTBLANK(Table3[[#This Row],[Date 1]:[Order]])=12,"",1),1),IF(OR(F117="yes",G117="yes",H117="yes",I117="yes",J117="yes",K117="yes"="yes"),1,""))</f>
        <v/>
      </c>
    </row>
    <row r="118" spans="1:48" ht="36" thickBot="1" x14ac:dyDescent="0.4">
      <c r="A118" s="27" t="s">
        <v>187</v>
      </c>
      <c r="B118" s="164">
        <v>1160</v>
      </c>
      <c r="C118" s="16" t="s">
        <v>3282</v>
      </c>
      <c r="D118" s="32" t="s">
        <v>2290</v>
      </c>
      <c r="E118" s="31"/>
      <c r="F118" s="30" t="s">
        <v>21</v>
      </c>
      <c r="G118" s="30" t="s">
        <v>21</v>
      </c>
      <c r="H118" s="30" t="s">
        <v>21</v>
      </c>
      <c r="I118" s="30" t="s">
        <v>21</v>
      </c>
      <c r="J118" s="30" t="s">
        <v>128</v>
      </c>
      <c r="K118" s="30" t="s">
        <v>21</v>
      </c>
      <c r="L118" s="22"/>
      <c r="M118" s="20"/>
      <c r="N118" s="20"/>
      <c r="O118" s="20"/>
      <c r="P118" s="20"/>
      <c r="Q118" s="20"/>
      <c r="R118" s="20"/>
      <c r="S118" s="21"/>
      <c r="T118" s="181" t="str">
        <f>Table3[[#This Row],[Column12]]</f>
        <v>Auto:</v>
      </c>
      <c r="U118" s="25"/>
      <c r="V118" s="51" t="str">
        <f>IF(Table3[[#This Row],[TagOrderMethod]]="Ratio:","plants per 1 tag",IF(Table3[[#This Row],[TagOrderMethod]]="tags included","",IF(Table3[[#This Row],[TagOrderMethod]]="Qty:","tags",IF(Table3[[#This Row],[TagOrderMethod]]="Auto:",IF(U118&lt;&gt;"","tags","")))))</f>
        <v/>
      </c>
      <c r="W118" s="17">
        <v>50</v>
      </c>
      <c r="X118" s="17" t="str">
        <f>IF(ISNUMBER(SEARCH("tag",Table3[[#This Row],[Notes]])), "Yes", "No")</f>
        <v>No</v>
      </c>
      <c r="Y118" s="17" t="str">
        <f>IF(Table3[[#This Row],[Column11]]="yes","tags included","Auto:")</f>
        <v>Auto:</v>
      </c>
      <c r="Z1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Row],[TagOrderMethod]]="Auto:",IF(U118&gt;0,U118,IF(COUNTBLANK(L118:S118)=8,"",(IF(Table3[[#This Row],[Column11]]&lt;&gt;"no",Table3[[#This Row],[Size]]*(SUM(Table3[[#This Row],[Date 1]:[Date 8]])),"")))),""))),(Table3[[#This Row],[Bundle]])),"")</f>
        <v/>
      </c>
      <c r="AB118" s="94" t="str">
        <f t="shared" si="2"/>
        <v/>
      </c>
      <c r="AC118" s="75"/>
      <c r="AD118" s="42"/>
      <c r="AE118" s="43"/>
      <c r="AF118" s="44"/>
      <c r="AG118" s="134" t="s">
        <v>21</v>
      </c>
      <c r="AH118" s="134" t="s">
        <v>21</v>
      </c>
      <c r="AI118" s="134" t="s">
        <v>21</v>
      </c>
      <c r="AJ118" s="134" t="s">
        <v>21</v>
      </c>
      <c r="AK118" s="134" t="s">
        <v>3785</v>
      </c>
      <c r="AL118" s="134" t="s">
        <v>21</v>
      </c>
      <c r="AM118" s="134" t="b">
        <f>IF(AND(Table3[[#This Row],[Column68]]=TRUE,COUNTBLANK(Table3[[#This Row],[Date 1]:[Date 8]])=8),TRUE,FALSE)</f>
        <v>0</v>
      </c>
      <c r="AN118" s="134" t="b">
        <f>COUNTIF(Table3[[#This Row],[512]:[51]],"yes")&gt;0</f>
        <v>0</v>
      </c>
      <c r="AO118" s="45" t="str">
        <f>IF(Table3[[#This Row],[512]]="yes",Table3[[#This Row],[Column1]],"")</f>
        <v/>
      </c>
      <c r="AP118" s="45" t="str">
        <f>IF(Table3[[#This Row],[250]]="yes",Table3[[#This Row],[Column1.5]],"")</f>
        <v/>
      </c>
      <c r="AQ118" s="45" t="str">
        <f>IF(Table3[[#This Row],[288]]="yes",Table3[[#This Row],[Column2]],"")</f>
        <v/>
      </c>
      <c r="AR118" s="45" t="str">
        <f>IF(Table3[[#This Row],[144]]="yes",Table3[[#This Row],[Column3]],"")</f>
        <v/>
      </c>
      <c r="AS118" s="45" t="str">
        <f>IF(Table3[[#This Row],[26]]="yes",Table3[[#This Row],[Column4]],"")</f>
        <v/>
      </c>
      <c r="AT118" s="45" t="str">
        <f>IF(Table3[[#This Row],[51]]="yes",Table3[[#This Row],[Column5]],"")</f>
        <v/>
      </c>
      <c r="AU118" s="29" t="str">
        <f>IF(COUNTBLANK(Table3[[#This Row],[Date 1]:[Date 8]])=7,IF(Table3[[#This Row],[Column9]]&lt;&gt;"",IF(SUM(L118:S118)&lt;&gt;0,Table3[[#This Row],[Column9]],""),""),(SUBSTITUTE(TRIM(SUBSTITUTE(AO118&amp;","&amp;AP118&amp;","&amp;AQ118&amp;","&amp;AR118&amp;","&amp;AS118&amp;","&amp;AT118&amp;",",","," "))," ",", ")))</f>
        <v/>
      </c>
      <c r="AV118" s="35" t="str">
        <f>IF(COUNTBLANK(L118:AC118)&lt;&gt;13,IF(Table3[[#This Row],[Comments]]="Please order in multiples of 20. Minimum order of 100.",IF(COUNTBLANK(Table3[[#This Row],[Date 1]:[Order]])=12,"",1),1),IF(OR(F118="yes",G118="yes",H118="yes",I118="yes",J118="yes",K118="yes"="yes"),1,""))</f>
        <v/>
      </c>
    </row>
    <row r="119" spans="1:48" ht="36" thickBot="1" x14ac:dyDescent="0.4">
      <c r="A119" s="27" t="s">
        <v>187</v>
      </c>
      <c r="B119" s="164">
        <v>1165</v>
      </c>
      <c r="C119" s="16" t="s">
        <v>3282</v>
      </c>
      <c r="D119" s="32" t="s">
        <v>1814</v>
      </c>
      <c r="E119" s="31"/>
      <c r="F119" s="30" t="s">
        <v>21</v>
      </c>
      <c r="G119" s="30" t="s">
        <v>21</v>
      </c>
      <c r="H119" s="30" t="s">
        <v>21</v>
      </c>
      <c r="I119" s="30" t="s">
        <v>21</v>
      </c>
      <c r="J119" s="30" t="s">
        <v>128</v>
      </c>
      <c r="K119" s="30" t="s">
        <v>21</v>
      </c>
      <c r="L119" s="22"/>
      <c r="M119" s="20"/>
      <c r="N119" s="20"/>
      <c r="O119" s="20"/>
      <c r="P119" s="20"/>
      <c r="Q119" s="20"/>
      <c r="R119" s="20"/>
      <c r="S119" s="21"/>
      <c r="T119" s="181" t="str">
        <f>Table3[[#This Row],[Column12]]</f>
        <v>Auto:</v>
      </c>
      <c r="U119" s="25"/>
      <c r="V119" s="51" t="str">
        <f>IF(Table3[[#This Row],[TagOrderMethod]]="Ratio:","plants per 1 tag",IF(Table3[[#This Row],[TagOrderMethod]]="tags included","",IF(Table3[[#This Row],[TagOrderMethod]]="Qty:","tags",IF(Table3[[#This Row],[TagOrderMethod]]="Auto:",IF(U119&lt;&gt;"","tags","")))))</f>
        <v/>
      </c>
      <c r="W119" s="17">
        <v>50</v>
      </c>
      <c r="X119" s="17" t="str">
        <f>IF(ISNUMBER(SEARCH("tag",Table3[[#This Row],[Notes]])), "Yes", "No")</f>
        <v>No</v>
      </c>
      <c r="Y119" s="17" t="str">
        <f>IF(Table3[[#This Row],[Column11]]="yes","tags included","Auto:")</f>
        <v>Auto:</v>
      </c>
      <c r="Z1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Row],[TagOrderMethod]]="Auto:",IF(U119&gt;0,U119,IF(COUNTBLANK(L119:S119)=8,"",(IF(Table3[[#This Row],[Column11]]&lt;&gt;"no",Table3[[#This Row],[Size]]*(SUM(Table3[[#This Row],[Date 1]:[Date 8]])),"")))),""))),(Table3[[#This Row],[Bundle]])),"")</f>
        <v/>
      </c>
      <c r="AB119" s="94" t="str">
        <f t="shared" si="2"/>
        <v/>
      </c>
      <c r="AC119" s="75"/>
      <c r="AD119" s="42"/>
      <c r="AE119" s="43"/>
      <c r="AF119" s="44"/>
      <c r="AG119" s="134" t="s">
        <v>21</v>
      </c>
      <c r="AH119" s="134" t="s">
        <v>21</v>
      </c>
      <c r="AI119" s="134" t="s">
        <v>21</v>
      </c>
      <c r="AJ119" s="134" t="s">
        <v>21</v>
      </c>
      <c r="AK119" s="134" t="s">
        <v>3786</v>
      </c>
      <c r="AL119" s="134" t="s">
        <v>21</v>
      </c>
      <c r="AM119" s="134" t="b">
        <f>IF(AND(Table3[[#This Row],[Column68]]=TRUE,COUNTBLANK(Table3[[#This Row],[Date 1]:[Date 8]])=8),TRUE,FALSE)</f>
        <v>0</v>
      </c>
      <c r="AN119" s="134" t="b">
        <f>COUNTIF(Table3[[#This Row],[512]:[51]],"yes")&gt;0</f>
        <v>0</v>
      </c>
      <c r="AO119" s="45" t="str">
        <f>IF(Table3[[#This Row],[512]]="yes",Table3[[#This Row],[Column1]],"")</f>
        <v/>
      </c>
      <c r="AP119" s="45" t="str">
        <f>IF(Table3[[#This Row],[250]]="yes",Table3[[#This Row],[Column1.5]],"")</f>
        <v/>
      </c>
      <c r="AQ119" s="45" t="str">
        <f>IF(Table3[[#This Row],[288]]="yes",Table3[[#This Row],[Column2]],"")</f>
        <v/>
      </c>
      <c r="AR119" s="45" t="str">
        <f>IF(Table3[[#This Row],[144]]="yes",Table3[[#This Row],[Column3]],"")</f>
        <v/>
      </c>
      <c r="AS119" s="45" t="str">
        <f>IF(Table3[[#This Row],[26]]="yes",Table3[[#This Row],[Column4]],"")</f>
        <v/>
      </c>
      <c r="AT119" s="45" t="str">
        <f>IF(Table3[[#This Row],[51]]="yes",Table3[[#This Row],[Column5]],"")</f>
        <v/>
      </c>
      <c r="AU119" s="29" t="str">
        <f>IF(COUNTBLANK(Table3[[#This Row],[Date 1]:[Date 8]])=7,IF(Table3[[#This Row],[Column9]]&lt;&gt;"",IF(SUM(L119:S119)&lt;&gt;0,Table3[[#This Row],[Column9]],""),""),(SUBSTITUTE(TRIM(SUBSTITUTE(AO119&amp;","&amp;AP119&amp;","&amp;AQ119&amp;","&amp;AR119&amp;","&amp;AS119&amp;","&amp;AT119&amp;",",","," "))," ",", ")))</f>
        <v/>
      </c>
      <c r="AV119" s="35" t="str">
        <f>IF(COUNTBLANK(L119:AC119)&lt;&gt;13,IF(Table3[[#This Row],[Comments]]="Please order in multiples of 20. Minimum order of 100.",IF(COUNTBLANK(Table3[[#This Row],[Date 1]:[Order]])=12,"",1),1),IF(OR(F119="yes",G119="yes",H119="yes",I119="yes",J119="yes",K119="yes"="yes"),1,""))</f>
        <v/>
      </c>
    </row>
    <row r="120" spans="1:48" ht="36" thickBot="1" x14ac:dyDescent="0.4">
      <c r="A120" s="27" t="s">
        <v>187</v>
      </c>
      <c r="B120" s="164">
        <v>1170</v>
      </c>
      <c r="C120" s="16" t="s">
        <v>3282</v>
      </c>
      <c r="D120" s="32" t="s">
        <v>374</v>
      </c>
      <c r="E120" s="31"/>
      <c r="F120" s="30" t="s">
        <v>21</v>
      </c>
      <c r="G120" s="30" t="s">
        <v>21</v>
      </c>
      <c r="H120" s="30" t="s">
        <v>21</v>
      </c>
      <c r="I120" s="30" t="s">
        <v>21</v>
      </c>
      <c r="J120" s="30" t="s">
        <v>128</v>
      </c>
      <c r="K120" s="30" t="s">
        <v>21</v>
      </c>
      <c r="L120" s="22"/>
      <c r="M120" s="20"/>
      <c r="N120" s="20"/>
      <c r="O120" s="20"/>
      <c r="P120" s="20"/>
      <c r="Q120" s="20"/>
      <c r="R120" s="20"/>
      <c r="S120" s="21"/>
      <c r="T120" s="181" t="str">
        <f>Table3[[#This Row],[Column12]]</f>
        <v>Auto:</v>
      </c>
      <c r="U120" s="25"/>
      <c r="V120" s="51" t="str">
        <f>IF(Table3[[#This Row],[TagOrderMethod]]="Ratio:","plants per 1 tag",IF(Table3[[#This Row],[TagOrderMethod]]="tags included","",IF(Table3[[#This Row],[TagOrderMethod]]="Qty:","tags",IF(Table3[[#This Row],[TagOrderMethod]]="Auto:",IF(U120&lt;&gt;"","tags","")))))</f>
        <v/>
      </c>
      <c r="W120" s="17">
        <v>50</v>
      </c>
      <c r="X120" s="17" t="str">
        <f>IF(ISNUMBER(SEARCH("tag",Table3[[#This Row],[Notes]])), "Yes", "No")</f>
        <v>No</v>
      </c>
      <c r="Y120" s="17" t="str">
        <f>IF(Table3[[#This Row],[Column11]]="yes","tags included","Auto:")</f>
        <v>Auto:</v>
      </c>
      <c r="Z1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Row],[TagOrderMethod]]="Auto:",IF(U120&gt;0,U120,IF(COUNTBLANK(L120:S120)=8,"",(IF(Table3[[#This Row],[Column11]]&lt;&gt;"no",Table3[[#This Row],[Size]]*(SUM(Table3[[#This Row],[Date 1]:[Date 8]])),"")))),""))),(Table3[[#This Row],[Bundle]])),"")</f>
        <v/>
      </c>
      <c r="AB120" s="94" t="str">
        <f t="shared" si="2"/>
        <v/>
      </c>
      <c r="AC120" s="75"/>
      <c r="AD120" s="42"/>
      <c r="AE120" s="43"/>
      <c r="AF120" s="44"/>
      <c r="AG120" s="134" t="s">
        <v>21</v>
      </c>
      <c r="AH120" s="134" t="s">
        <v>21</v>
      </c>
      <c r="AI120" s="134" t="s">
        <v>21</v>
      </c>
      <c r="AJ120" s="134" t="s">
        <v>21</v>
      </c>
      <c r="AK120" s="134" t="s">
        <v>3787</v>
      </c>
      <c r="AL120" s="134" t="s">
        <v>21</v>
      </c>
      <c r="AM120" s="134" t="b">
        <f>IF(AND(Table3[[#This Row],[Column68]]=TRUE,COUNTBLANK(Table3[[#This Row],[Date 1]:[Date 8]])=8),TRUE,FALSE)</f>
        <v>0</v>
      </c>
      <c r="AN120" s="134" t="b">
        <f>COUNTIF(Table3[[#This Row],[512]:[51]],"yes")&gt;0</f>
        <v>0</v>
      </c>
      <c r="AO120" s="45" t="str">
        <f>IF(Table3[[#This Row],[512]]="yes",Table3[[#This Row],[Column1]],"")</f>
        <v/>
      </c>
      <c r="AP120" s="45" t="str">
        <f>IF(Table3[[#This Row],[250]]="yes",Table3[[#This Row],[Column1.5]],"")</f>
        <v/>
      </c>
      <c r="AQ120" s="45" t="str">
        <f>IF(Table3[[#This Row],[288]]="yes",Table3[[#This Row],[Column2]],"")</f>
        <v/>
      </c>
      <c r="AR120" s="45" t="str">
        <f>IF(Table3[[#This Row],[144]]="yes",Table3[[#This Row],[Column3]],"")</f>
        <v/>
      </c>
      <c r="AS120" s="45" t="str">
        <f>IF(Table3[[#This Row],[26]]="yes",Table3[[#This Row],[Column4]],"")</f>
        <v/>
      </c>
      <c r="AT120" s="45" t="str">
        <f>IF(Table3[[#This Row],[51]]="yes",Table3[[#This Row],[Column5]],"")</f>
        <v/>
      </c>
      <c r="AU120" s="29" t="str">
        <f>IF(COUNTBLANK(Table3[[#This Row],[Date 1]:[Date 8]])=7,IF(Table3[[#This Row],[Column9]]&lt;&gt;"",IF(SUM(L120:S120)&lt;&gt;0,Table3[[#This Row],[Column9]],""),""),(SUBSTITUTE(TRIM(SUBSTITUTE(AO120&amp;","&amp;AP120&amp;","&amp;AQ120&amp;","&amp;AR120&amp;","&amp;AS120&amp;","&amp;AT120&amp;",",","," "))," ",", ")))</f>
        <v/>
      </c>
      <c r="AV120" s="35" t="str">
        <f>IF(COUNTBLANK(L120:AC120)&lt;&gt;13,IF(Table3[[#This Row],[Comments]]="Please order in multiples of 20. Minimum order of 100.",IF(COUNTBLANK(Table3[[#This Row],[Date 1]:[Order]])=12,"",1),1),IF(OR(F120="yes",G120="yes",H120="yes",I120="yes",J120="yes",K120="yes"="yes"),1,""))</f>
        <v/>
      </c>
    </row>
    <row r="121" spans="1:48" ht="36" thickBot="1" x14ac:dyDescent="0.4">
      <c r="A121" s="27" t="s">
        <v>187</v>
      </c>
      <c r="B121" s="164">
        <v>1200</v>
      </c>
      <c r="C121" s="16" t="s">
        <v>3282</v>
      </c>
      <c r="D121" s="32" t="s">
        <v>1284</v>
      </c>
      <c r="E121" s="31"/>
      <c r="F121" s="30" t="s">
        <v>128</v>
      </c>
      <c r="G121" s="30" t="s">
        <v>128</v>
      </c>
      <c r="H121" s="30" t="s">
        <v>128</v>
      </c>
      <c r="I121" s="30" t="s">
        <v>128</v>
      </c>
      <c r="J121" s="30" t="s">
        <v>21</v>
      </c>
      <c r="K121" s="30" t="s">
        <v>21</v>
      </c>
      <c r="L121" s="22"/>
      <c r="M121" s="20"/>
      <c r="N121" s="20"/>
      <c r="O121" s="20"/>
      <c r="P121" s="20"/>
      <c r="Q121" s="20"/>
      <c r="R121" s="20"/>
      <c r="S121" s="21"/>
      <c r="T121" s="181" t="str">
        <f>Table3[[#This Row],[Column12]]</f>
        <v>Auto:</v>
      </c>
      <c r="U121" s="25"/>
      <c r="V121" s="51" t="str">
        <f>IF(Table3[[#This Row],[TagOrderMethod]]="Ratio:","plants per 1 tag",IF(Table3[[#This Row],[TagOrderMethod]]="tags included","",IF(Table3[[#This Row],[TagOrderMethod]]="Qty:","tags",IF(Table3[[#This Row],[TagOrderMethod]]="Auto:",IF(U121&lt;&gt;"","tags","")))))</f>
        <v/>
      </c>
      <c r="W121" s="17">
        <v>50</v>
      </c>
      <c r="X121" s="17" t="str">
        <f>IF(ISNUMBER(SEARCH("tag",Table3[[#This Row],[Notes]])), "Yes", "No")</f>
        <v>No</v>
      </c>
      <c r="Y121" s="17" t="str">
        <f>IF(Table3[[#This Row],[Column11]]="yes","tags included","Auto:")</f>
        <v>Auto:</v>
      </c>
      <c r="Z1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Row],[TagOrderMethod]]="Auto:",IF(U121&gt;0,U121,IF(COUNTBLANK(L121:S121)=8,"",(IF(Table3[[#This Row],[Column11]]&lt;&gt;"no",Table3[[#This Row],[Size]]*(SUM(Table3[[#This Row],[Date 1]:[Date 8]])),"")))),""))),(Table3[[#This Row],[Bundle]])),"")</f>
        <v/>
      </c>
      <c r="AB121" s="94" t="str">
        <f t="shared" si="2"/>
        <v/>
      </c>
      <c r="AC121" s="75"/>
      <c r="AD121" s="42"/>
      <c r="AE121" s="43"/>
      <c r="AF121" s="44"/>
      <c r="AG121" s="134" t="s">
        <v>2543</v>
      </c>
      <c r="AH121" s="134" t="s">
        <v>2544</v>
      </c>
      <c r="AI121" s="134" t="s">
        <v>2545</v>
      </c>
      <c r="AJ121" s="134" t="s">
        <v>2546</v>
      </c>
      <c r="AK121" s="134" t="s">
        <v>21</v>
      </c>
      <c r="AL121" s="134" t="s">
        <v>21</v>
      </c>
      <c r="AM121" s="134" t="b">
        <f>IF(AND(Table3[[#This Row],[Column68]]=TRUE,COUNTBLANK(Table3[[#This Row],[Date 1]:[Date 8]])=8),TRUE,FALSE)</f>
        <v>0</v>
      </c>
      <c r="AN121" s="134" t="b">
        <f>COUNTIF(Table3[[#This Row],[512]:[51]],"yes")&gt;0</f>
        <v>0</v>
      </c>
      <c r="AO121" s="45" t="str">
        <f>IF(Table3[[#This Row],[512]]="yes",Table3[[#This Row],[Column1]],"")</f>
        <v/>
      </c>
      <c r="AP121" s="45" t="str">
        <f>IF(Table3[[#This Row],[250]]="yes",Table3[[#This Row],[Column1.5]],"")</f>
        <v/>
      </c>
      <c r="AQ121" s="45" t="str">
        <f>IF(Table3[[#This Row],[288]]="yes",Table3[[#This Row],[Column2]],"")</f>
        <v/>
      </c>
      <c r="AR121" s="45" t="str">
        <f>IF(Table3[[#This Row],[144]]="yes",Table3[[#This Row],[Column3]],"")</f>
        <v/>
      </c>
      <c r="AS121" s="45" t="str">
        <f>IF(Table3[[#This Row],[26]]="yes",Table3[[#This Row],[Column4]],"")</f>
        <v/>
      </c>
      <c r="AT121" s="45" t="str">
        <f>IF(Table3[[#This Row],[51]]="yes",Table3[[#This Row],[Column5]],"")</f>
        <v/>
      </c>
      <c r="AU121" s="29" t="str">
        <f>IF(COUNTBLANK(Table3[[#This Row],[Date 1]:[Date 8]])=7,IF(Table3[[#This Row],[Column9]]&lt;&gt;"",IF(SUM(L121:S121)&lt;&gt;0,Table3[[#This Row],[Column9]],""),""),(SUBSTITUTE(TRIM(SUBSTITUTE(AO121&amp;","&amp;AP121&amp;","&amp;AQ121&amp;","&amp;AR121&amp;","&amp;AS121&amp;","&amp;AT121&amp;",",","," "))," ",", ")))</f>
        <v/>
      </c>
      <c r="AV121" s="35" t="str">
        <f>IF(COUNTBLANK(L121:AC121)&lt;&gt;13,IF(Table3[[#This Row],[Comments]]="Please order in multiples of 20. Minimum order of 100.",IF(COUNTBLANK(Table3[[#This Row],[Date 1]:[Order]])=12,"",1),1),IF(OR(F121="yes",G121="yes",H121="yes",I121="yes",J121="yes",K121="yes"="yes"),1,""))</f>
        <v/>
      </c>
    </row>
    <row r="122" spans="1:48" ht="36" thickBot="1" x14ac:dyDescent="0.4">
      <c r="A122" s="27" t="s">
        <v>187</v>
      </c>
      <c r="B122" s="164">
        <v>1205</v>
      </c>
      <c r="C122" s="16" t="s">
        <v>3282</v>
      </c>
      <c r="D122" s="32" t="s">
        <v>893</v>
      </c>
      <c r="E122" s="31"/>
      <c r="F122" s="30" t="s">
        <v>128</v>
      </c>
      <c r="G122" s="30" t="s">
        <v>128</v>
      </c>
      <c r="H122" s="30" t="s">
        <v>128</v>
      </c>
      <c r="I122" s="30" t="s">
        <v>128</v>
      </c>
      <c r="J122" s="30" t="s">
        <v>21</v>
      </c>
      <c r="K122" s="30" t="s">
        <v>21</v>
      </c>
      <c r="L122" s="22"/>
      <c r="M122" s="20"/>
      <c r="N122" s="20"/>
      <c r="O122" s="20"/>
      <c r="P122" s="20"/>
      <c r="Q122" s="20"/>
      <c r="R122" s="20"/>
      <c r="S122" s="21"/>
      <c r="T122" s="181" t="str">
        <f>Table3[[#This Row],[Column12]]</f>
        <v>Auto:</v>
      </c>
      <c r="U122" s="25"/>
      <c r="V122" s="51" t="str">
        <f>IF(Table3[[#This Row],[TagOrderMethod]]="Ratio:","plants per 1 tag",IF(Table3[[#This Row],[TagOrderMethod]]="tags included","",IF(Table3[[#This Row],[TagOrderMethod]]="Qty:","tags",IF(Table3[[#This Row],[TagOrderMethod]]="Auto:",IF(U122&lt;&gt;"","tags","")))))</f>
        <v/>
      </c>
      <c r="W122" s="17">
        <v>50</v>
      </c>
      <c r="X122" s="17" t="str">
        <f>IF(ISNUMBER(SEARCH("tag",Table3[[#This Row],[Notes]])), "Yes", "No")</f>
        <v>No</v>
      </c>
      <c r="Y122" s="17" t="str">
        <f>IF(Table3[[#This Row],[Column11]]="yes","tags included","Auto:")</f>
        <v>Auto:</v>
      </c>
      <c r="Z1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Row],[TagOrderMethod]]="Auto:",IF(U122&gt;0,U122,IF(COUNTBLANK(L122:S122)=8,"",(IF(Table3[[#This Row],[Column11]]&lt;&gt;"no",Table3[[#This Row],[Size]]*(SUM(Table3[[#This Row],[Date 1]:[Date 8]])),"")))),""))),(Table3[[#This Row],[Bundle]])),"")</f>
        <v/>
      </c>
      <c r="AB122" s="94" t="str">
        <f t="shared" si="2"/>
        <v/>
      </c>
      <c r="AC122" s="75"/>
      <c r="AD122" s="42"/>
      <c r="AE122" s="43"/>
      <c r="AF122" s="44"/>
      <c r="AG122" s="134" t="s">
        <v>2547</v>
      </c>
      <c r="AH122" s="134" t="s">
        <v>2548</v>
      </c>
      <c r="AI122" s="134" t="s">
        <v>2549</v>
      </c>
      <c r="AJ122" s="134" t="s">
        <v>2550</v>
      </c>
      <c r="AK122" s="134" t="s">
        <v>21</v>
      </c>
      <c r="AL122" s="134" t="s">
        <v>21</v>
      </c>
      <c r="AM122" s="134" t="b">
        <f>IF(AND(Table3[[#This Row],[Column68]]=TRUE,COUNTBLANK(Table3[[#This Row],[Date 1]:[Date 8]])=8),TRUE,FALSE)</f>
        <v>0</v>
      </c>
      <c r="AN122" s="134" t="b">
        <f>COUNTIF(Table3[[#This Row],[512]:[51]],"yes")&gt;0</f>
        <v>0</v>
      </c>
      <c r="AO122" s="45" t="str">
        <f>IF(Table3[[#This Row],[512]]="yes",Table3[[#This Row],[Column1]],"")</f>
        <v/>
      </c>
      <c r="AP122" s="45" t="str">
        <f>IF(Table3[[#This Row],[250]]="yes",Table3[[#This Row],[Column1.5]],"")</f>
        <v/>
      </c>
      <c r="AQ122" s="45" t="str">
        <f>IF(Table3[[#This Row],[288]]="yes",Table3[[#This Row],[Column2]],"")</f>
        <v/>
      </c>
      <c r="AR122" s="45" t="str">
        <f>IF(Table3[[#This Row],[144]]="yes",Table3[[#This Row],[Column3]],"")</f>
        <v/>
      </c>
      <c r="AS122" s="45" t="str">
        <f>IF(Table3[[#This Row],[26]]="yes",Table3[[#This Row],[Column4]],"")</f>
        <v/>
      </c>
      <c r="AT122" s="45" t="str">
        <f>IF(Table3[[#This Row],[51]]="yes",Table3[[#This Row],[Column5]],"")</f>
        <v/>
      </c>
      <c r="AU122" s="29" t="str">
        <f>IF(COUNTBLANK(Table3[[#This Row],[Date 1]:[Date 8]])=7,IF(Table3[[#This Row],[Column9]]&lt;&gt;"",IF(SUM(L122:S122)&lt;&gt;0,Table3[[#This Row],[Column9]],""),""),(SUBSTITUTE(TRIM(SUBSTITUTE(AO122&amp;","&amp;AP122&amp;","&amp;AQ122&amp;","&amp;AR122&amp;","&amp;AS122&amp;","&amp;AT122&amp;",",","," "))," ",", ")))</f>
        <v/>
      </c>
      <c r="AV122" s="35" t="str">
        <f>IF(COUNTBLANK(L122:AC122)&lt;&gt;13,IF(Table3[[#This Row],[Comments]]="Please order in multiples of 20. Minimum order of 100.",IF(COUNTBLANK(Table3[[#This Row],[Date 1]:[Order]])=12,"",1),1),IF(OR(F122="yes",G122="yes",H122="yes",I122="yes",J122="yes",K122="yes"="yes"),1,""))</f>
        <v/>
      </c>
    </row>
    <row r="123" spans="1:48" ht="36" thickBot="1" x14ac:dyDescent="0.4">
      <c r="A123" s="27" t="s">
        <v>187</v>
      </c>
      <c r="B123" s="164">
        <v>1210</v>
      </c>
      <c r="C123" s="16" t="s">
        <v>3282</v>
      </c>
      <c r="D123" s="32" t="s">
        <v>375</v>
      </c>
      <c r="E123" s="31"/>
      <c r="F123" s="30" t="s">
        <v>128</v>
      </c>
      <c r="G123" s="30" t="s">
        <v>21</v>
      </c>
      <c r="H123" s="30" t="s">
        <v>128</v>
      </c>
      <c r="I123" s="30" t="s">
        <v>128</v>
      </c>
      <c r="J123" s="30" t="s">
        <v>21</v>
      </c>
      <c r="K123" s="30" t="s">
        <v>21</v>
      </c>
      <c r="L123" s="22"/>
      <c r="M123" s="20"/>
      <c r="N123" s="20"/>
      <c r="O123" s="20"/>
      <c r="P123" s="20"/>
      <c r="Q123" s="20"/>
      <c r="R123" s="20"/>
      <c r="S123" s="21"/>
      <c r="T123" s="181" t="str">
        <f>Table3[[#This Row],[Column12]]</f>
        <v>Auto:</v>
      </c>
      <c r="U123" s="25"/>
      <c r="V123" s="51" t="str">
        <f>IF(Table3[[#This Row],[TagOrderMethod]]="Ratio:","plants per 1 tag",IF(Table3[[#This Row],[TagOrderMethod]]="tags included","",IF(Table3[[#This Row],[TagOrderMethod]]="Qty:","tags",IF(Table3[[#This Row],[TagOrderMethod]]="Auto:",IF(U123&lt;&gt;"","tags","")))))</f>
        <v/>
      </c>
      <c r="W123" s="17">
        <v>50</v>
      </c>
      <c r="X123" s="17" t="str">
        <f>IF(ISNUMBER(SEARCH("tag",Table3[[#This Row],[Notes]])), "Yes", "No")</f>
        <v>No</v>
      </c>
      <c r="Y123" s="17" t="str">
        <f>IF(Table3[[#This Row],[Column11]]="yes","tags included","Auto:")</f>
        <v>Auto:</v>
      </c>
      <c r="Z1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Row],[TagOrderMethod]]="Auto:",IF(U123&gt;0,U123,IF(COUNTBLANK(L123:S123)=8,"",(IF(Table3[[#This Row],[Column11]]&lt;&gt;"no",Table3[[#This Row],[Size]]*(SUM(Table3[[#This Row],[Date 1]:[Date 8]])),"")))),""))),(Table3[[#This Row],[Bundle]])),"")</f>
        <v/>
      </c>
      <c r="AB123" s="94" t="str">
        <f t="shared" si="2"/>
        <v/>
      </c>
      <c r="AC123" s="75"/>
      <c r="AD123" s="42"/>
      <c r="AE123" s="43"/>
      <c r="AF123" s="44"/>
      <c r="AG123" s="134" t="s">
        <v>2551</v>
      </c>
      <c r="AH123" s="134" t="s">
        <v>21</v>
      </c>
      <c r="AI123" s="134" t="s">
        <v>2552</v>
      </c>
      <c r="AJ123" s="134" t="s">
        <v>2553</v>
      </c>
      <c r="AK123" s="134" t="s">
        <v>21</v>
      </c>
      <c r="AL123" s="134" t="s">
        <v>21</v>
      </c>
      <c r="AM123" s="134" t="b">
        <f>IF(AND(Table3[[#This Row],[Column68]]=TRUE,COUNTBLANK(Table3[[#This Row],[Date 1]:[Date 8]])=8),TRUE,FALSE)</f>
        <v>0</v>
      </c>
      <c r="AN123" s="134" t="b">
        <f>COUNTIF(Table3[[#This Row],[512]:[51]],"yes")&gt;0</f>
        <v>0</v>
      </c>
      <c r="AO123" s="45" t="str">
        <f>IF(Table3[[#This Row],[512]]="yes",Table3[[#This Row],[Column1]],"")</f>
        <v/>
      </c>
      <c r="AP123" s="45" t="str">
        <f>IF(Table3[[#This Row],[250]]="yes",Table3[[#This Row],[Column1.5]],"")</f>
        <v/>
      </c>
      <c r="AQ123" s="45" t="str">
        <f>IF(Table3[[#This Row],[288]]="yes",Table3[[#This Row],[Column2]],"")</f>
        <v/>
      </c>
      <c r="AR123" s="45" t="str">
        <f>IF(Table3[[#This Row],[144]]="yes",Table3[[#This Row],[Column3]],"")</f>
        <v/>
      </c>
      <c r="AS123" s="45" t="str">
        <f>IF(Table3[[#This Row],[26]]="yes",Table3[[#This Row],[Column4]],"")</f>
        <v/>
      </c>
      <c r="AT123" s="45" t="str">
        <f>IF(Table3[[#This Row],[51]]="yes",Table3[[#This Row],[Column5]],"")</f>
        <v/>
      </c>
      <c r="AU123" s="29" t="str">
        <f>IF(COUNTBLANK(Table3[[#This Row],[Date 1]:[Date 8]])=7,IF(Table3[[#This Row],[Column9]]&lt;&gt;"",IF(SUM(L123:S123)&lt;&gt;0,Table3[[#This Row],[Column9]],""),""),(SUBSTITUTE(TRIM(SUBSTITUTE(AO123&amp;","&amp;AP123&amp;","&amp;AQ123&amp;","&amp;AR123&amp;","&amp;AS123&amp;","&amp;AT123&amp;",",","," "))," ",", ")))</f>
        <v/>
      </c>
      <c r="AV123" s="35" t="str">
        <f>IF(COUNTBLANK(L123:AC123)&lt;&gt;13,IF(Table3[[#This Row],[Comments]]="Please order in multiples of 20. Minimum order of 100.",IF(COUNTBLANK(Table3[[#This Row],[Date 1]:[Order]])=12,"",1),1),IF(OR(F123="yes",G123="yes",H123="yes",I123="yes",J123="yes",K123="yes"="yes"),1,""))</f>
        <v/>
      </c>
    </row>
    <row r="124" spans="1:48" ht="36" thickBot="1" x14ac:dyDescent="0.4">
      <c r="A124" s="27" t="s">
        <v>187</v>
      </c>
      <c r="B124" s="164">
        <v>1215</v>
      </c>
      <c r="C124" s="16" t="s">
        <v>3282</v>
      </c>
      <c r="D124" s="32" t="s">
        <v>754</v>
      </c>
      <c r="E124" s="31"/>
      <c r="F124" s="30" t="s">
        <v>128</v>
      </c>
      <c r="G124" s="30" t="s">
        <v>128</v>
      </c>
      <c r="H124" s="30" t="s">
        <v>128</v>
      </c>
      <c r="I124" s="30" t="s">
        <v>128</v>
      </c>
      <c r="J124" s="30" t="s">
        <v>21</v>
      </c>
      <c r="K124" s="30" t="s">
        <v>21</v>
      </c>
      <c r="L124" s="22"/>
      <c r="M124" s="20"/>
      <c r="N124" s="20"/>
      <c r="O124" s="20"/>
      <c r="P124" s="20"/>
      <c r="Q124" s="20"/>
      <c r="R124" s="20"/>
      <c r="S124" s="21"/>
      <c r="T124" s="181" t="str">
        <f>Table3[[#This Row],[Column12]]</f>
        <v>Auto:</v>
      </c>
      <c r="U124" s="25"/>
      <c r="V124" s="51" t="str">
        <f>IF(Table3[[#This Row],[TagOrderMethod]]="Ratio:","plants per 1 tag",IF(Table3[[#This Row],[TagOrderMethod]]="tags included","",IF(Table3[[#This Row],[TagOrderMethod]]="Qty:","tags",IF(Table3[[#This Row],[TagOrderMethod]]="Auto:",IF(U124&lt;&gt;"","tags","")))))</f>
        <v/>
      </c>
      <c r="W124" s="17">
        <v>50</v>
      </c>
      <c r="X124" s="17" t="str">
        <f>IF(ISNUMBER(SEARCH("tag",Table3[[#This Row],[Notes]])), "Yes", "No")</f>
        <v>No</v>
      </c>
      <c r="Y124" s="17" t="str">
        <f>IF(Table3[[#This Row],[Column11]]="yes","tags included","Auto:")</f>
        <v>Auto:</v>
      </c>
      <c r="Z1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Row],[TagOrderMethod]]="Auto:",IF(U124&gt;0,U124,IF(COUNTBLANK(L124:S124)=8,"",(IF(Table3[[#This Row],[Column11]]&lt;&gt;"no",Table3[[#This Row],[Size]]*(SUM(Table3[[#This Row],[Date 1]:[Date 8]])),"")))),""))),(Table3[[#This Row],[Bundle]])),"")</f>
        <v/>
      </c>
      <c r="AB124" s="94" t="str">
        <f t="shared" si="2"/>
        <v/>
      </c>
      <c r="AC124" s="75"/>
      <c r="AD124" s="42"/>
      <c r="AE124" s="43"/>
      <c r="AF124" s="44"/>
      <c r="AG124" s="134" t="s">
        <v>2554</v>
      </c>
      <c r="AH124" s="134" t="s">
        <v>2555</v>
      </c>
      <c r="AI124" s="134" t="s">
        <v>2556</v>
      </c>
      <c r="AJ124" s="134" t="s">
        <v>2557</v>
      </c>
      <c r="AK124" s="134" t="s">
        <v>21</v>
      </c>
      <c r="AL124" s="134" t="s">
        <v>21</v>
      </c>
      <c r="AM124" s="134" t="b">
        <f>IF(AND(Table3[[#This Row],[Column68]]=TRUE,COUNTBLANK(Table3[[#This Row],[Date 1]:[Date 8]])=8),TRUE,FALSE)</f>
        <v>0</v>
      </c>
      <c r="AN124" s="134" t="b">
        <f>COUNTIF(Table3[[#This Row],[512]:[51]],"yes")&gt;0</f>
        <v>0</v>
      </c>
      <c r="AO124" s="45" t="str">
        <f>IF(Table3[[#This Row],[512]]="yes",Table3[[#This Row],[Column1]],"")</f>
        <v/>
      </c>
      <c r="AP124" s="45" t="str">
        <f>IF(Table3[[#This Row],[250]]="yes",Table3[[#This Row],[Column1.5]],"")</f>
        <v/>
      </c>
      <c r="AQ124" s="45" t="str">
        <f>IF(Table3[[#This Row],[288]]="yes",Table3[[#This Row],[Column2]],"")</f>
        <v/>
      </c>
      <c r="AR124" s="45" t="str">
        <f>IF(Table3[[#This Row],[144]]="yes",Table3[[#This Row],[Column3]],"")</f>
        <v/>
      </c>
      <c r="AS124" s="45" t="str">
        <f>IF(Table3[[#This Row],[26]]="yes",Table3[[#This Row],[Column4]],"")</f>
        <v/>
      </c>
      <c r="AT124" s="45" t="str">
        <f>IF(Table3[[#This Row],[51]]="yes",Table3[[#This Row],[Column5]],"")</f>
        <v/>
      </c>
      <c r="AU124" s="29" t="str">
        <f>IF(COUNTBLANK(Table3[[#This Row],[Date 1]:[Date 8]])=7,IF(Table3[[#This Row],[Column9]]&lt;&gt;"",IF(SUM(L124:S124)&lt;&gt;0,Table3[[#This Row],[Column9]],""),""),(SUBSTITUTE(TRIM(SUBSTITUTE(AO124&amp;","&amp;AP124&amp;","&amp;AQ124&amp;","&amp;AR124&amp;","&amp;AS124&amp;","&amp;AT124&amp;",",","," "))," ",", ")))</f>
        <v/>
      </c>
      <c r="AV124" s="35" t="str">
        <f>IF(COUNTBLANK(L124:AC124)&lt;&gt;13,IF(Table3[[#This Row],[Comments]]="Please order in multiples of 20. Minimum order of 100.",IF(COUNTBLANK(Table3[[#This Row],[Date 1]:[Order]])=12,"",1),1),IF(OR(F124="yes",G124="yes",H124="yes",I124="yes",J124="yes",K124="yes"="yes"),1,""))</f>
        <v/>
      </c>
    </row>
    <row r="125" spans="1:48" ht="36" thickBot="1" x14ac:dyDescent="0.4">
      <c r="A125" s="27" t="s">
        <v>187</v>
      </c>
      <c r="B125" s="164">
        <v>1220</v>
      </c>
      <c r="C125" s="16" t="s">
        <v>3282</v>
      </c>
      <c r="D125" s="32" t="s">
        <v>3295</v>
      </c>
      <c r="E125" s="31"/>
      <c r="F125" s="30" t="s">
        <v>128</v>
      </c>
      <c r="G125" s="30" t="s">
        <v>128</v>
      </c>
      <c r="H125" s="30" t="s">
        <v>128</v>
      </c>
      <c r="I125" s="30" t="s">
        <v>128</v>
      </c>
      <c r="J125" s="30" t="s">
        <v>21</v>
      </c>
      <c r="K125" s="30" t="s">
        <v>21</v>
      </c>
      <c r="L125" s="22"/>
      <c r="M125" s="20"/>
      <c r="N125" s="20"/>
      <c r="O125" s="20"/>
      <c r="P125" s="20"/>
      <c r="Q125" s="20"/>
      <c r="R125" s="20"/>
      <c r="S125" s="21"/>
      <c r="T125" s="181" t="str">
        <f>Table3[[#This Row],[Column12]]</f>
        <v>Auto:</v>
      </c>
      <c r="U125" s="25"/>
      <c r="V125" s="51" t="str">
        <f>IF(Table3[[#This Row],[TagOrderMethod]]="Ratio:","plants per 1 tag",IF(Table3[[#This Row],[TagOrderMethod]]="tags included","",IF(Table3[[#This Row],[TagOrderMethod]]="Qty:","tags",IF(Table3[[#This Row],[TagOrderMethod]]="Auto:",IF(U125&lt;&gt;"","tags","")))))</f>
        <v/>
      </c>
      <c r="W125" s="17">
        <v>50</v>
      </c>
      <c r="X125" s="17" t="str">
        <f>IF(ISNUMBER(SEARCH("tag",Table3[[#This Row],[Notes]])), "Yes", "No")</f>
        <v>No</v>
      </c>
      <c r="Y125" s="17" t="str">
        <f>IF(Table3[[#This Row],[Column11]]="yes","tags included","Auto:")</f>
        <v>Auto:</v>
      </c>
      <c r="Z1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Row],[TagOrderMethod]]="Auto:",IF(U125&gt;0,U125,IF(COUNTBLANK(L125:S125)=8,"",(IF(Table3[[#This Row],[Column11]]&lt;&gt;"no",Table3[[#This Row],[Size]]*(SUM(Table3[[#This Row],[Date 1]:[Date 8]])),"")))),""))),(Table3[[#This Row],[Bundle]])),"")</f>
        <v/>
      </c>
      <c r="AB125" s="94" t="str">
        <f t="shared" si="2"/>
        <v/>
      </c>
      <c r="AC125" s="75"/>
      <c r="AD125" s="42"/>
      <c r="AE125" s="43"/>
      <c r="AF125" s="44"/>
      <c r="AG125" s="134" t="s">
        <v>2558</v>
      </c>
      <c r="AH125" s="134" t="s">
        <v>2559</v>
      </c>
      <c r="AI125" s="134" t="s">
        <v>2560</v>
      </c>
      <c r="AJ125" s="134" t="s">
        <v>2561</v>
      </c>
      <c r="AK125" s="134" t="s">
        <v>21</v>
      </c>
      <c r="AL125" s="134" t="s">
        <v>21</v>
      </c>
      <c r="AM125" s="134" t="b">
        <f>IF(AND(Table3[[#This Row],[Column68]]=TRUE,COUNTBLANK(Table3[[#This Row],[Date 1]:[Date 8]])=8),TRUE,FALSE)</f>
        <v>0</v>
      </c>
      <c r="AN125" s="134" t="b">
        <f>COUNTIF(Table3[[#This Row],[512]:[51]],"yes")&gt;0</f>
        <v>0</v>
      </c>
      <c r="AO125" s="45" t="str">
        <f>IF(Table3[[#This Row],[512]]="yes",Table3[[#This Row],[Column1]],"")</f>
        <v/>
      </c>
      <c r="AP125" s="45" t="str">
        <f>IF(Table3[[#This Row],[250]]="yes",Table3[[#This Row],[Column1.5]],"")</f>
        <v/>
      </c>
      <c r="AQ125" s="45" t="str">
        <f>IF(Table3[[#This Row],[288]]="yes",Table3[[#This Row],[Column2]],"")</f>
        <v/>
      </c>
      <c r="AR125" s="45" t="str">
        <f>IF(Table3[[#This Row],[144]]="yes",Table3[[#This Row],[Column3]],"")</f>
        <v/>
      </c>
      <c r="AS125" s="45" t="str">
        <f>IF(Table3[[#This Row],[26]]="yes",Table3[[#This Row],[Column4]],"")</f>
        <v/>
      </c>
      <c r="AT125" s="45" t="str">
        <f>IF(Table3[[#This Row],[51]]="yes",Table3[[#This Row],[Column5]],"")</f>
        <v/>
      </c>
      <c r="AU125" s="29" t="str">
        <f>IF(COUNTBLANK(Table3[[#This Row],[Date 1]:[Date 8]])=7,IF(Table3[[#This Row],[Column9]]&lt;&gt;"",IF(SUM(L125:S125)&lt;&gt;0,Table3[[#This Row],[Column9]],""),""),(SUBSTITUTE(TRIM(SUBSTITUTE(AO125&amp;","&amp;AP125&amp;","&amp;AQ125&amp;","&amp;AR125&amp;","&amp;AS125&amp;","&amp;AT125&amp;",",","," "))," ",", ")))</f>
        <v/>
      </c>
      <c r="AV125" s="35" t="str">
        <f>IF(COUNTBLANK(L125:AC125)&lt;&gt;13,IF(Table3[[#This Row],[Comments]]="Please order in multiples of 20. Minimum order of 100.",IF(COUNTBLANK(Table3[[#This Row],[Date 1]:[Order]])=12,"",1),1),IF(OR(F125="yes",G125="yes",H125="yes",I125="yes",J125="yes",K125="yes"="yes"),1,""))</f>
        <v/>
      </c>
    </row>
    <row r="126" spans="1:48" ht="36" thickBot="1" x14ac:dyDescent="0.4">
      <c r="A126" s="27" t="s">
        <v>187</v>
      </c>
      <c r="B126" s="164">
        <v>1225</v>
      </c>
      <c r="C126" s="16" t="s">
        <v>3282</v>
      </c>
      <c r="D126" s="32" t="s">
        <v>2291</v>
      </c>
      <c r="E126" s="31"/>
      <c r="F126" s="30" t="s">
        <v>128</v>
      </c>
      <c r="G126" s="30" t="s">
        <v>128</v>
      </c>
      <c r="H126" s="30" t="s">
        <v>128</v>
      </c>
      <c r="I126" s="30" t="s">
        <v>128</v>
      </c>
      <c r="J126" s="30" t="s">
        <v>21</v>
      </c>
      <c r="K126" s="30" t="s">
        <v>21</v>
      </c>
      <c r="L126" s="22"/>
      <c r="M126" s="20"/>
      <c r="N126" s="20"/>
      <c r="O126" s="20"/>
      <c r="P126" s="20"/>
      <c r="Q126" s="20"/>
      <c r="R126" s="20"/>
      <c r="S126" s="21"/>
      <c r="T126" s="181" t="str">
        <f>Table3[[#This Row],[Column12]]</f>
        <v>Auto:</v>
      </c>
      <c r="U126" s="25"/>
      <c r="V126" s="51" t="str">
        <f>IF(Table3[[#This Row],[TagOrderMethod]]="Ratio:","plants per 1 tag",IF(Table3[[#This Row],[TagOrderMethod]]="tags included","",IF(Table3[[#This Row],[TagOrderMethod]]="Qty:","tags",IF(Table3[[#This Row],[TagOrderMethod]]="Auto:",IF(U126&lt;&gt;"","tags","")))))</f>
        <v/>
      </c>
      <c r="W126" s="17">
        <v>50</v>
      </c>
      <c r="X126" s="17" t="str">
        <f>IF(ISNUMBER(SEARCH("tag",Table3[[#This Row],[Notes]])), "Yes", "No")</f>
        <v>No</v>
      </c>
      <c r="Y126" s="17" t="str">
        <f>IF(Table3[[#This Row],[Column11]]="yes","tags included","Auto:")</f>
        <v>Auto:</v>
      </c>
      <c r="Z1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Row],[TagOrderMethod]]="Auto:",IF(U126&gt;0,U126,IF(COUNTBLANK(L126:S126)=8,"",(IF(Table3[[#This Row],[Column11]]&lt;&gt;"no",Table3[[#This Row],[Size]]*(SUM(Table3[[#This Row],[Date 1]:[Date 8]])),"")))),""))),(Table3[[#This Row],[Bundle]])),"")</f>
        <v/>
      </c>
      <c r="AB126" s="94" t="str">
        <f t="shared" si="2"/>
        <v/>
      </c>
      <c r="AC126" s="75"/>
      <c r="AD126" s="42"/>
      <c r="AE126" s="43"/>
      <c r="AF126" s="44"/>
      <c r="AG126" s="134" t="s">
        <v>2562</v>
      </c>
      <c r="AH126" s="134" t="s">
        <v>2563</v>
      </c>
      <c r="AI126" s="134" t="s">
        <v>2564</v>
      </c>
      <c r="AJ126" s="134" t="s">
        <v>2565</v>
      </c>
      <c r="AK126" s="134" t="s">
        <v>21</v>
      </c>
      <c r="AL126" s="134" t="s">
        <v>21</v>
      </c>
      <c r="AM126" s="134" t="b">
        <f>IF(AND(Table3[[#This Row],[Column68]]=TRUE,COUNTBLANK(Table3[[#This Row],[Date 1]:[Date 8]])=8),TRUE,FALSE)</f>
        <v>0</v>
      </c>
      <c r="AN126" s="134" t="b">
        <f>COUNTIF(Table3[[#This Row],[512]:[51]],"yes")&gt;0</f>
        <v>0</v>
      </c>
      <c r="AO126" s="45" t="str">
        <f>IF(Table3[[#This Row],[512]]="yes",Table3[[#This Row],[Column1]],"")</f>
        <v/>
      </c>
      <c r="AP126" s="45" t="str">
        <f>IF(Table3[[#This Row],[250]]="yes",Table3[[#This Row],[Column1.5]],"")</f>
        <v/>
      </c>
      <c r="AQ126" s="45" t="str">
        <f>IF(Table3[[#This Row],[288]]="yes",Table3[[#This Row],[Column2]],"")</f>
        <v/>
      </c>
      <c r="AR126" s="45" t="str">
        <f>IF(Table3[[#This Row],[144]]="yes",Table3[[#This Row],[Column3]],"")</f>
        <v/>
      </c>
      <c r="AS126" s="45" t="str">
        <f>IF(Table3[[#This Row],[26]]="yes",Table3[[#This Row],[Column4]],"")</f>
        <v/>
      </c>
      <c r="AT126" s="45" t="str">
        <f>IF(Table3[[#This Row],[51]]="yes",Table3[[#This Row],[Column5]],"")</f>
        <v/>
      </c>
      <c r="AU126" s="29" t="str">
        <f>IF(COUNTBLANK(Table3[[#This Row],[Date 1]:[Date 8]])=7,IF(Table3[[#This Row],[Column9]]&lt;&gt;"",IF(SUM(L126:S126)&lt;&gt;0,Table3[[#This Row],[Column9]],""),""),(SUBSTITUTE(TRIM(SUBSTITUTE(AO126&amp;","&amp;AP126&amp;","&amp;AQ126&amp;","&amp;AR126&amp;","&amp;AS126&amp;","&amp;AT126&amp;",",","," "))," ",", ")))</f>
        <v/>
      </c>
      <c r="AV126" s="35" t="str">
        <f>IF(COUNTBLANK(L126:AC126)&lt;&gt;13,IF(Table3[[#This Row],[Comments]]="Please order in multiples of 20. Minimum order of 100.",IF(COUNTBLANK(Table3[[#This Row],[Date 1]:[Order]])=12,"",1),1),IF(OR(F126="yes",G126="yes",H126="yes",I126="yes",J126="yes",K126="yes"="yes"),1,""))</f>
        <v/>
      </c>
    </row>
    <row r="127" spans="1:48" ht="36" thickBot="1" x14ac:dyDescent="0.4">
      <c r="A127" s="27" t="s">
        <v>187</v>
      </c>
      <c r="B127" s="164">
        <v>1230</v>
      </c>
      <c r="C127" s="16" t="s">
        <v>3282</v>
      </c>
      <c r="D127" s="32" t="s">
        <v>2292</v>
      </c>
      <c r="E127" s="31"/>
      <c r="F127" s="30" t="s">
        <v>128</v>
      </c>
      <c r="G127" s="30" t="s">
        <v>128</v>
      </c>
      <c r="H127" s="30" t="s">
        <v>128</v>
      </c>
      <c r="I127" s="30" t="s">
        <v>128</v>
      </c>
      <c r="J127" s="30" t="s">
        <v>21</v>
      </c>
      <c r="K127" s="30" t="s">
        <v>21</v>
      </c>
      <c r="L127" s="22"/>
      <c r="M127" s="20"/>
      <c r="N127" s="20"/>
      <c r="O127" s="20"/>
      <c r="P127" s="20"/>
      <c r="Q127" s="20"/>
      <c r="R127" s="20"/>
      <c r="S127" s="21"/>
      <c r="T127" s="181" t="str">
        <f>Table3[[#This Row],[Column12]]</f>
        <v>Auto:</v>
      </c>
      <c r="U127" s="25"/>
      <c r="V127" s="51" t="str">
        <f>IF(Table3[[#This Row],[TagOrderMethod]]="Ratio:","plants per 1 tag",IF(Table3[[#This Row],[TagOrderMethod]]="tags included","",IF(Table3[[#This Row],[TagOrderMethod]]="Qty:","tags",IF(Table3[[#This Row],[TagOrderMethod]]="Auto:",IF(U127&lt;&gt;"","tags","")))))</f>
        <v/>
      </c>
      <c r="W127" s="17">
        <v>50</v>
      </c>
      <c r="X127" s="17" t="str">
        <f>IF(ISNUMBER(SEARCH("tag",Table3[[#This Row],[Notes]])), "Yes", "No")</f>
        <v>No</v>
      </c>
      <c r="Y127" s="17" t="str">
        <f>IF(Table3[[#This Row],[Column11]]="yes","tags included","Auto:")</f>
        <v>Auto:</v>
      </c>
      <c r="Z1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Row],[TagOrderMethod]]="Auto:",IF(U127&gt;0,U127,IF(COUNTBLANK(L127:S127)=8,"",(IF(Table3[[#This Row],[Column11]]&lt;&gt;"no",Table3[[#This Row],[Size]]*(SUM(Table3[[#This Row],[Date 1]:[Date 8]])),"")))),""))),(Table3[[#This Row],[Bundle]])),"")</f>
        <v/>
      </c>
      <c r="AB127" s="94" t="str">
        <f t="shared" si="2"/>
        <v/>
      </c>
      <c r="AC127" s="75"/>
      <c r="AD127" s="42"/>
      <c r="AE127" s="43"/>
      <c r="AF127" s="44"/>
      <c r="AG127" s="134" t="s">
        <v>2566</v>
      </c>
      <c r="AH127" s="134" t="s">
        <v>2567</v>
      </c>
      <c r="AI127" s="134" t="s">
        <v>2568</v>
      </c>
      <c r="AJ127" s="134" t="s">
        <v>2569</v>
      </c>
      <c r="AK127" s="134" t="s">
        <v>21</v>
      </c>
      <c r="AL127" s="134" t="s">
        <v>21</v>
      </c>
      <c r="AM127" s="134" t="b">
        <f>IF(AND(Table3[[#This Row],[Column68]]=TRUE,COUNTBLANK(Table3[[#This Row],[Date 1]:[Date 8]])=8),TRUE,FALSE)</f>
        <v>0</v>
      </c>
      <c r="AN127" s="134" t="b">
        <f>COUNTIF(Table3[[#This Row],[512]:[51]],"yes")&gt;0</f>
        <v>0</v>
      </c>
      <c r="AO127" s="45" t="str">
        <f>IF(Table3[[#This Row],[512]]="yes",Table3[[#This Row],[Column1]],"")</f>
        <v/>
      </c>
      <c r="AP127" s="45" t="str">
        <f>IF(Table3[[#This Row],[250]]="yes",Table3[[#This Row],[Column1.5]],"")</f>
        <v/>
      </c>
      <c r="AQ127" s="45" t="str">
        <f>IF(Table3[[#This Row],[288]]="yes",Table3[[#This Row],[Column2]],"")</f>
        <v/>
      </c>
      <c r="AR127" s="45" t="str">
        <f>IF(Table3[[#This Row],[144]]="yes",Table3[[#This Row],[Column3]],"")</f>
        <v/>
      </c>
      <c r="AS127" s="45" t="str">
        <f>IF(Table3[[#This Row],[26]]="yes",Table3[[#This Row],[Column4]],"")</f>
        <v/>
      </c>
      <c r="AT127" s="45" t="str">
        <f>IF(Table3[[#This Row],[51]]="yes",Table3[[#This Row],[Column5]],"")</f>
        <v/>
      </c>
      <c r="AU127" s="29" t="str">
        <f>IF(COUNTBLANK(Table3[[#This Row],[Date 1]:[Date 8]])=7,IF(Table3[[#This Row],[Column9]]&lt;&gt;"",IF(SUM(L127:S127)&lt;&gt;0,Table3[[#This Row],[Column9]],""),""),(SUBSTITUTE(TRIM(SUBSTITUTE(AO127&amp;","&amp;AP127&amp;","&amp;AQ127&amp;","&amp;AR127&amp;","&amp;AS127&amp;","&amp;AT127&amp;",",","," "))," ",", ")))</f>
        <v/>
      </c>
      <c r="AV127" s="35" t="str">
        <f>IF(COUNTBLANK(L127:AC127)&lt;&gt;13,IF(Table3[[#This Row],[Comments]]="Please order in multiples of 20. Minimum order of 100.",IF(COUNTBLANK(Table3[[#This Row],[Date 1]:[Order]])=12,"",1),1),IF(OR(F127="yes",G127="yes",H127="yes",I127="yes",J127="yes",K127="yes"="yes"),1,""))</f>
        <v/>
      </c>
    </row>
    <row r="128" spans="1:48" ht="36" thickBot="1" x14ac:dyDescent="0.4">
      <c r="A128" s="27" t="s">
        <v>187</v>
      </c>
      <c r="B128" s="164">
        <v>1235</v>
      </c>
      <c r="C128" s="16" t="s">
        <v>3282</v>
      </c>
      <c r="D128" s="32" t="s">
        <v>2293</v>
      </c>
      <c r="E128" s="31"/>
      <c r="F128" s="30" t="s">
        <v>128</v>
      </c>
      <c r="G128" s="30" t="s">
        <v>128</v>
      </c>
      <c r="H128" s="30" t="s">
        <v>128</v>
      </c>
      <c r="I128" s="30" t="s">
        <v>128</v>
      </c>
      <c r="J128" s="30" t="s">
        <v>21</v>
      </c>
      <c r="K128" s="30" t="s">
        <v>21</v>
      </c>
      <c r="L128" s="22"/>
      <c r="M128" s="20"/>
      <c r="N128" s="20"/>
      <c r="O128" s="20"/>
      <c r="P128" s="20"/>
      <c r="Q128" s="20"/>
      <c r="R128" s="20"/>
      <c r="S128" s="21"/>
      <c r="T128" s="181" t="str">
        <f>Table3[[#This Row],[Column12]]</f>
        <v>Auto:</v>
      </c>
      <c r="U128" s="25"/>
      <c r="V128" s="51" t="str">
        <f>IF(Table3[[#This Row],[TagOrderMethod]]="Ratio:","plants per 1 tag",IF(Table3[[#This Row],[TagOrderMethod]]="tags included","",IF(Table3[[#This Row],[TagOrderMethod]]="Qty:","tags",IF(Table3[[#This Row],[TagOrderMethod]]="Auto:",IF(U128&lt;&gt;"","tags","")))))</f>
        <v/>
      </c>
      <c r="W128" s="17">
        <v>50</v>
      </c>
      <c r="X128" s="17" t="str">
        <f>IF(ISNUMBER(SEARCH("tag",Table3[[#This Row],[Notes]])), "Yes", "No")</f>
        <v>No</v>
      </c>
      <c r="Y128" s="17" t="str">
        <f>IF(Table3[[#This Row],[Column11]]="yes","tags included","Auto:")</f>
        <v>Auto:</v>
      </c>
      <c r="Z1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Row],[TagOrderMethod]]="Auto:",IF(U128&gt;0,U128,IF(COUNTBLANK(L128:S128)=8,"",(IF(Table3[[#This Row],[Column11]]&lt;&gt;"no",Table3[[#This Row],[Size]]*(SUM(Table3[[#This Row],[Date 1]:[Date 8]])),"")))),""))),(Table3[[#This Row],[Bundle]])),"")</f>
        <v/>
      </c>
      <c r="AB128" s="94" t="str">
        <f t="shared" si="2"/>
        <v/>
      </c>
      <c r="AC128" s="75"/>
      <c r="AD128" s="42"/>
      <c r="AE128" s="43"/>
      <c r="AF128" s="44"/>
      <c r="AG128" s="134" t="s">
        <v>2570</v>
      </c>
      <c r="AH128" s="134" t="s">
        <v>2571</v>
      </c>
      <c r="AI128" s="134" t="s">
        <v>2572</v>
      </c>
      <c r="AJ128" s="134" t="s">
        <v>2573</v>
      </c>
      <c r="AK128" s="134" t="s">
        <v>21</v>
      </c>
      <c r="AL128" s="134" t="s">
        <v>21</v>
      </c>
      <c r="AM128" s="134" t="b">
        <f>IF(AND(Table3[[#This Row],[Column68]]=TRUE,COUNTBLANK(Table3[[#This Row],[Date 1]:[Date 8]])=8),TRUE,FALSE)</f>
        <v>0</v>
      </c>
      <c r="AN128" s="134" t="b">
        <f>COUNTIF(Table3[[#This Row],[512]:[51]],"yes")&gt;0</f>
        <v>0</v>
      </c>
      <c r="AO128" s="45" t="str">
        <f>IF(Table3[[#This Row],[512]]="yes",Table3[[#This Row],[Column1]],"")</f>
        <v/>
      </c>
      <c r="AP128" s="45" t="str">
        <f>IF(Table3[[#This Row],[250]]="yes",Table3[[#This Row],[Column1.5]],"")</f>
        <v/>
      </c>
      <c r="AQ128" s="45" t="str">
        <f>IF(Table3[[#This Row],[288]]="yes",Table3[[#This Row],[Column2]],"")</f>
        <v/>
      </c>
      <c r="AR128" s="45" t="str">
        <f>IF(Table3[[#This Row],[144]]="yes",Table3[[#This Row],[Column3]],"")</f>
        <v/>
      </c>
      <c r="AS128" s="45" t="str">
        <f>IF(Table3[[#This Row],[26]]="yes",Table3[[#This Row],[Column4]],"")</f>
        <v/>
      </c>
      <c r="AT128" s="45" t="str">
        <f>IF(Table3[[#This Row],[51]]="yes",Table3[[#This Row],[Column5]],"")</f>
        <v/>
      </c>
      <c r="AU128" s="29" t="str">
        <f>IF(COUNTBLANK(Table3[[#This Row],[Date 1]:[Date 8]])=7,IF(Table3[[#This Row],[Column9]]&lt;&gt;"",IF(SUM(L128:S128)&lt;&gt;0,Table3[[#This Row],[Column9]],""),""),(SUBSTITUTE(TRIM(SUBSTITUTE(AO128&amp;","&amp;AP128&amp;","&amp;AQ128&amp;","&amp;AR128&amp;","&amp;AS128&amp;","&amp;AT128&amp;",",","," "))," ",", ")))</f>
        <v/>
      </c>
      <c r="AV128" s="35" t="str">
        <f>IF(COUNTBLANK(L128:AC128)&lt;&gt;13,IF(Table3[[#This Row],[Comments]]="Please order in multiples of 20. Minimum order of 100.",IF(COUNTBLANK(Table3[[#This Row],[Date 1]:[Order]])=12,"",1),1),IF(OR(F128="yes",G128="yes",H128="yes",I128="yes",J128="yes",K128="yes"="yes"),1,""))</f>
        <v/>
      </c>
    </row>
    <row r="129" spans="1:48" ht="36" thickBot="1" x14ac:dyDescent="0.4">
      <c r="A129" s="27" t="s">
        <v>187</v>
      </c>
      <c r="B129" s="164">
        <v>1240</v>
      </c>
      <c r="C129" s="16" t="s">
        <v>3282</v>
      </c>
      <c r="D129" s="32" t="s">
        <v>376</v>
      </c>
      <c r="E129" s="31"/>
      <c r="F129" s="30" t="s">
        <v>128</v>
      </c>
      <c r="G129" s="30" t="s">
        <v>128</v>
      </c>
      <c r="H129" s="30" t="s">
        <v>128</v>
      </c>
      <c r="I129" s="30" t="s">
        <v>128</v>
      </c>
      <c r="J129" s="30" t="s">
        <v>21</v>
      </c>
      <c r="K129" s="30" t="s">
        <v>21</v>
      </c>
      <c r="L129" s="22"/>
      <c r="M129" s="20"/>
      <c r="N129" s="20"/>
      <c r="O129" s="20"/>
      <c r="P129" s="20"/>
      <c r="Q129" s="20"/>
      <c r="R129" s="20"/>
      <c r="S129" s="21"/>
      <c r="T129" s="181" t="str">
        <f>Table3[[#This Row],[Column12]]</f>
        <v>Auto:</v>
      </c>
      <c r="U129" s="25"/>
      <c r="V129" s="51" t="str">
        <f>IF(Table3[[#This Row],[TagOrderMethod]]="Ratio:","plants per 1 tag",IF(Table3[[#This Row],[TagOrderMethod]]="tags included","",IF(Table3[[#This Row],[TagOrderMethod]]="Qty:","tags",IF(Table3[[#This Row],[TagOrderMethod]]="Auto:",IF(U129&lt;&gt;"","tags","")))))</f>
        <v/>
      </c>
      <c r="W129" s="17">
        <v>50</v>
      </c>
      <c r="X129" s="17" t="str">
        <f>IF(ISNUMBER(SEARCH("tag",Table3[[#This Row],[Notes]])), "Yes", "No")</f>
        <v>No</v>
      </c>
      <c r="Y129" s="17" t="str">
        <f>IF(Table3[[#This Row],[Column11]]="yes","tags included","Auto:")</f>
        <v>Auto:</v>
      </c>
      <c r="Z1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Row],[TagOrderMethod]]="Auto:",IF(U129&gt;0,U129,IF(COUNTBLANK(L129:S129)=8,"",(IF(Table3[[#This Row],[Column11]]&lt;&gt;"no",Table3[[#This Row],[Size]]*(SUM(Table3[[#This Row],[Date 1]:[Date 8]])),"")))),""))),(Table3[[#This Row],[Bundle]])),"")</f>
        <v/>
      </c>
      <c r="AB129" s="94" t="str">
        <f t="shared" si="2"/>
        <v/>
      </c>
      <c r="AC129" s="75"/>
      <c r="AD129" s="42"/>
      <c r="AE129" s="43"/>
      <c r="AF129" s="44"/>
      <c r="AG129" s="134" t="s">
        <v>2574</v>
      </c>
      <c r="AH129" s="134" t="s">
        <v>2575</v>
      </c>
      <c r="AI129" s="134" t="s">
        <v>2576</v>
      </c>
      <c r="AJ129" s="134" t="s">
        <v>2577</v>
      </c>
      <c r="AK129" s="134" t="s">
        <v>21</v>
      </c>
      <c r="AL129" s="134" t="s">
        <v>21</v>
      </c>
      <c r="AM129" s="134" t="b">
        <f>IF(AND(Table3[[#This Row],[Column68]]=TRUE,COUNTBLANK(Table3[[#This Row],[Date 1]:[Date 8]])=8),TRUE,FALSE)</f>
        <v>0</v>
      </c>
      <c r="AN129" s="134" t="b">
        <f>COUNTIF(Table3[[#This Row],[512]:[51]],"yes")&gt;0</f>
        <v>0</v>
      </c>
      <c r="AO129" s="45" t="str">
        <f>IF(Table3[[#This Row],[512]]="yes",Table3[[#This Row],[Column1]],"")</f>
        <v/>
      </c>
      <c r="AP129" s="45" t="str">
        <f>IF(Table3[[#This Row],[250]]="yes",Table3[[#This Row],[Column1.5]],"")</f>
        <v/>
      </c>
      <c r="AQ129" s="45" t="str">
        <f>IF(Table3[[#This Row],[288]]="yes",Table3[[#This Row],[Column2]],"")</f>
        <v/>
      </c>
      <c r="AR129" s="45" t="str">
        <f>IF(Table3[[#This Row],[144]]="yes",Table3[[#This Row],[Column3]],"")</f>
        <v/>
      </c>
      <c r="AS129" s="45" t="str">
        <f>IF(Table3[[#This Row],[26]]="yes",Table3[[#This Row],[Column4]],"")</f>
        <v/>
      </c>
      <c r="AT129" s="45" t="str">
        <f>IF(Table3[[#This Row],[51]]="yes",Table3[[#This Row],[Column5]],"")</f>
        <v/>
      </c>
      <c r="AU129" s="29" t="str">
        <f>IF(COUNTBLANK(Table3[[#This Row],[Date 1]:[Date 8]])=7,IF(Table3[[#This Row],[Column9]]&lt;&gt;"",IF(SUM(L129:S129)&lt;&gt;0,Table3[[#This Row],[Column9]],""),""),(SUBSTITUTE(TRIM(SUBSTITUTE(AO129&amp;","&amp;AP129&amp;","&amp;AQ129&amp;","&amp;AR129&amp;","&amp;AS129&amp;","&amp;AT129&amp;",",","," "))," ",", ")))</f>
        <v/>
      </c>
      <c r="AV129" s="35" t="str">
        <f>IF(COUNTBLANK(L129:AC129)&lt;&gt;13,IF(Table3[[#This Row],[Comments]]="Please order in multiples of 20. Minimum order of 100.",IF(COUNTBLANK(Table3[[#This Row],[Date 1]:[Order]])=12,"",1),1),IF(OR(F129="yes",G129="yes",H129="yes",I129="yes",J129="yes",K129="yes"="yes"),1,""))</f>
        <v/>
      </c>
    </row>
    <row r="130" spans="1:48" ht="36" thickBot="1" x14ac:dyDescent="0.4">
      <c r="A130" s="27" t="s">
        <v>187</v>
      </c>
      <c r="B130" s="164">
        <v>1260</v>
      </c>
      <c r="C130" s="16" t="s">
        <v>3282</v>
      </c>
      <c r="D130" s="32" t="s">
        <v>894</v>
      </c>
      <c r="E130" s="31"/>
      <c r="F130" s="30" t="s">
        <v>128</v>
      </c>
      <c r="G130" s="30" t="s">
        <v>128</v>
      </c>
      <c r="H130" s="30" t="s">
        <v>128</v>
      </c>
      <c r="I130" s="30" t="s">
        <v>128</v>
      </c>
      <c r="J130" s="30" t="s">
        <v>21</v>
      </c>
      <c r="K130" s="30" t="s">
        <v>21</v>
      </c>
      <c r="L130" s="22"/>
      <c r="M130" s="20"/>
      <c r="N130" s="20"/>
      <c r="O130" s="20"/>
      <c r="P130" s="20"/>
      <c r="Q130" s="20"/>
      <c r="R130" s="20"/>
      <c r="S130" s="21"/>
      <c r="T130" s="181" t="str">
        <f>Table3[[#This Row],[Column12]]</f>
        <v>Auto:</v>
      </c>
      <c r="U130" s="25"/>
      <c r="V130" s="51" t="str">
        <f>IF(Table3[[#This Row],[TagOrderMethod]]="Ratio:","plants per 1 tag",IF(Table3[[#This Row],[TagOrderMethod]]="tags included","",IF(Table3[[#This Row],[TagOrderMethod]]="Qty:","tags",IF(Table3[[#This Row],[TagOrderMethod]]="Auto:",IF(U130&lt;&gt;"","tags","")))))</f>
        <v/>
      </c>
      <c r="W130" s="17">
        <v>50</v>
      </c>
      <c r="X130" s="17" t="str">
        <f>IF(ISNUMBER(SEARCH("tag",Table3[[#This Row],[Notes]])), "Yes", "No")</f>
        <v>No</v>
      </c>
      <c r="Y130" s="17" t="str">
        <f>IF(Table3[[#This Row],[Column11]]="yes","tags included","Auto:")</f>
        <v>Auto:</v>
      </c>
      <c r="Z1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Row],[TagOrderMethod]]="Auto:",IF(U130&gt;0,U130,IF(COUNTBLANK(L130:S130)=8,"",(IF(Table3[[#This Row],[Column11]]&lt;&gt;"no",Table3[[#This Row],[Size]]*(SUM(Table3[[#This Row],[Date 1]:[Date 8]])),"")))),""))),(Table3[[#This Row],[Bundle]])),"")</f>
        <v/>
      </c>
      <c r="AB130" s="94" t="str">
        <f t="shared" si="2"/>
        <v/>
      </c>
      <c r="AC130" s="75"/>
      <c r="AD130" s="42"/>
      <c r="AE130" s="43"/>
      <c r="AF130" s="44"/>
      <c r="AG130" s="134" t="s">
        <v>2578</v>
      </c>
      <c r="AH130" s="134" t="s">
        <v>2579</v>
      </c>
      <c r="AI130" s="134" t="s">
        <v>2580</v>
      </c>
      <c r="AJ130" s="134" t="s">
        <v>2581</v>
      </c>
      <c r="AK130" s="134" t="s">
        <v>21</v>
      </c>
      <c r="AL130" s="134" t="s">
        <v>21</v>
      </c>
      <c r="AM130" s="134" t="b">
        <f>IF(AND(Table3[[#This Row],[Column68]]=TRUE,COUNTBLANK(Table3[[#This Row],[Date 1]:[Date 8]])=8),TRUE,FALSE)</f>
        <v>0</v>
      </c>
      <c r="AN130" s="134" t="b">
        <f>COUNTIF(Table3[[#This Row],[512]:[51]],"yes")&gt;0</f>
        <v>0</v>
      </c>
      <c r="AO130" s="45" t="str">
        <f>IF(Table3[[#This Row],[512]]="yes",Table3[[#This Row],[Column1]],"")</f>
        <v/>
      </c>
      <c r="AP130" s="45" t="str">
        <f>IF(Table3[[#This Row],[250]]="yes",Table3[[#This Row],[Column1.5]],"")</f>
        <v/>
      </c>
      <c r="AQ130" s="45" t="str">
        <f>IF(Table3[[#This Row],[288]]="yes",Table3[[#This Row],[Column2]],"")</f>
        <v/>
      </c>
      <c r="AR130" s="45" t="str">
        <f>IF(Table3[[#This Row],[144]]="yes",Table3[[#This Row],[Column3]],"")</f>
        <v/>
      </c>
      <c r="AS130" s="45" t="str">
        <f>IF(Table3[[#This Row],[26]]="yes",Table3[[#This Row],[Column4]],"")</f>
        <v/>
      </c>
      <c r="AT130" s="45" t="str">
        <f>IF(Table3[[#This Row],[51]]="yes",Table3[[#This Row],[Column5]],"")</f>
        <v/>
      </c>
      <c r="AU130" s="29" t="str">
        <f>IF(COUNTBLANK(Table3[[#This Row],[Date 1]:[Date 8]])=7,IF(Table3[[#This Row],[Column9]]&lt;&gt;"",IF(SUM(L130:S130)&lt;&gt;0,Table3[[#This Row],[Column9]],""),""),(SUBSTITUTE(TRIM(SUBSTITUTE(AO130&amp;","&amp;AP130&amp;","&amp;AQ130&amp;","&amp;AR130&amp;","&amp;AS130&amp;","&amp;AT130&amp;",",","," "))," ",", ")))</f>
        <v/>
      </c>
      <c r="AV130" s="35" t="str">
        <f>IF(COUNTBLANK(L130:AC130)&lt;&gt;13,IF(Table3[[#This Row],[Comments]]="Please order in multiples of 20. Minimum order of 100.",IF(COUNTBLANK(Table3[[#This Row],[Date 1]:[Order]])=12,"",1),1),IF(OR(F130="yes",G130="yes",H130="yes",I130="yes",J130="yes",K130="yes"="yes"),1,""))</f>
        <v/>
      </c>
    </row>
    <row r="131" spans="1:48" ht="36" thickBot="1" x14ac:dyDescent="0.4">
      <c r="A131" s="27" t="s">
        <v>187</v>
      </c>
      <c r="B131" s="164">
        <v>1270</v>
      </c>
      <c r="C131" s="16" t="s">
        <v>3282</v>
      </c>
      <c r="D131" s="32" t="s">
        <v>895</v>
      </c>
      <c r="E131" s="31"/>
      <c r="F131" s="30" t="s">
        <v>128</v>
      </c>
      <c r="G131" s="30" t="s">
        <v>128</v>
      </c>
      <c r="H131" s="30" t="s">
        <v>128</v>
      </c>
      <c r="I131" s="30" t="s">
        <v>128</v>
      </c>
      <c r="J131" s="30" t="s">
        <v>21</v>
      </c>
      <c r="K131" s="30" t="s">
        <v>21</v>
      </c>
      <c r="L131" s="22"/>
      <c r="M131" s="20"/>
      <c r="N131" s="20"/>
      <c r="O131" s="20"/>
      <c r="P131" s="20"/>
      <c r="Q131" s="20"/>
      <c r="R131" s="20"/>
      <c r="S131" s="21"/>
      <c r="T131" s="181" t="str">
        <f>Table3[[#This Row],[Column12]]</f>
        <v>Auto:</v>
      </c>
      <c r="U131" s="25"/>
      <c r="V131" s="51" t="str">
        <f>IF(Table3[[#This Row],[TagOrderMethod]]="Ratio:","plants per 1 tag",IF(Table3[[#This Row],[TagOrderMethod]]="tags included","",IF(Table3[[#This Row],[TagOrderMethod]]="Qty:","tags",IF(Table3[[#This Row],[TagOrderMethod]]="Auto:",IF(U131&lt;&gt;"","tags","")))))</f>
        <v/>
      </c>
      <c r="W131" s="17">
        <v>50</v>
      </c>
      <c r="X131" s="17" t="str">
        <f>IF(ISNUMBER(SEARCH("tag",Table3[[#This Row],[Notes]])), "Yes", "No")</f>
        <v>No</v>
      </c>
      <c r="Y131" s="17" t="str">
        <f>IF(Table3[[#This Row],[Column11]]="yes","tags included","Auto:")</f>
        <v>Auto:</v>
      </c>
      <c r="Z1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Row],[TagOrderMethod]]="Auto:",IF(U131&gt;0,U131,IF(COUNTBLANK(L131:S131)=8,"",(IF(Table3[[#This Row],[Column11]]&lt;&gt;"no",Table3[[#This Row],[Size]]*(SUM(Table3[[#This Row],[Date 1]:[Date 8]])),"")))),""))),(Table3[[#This Row],[Bundle]])),"")</f>
        <v/>
      </c>
      <c r="AB131" s="94" t="str">
        <f t="shared" si="2"/>
        <v/>
      </c>
      <c r="AC131" s="75"/>
      <c r="AD131" s="42"/>
      <c r="AE131" s="43"/>
      <c r="AF131" s="44"/>
      <c r="AG131" s="134" t="s">
        <v>2582</v>
      </c>
      <c r="AH131" s="134" t="s">
        <v>2583</v>
      </c>
      <c r="AI131" s="134" t="s">
        <v>2584</v>
      </c>
      <c r="AJ131" s="134" t="s">
        <v>2585</v>
      </c>
      <c r="AK131" s="134" t="s">
        <v>21</v>
      </c>
      <c r="AL131" s="134" t="s">
        <v>21</v>
      </c>
      <c r="AM131" s="134" t="b">
        <f>IF(AND(Table3[[#This Row],[Column68]]=TRUE,COUNTBLANK(Table3[[#This Row],[Date 1]:[Date 8]])=8),TRUE,FALSE)</f>
        <v>0</v>
      </c>
      <c r="AN131" s="134" t="b">
        <f>COUNTIF(Table3[[#This Row],[512]:[51]],"yes")&gt;0</f>
        <v>0</v>
      </c>
      <c r="AO131" s="45" t="str">
        <f>IF(Table3[[#This Row],[512]]="yes",Table3[[#This Row],[Column1]],"")</f>
        <v/>
      </c>
      <c r="AP131" s="45" t="str">
        <f>IF(Table3[[#This Row],[250]]="yes",Table3[[#This Row],[Column1.5]],"")</f>
        <v/>
      </c>
      <c r="AQ131" s="45" t="str">
        <f>IF(Table3[[#This Row],[288]]="yes",Table3[[#This Row],[Column2]],"")</f>
        <v/>
      </c>
      <c r="AR131" s="45" t="str">
        <f>IF(Table3[[#This Row],[144]]="yes",Table3[[#This Row],[Column3]],"")</f>
        <v/>
      </c>
      <c r="AS131" s="45" t="str">
        <f>IF(Table3[[#This Row],[26]]="yes",Table3[[#This Row],[Column4]],"")</f>
        <v/>
      </c>
      <c r="AT131" s="45" t="str">
        <f>IF(Table3[[#This Row],[51]]="yes",Table3[[#This Row],[Column5]],"")</f>
        <v/>
      </c>
      <c r="AU131" s="29" t="str">
        <f>IF(COUNTBLANK(Table3[[#This Row],[Date 1]:[Date 8]])=7,IF(Table3[[#This Row],[Column9]]&lt;&gt;"",IF(SUM(L131:S131)&lt;&gt;0,Table3[[#This Row],[Column9]],""),""),(SUBSTITUTE(TRIM(SUBSTITUTE(AO131&amp;","&amp;AP131&amp;","&amp;AQ131&amp;","&amp;AR131&amp;","&amp;AS131&amp;","&amp;AT131&amp;",",","," "))," ",", ")))</f>
        <v/>
      </c>
      <c r="AV131" s="35" t="str">
        <f>IF(COUNTBLANK(L131:AC131)&lt;&gt;13,IF(Table3[[#This Row],[Comments]]="Please order in multiples of 20. Minimum order of 100.",IF(COUNTBLANK(Table3[[#This Row],[Date 1]:[Order]])=12,"",1),1),IF(OR(F131="yes",G131="yes",H131="yes",I131="yes",J131="yes",K131="yes"="yes"),1,""))</f>
        <v/>
      </c>
    </row>
    <row r="132" spans="1:48" ht="36" thickBot="1" x14ac:dyDescent="0.4">
      <c r="A132" s="27" t="s">
        <v>187</v>
      </c>
      <c r="B132" s="164">
        <v>1310</v>
      </c>
      <c r="C132" s="16" t="s">
        <v>3282</v>
      </c>
      <c r="D132" s="32" t="s">
        <v>3296</v>
      </c>
      <c r="E132" s="31"/>
      <c r="F132" s="30" t="s">
        <v>21</v>
      </c>
      <c r="G132" s="30" t="s">
        <v>21</v>
      </c>
      <c r="H132" s="30" t="s">
        <v>128</v>
      </c>
      <c r="I132" s="30" t="s">
        <v>128</v>
      </c>
      <c r="J132" s="30" t="s">
        <v>128</v>
      </c>
      <c r="K132" s="30" t="s">
        <v>21</v>
      </c>
      <c r="L132" s="22"/>
      <c r="M132" s="20"/>
      <c r="N132" s="20"/>
      <c r="O132" s="20"/>
      <c r="P132" s="20"/>
      <c r="Q132" s="20"/>
      <c r="R132" s="20"/>
      <c r="S132" s="21"/>
      <c r="T132" s="181" t="str">
        <f>Table3[[#This Row],[Column12]]</f>
        <v>Auto:</v>
      </c>
      <c r="U132" s="25"/>
      <c r="V132" s="51" t="str">
        <f>IF(Table3[[#This Row],[TagOrderMethod]]="Ratio:","plants per 1 tag",IF(Table3[[#This Row],[TagOrderMethod]]="tags included","",IF(Table3[[#This Row],[TagOrderMethod]]="Qty:","tags",IF(Table3[[#This Row],[TagOrderMethod]]="Auto:",IF(U132&lt;&gt;"","tags","")))))</f>
        <v/>
      </c>
      <c r="W132" s="17">
        <v>50</v>
      </c>
      <c r="X132" s="17" t="str">
        <f>IF(ISNUMBER(SEARCH("tag",Table3[[#This Row],[Notes]])), "Yes", "No")</f>
        <v>No</v>
      </c>
      <c r="Y132" s="17" t="str">
        <f>IF(Table3[[#This Row],[Column11]]="yes","tags included","Auto:")</f>
        <v>Auto:</v>
      </c>
      <c r="Z1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Row],[TagOrderMethod]]="Auto:",IF(U132&gt;0,U132,IF(COUNTBLANK(L132:S132)=8,"",(IF(Table3[[#This Row],[Column11]]&lt;&gt;"no",Table3[[#This Row],[Size]]*(SUM(Table3[[#This Row],[Date 1]:[Date 8]])),"")))),""))),(Table3[[#This Row],[Bundle]])),"")</f>
        <v/>
      </c>
      <c r="AB132" s="94" t="str">
        <f t="shared" si="2"/>
        <v/>
      </c>
      <c r="AC132" s="75"/>
      <c r="AD132" s="42"/>
      <c r="AE132" s="43"/>
      <c r="AF132" s="44"/>
      <c r="AG132" s="134" t="s">
        <v>21</v>
      </c>
      <c r="AH132" s="134" t="s">
        <v>21</v>
      </c>
      <c r="AI132" s="134" t="s">
        <v>3788</v>
      </c>
      <c r="AJ132" s="134" t="s">
        <v>3789</v>
      </c>
      <c r="AK132" s="134" t="s">
        <v>3790</v>
      </c>
      <c r="AL132" s="134" t="s">
        <v>21</v>
      </c>
      <c r="AM132" s="134" t="b">
        <f>IF(AND(Table3[[#This Row],[Column68]]=TRUE,COUNTBLANK(Table3[[#This Row],[Date 1]:[Date 8]])=8),TRUE,FALSE)</f>
        <v>0</v>
      </c>
      <c r="AN132" s="134" t="b">
        <f>COUNTIF(Table3[[#This Row],[512]:[51]],"yes")&gt;0</f>
        <v>0</v>
      </c>
      <c r="AO132" s="45" t="str">
        <f>IF(Table3[[#This Row],[512]]="yes",Table3[[#This Row],[Column1]],"")</f>
        <v/>
      </c>
      <c r="AP132" s="45" t="str">
        <f>IF(Table3[[#This Row],[250]]="yes",Table3[[#This Row],[Column1.5]],"")</f>
        <v/>
      </c>
      <c r="AQ132" s="45" t="str">
        <f>IF(Table3[[#This Row],[288]]="yes",Table3[[#This Row],[Column2]],"")</f>
        <v/>
      </c>
      <c r="AR132" s="45" t="str">
        <f>IF(Table3[[#This Row],[144]]="yes",Table3[[#This Row],[Column3]],"")</f>
        <v/>
      </c>
      <c r="AS132" s="45" t="str">
        <f>IF(Table3[[#This Row],[26]]="yes",Table3[[#This Row],[Column4]],"")</f>
        <v/>
      </c>
      <c r="AT132" s="45" t="str">
        <f>IF(Table3[[#This Row],[51]]="yes",Table3[[#This Row],[Column5]],"")</f>
        <v/>
      </c>
      <c r="AU132" s="29" t="str">
        <f>IF(COUNTBLANK(Table3[[#This Row],[Date 1]:[Date 8]])=7,IF(Table3[[#This Row],[Column9]]&lt;&gt;"",IF(SUM(L132:S132)&lt;&gt;0,Table3[[#This Row],[Column9]],""),""),(SUBSTITUTE(TRIM(SUBSTITUTE(AO132&amp;","&amp;AP132&amp;","&amp;AQ132&amp;","&amp;AR132&amp;","&amp;AS132&amp;","&amp;AT132&amp;",",","," "))," ",", ")))</f>
        <v/>
      </c>
      <c r="AV132" s="35" t="str">
        <f>IF(COUNTBLANK(L132:AC132)&lt;&gt;13,IF(Table3[[#This Row],[Comments]]="Please order in multiples of 20. Minimum order of 100.",IF(COUNTBLANK(Table3[[#This Row],[Date 1]:[Order]])=12,"",1),1),IF(OR(F132="yes",G132="yes",H132="yes",I132="yes",J132="yes",K132="yes"="yes"),1,""))</f>
        <v/>
      </c>
    </row>
    <row r="133" spans="1:48" ht="36" thickBot="1" x14ac:dyDescent="0.4">
      <c r="A133" s="27" t="s">
        <v>187</v>
      </c>
      <c r="B133" s="164">
        <v>1315</v>
      </c>
      <c r="C133" s="16" t="s">
        <v>3282</v>
      </c>
      <c r="D133" s="32" t="s">
        <v>1285</v>
      </c>
      <c r="E133" s="31"/>
      <c r="F133" s="30" t="s">
        <v>21</v>
      </c>
      <c r="G133" s="30" t="s">
        <v>21</v>
      </c>
      <c r="H133" s="30" t="s">
        <v>128</v>
      </c>
      <c r="I133" s="30" t="s">
        <v>128</v>
      </c>
      <c r="J133" s="30" t="s">
        <v>128</v>
      </c>
      <c r="K133" s="30" t="s">
        <v>21</v>
      </c>
      <c r="L133" s="22"/>
      <c r="M133" s="20"/>
      <c r="N133" s="20"/>
      <c r="O133" s="20"/>
      <c r="P133" s="20"/>
      <c r="Q133" s="20"/>
      <c r="R133" s="20"/>
      <c r="S133" s="21"/>
      <c r="T133" s="181" t="str">
        <f>Table3[[#This Row],[Column12]]</f>
        <v>Auto:</v>
      </c>
      <c r="U133" s="25"/>
      <c r="V133" s="51" t="str">
        <f>IF(Table3[[#This Row],[TagOrderMethod]]="Ratio:","plants per 1 tag",IF(Table3[[#This Row],[TagOrderMethod]]="tags included","",IF(Table3[[#This Row],[TagOrderMethod]]="Qty:","tags",IF(Table3[[#This Row],[TagOrderMethod]]="Auto:",IF(U133&lt;&gt;"","tags","")))))</f>
        <v/>
      </c>
      <c r="W133" s="17">
        <v>50</v>
      </c>
      <c r="X133" s="17" t="str">
        <f>IF(ISNUMBER(SEARCH("tag",Table3[[#This Row],[Notes]])), "Yes", "No")</f>
        <v>No</v>
      </c>
      <c r="Y133" s="17" t="str">
        <f>IF(Table3[[#This Row],[Column11]]="yes","tags included","Auto:")</f>
        <v>Auto:</v>
      </c>
      <c r="Z1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Row],[TagOrderMethod]]="Auto:",IF(U133&gt;0,U133,IF(COUNTBLANK(L133:S133)=8,"",(IF(Table3[[#This Row],[Column11]]&lt;&gt;"no",Table3[[#This Row],[Size]]*(SUM(Table3[[#This Row],[Date 1]:[Date 8]])),"")))),""))),(Table3[[#This Row],[Bundle]])),"")</f>
        <v/>
      </c>
      <c r="AB133" s="94" t="str">
        <f t="shared" ref="AB133:AB196" si="3">IF(SUM(L133:S133)&gt;0,SUM(L133:S133) &amp;" units","")</f>
        <v/>
      </c>
      <c r="AC133" s="75"/>
      <c r="AD133" s="42"/>
      <c r="AE133" s="43"/>
      <c r="AF133" s="44"/>
      <c r="AG133" s="134" t="s">
        <v>21</v>
      </c>
      <c r="AH133" s="134" t="s">
        <v>21</v>
      </c>
      <c r="AI133" s="134" t="s">
        <v>3791</v>
      </c>
      <c r="AJ133" s="134" t="s">
        <v>3792</v>
      </c>
      <c r="AK133" s="134" t="s">
        <v>3793</v>
      </c>
      <c r="AL133" s="134" t="s">
        <v>21</v>
      </c>
      <c r="AM133" s="134" t="b">
        <f>IF(AND(Table3[[#This Row],[Column68]]=TRUE,COUNTBLANK(Table3[[#This Row],[Date 1]:[Date 8]])=8),TRUE,FALSE)</f>
        <v>0</v>
      </c>
      <c r="AN133" s="134" t="b">
        <f>COUNTIF(Table3[[#This Row],[512]:[51]],"yes")&gt;0</f>
        <v>0</v>
      </c>
      <c r="AO133" s="45" t="str">
        <f>IF(Table3[[#This Row],[512]]="yes",Table3[[#This Row],[Column1]],"")</f>
        <v/>
      </c>
      <c r="AP133" s="45" t="str">
        <f>IF(Table3[[#This Row],[250]]="yes",Table3[[#This Row],[Column1.5]],"")</f>
        <v/>
      </c>
      <c r="AQ133" s="45" t="str">
        <f>IF(Table3[[#This Row],[288]]="yes",Table3[[#This Row],[Column2]],"")</f>
        <v/>
      </c>
      <c r="AR133" s="45" t="str">
        <f>IF(Table3[[#This Row],[144]]="yes",Table3[[#This Row],[Column3]],"")</f>
        <v/>
      </c>
      <c r="AS133" s="45" t="str">
        <f>IF(Table3[[#This Row],[26]]="yes",Table3[[#This Row],[Column4]],"")</f>
        <v/>
      </c>
      <c r="AT133" s="45" t="str">
        <f>IF(Table3[[#This Row],[51]]="yes",Table3[[#This Row],[Column5]],"")</f>
        <v/>
      </c>
      <c r="AU133" s="29" t="str">
        <f>IF(COUNTBLANK(Table3[[#This Row],[Date 1]:[Date 8]])=7,IF(Table3[[#This Row],[Column9]]&lt;&gt;"",IF(SUM(L133:S133)&lt;&gt;0,Table3[[#This Row],[Column9]],""),""),(SUBSTITUTE(TRIM(SUBSTITUTE(AO133&amp;","&amp;AP133&amp;","&amp;AQ133&amp;","&amp;AR133&amp;","&amp;AS133&amp;","&amp;AT133&amp;",",","," "))," ",", ")))</f>
        <v/>
      </c>
      <c r="AV133" s="35" t="str">
        <f>IF(COUNTBLANK(L133:AC133)&lt;&gt;13,IF(Table3[[#This Row],[Comments]]="Please order in multiples of 20. Minimum order of 100.",IF(COUNTBLANK(Table3[[#This Row],[Date 1]:[Order]])=12,"",1),1),IF(OR(F133="yes",G133="yes",H133="yes",I133="yes",J133="yes",K133="yes"="yes"),1,""))</f>
        <v/>
      </c>
    </row>
    <row r="134" spans="1:48" ht="36" thickBot="1" x14ac:dyDescent="0.4">
      <c r="A134" s="27" t="s">
        <v>187</v>
      </c>
      <c r="B134" s="164">
        <v>1320</v>
      </c>
      <c r="C134" s="16" t="s">
        <v>3282</v>
      </c>
      <c r="D134" s="32" t="s">
        <v>1286</v>
      </c>
      <c r="E134" s="31"/>
      <c r="F134" s="30" t="s">
        <v>21</v>
      </c>
      <c r="G134" s="30" t="s">
        <v>21</v>
      </c>
      <c r="H134" s="30" t="s">
        <v>128</v>
      </c>
      <c r="I134" s="30" t="s">
        <v>128</v>
      </c>
      <c r="J134" s="30" t="s">
        <v>128</v>
      </c>
      <c r="K134" s="30" t="s">
        <v>21</v>
      </c>
      <c r="L134" s="22"/>
      <c r="M134" s="20"/>
      <c r="N134" s="20"/>
      <c r="O134" s="20"/>
      <c r="P134" s="20"/>
      <c r="Q134" s="20"/>
      <c r="R134" s="20"/>
      <c r="S134" s="21"/>
      <c r="T134" s="181" t="str">
        <f>Table3[[#This Row],[Column12]]</f>
        <v>Auto:</v>
      </c>
      <c r="U134" s="25"/>
      <c r="V134" s="51" t="str">
        <f>IF(Table3[[#This Row],[TagOrderMethod]]="Ratio:","plants per 1 tag",IF(Table3[[#This Row],[TagOrderMethod]]="tags included","",IF(Table3[[#This Row],[TagOrderMethod]]="Qty:","tags",IF(Table3[[#This Row],[TagOrderMethod]]="Auto:",IF(U134&lt;&gt;"","tags","")))))</f>
        <v/>
      </c>
      <c r="W134" s="17">
        <v>50</v>
      </c>
      <c r="X134" s="17" t="str">
        <f>IF(ISNUMBER(SEARCH("tag",Table3[[#This Row],[Notes]])), "Yes", "No")</f>
        <v>No</v>
      </c>
      <c r="Y134" s="17" t="str">
        <f>IF(Table3[[#This Row],[Column11]]="yes","tags included","Auto:")</f>
        <v>Auto:</v>
      </c>
      <c r="Z1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Row],[TagOrderMethod]]="Auto:",IF(U134&gt;0,U134,IF(COUNTBLANK(L134:S134)=8,"",(IF(Table3[[#This Row],[Column11]]&lt;&gt;"no",Table3[[#This Row],[Size]]*(SUM(Table3[[#This Row],[Date 1]:[Date 8]])),"")))),""))),(Table3[[#This Row],[Bundle]])),"")</f>
        <v/>
      </c>
      <c r="AB134" s="94" t="str">
        <f t="shared" si="3"/>
        <v/>
      </c>
      <c r="AC134" s="75"/>
      <c r="AD134" s="42"/>
      <c r="AE134" s="43"/>
      <c r="AF134" s="44"/>
      <c r="AG134" s="134" t="s">
        <v>21</v>
      </c>
      <c r="AH134" s="134" t="s">
        <v>21</v>
      </c>
      <c r="AI134" s="134" t="s">
        <v>3794</v>
      </c>
      <c r="AJ134" s="134" t="s">
        <v>3795</v>
      </c>
      <c r="AK134" s="134" t="s">
        <v>3796</v>
      </c>
      <c r="AL134" s="134" t="s">
        <v>21</v>
      </c>
      <c r="AM134" s="134" t="b">
        <f>IF(AND(Table3[[#This Row],[Column68]]=TRUE,COUNTBLANK(Table3[[#This Row],[Date 1]:[Date 8]])=8),TRUE,FALSE)</f>
        <v>0</v>
      </c>
      <c r="AN134" s="134" t="b">
        <f>COUNTIF(Table3[[#This Row],[512]:[51]],"yes")&gt;0</f>
        <v>0</v>
      </c>
      <c r="AO134" s="45" t="str">
        <f>IF(Table3[[#This Row],[512]]="yes",Table3[[#This Row],[Column1]],"")</f>
        <v/>
      </c>
      <c r="AP134" s="45" t="str">
        <f>IF(Table3[[#This Row],[250]]="yes",Table3[[#This Row],[Column1.5]],"")</f>
        <v/>
      </c>
      <c r="AQ134" s="45" t="str">
        <f>IF(Table3[[#This Row],[288]]="yes",Table3[[#This Row],[Column2]],"")</f>
        <v/>
      </c>
      <c r="AR134" s="45" t="str">
        <f>IF(Table3[[#This Row],[144]]="yes",Table3[[#This Row],[Column3]],"")</f>
        <v/>
      </c>
      <c r="AS134" s="45" t="str">
        <f>IF(Table3[[#This Row],[26]]="yes",Table3[[#This Row],[Column4]],"")</f>
        <v/>
      </c>
      <c r="AT134" s="45" t="str">
        <f>IF(Table3[[#This Row],[51]]="yes",Table3[[#This Row],[Column5]],"")</f>
        <v/>
      </c>
      <c r="AU134" s="29" t="str">
        <f>IF(COUNTBLANK(Table3[[#This Row],[Date 1]:[Date 8]])=7,IF(Table3[[#This Row],[Column9]]&lt;&gt;"",IF(SUM(L134:S134)&lt;&gt;0,Table3[[#This Row],[Column9]],""),""),(SUBSTITUTE(TRIM(SUBSTITUTE(AO134&amp;","&amp;AP134&amp;","&amp;AQ134&amp;","&amp;AR134&amp;","&amp;AS134&amp;","&amp;AT134&amp;",",","," "))," ",", ")))</f>
        <v/>
      </c>
      <c r="AV134" s="35" t="str">
        <f>IF(COUNTBLANK(L134:AC134)&lt;&gt;13,IF(Table3[[#This Row],[Comments]]="Please order in multiples of 20. Minimum order of 100.",IF(COUNTBLANK(Table3[[#This Row],[Date 1]:[Order]])=12,"",1),1),IF(OR(F134="yes",G134="yes",H134="yes",I134="yes",J134="yes",K134="yes"="yes"),1,""))</f>
        <v/>
      </c>
    </row>
    <row r="135" spans="1:48" ht="36" thickBot="1" x14ac:dyDescent="0.4">
      <c r="A135" s="27" t="s">
        <v>187</v>
      </c>
      <c r="B135" s="164">
        <v>1325</v>
      </c>
      <c r="C135" s="16" t="s">
        <v>3282</v>
      </c>
      <c r="D135" s="32" t="s">
        <v>3297</v>
      </c>
      <c r="E135" s="31"/>
      <c r="F135" s="30" t="s">
        <v>21</v>
      </c>
      <c r="G135" s="30" t="s">
        <v>21</v>
      </c>
      <c r="H135" s="30" t="s">
        <v>128</v>
      </c>
      <c r="I135" s="30" t="s">
        <v>128</v>
      </c>
      <c r="J135" s="30" t="s">
        <v>128</v>
      </c>
      <c r="K135" s="30" t="s">
        <v>21</v>
      </c>
      <c r="L135" s="22"/>
      <c r="M135" s="20"/>
      <c r="N135" s="20"/>
      <c r="O135" s="20"/>
      <c r="P135" s="20"/>
      <c r="Q135" s="20"/>
      <c r="R135" s="20"/>
      <c r="S135" s="21"/>
      <c r="T135" s="181" t="str">
        <f>Table3[[#This Row],[Column12]]</f>
        <v>Auto:</v>
      </c>
      <c r="U135" s="25"/>
      <c r="V135" s="51" t="str">
        <f>IF(Table3[[#This Row],[TagOrderMethod]]="Ratio:","plants per 1 tag",IF(Table3[[#This Row],[TagOrderMethod]]="tags included","",IF(Table3[[#This Row],[TagOrderMethod]]="Qty:","tags",IF(Table3[[#This Row],[TagOrderMethod]]="Auto:",IF(U135&lt;&gt;"","tags","")))))</f>
        <v/>
      </c>
      <c r="W135" s="17">
        <v>50</v>
      </c>
      <c r="X135" s="17" t="str">
        <f>IF(ISNUMBER(SEARCH("tag",Table3[[#This Row],[Notes]])), "Yes", "No")</f>
        <v>No</v>
      </c>
      <c r="Y135" s="17" t="str">
        <f>IF(Table3[[#This Row],[Column11]]="yes","tags included","Auto:")</f>
        <v>Auto:</v>
      </c>
      <c r="Z1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Row],[TagOrderMethod]]="Auto:",IF(U135&gt;0,U135,IF(COUNTBLANK(L135:S135)=8,"",(IF(Table3[[#This Row],[Column11]]&lt;&gt;"no",Table3[[#This Row],[Size]]*(SUM(Table3[[#This Row],[Date 1]:[Date 8]])),"")))),""))),(Table3[[#This Row],[Bundle]])),"")</f>
        <v/>
      </c>
      <c r="AB135" s="94" t="str">
        <f t="shared" si="3"/>
        <v/>
      </c>
      <c r="AC135" s="75"/>
      <c r="AD135" s="42"/>
      <c r="AE135" s="43"/>
      <c r="AF135" s="44"/>
      <c r="AG135" s="134" t="s">
        <v>21</v>
      </c>
      <c r="AH135" s="134" t="s">
        <v>21</v>
      </c>
      <c r="AI135" s="134" t="s">
        <v>3797</v>
      </c>
      <c r="AJ135" s="134" t="s">
        <v>3798</v>
      </c>
      <c r="AK135" s="134" t="s">
        <v>3799</v>
      </c>
      <c r="AL135" s="134" t="s">
        <v>21</v>
      </c>
      <c r="AM135" s="134" t="b">
        <f>IF(AND(Table3[[#This Row],[Column68]]=TRUE,COUNTBLANK(Table3[[#This Row],[Date 1]:[Date 8]])=8),TRUE,FALSE)</f>
        <v>0</v>
      </c>
      <c r="AN135" s="134" t="b">
        <f>COUNTIF(Table3[[#This Row],[512]:[51]],"yes")&gt;0</f>
        <v>0</v>
      </c>
      <c r="AO135" s="45" t="str">
        <f>IF(Table3[[#This Row],[512]]="yes",Table3[[#This Row],[Column1]],"")</f>
        <v/>
      </c>
      <c r="AP135" s="45" t="str">
        <f>IF(Table3[[#This Row],[250]]="yes",Table3[[#This Row],[Column1.5]],"")</f>
        <v/>
      </c>
      <c r="AQ135" s="45" t="str">
        <f>IF(Table3[[#This Row],[288]]="yes",Table3[[#This Row],[Column2]],"")</f>
        <v/>
      </c>
      <c r="AR135" s="45" t="str">
        <f>IF(Table3[[#This Row],[144]]="yes",Table3[[#This Row],[Column3]],"")</f>
        <v/>
      </c>
      <c r="AS135" s="45" t="str">
        <f>IF(Table3[[#This Row],[26]]="yes",Table3[[#This Row],[Column4]],"")</f>
        <v/>
      </c>
      <c r="AT135" s="45" t="str">
        <f>IF(Table3[[#This Row],[51]]="yes",Table3[[#This Row],[Column5]],"")</f>
        <v/>
      </c>
      <c r="AU135" s="29" t="str">
        <f>IF(COUNTBLANK(Table3[[#This Row],[Date 1]:[Date 8]])=7,IF(Table3[[#This Row],[Column9]]&lt;&gt;"",IF(SUM(L135:S135)&lt;&gt;0,Table3[[#This Row],[Column9]],""),""),(SUBSTITUTE(TRIM(SUBSTITUTE(AO135&amp;","&amp;AP135&amp;","&amp;AQ135&amp;","&amp;AR135&amp;","&amp;AS135&amp;","&amp;AT135&amp;",",","," "))," ",", ")))</f>
        <v/>
      </c>
      <c r="AV135" s="35" t="str">
        <f>IF(COUNTBLANK(L135:AC135)&lt;&gt;13,IF(Table3[[#This Row],[Comments]]="Please order in multiples of 20. Minimum order of 100.",IF(COUNTBLANK(Table3[[#This Row],[Date 1]:[Order]])=12,"",1),1),IF(OR(F135="yes",G135="yes",H135="yes",I135="yes",J135="yes",K135="yes"="yes"),1,""))</f>
        <v/>
      </c>
    </row>
    <row r="136" spans="1:48" ht="36" thickBot="1" x14ac:dyDescent="0.4">
      <c r="A136" s="27" t="s">
        <v>187</v>
      </c>
      <c r="B136" s="164">
        <v>1365</v>
      </c>
      <c r="C136" s="16" t="s">
        <v>3282</v>
      </c>
      <c r="D136" s="32" t="s">
        <v>896</v>
      </c>
      <c r="E136" s="31"/>
      <c r="F136" s="30" t="s">
        <v>21</v>
      </c>
      <c r="G136" s="30" t="s">
        <v>21</v>
      </c>
      <c r="H136" s="30" t="s">
        <v>128</v>
      </c>
      <c r="I136" s="30" t="s">
        <v>128</v>
      </c>
      <c r="J136" s="30" t="s">
        <v>21</v>
      </c>
      <c r="K136" s="30" t="s">
        <v>21</v>
      </c>
      <c r="L136" s="22"/>
      <c r="M136" s="20"/>
      <c r="N136" s="20"/>
      <c r="O136" s="20"/>
      <c r="P136" s="20"/>
      <c r="Q136" s="20"/>
      <c r="R136" s="20"/>
      <c r="S136" s="21"/>
      <c r="T136" s="181" t="str">
        <f>Table3[[#This Row],[Column12]]</f>
        <v>Auto:</v>
      </c>
      <c r="U136" s="25"/>
      <c r="V136" s="51" t="str">
        <f>IF(Table3[[#This Row],[TagOrderMethod]]="Ratio:","plants per 1 tag",IF(Table3[[#This Row],[TagOrderMethod]]="tags included","",IF(Table3[[#This Row],[TagOrderMethod]]="Qty:","tags",IF(Table3[[#This Row],[TagOrderMethod]]="Auto:",IF(U136&lt;&gt;"","tags","")))))</f>
        <v/>
      </c>
      <c r="W136" s="17">
        <v>50</v>
      </c>
      <c r="X136" s="17" t="str">
        <f>IF(ISNUMBER(SEARCH("tag",Table3[[#This Row],[Notes]])), "Yes", "No")</f>
        <v>No</v>
      </c>
      <c r="Y136" s="17" t="str">
        <f>IF(Table3[[#This Row],[Column11]]="yes","tags included","Auto:")</f>
        <v>Auto:</v>
      </c>
      <c r="Z1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Row],[TagOrderMethod]]="Auto:",IF(U136&gt;0,U136,IF(COUNTBLANK(L136:S136)=8,"",(IF(Table3[[#This Row],[Column11]]&lt;&gt;"no",Table3[[#This Row],[Size]]*(SUM(Table3[[#This Row],[Date 1]:[Date 8]])),"")))),""))),(Table3[[#This Row],[Bundle]])),"")</f>
        <v/>
      </c>
      <c r="AB136" s="94" t="str">
        <f t="shared" si="3"/>
        <v/>
      </c>
      <c r="AC136" s="75"/>
      <c r="AD136" s="42"/>
      <c r="AE136" s="43"/>
      <c r="AF136" s="44"/>
      <c r="AG136" s="134" t="s">
        <v>21</v>
      </c>
      <c r="AH136" s="134" t="s">
        <v>21</v>
      </c>
      <c r="AI136" s="134" t="s">
        <v>3800</v>
      </c>
      <c r="AJ136" s="134" t="s">
        <v>3801</v>
      </c>
      <c r="AK136" s="134" t="s">
        <v>21</v>
      </c>
      <c r="AL136" s="134" t="s">
        <v>21</v>
      </c>
      <c r="AM136" s="134" t="b">
        <f>IF(AND(Table3[[#This Row],[Column68]]=TRUE,COUNTBLANK(Table3[[#This Row],[Date 1]:[Date 8]])=8),TRUE,FALSE)</f>
        <v>0</v>
      </c>
      <c r="AN136" s="134" t="b">
        <f>COUNTIF(Table3[[#This Row],[512]:[51]],"yes")&gt;0</f>
        <v>0</v>
      </c>
      <c r="AO136" s="45" t="str">
        <f>IF(Table3[[#This Row],[512]]="yes",Table3[[#This Row],[Column1]],"")</f>
        <v/>
      </c>
      <c r="AP136" s="45" t="str">
        <f>IF(Table3[[#This Row],[250]]="yes",Table3[[#This Row],[Column1.5]],"")</f>
        <v/>
      </c>
      <c r="AQ136" s="45" t="str">
        <f>IF(Table3[[#This Row],[288]]="yes",Table3[[#This Row],[Column2]],"")</f>
        <v/>
      </c>
      <c r="AR136" s="45" t="str">
        <f>IF(Table3[[#This Row],[144]]="yes",Table3[[#This Row],[Column3]],"")</f>
        <v/>
      </c>
      <c r="AS136" s="45" t="str">
        <f>IF(Table3[[#This Row],[26]]="yes",Table3[[#This Row],[Column4]],"")</f>
        <v/>
      </c>
      <c r="AT136" s="45" t="str">
        <f>IF(Table3[[#This Row],[51]]="yes",Table3[[#This Row],[Column5]],"")</f>
        <v/>
      </c>
      <c r="AU136" s="29" t="str">
        <f>IF(COUNTBLANK(Table3[[#This Row],[Date 1]:[Date 8]])=7,IF(Table3[[#This Row],[Column9]]&lt;&gt;"",IF(SUM(L136:S136)&lt;&gt;0,Table3[[#This Row],[Column9]],""),""),(SUBSTITUTE(TRIM(SUBSTITUTE(AO136&amp;","&amp;AP136&amp;","&amp;AQ136&amp;","&amp;AR136&amp;","&amp;AS136&amp;","&amp;AT136&amp;",",","," "))," ",", ")))</f>
        <v/>
      </c>
      <c r="AV136" s="35" t="str">
        <f>IF(COUNTBLANK(L136:AC136)&lt;&gt;13,IF(Table3[[#This Row],[Comments]]="Please order in multiples of 20. Minimum order of 100.",IF(COUNTBLANK(Table3[[#This Row],[Date 1]:[Order]])=12,"",1),1),IF(OR(F136="yes",G136="yes",H136="yes",I136="yes",J136="yes",K136="yes"="yes"),1,""))</f>
        <v/>
      </c>
    </row>
    <row r="137" spans="1:48" ht="36" thickBot="1" x14ac:dyDescent="0.4">
      <c r="A137" s="27" t="s">
        <v>187</v>
      </c>
      <c r="B137" s="164">
        <v>1370</v>
      </c>
      <c r="C137" s="16" t="s">
        <v>3282</v>
      </c>
      <c r="D137" s="32" t="s">
        <v>2294</v>
      </c>
      <c r="E137" s="31"/>
      <c r="F137" s="30" t="s">
        <v>21</v>
      </c>
      <c r="G137" s="30" t="s">
        <v>21</v>
      </c>
      <c r="H137" s="30" t="s">
        <v>128</v>
      </c>
      <c r="I137" s="30" t="s">
        <v>128</v>
      </c>
      <c r="J137" s="30" t="s">
        <v>21</v>
      </c>
      <c r="K137" s="30" t="s">
        <v>21</v>
      </c>
      <c r="L137" s="22"/>
      <c r="M137" s="20"/>
      <c r="N137" s="20"/>
      <c r="O137" s="20"/>
      <c r="P137" s="20"/>
      <c r="Q137" s="20"/>
      <c r="R137" s="20"/>
      <c r="S137" s="21"/>
      <c r="T137" s="181" t="str">
        <f>Table3[[#This Row],[Column12]]</f>
        <v>Auto:</v>
      </c>
      <c r="U137" s="25"/>
      <c r="V137" s="51" t="str">
        <f>IF(Table3[[#This Row],[TagOrderMethod]]="Ratio:","plants per 1 tag",IF(Table3[[#This Row],[TagOrderMethod]]="tags included","",IF(Table3[[#This Row],[TagOrderMethod]]="Qty:","tags",IF(Table3[[#This Row],[TagOrderMethod]]="Auto:",IF(U137&lt;&gt;"","tags","")))))</f>
        <v/>
      </c>
      <c r="W137" s="17">
        <v>50</v>
      </c>
      <c r="X137" s="17" t="str">
        <f>IF(ISNUMBER(SEARCH("tag",Table3[[#This Row],[Notes]])), "Yes", "No")</f>
        <v>No</v>
      </c>
      <c r="Y137" s="17" t="str">
        <f>IF(Table3[[#This Row],[Column11]]="yes","tags included","Auto:")</f>
        <v>Auto:</v>
      </c>
      <c r="Z1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Row],[TagOrderMethod]]="Auto:",IF(U137&gt;0,U137,IF(COUNTBLANK(L137:S137)=8,"",(IF(Table3[[#This Row],[Column11]]&lt;&gt;"no",Table3[[#This Row],[Size]]*(SUM(Table3[[#This Row],[Date 1]:[Date 8]])),"")))),""))),(Table3[[#This Row],[Bundle]])),"")</f>
        <v/>
      </c>
      <c r="AB137" s="94" t="str">
        <f t="shared" si="3"/>
        <v/>
      </c>
      <c r="AC137" s="75"/>
      <c r="AD137" s="42"/>
      <c r="AE137" s="43"/>
      <c r="AF137" s="44"/>
      <c r="AG137" s="134" t="s">
        <v>21</v>
      </c>
      <c r="AH137" s="134" t="s">
        <v>21</v>
      </c>
      <c r="AI137" s="134" t="s">
        <v>3802</v>
      </c>
      <c r="AJ137" s="134" t="s">
        <v>3803</v>
      </c>
      <c r="AK137" s="134" t="s">
        <v>21</v>
      </c>
      <c r="AL137" s="134" t="s">
        <v>21</v>
      </c>
      <c r="AM137" s="134" t="b">
        <f>IF(AND(Table3[[#This Row],[Column68]]=TRUE,COUNTBLANK(Table3[[#This Row],[Date 1]:[Date 8]])=8),TRUE,FALSE)</f>
        <v>0</v>
      </c>
      <c r="AN137" s="134" t="b">
        <f>COUNTIF(Table3[[#This Row],[512]:[51]],"yes")&gt;0</f>
        <v>0</v>
      </c>
      <c r="AO137" s="45" t="str">
        <f>IF(Table3[[#This Row],[512]]="yes",Table3[[#This Row],[Column1]],"")</f>
        <v/>
      </c>
      <c r="AP137" s="45" t="str">
        <f>IF(Table3[[#This Row],[250]]="yes",Table3[[#This Row],[Column1.5]],"")</f>
        <v/>
      </c>
      <c r="AQ137" s="45" t="str">
        <f>IF(Table3[[#This Row],[288]]="yes",Table3[[#This Row],[Column2]],"")</f>
        <v/>
      </c>
      <c r="AR137" s="45" t="str">
        <f>IF(Table3[[#This Row],[144]]="yes",Table3[[#This Row],[Column3]],"")</f>
        <v/>
      </c>
      <c r="AS137" s="45" t="str">
        <f>IF(Table3[[#This Row],[26]]="yes",Table3[[#This Row],[Column4]],"")</f>
        <v/>
      </c>
      <c r="AT137" s="45" t="str">
        <f>IF(Table3[[#This Row],[51]]="yes",Table3[[#This Row],[Column5]],"")</f>
        <v/>
      </c>
      <c r="AU137" s="29" t="str">
        <f>IF(COUNTBLANK(Table3[[#This Row],[Date 1]:[Date 8]])=7,IF(Table3[[#This Row],[Column9]]&lt;&gt;"",IF(SUM(L137:S137)&lt;&gt;0,Table3[[#This Row],[Column9]],""),""),(SUBSTITUTE(TRIM(SUBSTITUTE(AO137&amp;","&amp;AP137&amp;","&amp;AQ137&amp;","&amp;AR137&amp;","&amp;AS137&amp;","&amp;AT137&amp;",",","," "))," ",", ")))</f>
        <v/>
      </c>
      <c r="AV137" s="35" t="str">
        <f>IF(COUNTBLANK(L137:AC137)&lt;&gt;13,IF(Table3[[#This Row],[Comments]]="Please order in multiples of 20. Minimum order of 100.",IF(COUNTBLANK(Table3[[#This Row],[Date 1]:[Order]])=12,"",1),1),IF(OR(F137="yes",G137="yes",H137="yes",I137="yes",J137="yes",K137="yes"="yes"),1,""))</f>
        <v/>
      </c>
    </row>
    <row r="138" spans="1:48" ht="36" thickBot="1" x14ac:dyDescent="0.4">
      <c r="A138" s="27" t="s">
        <v>187</v>
      </c>
      <c r="B138" s="164">
        <v>1400</v>
      </c>
      <c r="C138" s="16" t="s">
        <v>3282</v>
      </c>
      <c r="D138" s="32" t="s">
        <v>897</v>
      </c>
      <c r="E138" s="31"/>
      <c r="F138" s="30" t="s">
        <v>128</v>
      </c>
      <c r="G138" s="30" t="s">
        <v>128</v>
      </c>
      <c r="H138" s="30" t="s">
        <v>128</v>
      </c>
      <c r="I138" s="30" t="s">
        <v>128</v>
      </c>
      <c r="J138" s="30" t="s">
        <v>21</v>
      </c>
      <c r="K138" s="30" t="s">
        <v>21</v>
      </c>
      <c r="L138" s="22"/>
      <c r="M138" s="20"/>
      <c r="N138" s="20"/>
      <c r="O138" s="20"/>
      <c r="P138" s="20"/>
      <c r="Q138" s="20"/>
      <c r="R138" s="20"/>
      <c r="S138" s="21"/>
      <c r="T138" s="181" t="str">
        <f>Table3[[#This Row],[Column12]]</f>
        <v>Auto:</v>
      </c>
      <c r="U138" s="25"/>
      <c r="V138" s="51" t="str">
        <f>IF(Table3[[#This Row],[TagOrderMethod]]="Ratio:","plants per 1 tag",IF(Table3[[#This Row],[TagOrderMethod]]="tags included","",IF(Table3[[#This Row],[TagOrderMethod]]="Qty:","tags",IF(Table3[[#This Row],[TagOrderMethod]]="Auto:",IF(U138&lt;&gt;"","tags","")))))</f>
        <v/>
      </c>
      <c r="W138" s="17">
        <v>50</v>
      </c>
      <c r="X138" s="17" t="str">
        <f>IF(ISNUMBER(SEARCH("tag",Table3[[#This Row],[Notes]])), "Yes", "No")</f>
        <v>No</v>
      </c>
      <c r="Y138" s="17" t="str">
        <f>IF(Table3[[#This Row],[Column11]]="yes","tags included","Auto:")</f>
        <v>Auto:</v>
      </c>
      <c r="Z1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Row],[TagOrderMethod]]="Auto:",IF(U138&gt;0,U138,IF(COUNTBLANK(L138:S138)=8,"",(IF(Table3[[#This Row],[Column11]]&lt;&gt;"no",Table3[[#This Row],[Size]]*(SUM(Table3[[#This Row],[Date 1]:[Date 8]])),"")))),""))),(Table3[[#This Row],[Bundle]])),"")</f>
        <v/>
      </c>
      <c r="AB138" s="94" t="str">
        <f t="shared" si="3"/>
        <v/>
      </c>
      <c r="AC138" s="75"/>
      <c r="AD138" s="42"/>
      <c r="AE138" s="43"/>
      <c r="AF138" s="44"/>
      <c r="AG138" s="134" t="s">
        <v>2586</v>
      </c>
      <c r="AH138" s="134" t="s">
        <v>2587</v>
      </c>
      <c r="AI138" s="134" t="s">
        <v>2588</v>
      </c>
      <c r="AJ138" s="134" t="s">
        <v>2589</v>
      </c>
      <c r="AK138" s="134" t="s">
        <v>21</v>
      </c>
      <c r="AL138" s="134" t="s">
        <v>21</v>
      </c>
      <c r="AM138" s="134" t="b">
        <f>IF(AND(Table3[[#This Row],[Column68]]=TRUE,COUNTBLANK(Table3[[#This Row],[Date 1]:[Date 8]])=8),TRUE,FALSE)</f>
        <v>0</v>
      </c>
      <c r="AN138" s="134" t="b">
        <f>COUNTIF(Table3[[#This Row],[512]:[51]],"yes")&gt;0</f>
        <v>0</v>
      </c>
      <c r="AO138" s="45" t="str">
        <f>IF(Table3[[#This Row],[512]]="yes",Table3[[#This Row],[Column1]],"")</f>
        <v/>
      </c>
      <c r="AP138" s="45" t="str">
        <f>IF(Table3[[#This Row],[250]]="yes",Table3[[#This Row],[Column1.5]],"")</f>
        <v/>
      </c>
      <c r="AQ138" s="45" t="str">
        <f>IF(Table3[[#This Row],[288]]="yes",Table3[[#This Row],[Column2]],"")</f>
        <v/>
      </c>
      <c r="AR138" s="45" t="str">
        <f>IF(Table3[[#This Row],[144]]="yes",Table3[[#This Row],[Column3]],"")</f>
        <v/>
      </c>
      <c r="AS138" s="45" t="str">
        <f>IF(Table3[[#This Row],[26]]="yes",Table3[[#This Row],[Column4]],"")</f>
        <v/>
      </c>
      <c r="AT138" s="45" t="str">
        <f>IF(Table3[[#This Row],[51]]="yes",Table3[[#This Row],[Column5]],"")</f>
        <v/>
      </c>
      <c r="AU138" s="29" t="str">
        <f>IF(COUNTBLANK(Table3[[#This Row],[Date 1]:[Date 8]])=7,IF(Table3[[#This Row],[Column9]]&lt;&gt;"",IF(SUM(L138:S138)&lt;&gt;0,Table3[[#This Row],[Column9]],""),""),(SUBSTITUTE(TRIM(SUBSTITUTE(AO138&amp;","&amp;AP138&amp;","&amp;AQ138&amp;","&amp;AR138&amp;","&amp;AS138&amp;","&amp;AT138&amp;",",","," "))," ",", ")))</f>
        <v/>
      </c>
      <c r="AV138" s="35" t="str">
        <f>IF(COUNTBLANK(L138:AC138)&lt;&gt;13,IF(Table3[[#This Row],[Comments]]="Please order in multiples of 20. Minimum order of 100.",IF(COUNTBLANK(Table3[[#This Row],[Date 1]:[Order]])=12,"",1),1),IF(OR(F138="yes",G138="yes",H138="yes",I138="yes",J138="yes",K138="yes"="yes"),1,""))</f>
        <v/>
      </c>
    </row>
    <row r="139" spans="1:48" ht="36" thickBot="1" x14ac:dyDescent="0.4">
      <c r="A139" s="27" t="s">
        <v>187</v>
      </c>
      <c r="B139" s="164">
        <v>1405</v>
      </c>
      <c r="C139" s="16" t="s">
        <v>3282</v>
      </c>
      <c r="D139" s="32" t="s">
        <v>755</v>
      </c>
      <c r="E139" s="31"/>
      <c r="F139" s="30" t="s">
        <v>128</v>
      </c>
      <c r="G139" s="30" t="s">
        <v>128</v>
      </c>
      <c r="H139" s="30" t="s">
        <v>128</v>
      </c>
      <c r="I139" s="30" t="s">
        <v>128</v>
      </c>
      <c r="J139" s="30" t="s">
        <v>21</v>
      </c>
      <c r="K139" s="30" t="s">
        <v>21</v>
      </c>
      <c r="L139" s="22"/>
      <c r="M139" s="20"/>
      <c r="N139" s="20"/>
      <c r="O139" s="20"/>
      <c r="P139" s="20"/>
      <c r="Q139" s="20"/>
      <c r="R139" s="20"/>
      <c r="S139" s="21"/>
      <c r="T139" s="181" t="str">
        <f>Table3[[#This Row],[Column12]]</f>
        <v>Auto:</v>
      </c>
      <c r="U139" s="25"/>
      <c r="V139" s="51" t="str">
        <f>IF(Table3[[#This Row],[TagOrderMethod]]="Ratio:","plants per 1 tag",IF(Table3[[#This Row],[TagOrderMethod]]="tags included","",IF(Table3[[#This Row],[TagOrderMethod]]="Qty:","tags",IF(Table3[[#This Row],[TagOrderMethod]]="Auto:",IF(U139&lt;&gt;"","tags","")))))</f>
        <v/>
      </c>
      <c r="W139" s="17">
        <v>50</v>
      </c>
      <c r="X139" s="17" t="str">
        <f>IF(ISNUMBER(SEARCH("tag",Table3[[#This Row],[Notes]])), "Yes", "No")</f>
        <v>No</v>
      </c>
      <c r="Y139" s="17" t="str">
        <f>IF(Table3[[#This Row],[Column11]]="yes","tags included","Auto:")</f>
        <v>Auto:</v>
      </c>
      <c r="Z1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Row],[TagOrderMethod]]="Auto:",IF(U139&gt;0,U139,IF(COUNTBLANK(L139:S139)=8,"",(IF(Table3[[#This Row],[Column11]]&lt;&gt;"no",Table3[[#This Row],[Size]]*(SUM(Table3[[#This Row],[Date 1]:[Date 8]])),"")))),""))),(Table3[[#This Row],[Bundle]])),"")</f>
        <v/>
      </c>
      <c r="AB139" s="94" t="str">
        <f t="shared" si="3"/>
        <v/>
      </c>
      <c r="AC139" s="75"/>
      <c r="AD139" s="42"/>
      <c r="AE139" s="43"/>
      <c r="AF139" s="44"/>
      <c r="AG139" s="134" t="s">
        <v>2590</v>
      </c>
      <c r="AH139" s="134" t="s">
        <v>2591</v>
      </c>
      <c r="AI139" s="134" t="s">
        <v>2592</v>
      </c>
      <c r="AJ139" s="134" t="s">
        <v>2593</v>
      </c>
      <c r="AK139" s="134" t="s">
        <v>21</v>
      </c>
      <c r="AL139" s="134" t="s">
        <v>21</v>
      </c>
      <c r="AM139" s="134" t="b">
        <f>IF(AND(Table3[[#This Row],[Column68]]=TRUE,COUNTBLANK(Table3[[#This Row],[Date 1]:[Date 8]])=8),TRUE,FALSE)</f>
        <v>0</v>
      </c>
      <c r="AN139" s="134" t="b">
        <f>COUNTIF(Table3[[#This Row],[512]:[51]],"yes")&gt;0</f>
        <v>0</v>
      </c>
      <c r="AO139" s="45" t="str">
        <f>IF(Table3[[#This Row],[512]]="yes",Table3[[#This Row],[Column1]],"")</f>
        <v/>
      </c>
      <c r="AP139" s="45" t="str">
        <f>IF(Table3[[#This Row],[250]]="yes",Table3[[#This Row],[Column1.5]],"")</f>
        <v/>
      </c>
      <c r="AQ139" s="45" t="str">
        <f>IF(Table3[[#This Row],[288]]="yes",Table3[[#This Row],[Column2]],"")</f>
        <v/>
      </c>
      <c r="AR139" s="45" t="str">
        <f>IF(Table3[[#This Row],[144]]="yes",Table3[[#This Row],[Column3]],"")</f>
        <v/>
      </c>
      <c r="AS139" s="45" t="str">
        <f>IF(Table3[[#This Row],[26]]="yes",Table3[[#This Row],[Column4]],"")</f>
        <v/>
      </c>
      <c r="AT139" s="45" t="str">
        <f>IF(Table3[[#This Row],[51]]="yes",Table3[[#This Row],[Column5]],"")</f>
        <v/>
      </c>
      <c r="AU139" s="29" t="str">
        <f>IF(COUNTBLANK(Table3[[#This Row],[Date 1]:[Date 8]])=7,IF(Table3[[#This Row],[Column9]]&lt;&gt;"",IF(SUM(L139:S139)&lt;&gt;0,Table3[[#This Row],[Column9]],""),""),(SUBSTITUTE(TRIM(SUBSTITUTE(AO139&amp;","&amp;AP139&amp;","&amp;AQ139&amp;","&amp;AR139&amp;","&amp;AS139&amp;","&amp;AT139&amp;",",","," "))," ",", ")))</f>
        <v/>
      </c>
      <c r="AV139" s="35" t="str">
        <f>IF(COUNTBLANK(L139:AC139)&lt;&gt;13,IF(Table3[[#This Row],[Comments]]="Please order in multiples of 20. Minimum order of 100.",IF(COUNTBLANK(Table3[[#This Row],[Date 1]:[Order]])=12,"",1),1),IF(OR(F139="yes",G139="yes",H139="yes",I139="yes",J139="yes",K139="yes"="yes"),1,""))</f>
        <v/>
      </c>
    </row>
    <row r="140" spans="1:48" ht="36" thickBot="1" x14ac:dyDescent="0.4">
      <c r="A140" s="27" t="s">
        <v>187</v>
      </c>
      <c r="B140" s="164">
        <v>1415</v>
      </c>
      <c r="C140" s="16" t="s">
        <v>3282</v>
      </c>
      <c r="D140" s="32" t="s">
        <v>377</v>
      </c>
      <c r="E140" s="31"/>
      <c r="F140" s="30" t="s">
        <v>128</v>
      </c>
      <c r="G140" s="30" t="s">
        <v>128</v>
      </c>
      <c r="H140" s="30" t="s">
        <v>128</v>
      </c>
      <c r="I140" s="30" t="s">
        <v>128</v>
      </c>
      <c r="J140" s="30" t="s">
        <v>21</v>
      </c>
      <c r="K140" s="30" t="s">
        <v>21</v>
      </c>
      <c r="L140" s="22"/>
      <c r="M140" s="20"/>
      <c r="N140" s="20"/>
      <c r="O140" s="20"/>
      <c r="P140" s="20"/>
      <c r="Q140" s="20"/>
      <c r="R140" s="20"/>
      <c r="S140" s="21"/>
      <c r="T140" s="181" t="str">
        <f>Table3[[#This Row],[Column12]]</f>
        <v>Auto:</v>
      </c>
      <c r="U140" s="25"/>
      <c r="V140" s="51" t="str">
        <f>IF(Table3[[#This Row],[TagOrderMethod]]="Ratio:","plants per 1 tag",IF(Table3[[#This Row],[TagOrderMethod]]="tags included","",IF(Table3[[#This Row],[TagOrderMethod]]="Qty:","tags",IF(Table3[[#This Row],[TagOrderMethod]]="Auto:",IF(U140&lt;&gt;"","tags","")))))</f>
        <v/>
      </c>
      <c r="W140" s="17">
        <v>50</v>
      </c>
      <c r="X140" s="17" t="str">
        <f>IF(ISNUMBER(SEARCH("tag",Table3[[#This Row],[Notes]])), "Yes", "No")</f>
        <v>No</v>
      </c>
      <c r="Y140" s="17" t="str">
        <f>IF(Table3[[#This Row],[Column11]]="yes","tags included","Auto:")</f>
        <v>Auto:</v>
      </c>
      <c r="Z1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Row],[TagOrderMethod]]="Auto:",IF(U140&gt;0,U140,IF(COUNTBLANK(L140:S140)=8,"",(IF(Table3[[#This Row],[Column11]]&lt;&gt;"no",Table3[[#This Row],[Size]]*(SUM(Table3[[#This Row],[Date 1]:[Date 8]])),"")))),""))),(Table3[[#This Row],[Bundle]])),"")</f>
        <v/>
      </c>
      <c r="AB140" s="94" t="str">
        <f t="shared" si="3"/>
        <v/>
      </c>
      <c r="AC140" s="75"/>
      <c r="AD140" s="42"/>
      <c r="AE140" s="43"/>
      <c r="AF140" s="44"/>
      <c r="AG140" s="134" t="s">
        <v>2594</v>
      </c>
      <c r="AH140" s="134" t="s">
        <v>2595</v>
      </c>
      <c r="AI140" s="134" t="s">
        <v>1981</v>
      </c>
      <c r="AJ140" s="134" t="s">
        <v>1982</v>
      </c>
      <c r="AK140" s="134" t="s">
        <v>21</v>
      </c>
      <c r="AL140" s="134" t="s">
        <v>21</v>
      </c>
      <c r="AM140" s="134" t="b">
        <f>IF(AND(Table3[[#This Row],[Column68]]=TRUE,COUNTBLANK(Table3[[#This Row],[Date 1]:[Date 8]])=8),TRUE,FALSE)</f>
        <v>0</v>
      </c>
      <c r="AN140" s="134" t="b">
        <f>COUNTIF(Table3[[#This Row],[512]:[51]],"yes")&gt;0</f>
        <v>0</v>
      </c>
      <c r="AO140" s="45" t="str">
        <f>IF(Table3[[#This Row],[512]]="yes",Table3[[#This Row],[Column1]],"")</f>
        <v/>
      </c>
      <c r="AP140" s="45" t="str">
        <f>IF(Table3[[#This Row],[250]]="yes",Table3[[#This Row],[Column1.5]],"")</f>
        <v/>
      </c>
      <c r="AQ140" s="45" t="str">
        <f>IF(Table3[[#This Row],[288]]="yes",Table3[[#This Row],[Column2]],"")</f>
        <v/>
      </c>
      <c r="AR140" s="45" t="str">
        <f>IF(Table3[[#This Row],[144]]="yes",Table3[[#This Row],[Column3]],"")</f>
        <v/>
      </c>
      <c r="AS140" s="45" t="str">
        <f>IF(Table3[[#This Row],[26]]="yes",Table3[[#This Row],[Column4]],"")</f>
        <v/>
      </c>
      <c r="AT140" s="45" t="str">
        <f>IF(Table3[[#This Row],[51]]="yes",Table3[[#This Row],[Column5]],"")</f>
        <v/>
      </c>
      <c r="AU140" s="29" t="str">
        <f>IF(COUNTBLANK(Table3[[#This Row],[Date 1]:[Date 8]])=7,IF(Table3[[#This Row],[Column9]]&lt;&gt;"",IF(SUM(L140:S140)&lt;&gt;0,Table3[[#This Row],[Column9]],""),""),(SUBSTITUTE(TRIM(SUBSTITUTE(AO140&amp;","&amp;AP140&amp;","&amp;AQ140&amp;","&amp;AR140&amp;","&amp;AS140&amp;","&amp;AT140&amp;",",","," "))," ",", ")))</f>
        <v/>
      </c>
      <c r="AV140" s="35" t="str">
        <f>IF(COUNTBLANK(L140:AC140)&lt;&gt;13,IF(Table3[[#This Row],[Comments]]="Please order in multiples of 20. Minimum order of 100.",IF(COUNTBLANK(Table3[[#This Row],[Date 1]:[Order]])=12,"",1),1),IF(OR(F140="yes",G140="yes",H140="yes",I140="yes",J140="yes",K140="yes"="yes"),1,""))</f>
        <v/>
      </c>
    </row>
    <row r="141" spans="1:48" ht="36" thickBot="1" x14ac:dyDescent="0.4">
      <c r="A141" s="27" t="s">
        <v>187</v>
      </c>
      <c r="B141" s="164">
        <v>1430</v>
      </c>
      <c r="C141" s="16" t="s">
        <v>3282</v>
      </c>
      <c r="D141" s="32" t="s">
        <v>3298</v>
      </c>
      <c r="E141" s="31"/>
      <c r="F141" s="30" t="s">
        <v>128</v>
      </c>
      <c r="G141" s="30" t="s">
        <v>128</v>
      </c>
      <c r="H141" s="30" t="s">
        <v>128</v>
      </c>
      <c r="I141" s="30" t="s">
        <v>128</v>
      </c>
      <c r="J141" s="30" t="s">
        <v>21</v>
      </c>
      <c r="K141" s="30" t="s">
        <v>21</v>
      </c>
      <c r="L141" s="22"/>
      <c r="M141" s="20"/>
      <c r="N141" s="20"/>
      <c r="O141" s="20"/>
      <c r="P141" s="20"/>
      <c r="Q141" s="20"/>
      <c r="R141" s="20"/>
      <c r="S141" s="21"/>
      <c r="T141" s="181" t="str">
        <f>Table3[[#This Row],[Column12]]</f>
        <v>Auto:</v>
      </c>
      <c r="U141" s="25"/>
      <c r="V141" s="51" t="str">
        <f>IF(Table3[[#This Row],[TagOrderMethod]]="Ratio:","plants per 1 tag",IF(Table3[[#This Row],[TagOrderMethod]]="tags included","",IF(Table3[[#This Row],[TagOrderMethod]]="Qty:","tags",IF(Table3[[#This Row],[TagOrderMethod]]="Auto:",IF(U141&lt;&gt;"","tags","")))))</f>
        <v/>
      </c>
      <c r="W141" s="17">
        <v>50</v>
      </c>
      <c r="X141" s="17" t="str">
        <f>IF(ISNUMBER(SEARCH("tag",Table3[[#This Row],[Notes]])), "Yes", "No")</f>
        <v>No</v>
      </c>
      <c r="Y141" s="17" t="str">
        <f>IF(Table3[[#This Row],[Column11]]="yes","tags included","Auto:")</f>
        <v>Auto:</v>
      </c>
      <c r="Z1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Row],[TagOrderMethod]]="Auto:",IF(U141&gt;0,U141,IF(COUNTBLANK(L141:S141)=8,"",(IF(Table3[[#This Row],[Column11]]&lt;&gt;"no",Table3[[#This Row],[Size]]*(SUM(Table3[[#This Row],[Date 1]:[Date 8]])),"")))),""))),(Table3[[#This Row],[Bundle]])),"")</f>
        <v/>
      </c>
      <c r="AB141" s="94" t="str">
        <f t="shared" si="3"/>
        <v/>
      </c>
      <c r="AC141" s="75"/>
      <c r="AD141" s="42"/>
      <c r="AE141" s="43"/>
      <c r="AF141" s="44"/>
      <c r="AG141" s="134" t="s">
        <v>3804</v>
      </c>
      <c r="AH141" s="134" t="s">
        <v>3805</v>
      </c>
      <c r="AI141" s="134" t="s">
        <v>3806</v>
      </c>
      <c r="AJ141" s="134" t="s">
        <v>3807</v>
      </c>
      <c r="AK141" s="134" t="s">
        <v>21</v>
      </c>
      <c r="AL141" s="134" t="s">
        <v>21</v>
      </c>
      <c r="AM141" s="134" t="b">
        <f>IF(AND(Table3[[#This Row],[Column68]]=TRUE,COUNTBLANK(Table3[[#This Row],[Date 1]:[Date 8]])=8),TRUE,FALSE)</f>
        <v>0</v>
      </c>
      <c r="AN141" s="134" t="b">
        <f>COUNTIF(Table3[[#This Row],[512]:[51]],"yes")&gt;0</f>
        <v>0</v>
      </c>
      <c r="AO141" s="45" t="str">
        <f>IF(Table3[[#This Row],[512]]="yes",Table3[[#This Row],[Column1]],"")</f>
        <v/>
      </c>
      <c r="AP141" s="45" t="str">
        <f>IF(Table3[[#This Row],[250]]="yes",Table3[[#This Row],[Column1.5]],"")</f>
        <v/>
      </c>
      <c r="AQ141" s="45" t="str">
        <f>IF(Table3[[#This Row],[288]]="yes",Table3[[#This Row],[Column2]],"")</f>
        <v/>
      </c>
      <c r="AR141" s="45" t="str">
        <f>IF(Table3[[#This Row],[144]]="yes",Table3[[#This Row],[Column3]],"")</f>
        <v/>
      </c>
      <c r="AS141" s="45" t="str">
        <f>IF(Table3[[#This Row],[26]]="yes",Table3[[#This Row],[Column4]],"")</f>
        <v/>
      </c>
      <c r="AT141" s="45" t="str">
        <f>IF(Table3[[#This Row],[51]]="yes",Table3[[#This Row],[Column5]],"")</f>
        <v/>
      </c>
      <c r="AU141" s="29" t="str">
        <f>IF(COUNTBLANK(Table3[[#This Row],[Date 1]:[Date 8]])=7,IF(Table3[[#This Row],[Column9]]&lt;&gt;"",IF(SUM(L141:S141)&lt;&gt;0,Table3[[#This Row],[Column9]],""),""),(SUBSTITUTE(TRIM(SUBSTITUTE(AO141&amp;","&amp;AP141&amp;","&amp;AQ141&amp;","&amp;AR141&amp;","&amp;AS141&amp;","&amp;AT141&amp;",",","," "))," ",", ")))</f>
        <v/>
      </c>
      <c r="AV141" s="35" t="str">
        <f>IF(COUNTBLANK(L141:AC141)&lt;&gt;13,IF(Table3[[#This Row],[Comments]]="Please order in multiples of 20. Minimum order of 100.",IF(COUNTBLANK(Table3[[#This Row],[Date 1]:[Order]])=12,"",1),1),IF(OR(F141="yes",G141="yes",H141="yes",I141="yes",J141="yes",K141="yes"="yes"),1,""))</f>
        <v/>
      </c>
    </row>
    <row r="142" spans="1:48" ht="36" thickBot="1" x14ac:dyDescent="0.4">
      <c r="A142" s="27" t="s">
        <v>187</v>
      </c>
      <c r="B142" s="164">
        <v>1435</v>
      </c>
      <c r="C142" s="16" t="s">
        <v>3282</v>
      </c>
      <c r="D142" s="32" t="s">
        <v>898</v>
      </c>
      <c r="E142" s="31"/>
      <c r="F142" s="30" t="s">
        <v>128</v>
      </c>
      <c r="G142" s="30" t="s">
        <v>128</v>
      </c>
      <c r="H142" s="30" t="s">
        <v>128</v>
      </c>
      <c r="I142" s="30" t="s">
        <v>128</v>
      </c>
      <c r="J142" s="30" t="s">
        <v>21</v>
      </c>
      <c r="K142" s="30" t="s">
        <v>21</v>
      </c>
      <c r="L142" s="22"/>
      <c r="M142" s="20"/>
      <c r="N142" s="20"/>
      <c r="O142" s="20"/>
      <c r="P142" s="20"/>
      <c r="Q142" s="20"/>
      <c r="R142" s="20"/>
      <c r="S142" s="21"/>
      <c r="T142" s="181" t="str">
        <f>Table3[[#This Row],[Column12]]</f>
        <v>Auto:</v>
      </c>
      <c r="U142" s="25"/>
      <c r="V142" s="51" t="str">
        <f>IF(Table3[[#This Row],[TagOrderMethod]]="Ratio:","plants per 1 tag",IF(Table3[[#This Row],[TagOrderMethod]]="tags included","",IF(Table3[[#This Row],[TagOrderMethod]]="Qty:","tags",IF(Table3[[#This Row],[TagOrderMethod]]="Auto:",IF(U142&lt;&gt;"","tags","")))))</f>
        <v/>
      </c>
      <c r="W142" s="17">
        <v>50</v>
      </c>
      <c r="X142" s="17" t="str">
        <f>IF(ISNUMBER(SEARCH("tag",Table3[[#This Row],[Notes]])), "Yes", "No")</f>
        <v>No</v>
      </c>
      <c r="Y142" s="17" t="str">
        <f>IF(Table3[[#This Row],[Column11]]="yes","tags included","Auto:")</f>
        <v>Auto:</v>
      </c>
      <c r="Z1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Row],[TagOrderMethod]]="Auto:",IF(U142&gt;0,U142,IF(COUNTBLANK(L142:S142)=8,"",(IF(Table3[[#This Row],[Column11]]&lt;&gt;"no",Table3[[#This Row],[Size]]*(SUM(Table3[[#This Row],[Date 1]:[Date 8]])),"")))),""))),(Table3[[#This Row],[Bundle]])),"")</f>
        <v/>
      </c>
      <c r="AB142" s="94" t="str">
        <f t="shared" si="3"/>
        <v/>
      </c>
      <c r="AC142" s="75"/>
      <c r="AD142" s="42"/>
      <c r="AE142" s="43"/>
      <c r="AF142" s="44"/>
      <c r="AG142" s="134" t="s">
        <v>3808</v>
      </c>
      <c r="AH142" s="134" t="s">
        <v>3809</v>
      </c>
      <c r="AI142" s="134" t="s">
        <v>3810</v>
      </c>
      <c r="AJ142" s="134" t="s">
        <v>3811</v>
      </c>
      <c r="AK142" s="134" t="s">
        <v>21</v>
      </c>
      <c r="AL142" s="134" t="s">
        <v>21</v>
      </c>
      <c r="AM142" s="134" t="b">
        <f>IF(AND(Table3[[#This Row],[Column68]]=TRUE,COUNTBLANK(Table3[[#This Row],[Date 1]:[Date 8]])=8),TRUE,FALSE)</f>
        <v>0</v>
      </c>
      <c r="AN142" s="134" t="b">
        <f>COUNTIF(Table3[[#This Row],[512]:[51]],"yes")&gt;0</f>
        <v>0</v>
      </c>
      <c r="AO142" s="45" t="str">
        <f>IF(Table3[[#This Row],[512]]="yes",Table3[[#This Row],[Column1]],"")</f>
        <v/>
      </c>
      <c r="AP142" s="45" t="str">
        <f>IF(Table3[[#This Row],[250]]="yes",Table3[[#This Row],[Column1.5]],"")</f>
        <v/>
      </c>
      <c r="AQ142" s="45" t="str">
        <f>IF(Table3[[#This Row],[288]]="yes",Table3[[#This Row],[Column2]],"")</f>
        <v/>
      </c>
      <c r="AR142" s="45" t="str">
        <f>IF(Table3[[#This Row],[144]]="yes",Table3[[#This Row],[Column3]],"")</f>
        <v/>
      </c>
      <c r="AS142" s="45" t="str">
        <f>IF(Table3[[#This Row],[26]]="yes",Table3[[#This Row],[Column4]],"")</f>
        <v/>
      </c>
      <c r="AT142" s="45" t="str">
        <f>IF(Table3[[#This Row],[51]]="yes",Table3[[#This Row],[Column5]],"")</f>
        <v/>
      </c>
      <c r="AU142" s="29" t="str">
        <f>IF(COUNTBLANK(Table3[[#This Row],[Date 1]:[Date 8]])=7,IF(Table3[[#This Row],[Column9]]&lt;&gt;"",IF(SUM(L142:S142)&lt;&gt;0,Table3[[#This Row],[Column9]],""),""),(SUBSTITUTE(TRIM(SUBSTITUTE(AO142&amp;","&amp;AP142&amp;","&amp;AQ142&amp;","&amp;AR142&amp;","&amp;AS142&amp;","&amp;AT142&amp;",",","," "))," ",", ")))</f>
        <v/>
      </c>
      <c r="AV142" s="35" t="str">
        <f>IF(COUNTBLANK(L142:AC142)&lt;&gt;13,IF(Table3[[#This Row],[Comments]]="Please order in multiples of 20. Minimum order of 100.",IF(COUNTBLANK(Table3[[#This Row],[Date 1]:[Order]])=12,"",1),1),IF(OR(F142="yes",G142="yes",H142="yes",I142="yes",J142="yes",K142="yes"="yes"),1,""))</f>
        <v/>
      </c>
    </row>
    <row r="143" spans="1:48" ht="36" thickBot="1" x14ac:dyDescent="0.4">
      <c r="A143" s="27" t="s">
        <v>187</v>
      </c>
      <c r="B143" s="164">
        <v>1440</v>
      </c>
      <c r="C143" s="16" t="s">
        <v>3282</v>
      </c>
      <c r="D143" s="32" t="s">
        <v>378</v>
      </c>
      <c r="E143" s="31"/>
      <c r="F143" s="30" t="s">
        <v>128</v>
      </c>
      <c r="G143" s="30" t="s">
        <v>128</v>
      </c>
      <c r="H143" s="30" t="s">
        <v>128</v>
      </c>
      <c r="I143" s="30" t="s">
        <v>128</v>
      </c>
      <c r="J143" s="30" t="s">
        <v>21</v>
      </c>
      <c r="K143" s="30" t="s">
        <v>21</v>
      </c>
      <c r="L143" s="22"/>
      <c r="M143" s="20"/>
      <c r="N143" s="20"/>
      <c r="O143" s="20"/>
      <c r="P143" s="20"/>
      <c r="Q143" s="20"/>
      <c r="R143" s="20"/>
      <c r="S143" s="21"/>
      <c r="T143" s="181" t="str">
        <f>Table3[[#This Row],[Column12]]</f>
        <v>Auto:</v>
      </c>
      <c r="U143" s="25"/>
      <c r="V143" s="51" t="str">
        <f>IF(Table3[[#This Row],[TagOrderMethod]]="Ratio:","plants per 1 tag",IF(Table3[[#This Row],[TagOrderMethod]]="tags included","",IF(Table3[[#This Row],[TagOrderMethod]]="Qty:","tags",IF(Table3[[#This Row],[TagOrderMethod]]="Auto:",IF(U143&lt;&gt;"","tags","")))))</f>
        <v/>
      </c>
      <c r="W143" s="17">
        <v>50</v>
      </c>
      <c r="X143" s="17" t="str">
        <f>IF(ISNUMBER(SEARCH("tag",Table3[[#This Row],[Notes]])), "Yes", "No")</f>
        <v>No</v>
      </c>
      <c r="Y143" s="17" t="str">
        <f>IF(Table3[[#This Row],[Column11]]="yes","tags included","Auto:")</f>
        <v>Auto:</v>
      </c>
      <c r="Z1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Row],[TagOrderMethod]]="Auto:",IF(U143&gt;0,U143,IF(COUNTBLANK(L143:S143)=8,"",(IF(Table3[[#This Row],[Column11]]&lt;&gt;"no",Table3[[#This Row],[Size]]*(SUM(Table3[[#This Row],[Date 1]:[Date 8]])),"")))),""))),(Table3[[#This Row],[Bundle]])),"")</f>
        <v/>
      </c>
      <c r="AB143" s="94" t="str">
        <f t="shared" si="3"/>
        <v/>
      </c>
      <c r="AC143" s="75"/>
      <c r="AD143" s="42"/>
      <c r="AE143" s="43"/>
      <c r="AF143" s="44"/>
      <c r="AG143" s="134" t="s">
        <v>2596</v>
      </c>
      <c r="AH143" s="134" t="s">
        <v>2597</v>
      </c>
      <c r="AI143" s="134" t="s">
        <v>2598</v>
      </c>
      <c r="AJ143" s="134" t="s">
        <v>2599</v>
      </c>
      <c r="AK143" s="134" t="s">
        <v>21</v>
      </c>
      <c r="AL143" s="134" t="s">
        <v>21</v>
      </c>
      <c r="AM143" s="134" t="b">
        <f>IF(AND(Table3[[#This Row],[Column68]]=TRUE,COUNTBLANK(Table3[[#This Row],[Date 1]:[Date 8]])=8),TRUE,FALSE)</f>
        <v>0</v>
      </c>
      <c r="AN143" s="134" t="b">
        <f>COUNTIF(Table3[[#This Row],[512]:[51]],"yes")&gt;0</f>
        <v>0</v>
      </c>
      <c r="AO143" s="45" t="str">
        <f>IF(Table3[[#This Row],[512]]="yes",Table3[[#This Row],[Column1]],"")</f>
        <v/>
      </c>
      <c r="AP143" s="45" t="str">
        <f>IF(Table3[[#This Row],[250]]="yes",Table3[[#This Row],[Column1.5]],"")</f>
        <v/>
      </c>
      <c r="AQ143" s="45" t="str">
        <f>IF(Table3[[#This Row],[288]]="yes",Table3[[#This Row],[Column2]],"")</f>
        <v/>
      </c>
      <c r="AR143" s="45" t="str">
        <f>IF(Table3[[#This Row],[144]]="yes",Table3[[#This Row],[Column3]],"")</f>
        <v/>
      </c>
      <c r="AS143" s="45" t="str">
        <f>IF(Table3[[#This Row],[26]]="yes",Table3[[#This Row],[Column4]],"")</f>
        <v/>
      </c>
      <c r="AT143" s="45" t="str">
        <f>IF(Table3[[#This Row],[51]]="yes",Table3[[#This Row],[Column5]],"")</f>
        <v/>
      </c>
      <c r="AU143" s="29" t="str">
        <f>IF(COUNTBLANK(Table3[[#This Row],[Date 1]:[Date 8]])=7,IF(Table3[[#This Row],[Column9]]&lt;&gt;"",IF(SUM(L143:S143)&lt;&gt;0,Table3[[#This Row],[Column9]],""),""),(SUBSTITUTE(TRIM(SUBSTITUTE(AO143&amp;","&amp;AP143&amp;","&amp;AQ143&amp;","&amp;AR143&amp;","&amp;AS143&amp;","&amp;AT143&amp;",",","," "))," ",", ")))</f>
        <v/>
      </c>
      <c r="AV143" s="35" t="str">
        <f>IF(COUNTBLANK(L143:AC143)&lt;&gt;13,IF(Table3[[#This Row],[Comments]]="Please order in multiples of 20. Minimum order of 100.",IF(COUNTBLANK(Table3[[#This Row],[Date 1]:[Order]])=12,"",1),1),IF(OR(F143="yes",G143="yes",H143="yes",I143="yes",J143="yes",K143="yes"="yes"),1,""))</f>
        <v/>
      </c>
    </row>
    <row r="144" spans="1:48" ht="36" thickBot="1" x14ac:dyDescent="0.4">
      <c r="A144" s="27" t="s">
        <v>187</v>
      </c>
      <c r="B144" s="164">
        <v>1445</v>
      </c>
      <c r="C144" s="16" t="s">
        <v>3282</v>
      </c>
      <c r="D144" s="32" t="s">
        <v>1287</v>
      </c>
      <c r="E144" s="31"/>
      <c r="F144" s="30" t="s">
        <v>128</v>
      </c>
      <c r="G144" s="30" t="s">
        <v>128</v>
      </c>
      <c r="H144" s="30" t="s">
        <v>128</v>
      </c>
      <c r="I144" s="30" t="s">
        <v>128</v>
      </c>
      <c r="J144" s="30" t="s">
        <v>21</v>
      </c>
      <c r="K144" s="30" t="s">
        <v>21</v>
      </c>
      <c r="L144" s="22"/>
      <c r="M144" s="20"/>
      <c r="N144" s="20"/>
      <c r="O144" s="20"/>
      <c r="P144" s="20"/>
      <c r="Q144" s="20"/>
      <c r="R144" s="20"/>
      <c r="S144" s="21"/>
      <c r="T144" s="181" t="str">
        <f>Table3[[#This Row],[Column12]]</f>
        <v>Auto:</v>
      </c>
      <c r="U144" s="25"/>
      <c r="V144" s="51" t="str">
        <f>IF(Table3[[#This Row],[TagOrderMethod]]="Ratio:","plants per 1 tag",IF(Table3[[#This Row],[TagOrderMethod]]="tags included","",IF(Table3[[#This Row],[TagOrderMethod]]="Qty:","tags",IF(Table3[[#This Row],[TagOrderMethod]]="Auto:",IF(U144&lt;&gt;"","tags","")))))</f>
        <v/>
      </c>
      <c r="W144" s="17">
        <v>50</v>
      </c>
      <c r="X144" s="17" t="str">
        <f>IF(ISNUMBER(SEARCH("tag",Table3[[#This Row],[Notes]])), "Yes", "No")</f>
        <v>No</v>
      </c>
      <c r="Y144" s="17" t="str">
        <f>IF(Table3[[#This Row],[Column11]]="yes","tags included","Auto:")</f>
        <v>Auto:</v>
      </c>
      <c r="Z1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Row],[TagOrderMethod]]="Auto:",IF(U144&gt;0,U144,IF(COUNTBLANK(L144:S144)=8,"",(IF(Table3[[#This Row],[Column11]]&lt;&gt;"no",Table3[[#This Row],[Size]]*(SUM(Table3[[#This Row],[Date 1]:[Date 8]])),"")))),""))),(Table3[[#This Row],[Bundle]])),"")</f>
        <v/>
      </c>
      <c r="AB144" s="94" t="str">
        <f t="shared" si="3"/>
        <v/>
      </c>
      <c r="AC144" s="75"/>
      <c r="AD144" s="42"/>
      <c r="AE144" s="43"/>
      <c r="AF144" s="44"/>
      <c r="AG144" s="134" t="s">
        <v>2600</v>
      </c>
      <c r="AH144" s="134" t="s">
        <v>2601</v>
      </c>
      <c r="AI144" s="134" t="s">
        <v>2602</v>
      </c>
      <c r="AJ144" s="134" t="s">
        <v>2603</v>
      </c>
      <c r="AK144" s="134" t="s">
        <v>21</v>
      </c>
      <c r="AL144" s="134" t="s">
        <v>21</v>
      </c>
      <c r="AM144" s="134" t="b">
        <f>IF(AND(Table3[[#This Row],[Column68]]=TRUE,COUNTBLANK(Table3[[#This Row],[Date 1]:[Date 8]])=8),TRUE,FALSE)</f>
        <v>0</v>
      </c>
      <c r="AN144" s="134" t="b">
        <f>COUNTIF(Table3[[#This Row],[512]:[51]],"yes")&gt;0</f>
        <v>0</v>
      </c>
      <c r="AO144" s="45" t="str">
        <f>IF(Table3[[#This Row],[512]]="yes",Table3[[#This Row],[Column1]],"")</f>
        <v/>
      </c>
      <c r="AP144" s="45" t="str">
        <f>IF(Table3[[#This Row],[250]]="yes",Table3[[#This Row],[Column1.5]],"")</f>
        <v/>
      </c>
      <c r="AQ144" s="45" t="str">
        <f>IF(Table3[[#This Row],[288]]="yes",Table3[[#This Row],[Column2]],"")</f>
        <v/>
      </c>
      <c r="AR144" s="45" t="str">
        <f>IF(Table3[[#This Row],[144]]="yes",Table3[[#This Row],[Column3]],"")</f>
        <v/>
      </c>
      <c r="AS144" s="45" t="str">
        <f>IF(Table3[[#This Row],[26]]="yes",Table3[[#This Row],[Column4]],"")</f>
        <v/>
      </c>
      <c r="AT144" s="45" t="str">
        <f>IF(Table3[[#This Row],[51]]="yes",Table3[[#This Row],[Column5]],"")</f>
        <v/>
      </c>
      <c r="AU144" s="29" t="str">
        <f>IF(COUNTBLANK(Table3[[#This Row],[Date 1]:[Date 8]])=7,IF(Table3[[#This Row],[Column9]]&lt;&gt;"",IF(SUM(L144:S144)&lt;&gt;0,Table3[[#This Row],[Column9]],""),""),(SUBSTITUTE(TRIM(SUBSTITUTE(AO144&amp;","&amp;AP144&amp;","&amp;AQ144&amp;","&amp;AR144&amp;","&amp;AS144&amp;","&amp;AT144&amp;",",","," "))," ",", ")))</f>
        <v/>
      </c>
      <c r="AV144" s="35" t="str">
        <f>IF(COUNTBLANK(L144:AC144)&lt;&gt;13,IF(Table3[[#This Row],[Comments]]="Please order in multiples of 20. Minimum order of 100.",IF(COUNTBLANK(Table3[[#This Row],[Date 1]:[Order]])=12,"",1),1),IF(OR(F144="yes",G144="yes",H144="yes",I144="yes",J144="yes",K144="yes"="yes"),1,""))</f>
        <v/>
      </c>
    </row>
    <row r="145" spans="1:48" ht="36" thickBot="1" x14ac:dyDescent="0.4">
      <c r="A145" s="27" t="s">
        <v>187</v>
      </c>
      <c r="B145" s="164">
        <v>1500</v>
      </c>
      <c r="C145" s="16" t="s">
        <v>3282</v>
      </c>
      <c r="D145" s="32" t="s">
        <v>1288</v>
      </c>
      <c r="E145" s="31"/>
      <c r="F145" s="30" t="s">
        <v>21</v>
      </c>
      <c r="G145" s="30" t="s">
        <v>21</v>
      </c>
      <c r="H145" s="30" t="s">
        <v>128</v>
      </c>
      <c r="I145" s="30" t="s">
        <v>128</v>
      </c>
      <c r="J145" s="30" t="s">
        <v>128</v>
      </c>
      <c r="K145" s="30" t="s">
        <v>21</v>
      </c>
      <c r="L145" s="22"/>
      <c r="M145" s="20"/>
      <c r="N145" s="20"/>
      <c r="O145" s="20"/>
      <c r="P145" s="20"/>
      <c r="Q145" s="20"/>
      <c r="R145" s="20"/>
      <c r="S145" s="21"/>
      <c r="T145" s="181" t="str">
        <f>Table3[[#This Row],[Column12]]</f>
        <v>Auto:</v>
      </c>
      <c r="U145" s="25"/>
      <c r="V145" s="51" t="str">
        <f>IF(Table3[[#This Row],[TagOrderMethod]]="Ratio:","plants per 1 tag",IF(Table3[[#This Row],[TagOrderMethod]]="tags included","",IF(Table3[[#This Row],[TagOrderMethod]]="Qty:","tags",IF(Table3[[#This Row],[TagOrderMethod]]="Auto:",IF(U145&lt;&gt;"","tags","")))))</f>
        <v/>
      </c>
      <c r="W145" s="17">
        <v>50</v>
      </c>
      <c r="X145" s="17" t="str">
        <f>IF(ISNUMBER(SEARCH("tag",Table3[[#This Row],[Notes]])), "Yes", "No")</f>
        <v>No</v>
      </c>
      <c r="Y145" s="17" t="str">
        <f>IF(Table3[[#This Row],[Column11]]="yes","tags included","Auto:")</f>
        <v>Auto:</v>
      </c>
      <c r="Z1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Row],[TagOrderMethod]]="Auto:",IF(U145&gt;0,U145,IF(COUNTBLANK(L145:S145)=8,"",(IF(Table3[[#This Row],[Column11]]&lt;&gt;"no",Table3[[#This Row],[Size]]*(SUM(Table3[[#This Row],[Date 1]:[Date 8]])),"")))),""))),(Table3[[#This Row],[Bundle]])),"")</f>
        <v/>
      </c>
      <c r="AB145" s="94" t="str">
        <f t="shared" si="3"/>
        <v/>
      </c>
      <c r="AC145" s="75"/>
      <c r="AD145" s="42"/>
      <c r="AE145" s="43"/>
      <c r="AF145" s="44"/>
      <c r="AG145" s="134" t="s">
        <v>21</v>
      </c>
      <c r="AH145" s="134" t="s">
        <v>21</v>
      </c>
      <c r="AI145" s="134" t="s">
        <v>257</v>
      </c>
      <c r="AJ145" s="134" t="s">
        <v>256</v>
      </c>
      <c r="AK145" s="134" t="s">
        <v>2604</v>
      </c>
      <c r="AL145" s="134" t="s">
        <v>21</v>
      </c>
      <c r="AM145" s="134" t="b">
        <f>IF(AND(Table3[[#This Row],[Column68]]=TRUE,COUNTBLANK(Table3[[#This Row],[Date 1]:[Date 8]])=8),TRUE,FALSE)</f>
        <v>0</v>
      </c>
      <c r="AN145" s="134" t="b">
        <f>COUNTIF(Table3[[#This Row],[512]:[51]],"yes")&gt;0</f>
        <v>0</v>
      </c>
      <c r="AO145" s="45" t="str">
        <f>IF(Table3[[#This Row],[512]]="yes",Table3[[#This Row],[Column1]],"")</f>
        <v/>
      </c>
      <c r="AP145" s="45" t="str">
        <f>IF(Table3[[#This Row],[250]]="yes",Table3[[#This Row],[Column1.5]],"")</f>
        <v/>
      </c>
      <c r="AQ145" s="45" t="str">
        <f>IF(Table3[[#This Row],[288]]="yes",Table3[[#This Row],[Column2]],"")</f>
        <v/>
      </c>
      <c r="AR145" s="45" t="str">
        <f>IF(Table3[[#This Row],[144]]="yes",Table3[[#This Row],[Column3]],"")</f>
        <v/>
      </c>
      <c r="AS145" s="45" t="str">
        <f>IF(Table3[[#This Row],[26]]="yes",Table3[[#This Row],[Column4]],"")</f>
        <v/>
      </c>
      <c r="AT145" s="45" t="str">
        <f>IF(Table3[[#This Row],[51]]="yes",Table3[[#This Row],[Column5]],"")</f>
        <v/>
      </c>
      <c r="AU145" s="29" t="str">
        <f>IF(COUNTBLANK(Table3[[#This Row],[Date 1]:[Date 8]])=7,IF(Table3[[#This Row],[Column9]]&lt;&gt;"",IF(SUM(L145:S145)&lt;&gt;0,Table3[[#This Row],[Column9]],""),""),(SUBSTITUTE(TRIM(SUBSTITUTE(AO145&amp;","&amp;AP145&amp;","&amp;AQ145&amp;","&amp;AR145&amp;","&amp;AS145&amp;","&amp;AT145&amp;",",","," "))," ",", ")))</f>
        <v/>
      </c>
      <c r="AV145" s="35" t="str">
        <f>IF(COUNTBLANK(L145:AC145)&lt;&gt;13,IF(Table3[[#This Row],[Comments]]="Please order in multiples of 20. Minimum order of 100.",IF(COUNTBLANK(Table3[[#This Row],[Date 1]:[Order]])=12,"",1),1),IF(OR(F145="yes",G145="yes",H145="yes",I145="yes",J145="yes",K145="yes"="yes"),1,""))</f>
        <v/>
      </c>
    </row>
    <row r="146" spans="1:48" ht="36" thickBot="1" x14ac:dyDescent="0.4">
      <c r="A146" s="27" t="s">
        <v>187</v>
      </c>
      <c r="B146" s="164">
        <v>1505</v>
      </c>
      <c r="C146" s="16" t="s">
        <v>3282</v>
      </c>
      <c r="D146" s="32" t="s">
        <v>1289</v>
      </c>
      <c r="E146" s="31"/>
      <c r="F146" s="30" t="s">
        <v>21</v>
      </c>
      <c r="G146" s="30" t="s">
        <v>21</v>
      </c>
      <c r="H146" s="30" t="s">
        <v>128</v>
      </c>
      <c r="I146" s="30" t="s">
        <v>128</v>
      </c>
      <c r="J146" s="30" t="s">
        <v>128</v>
      </c>
      <c r="K146" s="30" t="s">
        <v>21</v>
      </c>
      <c r="L146" s="22"/>
      <c r="M146" s="20"/>
      <c r="N146" s="20"/>
      <c r="O146" s="20"/>
      <c r="P146" s="20"/>
      <c r="Q146" s="20"/>
      <c r="R146" s="20"/>
      <c r="S146" s="21"/>
      <c r="T146" s="181" t="str">
        <f>Table3[[#This Row],[Column12]]</f>
        <v>Auto:</v>
      </c>
      <c r="U146" s="25"/>
      <c r="V146" s="51" t="str">
        <f>IF(Table3[[#This Row],[TagOrderMethod]]="Ratio:","plants per 1 tag",IF(Table3[[#This Row],[TagOrderMethod]]="tags included","",IF(Table3[[#This Row],[TagOrderMethod]]="Qty:","tags",IF(Table3[[#This Row],[TagOrderMethod]]="Auto:",IF(U146&lt;&gt;"","tags","")))))</f>
        <v/>
      </c>
      <c r="W146" s="17">
        <v>50</v>
      </c>
      <c r="X146" s="17" t="str">
        <f>IF(ISNUMBER(SEARCH("tag",Table3[[#This Row],[Notes]])), "Yes", "No")</f>
        <v>No</v>
      </c>
      <c r="Y146" s="17" t="str">
        <f>IF(Table3[[#This Row],[Column11]]="yes","tags included","Auto:")</f>
        <v>Auto:</v>
      </c>
      <c r="Z1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Row],[TagOrderMethod]]="Auto:",IF(U146&gt;0,U146,IF(COUNTBLANK(L146:S146)=8,"",(IF(Table3[[#This Row],[Column11]]&lt;&gt;"no",Table3[[#This Row],[Size]]*(SUM(Table3[[#This Row],[Date 1]:[Date 8]])),"")))),""))),(Table3[[#This Row],[Bundle]])),"")</f>
        <v/>
      </c>
      <c r="AB146" s="94" t="str">
        <f t="shared" si="3"/>
        <v/>
      </c>
      <c r="AC146" s="75"/>
      <c r="AD146" s="42"/>
      <c r="AE146" s="43"/>
      <c r="AF146" s="44"/>
      <c r="AG146" s="134" t="s">
        <v>21</v>
      </c>
      <c r="AH146" s="134" t="s">
        <v>21</v>
      </c>
      <c r="AI146" s="134" t="s">
        <v>1983</v>
      </c>
      <c r="AJ146" s="134" t="s">
        <v>1984</v>
      </c>
      <c r="AK146" s="134" t="s">
        <v>2605</v>
      </c>
      <c r="AL146" s="134" t="s">
        <v>21</v>
      </c>
      <c r="AM146" s="134" t="b">
        <f>IF(AND(Table3[[#This Row],[Column68]]=TRUE,COUNTBLANK(Table3[[#This Row],[Date 1]:[Date 8]])=8),TRUE,FALSE)</f>
        <v>0</v>
      </c>
      <c r="AN146" s="134" t="b">
        <f>COUNTIF(Table3[[#This Row],[512]:[51]],"yes")&gt;0</f>
        <v>0</v>
      </c>
      <c r="AO146" s="45" t="str">
        <f>IF(Table3[[#This Row],[512]]="yes",Table3[[#This Row],[Column1]],"")</f>
        <v/>
      </c>
      <c r="AP146" s="45" t="str">
        <f>IF(Table3[[#This Row],[250]]="yes",Table3[[#This Row],[Column1.5]],"")</f>
        <v/>
      </c>
      <c r="AQ146" s="45" t="str">
        <f>IF(Table3[[#This Row],[288]]="yes",Table3[[#This Row],[Column2]],"")</f>
        <v/>
      </c>
      <c r="AR146" s="45" t="str">
        <f>IF(Table3[[#This Row],[144]]="yes",Table3[[#This Row],[Column3]],"")</f>
        <v/>
      </c>
      <c r="AS146" s="45" t="str">
        <f>IF(Table3[[#This Row],[26]]="yes",Table3[[#This Row],[Column4]],"")</f>
        <v/>
      </c>
      <c r="AT146" s="45" t="str">
        <f>IF(Table3[[#This Row],[51]]="yes",Table3[[#This Row],[Column5]],"")</f>
        <v/>
      </c>
      <c r="AU146" s="29" t="str">
        <f>IF(COUNTBLANK(Table3[[#This Row],[Date 1]:[Date 8]])=7,IF(Table3[[#This Row],[Column9]]&lt;&gt;"",IF(SUM(L146:S146)&lt;&gt;0,Table3[[#This Row],[Column9]],""),""),(SUBSTITUTE(TRIM(SUBSTITUTE(AO146&amp;","&amp;AP146&amp;","&amp;AQ146&amp;","&amp;AR146&amp;","&amp;AS146&amp;","&amp;AT146&amp;",",","," "))," ",", ")))</f>
        <v/>
      </c>
      <c r="AV146" s="35" t="str">
        <f>IF(COUNTBLANK(L146:AC146)&lt;&gt;13,IF(Table3[[#This Row],[Comments]]="Please order in multiples of 20. Minimum order of 100.",IF(COUNTBLANK(Table3[[#This Row],[Date 1]:[Order]])=12,"",1),1),IF(OR(F146="yes",G146="yes",H146="yes",I146="yes",J146="yes",K146="yes"="yes"),1,""))</f>
        <v/>
      </c>
    </row>
    <row r="147" spans="1:48" ht="36" thickBot="1" x14ac:dyDescent="0.4">
      <c r="A147" s="27" t="s">
        <v>187</v>
      </c>
      <c r="B147" s="164">
        <v>1510</v>
      </c>
      <c r="C147" s="16" t="s">
        <v>3282</v>
      </c>
      <c r="D147" s="32" t="s">
        <v>1290</v>
      </c>
      <c r="E147" s="31"/>
      <c r="F147" s="30" t="s">
        <v>21</v>
      </c>
      <c r="G147" s="30" t="s">
        <v>21</v>
      </c>
      <c r="H147" s="30" t="s">
        <v>128</v>
      </c>
      <c r="I147" s="30" t="s">
        <v>128</v>
      </c>
      <c r="J147" s="30" t="s">
        <v>128</v>
      </c>
      <c r="K147" s="30" t="s">
        <v>21</v>
      </c>
      <c r="L147" s="22"/>
      <c r="M147" s="20"/>
      <c r="N147" s="20"/>
      <c r="O147" s="20"/>
      <c r="P147" s="20"/>
      <c r="Q147" s="20"/>
      <c r="R147" s="20"/>
      <c r="S147" s="21"/>
      <c r="T147" s="181" t="str">
        <f>Table3[[#This Row],[Column12]]</f>
        <v>Auto:</v>
      </c>
      <c r="U147" s="25"/>
      <c r="V147" s="51" t="str">
        <f>IF(Table3[[#This Row],[TagOrderMethod]]="Ratio:","plants per 1 tag",IF(Table3[[#This Row],[TagOrderMethod]]="tags included","",IF(Table3[[#This Row],[TagOrderMethod]]="Qty:","tags",IF(Table3[[#This Row],[TagOrderMethod]]="Auto:",IF(U147&lt;&gt;"","tags","")))))</f>
        <v/>
      </c>
      <c r="W147" s="17">
        <v>50</v>
      </c>
      <c r="X147" s="17" t="str">
        <f>IF(ISNUMBER(SEARCH("tag",Table3[[#This Row],[Notes]])), "Yes", "No")</f>
        <v>No</v>
      </c>
      <c r="Y147" s="17" t="str">
        <f>IF(Table3[[#This Row],[Column11]]="yes","tags included","Auto:")</f>
        <v>Auto:</v>
      </c>
      <c r="Z1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Row],[TagOrderMethod]]="Auto:",IF(U147&gt;0,U147,IF(COUNTBLANK(L147:S147)=8,"",(IF(Table3[[#This Row],[Column11]]&lt;&gt;"no",Table3[[#This Row],[Size]]*(SUM(Table3[[#This Row],[Date 1]:[Date 8]])),"")))),""))),(Table3[[#This Row],[Bundle]])),"")</f>
        <v/>
      </c>
      <c r="AB147" s="94" t="str">
        <f t="shared" si="3"/>
        <v/>
      </c>
      <c r="AC147" s="75"/>
      <c r="AD147" s="42"/>
      <c r="AE147" s="43"/>
      <c r="AF147" s="44"/>
      <c r="AG147" s="134" t="s">
        <v>21</v>
      </c>
      <c r="AH147" s="134" t="s">
        <v>21</v>
      </c>
      <c r="AI147" s="134" t="s">
        <v>2606</v>
      </c>
      <c r="AJ147" s="134" t="s">
        <v>2607</v>
      </c>
      <c r="AK147" s="134" t="s">
        <v>2608</v>
      </c>
      <c r="AL147" s="134" t="s">
        <v>21</v>
      </c>
      <c r="AM147" s="134" t="b">
        <f>IF(AND(Table3[[#This Row],[Column68]]=TRUE,COUNTBLANK(Table3[[#This Row],[Date 1]:[Date 8]])=8),TRUE,FALSE)</f>
        <v>0</v>
      </c>
      <c r="AN147" s="134" t="b">
        <f>COUNTIF(Table3[[#This Row],[512]:[51]],"yes")&gt;0</f>
        <v>0</v>
      </c>
      <c r="AO147" s="45" t="str">
        <f>IF(Table3[[#This Row],[512]]="yes",Table3[[#This Row],[Column1]],"")</f>
        <v/>
      </c>
      <c r="AP147" s="45" t="str">
        <f>IF(Table3[[#This Row],[250]]="yes",Table3[[#This Row],[Column1.5]],"")</f>
        <v/>
      </c>
      <c r="AQ147" s="45" t="str">
        <f>IF(Table3[[#This Row],[288]]="yes",Table3[[#This Row],[Column2]],"")</f>
        <v/>
      </c>
      <c r="AR147" s="45" t="str">
        <f>IF(Table3[[#This Row],[144]]="yes",Table3[[#This Row],[Column3]],"")</f>
        <v/>
      </c>
      <c r="AS147" s="45" t="str">
        <f>IF(Table3[[#This Row],[26]]="yes",Table3[[#This Row],[Column4]],"")</f>
        <v/>
      </c>
      <c r="AT147" s="45" t="str">
        <f>IF(Table3[[#This Row],[51]]="yes",Table3[[#This Row],[Column5]],"")</f>
        <v/>
      </c>
      <c r="AU147" s="29" t="str">
        <f>IF(COUNTBLANK(Table3[[#This Row],[Date 1]:[Date 8]])=7,IF(Table3[[#This Row],[Column9]]&lt;&gt;"",IF(SUM(L147:S147)&lt;&gt;0,Table3[[#This Row],[Column9]],""),""),(SUBSTITUTE(TRIM(SUBSTITUTE(AO147&amp;","&amp;AP147&amp;","&amp;AQ147&amp;","&amp;AR147&amp;","&amp;AS147&amp;","&amp;AT147&amp;",",","," "))," ",", ")))</f>
        <v/>
      </c>
      <c r="AV147" s="35" t="str">
        <f>IF(COUNTBLANK(L147:AC147)&lt;&gt;13,IF(Table3[[#This Row],[Comments]]="Please order in multiples of 20. Minimum order of 100.",IF(COUNTBLANK(Table3[[#This Row],[Date 1]:[Order]])=12,"",1),1),IF(OR(F147="yes",G147="yes",H147="yes",I147="yes",J147="yes",K147="yes"="yes"),1,""))</f>
        <v/>
      </c>
    </row>
    <row r="148" spans="1:48" ht="36" thickBot="1" x14ac:dyDescent="0.4">
      <c r="A148" s="27" t="s">
        <v>187</v>
      </c>
      <c r="B148" s="164">
        <v>1515</v>
      </c>
      <c r="C148" s="16" t="s">
        <v>3282</v>
      </c>
      <c r="D148" s="32" t="s">
        <v>1291</v>
      </c>
      <c r="E148" s="31"/>
      <c r="F148" s="30" t="s">
        <v>21</v>
      </c>
      <c r="G148" s="30" t="s">
        <v>21</v>
      </c>
      <c r="H148" s="30" t="s">
        <v>128</v>
      </c>
      <c r="I148" s="30" t="s">
        <v>128</v>
      </c>
      <c r="J148" s="30" t="s">
        <v>128</v>
      </c>
      <c r="K148" s="30" t="s">
        <v>21</v>
      </c>
      <c r="L148" s="22"/>
      <c r="M148" s="20"/>
      <c r="N148" s="20"/>
      <c r="O148" s="20"/>
      <c r="P148" s="20"/>
      <c r="Q148" s="20"/>
      <c r="R148" s="20"/>
      <c r="S148" s="21"/>
      <c r="T148" s="181" t="str">
        <f>Table3[[#This Row],[Column12]]</f>
        <v>Auto:</v>
      </c>
      <c r="U148" s="25"/>
      <c r="V148" s="51" t="str">
        <f>IF(Table3[[#This Row],[TagOrderMethod]]="Ratio:","plants per 1 tag",IF(Table3[[#This Row],[TagOrderMethod]]="tags included","",IF(Table3[[#This Row],[TagOrderMethod]]="Qty:","tags",IF(Table3[[#This Row],[TagOrderMethod]]="Auto:",IF(U148&lt;&gt;"","tags","")))))</f>
        <v/>
      </c>
      <c r="W148" s="17">
        <v>50</v>
      </c>
      <c r="X148" s="17" t="str">
        <f>IF(ISNUMBER(SEARCH("tag",Table3[[#This Row],[Notes]])), "Yes", "No")</f>
        <v>No</v>
      </c>
      <c r="Y148" s="17" t="str">
        <f>IF(Table3[[#This Row],[Column11]]="yes","tags included","Auto:")</f>
        <v>Auto:</v>
      </c>
      <c r="Z1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Row],[TagOrderMethod]]="Auto:",IF(U148&gt;0,U148,IF(COUNTBLANK(L148:S148)=8,"",(IF(Table3[[#This Row],[Column11]]&lt;&gt;"no",Table3[[#This Row],[Size]]*(SUM(Table3[[#This Row],[Date 1]:[Date 8]])),"")))),""))),(Table3[[#This Row],[Bundle]])),"")</f>
        <v/>
      </c>
      <c r="AB148" s="94" t="str">
        <f t="shared" si="3"/>
        <v/>
      </c>
      <c r="AC148" s="75"/>
      <c r="AD148" s="42"/>
      <c r="AE148" s="43"/>
      <c r="AF148" s="44"/>
      <c r="AG148" s="134" t="s">
        <v>21</v>
      </c>
      <c r="AH148" s="134" t="s">
        <v>21</v>
      </c>
      <c r="AI148" s="134" t="s">
        <v>2609</v>
      </c>
      <c r="AJ148" s="134" t="s">
        <v>2610</v>
      </c>
      <c r="AK148" s="134" t="s">
        <v>2611</v>
      </c>
      <c r="AL148" s="134" t="s">
        <v>21</v>
      </c>
      <c r="AM148" s="134" t="b">
        <f>IF(AND(Table3[[#This Row],[Column68]]=TRUE,COUNTBLANK(Table3[[#This Row],[Date 1]:[Date 8]])=8),TRUE,FALSE)</f>
        <v>0</v>
      </c>
      <c r="AN148" s="134" t="b">
        <f>COUNTIF(Table3[[#This Row],[512]:[51]],"yes")&gt;0</f>
        <v>0</v>
      </c>
      <c r="AO148" s="45" t="str">
        <f>IF(Table3[[#This Row],[512]]="yes",Table3[[#This Row],[Column1]],"")</f>
        <v/>
      </c>
      <c r="AP148" s="45" t="str">
        <f>IF(Table3[[#This Row],[250]]="yes",Table3[[#This Row],[Column1.5]],"")</f>
        <v/>
      </c>
      <c r="AQ148" s="45" t="str">
        <f>IF(Table3[[#This Row],[288]]="yes",Table3[[#This Row],[Column2]],"")</f>
        <v/>
      </c>
      <c r="AR148" s="45" t="str">
        <f>IF(Table3[[#This Row],[144]]="yes",Table3[[#This Row],[Column3]],"")</f>
        <v/>
      </c>
      <c r="AS148" s="45" t="str">
        <f>IF(Table3[[#This Row],[26]]="yes",Table3[[#This Row],[Column4]],"")</f>
        <v/>
      </c>
      <c r="AT148" s="45" t="str">
        <f>IF(Table3[[#This Row],[51]]="yes",Table3[[#This Row],[Column5]],"")</f>
        <v/>
      </c>
      <c r="AU148" s="29" t="str">
        <f>IF(COUNTBLANK(Table3[[#This Row],[Date 1]:[Date 8]])=7,IF(Table3[[#This Row],[Column9]]&lt;&gt;"",IF(SUM(L148:S148)&lt;&gt;0,Table3[[#This Row],[Column9]],""),""),(SUBSTITUTE(TRIM(SUBSTITUTE(AO148&amp;","&amp;AP148&amp;","&amp;AQ148&amp;","&amp;AR148&amp;","&amp;AS148&amp;","&amp;AT148&amp;",",","," "))," ",", ")))</f>
        <v/>
      </c>
      <c r="AV148" s="35" t="str">
        <f>IF(COUNTBLANK(L148:AC148)&lt;&gt;13,IF(Table3[[#This Row],[Comments]]="Please order in multiples of 20. Minimum order of 100.",IF(COUNTBLANK(Table3[[#This Row],[Date 1]:[Order]])=12,"",1),1),IF(OR(F148="yes",G148="yes",H148="yes",I148="yes",J148="yes",K148="yes"="yes"),1,""))</f>
        <v/>
      </c>
    </row>
    <row r="149" spans="1:48" ht="36" thickBot="1" x14ac:dyDescent="0.4">
      <c r="A149" s="27" t="s">
        <v>187</v>
      </c>
      <c r="B149" s="164">
        <v>1520</v>
      </c>
      <c r="C149" s="16" t="s">
        <v>3282</v>
      </c>
      <c r="D149" s="32" t="s">
        <v>1292</v>
      </c>
      <c r="E149" s="31"/>
      <c r="F149" s="30" t="s">
        <v>21</v>
      </c>
      <c r="G149" s="30" t="s">
        <v>21</v>
      </c>
      <c r="H149" s="30" t="s">
        <v>128</v>
      </c>
      <c r="I149" s="30" t="s">
        <v>128</v>
      </c>
      <c r="J149" s="30" t="s">
        <v>128</v>
      </c>
      <c r="K149" s="30" t="s">
        <v>21</v>
      </c>
      <c r="L149" s="22"/>
      <c r="M149" s="20"/>
      <c r="N149" s="20"/>
      <c r="O149" s="20"/>
      <c r="P149" s="20"/>
      <c r="Q149" s="20"/>
      <c r="R149" s="20"/>
      <c r="S149" s="21"/>
      <c r="T149" s="181" t="str">
        <f>Table3[[#This Row],[Column12]]</f>
        <v>Auto:</v>
      </c>
      <c r="U149" s="25"/>
      <c r="V149" s="51" t="str">
        <f>IF(Table3[[#This Row],[TagOrderMethod]]="Ratio:","plants per 1 tag",IF(Table3[[#This Row],[TagOrderMethod]]="tags included","",IF(Table3[[#This Row],[TagOrderMethod]]="Qty:","tags",IF(Table3[[#This Row],[TagOrderMethod]]="Auto:",IF(U149&lt;&gt;"","tags","")))))</f>
        <v/>
      </c>
      <c r="W149" s="17">
        <v>50</v>
      </c>
      <c r="X149" s="17" t="str">
        <f>IF(ISNUMBER(SEARCH("tag",Table3[[#This Row],[Notes]])), "Yes", "No")</f>
        <v>No</v>
      </c>
      <c r="Y149" s="17" t="str">
        <f>IF(Table3[[#This Row],[Column11]]="yes","tags included","Auto:")</f>
        <v>Auto:</v>
      </c>
      <c r="Z1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Row],[TagOrderMethod]]="Auto:",IF(U149&gt;0,U149,IF(COUNTBLANK(L149:S149)=8,"",(IF(Table3[[#This Row],[Column11]]&lt;&gt;"no",Table3[[#This Row],[Size]]*(SUM(Table3[[#This Row],[Date 1]:[Date 8]])),"")))),""))),(Table3[[#This Row],[Bundle]])),"")</f>
        <v/>
      </c>
      <c r="AB149" s="94" t="str">
        <f t="shared" si="3"/>
        <v/>
      </c>
      <c r="AC149" s="75"/>
      <c r="AD149" s="42"/>
      <c r="AE149" s="43"/>
      <c r="AF149" s="44"/>
      <c r="AG149" s="134" t="s">
        <v>21</v>
      </c>
      <c r="AH149" s="134" t="s">
        <v>21</v>
      </c>
      <c r="AI149" s="134" t="s">
        <v>1591</v>
      </c>
      <c r="AJ149" s="134" t="s">
        <v>1592</v>
      </c>
      <c r="AK149" s="134" t="s">
        <v>2612</v>
      </c>
      <c r="AL149" s="134" t="s">
        <v>21</v>
      </c>
      <c r="AM149" s="134" t="b">
        <f>IF(AND(Table3[[#This Row],[Column68]]=TRUE,COUNTBLANK(Table3[[#This Row],[Date 1]:[Date 8]])=8),TRUE,FALSE)</f>
        <v>0</v>
      </c>
      <c r="AN149" s="134" t="b">
        <f>COUNTIF(Table3[[#This Row],[512]:[51]],"yes")&gt;0</f>
        <v>0</v>
      </c>
      <c r="AO149" s="45" t="str">
        <f>IF(Table3[[#This Row],[512]]="yes",Table3[[#This Row],[Column1]],"")</f>
        <v/>
      </c>
      <c r="AP149" s="45" t="str">
        <f>IF(Table3[[#This Row],[250]]="yes",Table3[[#This Row],[Column1.5]],"")</f>
        <v/>
      </c>
      <c r="AQ149" s="45" t="str">
        <f>IF(Table3[[#This Row],[288]]="yes",Table3[[#This Row],[Column2]],"")</f>
        <v/>
      </c>
      <c r="AR149" s="45" t="str">
        <f>IF(Table3[[#This Row],[144]]="yes",Table3[[#This Row],[Column3]],"")</f>
        <v/>
      </c>
      <c r="AS149" s="45" t="str">
        <f>IF(Table3[[#This Row],[26]]="yes",Table3[[#This Row],[Column4]],"")</f>
        <v/>
      </c>
      <c r="AT149" s="45" t="str">
        <f>IF(Table3[[#This Row],[51]]="yes",Table3[[#This Row],[Column5]],"")</f>
        <v/>
      </c>
      <c r="AU149" s="29" t="str">
        <f>IF(COUNTBLANK(Table3[[#This Row],[Date 1]:[Date 8]])=7,IF(Table3[[#This Row],[Column9]]&lt;&gt;"",IF(SUM(L149:S149)&lt;&gt;0,Table3[[#This Row],[Column9]],""),""),(SUBSTITUTE(TRIM(SUBSTITUTE(AO149&amp;","&amp;AP149&amp;","&amp;AQ149&amp;","&amp;AR149&amp;","&amp;AS149&amp;","&amp;AT149&amp;",",","," "))," ",", ")))</f>
        <v/>
      </c>
      <c r="AV149" s="35" t="str">
        <f>IF(COUNTBLANK(L149:AC149)&lt;&gt;13,IF(Table3[[#This Row],[Comments]]="Please order in multiples of 20. Minimum order of 100.",IF(COUNTBLANK(Table3[[#This Row],[Date 1]:[Order]])=12,"",1),1),IF(OR(F149="yes",G149="yes",H149="yes",I149="yes",J149="yes",K149="yes"="yes"),1,""))</f>
        <v/>
      </c>
    </row>
    <row r="150" spans="1:48" ht="36" thickBot="1" x14ac:dyDescent="0.4">
      <c r="A150" s="27" t="s">
        <v>187</v>
      </c>
      <c r="B150" s="164">
        <v>1525</v>
      </c>
      <c r="C150" s="16" t="s">
        <v>3282</v>
      </c>
      <c r="D150" s="32" t="s">
        <v>1293</v>
      </c>
      <c r="E150" s="31"/>
      <c r="F150" s="30" t="s">
        <v>21</v>
      </c>
      <c r="G150" s="30" t="s">
        <v>21</v>
      </c>
      <c r="H150" s="30" t="s">
        <v>128</v>
      </c>
      <c r="I150" s="30" t="s">
        <v>128</v>
      </c>
      <c r="J150" s="30" t="s">
        <v>128</v>
      </c>
      <c r="K150" s="30" t="s">
        <v>21</v>
      </c>
      <c r="L150" s="22"/>
      <c r="M150" s="20"/>
      <c r="N150" s="20"/>
      <c r="O150" s="20"/>
      <c r="P150" s="20"/>
      <c r="Q150" s="20"/>
      <c r="R150" s="20"/>
      <c r="S150" s="21"/>
      <c r="T150" s="181" t="str">
        <f>Table3[[#This Row],[Column12]]</f>
        <v>Auto:</v>
      </c>
      <c r="U150" s="25"/>
      <c r="V150" s="51" t="str">
        <f>IF(Table3[[#This Row],[TagOrderMethod]]="Ratio:","plants per 1 tag",IF(Table3[[#This Row],[TagOrderMethod]]="tags included","",IF(Table3[[#This Row],[TagOrderMethod]]="Qty:","tags",IF(Table3[[#This Row],[TagOrderMethod]]="Auto:",IF(U150&lt;&gt;"","tags","")))))</f>
        <v/>
      </c>
      <c r="W150" s="17">
        <v>50</v>
      </c>
      <c r="X150" s="17" t="str">
        <f>IF(ISNUMBER(SEARCH("tag",Table3[[#This Row],[Notes]])), "Yes", "No")</f>
        <v>No</v>
      </c>
      <c r="Y150" s="17" t="str">
        <f>IF(Table3[[#This Row],[Column11]]="yes","tags included","Auto:")</f>
        <v>Auto:</v>
      </c>
      <c r="Z1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Row],[TagOrderMethod]]="Auto:",IF(U150&gt;0,U150,IF(COUNTBLANK(L150:S150)=8,"",(IF(Table3[[#This Row],[Column11]]&lt;&gt;"no",Table3[[#This Row],[Size]]*(SUM(Table3[[#This Row],[Date 1]:[Date 8]])),"")))),""))),(Table3[[#This Row],[Bundle]])),"")</f>
        <v/>
      </c>
      <c r="AB150" s="94" t="str">
        <f t="shared" si="3"/>
        <v/>
      </c>
      <c r="AC150" s="75"/>
      <c r="AD150" s="42"/>
      <c r="AE150" s="43"/>
      <c r="AF150" s="44"/>
      <c r="AG150" s="134" t="s">
        <v>21</v>
      </c>
      <c r="AH150" s="134" t="s">
        <v>21</v>
      </c>
      <c r="AI150" s="134" t="s">
        <v>2613</v>
      </c>
      <c r="AJ150" s="134" t="s">
        <v>2614</v>
      </c>
      <c r="AK150" s="134" t="s">
        <v>2615</v>
      </c>
      <c r="AL150" s="134" t="s">
        <v>21</v>
      </c>
      <c r="AM150" s="134" t="b">
        <f>IF(AND(Table3[[#This Row],[Column68]]=TRUE,COUNTBLANK(Table3[[#This Row],[Date 1]:[Date 8]])=8),TRUE,FALSE)</f>
        <v>0</v>
      </c>
      <c r="AN150" s="134" t="b">
        <f>COUNTIF(Table3[[#This Row],[512]:[51]],"yes")&gt;0</f>
        <v>0</v>
      </c>
      <c r="AO150" s="45" t="str">
        <f>IF(Table3[[#This Row],[512]]="yes",Table3[[#This Row],[Column1]],"")</f>
        <v/>
      </c>
      <c r="AP150" s="45" t="str">
        <f>IF(Table3[[#This Row],[250]]="yes",Table3[[#This Row],[Column1.5]],"")</f>
        <v/>
      </c>
      <c r="AQ150" s="45" t="str">
        <f>IF(Table3[[#This Row],[288]]="yes",Table3[[#This Row],[Column2]],"")</f>
        <v/>
      </c>
      <c r="AR150" s="45" t="str">
        <f>IF(Table3[[#This Row],[144]]="yes",Table3[[#This Row],[Column3]],"")</f>
        <v/>
      </c>
      <c r="AS150" s="45" t="str">
        <f>IF(Table3[[#This Row],[26]]="yes",Table3[[#This Row],[Column4]],"")</f>
        <v/>
      </c>
      <c r="AT150" s="45" t="str">
        <f>IF(Table3[[#This Row],[51]]="yes",Table3[[#This Row],[Column5]],"")</f>
        <v/>
      </c>
      <c r="AU150" s="29" t="str">
        <f>IF(COUNTBLANK(Table3[[#This Row],[Date 1]:[Date 8]])=7,IF(Table3[[#This Row],[Column9]]&lt;&gt;"",IF(SUM(L150:S150)&lt;&gt;0,Table3[[#This Row],[Column9]],""),""),(SUBSTITUTE(TRIM(SUBSTITUTE(AO150&amp;","&amp;AP150&amp;","&amp;AQ150&amp;","&amp;AR150&amp;","&amp;AS150&amp;","&amp;AT150&amp;",",","," "))," ",", ")))</f>
        <v/>
      </c>
      <c r="AV150" s="35" t="str">
        <f>IF(COUNTBLANK(L150:AC150)&lt;&gt;13,IF(Table3[[#This Row],[Comments]]="Please order in multiples of 20. Minimum order of 100.",IF(COUNTBLANK(Table3[[#This Row],[Date 1]:[Order]])=12,"",1),1),IF(OR(F150="yes",G150="yes",H150="yes",I150="yes",J150="yes",K150="yes"="yes"),1,""))</f>
        <v/>
      </c>
    </row>
    <row r="151" spans="1:48" ht="36" thickBot="1" x14ac:dyDescent="0.4">
      <c r="A151" s="27" t="s">
        <v>187</v>
      </c>
      <c r="B151" s="164">
        <v>1530</v>
      </c>
      <c r="C151" s="16" t="s">
        <v>3282</v>
      </c>
      <c r="D151" s="32" t="s">
        <v>1294</v>
      </c>
      <c r="E151" s="31"/>
      <c r="F151" s="30" t="s">
        <v>21</v>
      </c>
      <c r="G151" s="30" t="s">
        <v>21</v>
      </c>
      <c r="H151" s="30" t="s">
        <v>128</v>
      </c>
      <c r="I151" s="30" t="s">
        <v>128</v>
      </c>
      <c r="J151" s="30" t="s">
        <v>128</v>
      </c>
      <c r="K151" s="30" t="s">
        <v>21</v>
      </c>
      <c r="L151" s="22"/>
      <c r="M151" s="20"/>
      <c r="N151" s="20"/>
      <c r="O151" s="20"/>
      <c r="P151" s="20"/>
      <c r="Q151" s="20"/>
      <c r="R151" s="20"/>
      <c r="S151" s="21"/>
      <c r="T151" s="181" t="str">
        <f>Table3[[#This Row],[Column12]]</f>
        <v>Auto:</v>
      </c>
      <c r="U151" s="25"/>
      <c r="V151" s="51" t="str">
        <f>IF(Table3[[#This Row],[TagOrderMethod]]="Ratio:","plants per 1 tag",IF(Table3[[#This Row],[TagOrderMethod]]="tags included","",IF(Table3[[#This Row],[TagOrderMethod]]="Qty:","tags",IF(Table3[[#This Row],[TagOrderMethod]]="Auto:",IF(U151&lt;&gt;"","tags","")))))</f>
        <v/>
      </c>
      <c r="W151" s="17">
        <v>50</v>
      </c>
      <c r="X151" s="17" t="str">
        <f>IF(ISNUMBER(SEARCH("tag",Table3[[#This Row],[Notes]])), "Yes", "No")</f>
        <v>No</v>
      </c>
      <c r="Y151" s="17" t="str">
        <f>IF(Table3[[#This Row],[Column11]]="yes","tags included","Auto:")</f>
        <v>Auto:</v>
      </c>
      <c r="Z1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Row],[TagOrderMethod]]="Auto:",IF(U151&gt;0,U151,IF(COUNTBLANK(L151:S151)=8,"",(IF(Table3[[#This Row],[Column11]]&lt;&gt;"no",Table3[[#This Row],[Size]]*(SUM(Table3[[#This Row],[Date 1]:[Date 8]])),"")))),""))),(Table3[[#This Row],[Bundle]])),"")</f>
        <v/>
      </c>
      <c r="AB151" s="94" t="str">
        <f t="shared" si="3"/>
        <v/>
      </c>
      <c r="AC151" s="75"/>
      <c r="AD151" s="42"/>
      <c r="AE151" s="43"/>
      <c r="AF151" s="44"/>
      <c r="AG151" s="134" t="s">
        <v>21</v>
      </c>
      <c r="AH151" s="134" t="s">
        <v>21</v>
      </c>
      <c r="AI151" s="134" t="s">
        <v>1985</v>
      </c>
      <c r="AJ151" s="134" t="s">
        <v>1986</v>
      </c>
      <c r="AK151" s="134" t="s">
        <v>2616</v>
      </c>
      <c r="AL151" s="134" t="s">
        <v>21</v>
      </c>
      <c r="AM151" s="134" t="b">
        <f>IF(AND(Table3[[#This Row],[Column68]]=TRUE,COUNTBLANK(Table3[[#This Row],[Date 1]:[Date 8]])=8),TRUE,FALSE)</f>
        <v>0</v>
      </c>
      <c r="AN151" s="134" t="b">
        <f>COUNTIF(Table3[[#This Row],[512]:[51]],"yes")&gt;0</f>
        <v>0</v>
      </c>
      <c r="AO151" s="45" t="str">
        <f>IF(Table3[[#This Row],[512]]="yes",Table3[[#This Row],[Column1]],"")</f>
        <v/>
      </c>
      <c r="AP151" s="45" t="str">
        <f>IF(Table3[[#This Row],[250]]="yes",Table3[[#This Row],[Column1.5]],"")</f>
        <v/>
      </c>
      <c r="AQ151" s="45" t="str">
        <f>IF(Table3[[#This Row],[288]]="yes",Table3[[#This Row],[Column2]],"")</f>
        <v/>
      </c>
      <c r="AR151" s="45" t="str">
        <f>IF(Table3[[#This Row],[144]]="yes",Table3[[#This Row],[Column3]],"")</f>
        <v/>
      </c>
      <c r="AS151" s="45" t="str">
        <f>IF(Table3[[#This Row],[26]]="yes",Table3[[#This Row],[Column4]],"")</f>
        <v/>
      </c>
      <c r="AT151" s="45" t="str">
        <f>IF(Table3[[#This Row],[51]]="yes",Table3[[#This Row],[Column5]],"")</f>
        <v/>
      </c>
      <c r="AU151" s="29" t="str">
        <f>IF(COUNTBLANK(Table3[[#This Row],[Date 1]:[Date 8]])=7,IF(Table3[[#This Row],[Column9]]&lt;&gt;"",IF(SUM(L151:S151)&lt;&gt;0,Table3[[#This Row],[Column9]],""),""),(SUBSTITUTE(TRIM(SUBSTITUTE(AO151&amp;","&amp;AP151&amp;","&amp;AQ151&amp;","&amp;AR151&amp;","&amp;AS151&amp;","&amp;AT151&amp;",",","," "))," ",", ")))</f>
        <v/>
      </c>
      <c r="AV151" s="35" t="str">
        <f>IF(COUNTBLANK(L151:AC151)&lt;&gt;13,IF(Table3[[#This Row],[Comments]]="Please order in multiples of 20. Minimum order of 100.",IF(COUNTBLANK(Table3[[#This Row],[Date 1]:[Order]])=12,"",1),1),IF(OR(F151="yes",G151="yes",H151="yes",I151="yes",J151="yes",K151="yes"="yes"),1,""))</f>
        <v/>
      </c>
    </row>
    <row r="152" spans="1:48" ht="36" thickBot="1" x14ac:dyDescent="0.4">
      <c r="A152" s="27" t="s">
        <v>187</v>
      </c>
      <c r="B152" s="164">
        <v>1535</v>
      </c>
      <c r="C152" s="16" t="s">
        <v>3282</v>
      </c>
      <c r="D152" s="32" t="s">
        <v>1295</v>
      </c>
      <c r="E152" s="31"/>
      <c r="F152" s="30" t="s">
        <v>21</v>
      </c>
      <c r="G152" s="30" t="s">
        <v>21</v>
      </c>
      <c r="H152" s="30" t="s">
        <v>128</v>
      </c>
      <c r="I152" s="30" t="s">
        <v>128</v>
      </c>
      <c r="J152" s="30" t="s">
        <v>128</v>
      </c>
      <c r="K152" s="30" t="s">
        <v>21</v>
      </c>
      <c r="L152" s="22"/>
      <c r="M152" s="20"/>
      <c r="N152" s="20"/>
      <c r="O152" s="20"/>
      <c r="P152" s="20"/>
      <c r="Q152" s="20"/>
      <c r="R152" s="20"/>
      <c r="S152" s="21"/>
      <c r="T152" s="181" t="str">
        <f>Table3[[#This Row],[Column12]]</f>
        <v>Auto:</v>
      </c>
      <c r="U152" s="25"/>
      <c r="V152" s="51" t="str">
        <f>IF(Table3[[#This Row],[TagOrderMethod]]="Ratio:","plants per 1 tag",IF(Table3[[#This Row],[TagOrderMethod]]="tags included","",IF(Table3[[#This Row],[TagOrderMethod]]="Qty:","tags",IF(Table3[[#This Row],[TagOrderMethod]]="Auto:",IF(U152&lt;&gt;"","tags","")))))</f>
        <v/>
      </c>
      <c r="W152" s="17">
        <v>50</v>
      </c>
      <c r="X152" s="17" t="str">
        <f>IF(ISNUMBER(SEARCH("tag",Table3[[#This Row],[Notes]])), "Yes", "No")</f>
        <v>No</v>
      </c>
      <c r="Y152" s="17" t="str">
        <f>IF(Table3[[#This Row],[Column11]]="yes","tags included","Auto:")</f>
        <v>Auto:</v>
      </c>
      <c r="Z1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Row],[TagOrderMethod]]="Auto:",IF(U152&gt;0,U152,IF(COUNTBLANK(L152:S152)=8,"",(IF(Table3[[#This Row],[Column11]]&lt;&gt;"no",Table3[[#This Row],[Size]]*(SUM(Table3[[#This Row],[Date 1]:[Date 8]])),"")))),""))),(Table3[[#This Row],[Bundle]])),"")</f>
        <v/>
      </c>
      <c r="AB152" s="94" t="str">
        <f t="shared" si="3"/>
        <v/>
      </c>
      <c r="AC152" s="75"/>
      <c r="AD152" s="42"/>
      <c r="AE152" s="43"/>
      <c r="AF152" s="44"/>
      <c r="AG152" s="134" t="s">
        <v>21</v>
      </c>
      <c r="AH152" s="134" t="s">
        <v>21</v>
      </c>
      <c r="AI152" s="134" t="s">
        <v>2617</v>
      </c>
      <c r="AJ152" s="134" t="s">
        <v>2618</v>
      </c>
      <c r="AK152" s="134" t="s">
        <v>2619</v>
      </c>
      <c r="AL152" s="134" t="s">
        <v>21</v>
      </c>
      <c r="AM152" s="134" t="b">
        <f>IF(AND(Table3[[#This Row],[Column68]]=TRUE,COUNTBLANK(Table3[[#This Row],[Date 1]:[Date 8]])=8),TRUE,FALSE)</f>
        <v>0</v>
      </c>
      <c r="AN152" s="134" t="b">
        <f>COUNTIF(Table3[[#This Row],[512]:[51]],"yes")&gt;0</f>
        <v>0</v>
      </c>
      <c r="AO152" s="45" t="str">
        <f>IF(Table3[[#This Row],[512]]="yes",Table3[[#This Row],[Column1]],"")</f>
        <v/>
      </c>
      <c r="AP152" s="45" t="str">
        <f>IF(Table3[[#This Row],[250]]="yes",Table3[[#This Row],[Column1.5]],"")</f>
        <v/>
      </c>
      <c r="AQ152" s="45" t="str">
        <f>IF(Table3[[#This Row],[288]]="yes",Table3[[#This Row],[Column2]],"")</f>
        <v/>
      </c>
      <c r="AR152" s="45" t="str">
        <f>IF(Table3[[#This Row],[144]]="yes",Table3[[#This Row],[Column3]],"")</f>
        <v/>
      </c>
      <c r="AS152" s="45" t="str">
        <f>IF(Table3[[#This Row],[26]]="yes",Table3[[#This Row],[Column4]],"")</f>
        <v/>
      </c>
      <c r="AT152" s="45" t="str">
        <f>IF(Table3[[#This Row],[51]]="yes",Table3[[#This Row],[Column5]],"")</f>
        <v/>
      </c>
      <c r="AU152" s="29" t="str">
        <f>IF(COUNTBLANK(Table3[[#This Row],[Date 1]:[Date 8]])=7,IF(Table3[[#This Row],[Column9]]&lt;&gt;"",IF(SUM(L152:S152)&lt;&gt;0,Table3[[#This Row],[Column9]],""),""),(SUBSTITUTE(TRIM(SUBSTITUTE(AO152&amp;","&amp;AP152&amp;","&amp;AQ152&amp;","&amp;AR152&amp;","&amp;AS152&amp;","&amp;AT152&amp;",",","," "))," ",", ")))</f>
        <v/>
      </c>
      <c r="AV152" s="35" t="str">
        <f>IF(COUNTBLANK(L152:AC152)&lt;&gt;13,IF(Table3[[#This Row],[Comments]]="Please order in multiples of 20. Minimum order of 100.",IF(COUNTBLANK(Table3[[#This Row],[Date 1]:[Order]])=12,"",1),1),IF(OR(F152="yes",G152="yes",H152="yes",I152="yes",J152="yes",K152="yes"="yes"),1,""))</f>
        <v/>
      </c>
    </row>
    <row r="153" spans="1:48" ht="36" thickBot="1" x14ac:dyDescent="0.4">
      <c r="A153" s="27" t="s">
        <v>187</v>
      </c>
      <c r="B153" s="164">
        <v>1540</v>
      </c>
      <c r="C153" s="16" t="s">
        <v>3282</v>
      </c>
      <c r="D153" s="32" t="s">
        <v>2295</v>
      </c>
      <c r="E153" s="31"/>
      <c r="F153" s="30" t="s">
        <v>21</v>
      </c>
      <c r="G153" s="30" t="s">
        <v>21</v>
      </c>
      <c r="H153" s="30" t="s">
        <v>128</v>
      </c>
      <c r="I153" s="30" t="s">
        <v>128</v>
      </c>
      <c r="J153" s="30" t="s">
        <v>128</v>
      </c>
      <c r="K153" s="30" t="s">
        <v>21</v>
      </c>
      <c r="L153" s="22"/>
      <c r="M153" s="20"/>
      <c r="N153" s="20"/>
      <c r="O153" s="20"/>
      <c r="P153" s="20"/>
      <c r="Q153" s="20"/>
      <c r="R153" s="20"/>
      <c r="S153" s="21"/>
      <c r="T153" s="181" t="str">
        <f>Table3[[#This Row],[Column12]]</f>
        <v>Auto:</v>
      </c>
      <c r="U153" s="25"/>
      <c r="V153" s="51" t="str">
        <f>IF(Table3[[#This Row],[TagOrderMethod]]="Ratio:","plants per 1 tag",IF(Table3[[#This Row],[TagOrderMethod]]="tags included","",IF(Table3[[#This Row],[TagOrderMethod]]="Qty:","tags",IF(Table3[[#This Row],[TagOrderMethod]]="Auto:",IF(U153&lt;&gt;"","tags","")))))</f>
        <v/>
      </c>
      <c r="W153" s="17">
        <v>50</v>
      </c>
      <c r="X153" s="17" t="str">
        <f>IF(ISNUMBER(SEARCH("tag",Table3[[#This Row],[Notes]])), "Yes", "No")</f>
        <v>No</v>
      </c>
      <c r="Y153" s="17" t="str">
        <f>IF(Table3[[#This Row],[Column11]]="yes","tags included","Auto:")</f>
        <v>Auto:</v>
      </c>
      <c r="Z1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Row],[TagOrderMethod]]="Auto:",IF(U153&gt;0,U153,IF(COUNTBLANK(L153:S153)=8,"",(IF(Table3[[#This Row],[Column11]]&lt;&gt;"no",Table3[[#This Row],[Size]]*(SUM(Table3[[#This Row],[Date 1]:[Date 8]])),"")))),""))),(Table3[[#This Row],[Bundle]])),"")</f>
        <v/>
      </c>
      <c r="AB153" s="94" t="str">
        <f t="shared" si="3"/>
        <v/>
      </c>
      <c r="AC153" s="75"/>
      <c r="AD153" s="42"/>
      <c r="AE153" s="43"/>
      <c r="AF153" s="44"/>
      <c r="AG153" s="134" t="s">
        <v>21</v>
      </c>
      <c r="AH153" s="134" t="s">
        <v>21</v>
      </c>
      <c r="AI153" s="134" t="s">
        <v>1206</v>
      </c>
      <c r="AJ153" s="134" t="s">
        <v>1207</v>
      </c>
      <c r="AK153" s="134" t="s">
        <v>2620</v>
      </c>
      <c r="AL153" s="134" t="s">
        <v>21</v>
      </c>
      <c r="AM153" s="134" t="b">
        <f>IF(AND(Table3[[#This Row],[Column68]]=TRUE,COUNTBLANK(Table3[[#This Row],[Date 1]:[Date 8]])=8),TRUE,FALSE)</f>
        <v>0</v>
      </c>
      <c r="AN153" s="134" t="b">
        <f>COUNTIF(Table3[[#This Row],[512]:[51]],"yes")&gt;0</f>
        <v>0</v>
      </c>
      <c r="AO153" s="45" t="str">
        <f>IF(Table3[[#This Row],[512]]="yes",Table3[[#This Row],[Column1]],"")</f>
        <v/>
      </c>
      <c r="AP153" s="45" t="str">
        <f>IF(Table3[[#This Row],[250]]="yes",Table3[[#This Row],[Column1.5]],"")</f>
        <v/>
      </c>
      <c r="AQ153" s="45" t="str">
        <f>IF(Table3[[#This Row],[288]]="yes",Table3[[#This Row],[Column2]],"")</f>
        <v/>
      </c>
      <c r="AR153" s="45" t="str">
        <f>IF(Table3[[#This Row],[144]]="yes",Table3[[#This Row],[Column3]],"")</f>
        <v/>
      </c>
      <c r="AS153" s="45" t="str">
        <f>IF(Table3[[#This Row],[26]]="yes",Table3[[#This Row],[Column4]],"")</f>
        <v/>
      </c>
      <c r="AT153" s="45" t="str">
        <f>IF(Table3[[#This Row],[51]]="yes",Table3[[#This Row],[Column5]],"")</f>
        <v/>
      </c>
      <c r="AU153" s="29" t="str">
        <f>IF(COUNTBLANK(Table3[[#This Row],[Date 1]:[Date 8]])=7,IF(Table3[[#This Row],[Column9]]&lt;&gt;"",IF(SUM(L153:S153)&lt;&gt;0,Table3[[#This Row],[Column9]],""),""),(SUBSTITUTE(TRIM(SUBSTITUTE(AO153&amp;","&amp;AP153&amp;","&amp;AQ153&amp;","&amp;AR153&amp;","&amp;AS153&amp;","&amp;AT153&amp;",",","," "))," ",", ")))</f>
        <v/>
      </c>
      <c r="AV153" s="35" t="str">
        <f>IF(COUNTBLANK(L153:AC153)&lt;&gt;13,IF(Table3[[#This Row],[Comments]]="Please order in multiples of 20. Minimum order of 100.",IF(COUNTBLANK(Table3[[#This Row],[Date 1]:[Order]])=12,"",1),1),IF(OR(F153="yes",G153="yes",H153="yes",I153="yes",J153="yes",K153="yes"="yes"),1,""))</f>
        <v/>
      </c>
    </row>
    <row r="154" spans="1:48" ht="36" thickBot="1" x14ac:dyDescent="0.4">
      <c r="A154" s="27" t="s">
        <v>187</v>
      </c>
      <c r="B154" s="164">
        <v>1545</v>
      </c>
      <c r="C154" s="16" t="s">
        <v>3282</v>
      </c>
      <c r="D154" s="32" t="s">
        <v>2296</v>
      </c>
      <c r="E154" s="31"/>
      <c r="F154" s="30" t="s">
        <v>21</v>
      </c>
      <c r="G154" s="30" t="s">
        <v>21</v>
      </c>
      <c r="H154" s="30" t="s">
        <v>128</v>
      </c>
      <c r="I154" s="30" t="s">
        <v>128</v>
      </c>
      <c r="J154" s="30" t="s">
        <v>128</v>
      </c>
      <c r="K154" s="30" t="s">
        <v>21</v>
      </c>
      <c r="L154" s="22"/>
      <c r="M154" s="20"/>
      <c r="N154" s="20"/>
      <c r="O154" s="20"/>
      <c r="P154" s="20"/>
      <c r="Q154" s="20"/>
      <c r="R154" s="20"/>
      <c r="S154" s="21"/>
      <c r="T154" s="181" t="str">
        <f>Table3[[#This Row],[Column12]]</f>
        <v>Auto:</v>
      </c>
      <c r="U154" s="25"/>
      <c r="V154" s="51" t="str">
        <f>IF(Table3[[#This Row],[TagOrderMethod]]="Ratio:","plants per 1 tag",IF(Table3[[#This Row],[TagOrderMethod]]="tags included","",IF(Table3[[#This Row],[TagOrderMethod]]="Qty:","tags",IF(Table3[[#This Row],[TagOrderMethod]]="Auto:",IF(U154&lt;&gt;"","tags","")))))</f>
        <v/>
      </c>
      <c r="W154" s="17">
        <v>50</v>
      </c>
      <c r="X154" s="17" t="str">
        <f>IF(ISNUMBER(SEARCH("tag",Table3[[#This Row],[Notes]])), "Yes", "No")</f>
        <v>No</v>
      </c>
      <c r="Y154" s="17" t="str">
        <f>IF(Table3[[#This Row],[Column11]]="yes","tags included","Auto:")</f>
        <v>Auto:</v>
      </c>
      <c r="Z1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Row],[TagOrderMethod]]="Auto:",IF(U154&gt;0,U154,IF(COUNTBLANK(L154:S154)=8,"",(IF(Table3[[#This Row],[Column11]]&lt;&gt;"no",Table3[[#This Row],[Size]]*(SUM(Table3[[#This Row],[Date 1]:[Date 8]])),"")))),""))),(Table3[[#This Row],[Bundle]])),"")</f>
        <v/>
      </c>
      <c r="AB154" s="94" t="str">
        <f t="shared" si="3"/>
        <v/>
      </c>
      <c r="AC154" s="75"/>
      <c r="AD154" s="42"/>
      <c r="AE154" s="43"/>
      <c r="AF154" s="44"/>
      <c r="AG154" s="134" t="s">
        <v>21</v>
      </c>
      <c r="AH154" s="134" t="s">
        <v>21</v>
      </c>
      <c r="AI154" s="134" t="s">
        <v>1208</v>
      </c>
      <c r="AJ154" s="134" t="s">
        <v>1209</v>
      </c>
      <c r="AK154" s="134" t="s">
        <v>2621</v>
      </c>
      <c r="AL154" s="134" t="s">
        <v>21</v>
      </c>
      <c r="AM154" s="134" t="b">
        <f>IF(AND(Table3[[#This Row],[Column68]]=TRUE,COUNTBLANK(Table3[[#This Row],[Date 1]:[Date 8]])=8),TRUE,FALSE)</f>
        <v>0</v>
      </c>
      <c r="AN154" s="134" t="b">
        <f>COUNTIF(Table3[[#This Row],[512]:[51]],"yes")&gt;0</f>
        <v>0</v>
      </c>
      <c r="AO154" s="45" t="str">
        <f>IF(Table3[[#This Row],[512]]="yes",Table3[[#This Row],[Column1]],"")</f>
        <v/>
      </c>
      <c r="AP154" s="45" t="str">
        <f>IF(Table3[[#This Row],[250]]="yes",Table3[[#This Row],[Column1.5]],"")</f>
        <v/>
      </c>
      <c r="AQ154" s="45" t="str">
        <f>IF(Table3[[#This Row],[288]]="yes",Table3[[#This Row],[Column2]],"")</f>
        <v/>
      </c>
      <c r="AR154" s="45" t="str">
        <f>IF(Table3[[#This Row],[144]]="yes",Table3[[#This Row],[Column3]],"")</f>
        <v/>
      </c>
      <c r="AS154" s="45" t="str">
        <f>IF(Table3[[#This Row],[26]]="yes",Table3[[#This Row],[Column4]],"")</f>
        <v/>
      </c>
      <c r="AT154" s="45" t="str">
        <f>IF(Table3[[#This Row],[51]]="yes",Table3[[#This Row],[Column5]],"")</f>
        <v/>
      </c>
      <c r="AU154" s="29" t="str">
        <f>IF(COUNTBLANK(Table3[[#This Row],[Date 1]:[Date 8]])=7,IF(Table3[[#This Row],[Column9]]&lt;&gt;"",IF(SUM(L154:S154)&lt;&gt;0,Table3[[#This Row],[Column9]],""),""),(SUBSTITUTE(TRIM(SUBSTITUTE(AO154&amp;","&amp;AP154&amp;","&amp;AQ154&amp;","&amp;AR154&amp;","&amp;AS154&amp;","&amp;AT154&amp;",",","," "))," ",", ")))</f>
        <v/>
      </c>
      <c r="AV154" s="35" t="str">
        <f>IF(COUNTBLANK(L154:AC154)&lt;&gt;13,IF(Table3[[#This Row],[Comments]]="Please order in multiples of 20. Minimum order of 100.",IF(COUNTBLANK(Table3[[#This Row],[Date 1]:[Order]])=12,"",1),1),IF(OR(F154="yes",G154="yes",H154="yes",I154="yes",J154="yes",K154="yes"="yes"),1,""))</f>
        <v/>
      </c>
    </row>
    <row r="155" spans="1:48" ht="36" thickBot="1" x14ac:dyDescent="0.4">
      <c r="A155" s="27" t="s">
        <v>187</v>
      </c>
      <c r="B155" s="164">
        <v>1550</v>
      </c>
      <c r="C155" s="16" t="s">
        <v>3282</v>
      </c>
      <c r="D155" s="32" t="s">
        <v>2297</v>
      </c>
      <c r="E155" s="31"/>
      <c r="F155" s="30" t="s">
        <v>21</v>
      </c>
      <c r="G155" s="30" t="s">
        <v>21</v>
      </c>
      <c r="H155" s="30" t="s">
        <v>128</v>
      </c>
      <c r="I155" s="30" t="s">
        <v>128</v>
      </c>
      <c r="J155" s="30" t="s">
        <v>128</v>
      </c>
      <c r="K155" s="30" t="s">
        <v>21</v>
      </c>
      <c r="L155" s="22"/>
      <c r="M155" s="20"/>
      <c r="N155" s="20"/>
      <c r="O155" s="20"/>
      <c r="P155" s="20"/>
      <c r="Q155" s="20"/>
      <c r="R155" s="20"/>
      <c r="S155" s="21"/>
      <c r="T155" s="181" t="str">
        <f>Table3[[#This Row],[Column12]]</f>
        <v>Auto:</v>
      </c>
      <c r="U155" s="25"/>
      <c r="V155" s="51" t="str">
        <f>IF(Table3[[#This Row],[TagOrderMethod]]="Ratio:","plants per 1 tag",IF(Table3[[#This Row],[TagOrderMethod]]="tags included","",IF(Table3[[#This Row],[TagOrderMethod]]="Qty:","tags",IF(Table3[[#This Row],[TagOrderMethod]]="Auto:",IF(U155&lt;&gt;"","tags","")))))</f>
        <v/>
      </c>
      <c r="W155" s="17">
        <v>50</v>
      </c>
      <c r="X155" s="17" t="str">
        <f>IF(ISNUMBER(SEARCH("tag",Table3[[#This Row],[Notes]])), "Yes", "No")</f>
        <v>No</v>
      </c>
      <c r="Y155" s="17" t="str">
        <f>IF(Table3[[#This Row],[Column11]]="yes","tags included","Auto:")</f>
        <v>Auto:</v>
      </c>
      <c r="Z1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Row],[TagOrderMethod]]="Auto:",IF(U155&gt;0,U155,IF(COUNTBLANK(L155:S155)=8,"",(IF(Table3[[#This Row],[Column11]]&lt;&gt;"no",Table3[[#This Row],[Size]]*(SUM(Table3[[#This Row],[Date 1]:[Date 8]])),"")))),""))),(Table3[[#This Row],[Bundle]])),"")</f>
        <v/>
      </c>
      <c r="AB155" s="94" t="str">
        <f t="shared" si="3"/>
        <v/>
      </c>
      <c r="AC155" s="75"/>
      <c r="AD155" s="42"/>
      <c r="AE155" s="43"/>
      <c r="AF155" s="44"/>
      <c r="AG155" s="134" t="s">
        <v>21</v>
      </c>
      <c r="AH155" s="134" t="s">
        <v>21</v>
      </c>
      <c r="AI155" s="134" t="s">
        <v>1593</v>
      </c>
      <c r="AJ155" s="134" t="s">
        <v>1594</v>
      </c>
      <c r="AK155" s="134" t="s">
        <v>2622</v>
      </c>
      <c r="AL155" s="134" t="s">
        <v>21</v>
      </c>
      <c r="AM155" s="134" t="b">
        <f>IF(AND(Table3[[#This Row],[Column68]]=TRUE,COUNTBLANK(Table3[[#This Row],[Date 1]:[Date 8]])=8),TRUE,FALSE)</f>
        <v>0</v>
      </c>
      <c r="AN155" s="134" t="b">
        <f>COUNTIF(Table3[[#This Row],[512]:[51]],"yes")&gt;0</f>
        <v>0</v>
      </c>
      <c r="AO155" s="45" t="str">
        <f>IF(Table3[[#This Row],[512]]="yes",Table3[[#This Row],[Column1]],"")</f>
        <v/>
      </c>
      <c r="AP155" s="45" t="str">
        <f>IF(Table3[[#This Row],[250]]="yes",Table3[[#This Row],[Column1.5]],"")</f>
        <v/>
      </c>
      <c r="AQ155" s="45" t="str">
        <f>IF(Table3[[#This Row],[288]]="yes",Table3[[#This Row],[Column2]],"")</f>
        <v/>
      </c>
      <c r="AR155" s="45" t="str">
        <f>IF(Table3[[#This Row],[144]]="yes",Table3[[#This Row],[Column3]],"")</f>
        <v/>
      </c>
      <c r="AS155" s="45" t="str">
        <f>IF(Table3[[#This Row],[26]]="yes",Table3[[#This Row],[Column4]],"")</f>
        <v/>
      </c>
      <c r="AT155" s="45" t="str">
        <f>IF(Table3[[#This Row],[51]]="yes",Table3[[#This Row],[Column5]],"")</f>
        <v/>
      </c>
      <c r="AU155" s="29" t="str">
        <f>IF(COUNTBLANK(Table3[[#This Row],[Date 1]:[Date 8]])=7,IF(Table3[[#This Row],[Column9]]&lt;&gt;"",IF(SUM(L155:S155)&lt;&gt;0,Table3[[#This Row],[Column9]],""),""),(SUBSTITUTE(TRIM(SUBSTITUTE(AO155&amp;","&amp;AP155&amp;","&amp;AQ155&amp;","&amp;AR155&amp;","&amp;AS155&amp;","&amp;AT155&amp;",",","," "))," ",", ")))</f>
        <v/>
      </c>
      <c r="AV155" s="35" t="str">
        <f>IF(COUNTBLANK(L155:AC155)&lt;&gt;13,IF(Table3[[#This Row],[Comments]]="Please order in multiples of 20. Minimum order of 100.",IF(COUNTBLANK(Table3[[#This Row],[Date 1]:[Order]])=12,"",1),1),IF(OR(F155="yes",G155="yes",H155="yes",I155="yes",J155="yes",K155="yes"="yes"),1,""))</f>
        <v/>
      </c>
    </row>
    <row r="156" spans="1:48" ht="36" thickBot="1" x14ac:dyDescent="0.4">
      <c r="A156" s="27" t="s">
        <v>187</v>
      </c>
      <c r="B156" s="164">
        <v>1565</v>
      </c>
      <c r="C156" s="16" t="s">
        <v>3282</v>
      </c>
      <c r="D156" s="32" t="s">
        <v>2298</v>
      </c>
      <c r="E156" s="31"/>
      <c r="F156" s="30" t="s">
        <v>21</v>
      </c>
      <c r="G156" s="30" t="s">
        <v>21</v>
      </c>
      <c r="H156" s="30" t="s">
        <v>128</v>
      </c>
      <c r="I156" s="30" t="s">
        <v>128</v>
      </c>
      <c r="J156" s="30" t="s">
        <v>128</v>
      </c>
      <c r="K156" s="30" t="s">
        <v>21</v>
      </c>
      <c r="L156" s="22"/>
      <c r="M156" s="20"/>
      <c r="N156" s="20"/>
      <c r="O156" s="20"/>
      <c r="P156" s="20"/>
      <c r="Q156" s="20"/>
      <c r="R156" s="20"/>
      <c r="S156" s="21"/>
      <c r="T156" s="181" t="str">
        <f>Table3[[#This Row],[Column12]]</f>
        <v>Auto:</v>
      </c>
      <c r="U156" s="25"/>
      <c r="V156" s="51" t="str">
        <f>IF(Table3[[#This Row],[TagOrderMethod]]="Ratio:","plants per 1 tag",IF(Table3[[#This Row],[TagOrderMethod]]="tags included","",IF(Table3[[#This Row],[TagOrderMethod]]="Qty:","tags",IF(Table3[[#This Row],[TagOrderMethod]]="Auto:",IF(U156&lt;&gt;"","tags","")))))</f>
        <v/>
      </c>
      <c r="W156" s="17">
        <v>50</v>
      </c>
      <c r="X156" s="17" t="str">
        <f>IF(ISNUMBER(SEARCH("tag",Table3[[#This Row],[Notes]])), "Yes", "No")</f>
        <v>No</v>
      </c>
      <c r="Y156" s="17" t="str">
        <f>IF(Table3[[#This Row],[Column11]]="yes","tags included","Auto:")</f>
        <v>Auto:</v>
      </c>
      <c r="Z1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Row],[TagOrderMethod]]="Auto:",IF(U156&gt;0,U156,IF(COUNTBLANK(L156:S156)=8,"",(IF(Table3[[#This Row],[Column11]]&lt;&gt;"no",Table3[[#This Row],[Size]]*(SUM(Table3[[#This Row],[Date 1]:[Date 8]])),"")))),""))),(Table3[[#This Row],[Bundle]])),"")</f>
        <v/>
      </c>
      <c r="AB156" s="94" t="str">
        <f t="shared" si="3"/>
        <v/>
      </c>
      <c r="AC156" s="75"/>
      <c r="AD156" s="42"/>
      <c r="AE156" s="43"/>
      <c r="AF156" s="44"/>
      <c r="AG156" s="134" t="s">
        <v>21</v>
      </c>
      <c r="AH156" s="134" t="s">
        <v>21</v>
      </c>
      <c r="AI156" s="134" t="s">
        <v>2623</v>
      </c>
      <c r="AJ156" s="134" t="s">
        <v>2624</v>
      </c>
      <c r="AK156" s="134" t="s">
        <v>2625</v>
      </c>
      <c r="AL156" s="134" t="s">
        <v>21</v>
      </c>
      <c r="AM156" s="134" t="b">
        <f>IF(AND(Table3[[#This Row],[Column68]]=TRUE,COUNTBLANK(Table3[[#This Row],[Date 1]:[Date 8]])=8),TRUE,FALSE)</f>
        <v>0</v>
      </c>
      <c r="AN156" s="134" t="b">
        <f>COUNTIF(Table3[[#This Row],[512]:[51]],"yes")&gt;0</f>
        <v>0</v>
      </c>
      <c r="AO156" s="45" t="str">
        <f>IF(Table3[[#This Row],[512]]="yes",Table3[[#This Row],[Column1]],"")</f>
        <v/>
      </c>
      <c r="AP156" s="45" t="str">
        <f>IF(Table3[[#This Row],[250]]="yes",Table3[[#This Row],[Column1.5]],"")</f>
        <v/>
      </c>
      <c r="AQ156" s="45" t="str">
        <f>IF(Table3[[#This Row],[288]]="yes",Table3[[#This Row],[Column2]],"")</f>
        <v/>
      </c>
      <c r="AR156" s="45" t="str">
        <f>IF(Table3[[#This Row],[144]]="yes",Table3[[#This Row],[Column3]],"")</f>
        <v/>
      </c>
      <c r="AS156" s="45" t="str">
        <f>IF(Table3[[#This Row],[26]]="yes",Table3[[#This Row],[Column4]],"")</f>
        <v/>
      </c>
      <c r="AT156" s="45" t="str">
        <f>IF(Table3[[#This Row],[51]]="yes",Table3[[#This Row],[Column5]],"")</f>
        <v/>
      </c>
      <c r="AU156" s="29" t="str">
        <f>IF(COUNTBLANK(Table3[[#This Row],[Date 1]:[Date 8]])=7,IF(Table3[[#This Row],[Column9]]&lt;&gt;"",IF(SUM(L156:S156)&lt;&gt;0,Table3[[#This Row],[Column9]],""),""),(SUBSTITUTE(TRIM(SUBSTITUTE(AO156&amp;","&amp;AP156&amp;","&amp;AQ156&amp;","&amp;AR156&amp;","&amp;AS156&amp;","&amp;AT156&amp;",",","," "))," ",", ")))</f>
        <v/>
      </c>
      <c r="AV156" s="35" t="str">
        <f>IF(COUNTBLANK(L156:AC156)&lt;&gt;13,IF(Table3[[#This Row],[Comments]]="Please order in multiples of 20. Minimum order of 100.",IF(COUNTBLANK(Table3[[#This Row],[Date 1]:[Order]])=12,"",1),1),IF(OR(F156="yes",G156="yes",H156="yes",I156="yes",J156="yes",K156="yes"="yes"),1,""))</f>
        <v/>
      </c>
    </row>
    <row r="157" spans="1:48" ht="36" thickBot="1" x14ac:dyDescent="0.4">
      <c r="A157" s="27" t="s">
        <v>187</v>
      </c>
      <c r="B157" s="164">
        <v>1570</v>
      </c>
      <c r="C157" s="16" t="s">
        <v>3282</v>
      </c>
      <c r="D157" s="32" t="s">
        <v>2299</v>
      </c>
      <c r="E157" s="31"/>
      <c r="F157" s="30" t="s">
        <v>21</v>
      </c>
      <c r="G157" s="30" t="s">
        <v>21</v>
      </c>
      <c r="H157" s="30" t="s">
        <v>128</v>
      </c>
      <c r="I157" s="30" t="s">
        <v>128</v>
      </c>
      <c r="J157" s="30" t="s">
        <v>128</v>
      </c>
      <c r="K157" s="30" t="s">
        <v>21</v>
      </c>
      <c r="L157" s="22"/>
      <c r="M157" s="20"/>
      <c r="N157" s="20"/>
      <c r="O157" s="20"/>
      <c r="P157" s="20"/>
      <c r="Q157" s="20"/>
      <c r="R157" s="20"/>
      <c r="S157" s="21"/>
      <c r="T157" s="181" t="str">
        <f>Table3[[#This Row],[Column12]]</f>
        <v>Auto:</v>
      </c>
      <c r="U157" s="25"/>
      <c r="V157" s="51" t="str">
        <f>IF(Table3[[#This Row],[TagOrderMethod]]="Ratio:","plants per 1 tag",IF(Table3[[#This Row],[TagOrderMethod]]="tags included","",IF(Table3[[#This Row],[TagOrderMethod]]="Qty:","tags",IF(Table3[[#This Row],[TagOrderMethod]]="Auto:",IF(U157&lt;&gt;"","tags","")))))</f>
        <v/>
      </c>
      <c r="W157" s="17">
        <v>50</v>
      </c>
      <c r="X157" s="17" t="str">
        <f>IF(ISNUMBER(SEARCH("tag",Table3[[#This Row],[Notes]])), "Yes", "No")</f>
        <v>No</v>
      </c>
      <c r="Y157" s="17" t="str">
        <f>IF(Table3[[#This Row],[Column11]]="yes","tags included","Auto:")</f>
        <v>Auto:</v>
      </c>
      <c r="Z1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Row],[TagOrderMethod]]="Auto:",IF(U157&gt;0,U157,IF(COUNTBLANK(L157:S157)=8,"",(IF(Table3[[#This Row],[Column11]]&lt;&gt;"no",Table3[[#This Row],[Size]]*(SUM(Table3[[#This Row],[Date 1]:[Date 8]])),"")))),""))),(Table3[[#This Row],[Bundle]])),"")</f>
        <v/>
      </c>
      <c r="AB157" s="94" t="str">
        <f t="shared" si="3"/>
        <v/>
      </c>
      <c r="AC157" s="75"/>
      <c r="AD157" s="42"/>
      <c r="AE157" s="43"/>
      <c r="AF157" s="44"/>
      <c r="AG157" s="134" t="s">
        <v>21</v>
      </c>
      <c r="AH157" s="134" t="s">
        <v>21</v>
      </c>
      <c r="AI157" s="134" t="s">
        <v>2626</v>
      </c>
      <c r="AJ157" s="134" t="s">
        <v>2627</v>
      </c>
      <c r="AK157" s="134" t="s">
        <v>2628</v>
      </c>
      <c r="AL157" s="134" t="s">
        <v>21</v>
      </c>
      <c r="AM157" s="134" t="b">
        <f>IF(AND(Table3[[#This Row],[Column68]]=TRUE,COUNTBLANK(Table3[[#This Row],[Date 1]:[Date 8]])=8),TRUE,FALSE)</f>
        <v>0</v>
      </c>
      <c r="AN157" s="134" t="b">
        <f>COUNTIF(Table3[[#This Row],[512]:[51]],"yes")&gt;0</f>
        <v>0</v>
      </c>
      <c r="AO157" s="45" t="str">
        <f>IF(Table3[[#This Row],[512]]="yes",Table3[[#This Row],[Column1]],"")</f>
        <v/>
      </c>
      <c r="AP157" s="45" t="str">
        <f>IF(Table3[[#This Row],[250]]="yes",Table3[[#This Row],[Column1.5]],"")</f>
        <v/>
      </c>
      <c r="AQ157" s="45" t="str">
        <f>IF(Table3[[#This Row],[288]]="yes",Table3[[#This Row],[Column2]],"")</f>
        <v/>
      </c>
      <c r="AR157" s="45" t="str">
        <f>IF(Table3[[#This Row],[144]]="yes",Table3[[#This Row],[Column3]],"")</f>
        <v/>
      </c>
      <c r="AS157" s="45" t="str">
        <f>IF(Table3[[#This Row],[26]]="yes",Table3[[#This Row],[Column4]],"")</f>
        <v/>
      </c>
      <c r="AT157" s="45" t="str">
        <f>IF(Table3[[#This Row],[51]]="yes",Table3[[#This Row],[Column5]],"")</f>
        <v/>
      </c>
      <c r="AU157" s="29" t="str">
        <f>IF(COUNTBLANK(Table3[[#This Row],[Date 1]:[Date 8]])=7,IF(Table3[[#This Row],[Column9]]&lt;&gt;"",IF(SUM(L157:S157)&lt;&gt;0,Table3[[#This Row],[Column9]],""),""),(SUBSTITUTE(TRIM(SUBSTITUTE(AO157&amp;","&amp;AP157&amp;","&amp;AQ157&amp;","&amp;AR157&amp;","&amp;AS157&amp;","&amp;AT157&amp;",",","," "))," ",", ")))</f>
        <v/>
      </c>
      <c r="AV157" s="35" t="str">
        <f>IF(COUNTBLANK(L157:AC157)&lt;&gt;13,IF(Table3[[#This Row],[Comments]]="Please order in multiples of 20. Minimum order of 100.",IF(COUNTBLANK(Table3[[#This Row],[Date 1]:[Order]])=12,"",1),1),IF(OR(F157="yes",G157="yes",H157="yes",I157="yes",J157="yes",K157="yes"="yes"),1,""))</f>
        <v/>
      </c>
    </row>
    <row r="158" spans="1:48" ht="36" thickBot="1" x14ac:dyDescent="0.4">
      <c r="A158" s="27" t="s">
        <v>187</v>
      </c>
      <c r="B158" s="164">
        <v>1600</v>
      </c>
      <c r="C158" s="16" t="s">
        <v>3282</v>
      </c>
      <c r="D158" s="32" t="s">
        <v>3299</v>
      </c>
      <c r="E158" s="31"/>
      <c r="F158" s="30" t="s">
        <v>21</v>
      </c>
      <c r="G158" s="30" t="s">
        <v>21</v>
      </c>
      <c r="H158" s="30" t="s">
        <v>128</v>
      </c>
      <c r="I158" s="30" t="s">
        <v>128</v>
      </c>
      <c r="J158" s="30" t="s">
        <v>21</v>
      </c>
      <c r="K158" s="30" t="s">
        <v>21</v>
      </c>
      <c r="L158" s="22"/>
      <c r="M158" s="20"/>
      <c r="N158" s="20"/>
      <c r="O158" s="20"/>
      <c r="P158" s="20"/>
      <c r="Q158" s="20"/>
      <c r="R158" s="20"/>
      <c r="S158" s="21"/>
      <c r="T158" s="181" t="str">
        <f>Table3[[#This Row],[Column12]]</f>
        <v>Auto:</v>
      </c>
      <c r="U158" s="25"/>
      <c r="V158" s="51" t="str">
        <f>IF(Table3[[#This Row],[TagOrderMethod]]="Ratio:","plants per 1 tag",IF(Table3[[#This Row],[TagOrderMethod]]="tags included","",IF(Table3[[#This Row],[TagOrderMethod]]="Qty:","tags",IF(Table3[[#This Row],[TagOrderMethod]]="Auto:",IF(U158&lt;&gt;"","tags","")))))</f>
        <v/>
      </c>
      <c r="W158" s="17">
        <v>50</v>
      </c>
      <c r="X158" s="17" t="str">
        <f>IF(ISNUMBER(SEARCH("tag",Table3[[#This Row],[Notes]])), "Yes", "No")</f>
        <v>No</v>
      </c>
      <c r="Y158" s="17" t="str">
        <f>IF(Table3[[#This Row],[Column11]]="yes","tags included","Auto:")</f>
        <v>Auto:</v>
      </c>
      <c r="Z1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Row],[TagOrderMethod]]="Auto:",IF(U158&gt;0,U158,IF(COUNTBLANK(L158:S158)=8,"",(IF(Table3[[#This Row],[Column11]]&lt;&gt;"no",Table3[[#This Row],[Size]]*(SUM(Table3[[#This Row],[Date 1]:[Date 8]])),"")))),""))),(Table3[[#This Row],[Bundle]])),"")</f>
        <v/>
      </c>
      <c r="AB158" s="94" t="str">
        <f t="shared" si="3"/>
        <v/>
      </c>
      <c r="AC158" s="75"/>
      <c r="AD158" s="42"/>
      <c r="AE158" s="43"/>
      <c r="AF158" s="44"/>
      <c r="AG158" s="134" t="s">
        <v>21</v>
      </c>
      <c r="AH158" s="134" t="s">
        <v>21</v>
      </c>
      <c r="AI158" s="134" t="s">
        <v>3812</v>
      </c>
      <c r="AJ158" s="134" t="s">
        <v>3813</v>
      </c>
      <c r="AK158" s="134" t="s">
        <v>21</v>
      </c>
      <c r="AL158" s="134" t="s">
        <v>21</v>
      </c>
      <c r="AM158" s="134" t="b">
        <f>IF(AND(Table3[[#This Row],[Column68]]=TRUE,COUNTBLANK(Table3[[#This Row],[Date 1]:[Date 8]])=8),TRUE,FALSE)</f>
        <v>0</v>
      </c>
      <c r="AN158" s="134" t="b">
        <f>COUNTIF(Table3[[#This Row],[512]:[51]],"yes")&gt;0</f>
        <v>0</v>
      </c>
      <c r="AO158" s="45" t="str">
        <f>IF(Table3[[#This Row],[512]]="yes",Table3[[#This Row],[Column1]],"")</f>
        <v/>
      </c>
      <c r="AP158" s="45" t="str">
        <f>IF(Table3[[#This Row],[250]]="yes",Table3[[#This Row],[Column1.5]],"")</f>
        <v/>
      </c>
      <c r="AQ158" s="45" t="str">
        <f>IF(Table3[[#This Row],[288]]="yes",Table3[[#This Row],[Column2]],"")</f>
        <v/>
      </c>
      <c r="AR158" s="45" t="str">
        <f>IF(Table3[[#This Row],[144]]="yes",Table3[[#This Row],[Column3]],"")</f>
        <v/>
      </c>
      <c r="AS158" s="45" t="str">
        <f>IF(Table3[[#This Row],[26]]="yes",Table3[[#This Row],[Column4]],"")</f>
        <v/>
      </c>
      <c r="AT158" s="45" t="str">
        <f>IF(Table3[[#This Row],[51]]="yes",Table3[[#This Row],[Column5]],"")</f>
        <v/>
      </c>
      <c r="AU158" s="29" t="str">
        <f>IF(COUNTBLANK(Table3[[#This Row],[Date 1]:[Date 8]])=7,IF(Table3[[#This Row],[Column9]]&lt;&gt;"",IF(SUM(L158:S158)&lt;&gt;0,Table3[[#This Row],[Column9]],""),""),(SUBSTITUTE(TRIM(SUBSTITUTE(AO158&amp;","&amp;AP158&amp;","&amp;AQ158&amp;","&amp;AR158&amp;","&amp;AS158&amp;","&amp;AT158&amp;",",","," "))," ",", ")))</f>
        <v/>
      </c>
      <c r="AV158" s="35" t="str">
        <f>IF(COUNTBLANK(L158:AC158)&lt;&gt;13,IF(Table3[[#This Row],[Comments]]="Please order in multiples of 20. Minimum order of 100.",IF(COUNTBLANK(Table3[[#This Row],[Date 1]:[Order]])=12,"",1),1),IF(OR(F158="yes",G158="yes",H158="yes",I158="yes",J158="yes",K158="yes"="yes"),1,""))</f>
        <v/>
      </c>
    </row>
    <row r="159" spans="1:48" ht="36" thickBot="1" x14ac:dyDescent="0.4">
      <c r="A159" s="27" t="s">
        <v>187</v>
      </c>
      <c r="B159" s="164">
        <v>1605</v>
      </c>
      <c r="C159" s="16" t="s">
        <v>3282</v>
      </c>
      <c r="D159" s="32" t="s">
        <v>899</v>
      </c>
      <c r="E159" s="31"/>
      <c r="F159" s="30" t="s">
        <v>21</v>
      </c>
      <c r="G159" s="30" t="s">
        <v>21</v>
      </c>
      <c r="H159" s="30" t="s">
        <v>128</v>
      </c>
      <c r="I159" s="30" t="s">
        <v>128</v>
      </c>
      <c r="J159" s="30" t="s">
        <v>21</v>
      </c>
      <c r="K159" s="30" t="s">
        <v>21</v>
      </c>
      <c r="L159" s="22"/>
      <c r="M159" s="20"/>
      <c r="N159" s="20"/>
      <c r="O159" s="20"/>
      <c r="P159" s="20"/>
      <c r="Q159" s="20"/>
      <c r="R159" s="20"/>
      <c r="S159" s="21"/>
      <c r="T159" s="181" t="str">
        <f>Table3[[#This Row],[Column12]]</f>
        <v>Auto:</v>
      </c>
      <c r="U159" s="25"/>
      <c r="V159" s="51" t="str">
        <f>IF(Table3[[#This Row],[TagOrderMethod]]="Ratio:","plants per 1 tag",IF(Table3[[#This Row],[TagOrderMethod]]="tags included","",IF(Table3[[#This Row],[TagOrderMethod]]="Qty:","tags",IF(Table3[[#This Row],[TagOrderMethod]]="Auto:",IF(U159&lt;&gt;"","tags","")))))</f>
        <v/>
      </c>
      <c r="W159" s="17">
        <v>50</v>
      </c>
      <c r="X159" s="17" t="str">
        <f>IF(ISNUMBER(SEARCH("tag",Table3[[#This Row],[Notes]])), "Yes", "No")</f>
        <v>No</v>
      </c>
      <c r="Y159" s="17" t="str">
        <f>IF(Table3[[#This Row],[Column11]]="yes","tags included","Auto:")</f>
        <v>Auto:</v>
      </c>
      <c r="Z1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Row],[TagOrderMethod]]="Auto:",IF(U159&gt;0,U159,IF(COUNTBLANK(L159:S159)=8,"",(IF(Table3[[#This Row],[Column11]]&lt;&gt;"no",Table3[[#This Row],[Size]]*(SUM(Table3[[#This Row],[Date 1]:[Date 8]])),"")))),""))),(Table3[[#This Row],[Bundle]])),"")</f>
        <v/>
      </c>
      <c r="AB159" s="94" t="str">
        <f t="shared" si="3"/>
        <v/>
      </c>
      <c r="AC159" s="75"/>
      <c r="AD159" s="42"/>
      <c r="AE159" s="43"/>
      <c r="AF159" s="44"/>
      <c r="AG159" s="134" t="s">
        <v>21</v>
      </c>
      <c r="AH159" s="134" t="s">
        <v>21</v>
      </c>
      <c r="AI159" s="134" t="s">
        <v>78</v>
      </c>
      <c r="AJ159" s="134" t="s">
        <v>79</v>
      </c>
      <c r="AK159" s="134" t="s">
        <v>21</v>
      </c>
      <c r="AL159" s="134" t="s">
        <v>21</v>
      </c>
      <c r="AM159" s="134" t="b">
        <f>IF(AND(Table3[[#This Row],[Column68]]=TRUE,COUNTBLANK(Table3[[#This Row],[Date 1]:[Date 8]])=8),TRUE,FALSE)</f>
        <v>0</v>
      </c>
      <c r="AN159" s="134" t="b">
        <f>COUNTIF(Table3[[#This Row],[512]:[51]],"yes")&gt;0</f>
        <v>0</v>
      </c>
      <c r="AO159" s="45" t="str">
        <f>IF(Table3[[#This Row],[512]]="yes",Table3[[#This Row],[Column1]],"")</f>
        <v/>
      </c>
      <c r="AP159" s="45" t="str">
        <f>IF(Table3[[#This Row],[250]]="yes",Table3[[#This Row],[Column1.5]],"")</f>
        <v/>
      </c>
      <c r="AQ159" s="45" t="str">
        <f>IF(Table3[[#This Row],[288]]="yes",Table3[[#This Row],[Column2]],"")</f>
        <v/>
      </c>
      <c r="AR159" s="45" t="str">
        <f>IF(Table3[[#This Row],[144]]="yes",Table3[[#This Row],[Column3]],"")</f>
        <v/>
      </c>
      <c r="AS159" s="45" t="str">
        <f>IF(Table3[[#This Row],[26]]="yes",Table3[[#This Row],[Column4]],"")</f>
        <v/>
      </c>
      <c r="AT159" s="45" t="str">
        <f>IF(Table3[[#This Row],[51]]="yes",Table3[[#This Row],[Column5]],"")</f>
        <v/>
      </c>
      <c r="AU159" s="29" t="str">
        <f>IF(COUNTBLANK(Table3[[#This Row],[Date 1]:[Date 8]])=7,IF(Table3[[#This Row],[Column9]]&lt;&gt;"",IF(SUM(L159:S159)&lt;&gt;0,Table3[[#This Row],[Column9]],""),""),(SUBSTITUTE(TRIM(SUBSTITUTE(AO159&amp;","&amp;AP159&amp;","&amp;AQ159&amp;","&amp;AR159&amp;","&amp;AS159&amp;","&amp;AT159&amp;",",","," "))," ",", ")))</f>
        <v/>
      </c>
      <c r="AV159" s="35" t="str">
        <f>IF(COUNTBLANK(L159:AC159)&lt;&gt;13,IF(Table3[[#This Row],[Comments]]="Please order in multiples of 20. Minimum order of 100.",IF(COUNTBLANK(Table3[[#This Row],[Date 1]:[Order]])=12,"",1),1),IF(OR(F159="yes",G159="yes",H159="yes",I159="yes",J159="yes",K159="yes"="yes"),1,""))</f>
        <v/>
      </c>
    </row>
    <row r="160" spans="1:48" ht="36" thickBot="1" x14ac:dyDescent="0.4">
      <c r="A160" s="27" t="s">
        <v>187</v>
      </c>
      <c r="B160" s="164">
        <v>1610</v>
      </c>
      <c r="C160" s="16" t="s">
        <v>3282</v>
      </c>
      <c r="D160" s="32" t="s">
        <v>900</v>
      </c>
      <c r="E160" s="31"/>
      <c r="F160" s="30" t="s">
        <v>21</v>
      </c>
      <c r="G160" s="30" t="s">
        <v>21</v>
      </c>
      <c r="H160" s="30" t="s">
        <v>128</v>
      </c>
      <c r="I160" s="30" t="s">
        <v>128</v>
      </c>
      <c r="J160" s="30" t="s">
        <v>21</v>
      </c>
      <c r="K160" s="30" t="s">
        <v>21</v>
      </c>
      <c r="L160" s="22"/>
      <c r="M160" s="20"/>
      <c r="N160" s="20"/>
      <c r="O160" s="20"/>
      <c r="P160" s="20"/>
      <c r="Q160" s="20"/>
      <c r="R160" s="20"/>
      <c r="S160" s="21"/>
      <c r="T160" s="181" t="str">
        <f>Table3[[#This Row],[Column12]]</f>
        <v>Auto:</v>
      </c>
      <c r="U160" s="25"/>
      <c r="V160" s="51" t="str">
        <f>IF(Table3[[#This Row],[TagOrderMethod]]="Ratio:","plants per 1 tag",IF(Table3[[#This Row],[TagOrderMethod]]="tags included","",IF(Table3[[#This Row],[TagOrderMethod]]="Qty:","tags",IF(Table3[[#This Row],[TagOrderMethod]]="Auto:",IF(U160&lt;&gt;"","tags","")))))</f>
        <v/>
      </c>
      <c r="W160" s="17">
        <v>50</v>
      </c>
      <c r="X160" s="17" t="str">
        <f>IF(ISNUMBER(SEARCH("tag",Table3[[#This Row],[Notes]])), "Yes", "No")</f>
        <v>No</v>
      </c>
      <c r="Y160" s="17" t="str">
        <f>IF(Table3[[#This Row],[Column11]]="yes","tags included","Auto:")</f>
        <v>Auto:</v>
      </c>
      <c r="Z1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Row],[TagOrderMethod]]="Auto:",IF(U160&gt;0,U160,IF(COUNTBLANK(L160:S160)=8,"",(IF(Table3[[#This Row],[Column11]]&lt;&gt;"no",Table3[[#This Row],[Size]]*(SUM(Table3[[#This Row],[Date 1]:[Date 8]])),"")))),""))),(Table3[[#This Row],[Bundle]])),"")</f>
        <v/>
      </c>
      <c r="AB160" s="94" t="str">
        <f t="shared" si="3"/>
        <v/>
      </c>
      <c r="AC160" s="75"/>
      <c r="AD160" s="42"/>
      <c r="AE160" s="43"/>
      <c r="AF160" s="44"/>
      <c r="AG160" s="134" t="s">
        <v>21</v>
      </c>
      <c r="AH160" s="134" t="s">
        <v>21</v>
      </c>
      <c r="AI160" s="134" t="s">
        <v>3814</v>
      </c>
      <c r="AJ160" s="134" t="s">
        <v>3815</v>
      </c>
      <c r="AK160" s="134" t="s">
        <v>21</v>
      </c>
      <c r="AL160" s="134" t="s">
        <v>21</v>
      </c>
      <c r="AM160" s="134" t="b">
        <f>IF(AND(Table3[[#This Row],[Column68]]=TRUE,COUNTBLANK(Table3[[#This Row],[Date 1]:[Date 8]])=8),TRUE,FALSE)</f>
        <v>0</v>
      </c>
      <c r="AN160" s="134" t="b">
        <f>COUNTIF(Table3[[#This Row],[512]:[51]],"yes")&gt;0</f>
        <v>0</v>
      </c>
      <c r="AO160" s="45" t="str">
        <f>IF(Table3[[#This Row],[512]]="yes",Table3[[#This Row],[Column1]],"")</f>
        <v/>
      </c>
      <c r="AP160" s="45" t="str">
        <f>IF(Table3[[#This Row],[250]]="yes",Table3[[#This Row],[Column1.5]],"")</f>
        <v/>
      </c>
      <c r="AQ160" s="45" t="str">
        <f>IF(Table3[[#This Row],[288]]="yes",Table3[[#This Row],[Column2]],"")</f>
        <v/>
      </c>
      <c r="AR160" s="45" t="str">
        <f>IF(Table3[[#This Row],[144]]="yes",Table3[[#This Row],[Column3]],"")</f>
        <v/>
      </c>
      <c r="AS160" s="45" t="str">
        <f>IF(Table3[[#This Row],[26]]="yes",Table3[[#This Row],[Column4]],"")</f>
        <v/>
      </c>
      <c r="AT160" s="45" t="str">
        <f>IF(Table3[[#This Row],[51]]="yes",Table3[[#This Row],[Column5]],"")</f>
        <v/>
      </c>
      <c r="AU160" s="29" t="str">
        <f>IF(COUNTBLANK(Table3[[#This Row],[Date 1]:[Date 8]])=7,IF(Table3[[#This Row],[Column9]]&lt;&gt;"",IF(SUM(L160:S160)&lt;&gt;0,Table3[[#This Row],[Column9]],""),""),(SUBSTITUTE(TRIM(SUBSTITUTE(AO160&amp;","&amp;AP160&amp;","&amp;AQ160&amp;","&amp;AR160&amp;","&amp;AS160&amp;","&amp;AT160&amp;",",","," "))," ",", ")))</f>
        <v/>
      </c>
      <c r="AV160" s="35" t="str">
        <f>IF(COUNTBLANK(L160:AC160)&lt;&gt;13,IF(Table3[[#This Row],[Comments]]="Please order in multiples of 20. Minimum order of 100.",IF(COUNTBLANK(Table3[[#This Row],[Date 1]:[Order]])=12,"",1),1),IF(OR(F160="yes",G160="yes",H160="yes",I160="yes",J160="yes",K160="yes"="yes"),1,""))</f>
        <v/>
      </c>
    </row>
    <row r="161" spans="1:48" ht="36" thickBot="1" x14ac:dyDescent="0.4">
      <c r="A161" s="27" t="s">
        <v>187</v>
      </c>
      <c r="B161" s="164">
        <v>1615</v>
      </c>
      <c r="C161" s="16" t="s">
        <v>3282</v>
      </c>
      <c r="D161" s="32" t="s">
        <v>756</v>
      </c>
      <c r="E161" s="31"/>
      <c r="F161" s="30" t="s">
        <v>21</v>
      </c>
      <c r="G161" s="30" t="s">
        <v>21</v>
      </c>
      <c r="H161" s="30" t="s">
        <v>128</v>
      </c>
      <c r="I161" s="30" t="s">
        <v>128</v>
      </c>
      <c r="J161" s="30" t="s">
        <v>21</v>
      </c>
      <c r="K161" s="30" t="s">
        <v>21</v>
      </c>
      <c r="L161" s="22"/>
      <c r="M161" s="20"/>
      <c r="N161" s="20"/>
      <c r="O161" s="20"/>
      <c r="P161" s="20"/>
      <c r="Q161" s="20"/>
      <c r="R161" s="20"/>
      <c r="S161" s="21"/>
      <c r="T161" s="181" t="str">
        <f>Table3[[#This Row],[Column12]]</f>
        <v>Auto:</v>
      </c>
      <c r="U161" s="25"/>
      <c r="V161" s="51" t="str">
        <f>IF(Table3[[#This Row],[TagOrderMethod]]="Ratio:","plants per 1 tag",IF(Table3[[#This Row],[TagOrderMethod]]="tags included","",IF(Table3[[#This Row],[TagOrderMethod]]="Qty:","tags",IF(Table3[[#This Row],[TagOrderMethod]]="Auto:",IF(U161&lt;&gt;"","tags","")))))</f>
        <v/>
      </c>
      <c r="W161" s="17">
        <v>50</v>
      </c>
      <c r="X161" s="17" t="str">
        <f>IF(ISNUMBER(SEARCH("tag",Table3[[#This Row],[Notes]])), "Yes", "No")</f>
        <v>No</v>
      </c>
      <c r="Y161" s="17" t="str">
        <f>IF(Table3[[#This Row],[Column11]]="yes","tags included","Auto:")</f>
        <v>Auto:</v>
      </c>
      <c r="Z1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Row],[TagOrderMethod]]="Auto:",IF(U161&gt;0,U161,IF(COUNTBLANK(L161:S161)=8,"",(IF(Table3[[#This Row],[Column11]]&lt;&gt;"no",Table3[[#This Row],[Size]]*(SUM(Table3[[#This Row],[Date 1]:[Date 8]])),"")))),""))),(Table3[[#This Row],[Bundle]])),"")</f>
        <v/>
      </c>
      <c r="AB161" s="94" t="str">
        <f t="shared" si="3"/>
        <v/>
      </c>
      <c r="AC161" s="75"/>
      <c r="AD161" s="42"/>
      <c r="AE161" s="43"/>
      <c r="AF161" s="44"/>
      <c r="AG161" s="134" t="s">
        <v>21</v>
      </c>
      <c r="AH161" s="134" t="s">
        <v>21</v>
      </c>
      <c r="AI161" s="134" t="s">
        <v>3816</v>
      </c>
      <c r="AJ161" s="134" t="s">
        <v>3817</v>
      </c>
      <c r="AK161" s="134" t="s">
        <v>21</v>
      </c>
      <c r="AL161" s="134" t="s">
        <v>21</v>
      </c>
      <c r="AM161" s="134" t="b">
        <f>IF(AND(Table3[[#This Row],[Column68]]=TRUE,COUNTBLANK(Table3[[#This Row],[Date 1]:[Date 8]])=8),TRUE,FALSE)</f>
        <v>0</v>
      </c>
      <c r="AN161" s="134" t="b">
        <f>COUNTIF(Table3[[#This Row],[512]:[51]],"yes")&gt;0</f>
        <v>0</v>
      </c>
      <c r="AO161" s="45" t="str">
        <f>IF(Table3[[#This Row],[512]]="yes",Table3[[#This Row],[Column1]],"")</f>
        <v/>
      </c>
      <c r="AP161" s="45" t="str">
        <f>IF(Table3[[#This Row],[250]]="yes",Table3[[#This Row],[Column1.5]],"")</f>
        <v/>
      </c>
      <c r="AQ161" s="45" t="str">
        <f>IF(Table3[[#This Row],[288]]="yes",Table3[[#This Row],[Column2]],"")</f>
        <v/>
      </c>
      <c r="AR161" s="45" t="str">
        <f>IF(Table3[[#This Row],[144]]="yes",Table3[[#This Row],[Column3]],"")</f>
        <v/>
      </c>
      <c r="AS161" s="45" t="str">
        <f>IF(Table3[[#This Row],[26]]="yes",Table3[[#This Row],[Column4]],"")</f>
        <v/>
      </c>
      <c r="AT161" s="45" t="str">
        <f>IF(Table3[[#This Row],[51]]="yes",Table3[[#This Row],[Column5]],"")</f>
        <v/>
      </c>
      <c r="AU161" s="29" t="str">
        <f>IF(COUNTBLANK(Table3[[#This Row],[Date 1]:[Date 8]])=7,IF(Table3[[#This Row],[Column9]]&lt;&gt;"",IF(SUM(L161:S161)&lt;&gt;0,Table3[[#This Row],[Column9]],""),""),(SUBSTITUTE(TRIM(SUBSTITUTE(AO161&amp;","&amp;AP161&amp;","&amp;AQ161&amp;","&amp;AR161&amp;","&amp;AS161&amp;","&amp;AT161&amp;",",","," "))," ",", ")))</f>
        <v/>
      </c>
      <c r="AV161" s="35" t="str">
        <f>IF(COUNTBLANK(L161:AC161)&lt;&gt;13,IF(Table3[[#This Row],[Comments]]="Please order in multiples of 20. Minimum order of 100.",IF(COUNTBLANK(Table3[[#This Row],[Date 1]:[Order]])=12,"",1),1),IF(OR(F161="yes",G161="yes",H161="yes",I161="yes",J161="yes",K161="yes"="yes"),1,""))</f>
        <v/>
      </c>
    </row>
    <row r="162" spans="1:48" ht="36" thickBot="1" x14ac:dyDescent="0.4">
      <c r="A162" s="27" t="s">
        <v>187</v>
      </c>
      <c r="B162" s="164">
        <v>1695</v>
      </c>
      <c r="C162" s="16" t="s">
        <v>3282</v>
      </c>
      <c r="D162" s="32" t="s">
        <v>3300</v>
      </c>
      <c r="E162" s="31"/>
      <c r="F162" s="30" t="s">
        <v>128</v>
      </c>
      <c r="G162" s="30" t="s">
        <v>128</v>
      </c>
      <c r="H162" s="30" t="s">
        <v>128</v>
      </c>
      <c r="I162" s="30" t="s">
        <v>128</v>
      </c>
      <c r="J162" s="30" t="s">
        <v>21</v>
      </c>
      <c r="K162" s="30" t="s">
        <v>21</v>
      </c>
      <c r="L162" s="22"/>
      <c r="M162" s="20"/>
      <c r="N162" s="20"/>
      <c r="O162" s="20"/>
      <c r="P162" s="20"/>
      <c r="Q162" s="20"/>
      <c r="R162" s="20"/>
      <c r="S162" s="21"/>
      <c r="T162" s="181" t="str">
        <f>Table3[[#This Row],[Column12]]</f>
        <v>Auto:</v>
      </c>
      <c r="U162" s="25"/>
      <c r="V162" s="51" t="str">
        <f>IF(Table3[[#This Row],[TagOrderMethod]]="Ratio:","plants per 1 tag",IF(Table3[[#This Row],[TagOrderMethod]]="tags included","",IF(Table3[[#This Row],[TagOrderMethod]]="Qty:","tags",IF(Table3[[#This Row],[TagOrderMethod]]="Auto:",IF(U162&lt;&gt;"","tags","")))))</f>
        <v/>
      </c>
      <c r="W162" s="17">
        <v>50</v>
      </c>
      <c r="X162" s="17" t="str">
        <f>IF(ISNUMBER(SEARCH("tag",Table3[[#This Row],[Notes]])), "Yes", "No")</f>
        <v>No</v>
      </c>
      <c r="Y162" s="17" t="str">
        <f>IF(Table3[[#This Row],[Column11]]="yes","tags included","Auto:")</f>
        <v>Auto:</v>
      </c>
      <c r="Z1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Row],[TagOrderMethod]]="Auto:",IF(U162&gt;0,U162,IF(COUNTBLANK(L162:S162)=8,"",(IF(Table3[[#This Row],[Column11]]&lt;&gt;"no",Table3[[#This Row],[Size]]*(SUM(Table3[[#This Row],[Date 1]:[Date 8]])),"")))),""))),(Table3[[#This Row],[Bundle]])),"")</f>
        <v/>
      </c>
      <c r="AB162" s="94" t="str">
        <f t="shared" si="3"/>
        <v/>
      </c>
      <c r="AC162" s="75"/>
      <c r="AD162" s="42"/>
      <c r="AE162" s="43"/>
      <c r="AF162" s="44"/>
      <c r="AG162" s="134" t="s">
        <v>3818</v>
      </c>
      <c r="AH162" s="134" t="s">
        <v>3819</v>
      </c>
      <c r="AI162" s="134" t="s">
        <v>3820</v>
      </c>
      <c r="AJ162" s="134" t="s">
        <v>3821</v>
      </c>
      <c r="AK162" s="134" t="s">
        <v>21</v>
      </c>
      <c r="AL162" s="134" t="s">
        <v>21</v>
      </c>
      <c r="AM162" s="134" t="b">
        <f>IF(AND(Table3[[#This Row],[Column68]]=TRUE,COUNTBLANK(Table3[[#This Row],[Date 1]:[Date 8]])=8),TRUE,FALSE)</f>
        <v>0</v>
      </c>
      <c r="AN162" s="134" t="b">
        <f>COUNTIF(Table3[[#This Row],[512]:[51]],"yes")&gt;0</f>
        <v>0</v>
      </c>
      <c r="AO162" s="45" t="str">
        <f>IF(Table3[[#This Row],[512]]="yes",Table3[[#This Row],[Column1]],"")</f>
        <v/>
      </c>
      <c r="AP162" s="45" t="str">
        <f>IF(Table3[[#This Row],[250]]="yes",Table3[[#This Row],[Column1.5]],"")</f>
        <v/>
      </c>
      <c r="AQ162" s="45" t="str">
        <f>IF(Table3[[#This Row],[288]]="yes",Table3[[#This Row],[Column2]],"")</f>
        <v/>
      </c>
      <c r="AR162" s="45" t="str">
        <f>IF(Table3[[#This Row],[144]]="yes",Table3[[#This Row],[Column3]],"")</f>
        <v/>
      </c>
      <c r="AS162" s="45" t="str">
        <f>IF(Table3[[#This Row],[26]]="yes",Table3[[#This Row],[Column4]],"")</f>
        <v/>
      </c>
      <c r="AT162" s="45" t="str">
        <f>IF(Table3[[#This Row],[51]]="yes",Table3[[#This Row],[Column5]],"")</f>
        <v/>
      </c>
      <c r="AU162" s="29" t="str">
        <f>IF(COUNTBLANK(Table3[[#This Row],[Date 1]:[Date 8]])=7,IF(Table3[[#This Row],[Column9]]&lt;&gt;"",IF(SUM(L162:S162)&lt;&gt;0,Table3[[#This Row],[Column9]],""),""),(SUBSTITUTE(TRIM(SUBSTITUTE(AO162&amp;","&amp;AP162&amp;","&amp;AQ162&amp;","&amp;AR162&amp;","&amp;AS162&amp;","&amp;AT162&amp;",",","," "))," ",", ")))</f>
        <v/>
      </c>
      <c r="AV162" s="35" t="str">
        <f>IF(COUNTBLANK(L162:AC162)&lt;&gt;13,IF(Table3[[#This Row],[Comments]]="Please order in multiples of 20. Minimum order of 100.",IF(COUNTBLANK(Table3[[#This Row],[Date 1]:[Order]])=12,"",1),1),IF(OR(F162="yes",G162="yes",H162="yes",I162="yes",J162="yes",K162="yes"="yes"),1,""))</f>
        <v/>
      </c>
    </row>
    <row r="163" spans="1:48" ht="36" thickBot="1" x14ac:dyDescent="0.4">
      <c r="A163" s="27" t="s">
        <v>187</v>
      </c>
      <c r="B163" s="164">
        <v>1800</v>
      </c>
      <c r="C163" s="16" t="s">
        <v>3282</v>
      </c>
      <c r="D163" s="32" t="s">
        <v>1296</v>
      </c>
      <c r="E163" s="31"/>
      <c r="F163" s="30" t="s">
        <v>128</v>
      </c>
      <c r="G163" s="30" t="s">
        <v>128</v>
      </c>
      <c r="H163" s="30" t="s">
        <v>128</v>
      </c>
      <c r="I163" s="30" t="s">
        <v>128</v>
      </c>
      <c r="J163" s="30" t="s">
        <v>21</v>
      </c>
      <c r="K163" s="30" t="s">
        <v>21</v>
      </c>
      <c r="L163" s="22"/>
      <c r="M163" s="20"/>
      <c r="N163" s="20"/>
      <c r="O163" s="20"/>
      <c r="P163" s="20"/>
      <c r="Q163" s="20"/>
      <c r="R163" s="20"/>
      <c r="S163" s="21"/>
      <c r="T163" s="181" t="str">
        <f>Table3[[#This Row],[Column12]]</f>
        <v>Auto:</v>
      </c>
      <c r="U163" s="25"/>
      <c r="V163" s="51" t="str">
        <f>IF(Table3[[#This Row],[TagOrderMethod]]="Ratio:","plants per 1 tag",IF(Table3[[#This Row],[TagOrderMethod]]="tags included","",IF(Table3[[#This Row],[TagOrderMethod]]="Qty:","tags",IF(Table3[[#This Row],[TagOrderMethod]]="Auto:",IF(U163&lt;&gt;"","tags","")))))</f>
        <v/>
      </c>
      <c r="W163" s="17">
        <v>50</v>
      </c>
      <c r="X163" s="17" t="str">
        <f>IF(ISNUMBER(SEARCH("tag",Table3[[#This Row],[Notes]])), "Yes", "No")</f>
        <v>No</v>
      </c>
      <c r="Y163" s="17" t="str">
        <f>IF(Table3[[#This Row],[Column11]]="yes","tags included","Auto:")</f>
        <v>Auto:</v>
      </c>
      <c r="Z1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Row],[TagOrderMethod]]="Auto:",IF(U163&gt;0,U163,IF(COUNTBLANK(L163:S163)=8,"",(IF(Table3[[#This Row],[Column11]]&lt;&gt;"no",Table3[[#This Row],[Size]]*(SUM(Table3[[#This Row],[Date 1]:[Date 8]])),"")))),""))),(Table3[[#This Row],[Bundle]])),"")</f>
        <v/>
      </c>
      <c r="AB163" s="94" t="str">
        <f t="shared" si="3"/>
        <v/>
      </c>
      <c r="AC163" s="75"/>
      <c r="AD163" s="42"/>
      <c r="AE163" s="43"/>
      <c r="AF163" s="44"/>
      <c r="AG163" s="134" t="s">
        <v>3822</v>
      </c>
      <c r="AH163" s="134" t="s">
        <v>3823</v>
      </c>
      <c r="AI163" s="134" t="s">
        <v>2629</v>
      </c>
      <c r="AJ163" s="134" t="s">
        <v>2630</v>
      </c>
      <c r="AK163" s="134" t="s">
        <v>21</v>
      </c>
      <c r="AL163" s="134" t="s">
        <v>21</v>
      </c>
      <c r="AM163" s="134" t="b">
        <f>IF(AND(Table3[[#This Row],[Column68]]=TRUE,COUNTBLANK(Table3[[#This Row],[Date 1]:[Date 8]])=8),TRUE,FALSE)</f>
        <v>0</v>
      </c>
      <c r="AN163" s="134" t="b">
        <f>COUNTIF(Table3[[#This Row],[512]:[51]],"yes")&gt;0</f>
        <v>0</v>
      </c>
      <c r="AO163" s="45" t="str">
        <f>IF(Table3[[#This Row],[512]]="yes",Table3[[#This Row],[Column1]],"")</f>
        <v/>
      </c>
      <c r="AP163" s="45" t="str">
        <f>IF(Table3[[#This Row],[250]]="yes",Table3[[#This Row],[Column1.5]],"")</f>
        <v/>
      </c>
      <c r="AQ163" s="45" t="str">
        <f>IF(Table3[[#This Row],[288]]="yes",Table3[[#This Row],[Column2]],"")</f>
        <v/>
      </c>
      <c r="AR163" s="45" t="str">
        <f>IF(Table3[[#This Row],[144]]="yes",Table3[[#This Row],[Column3]],"")</f>
        <v/>
      </c>
      <c r="AS163" s="45" t="str">
        <f>IF(Table3[[#This Row],[26]]="yes",Table3[[#This Row],[Column4]],"")</f>
        <v/>
      </c>
      <c r="AT163" s="45" t="str">
        <f>IF(Table3[[#This Row],[51]]="yes",Table3[[#This Row],[Column5]],"")</f>
        <v/>
      </c>
      <c r="AU163" s="29" t="str">
        <f>IF(COUNTBLANK(Table3[[#This Row],[Date 1]:[Date 8]])=7,IF(Table3[[#This Row],[Column9]]&lt;&gt;"",IF(SUM(L163:S163)&lt;&gt;0,Table3[[#This Row],[Column9]],""),""),(SUBSTITUTE(TRIM(SUBSTITUTE(AO163&amp;","&amp;AP163&amp;","&amp;AQ163&amp;","&amp;AR163&amp;","&amp;AS163&amp;","&amp;AT163&amp;",",","," "))," ",", ")))</f>
        <v/>
      </c>
      <c r="AV163" s="35" t="str">
        <f>IF(COUNTBLANK(L163:AC163)&lt;&gt;13,IF(Table3[[#This Row],[Comments]]="Please order in multiples of 20. Minimum order of 100.",IF(COUNTBLANK(Table3[[#This Row],[Date 1]:[Order]])=12,"",1),1),IF(OR(F163="yes",G163="yes",H163="yes",I163="yes",J163="yes",K163="yes"="yes"),1,""))</f>
        <v/>
      </c>
    </row>
    <row r="164" spans="1:48" ht="36" thickBot="1" x14ac:dyDescent="0.4">
      <c r="A164" s="27" t="s">
        <v>187</v>
      </c>
      <c r="B164" s="164">
        <v>1810</v>
      </c>
      <c r="C164" s="16" t="s">
        <v>3282</v>
      </c>
      <c r="D164" s="32" t="s">
        <v>80</v>
      </c>
      <c r="E164" s="31"/>
      <c r="F164" s="30" t="s">
        <v>128</v>
      </c>
      <c r="G164" s="30" t="s">
        <v>128</v>
      </c>
      <c r="H164" s="30" t="s">
        <v>128</v>
      </c>
      <c r="I164" s="30" t="s">
        <v>128</v>
      </c>
      <c r="J164" s="30" t="s">
        <v>21</v>
      </c>
      <c r="K164" s="30" t="s">
        <v>21</v>
      </c>
      <c r="L164" s="22"/>
      <c r="M164" s="20"/>
      <c r="N164" s="20"/>
      <c r="O164" s="20"/>
      <c r="P164" s="20"/>
      <c r="Q164" s="20"/>
      <c r="R164" s="20"/>
      <c r="S164" s="21"/>
      <c r="T164" s="181" t="str">
        <f>Table3[[#This Row],[Column12]]</f>
        <v>Auto:</v>
      </c>
      <c r="U164" s="25"/>
      <c r="V164" s="51" t="str">
        <f>IF(Table3[[#This Row],[TagOrderMethod]]="Ratio:","plants per 1 tag",IF(Table3[[#This Row],[TagOrderMethod]]="tags included","",IF(Table3[[#This Row],[TagOrderMethod]]="Qty:","tags",IF(Table3[[#This Row],[TagOrderMethod]]="Auto:",IF(U164&lt;&gt;"","tags","")))))</f>
        <v/>
      </c>
      <c r="W164" s="17">
        <v>50</v>
      </c>
      <c r="X164" s="17" t="str">
        <f>IF(ISNUMBER(SEARCH("tag",Table3[[#This Row],[Notes]])), "Yes", "No")</f>
        <v>No</v>
      </c>
      <c r="Y164" s="17" t="str">
        <f>IF(Table3[[#This Row],[Column11]]="yes","tags included","Auto:")</f>
        <v>Auto:</v>
      </c>
      <c r="Z1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Row],[TagOrderMethod]]="Auto:",IF(U164&gt;0,U164,IF(COUNTBLANK(L164:S164)=8,"",(IF(Table3[[#This Row],[Column11]]&lt;&gt;"no",Table3[[#This Row],[Size]]*(SUM(Table3[[#This Row],[Date 1]:[Date 8]])),"")))),""))),(Table3[[#This Row],[Bundle]])),"")</f>
        <v/>
      </c>
      <c r="AB164" s="94" t="str">
        <f t="shared" si="3"/>
        <v/>
      </c>
      <c r="AC164" s="75"/>
      <c r="AD164" s="42"/>
      <c r="AE164" s="43"/>
      <c r="AF164" s="44"/>
      <c r="AG164" s="134" t="s">
        <v>3824</v>
      </c>
      <c r="AH164" s="134" t="s">
        <v>3825</v>
      </c>
      <c r="AI164" s="134" t="s">
        <v>1987</v>
      </c>
      <c r="AJ164" s="134" t="s">
        <v>1988</v>
      </c>
      <c r="AK164" s="134" t="s">
        <v>21</v>
      </c>
      <c r="AL164" s="134" t="s">
        <v>21</v>
      </c>
      <c r="AM164" s="134" t="b">
        <f>IF(AND(Table3[[#This Row],[Column68]]=TRUE,COUNTBLANK(Table3[[#This Row],[Date 1]:[Date 8]])=8),TRUE,FALSE)</f>
        <v>0</v>
      </c>
      <c r="AN164" s="134" t="b">
        <f>COUNTIF(Table3[[#This Row],[512]:[51]],"yes")&gt;0</f>
        <v>0</v>
      </c>
      <c r="AO164" s="45" t="str">
        <f>IF(Table3[[#This Row],[512]]="yes",Table3[[#This Row],[Column1]],"")</f>
        <v/>
      </c>
      <c r="AP164" s="45" t="str">
        <f>IF(Table3[[#This Row],[250]]="yes",Table3[[#This Row],[Column1.5]],"")</f>
        <v/>
      </c>
      <c r="AQ164" s="45" t="str">
        <f>IF(Table3[[#This Row],[288]]="yes",Table3[[#This Row],[Column2]],"")</f>
        <v/>
      </c>
      <c r="AR164" s="45" t="str">
        <f>IF(Table3[[#This Row],[144]]="yes",Table3[[#This Row],[Column3]],"")</f>
        <v/>
      </c>
      <c r="AS164" s="45" t="str">
        <f>IF(Table3[[#This Row],[26]]="yes",Table3[[#This Row],[Column4]],"")</f>
        <v/>
      </c>
      <c r="AT164" s="45" t="str">
        <f>IF(Table3[[#This Row],[51]]="yes",Table3[[#This Row],[Column5]],"")</f>
        <v/>
      </c>
      <c r="AU164" s="29" t="str">
        <f>IF(COUNTBLANK(Table3[[#This Row],[Date 1]:[Date 8]])=7,IF(Table3[[#This Row],[Column9]]&lt;&gt;"",IF(SUM(L164:S164)&lt;&gt;0,Table3[[#This Row],[Column9]],""),""),(SUBSTITUTE(TRIM(SUBSTITUTE(AO164&amp;","&amp;AP164&amp;","&amp;AQ164&amp;","&amp;AR164&amp;","&amp;AS164&amp;","&amp;AT164&amp;",",","," "))," ",", ")))</f>
        <v/>
      </c>
      <c r="AV164" s="35" t="str">
        <f>IF(COUNTBLANK(L164:AC164)&lt;&gt;13,IF(Table3[[#This Row],[Comments]]="Please order in multiples of 20. Minimum order of 100.",IF(COUNTBLANK(Table3[[#This Row],[Date 1]:[Order]])=12,"",1),1),IF(OR(F164="yes",G164="yes",H164="yes",I164="yes",J164="yes",K164="yes"="yes"),1,""))</f>
        <v/>
      </c>
    </row>
    <row r="165" spans="1:48" ht="36" thickBot="1" x14ac:dyDescent="0.4">
      <c r="A165" s="27" t="s">
        <v>187</v>
      </c>
      <c r="B165" s="164">
        <v>1820</v>
      </c>
      <c r="C165" s="16" t="s">
        <v>3282</v>
      </c>
      <c r="D165" s="32" t="s">
        <v>2300</v>
      </c>
      <c r="E165" s="31"/>
      <c r="F165" s="30" t="s">
        <v>128</v>
      </c>
      <c r="G165" s="30" t="s">
        <v>128</v>
      </c>
      <c r="H165" s="30" t="s">
        <v>128</v>
      </c>
      <c r="I165" s="30" t="s">
        <v>128</v>
      </c>
      <c r="J165" s="30" t="s">
        <v>21</v>
      </c>
      <c r="K165" s="30" t="s">
        <v>21</v>
      </c>
      <c r="L165" s="22"/>
      <c r="M165" s="20"/>
      <c r="N165" s="20"/>
      <c r="O165" s="20"/>
      <c r="P165" s="20"/>
      <c r="Q165" s="20"/>
      <c r="R165" s="20"/>
      <c r="S165" s="21"/>
      <c r="T165" s="181" t="str">
        <f>Table3[[#This Row],[Column12]]</f>
        <v>Auto:</v>
      </c>
      <c r="U165" s="25"/>
      <c r="V165" s="51" t="str">
        <f>IF(Table3[[#This Row],[TagOrderMethod]]="Ratio:","plants per 1 tag",IF(Table3[[#This Row],[TagOrderMethod]]="tags included","",IF(Table3[[#This Row],[TagOrderMethod]]="Qty:","tags",IF(Table3[[#This Row],[TagOrderMethod]]="Auto:",IF(U165&lt;&gt;"","tags","")))))</f>
        <v/>
      </c>
      <c r="W165" s="17">
        <v>50</v>
      </c>
      <c r="X165" s="17" t="str">
        <f>IF(ISNUMBER(SEARCH("tag",Table3[[#This Row],[Notes]])), "Yes", "No")</f>
        <v>No</v>
      </c>
      <c r="Y165" s="17" t="str">
        <f>IF(Table3[[#This Row],[Column11]]="yes","tags included","Auto:")</f>
        <v>Auto:</v>
      </c>
      <c r="Z1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Row],[TagOrderMethod]]="Auto:",IF(U165&gt;0,U165,IF(COUNTBLANK(L165:S165)=8,"",(IF(Table3[[#This Row],[Column11]]&lt;&gt;"no",Table3[[#This Row],[Size]]*(SUM(Table3[[#This Row],[Date 1]:[Date 8]])),"")))),""))),(Table3[[#This Row],[Bundle]])),"")</f>
        <v/>
      </c>
      <c r="AB165" s="94" t="str">
        <f t="shared" si="3"/>
        <v/>
      </c>
      <c r="AC165" s="75"/>
      <c r="AD165" s="42"/>
      <c r="AE165" s="43"/>
      <c r="AF165" s="44"/>
      <c r="AG165" s="134" t="s">
        <v>3826</v>
      </c>
      <c r="AH165" s="134" t="s">
        <v>3827</v>
      </c>
      <c r="AI165" s="134" t="s">
        <v>3828</v>
      </c>
      <c r="AJ165" s="134" t="s">
        <v>3829</v>
      </c>
      <c r="AK165" s="134" t="s">
        <v>21</v>
      </c>
      <c r="AL165" s="134" t="s">
        <v>21</v>
      </c>
      <c r="AM165" s="134" t="b">
        <f>IF(AND(Table3[[#This Row],[Column68]]=TRUE,COUNTBLANK(Table3[[#This Row],[Date 1]:[Date 8]])=8),TRUE,FALSE)</f>
        <v>0</v>
      </c>
      <c r="AN165" s="134" t="b">
        <f>COUNTIF(Table3[[#This Row],[512]:[51]],"yes")&gt;0</f>
        <v>0</v>
      </c>
      <c r="AO165" s="45" t="str">
        <f>IF(Table3[[#This Row],[512]]="yes",Table3[[#This Row],[Column1]],"")</f>
        <v/>
      </c>
      <c r="AP165" s="45" t="str">
        <f>IF(Table3[[#This Row],[250]]="yes",Table3[[#This Row],[Column1.5]],"")</f>
        <v/>
      </c>
      <c r="AQ165" s="45" t="str">
        <f>IF(Table3[[#This Row],[288]]="yes",Table3[[#This Row],[Column2]],"")</f>
        <v/>
      </c>
      <c r="AR165" s="45" t="str">
        <f>IF(Table3[[#This Row],[144]]="yes",Table3[[#This Row],[Column3]],"")</f>
        <v/>
      </c>
      <c r="AS165" s="45" t="str">
        <f>IF(Table3[[#This Row],[26]]="yes",Table3[[#This Row],[Column4]],"")</f>
        <v/>
      </c>
      <c r="AT165" s="45" t="str">
        <f>IF(Table3[[#This Row],[51]]="yes",Table3[[#This Row],[Column5]],"")</f>
        <v/>
      </c>
      <c r="AU165" s="29" t="str">
        <f>IF(COUNTBLANK(Table3[[#This Row],[Date 1]:[Date 8]])=7,IF(Table3[[#This Row],[Column9]]&lt;&gt;"",IF(SUM(L165:S165)&lt;&gt;0,Table3[[#This Row],[Column9]],""),""),(SUBSTITUTE(TRIM(SUBSTITUTE(AO165&amp;","&amp;AP165&amp;","&amp;AQ165&amp;","&amp;AR165&amp;","&amp;AS165&amp;","&amp;AT165&amp;",",","," "))," ",", ")))</f>
        <v/>
      </c>
      <c r="AV165" s="35" t="str">
        <f>IF(COUNTBLANK(L165:AC165)&lt;&gt;13,IF(Table3[[#This Row],[Comments]]="Please order in multiples of 20. Minimum order of 100.",IF(COUNTBLANK(Table3[[#This Row],[Date 1]:[Order]])=12,"",1),1),IF(OR(F165="yes",G165="yes",H165="yes",I165="yes",J165="yes",K165="yes"="yes"),1,""))</f>
        <v/>
      </c>
    </row>
    <row r="166" spans="1:48" ht="36" thickBot="1" x14ac:dyDescent="0.4">
      <c r="A166" s="27" t="s">
        <v>187</v>
      </c>
      <c r="B166" s="164">
        <v>1825</v>
      </c>
      <c r="C166" s="16" t="s">
        <v>3282</v>
      </c>
      <c r="D166" s="32" t="s">
        <v>81</v>
      </c>
      <c r="E166" s="31"/>
      <c r="F166" s="30" t="s">
        <v>128</v>
      </c>
      <c r="G166" s="30" t="s">
        <v>128</v>
      </c>
      <c r="H166" s="30" t="s">
        <v>128</v>
      </c>
      <c r="I166" s="30" t="s">
        <v>128</v>
      </c>
      <c r="J166" s="30" t="s">
        <v>21</v>
      </c>
      <c r="K166" s="30" t="s">
        <v>21</v>
      </c>
      <c r="L166" s="22"/>
      <c r="M166" s="20"/>
      <c r="N166" s="20"/>
      <c r="O166" s="20"/>
      <c r="P166" s="20"/>
      <c r="Q166" s="20"/>
      <c r="R166" s="20"/>
      <c r="S166" s="21"/>
      <c r="T166" s="181" t="str">
        <f>Table3[[#This Row],[Column12]]</f>
        <v>Auto:</v>
      </c>
      <c r="U166" s="25"/>
      <c r="V166" s="51" t="str">
        <f>IF(Table3[[#This Row],[TagOrderMethod]]="Ratio:","plants per 1 tag",IF(Table3[[#This Row],[TagOrderMethod]]="tags included","",IF(Table3[[#This Row],[TagOrderMethod]]="Qty:","tags",IF(Table3[[#This Row],[TagOrderMethod]]="Auto:",IF(U166&lt;&gt;"","tags","")))))</f>
        <v/>
      </c>
      <c r="W166" s="17">
        <v>50</v>
      </c>
      <c r="X166" s="17" t="str">
        <f>IF(ISNUMBER(SEARCH("tag",Table3[[#This Row],[Notes]])), "Yes", "No")</f>
        <v>No</v>
      </c>
      <c r="Y166" s="17" t="str">
        <f>IF(Table3[[#This Row],[Column11]]="yes","tags included","Auto:")</f>
        <v>Auto:</v>
      </c>
      <c r="Z1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Row],[TagOrderMethod]]="Auto:",IF(U166&gt;0,U166,IF(COUNTBLANK(L166:S166)=8,"",(IF(Table3[[#This Row],[Column11]]&lt;&gt;"no",Table3[[#This Row],[Size]]*(SUM(Table3[[#This Row],[Date 1]:[Date 8]])),"")))),""))),(Table3[[#This Row],[Bundle]])),"")</f>
        <v/>
      </c>
      <c r="AB166" s="94" t="str">
        <f t="shared" si="3"/>
        <v/>
      </c>
      <c r="AC166" s="75"/>
      <c r="AD166" s="42"/>
      <c r="AE166" s="43"/>
      <c r="AF166" s="44"/>
      <c r="AG166" s="134" t="s">
        <v>3830</v>
      </c>
      <c r="AH166" s="134" t="s">
        <v>3831</v>
      </c>
      <c r="AI166" s="134" t="s">
        <v>3832</v>
      </c>
      <c r="AJ166" s="134" t="s">
        <v>3833</v>
      </c>
      <c r="AK166" s="134" t="s">
        <v>21</v>
      </c>
      <c r="AL166" s="134" t="s">
        <v>21</v>
      </c>
      <c r="AM166" s="134" t="b">
        <f>IF(AND(Table3[[#This Row],[Column68]]=TRUE,COUNTBLANK(Table3[[#This Row],[Date 1]:[Date 8]])=8),TRUE,FALSE)</f>
        <v>0</v>
      </c>
      <c r="AN166" s="134" t="b">
        <f>COUNTIF(Table3[[#This Row],[512]:[51]],"yes")&gt;0</f>
        <v>0</v>
      </c>
      <c r="AO166" s="45" t="str">
        <f>IF(Table3[[#This Row],[512]]="yes",Table3[[#This Row],[Column1]],"")</f>
        <v/>
      </c>
      <c r="AP166" s="45" t="str">
        <f>IF(Table3[[#This Row],[250]]="yes",Table3[[#This Row],[Column1.5]],"")</f>
        <v/>
      </c>
      <c r="AQ166" s="45" t="str">
        <f>IF(Table3[[#This Row],[288]]="yes",Table3[[#This Row],[Column2]],"")</f>
        <v/>
      </c>
      <c r="AR166" s="45" t="str">
        <f>IF(Table3[[#This Row],[144]]="yes",Table3[[#This Row],[Column3]],"")</f>
        <v/>
      </c>
      <c r="AS166" s="45" t="str">
        <f>IF(Table3[[#This Row],[26]]="yes",Table3[[#This Row],[Column4]],"")</f>
        <v/>
      </c>
      <c r="AT166" s="45" t="str">
        <f>IF(Table3[[#This Row],[51]]="yes",Table3[[#This Row],[Column5]],"")</f>
        <v/>
      </c>
      <c r="AU166" s="29" t="str">
        <f>IF(COUNTBLANK(Table3[[#This Row],[Date 1]:[Date 8]])=7,IF(Table3[[#This Row],[Column9]]&lt;&gt;"",IF(SUM(L166:S166)&lt;&gt;0,Table3[[#This Row],[Column9]],""),""),(SUBSTITUTE(TRIM(SUBSTITUTE(AO166&amp;","&amp;AP166&amp;","&amp;AQ166&amp;","&amp;AR166&amp;","&amp;AS166&amp;","&amp;AT166&amp;",",","," "))," ",", ")))</f>
        <v/>
      </c>
      <c r="AV166" s="35" t="str">
        <f>IF(COUNTBLANK(L166:AC166)&lt;&gt;13,IF(Table3[[#This Row],[Comments]]="Please order in multiples of 20. Minimum order of 100.",IF(COUNTBLANK(Table3[[#This Row],[Date 1]:[Order]])=12,"",1),1),IF(OR(F166="yes",G166="yes",H166="yes",I166="yes",J166="yes",K166="yes"="yes"),1,""))</f>
        <v/>
      </c>
    </row>
    <row r="167" spans="1:48" ht="36" thickBot="1" x14ac:dyDescent="0.4">
      <c r="A167" s="27" t="s">
        <v>187</v>
      </c>
      <c r="B167" s="164">
        <v>1830</v>
      </c>
      <c r="C167" s="16" t="s">
        <v>3282</v>
      </c>
      <c r="D167" s="32" t="s">
        <v>82</v>
      </c>
      <c r="E167" s="31"/>
      <c r="F167" s="30" t="s">
        <v>128</v>
      </c>
      <c r="G167" s="30" t="s">
        <v>128</v>
      </c>
      <c r="H167" s="30" t="s">
        <v>128</v>
      </c>
      <c r="I167" s="30" t="s">
        <v>128</v>
      </c>
      <c r="J167" s="30" t="s">
        <v>21</v>
      </c>
      <c r="K167" s="30" t="s">
        <v>21</v>
      </c>
      <c r="L167" s="22"/>
      <c r="M167" s="20"/>
      <c r="N167" s="20"/>
      <c r="O167" s="20"/>
      <c r="P167" s="20"/>
      <c r="Q167" s="20"/>
      <c r="R167" s="20"/>
      <c r="S167" s="21"/>
      <c r="T167" s="181" t="str">
        <f>Table3[[#This Row],[Column12]]</f>
        <v>Auto:</v>
      </c>
      <c r="U167" s="25"/>
      <c r="V167" s="51" t="str">
        <f>IF(Table3[[#This Row],[TagOrderMethod]]="Ratio:","plants per 1 tag",IF(Table3[[#This Row],[TagOrderMethod]]="tags included","",IF(Table3[[#This Row],[TagOrderMethod]]="Qty:","tags",IF(Table3[[#This Row],[TagOrderMethod]]="Auto:",IF(U167&lt;&gt;"","tags","")))))</f>
        <v/>
      </c>
      <c r="W167" s="17">
        <v>50</v>
      </c>
      <c r="X167" s="17" t="str">
        <f>IF(ISNUMBER(SEARCH("tag",Table3[[#This Row],[Notes]])), "Yes", "No")</f>
        <v>No</v>
      </c>
      <c r="Y167" s="17" t="str">
        <f>IF(Table3[[#This Row],[Column11]]="yes","tags included","Auto:")</f>
        <v>Auto:</v>
      </c>
      <c r="Z1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Row],[TagOrderMethod]]="Auto:",IF(U167&gt;0,U167,IF(COUNTBLANK(L167:S167)=8,"",(IF(Table3[[#This Row],[Column11]]&lt;&gt;"no",Table3[[#This Row],[Size]]*(SUM(Table3[[#This Row],[Date 1]:[Date 8]])),"")))),""))),(Table3[[#This Row],[Bundle]])),"")</f>
        <v/>
      </c>
      <c r="AB167" s="94" t="str">
        <f t="shared" si="3"/>
        <v/>
      </c>
      <c r="AC167" s="75"/>
      <c r="AD167" s="42"/>
      <c r="AE167" s="43"/>
      <c r="AF167" s="44"/>
      <c r="AG167" s="134" t="s">
        <v>3834</v>
      </c>
      <c r="AH167" s="134" t="s">
        <v>3835</v>
      </c>
      <c r="AI167" s="134" t="s">
        <v>2631</v>
      </c>
      <c r="AJ167" s="134" t="s">
        <v>2632</v>
      </c>
      <c r="AK167" s="134" t="s">
        <v>21</v>
      </c>
      <c r="AL167" s="134" t="s">
        <v>21</v>
      </c>
      <c r="AM167" s="134" t="b">
        <f>IF(AND(Table3[[#This Row],[Column68]]=TRUE,COUNTBLANK(Table3[[#This Row],[Date 1]:[Date 8]])=8),TRUE,FALSE)</f>
        <v>0</v>
      </c>
      <c r="AN167" s="134" t="b">
        <f>COUNTIF(Table3[[#This Row],[512]:[51]],"yes")&gt;0</f>
        <v>0</v>
      </c>
      <c r="AO167" s="45" t="str">
        <f>IF(Table3[[#This Row],[512]]="yes",Table3[[#This Row],[Column1]],"")</f>
        <v/>
      </c>
      <c r="AP167" s="45" t="str">
        <f>IF(Table3[[#This Row],[250]]="yes",Table3[[#This Row],[Column1.5]],"")</f>
        <v/>
      </c>
      <c r="AQ167" s="45" t="str">
        <f>IF(Table3[[#This Row],[288]]="yes",Table3[[#This Row],[Column2]],"")</f>
        <v/>
      </c>
      <c r="AR167" s="45" t="str">
        <f>IF(Table3[[#This Row],[144]]="yes",Table3[[#This Row],[Column3]],"")</f>
        <v/>
      </c>
      <c r="AS167" s="45" t="str">
        <f>IF(Table3[[#This Row],[26]]="yes",Table3[[#This Row],[Column4]],"")</f>
        <v/>
      </c>
      <c r="AT167" s="45" t="str">
        <f>IF(Table3[[#This Row],[51]]="yes",Table3[[#This Row],[Column5]],"")</f>
        <v/>
      </c>
      <c r="AU167" s="29" t="str">
        <f>IF(COUNTBLANK(Table3[[#This Row],[Date 1]:[Date 8]])=7,IF(Table3[[#This Row],[Column9]]&lt;&gt;"",IF(SUM(L167:S167)&lt;&gt;0,Table3[[#This Row],[Column9]],""),""),(SUBSTITUTE(TRIM(SUBSTITUTE(AO167&amp;","&amp;AP167&amp;","&amp;AQ167&amp;","&amp;AR167&amp;","&amp;AS167&amp;","&amp;AT167&amp;",",","," "))," ",", ")))</f>
        <v/>
      </c>
      <c r="AV167" s="35" t="str">
        <f>IF(COUNTBLANK(L167:AC167)&lt;&gt;13,IF(Table3[[#This Row],[Comments]]="Please order in multiples of 20. Minimum order of 100.",IF(COUNTBLANK(Table3[[#This Row],[Date 1]:[Order]])=12,"",1),1),IF(OR(F167="yes",G167="yes",H167="yes",I167="yes",J167="yes",K167="yes"="yes"),1,""))</f>
        <v/>
      </c>
    </row>
    <row r="168" spans="1:48" ht="36" thickBot="1" x14ac:dyDescent="0.4">
      <c r="A168" s="27" t="s">
        <v>187</v>
      </c>
      <c r="B168" s="164">
        <v>1840</v>
      </c>
      <c r="C168" s="16" t="s">
        <v>3282</v>
      </c>
      <c r="D168" s="32" t="s">
        <v>83</v>
      </c>
      <c r="E168" s="31"/>
      <c r="F168" s="30" t="s">
        <v>128</v>
      </c>
      <c r="G168" s="30" t="s">
        <v>128</v>
      </c>
      <c r="H168" s="30" t="s">
        <v>128</v>
      </c>
      <c r="I168" s="30" t="s">
        <v>128</v>
      </c>
      <c r="J168" s="30" t="s">
        <v>21</v>
      </c>
      <c r="K168" s="30" t="s">
        <v>21</v>
      </c>
      <c r="L168" s="22"/>
      <c r="M168" s="20"/>
      <c r="N168" s="20"/>
      <c r="O168" s="20"/>
      <c r="P168" s="20"/>
      <c r="Q168" s="20"/>
      <c r="R168" s="20"/>
      <c r="S168" s="21"/>
      <c r="T168" s="181" t="str">
        <f>Table3[[#This Row],[Column12]]</f>
        <v>Auto:</v>
      </c>
      <c r="U168" s="25"/>
      <c r="V168" s="51" t="str">
        <f>IF(Table3[[#This Row],[TagOrderMethod]]="Ratio:","plants per 1 tag",IF(Table3[[#This Row],[TagOrderMethod]]="tags included","",IF(Table3[[#This Row],[TagOrderMethod]]="Qty:","tags",IF(Table3[[#This Row],[TagOrderMethod]]="Auto:",IF(U168&lt;&gt;"","tags","")))))</f>
        <v/>
      </c>
      <c r="W168" s="17">
        <v>50</v>
      </c>
      <c r="X168" s="17" t="str">
        <f>IF(ISNUMBER(SEARCH("tag",Table3[[#This Row],[Notes]])), "Yes", "No")</f>
        <v>No</v>
      </c>
      <c r="Y168" s="17" t="str">
        <f>IF(Table3[[#This Row],[Column11]]="yes","tags included","Auto:")</f>
        <v>Auto:</v>
      </c>
      <c r="Z1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Row],[TagOrderMethod]]="Auto:",IF(U168&gt;0,U168,IF(COUNTBLANK(L168:S168)=8,"",(IF(Table3[[#This Row],[Column11]]&lt;&gt;"no",Table3[[#This Row],[Size]]*(SUM(Table3[[#This Row],[Date 1]:[Date 8]])),"")))),""))),(Table3[[#This Row],[Bundle]])),"")</f>
        <v/>
      </c>
      <c r="AB168" s="94" t="str">
        <f t="shared" si="3"/>
        <v/>
      </c>
      <c r="AC168" s="75"/>
      <c r="AD168" s="42"/>
      <c r="AE168" s="43"/>
      <c r="AF168" s="44"/>
      <c r="AG168" s="134" t="s">
        <v>3836</v>
      </c>
      <c r="AH168" s="134" t="s">
        <v>3837</v>
      </c>
      <c r="AI168" s="134" t="s">
        <v>3838</v>
      </c>
      <c r="AJ168" s="134" t="s">
        <v>3839</v>
      </c>
      <c r="AK168" s="134" t="s">
        <v>21</v>
      </c>
      <c r="AL168" s="134" t="s">
        <v>21</v>
      </c>
      <c r="AM168" s="134" t="b">
        <f>IF(AND(Table3[[#This Row],[Column68]]=TRUE,COUNTBLANK(Table3[[#This Row],[Date 1]:[Date 8]])=8),TRUE,FALSE)</f>
        <v>0</v>
      </c>
      <c r="AN168" s="134" t="b">
        <f>COUNTIF(Table3[[#This Row],[512]:[51]],"yes")&gt;0</f>
        <v>0</v>
      </c>
      <c r="AO168" s="45" t="str">
        <f>IF(Table3[[#This Row],[512]]="yes",Table3[[#This Row],[Column1]],"")</f>
        <v/>
      </c>
      <c r="AP168" s="45" t="str">
        <f>IF(Table3[[#This Row],[250]]="yes",Table3[[#This Row],[Column1.5]],"")</f>
        <v/>
      </c>
      <c r="AQ168" s="45" t="str">
        <f>IF(Table3[[#This Row],[288]]="yes",Table3[[#This Row],[Column2]],"")</f>
        <v/>
      </c>
      <c r="AR168" s="45" t="str">
        <f>IF(Table3[[#This Row],[144]]="yes",Table3[[#This Row],[Column3]],"")</f>
        <v/>
      </c>
      <c r="AS168" s="45" t="str">
        <f>IF(Table3[[#This Row],[26]]="yes",Table3[[#This Row],[Column4]],"")</f>
        <v/>
      </c>
      <c r="AT168" s="45" t="str">
        <f>IF(Table3[[#This Row],[51]]="yes",Table3[[#This Row],[Column5]],"")</f>
        <v/>
      </c>
      <c r="AU168" s="29" t="str">
        <f>IF(COUNTBLANK(Table3[[#This Row],[Date 1]:[Date 8]])=7,IF(Table3[[#This Row],[Column9]]&lt;&gt;"",IF(SUM(L168:S168)&lt;&gt;0,Table3[[#This Row],[Column9]],""),""),(SUBSTITUTE(TRIM(SUBSTITUTE(AO168&amp;","&amp;AP168&amp;","&amp;AQ168&amp;","&amp;AR168&amp;","&amp;AS168&amp;","&amp;AT168&amp;",",","," "))," ",", ")))</f>
        <v/>
      </c>
      <c r="AV168" s="35" t="str">
        <f>IF(COUNTBLANK(L168:AC168)&lt;&gt;13,IF(Table3[[#This Row],[Comments]]="Please order in multiples of 20. Minimum order of 100.",IF(COUNTBLANK(Table3[[#This Row],[Date 1]:[Order]])=12,"",1),1),IF(OR(F168="yes",G168="yes",H168="yes",I168="yes",J168="yes",K168="yes"="yes"),1,""))</f>
        <v/>
      </c>
    </row>
    <row r="169" spans="1:48" ht="36" thickBot="1" x14ac:dyDescent="0.4">
      <c r="A169" s="27" t="s">
        <v>187</v>
      </c>
      <c r="B169" s="164">
        <v>1845</v>
      </c>
      <c r="C169" s="16" t="s">
        <v>3282</v>
      </c>
      <c r="D169" s="32" t="s">
        <v>1536</v>
      </c>
      <c r="E169" s="31"/>
      <c r="F169" s="30" t="s">
        <v>128</v>
      </c>
      <c r="G169" s="30" t="s">
        <v>128</v>
      </c>
      <c r="H169" s="30" t="s">
        <v>128</v>
      </c>
      <c r="I169" s="30" t="s">
        <v>128</v>
      </c>
      <c r="J169" s="30" t="s">
        <v>21</v>
      </c>
      <c r="K169" s="30" t="s">
        <v>21</v>
      </c>
      <c r="L169" s="22"/>
      <c r="M169" s="20"/>
      <c r="N169" s="20"/>
      <c r="O169" s="20"/>
      <c r="P169" s="20"/>
      <c r="Q169" s="20"/>
      <c r="R169" s="20"/>
      <c r="S169" s="21"/>
      <c r="T169" s="181" t="str">
        <f>Table3[[#This Row],[Column12]]</f>
        <v>Auto:</v>
      </c>
      <c r="U169" s="25"/>
      <c r="V169" s="51" t="str">
        <f>IF(Table3[[#This Row],[TagOrderMethod]]="Ratio:","plants per 1 tag",IF(Table3[[#This Row],[TagOrderMethod]]="tags included","",IF(Table3[[#This Row],[TagOrderMethod]]="Qty:","tags",IF(Table3[[#This Row],[TagOrderMethod]]="Auto:",IF(U169&lt;&gt;"","tags","")))))</f>
        <v/>
      </c>
      <c r="W169" s="17">
        <v>50</v>
      </c>
      <c r="X169" s="17" t="str">
        <f>IF(ISNUMBER(SEARCH("tag",Table3[[#This Row],[Notes]])), "Yes", "No")</f>
        <v>No</v>
      </c>
      <c r="Y169" s="17" t="str">
        <f>IF(Table3[[#This Row],[Column11]]="yes","tags included","Auto:")</f>
        <v>Auto:</v>
      </c>
      <c r="Z1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Row],[TagOrderMethod]]="Auto:",IF(U169&gt;0,U169,IF(COUNTBLANK(L169:S169)=8,"",(IF(Table3[[#This Row],[Column11]]&lt;&gt;"no",Table3[[#This Row],[Size]]*(SUM(Table3[[#This Row],[Date 1]:[Date 8]])),"")))),""))),(Table3[[#This Row],[Bundle]])),"")</f>
        <v/>
      </c>
      <c r="AB169" s="94" t="str">
        <f t="shared" si="3"/>
        <v/>
      </c>
      <c r="AC169" s="75"/>
      <c r="AD169" s="42"/>
      <c r="AE169" s="43"/>
      <c r="AF169" s="44"/>
      <c r="AG169" s="134" t="s">
        <v>3840</v>
      </c>
      <c r="AH169" s="134" t="s">
        <v>3841</v>
      </c>
      <c r="AI169" s="134" t="s">
        <v>1463</v>
      </c>
      <c r="AJ169" s="134" t="s">
        <v>1464</v>
      </c>
      <c r="AK169" s="134" t="s">
        <v>21</v>
      </c>
      <c r="AL169" s="134" t="s">
        <v>21</v>
      </c>
      <c r="AM169" s="134" t="b">
        <f>IF(AND(Table3[[#This Row],[Column68]]=TRUE,COUNTBLANK(Table3[[#This Row],[Date 1]:[Date 8]])=8),TRUE,FALSE)</f>
        <v>0</v>
      </c>
      <c r="AN169" s="134" t="b">
        <f>COUNTIF(Table3[[#This Row],[512]:[51]],"yes")&gt;0</f>
        <v>0</v>
      </c>
      <c r="AO169" s="45" t="str">
        <f>IF(Table3[[#This Row],[512]]="yes",Table3[[#This Row],[Column1]],"")</f>
        <v/>
      </c>
      <c r="AP169" s="45" t="str">
        <f>IF(Table3[[#This Row],[250]]="yes",Table3[[#This Row],[Column1.5]],"")</f>
        <v/>
      </c>
      <c r="AQ169" s="45" t="str">
        <f>IF(Table3[[#This Row],[288]]="yes",Table3[[#This Row],[Column2]],"")</f>
        <v/>
      </c>
      <c r="AR169" s="45" t="str">
        <f>IF(Table3[[#This Row],[144]]="yes",Table3[[#This Row],[Column3]],"")</f>
        <v/>
      </c>
      <c r="AS169" s="45" t="str">
        <f>IF(Table3[[#This Row],[26]]="yes",Table3[[#This Row],[Column4]],"")</f>
        <v/>
      </c>
      <c r="AT169" s="45" t="str">
        <f>IF(Table3[[#This Row],[51]]="yes",Table3[[#This Row],[Column5]],"")</f>
        <v/>
      </c>
      <c r="AU169" s="29" t="str">
        <f>IF(COUNTBLANK(Table3[[#This Row],[Date 1]:[Date 8]])=7,IF(Table3[[#This Row],[Column9]]&lt;&gt;"",IF(SUM(L169:S169)&lt;&gt;0,Table3[[#This Row],[Column9]],""),""),(SUBSTITUTE(TRIM(SUBSTITUTE(AO169&amp;","&amp;AP169&amp;","&amp;AQ169&amp;","&amp;AR169&amp;","&amp;AS169&amp;","&amp;AT169&amp;",",","," "))," ",", ")))</f>
        <v/>
      </c>
      <c r="AV169" s="35" t="str">
        <f>IF(COUNTBLANK(L169:AC169)&lt;&gt;13,IF(Table3[[#This Row],[Comments]]="Please order in multiples of 20. Minimum order of 100.",IF(COUNTBLANK(Table3[[#This Row],[Date 1]:[Order]])=12,"",1),1),IF(OR(F169="yes",G169="yes",H169="yes",I169="yes",J169="yes",K169="yes"="yes"),1,""))</f>
        <v/>
      </c>
    </row>
    <row r="170" spans="1:48" ht="36" thickBot="1" x14ac:dyDescent="0.4">
      <c r="A170" s="27" t="s">
        <v>187</v>
      </c>
      <c r="B170" s="164">
        <v>1850</v>
      </c>
      <c r="C170" s="16" t="s">
        <v>3282</v>
      </c>
      <c r="D170" s="32" t="s">
        <v>901</v>
      </c>
      <c r="E170" s="31"/>
      <c r="F170" s="30" t="s">
        <v>128</v>
      </c>
      <c r="G170" s="30" t="s">
        <v>21</v>
      </c>
      <c r="H170" s="30" t="s">
        <v>128</v>
      </c>
      <c r="I170" s="30" t="s">
        <v>128</v>
      </c>
      <c r="J170" s="30" t="s">
        <v>21</v>
      </c>
      <c r="K170" s="30" t="s">
        <v>21</v>
      </c>
      <c r="L170" s="22"/>
      <c r="M170" s="20"/>
      <c r="N170" s="20"/>
      <c r="O170" s="20"/>
      <c r="P170" s="20"/>
      <c r="Q170" s="20"/>
      <c r="R170" s="20"/>
      <c r="S170" s="21"/>
      <c r="T170" s="181" t="str">
        <f>Table3[[#This Row],[Column12]]</f>
        <v>Auto:</v>
      </c>
      <c r="U170" s="25"/>
      <c r="V170" s="51" t="str">
        <f>IF(Table3[[#This Row],[TagOrderMethod]]="Ratio:","plants per 1 tag",IF(Table3[[#This Row],[TagOrderMethod]]="tags included","",IF(Table3[[#This Row],[TagOrderMethod]]="Qty:","tags",IF(Table3[[#This Row],[TagOrderMethod]]="Auto:",IF(U170&lt;&gt;"","tags","")))))</f>
        <v/>
      </c>
      <c r="W170" s="17">
        <v>50</v>
      </c>
      <c r="X170" s="17" t="str">
        <f>IF(ISNUMBER(SEARCH("tag",Table3[[#This Row],[Notes]])), "Yes", "No")</f>
        <v>No</v>
      </c>
      <c r="Y170" s="17" t="str">
        <f>IF(Table3[[#This Row],[Column11]]="yes","tags included","Auto:")</f>
        <v>Auto:</v>
      </c>
      <c r="Z1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Row],[TagOrderMethod]]="Auto:",IF(U170&gt;0,U170,IF(COUNTBLANK(L170:S170)=8,"",(IF(Table3[[#This Row],[Column11]]&lt;&gt;"no",Table3[[#This Row],[Size]]*(SUM(Table3[[#This Row],[Date 1]:[Date 8]])),"")))),""))),(Table3[[#This Row],[Bundle]])),"")</f>
        <v/>
      </c>
      <c r="AB170" s="94" t="str">
        <f t="shared" si="3"/>
        <v/>
      </c>
      <c r="AC170" s="75"/>
      <c r="AD170" s="42"/>
      <c r="AE170" s="43"/>
      <c r="AF170" s="44"/>
      <c r="AG170" s="134" t="s">
        <v>3842</v>
      </c>
      <c r="AH170" s="134" t="s">
        <v>21</v>
      </c>
      <c r="AI170" s="134" t="s">
        <v>3843</v>
      </c>
      <c r="AJ170" s="134" t="s">
        <v>3844</v>
      </c>
      <c r="AK170" s="134" t="s">
        <v>21</v>
      </c>
      <c r="AL170" s="134" t="s">
        <v>21</v>
      </c>
      <c r="AM170" s="134" t="b">
        <f>IF(AND(Table3[[#This Row],[Column68]]=TRUE,COUNTBLANK(Table3[[#This Row],[Date 1]:[Date 8]])=8),TRUE,FALSE)</f>
        <v>0</v>
      </c>
      <c r="AN170" s="134" t="b">
        <f>COUNTIF(Table3[[#This Row],[512]:[51]],"yes")&gt;0</f>
        <v>0</v>
      </c>
      <c r="AO170" s="45" t="str">
        <f>IF(Table3[[#This Row],[512]]="yes",Table3[[#This Row],[Column1]],"")</f>
        <v/>
      </c>
      <c r="AP170" s="45" t="str">
        <f>IF(Table3[[#This Row],[250]]="yes",Table3[[#This Row],[Column1.5]],"")</f>
        <v/>
      </c>
      <c r="AQ170" s="45" t="str">
        <f>IF(Table3[[#This Row],[288]]="yes",Table3[[#This Row],[Column2]],"")</f>
        <v/>
      </c>
      <c r="AR170" s="45" t="str">
        <f>IF(Table3[[#This Row],[144]]="yes",Table3[[#This Row],[Column3]],"")</f>
        <v/>
      </c>
      <c r="AS170" s="45" t="str">
        <f>IF(Table3[[#This Row],[26]]="yes",Table3[[#This Row],[Column4]],"")</f>
        <v/>
      </c>
      <c r="AT170" s="45" t="str">
        <f>IF(Table3[[#This Row],[51]]="yes",Table3[[#This Row],[Column5]],"")</f>
        <v/>
      </c>
      <c r="AU170" s="29" t="str">
        <f>IF(COUNTBLANK(Table3[[#This Row],[Date 1]:[Date 8]])=7,IF(Table3[[#This Row],[Column9]]&lt;&gt;"",IF(SUM(L170:S170)&lt;&gt;0,Table3[[#This Row],[Column9]],""),""),(SUBSTITUTE(TRIM(SUBSTITUTE(AO170&amp;","&amp;AP170&amp;","&amp;AQ170&amp;","&amp;AR170&amp;","&amp;AS170&amp;","&amp;AT170&amp;",",","," "))," ",", ")))</f>
        <v/>
      </c>
      <c r="AV170" s="35" t="str">
        <f>IF(COUNTBLANK(L170:AC170)&lt;&gt;13,IF(Table3[[#This Row],[Comments]]="Please order in multiples of 20. Minimum order of 100.",IF(COUNTBLANK(Table3[[#This Row],[Date 1]:[Order]])=12,"",1),1),IF(OR(F170="yes",G170="yes",H170="yes",I170="yes",J170="yes",K170="yes"="yes"),1,""))</f>
        <v/>
      </c>
    </row>
    <row r="171" spans="1:48" ht="36" thickBot="1" x14ac:dyDescent="0.4">
      <c r="A171" s="27" t="s">
        <v>187</v>
      </c>
      <c r="B171" s="164">
        <v>1855</v>
      </c>
      <c r="C171" s="16" t="s">
        <v>3282</v>
      </c>
      <c r="D171" s="32" t="s">
        <v>1815</v>
      </c>
      <c r="E171" s="31"/>
      <c r="F171" s="30" t="s">
        <v>128</v>
      </c>
      <c r="G171" s="30" t="s">
        <v>128</v>
      </c>
      <c r="H171" s="30" t="s">
        <v>128</v>
      </c>
      <c r="I171" s="30" t="s">
        <v>128</v>
      </c>
      <c r="J171" s="30" t="s">
        <v>21</v>
      </c>
      <c r="K171" s="30" t="s">
        <v>21</v>
      </c>
      <c r="L171" s="22"/>
      <c r="M171" s="20"/>
      <c r="N171" s="20"/>
      <c r="O171" s="20"/>
      <c r="P171" s="20"/>
      <c r="Q171" s="20"/>
      <c r="R171" s="20"/>
      <c r="S171" s="21"/>
      <c r="T171" s="181" t="str">
        <f>Table3[[#This Row],[Column12]]</f>
        <v>Auto:</v>
      </c>
      <c r="U171" s="25"/>
      <c r="V171" s="51" t="str">
        <f>IF(Table3[[#This Row],[TagOrderMethod]]="Ratio:","plants per 1 tag",IF(Table3[[#This Row],[TagOrderMethod]]="tags included","",IF(Table3[[#This Row],[TagOrderMethod]]="Qty:","tags",IF(Table3[[#This Row],[TagOrderMethod]]="Auto:",IF(U171&lt;&gt;"","tags","")))))</f>
        <v/>
      </c>
      <c r="W171" s="17">
        <v>50</v>
      </c>
      <c r="X171" s="17" t="str">
        <f>IF(ISNUMBER(SEARCH("tag",Table3[[#This Row],[Notes]])), "Yes", "No")</f>
        <v>No</v>
      </c>
      <c r="Y171" s="17" t="str">
        <f>IF(Table3[[#This Row],[Column11]]="yes","tags included","Auto:")</f>
        <v>Auto:</v>
      </c>
      <c r="Z1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Row],[TagOrderMethod]]="Auto:",IF(U171&gt;0,U171,IF(COUNTBLANK(L171:S171)=8,"",(IF(Table3[[#This Row],[Column11]]&lt;&gt;"no",Table3[[#This Row],[Size]]*(SUM(Table3[[#This Row],[Date 1]:[Date 8]])),"")))),""))),(Table3[[#This Row],[Bundle]])),"")</f>
        <v/>
      </c>
      <c r="AB171" s="94" t="str">
        <f t="shared" si="3"/>
        <v/>
      </c>
      <c r="AC171" s="75"/>
      <c r="AD171" s="42"/>
      <c r="AE171" s="43"/>
      <c r="AF171" s="44"/>
      <c r="AG171" s="134" t="s">
        <v>3845</v>
      </c>
      <c r="AH171" s="134" t="s">
        <v>3846</v>
      </c>
      <c r="AI171" s="134" t="s">
        <v>3847</v>
      </c>
      <c r="AJ171" s="134" t="s">
        <v>3848</v>
      </c>
      <c r="AK171" s="134" t="s">
        <v>21</v>
      </c>
      <c r="AL171" s="134" t="s">
        <v>21</v>
      </c>
      <c r="AM171" s="134" t="b">
        <f>IF(AND(Table3[[#This Row],[Column68]]=TRUE,COUNTBLANK(Table3[[#This Row],[Date 1]:[Date 8]])=8),TRUE,FALSE)</f>
        <v>0</v>
      </c>
      <c r="AN171" s="134" t="b">
        <f>COUNTIF(Table3[[#This Row],[512]:[51]],"yes")&gt;0</f>
        <v>0</v>
      </c>
      <c r="AO171" s="45" t="str">
        <f>IF(Table3[[#This Row],[512]]="yes",Table3[[#This Row],[Column1]],"")</f>
        <v/>
      </c>
      <c r="AP171" s="45" t="str">
        <f>IF(Table3[[#This Row],[250]]="yes",Table3[[#This Row],[Column1.5]],"")</f>
        <v/>
      </c>
      <c r="AQ171" s="45" t="str">
        <f>IF(Table3[[#This Row],[288]]="yes",Table3[[#This Row],[Column2]],"")</f>
        <v/>
      </c>
      <c r="AR171" s="45" t="str">
        <f>IF(Table3[[#This Row],[144]]="yes",Table3[[#This Row],[Column3]],"")</f>
        <v/>
      </c>
      <c r="AS171" s="45" t="str">
        <f>IF(Table3[[#This Row],[26]]="yes",Table3[[#This Row],[Column4]],"")</f>
        <v/>
      </c>
      <c r="AT171" s="45" t="str">
        <f>IF(Table3[[#This Row],[51]]="yes",Table3[[#This Row],[Column5]],"")</f>
        <v/>
      </c>
      <c r="AU171" s="29" t="str">
        <f>IF(COUNTBLANK(Table3[[#This Row],[Date 1]:[Date 8]])=7,IF(Table3[[#This Row],[Column9]]&lt;&gt;"",IF(SUM(L171:S171)&lt;&gt;0,Table3[[#This Row],[Column9]],""),""),(SUBSTITUTE(TRIM(SUBSTITUTE(AO171&amp;","&amp;AP171&amp;","&amp;AQ171&amp;","&amp;AR171&amp;","&amp;AS171&amp;","&amp;AT171&amp;",",","," "))," ",", ")))</f>
        <v/>
      </c>
      <c r="AV171" s="35" t="str">
        <f>IF(COUNTBLANK(L171:AC171)&lt;&gt;13,IF(Table3[[#This Row],[Comments]]="Please order in multiples of 20. Minimum order of 100.",IF(COUNTBLANK(Table3[[#This Row],[Date 1]:[Order]])=12,"",1),1),IF(OR(F171="yes",G171="yes",H171="yes",I171="yes",J171="yes",K171="yes"="yes"),1,""))</f>
        <v/>
      </c>
    </row>
    <row r="172" spans="1:48" ht="36" thickBot="1" x14ac:dyDescent="0.4">
      <c r="A172" s="27" t="s">
        <v>187</v>
      </c>
      <c r="B172" s="164">
        <v>1865</v>
      </c>
      <c r="C172" s="16" t="s">
        <v>3282</v>
      </c>
      <c r="D172" s="32" t="s">
        <v>1297</v>
      </c>
      <c r="E172" s="31"/>
      <c r="F172" s="30" t="s">
        <v>128</v>
      </c>
      <c r="G172" s="30" t="s">
        <v>128</v>
      </c>
      <c r="H172" s="30" t="s">
        <v>128</v>
      </c>
      <c r="I172" s="30" t="s">
        <v>128</v>
      </c>
      <c r="J172" s="30" t="s">
        <v>21</v>
      </c>
      <c r="K172" s="30" t="s">
        <v>21</v>
      </c>
      <c r="L172" s="22"/>
      <c r="M172" s="20"/>
      <c r="N172" s="20"/>
      <c r="O172" s="20"/>
      <c r="P172" s="20"/>
      <c r="Q172" s="20"/>
      <c r="R172" s="20"/>
      <c r="S172" s="21"/>
      <c r="T172" s="181" t="str">
        <f>Table3[[#This Row],[Column12]]</f>
        <v>Auto:</v>
      </c>
      <c r="U172" s="25"/>
      <c r="V172" s="51" t="str">
        <f>IF(Table3[[#This Row],[TagOrderMethod]]="Ratio:","plants per 1 tag",IF(Table3[[#This Row],[TagOrderMethod]]="tags included","",IF(Table3[[#This Row],[TagOrderMethod]]="Qty:","tags",IF(Table3[[#This Row],[TagOrderMethod]]="Auto:",IF(U172&lt;&gt;"","tags","")))))</f>
        <v/>
      </c>
      <c r="W172" s="17">
        <v>50</v>
      </c>
      <c r="X172" s="17" t="str">
        <f>IF(ISNUMBER(SEARCH("tag",Table3[[#This Row],[Notes]])), "Yes", "No")</f>
        <v>No</v>
      </c>
      <c r="Y172" s="17" t="str">
        <f>IF(Table3[[#This Row],[Column11]]="yes","tags included","Auto:")</f>
        <v>Auto:</v>
      </c>
      <c r="Z1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Row],[TagOrderMethod]]="Auto:",IF(U172&gt;0,U172,IF(COUNTBLANK(L172:S172)=8,"",(IF(Table3[[#This Row],[Column11]]&lt;&gt;"no",Table3[[#This Row],[Size]]*(SUM(Table3[[#This Row],[Date 1]:[Date 8]])),"")))),""))),(Table3[[#This Row],[Bundle]])),"")</f>
        <v/>
      </c>
      <c r="AB172" s="94" t="str">
        <f t="shared" si="3"/>
        <v/>
      </c>
      <c r="AC172" s="75"/>
      <c r="AD172" s="42"/>
      <c r="AE172" s="43"/>
      <c r="AF172" s="44"/>
      <c r="AG172" s="134" t="s">
        <v>1989</v>
      </c>
      <c r="AH172" s="134" t="s">
        <v>1990</v>
      </c>
      <c r="AI172" s="134" t="s">
        <v>1991</v>
      </c>
      <c r="AJ172" s="134" t="s">
        <v>1992</v>
      </c>
      <c r="AK172" s="134" t="s">
        <v>21</v>
      </c>
      <c r="AL172" s="134" t="s">
        <v>21</v>
      </c>
      <c r="AM172" s="134" t="b">
        <f>IF(AND(Table3[[#This Row],[Column68]]=TRUE,COUNTBLANK(Table3[[#This Row],[Date 1]:[Date 8]])=8),TRUE,FALSE)</f>
        <v>0</v>
      </c>
      <c r="AN172" s="134" t="b">
        <f>COUNTIF(Table3[[#This Row],[512]:[51]],"yes")&gt;0</f>
        <v>0</v>
      </c>
      <c r="AO172" s="45" t="str">
        <f>IF(Table3[[#This Row],[512]]="yes",Table3[[#This Row],[Column1]],"")</f>
        <v/>
      </c>
      <c r="AP172" s="45" t="str">
        <f>IF(Table3[[#This Row],[250]]="yes",Table3[[#This Row],[Column1.5]],"")</f>
        <v/>
      </c>
      <c r="AQ172" s="45" t="str">
        <f>IF(Table3[[#This Row],[288]]="yes",Table3[[#This Row],[Column2]],"")</f>
        <v/>
      </c>
      <c r="AR172" s="45" t="str">
        <f>IF(Table3[[#This Row],[144]]="yes",Table3[[#This Row],[Column3]],"")</f>
        <v/>
      </c>
      <c r="AS172" s="45" t="str">
        <f>IF(Table3[[#This Row],[26]]="yes",Table3[[#This Row],[Column4]],"")</f>
        <v/>
      </c>
      <c r="AT172" s="45" t="str">
        <f>IF(Table3[[#This Row],[51]]="yes",Table3[[#This Row],[Column5]],"")</f>
        <v/>
      </c>
      <c r="AU172" s="29" t="str">
        <f>IF(COUNTBLANK(Table3[[#This Row],[Date 1]:[Date 8]])=7,IF(Table3[[#This Row],[Column9]]&lt;&gt;"",IF(SUM(L172:S172)&lt;&gt;0,Table3[[#This Row],[Column9]],""),""),(SUBSTITUTE(TRIM(SUBSTITUTE(AO172&amp;","&amp;AP172&amp;","&amp;AQ172&amp;","&amp;AR172&amp;","&amp;AS172&amp;","&amp;AT172&amp;",",","," "))," ",", ")))</f>
        <v/>
      </c>
      <c r="AV172" s="35" t="str">
        <f>IF(COUNTBLANK(L172:AC172)&lt;&gt;13,IF(Table3[[#This Row],[Comments]]="Please order in multiples of 20. Minimum order of 100.",IF(COUNTBLANK(Table3[[#This Row],[Date 1]:[Order]])=12,"",1),1),IF(OR(F172="yes",G172="yes",H172="yes",I172="yes",J172="yes",K172="yes"="yes"),1,""))</f>
        <v/>
      </c>
    </row>
    <row r="173" spans="1:48" ht="36" thickBot="1" x14ac:dyDescent="0.4">
      <c r="A173" s="27" t="s">
        <v>187</v>
      </c>
      <c r="B173" s="164">
        <v>1900</v>
      </c>
      <c r="C173" s="16" t="s">
        <v>3282</v>
      </c>
      <c r="D173" s="32" t="s">
        <v>84</v>
      </c>
      <c r="E173" s="31"/>
      <c r="F173" s="30" t="s">
        <v>21</v>
      </c>
      <c r="G173" s="30" t="s">
        <v>21</v>
      </c>
      <c r="H173" s="30" t="s">
        <v>128</v>
      </c>
      <c r="I173" s="30" t="s">
        <v>128</v>
      </c>
      <c r="J173" s="30" t="s">
        <v>128</v>
      </c>
      <c r="K173" s="30" t="s">
        <v>21</v>
      </c>
      <c r="L173" s="22"/>
      <c r="M173" s="20"/>
      <c r="N173" s="20"/>
      <c r="O173" s="20"/>
      <c r="P173" s="20"/>
      <c r="Q173" s="20"/>
      <c r="R173" s="20"/>
      <c r="S173" s="21"/>
      <c r="T173" s="181" t="str">
        <f>Table3[[#This Row],[Column12]]</f>
        <v>Auto:</v>
      </c>
      <c r="U173" s="25"/>
      <c r="V173" s="51" t="str">
        <f>IF(Table3[[#This Row],[TagOrderMethod]]="Ratio:","plants per 1 tag",IF(Table3[[#This Row],[TagOrderMethod]]="tags included","",IF(Table3[[#This Row],[TagOrderMethod]]="Qty:","tags",IF(Table3[[#This Row],[TagOrderMethod]]="Auto:",IF(U173&lt;&gt;"","tags","")))))</f>
        <v/>
      </c>
      <c r="W173" s="17">
        <v>50</v>
      </c>
      <c r="X173" s="17" t="str">
        <f>IF(ISNUMBER(SEARCH("tag",Table3[[#This Row],[Notes]])), "Yes", "No")</f>
        <v>No</v>
      </c>
      <c r="Y173" s="17" t="str">
        <f>IF(Table3[[#This Row],[Column11]]="yes","tags included","Auto:")</f>
        <v>Auto:</v>
      </c>
      <c r="Z1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Row],[TagOrderMethod]]="Auto:",IF(U173&gt;0,U173,IF(COUNTBLANK(L173:S173)=8,"",(IF(Table3[[#This Row],[Column11]]&lt;&gt;"no",Table3[[#This Row],[Size]]*(SUM(Table3[[#This Row],[Date 1]:[Date 8]])),"")))),""))),(Table3[[#This Row],[Bundle]])),"")</f>
        <v/>
      </c>
      <c r="AB173" s="94" t="str">
        <f t="shared" si="3"/>
        <v/>
      </c>
      <c r="AC173" s="75"/>
      <c r="AD173" s="42"/>
      <c r="AE173" s="43"/>
      <c r="AF173" s="44"/>
      <c r="AG173" s="134" t="s">
        <v>21</v>
      </c>
      <c r="AH173" s="134" t="s">
        <v>21</v>
      </c>
      <c r="AI173" s="134" t="s">
        <v>3849</v>
      </c>
      <c r="AJ173" s="134" t="s">
        <v>3850</v>
      </c>
      <c r="AK173" s="134" t="s">
        <v>3851</v>
      </c>
      <c r="AL173" s="134" t="s">
        <v>21</v>
      </c>
      <c r="AM173" s="134" t="b">
        <f>IF(AND(Table3[[#This Row],[Column68]]=TRUE,COUNTBLANK(Table3[[#This Row],[Date 1]:[Date 8]])=8),TRUE,FALSE)</f>
        <v>0</v>
      </c>
      <c r="AN173" s="134" t="b">
        <f>COUNTIF(Table3[[#This Row],[512]:[51]],"yes")&gt;0</f>
        <v>0</v>
      </c>
      <c r="AO173" s="45" t="str">
        <f>IF(Table3[[#This Row],[512]]="yes",Table3[[#This Row],[Column1]],"")</f>
        <v/>
      </c>
      <c r="AP173" s="45" t="str">
        <f>IF(Table3[[#This Row],[250]]="yes",Table3[[#This Row],[Column1.5]],"")</f>
        <v/>
      </c>
      <c r="AQ173" s="45" t="str">
        <f>IF(Table3[[#This Row],[288]]="yes",Table3[[#This Row],[Column2]],"")</f>
        <v/>
      </c>
      <c r="AR173" s="45" t="str">
        <f>IF(Table3[[#This Row],[144]]="yes",Table3[[#This Row],[Column3]],"")</f>
        <v/>
      </c>
      <c r="AS173" s="45" t="str">
        <f>IF(Table3[[#This Row],[26]]="yes",Table3[[#This Row],[Column4]],"")</f>
        <v/>
      </c>
      <c r="AT173" s="45" t="str">
        <f>IF(Table3[[#This Row],[51]]="yes",Table3[[#This Row],[Column5]],"")</f>
        <v/>
      </c>
      <c r="AU173" s="29" t="str">
        <f>IF(COUNTBLANK(Table3[[#This Row],[Date 1]:[Date 8]])=7,IF(Table3[[#This Row],[Column9]]&lt;&gt;"",IF(SUM(L173:S173)&lt;&gt;0,Table3[[#This Row],[Column9]],""),""),(SUBSTITUTE(TRIM(SUBSTITUTE(AO173&amp;","&amp;AP173&amp;","&amp;AQ173&amp;","&amp;AR173&amp;","&amp;AS173&amp;","&amp;AT173&amp;",",","," "))," ",", ")))</f>
        <v/>
      </c>
      <c r="AV173" s="35" t="str">
        <f>IF(COUNTBLANK(L173:AC173)&lt;&gt;13,IF(Table3[[#This Row],[Comments]]="Please order in multiples of 20. Minimum order of 100.",IF(COUNTBLANK(Table3[[#This Row],[Date 1]:[Order]])=12,"",1),1),IF(OR(F173="yes",G173="yes",H173="yes",I173="yes",J173="yes",K173="yes"="yes"),1,""))</f>
        <v/>
      </c>
    </row>
    <row r="174" spans="1:48" ht="36" thickBot="1" x14ac:dyDescent="0.4">
      <c r="A174" s="27" t="s">
        <v>187</v>
      </c>
      <c r="B174" s="164">
        <v>1905</v>
      </c>
      <c r="C174" s="16" t="s">
        <v>3282</v>
      </c>
      <c r="D174" s="32" t="s">
        <v>177</v>
      </c>
      <c r="E174" s="31"/>
      <c r="F174" s="30" t="s">
        <v>21</v>
      </c>
      <c r="G174" s="30" t="s">
        <v>21</v>
      </c>
      <c r="H174" s="30" t="s">
        <v>128</v>
      </c>
      <c r="I174" s="30" t="s">
        <v>128</v>
      </c>
      <c r="J174" s="30" t="s">
        <v>128</v>
      </c>
      <c r="K174" s="30" t="s">
        <v>21</v>
      </c>
      <c r="L174" s="22"/>
      <c r="M174" s="20"/>
      <c r="N174" s="20"/>
      <c r="O174" s="20"/>
      <c r="P174" s="20"/>
      <c r="Q174" s="20"/>
      <c r="R174" s="20"/>
      <c r="S174" s="21"/>
      <c r="T174" s="181" t="str">
        <f>Table3[[#This Row],[Column12]]</f>
        <v>Auto:</v>
      </c>
      <c r="U174" s="25"/>
      <c r="V174" s="51" t="str">
        <f>IF(Table3[[#This Row],[TagOrderMethod]]="Ratio:","plants per 1 tag",IF(Table3[[#This Row],[TagOrderMethod]]="tags included","",IF(Table3[[#This Row],[TagOrderMethod]]="Qty:","tags",IF(Table3[[#This Row],[TagOrderMethod]]="Auto:",IF(U174&lt;&gt;"","tags","")))))</f>
        <v/>
      </c>
      <c r="W174" s="17">
        <v>50</v>
      </c>
      <c r="X174" s="17" t="str">
        <f>IF(ISNUMBER(SEARCH("tag",Table3[[#This Row],[Notes]])), "Yes", "No")</f>
        <v>No</v>
      </c>
      <c r="Y174" s="17" t="str">
        <f>IF(Table3[[#This Row],[Column11]]="yes","tags included","Auto:")</f>
        <v>Auto:</v>
      </c>
      <c r="Z1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Row],[TagOrderMethod]]="Auto:",IF(U174&gt;0,U174,IF(COUNTBLANK(L174:S174)=8,"",(IF(Table3[[#This Row],[Column11]]&lt;&gt;"no",Table3[[#This Row],[Size]]*(SUM(Table3[[#This Row],[Date 1]:[Date 8]])),"")))),""))),(Table3[[#This Row],[Bundle]])),"")</f>
        <v/>
      </c>
      <c r="AB174" s="94" t="str">
        <f t="shared" si="3"/>
        <v/>
      </c>
      <c r="AC174" s="75"/>
      <c r="AD174" s="42"/>
      <c r="AE174" s="43"/>
      <c r="AF174" s="44"/>
      <c r="AG174" s="134" t="s">
        <v>21</v>
      </c>
      <c r="AH174" s="134" t="s">
        <v>21</v>
      </c>
      <c r="AI174" s="134" t="s">
        <v>3852</v>
      </c>
      <c r="AJ174" s="134" t="s">
        <v>3853</v>
      </c>
      <c r="AK174" s="134" t="s">
        <v>3854</v>
      </c>
      <c r="AL174" s="134" t="s">
        <v>21</v>
      </c>
      <c r="AM174" s="134" t="b">
        <f>IF(AND(Table3[[#This Row],[Column68]]=TRUE,COUNTBLANK(Table3[[#This Row],[Date 1]:[Date 8]])=8),TRUE,FALSE)</f>
        <v>0</v>
      </c>
      <c r="AN174" s="134" t="b">
        <f>COUNTIF(Table3[[#This Row],[512]:[51]],"yes")&gt;0</f>
        <v>0</v>
      </c>
      <c r="AO174" s="45" t="str">
        <f>IF(Table3[[#This Row],[512]]="yes",Table3[[#This Row],[Column1]],"")</f>
        <v/>
      </c>
      <c r="AP174" s="45" t="str">
        <f>IF(Table3[[#This Row],[250]]="yes",Table3[[#This Row],[Column1.5]],"")</f>
        <v/>
      </c>
      <c r="AQ174" s="45" t="str">
        <f>IF(Table3[[#This Row],[288]]="yes",Table3[[#This Row],[Column2]],"")</f>
        <v/>
      </c>
      <c r="AR174" s="45" t="str">
        <f>IF(Table3[[#This Row],[144]]="yes",Table3[[#This Row],[Column3]],"")</f>
        <v/>
      </c>
      <c r="AS174" s="45" t="str">
        <f>IF(Table3[[#This Row],[26]]="yes",Table3[[#This Row],[Column4]],"")</f>
        <v/>
      </c>
      <c r="AT174" s="45" t="str">
        <f>IF(Table3[[#This Row],[51]]="yes",Table3[[#This Row],[Column5]],"")</f>
        <v/>
      </c>
      <c r="AU174" s="29" t="str">
        <f>IF(COUNTBLANK(Table3[[#This Row],[Date 1]:[Date 8]])=7,IF(Table3[[#This Row],[Column9]]&lt;&gt;"",IF(SUM(L174:S174)&lt;&gt;0,Table3[[#This Row],[Column9]],""),""),(SUBSTITUTE(TRIM(SUBSTITUTE(AO174&amp;","&amp;AP174&amp;","&amp;AQ174&amp;","&amp;AR174&amp;","&amp;AS174&amp;","&amp;AT174&amp;",",","," "))," ",", ")))</f>
        <v/>
      </c>
      <c r="AV174" s="35" t="str">
        <f>IF(COUNTBLANK(L174:AC174)&lt;&gt;13,IF(Table3[[#This Row],[Comments]]="Please order in multiples of 20. Minimum order of 100.",IF(COUNTBLANK(Table3[[#This Row],[Date 1]:[Order]])=12,"",1),1),IF(OR(F174="yes",G174="yes",H174="yes",I174="yes",J174="yes",K174="yes"="yes"),1,""))</f>
        <v/>
      </c>
    </row>
    <row r="175" spans="1:48" ht="36" thickBot="1" x14ac:dyDescent="0.4">
      <c r="A175" s="27" t="s">
        <v>187</v>
      </c>
      <c r="B175" s="164">
        <v>1910</v>
      </c>
      <c r="C175" s="16" t="s">
        <v>3282</v>
      </c>
      <c r="D175" s="32" t="s">
        <v>1537</v>
      </c>
      <c r="E175" s="31"/>
      <c r="F175" s="30" t="s">
        <v>21</v>
      </c>
      <c r="G175" s="30" t="s">
        <v>21</v>
      </c>
      <c r="H175" s="30" t="s">
        <v>128</v>
      </c>
      <c r="I175" s="30" t="s">
        <v>128</v>
      </c>
      <c r="J175" s="30" t="s">
        <v>128</v>
      </c>
      <c r="K175" s="30" t="s">
        <v>21</v>
      </c>
      <c r="L175" s="22"/>
      <c r="M175" s="20"/>
      <c r="N175" s="20"/>
      <c r="O175" s="20"/>
      <c r="P175" s="20"/>
      <c r="Q175" s="20"/>
      <c r="R175" s="20"/>
      <c r="S175" s="21"/>
      <c r="T175" s="181" t="str">
        <f>Table3[[#This Row],[Column12]]</f>
        <v>Auto:</v>
      </c>
      <c r="U175" s="25"/>
      <c r="V175" s="51" t="str">
        <f>IF(Table3[[#This Row],[TagOrderMethod]]="Ratio:","plants per 1 tag",IF(Table3[[#This Row],[TagOrderMethod]]="tags included","",IF(Table3[[#This Row],[TagOrderMethod]]="Qty:","tags",IF(Table3[[#This Row],[TagOrderMethod]]="Auto:",IF(U175&lt;&gt;"","tags","")))))</f>
        <v/>
      </c>
      <c r="W175" s="17">
        <v>50</v>
      </c>
      <c r="X175" s="17" t="str">
        <f>IF(ISNUMBER(SEARCH("tag",Table3[[#This Row],[Notes]])), "Yes", "No")</f>
        <v>No</v>
      </c>
      <c r="Y175" s="17" t="str">
        <f>IF(Table3[[#This Row],[Column11]]="yes","tags included","Auto:")</f>
        <v>Auto:</v>
      </c>
      <c r="Z1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Row],[TagOrderMethod]]="Auto:",IF(U175&gt;0,U175,IF(COUNTBLANK(L175:S175)=8,"",(IF(Table3[[#This Row],[Column11]]&lt;&gt;"no",Table3[[#This Row],[Size]]*(SUM(Table3[[#This Row],[Date 1]:[Date 8]])),"")))),""))),(Table3[[#This Row],[Bundle]])),"")</f>
        <v/>
      </c>
      <c r="AB175" s="94" t="str">
        <f t="shared" si="3"/>
        <v/>
      </c>
      <c r="AC175" s="75"/>
      <c r="AD175" s="42"/>
      <c r="AE175" s="43"/>
      <c r="AF175" s="44"/>
      <c r="AG175" s="134" t="s">
        <v>21</v>
      </c>
      <c r="AH175" s="134" t="s">
        <v>21</v>
      </c>
      <c r="AI175" s="134" t="s">
        <v>2633</v>
      </c>
      <c r="AJ175" s="134" t="s">
        <v>2634</v>
      </c>
      <c r="AK175" s="134" t="s">
        <v>3855</v>
      </c>
      <c r="AL175" s="134" t="s">
        <v>21</v>
      </c>
      <c r="AM175" s="134" t="b">
        <f>IF(AND(Table3[[#This Row],[Column68]]=TRUE,COUNTBLANK(Table3[[#This Row],[Date 1]:[Date 8]])=8),TRUE,FALSE)</f>
        <v>0</v>
      </c>
      <c r="AN175" s="134" t="b">
        <f>COUNTIF(Table3[[#This Row],[512]:[51]],"yes")&gt;0</f>
        <v>0</v>
      </c>
      <c r="AO175" s="45" t="str">
        <f>IF(Table3[[#This Row],[512]]="yes",Table3[[#This Row],[Column1]],"")</f>
        <v/>
      </c>
      <c r="AP175" s="45" t="str">
        <f>IF(Table3[[#This Row],[250]]="yes",Table3[[#This Row],[Column1.5]],"")</f>
        <v/>
      </c>
      <c r="AQ175" s="45" t="str">
        <f>IF(Table3[[#This Row],[288]]="yes",Table3[[#This Row],[Column2]],"")</f>
        <v/>
      </c>
      <c r="AR175" s="45" t="str">
        <f>IF(Table3[[#This Row],[144]]="yes",Table3[[#This Row],[Column3]],"")</f>
        <v/>
      </c>
      <c r="AS175" s="45" t="str">
        <f>IF(Table3[[#This Row],[26]]="yes",Table3[[#This Row],[Column4]],"")</f>
        <v/>
      </c>
      <c r="AT175" s="45" t="str">
        <f>IF(Table3[[#This Row],[51]]="yes",Table3[[#This Row],[Column5]],"")</f>
        <v/>
      </c>
      <c r="AU175" s="29" t="str">
        <f>IF(COUNTBLANK(Table3[[#This Row],[Date 1]:[Date 8]])=7,IF(Table3[[#This Row],[Column9]]&lt;&gt;"",IF(SUM(L175:S175)&lt;&gt;0,Table3[[#This Row],[Column9]],""),""),(SUBSTITUTE(TRIM(SUBSTITUTE(AO175&amp;","&amp;AP175&amp;","&amp;AQ175&amp;","&amp;AR175&amp;","&amp;AS175&amp;","&amp;AT175&amp;",",","," "))," ",", ")))</f>
        <v/>
      </c>
      <c r="AV175" s="35" t="str">
        <f>IF(COUNTBLANK(L175:AC175)&lt;&gt;13,IF(Table3[[#This Row],[Comments]]="Please order in multiples of 20. Minimum order of 100.",IF(COUNTBLANK(Table3[[#This Row],[Date 1]:[Order]])=12,"",1),1),IF(OR(F175="yes",G175="yes",H175="yes",I175="yes",J175="yes",K175="yes"="yes"),1,""))</f>
        <v/>
      </c>
    </row>
    <row r="176" spans="1:48" ht="36" thickBot="1" x14ac:dyDescent="0.4">
      <c r="A176" s="27" t="s">
        <v>187</v>
      </c>
      <c r="B176" s="164">
        <v>1940</v>
      </c>
      <c r="C176" s="16" t="s">
        <v>3282</v>
      </c>
      <c r="D176" s="32" t="s">
        <v>902</v>
      </c>
      <c r="E176" s="31"/>
      <c r="F176" s="30" t="s">
        <v>21</v>
      </c>
      <c r="G176" s="30" t="s">
        <v>21</v>
      </c>
      <c r="H176" s="30" t="s">
        <v>128</v>
      </c>
      <c r="I176" s="30" t="s">
        <v>128</v>
      </c>
      <c r="J176" s="30" t="s">
        <v>128</v>
      </c>
      <c r="K176" s="30" t="s">
        <v>21</v>
      </c>
      <c r="L176" s="22"/>
      <c r="M176" s="20"/>
      <c r="N176" s="20"/>
      <c r="O176" s="20"/>
      <c r="P176" s="20"/>
      <c r="Q176" s="20"/>
      <c r="R176" s="20"/>
      <c r="S176" s="21"/>
      <c r="T176" s="181" t="str">
        <f>Table3[[#This Row],[Column12]]</f>
        <v>Auto:</v>
      </c>
      <c r="U176" s="25"/>
      <c r="V176" s="51" t="str">
        <f>IF(Table3[[#This Row],[TagOrderMethod]]="Ratio:","plants per 1 tag",IF(Table3[[#This Row],[TagOrderMethod]]="tags included","",IF(Table3[[#This Row],[TagOrderMethod]]="Qty:","tags",IF(Table3[[#This Row],[TagOrderMethod]]="Auto:",IF(U176&lt;&gt;"","tags","")))))</f>
        <v/>
      </c>
      <c r="W176" s="17">
        <v>50</v>
      </c>
      <c r="X176" s="17" t="str">
        <f>IF(ISNUMBER(SEARCH("tag",Table3[[#This Row],[Notes]])), "Yes", "No")</f>
        <v>No</v>
      </c>
      <c r="Y176" s="17" t="str">
        <f>IF(Table3[[#This Row],[Column11]]="yes","tags included","Auto:")</f>
        <v>Auto:</v>
      </c>
      <c r="Z1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Row],[TagOrderMethod]]="Auto:",IF(U176&gt;0,U176,IF(COUNTBLANK(L176:S176)=8,"",(IF(Table3[[#This Row],[Column11]]&lt;&gt;"no",Table3[[#This Row],[Size]]*(SUM(Table3[[#This Row],[Date 1]:[Date 8]])),"")))),""))),(Table3[[#This Row],[Bundle]])),"")</f>
        <v/>
      </c>
      <c r="AB176" s="94" t="str">
        <f t="shared" si="3"/>
        <v/>
      </c>
      <c r="AC176" s="75"/>
      <c r="AD176" s="42"/>
      <c r="AE176" s="43"/>
      <c r="AF176" s="44"/>
      <c r="AG176" s="134" t="s">
        <v>21</v>
      </c>
      <c r="AH176" s="134" t="s">
        <v>21</v>
      </c>
      <c r="AI176" s="134" t="s">
        <v>3856</v>
      </c>
      <c r="AJ176" s="134" t="s">
        <v>3857</v>
      </c>
      <c r="AK176" s="134" t="s">
        <v>3858</v>
      </c>
      <c r="AL176" s="134" t="s">
        <v>21</v>
      </c>
      <c r="AM176" s="134" t="b">
        <f>IF(AND(Table3[[#This Row],[Column68]]=TRUE,COUNTBLANK(Table3[[#This Row],[Date 1]:[Date 8]])=8),TRUE,FALSE)</f>
        <v>0</v>
      </c>
      <c r="AN176" s="134" t="b">
        <f>COUNTIF(Table3[[#This Row],[512]:[51]],"yes")&gt;0</f>
        <v>0</v>
      </c>
      <c r="AO176" s="45" t="str">
        <f>IF(Table3[[#This Row],[512]]="yes",Table3[[#This Row],[Column1]],"")</f>
        <v/>
      </c>
      <c r="AP176" s="45" t="str">
        <f>IF(Table3[[#This Row],[250]]="yes",Table3[[#This Row],[Column1.5]],"")</f>
        <v/>
      </c>
      <c r="AQ176" s="45" t="str">
        <f>IF(Table3[[#This Row],[288]]="yes",Table3[[#This Row],[Column2]],"")</f>
        <v/>
      </c>
      <c r="AR176" s="45" t="str">
        <f>IF(Table3[[#This Row],[144]]="yes",Table3[[#This Row],[Column3]],"")</f>
        <v/>
      </c>
      <c r="AS176" s="45" t="str">
        <f>IF(Table3[[#This Row],[26]]="yes",Table3[[#This Row],[Column4]],"")</f>
        <v/>
      </c>
      <c r="AT176" s="45" t="str">
        <f>IF(Table3[[#This Row],[51]]="yes",Table3[[#This Row],[Column5]],"")</f>
        <v/>
      </c>
      <c r="AU176" s="29" t="str">
        <f>IF(COUNTBLANK(Table3[[#This Row],[Date 1]:[Date 8]])=7,IF(Table3[[#This Row],[Column9]]&lt;&gt;"",IF(SUM(L176:S176)&lt;&gt;0,Table3[[#This Row],[Column9]],""),""),(SUBSTITUTE(TRIM(SUBSTITUTE(AO176&amp;","&amp;AP176&amp;","&amp;AQ176&amp;","&amp;AR176&amp;","&amp;AS176&amp;","&amp;AT176&amp;",",","," "))," ",", ")))</f>
        <v/>
      </c>
      <c r="AV176" s="35" t="str">
        <f>IF(COUNTBLANK(L176:AC176)&lt;&gt;13,IF(Table3[[#This Row],[Comments]]="Please order in multiples of 20. Minimum order of 100.",IF(COUNTBLANK(Table3[[#This Row],[Date 1]:[Order]])=12,"",1),1),IF(OR(F176="yes",G176="yes",H176="yes",I176="yes",J176="yes",K176="yes"="yes"),1,""))</f>
        <v/>
      </c>
    </row>
    <row r="177" spans="1:48" ht="36" thickBot="1" x14ac:dyDescent="0.4">
      <c r="A177" s="27" t="s">
        <v>187</v>
      </c>
      <c r="B177" s="164">
        <v>1970</v>
      </c>
      <c r="C177" s="16" t="s">
        <v>3282</v>
      </c>
      <c r="D177" s="32" t="s">
        <v>85</v>
      </c>
      <c r="E177" s="31"/>
      <c r="F177" s="30" t="s">
        <v>21</v>
      </c>
      <c r="G177" s="30" t="s">
        <v>21</v>
      </c>
      <c r="H177" s="30" t="s">
        <v>128</v>
      </c>
      <c r="I177" s="30" t="s">
        <v>128</v>
      </c>
      <c r="J177" s="30" t="s">
        <v>128</v>
      </c>
      <c r="K177" s="30" t="s">
        <v>21</v>
      </c>
      <c r="L177" s="22"/>
      <c r="M177" s="20"/>
      <c r="N177" s="20"/>
      <c r="O177" s="20"/>
      <c r="P177" s="20"/>
      <c r="Q177" s="20"/>
      <c r="R177" s="20"/>
      <c r="S177" s="21"/>
      <c r="T177" s="181" t="str">
        <f>Table3[[#This Row],[Column12]]</f>
        <v>Auto:</v>
      </c>
      <c r="U177" s="25"/>
      <c r="V177" s="51" t="str">
        <f>IF(Table3[[#This Row],[TagOrderMethod]]="Ratio:","plants per 1 tag",IF(Table3[[#This Row],[TagOrderMethod]]="tags included","",IF(Table3[[#This Row],[TagOrderMethod]]="Qty:","tags",IF(Table3[[#This Row],[TagOrderMethod]]="Auto:",IF(U177&lt;&gt;"","tags","")))))</f>
        <v/>
      </c>
      <c r="W177" s="17">
        <v>50</v>
      </c>
      <c r="X177" s="17" t="str">
        <f>IF(ISNUMBER(SEARCH("tag",Table3[[#This Row],[Notes]])), "Yes", "No")</f>
        <v>No</v>
      </c>
      <c r="Y177" s="17" t="str">
        <f>IF(Table3[[#This Row],[Column11]]="yes","tags included","Auto:")</f>
        <v>Auto:</v>
      </c>
      <c r="Z1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Row],[TagOrderMethod]]="Auto:",IF(U177&gt;0,U177,IF(COUNTBLANK(L177:S177)=8,"",(IF(Table3[[#This Row],[Column11]]&lt;&gt;"no",Table3[[#This Row],[Size]]*(SUM(Table3[[#This Row],[Date 1]:[Date 8]])),"")))),""))),(Table3[[#This Row],[Bundle]])),"")</f>
        <v/>
      </c>
      <c r="AB177" s="94" t="str">
        <f t="shared" si="3"/>
        <v/>
      </c>
      <c r="AC177" s="75"/>
      <c r="AD177" s="42"/>
      <c r="AE177" s="43"/>
      <c r="AF177" s="44"/>
      <c r="AG177" s="134" t="s">
        <v>21</v>
      </c>
      <c r="AH177" s="134" t="s">
        <v>21</v>
      </c>
      <c r="AI177" s="134" t="s">
        <v>3859</v>
      </c>
      <c r="AJ177" s="134" t="s">
        <v>3860</v>
      </c>
      <c r="AK177" s="134" t="s">
        <v>3861</v>
      </c>
      <c r="AL177" s="134" t="s">
        <v>21</v>
      </c>
      <c r="AM177" s="134" t="b">
        <f>IF(AND(Table3[[#This Row],[Column68]]=TRUE,COUNTBLANK(Table3[[#This Row],[Date 1]:[Date 8]])=8),TRUE,FALSE)</f>
        <v>0</v>
      </c>
      <c r="AN177" s="134" t="b">
        <f>COUNTIF(Table3[[#This Row],[512]:[51]],"yes")&gt;0</f>
        <v>0</v>
      </c>
      <c r="AO177" s="45" t="str">
        <f>IF(Table3[[#This Row],[512]]="yes",Table3[[#This Row],[Column1]],"")</f>
        <v/>
      </c>
      <c r="AP177" s="45" t="str">
        <f>IF(Table3[[#This Row],[250]]="yes",Table3[[#This Row],[Column1.5]],"")</f>
        <v/>
      </c>
      <c r="AQ177" s="45" t="str">
        <f>IF(Table3[[#This Row],[288]]="yes",Table3[[#This Row],[Column2]],"")</f>
        <v/>
      </c>
      <c r="AR177" s="45" t="str">
        <f>IF(Table3[[#This Row],[144]]="yes",Table3[[#This Row],[Column3]],"")</f>
        <v/>
      </c>
      <c r="AS177" s="45" t="str">
        <f>IF(Table3[[#This Row],[26]]="yes",Table3[[#This Row],[Column4]],"")</f>
        <v/>
      </c>
      <c r="AT177" s="45" t="str">
        <f>IF(Table3[[#This Row],[51]]="yes",Table3[[#This Row],[Column5]],"")</f>
        <v/>
      </c>
      <c r="AU177" s="29" t="str">
        <f>IF(COUNTBLANK(Table3[[#This Row],[Date 1]:[Date 8]])=7,IF(Table3[[#This Row],[Column9]]&lt;&gt;"",IF(SUM(L177:S177)&lt;&gt;0,Table3[[#This Row],[Column9]],""),""),(SUBSTITUTE(TRIM(SUBSTITUTE(AO177&amp;","&amp;AP177&amp;","&amp;AQ177&amp;","&amp;AR177&amp;","&amp;AS177&amp;","&amp;AT177&amp;",",","," "))," ",", ")))</f>
        <v/>
      </c>
      <c r="AV177" s="35" t="str">
        <f>IF(COUNTBLANK(L177:AC177)&lt;&gt;13,IF(Table3[[#This Row],[Comments]]="Please order in multiples of 20. Minimum order of 100.",IF(COUNTBLANK(Table3[[#This Row],[Date 1]:[Order]])=12,"",1),1),IF(OR(F177="yes",G177="yes",H177="yes",I177="yes",J177="yes",K177="yes"="yes"),1,""))</f>
        <v/>
      </c>
    </row>
    <row r="178" spans="1:48" ht="36" thickBot="1" x14ac:dyDescent="0.4">
      <c r="A178" s="27" t="s">
        <v>187</v>
      </c>
      <c r="B178" s="164">
        <v>2000</v>
      </c>
      <c r="C178" s="16" t="s">
        <v>3282</v>
      </c>
      <c r="D178" s="32" t="s">
        <v>903</v>
      </c>
      <c r="E178" s="31"/>
      <c r="F178" s="30" t="s">
        <v>128</v>
      </c>
      <c r="G178" s="30" t="s">
        <v>21</v>
      </c>
      <c r="H178" s="30" t="s">
        <v>128</v>
      </c>
      <c r="I178" s="30" t="s">
        <v>128</v>
      </c>
      <c r="J178" s="30" t="s">
        <v>21</v>
      </c>
      <c r="K178" s="30" t="s">
        <v>21</v>
      </c>
      <c r="L178" s="22"/>
      <c r="M178" s="20"/>
      <c r="N178" s="20"/>
      <c r="O178" s="20"/>
      <c r="P178" s="20"/>
      <c r="Q178" s="20"/>
      <c r="R178" s="20"/>
      <c r="S178" s="21"/>
      <c r="T178" s="181" t="str">
        <f>Table3[[#This Row],[Column12]]</f>
        <v>Auto:</v>
      </c>
      <c r="U178" s="25"/>
      <c r="V178" s="51" t="str">
        <f>IF(Table3[[#This Row],[TagOrderMethod]]="Ratio:","plants per 1 tag",IF(Table3[[#This Row],[TagOrderMethod]]="tags included","",IF(Table3[[#This Row],[TagOrderMethod]]="Qty:","tags",IF(Table3[[#This Row],[TagOrderMethod]]="Auto:",IF(U178&lt;&gt;"","tags","")))))</f>
        <v/>
      </c>
      <c r="W178" s="17">
        <v>50</v>
      </c>
      <c r="X178" s="17" t="str">
        <f>IF(ISNUMBER(SEARCH("tag",Table3[[#This Row],[Notes]])), "Yes", "No")</f>
        <v>No</v>
      </c>
      <c r="Y178" s="17" t="str">
        <f>IF(Table3[[#This Row],[Column11]]="yes","tags included","Auto:")</f>
        <v>Auto:</v>
      </c>
      <c r="Z1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Row],[TagOrderMethod]]="Auto:",IF(U178&gt;0,U178,IF(COUNTBLANK(L178:S178)=8,"",(IF(Table3[[#This Row],[Column11]]&lt;&gt;"no",Table3[[#This Row],[Size]]*(SUM(Table3[[#This Row],[Date 1]:[Date 8]])),"")))),""))),(Table3[[#This Row],[Bundle]])),"")</f>
        <v/>
      </c>
      <c r="AB178" s="94" t="str">
        <f t="shared" si="3"/>
        <v/>
      </c>
      <c r="AC178" s="75"/>
      <c r="AD178" s="42"/>
      <c r="AE178" s="43"/>
      <c r="AF178" s="44"/>
      <c r="AG178" s="134" t="s">
        <v>3862</v>
      </c>
      <c r="AH178" s="134" t="s">
        <v>21</v>
      </c>
      <c r="AI178" s="134" t="s">
        <v>3863</v>
      </c>
      <c r="AJ178" s="134" t="s">
        <v>3864</v>
      </c>
      <c r="AK178" s="134" t="s">
        <v>21</v>
      </c>
      <c r="AL178" s="134" t="s">
        <v>21</v>
      </c>
      <c r="AM178" s="134" t="b">
        <f>IF(AND(Table3[[#This Row],[Column68]]=TRUE,COUNTBLANK(Table3[[#This Row],[Date 1]:[Date 8]])=8),TRUE,FALSE)</f>
        <v>0</v>
      </c>
      <c r="AN178" s="134" t="b">
        <f>COUNTIF(Table3[[#This Row],[512]:[51]],"yes")&gt;0</f>
        <v>0</v>
      </c>
      <c r="AO178" s="45" t="str">
        <f>IF(Table3[[#This Row],[512]]="yes",Table3[[#This Row],[Column1]],"")</f>
        <v/>
      </c>
      <c r="AP178" s="45" t="str">
        <f>IF(Table3[[#This Row],[250]]="yes",Table3[[#This Row],[Column1.5]],"")</f>
        <v/>
      </c>
      <c r="AQ178" s="45" t="str">
        <f>IF(Table3[[#This Row],[288]]="yes",Table3[[#This Row],[Column2]],"")</f>
        <v/>
      </c>
      <c r="AR178" s="45" t="str">
        <f>IF(Table3[[#This Row],[144]]="yes",Table3[[#This Row],[Column3]],"")</f>
        <v/>
      </c>
      <c r="AS178" s="45" t="str">
        <f>IF(Table3[[#This Row],[26]]="yes",Table3[[#This Row],[Column4]],"")</f>
        <v/>
      </c>
      <c r="AT178" s="45" t="str">
        <f>IF(Table3[[#This Row],[51]]="yes",Table3[[#This Row],[Column5]],"")</f>
        <v/>
      </c>
      <c r="AU178" s="29" t="str">
        <f>IF(COUNTBLANK(Table3[[#This Row],[Date 1]:[Date 8]])=7,IF(Table3[[#This Row],[Column9]]&lt;&gt;"",IF(SUM(L178:S178)&lt;&gt;0,Table3[[#This Row],[Column9]],""),""),(SUBSTITUTE(TRIM(SUBSTITUTE(AO178&amp;","&amp;AP178&amp;","&amp;AQ178&amp;","&amp;AR178&amp;","&amp;AS178&amp;","&amp;AT178&amp;",",","," "))," ",", ")))</f>
        <v/>
      </c>
      <c r="AV178" s="35" t="str">
        <f>IF(COUNTBLANK(L178:AC178)&lt;&gt;13,IF(Table3[[#This Row],[Comments]]="Please order in multiples of 20. Minimum order of 100.",IF(COUNTBLANK(Table3[[#This Row],[Date 1]:[Order]])=12,"",1),1),IF(OR(F178="yes",G178="yes",H178="yes",I178="yes",J178="yes",K178="yes"="yes"),1,""))</f>
        <v/>
      </c>
    </row>
    <row r="179" spans="1:48" ht="36" thickBot="1" x14ac:dyDescent="0.4">
      <c r="A179" s="27" t="s">
        <v>187</v>
      </c>
      <c r="B179" s="164">
        <v>2005</v>
      </c>
      <c r="C179" s="16" t="s">
        <v>3282</v>
      </c>
      <c r="D179" s="32" t="s">
        <v>86</v>
      </c>
      <c r="E179" s="31"/>
      <c r="F179" s="30" t="s">
        <v>128</v>
      </c>
      <c r="G179" s="30" t="s">
        <v>128</v>
      </c>
      <c r="H179" s="30" t="s">
        <v>128</v>
      </c>
      <c r="I179" s="30" t="s">
        <v>128</v>
      </c>
      <c r="J179" s="30" t="s">
        <v>21</v>
      </c>
      <c r="K179" s="30" t="s">
        <v>21</v>
      </c>
      <c r="L179" s="22"/>
      <c r="M179" s="20"/>
      <c r="N179" s="20"/>
      <c r="O179" s="20"/>
      <c r="P179" s="20"/>
      <c r="Q179" s="20"/>
      <c r="R179" s="20"/>
      <c r="S179" s="21"/>
      <c r="T179" s="181" t="str">
        <f>Table3[[#This Row],[Column12]]</f>
        <v>Auto:</v>
      </c>
      <c r="U179" s="25"/>
      <c r="V179" s="51" t="str">
        <f>IF(Table3[[#This Row],[TagOrderMethod]]="Ratio:","plants per 1 tag",IF(Table3[[#This Row],[TagOrderMethod]]="tags included","",IF(Table3[[#This Row],[TagOrderMethod]]="Qty:","tags",IF(Table3[[#This Row],[TagOrderMethod]]="Auto:",IF(U179&lt;&gt;"","tags","")))))</f>
        <v/>
      </c>
      <c r="W179" s="17">
        <v>50</v>
      </c>
      <c r="X179" s="17" t="str">
        <f>IF(ISNUMBER(SEARCH("tag",Table3[[#This Row],[Notes]])), "Yes", "No")</f>
        <v>No</v>
      </c>
      <c r="Y179" s="17" t="str">
        <f>IF(Table3[[#This Row],[Column11]]="yes","tags included","Auto:")</f>
        <v>Auto:</v>
      </c>
      <c r="Z1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Row],[TagOrderMethod]]="Auto:",IF(U179&gt;0,U179,IF(COUNTBLANK(L179:S179)=8,"",(IF(Table3[[#This Row],[Column11]]&lt;&gt;"no",Table3[[#This Row],[Size]]*(SUM(Table3[[#This Row],[Date 1]:[Date 8]])),"")))),""))),(Table3[[#This Row],[Bundle]])),"")</f>
        <v/>
      </c>
      <c r="AB179" s="94" t="str">
        <f t="shared" si="3"/>
        <v/>
      </c>
      <c r="AC179" s="75"/>
      <c r="AD179" s="42"/>
      <c r="AE179" s="43"/>
      <c r="AF179" s="44"/>
      <c r="AG179" s="134" t="s">
        <v>3865</v>
      </c>
      <c r="AH179" s="134" t="s">
        <v>3866</v>
      </c>
      <c r="AI179" s="134" t="s">
        <v>3867</v>
      </c>
      <c r="AJ179" s="134" t="s">
        <v>3868</v>
      </c>
      <c r="AK179" s="134" t="s">
        <v>21</v>
      </c>
      <c r="AL179" s="134" t="s">
        <v>21</v>
      </c>
      <c r="AM179" s="134" t="b">
        <f>IF(AND(Table3[[#This Row],[Column68]]=TRUE,COUNTBLANK(Table3[[#This Row],[Date 1]:[Date 8]])=8),TRUE,FALSE)</f>
        <v>0</v>
      </c>
      <c r="AN179" s="134" t="b">
        <f>COUNTIF(Table3[[#This Row],[512]:[51]],"yes")&gt;0</f>
        <v>0</v>
      </c>
      <c r="AO179" s="45" t="str">
        <f>IF(Table3[[#This Row],[512]]="yes",Table3[[#This Row],[Column1]],"")</f>
        <v/>
      </c>
      <c r="AP179" s="45" t="str">
        <f>IF(Table3[[#This Row],[250]]="yes",Table3[[#This Row],[Column1.5]],"")</f>
        <v/>
      </c>
      <c r="AQ179" s="45" t="str">
        <f>IF(Table3[[#This Row],[288]]="yes",Table3[[#This Row],[Column2]],"")</f>
        <v/>
      </c>
      <c r="AR179" s="45" t="str">
        <f>IF(Table3[[#This Row],[144]]="yes",Table3[[#This Row],[Column3]],"")</f>
        <v/>
      </c>
      <c r="AS179" s="45" t="str">
        <f>IF(Table3[[#This Row],[26]]="yes",Table3[[#This Row],[Column4]],"")</f>
        <v/>
      </c>
      <c r="AT179" s="45" t="str">
        <f>IF(Table3[[#This Row],[51]]="yes",Table3[[#This Row],[Column5]],"")</f>
        <v/>
      </c>
      <c r="AU179" s="29" t="str">
        <f>IF(COUNTBLANK(Table3[[#This Row],[Date 1]:[Date 8]])=7,IF(Table3[[#This Row],[Column9]]&lt;&gt;"",IF(SUM(L179:S179)&lt;&gt;0,Table3[[#This Row],[Column9]],""),""),(SUBSTITUTE(TRIM(SUBSTITUTE(AO179&amp;","&amp;AP179&amp;","&amp;AQ179&amp;","&amp;AR179&amp;","&amp;AS179&amp;","&amp;AT179&amp;",",","," "))," ",", ")))</f>
        <v/>
      </c>
      <c r="AV179" s="35" t="str">
        <f>IF(COUNTBLANK(L179:AC179)&lt;&gt;13,IF(Table3[[#This Row],[Comments]]="Please order in multiples of 20. Minimum order of 100.",IF(COUNTBLANK(Table3[[#This Row],[Date 1]:[Order]])=12,"",1),1),IF(OR(F179="yes",G179="yes",H179="yes",I179="yes",J179="yes",K179="yes"="yes"),1,""))</f>
        <v/>
      </c>
    </row>
    <row r="180" spans="1:48" ht="36" thickBot="1" x14ac:dyDescent="0.4">
      <c r="A180" s="27" t="s">
        <v>187</v>
      </c>
      <c r="B180" s="164">
        <v>2035</v>
      </c>
      <c r="C180" s="16" t="s">
        <v>3282</v>
      </c>
      <c r="D180" s="32" t="s">
        <v>1816</v>
      </c>
      <c r="E180" s="31"/>
      <c r="F180" s="30" t="s">
        <v>21</v>
      </c>
      <c r="G180" s="30" t="s">
        <v>21</v>
      </c>
      <c r="H180" s="30" t="s">
        <v>21</v>
      </c>
      <c r="I180" s="30" t="s">
        <v>128</v>
      </c>
      <c r="J180" s="30" t="s">
        <v>128</v>
      </c>
      <c r="K180" s="30" t="s">
        <v>21</v>
      </c>
      <c r="L180" s="22"/>
      <c r="M180" s="20"/>
      <c r="N180" s="20"/>
      <c r="O180" s="20"/>
      <c r="P180" s="20"/>
      <c r="Q180" s="20"/>
      <c r="R180" s="20"/>
      <c r="S180" s="21"/>
      <c r="T180" s="181" t="str">
        <f>Table3[[#This Row],[Column12]]</f>
        <v>Auto:</v>
      </c>
      <c r="U180" s="25"/>
      <c r="V180" s="51" t="str">
        <f>IF(Table3[[#This Row],[TagOrderMethod]]="Ratio:","plants per 1 tag",IF(Table3[[#This Row],[TagOrderMethod]]="tags included","",IF(Table3[[#This Row],[TagOrderMethod]]="Qty:","tags",IF(Table3[[#This Row],[TagOrderMethod]]="Auto:",IF(U180&lt;&gt;"","tags","")))))</f>
        <v/>
      </c>
      <c r="W180" s="17">
        <v>50</v>
      </c>
      <c r="X180" s="17" t="str">
        <f>IF(ISNUMBER(SEARCH("tag",Table3[[#This Row],[Notes]])), "Yes", "No")</f>
        <v>No</v>
      </c>
      <c r="Y180" s="17" t="str">
        <f>IF(Table3[[#This Row],[Column11]]="yes","tags included","Auto:")</f>
        <v>Auto:</v>
      </c>
      <c r="Z1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Row],[TagOrderMethod]]="Auto:",IF(U180&gt;0,U180,IF(COUNTBLANK(L180:S180)=8,"",(IF(Table3[[#This Row],[Column11]]&lt;&gt;"no",Table3[[#This Row],[Size]]*(SUM(Table3[[#This Row],[Date 1]:[Date 8]])),"")))),""))),(Table3[[#This Row],[Bundle]])),"")</f>
        <v/>
      </c>
      <c r="AB180" s="94" t="str">
        <f t="shared" si="3"/>
        <v/>
      </c>
      <c r="AC180" s="75"/>
      <c r="AD180" s="42"/>
      <c r="AE180" s="43"/>
      <c r="AF180" s="44"/>
      <c r="AG180" s="134" t="s">
        <v>21</v>
      </c>
      <c r="AH180" s="134" t="s">
        <v>21</v>
      </c>
      <c r="AI180" s="134" t="s">
        <v>21</v>
      </c>
      <c r="AJ180" s="134" t="s">
        <v>3869</v>
      </c>
      <c r="AK180" s="134" t="s">
        <v>3870</v>
      </c>
      <c r="AL180" s="134" t="s">
        <v>21</v>
      </c>
      <c r="AM180" s="134" t="b">
        <f>IF(AND(Table3[[#This Row],[Column68]]=TRUE,COUNTBLANK(Table3[[#This Row],[Date 1]:[Date 8]])=8),TRUE,FALSE)</f>
        <v>0</v>
      </c>
      <c r="AN180" s="134" t="b">
        <f>COUNTIF(Table3[[#This Row],[512]:[51]],"yes")&gt;0</f>
        <v>0</v>
      </c>
      <c r="AO180" s="45" t="str">
        <f>IF(Table3[[#This Row],[512]]="yes",Table3[[#This Row],[Column1]],"")</f>
        <v/>
      </c>
      <c r="AP180" s="45" t="str">
        <f>IF(Table3[[#This Row],[250]]="yes",Table3[[#This Row],[Column1.5]],"")</f>
        <v/>
      </c>
      <c r="AQ180" s="45" t="str">
        <f>IF(Table3[[#This Row],[288]]="yes",Table3[[#This Row],[Column2]],"")</f>
        <v/>
      </c>
      <c r="AR180" s="45" t="str">
        <f>IF(Table3[[#This Row],[144]]="yes",Table3[[#This Row],[Column3]],"")</f>
        <v/>
      </c>
      <c r="AS180" s="45" t="str">
        <f>IF(Table3[[#This Row],[26]]="yes",Table3[[#This Row],[Column4]],"")</f>
        <v/>
      </c>
      <c r="AT180" s="45" t="str">
        <f>IF(Table3[[#This Row],[51]]="yes",Table3[[#This Row],[Column5]],"")</f>
        <v/>
      </c>
      <c r="AU180" s="29" t="str">
        <f>IF(COUNTBLANK(Table3[[#This Row],[Date 1]:[Date 8]])=7,IF(Table3[[#This Row],[Column9]]&lt;&gt;"",IF(SUM(L180:S180)&lt;&gt;0,Table3[[#This Row],[Column9]],""),""),(SUBSTITUTE(TRIM(SUBSTITUTE(AO180&amp;","&amp;AP180&amp;","&amp;AQ180&amp;","&amp;AR180&amp;","&amp;AS180&amp;","&amp;AT180&amp;",",","," "))," ",", ")))</f>
        <v/>
      </c>
      <c r="AV180" s="35" t="str">
        <f>IF(COUNTBLANK(L180:AC180)&lt;&gt;13,IF(Table3[[#This Row],[Comments]]="Please order in multiples of 20. Minimum order of 100.",IF(COUNTBLANK(Table3[[#This Row],[Date 1]:[Order]])=12,"",1),1),IF(OR(F180="yes",G180="yes",H180="yes",I180="yes",J180="yes",K180="yes"="yes"),1,""))</f>
        <v/>
      </c>
    </row>
    <row r="181" spans="1:48" ht="36" thickBot="1" x14ac:dyDescent="0.4">
      <c r="A181" s="27" t="s">
        <v>187</v>
      </c>
      <c r="B181" s="164">
        <v>2100</v>
      </c>
      <c r="C181" s="16" t="s">
        <v>3282</v>
      </c>
      <c r="D181" s="32" t="s">
        <v>3301</v>
      </c>
      <c r="E181" s="31"/>
      <c r="F181" s="30" t="s">
        <v>128</v>
      </c>
      <c r="G181" s="30" t="s">
        <v>21</v>
      </c>
      <c r="H181" s="30" t="s">
        <v>128</v>
      </c>
      <c r="I181" s="30" t="s">
        <v>128</v>
      </c>
      <c r="J181" s="30" t="s">
        <v>21</v>
      </c>
      <c r="K181" s="30" t="s">
        <v>21</v>
      </c>
      <c r="L181" s="22"/>
      <c r="M181" s="20"/>
      <c r="N181" s="20"/>
      <c r="O181" s="20"/>
      <c r="P181" s="20"/>
      <c r="Q181" s="20"/>
      <c r="R181" s="20"/>
      <c r="S181" s="21"/>
      <c r="T181" s="181" t="str">
        <f>Table3[[#This Row],[Column12]]</f>
        <v>Auto:</v>
      </c>
      <c r="U181" s="25"/>
      <c r="V181" s="51" t="str">
        <f>IF(Table3[[#This Row],[TagOrderMethod]]="Ratio:","plants per 1 tag",IF(Table3[[#This Row],[TagOrderMethod]]="tags included","",IF(Table3[[#This Row],[TagOrderMethod]]="Qty:","tags",IF(Table3[[#This Row],[TagOrderMethod]]="Auto:",IF(U181&lt;&gt;"","tags","")))))</f>
        <v/>
      </c>
      <c r="W181" s="17">
        <v>50</v>
      </c>
      <c r="X181" s="17" t="str">
        <f>IF(ISNUMBER(SEARCH("tag",Table3[[#This Row],[Notes]])), "Yes", "No")</f>
        <v>No</v>
      </c>
      <c r="Y181" s="17" t="str">
        <f>IF(Table3[[#This Row],[Column11]]="yes","tags included","Auto:")</f>
        <v>Auto:</v>
      </c>
      <c r="Z1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Row],[TagOrderMethod]]="Auto:",IF(U181&gt;0,U181,IF(COUNTBLANK(L181:S181)=8,"",(IF(Table3[[#This Row],[Column11]]&lt;&gt;"no",Table3[[#This Row],[Size]]*(SUM(Table3[[#This Row],[Date 1]:[Date 8]])),"")))),""))),(Table3[[#This Row],[Bundle]])),"")</f>
        <v/>
      </c>
      <c r="AB181" s="94" t="str">
        <f t="shared" si="3"/>
        <v/>
      </c>
      <c r="AC181" s="75"/>
      <c r="AD181" s="42"/>
      <c r="AE181" s="43"/>
      <c r="AF181" s="44"/>
      <c r="AG181" s="134" t="s">
        <v>2635</v>
      </c>
      <c r="AH181" s="134" t="s">
        <v>21</v>
      </c>
      <c r="AI181" s="134" t="s">
        <v>2636</v>
      </c>
      <c r="AJ181" s="134" t="s">
        <v>2637</v>
      </c>
      <c r="AK181" s="134" t="s">
        <v>21</v>
      </c>
      <c r="AL181" s="134" t="s">
        <v>21</v>
      </c>
      <c r="AM181" s="134" t="b">
        <f>IF(AND(Table3[[#This Row],[Column68]]=TRUE,COUNTBLANK(Table3[[#This Row],[Date 1]:[Date 8]])=8),TRUE,FALSE)</f>
        <v>0</v>
      </c>
      <c r="AN181" s="134" t="b">
        <f>COUNTIF(Table3[[#This Row],[512]:[51]],"yes")&gt;0</f>
        <v>0</v>
      </c>
      <c r="AO181" s="45" t="str">
        <f>IF(Table3[[#This Row],[512]]="yes",Table3[[#This Row],[Column1]],"")</f>
        <v/>
      </c>
      <c r="AP181" s="45" t="str">
        <f>IF(Table3[[#This Row],[250]]="yes",Table3[[#This Row],[Column1.5]],"")</f>
        <v/>
      </c>
      <c r="AQ181" s="45" t="str">
        <f>IF(Table3[[#This Row],[288]]="yes",Table3[[#This Row],[Column2]],"")</f>
        <v/>
      </c>
      <c r="AR181" s="45" t="str">
        <f>IF(Table3[[#This Row],[144]]="yes",Table3[[#This Row],[Column3]],"")</f>
        <v/>
      </c>
      <c r="AS181" s="45" t="str">
        <f>IF(Table3[[#This Row],[26]]="yes",Table3[[#This Row],[Column4]],"")</f>
        <v/>
      </c>
      <c r="AT181" s="45" t="str">
        <f>IF(Table3[[#This Row],[51]]="yes",Table3[[#This Row],[Column5]],"")</f>
        <v/>
      </c>
      <c r="AU181" s="29" t="str">
        <f>IF(COUNTBLANK(Table3[[#This Row],[Date 1]:[Date 8]])=7,IF(Table3[[#This Row],[Column9]]&lt;&gt;"",IF(SUM(L181:S181)&lt;&gt;0,Table3[[#This Row],[Column9]],""),""),(SUBSTITUTE(TRIM(SUBSTITUTE(AO181&amp;","&amp;AP181&amp;","&amp;AQ181&amp;","&amp;AR181&amp;","&amp;AS181&amp;","&amp;AT181&amp;",",","," "))," ",", ")))</f>
        <v/>
      </c>
      <c r="AV181" s="35" t="str">
        <f>IF(COUNTBLANK(L181:AC181)&lt;&gt;13,IF(Table3[[#This Row],[Comments]]="Please order in multiples of 20. Minimum order of 100.",IF(COUNTBLANK(Table3[[#This Row],[Date 1]:[Order]])=12,"",1),1),IF(OR(F181="yes",G181="yes",H181="yes",I181="yes",J181="yes",K181="yes"="yes"),1,""))</f>
        <v/>
      </c>
    </row>
    <row r="182" spans="1:48" ht="36" thickBot="1" x14ac:dyDescent="0.4">
      <c r="A182" s="27" t="s">
        <v>187</v>
      </c>
      <c r="B182" s="164">
        <v>2270</v>
      </c>
      <c r="C182" s="16" t="s">
        <v>3282</v>
      </c>
      <c r="D182" s="32" t="s">
        <v>87</v>
      </c>
      <c r="E182" s="31"/>
      <c r="F182" s="30" t="s">
        <v>128</v>
      </c>
      <c r="G182" s="30" t="s">
        <v>21</v>
      </c>
      <c r="H182" s="30" t="s">
        <v>128</v>
      </c>
      <c r="I182" s="30" t="s">
        <v>128</v>
      </c>
      <c r="J182" s="30" t="s">
        <v>21</v>
      </c>
      <c r="K182" s="30" t="s">
        <v>21</v>
      </c>
      <c r="L182" s="22"/>
      <c r="M182" s="20"/>
      <c r="N182" s="20"/>
      <c r="O182" s="20"/>
      <c r="P182" s="20"/>
      <c r="Q182" s="20"/>
      <c r="R182" s="20"/>
      <c r="S182" s="21"/>
      <c r="T182" s="181" t="str">
        <f>Table3[[#This Row],[Column12]]</f>
        <v>Auto:</v>
      </c>
      <c r="U182" s="25"/>
      <c r="V182" s="51" t="str">
        <f>IF(Table3[[#This Row],[TagOrderMethod]]="Ratio:","plants per 1 tag",IF(Table3[[#This Row],[TagOrderMethod]]="tags included","",IF(Table3[[#This Row],[TagOrderMethod]]="Qty:","tags",IF(Table3[[#This Row],[TagOrderMethod]]="Auto:",IF(U182&lt;&gt;"","tags","")))))</f>
        <v/>
      </c>
      <c r="W182" s="17">
        <v>50</v>
      </c>
      <c r="X182" s="17" t="str">
        <f>IF(ISNUMBER(SEARCH("tag",Table3[[#This Row],[Notes]])), "Yes", "No")</f>
        <v>No</v>
      </c>
      <c r="Y182" s="17" t="str">
        <f>IF(Table3[[#This Row],[Column11]]="yes","tags included","Auto:")</f>
        <v>Auto:</v>
      </c>
      <c r="Z1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Row],[TagOrderMethod]]="Auto:",IF(U182&gt;0,U182,IF(COUNTBLANK(L182:S182)=8,"",(IF(Table3[[#This Row],[Column11]]&lt;&gt;"no",Table3[[#This Row],[Size]]*(SUM(Table3[[#This Row],[Date 1]:[Date 8]])),"")))),""))),(Table3[[#This Row],[Bundle]])),"")</f>
        <v/>
      </c>
      <c r="AB182" s="94" t="str">
        <f t="shared" si="3"/>
        <v/>
      </c>
      <c r="AC182" s="75"/>
      <c r="AD182" s="42"/>
      <c r="AE182" s="43"/>
      <c r="AF182" s="44"/>
      <c r="AG182" s="134" t="s">
        <v>3871</v>
      </c>
      <c r="AH182" s="134" t="s">
        <v>21</v>
      </c>
      <c r="AI182" s="134" t="s">
        <v>3872</v>
      </c>
      <c r="AJ182" s="134" t="s">
        <v>3873</v>
      </c>
      <c r="AK182" s="134" t="s">
        <v>21</v>
      </c>
      <c r="AL182" s="134" t="s">
        <v>21</v>
      </c>
      <c r="AM182" s="134" t="b">
        <f>IF(AND(Table3[[#This Row],[Column68]]=TRUE,COUNTBLANK(Table3[[#This Row],[Date 1]:[Date 8]])=8),TRUE,FALSE)</f>
        <v>0</v>
      </c>
      <c r="AN182" s="134" t="b">
        <f>COUNTIF(Table3[[#This Row],[512]:[51]],"yes")&gt;0</f>
        <v>0</v>
      </c>
      <c r="AO182" s="45" t="str">
        <f>IF(Table3[[#This Row],[512]]="yes",Table3[[#This Row],[Column1]],"")</f>
        <v/>
      </c>
      <c r="AP182" s="45" t="str">
        <f>IF(Table3[[#This Row],[250]]="yes",Table3[[#This Row],[Column1.5]],"")</f>
        <v/>
      </c>
      <c r="AQ182" s="45" t="str">
        <f>IF(Table3[[#This Row],[288]]="yes",Table3[[#This Row],[Column2]],"")</f>
        <v/>
      </c>
      <c r="AR182" s="45" t="str">
        <f>IF(Table3[[#This Row],[144]]="yes",Table3[[#This Row],[Column3]],"")</f>
        <v/>
      </c>
      <c r="AS182" s="45" t="str">
        <f>IF(Table3[[#This Row],[26]]="yes",Table3[[#This Row],[Column4]],"")</f>
        <v/>
      </c>
      <c r="AT182" s="45" t="str">
        <f>IF(Table3[[#This Row],[51]]="yes",Table3[[#This Row],[Column5]],"")</f>
        <v/>
      </c>
      <c r="AU182" s="29" t="str">
        <f>IF(COUNTBLANK(Table3[[#This Row],[Date 1]:[Date 8]])=7,IF(Table3[[#This Row],[Column9]]&lt;&gt;"",IF(SUM(L182:S182)&lt;&gt;0,Table3[[#This Row],[Column9]],""),""),(SUBSTITUTE(TRIM(SUBSTITUTE(AO182&amp;","&amp;AP182&amp;","&amp;AQ182&amp;","&amp;AR182&amp;","&amp;AS182&amp;","&amp;AT182&amp;",",","," "))," ",", ")))</f>
        <v/>
      </c>
      <c r="AV182" s="35" t="str">
        <f>IF(COUNTBLANK(L182:AC182)&lt;&gt;13,IF(Table3[[#This Row],[Comments]]="Please order in multiples of 20. Minimum order of 100.",IF(COUNTBLANK(Table3[[#This Row],[Date 1]:[Order]])=12,"",1),1),IF(OR(F182="yes",G182="yes",H182="yes",I182="yes",J182="yes",K182="yes"="yes"),1,""))</f>
        <v/>
      </c>
    </row>
    <row r="183" spans="1:48" ht="36" thickBot="1" x14ac:dyDescent="0.4">
      <c r="A183" s="27" t="s">
        <v>187</v>
      </c>
      <c r="B183" s="164">
        <v>2340</v>
      </c>
      <c r="C183" s="16" t="s">
        <v>3282</v>
      </c>
      <c r="D183" s="32" t="s">
        <v>904</v>
      </c>
      <c r="E183" s="31"/>
      <c r="F183" s="30" t="s">
        <v>128</v>
      </c>
      <c r="G183" s="30" t="s">
        <v>128</v>
      </c>
      <c r="H183" s="30" t="s">
        <v>128</v>
      </c>
      <c r="I183" s="30" t="s">
        <v>128</v>
      </c>
      <c r="J183" s="30" t="s">
        <v>21</v>
      </c>
      <c r="K183" s="30" t="s">
        <v>21</v>
      </c>
      <c r="L183" s="22"/>
      <c r="M183" s="20"/>
      <c r="N183" s="20"/>
      <c r="O183" s="20"/>
      <c r="P183" s="20"/>
      <c r="Q183" s="20"/>
      <c r="R183" s="20"/>
      <c r="S183" s="21"/>
      <c r="T183" s="181" t="str">
        <f>Table3[[#This Row],[Column12]]</f>
        <v>Auto:</v>
      </c>
      <c r="U183" s="25"/>
      <c r="V183" s="51" t="str">
        <f>IF(Table3[[#This Row],[TagOrderMethod]]="Ratio:","plants per 1 tag",IF(Table3[[#This Row],[TagOrderMethod]]="tags included","",IF(Table3[[#This Row],[TagOrderMethod]]="Qty:","tags",IF(Table3[[#This Row],[TagOrderMethod]]="Auto:",IF(U183&lt;&gt;"","tags","")))))</f>
        <v/>
      </c>
      <c r="W183" s="17">
        <v>50</v>
      </c>
      <c r="X183" s="17" t="str">
        <f>IF(ISNUMBER(SEARCH("tag",Table3[[#This Row],[Notes]])), "Yes", "No")</f>
        <v>No</v>
      </c>
      <c r="Y183" s="17" t="str">
        <f>IF(Table3[[#This Row],[Column11]]="yes","tags included","Auto:")</f>
        <v>Auto:</v>
      </c>
      <c r="Z1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Row],[TagOrderMethod]]="Auto:",IF(U183&gt;0,U183,IF(COUNTBLANK(L183:S183)=8,"",(IF(Table3[[#This Row],[Column11]]&lt;&gt;"no",Table3[[#This Row],[Size]]*(SUM(Table3[[#This Row],[Date 1]:[Date 8]])),"")))),""))),(Table3[[#This Row],[Bundle]])),"")</f>
        <v/>
      </c>
      <c r="AB183" s="94" t="str">
        <f t="shared" si="3"/>
        <v/>
      </c>
      <c r="AC183" s="75"/>
      <c r="AD183" s="42"/>
      <c r="AE183" s="43"/>
      <c r="AF183" s="44"/>
      <c r="AG183" s="134" t="s">
        <v>3874</v>
      </c>
      <c r="AH183" s="134" t="s">
        <v>3875</v>
      </c>
      <c r="AI183" s="134" t="s">
        <v>3876</v>
      </c>
      <c r="AJ183" s="134" t="s">
        <v>3877</v>
      </c>
      <c r="AK183" s="134" t="s">
        <v>21</v>
      </c>
      <c r="AL183" s="134" t="s">
        <v>21</v>
      </c>
      <c r="AM183" s="134" t="b">
        <f>IF(AND(Table3[[#This Row],[Column68]]=TRUE,COUNTBLANK(Table3[[#This Row],[Date 1]:[Date 8]])=8),TRUE,FALSE)</f>
        <v>0</v>
      </c>
      <c r="AN183" s="134" t="b">
        <f>COUNTIF(Table3[[#This Row],[512]:[51]],"yes")&gt;0</f>
        <v>0</v>
      </c>
      <c r="AO183" s="45" t="str">
        <f>IF(Table3[[#This Row],[512]]="yes",Table3[[#This Row],[Column1]],"")</f>
        <v/>
      </c>
      <c r="AP183" s="45" t="str">
        <f>IF(Table3[[#This Row],[250]]="yes",Table3[[#This Row],[Column1.5]],"")</f>
        <v/>
      </c>
      <c r="AQ183" s="45" t="str">
        <f>IF(Table3[[#This Row],[288]]="yes",Table3[[#This Row],[Column2]],"")</f>
        <v/>
      </c>
      <c r="AR183" s="45" t="str">
        <f>IF(Table3[[#This Row],[144]]="yes",Table3[[#This Row],[Column3]],"")</f>
        <v/>
      </c>
      <c r="AS183" s="45" t="str">
        <f>IF(Table3[[#This Row],[26]]="yes",Table3[[#This Row],[Column4]],"")</f>
        <v/>
      </c>
      <c r="AT183" s="45" t="str">
        <f>IF(Table3[[#This Row],[51]]="yes",Table3[[#This Row],[Column5]],"")</f>
        <v/>
      </c>
      <c r="AU183" s="29" t="str">
        <f>IF(COUNTBLANK(Table3[[#This Row],[Date 1]:[Date 8]])=7,IF(Table3[[#This Row],[Column9]]&lt;&gt;"",IF(SUM(L183:S183)&lt;&gt;0,Table3[[#This Row],[Column9]],""),""),(SUBSTITUTE(TRIM(SUBSTITUTE(AO183&amp;","&amp;AP183&amp;","&amp;AQ183&amp;","&amp;AR183&amp;","&amp;AS183&amp;","&amp;AT183&amp;",",","," "))," ",", ")))</f>
        <v/>
      </c>
      <c r="AV183" s="35" t="str">
        <f>IF(COUNTBLANK(L183:AC183)&lt;&gt;13,IF(Table3[[#This Row],[Comments]]="Please order in multiples of 20. Minimum order of 100.",IF(COUNTBLANK(Table3[[#This Row],[Date 1]:[Order]])=12,"",1),1),IF(OR(F183="yes",G183="yes",H183="yes",I183="yes",J183="yes",K183="yes"="yes"),1,""))</f>
        <v/>
      </c>
    </row>
    <row r="184" spans="1:48" ht="36" thickBot="1" x14ac:dyDescent="0.4">
      <c r="A184" s="27" t="s">
        <v>187</v>
      </c>
      <c r="B184" s="164">
        <v>2345</v>
      </c>
      <c r="C184" s="16" t="s">
        <v>3282</v>
      </c>
      <c r="D184" s="32" t="s">
        <v>379</v>
      </c>
      <c r="E184" s="31"/>
      <c r="F184" s="30" t="s">
        <v>128</v>
      </c>
      <c r="G184" s="30" t="s">
        <v>128</v>
      </c>
      <c r="H184" s="30" t="s">
        <v>128</v>
      </c>
      <c r="I184" s="30" t="s">
        <v>128</v>
      </c>
      <c r="J184" s="30" t="s">
        <v>21</v>
      </c>
      <c r="K184" s="30" t="s">
        <v>21</v>
      </c>
      <c r="L184" s="22"/>
      <c r="M184" s="20"/>
      <c r="N184" s="20"/>
      <c r="O184" s="20"/>
      <c r="P184" s="20"/>
      <c r="Q184" s="20"/>
      <c r="R184" s="20"/>
      <c r="S184" s="21"/>
      <c r="T184" s="181" t="str">
        <f>Table3[[#This Row],[Column12]]</f>
        <v>Auto:</v>
      </c>
      <c r="U184" s="25"/>
      <c r="V184" s="51" t="str">
        <f>IF(Table3[[#This Row],[TagOrderMethod]]="Ratio:","plants per 1 tag",IF(Table3[[#This Row],[TagOrderMethod]]="tags included","",IF(Table3[[#This Row],[TagOrderMethod]]="Qty:","tags",IF(Table3[[#This Row],[TagOrderMethod]]="Auto:",IF(U184&lt;&gt;"","tags","")))))</f>
        <v/>
      </c>
      <c r="W184" s="17">
        <v>50</v>
      </c>
      <c r="X184" s="17" t="str">
        <f>IF(ISNUMBER(SEARCH("tag",Table3[[#This Row],[Notes]])), "Yes", "No")</f>
        <v>No</v>
      </c>
      <c r="Y184" s="17" t="str">
        <f>IF(Table3[[#This Row],[Column11]]="yes","tags included","Auto:")</f>
        <v>Auto:</v>
      </c>
      <c r="Z1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Row],[TagOrderMethod]]="Auto:",IF(U184&gt;0,U184,IF(COUNTBLANK(L184:S184)=8,"",(IF(Table3[[#This Row],[Column11]]&lt;&gt;"no",Table3[[#This Row],[Size]]*(SUM(Table3[[#This Row],[Date 1]:[Date 8]])),"")))),""))),(Table3[[#This Row],[Bundle]])),"")</f>
        <v/>
      </c>
      <c r="AB184" s="94" t="str">
        <f t="shared" si="3"/>
        <v/>
      </c>
      <c r="AC184" s="75"/>
      <c r="AD184" s="42"/>
      <c r="AE184" s="43"/>
      <c r="AF184" s="44"/>
      <c r="AG184" s="134" t="s">
        <v>2638</v>
      </c>
      <c r="AH184" s="134" t="s">
        <v>2639</v>
      </c>
      <c r="AI184" s="134" t="s">
        <v>2640</v>
      </c>
      <c r="AJ184" s="134" t="s">
        <v>2641</v>
      </c>
      <c r="AK184" s="134" t="s">
        <v>21</v>
      </c>
      <c r="AL184" s="134" t="s">
        <v>21</v>
      </c>
      <c r="AM184" s="134" t="b">
        <f>IF(AND(Table3[[#This Row],[Column68]]=TRUE,COUNTBLANK(Table3[[#This Row],[Date 1]:[Date 8]])=8),TRUE,FALSE)</f>
        <v>0</v>
      </c>
      <c r="AN184" s="134" t="b">
        <f>COUNTIF(Table3[[#This Row],[512]:[51]],"yes")&gt;0</f>
        <v>0</v>
      </c>
      <c r="AO184" s="45" t="str">
        <f>IF(Table3[[#This Row],[512]]="yes",Table3[[#This Row],[Column1]],"")</f>
        <v/>
      </c>
      <c r="AP184" s="45" t="str">
        <f>IF(Table3[[#This Row],[250]]="yes",Table3[[#This Row],[Column1.5]],"")</f>
        <v/>
      </c>
      <c r="AQ184" s="45" t="str">
        <f>IF(Table3[[#This Row],[288]]="yes",Table3[[#This Row],[Column2]],"")</f>
        <v/>
      </c>
      <c r="AR184" s="45" t="str">
        <f>IF(Table3[[#This Row],[144]]="yes",Table3[[#This Row],[Column3]],"")</f>
        <v/>
      </c>
      <c r="AS184" s="45" t="str">
        <f>IF(Table3[[#This Row],[26]]="yes",Table3[[#This Row],[Column4]],"")</f>
        <v/>
      </c>
      <c r="AT184" s="45" t="str">
        <f>IF(Table3[[#This Row],[51]]="yes",Table3[[#This Row],[Column5]],"")</f>
        <v/>
      </c>
      <c r="AU184" s="29" t="str">
        <f>IF(COUNTBLANK(Table3[[#This Row],[Date 1]:[Date 8]])=7,IF(Table3[[#This Row],[Column9]]&lt;&gt;"",IF(SUM(L184:S184)&lt;&gt;0,Table3[[#This Row],[Column9]],""),""),(SUBSTITUTE(TRIM(SUBSTITUTE(AO184&amp;","&amp;AP184&amp;","&amp;AQ184&amp;","&amp;AR184&amp;","&amp;AS184&amp;","&amp;AT184&amp;",",","," "))," ",", ")))</f>
        <v/>
      </c>
      <c r="AV184" s="35" t="str">
        <f>IF(COUNTBLANK(L184:AC184)&lt;&gt;13,IF(Table3[[#This Row],[Comments]]="Please order in multiples of 20. Minimum order of 100.",IF(COUNTBLANK(Table3[[#This Row],[Date 1]:[Order]])=12,"",1),1),IF(OR(F184="yes",G184="yes",H184="yes",I184="yes",J184="yes",K184="yes"="yes"),1,""))</f>
        <v/>
      </c>
    </row>
    <row r="185" spans="1:48" ht="36" thickBot="1" x14ac:dyDescent="0.4">
      <c r="A185" s="27" t="s">
        <v>187</v>
      </c>
      <c r="B185" s="164">
        <v>2355</v>
      </c>
      <c r="C185" s="16" t="s">
        <v>3282</v>
      </c>
      <c r="D185" s="32" t="s">
        <v>380</v>
      </c>
      <c r="E185" s="31"/>
      <c r="F185" s="30" t="s">
        <v>128</v>
      </c>
      <c r="G185" s="30" t="s">
        <v>21</v>
      </c>
      <c r="H185" s="30" t="s">
        <v>128</v>
      </c>
      <c r="I185" s="30" t="s">
        <v>128</v>
      </c>
      <c r="J185" s="30" t="s">
        <v>21</v>
      </c>
      <c r="K185" s="30" t="s">
        <v>21</v>
      </c>
      <c r="L185" s="22"/>
      <c r="M185" s="20"/>
      <c r="N185" s="20"/>
      <c r="O185" s="20"/>
      <c r="P185" s="20"/>
      <c r="Q185" s="20"/>
      <c r="R185" s="20"/>
      <c r="S185" s="21"/>
      <c r="T185" s="181" t="str">
        <f>Table3[[#This Row],[Column12]]</f>
        <v>Auto:</v>
      </c>
      <c r="U185" s="25"/>
      <c r="V185" s="51" t="str">
        <f>IF(Table3[[#This Row],[TagOrderMethod]]="Ratio:","plants per 1 tag",IF(Table3[[#This Row],[TagOrderMethod]]="tags included","",IF(Table3[[#This Row],[TagOrderMethod]]="Qty:","tags",IF(Table3[[#This Row],[TagOrderMethod]]="Auto:",IF(U185&lt;&gt;"","tags","")))))</f>
        <v/>
      </c>
      <c r="W185" s="17">
        <v>50</v>
      </c>
      <c r="X185" s="17" t="str">
        <f>IF(ISNUMBER(SEARCH("tag",Table3[[#This Row],[Notes]])), "Yes", "No")</f>
        <v>No</v>
      </c>
      <c r="Y185" s="17" t="str">
        <f>IF(Table3[[#This Row],[Column11]]="yes","tags included","Auto:")</f>
        <v>Auto:</v>
      </c>
      <c r="Z1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Row],[TagOrderMethod]]="Auto:",IF(U185&gt;0,U185,IF(COUNTBLANK(L185:S185)=8,"",(IF(Table3[[#This Row],[Column11]]&lt;&gt;"no",Table3[[#This Row],[Size]]*(SUM(Table3[[#This Row],[Date 1]:[Date 8]])),"")))),""))),(Table3[[#This Row],[Bundle]])),"")</f>
        <v/>
      </c>
      <c r="AB185" s="94" t="str">
        <f t="shared" si="3"/>
        <v/>
      </c>
      <c r="AC185" s="75"/>
      <c r="AD185" s="42"/>
      <c r="AE185" s="43"/>
      <c r="AF185" s="44"/>
      <c r="AG185" s="134" t="s">
        <v>3878</v>
      </c>
      <c r="AH185" s="134" t="s">
        <v>21</v>
      </c>
      <c r="AI185" s="134" t="s">
        <v>2642</v>
      </c>
      <c r="AJ185" s="134" t="s">
        <v>2643</v>
      </c>
      <c r="AK185" s="134" t="s">
        <v>21</v>
      </c>
      <c r="AL185" s="134" t="s">
        <v>21</v>
      </c>
      <c r="AM185" s="134" t="b">
        <f>IF(AND(Table3[[#This Row],[Column68]]=TRUE,COUNTBLANK(Table3[[#This Row],[Date 1]:[Date 8]])=8),TRUE,FALSE)</f>
        <v>0</v>
      </c>
      <c r="AN185" s="134" t="b">
        <f>COUNTIF(Table3[[#This Row],[512]:[51]],"yes")&gt;0</f>
        <v>0</v>
      </c>
      <c r="AO185" s="45" t="str">
        <f>IF(Table3[[#This Row],[512]]="yes",Table3[[#This Row],[Column1]],"")</f>
        <v/>
      </c>
      <c r="AP185" s="45" t="str">
        <f>IF(Table3[[#This Row],[250]]="yes",Table3[[#This Row],[Column1.5]],"")</f>
        <v/>
      </c>
      <c r="AQ185" s="45" t="str">
        <f>IF(Table3[[#This Row],[288]]="yes",Table3[[#This Row],[Column2]],"")</f>
        <v/>
      </c>
      <c r="AR185" s="45" t="str">
        <f>IF(Table3[[#This Row],[144]]="yes",Table3[[#This Row],[Column3]],"")</f>
        <v/>
      </c>
      <c r="AS185" s="45" t="str">
        <f>IF(Table3[[#This Row],[26]]="yes",Table3[[#This Row],[Column4]],"")</f>
        <v/>
      </c>
      <c r="AT185" s="45" t="str">
        <f>IF(Table3[[#This Row],[51]]="yes",Table3[[#This Row],[Column5]],"")</f>
        <v/>
      </c>
      <c r="AU185" s="29" t="str">
        <f>IF(COUNTBLANK(Table3[[#This Row],[Date 1]:[Date 8]])=7,IF(Table3[[#This Row],[Column9]]&lt;&gt;"",IF(SUM(L185:S185)&lt;&gt;0,Table3[[#This Row],[Column9]],""),""),(SUBSTITUTE(TRIM(SUBSTITUTE(AO185&amp;","&amp;AP185&amp;","&amp;AQ185&amp;","&amp;AR185&amp;","&amp;AS185&amp;","&amp;AT185&amp;",",","," "))," ",", ")))</f>
        <v/>
      </c>
      <c r="AV185" s="35" t="str">
        <f>IF(COUNTBLANK(L185:AC185)&lt;&gt;13,IF(Table3[[#This Row],[Comments]]="Please order in multiples of 20. Minimum order of 100.",IF(COUNTBLANK(Table3[[#This Row],[Date 1]:[Order]])=12,"",1),1),IF(OR(F185="yes",G185="yes",H185="yes",I185="yes",J185="yes",K185="yes"="yes"),1,""))</f>
        <v/>
      </c>
    </row>
    <row r="186" spans="1:48" ht="36" thickBot="1" x14ac:dyDescent="0.4">
      <c r="A186" s="27" t="s">
        <v>187</v>
      </c>
      <c r="B186" s="164">
        <v>2360</v>
      </c>
      <c r="C186" s="16" t="s">
        <v>3282</v>
      </c>
      <c r="D186" s="32" t="s">
        <v>381</v>
      </c>
      <c r="E186" s="31"/>
      <c r="F186" s="30" t="s">
        <v>128</v>
      </c>
      <c r="G186" s="30" t="s">
        <v>21</v>
      </c>
      <c r="H186" s="30" t="s">
        <v>128</v>
      </c>
      <c r="I186" s="30" t="s">
        <v>128</v>
      </c>
      <c r="J186" s="30" t="s">
        <v>21</v>
      </c>
      <c r="K186" s="30" t="s">
        <v>21</v>
      </c>
      <c r="L186" s="22"/>
      <c r="M186" s="20"/>
      <c r="N186" s="20"/>
      <c r="O186" s="20"/>
      <c r="P186" s="20"/>
      <c r="Q186" s="20"/>
      <c r="R186" s="20"/>
      <c r="S186" s="21"/>
      <c r="T186" s="181" t="str">
        <f>Table3[[#This Row],[Column12]]</f>
        <v>Auto:</v>
      </c>
      <c r="U186" s="25"/>
      <c r="V186" s="51" t="str">
        <f>IF(Table3[[#This Row],[TagOrderMethod]]="Ratio:","plants per 1 tag",IF(Table3[[#This Row],[TagOrderMethod]]="tags included","",IF(Table3[[#This Row],[TagOrderMethod]]="Qty:","tags",IF(Table3[[#This Row],[TagOrderMethod]]="Auto:",IF(U186&lt;&gt;"","tags","")))))</f>
        <v/>
      </c>
      <c r="W186" s="17">
        <v>50</v>
      </c>
      <c r="X186" s="17" t="str">
        <f>IF(ISNUMBER(SEARCH("tag",Table3[[#This Row],[Notes]])), "Yes", "No")</f>
        <v>No</v>
      </c>
      <c r="Y186" s="17" t="str">
        <f>IF(Table3[[#This Row],[Column11]]="yes","tags included","Auto:")</f>
        <v>Auto:</v>
      </c>
      <c r="Z1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Row],[TagOrderMethod]]="Auto:",IF(U186&gt;0,U186,IF(COUNTBLANK(L186:S186)=8,"",(IF(Table3[[#This Row],[Column11]]&lt;&gt;"no",Table3[[#This Row],[Size]]*(SUM(Table3[[#This Row],[Date 1]:[Date 8]])),"")))),""))),(Table3[[#This Row],[Bundle]])),"")</f>
        <v/>
      </c>
      <c r="AB186" s="94" t="str">
        <f t="shared" si="3"/>
        <v/>
      </c>
      <c r="AC186" s="75"/>
      <c r="AD186" s="42"/>
      <c r="AE186" s="43"/>
      <c r="AF186" s="44"/>
      <c r="AG186" s="134" t="s">
        <v>3879</v>
      </c>
      <c r="AH186" s="134" t="s">
        <v>21</v>
      </c>
      <c r="AI186" s="134" t="s">
        <v>3880</v>
      </c>
      <c r="AJ186" s="134" t="s">
        <v>3881</v>
      </c>
      <c r="AK186" s="134" t="s">
        <v>21</v>
      </c>
      <c r="AL186" s="134" t="s">
        <v>21</v>
      </c>
      <c r="AM186" s="134" t="b">
        <f>IF(AND(Table3[[#This Row],[Column68]]=TRUE,COUNTBLANK(Table3[[#This Row],[Date 1]:[Date 8]])=8),TRUE,FALSE)</f>
        <v>0</v>
      </c>
      <c r="AN186" s="134" t="b">
        <f>COUNTIF(Table3[[#This Row],[512]:[51]],"yes")&gt;0</f>
        <v>0</v>
      </c>
      <c r="AO186" s="45" t="str">
        <f>IF(Table3[[#This Row],[512]]="yes",Table3[[#This Row],[Column1]],"")</f>
        <v/>
      </c>
      <c r="AP186" s="45" t="str">
        <f>IF(Table3[[#This Row],[250]]="yes",Table3[[#This Row],[Column1.5]],"")</f>
        <v/>
      </c>
      <c r="AQ186" s="45" t="str">
        <f>IF(Table3[[#This Row],[288]]="yes",Table3[[#This Row],[Column2]],"")</f>
        <v/>
      </c>
      <c r="AR186" s="45" t="str">
        <f>IF(Table3[[#This Row],[144]]="yes",Table3[[#This Row],[Column3]],"")</f>
        <v/>
      </c>
      <c r="AS186" s="45" t="str">
        <f>IF(Table3[[#This Row],[26]]="yes",Table3[[#This Row],[Column4]],"")</f>
        <v/>
      </c>
      <c r="AT186" s="45" t="str">
        <f>IF(Table3[[#This Row],[51]]="yes",Table3[[#This Row],[Column5]],"")</f>
        <v/>
      </c>
      <c r="AU186" s="29" t="str">
        <f>IF(COUNTBLANK(Table3[[#This Row],[Date 1]:[Date 8]])=7,IF(Table3[[#This Row],[Column9]]&lt;&gt;"",IF(SUM(L186:S186)&lt;&gt;0,Table3[[#This Row],[Column9]],""),""),(SUBSTITUTE(TRIM(SUBSTITUTE(AO186&amp;","&amp;AP186&amp;","&amp;AQ186&amp;","&amp;AR186&amp;","&amp;AS186&amp;","&amp;AT186&amp;",",","," "))," ",", ")))</f>
        <v/>
      </c>
      <c r="AV186" s="35" t="str">
        <f>IF(COUNTBLANK(L186:AC186)&lt;&gt;13,IF(Table3[[#This Row],[Comments]]="Please order in multiples of 20. Minimum order of 100.",IF(COUNTBLANK(Table3[[#This Row],[Date 1]:[Order]])=12,"",1),1),IF(OR(F186="yes",G186="yes",H186="yes",I186="yes",J186="yes",K186="yes"="yes"),1,""))</f>
        <v/>
      </c>
    </row>
    <row r="187" spans="1:48" ht="36" thickBot="1" x14ac:dyDescent="0.4">
      <c r="A187" s="27" t="s">
        <v>187</v>
      </c>
      <c r="B187" s="164">
        <v>2365</v>
      </c>
      <c r="C187" s="16" t="s">
        <v>3282</v>
      </c>
      <c r="D187" s="32" t="s">
        <v>382</v>
      </c>
      <c r="E187" s="31"/>
      <c r="F187" s="30" t="s">
        <v>128</v>
      </c>
      <c r="G187" s="30" t="s">
        <v>21</v>
      </c>
      <c r="H187" s="30" t="s">
        <v>128</v>
      </c>
      <c r="I187" s="30" t="s">
        <v>128</v>
      </c>
      <c r="J187" s="30" t="s">
        <v>21</v>
      </c>
      <c r="K187" s="30" t="s">
        <v>21</v>
      </c>
      <c r="L187" s="22"/>
      <c r="M187" s="20"/>
      <c r="N187" s="20"/>
      <c r="O187" s="20"/>
      <c r="P187" s="20"/>
      <c r="Q187" s="20"/>
      <c r="R187" s="20"/>
      <c r="S187" s="21"/>
      <c r="T187" s="181" t="str">
        <f>Table3[[#This Row],[Column12]]</f>
        <v>Auto:</v>
      </c>
      <c r="U187" s="25"/>
      <c r="V187" s="51" t="str">
        <f>IF(Table3[[#This Row],[TagOrderMethod]]="Ratio:","plants per 1 tag",IF(Table3[[#This Row],[TagOrderMethod]]="tags included","",IF(Table3[[#This Row],[TagOrderMethod]]="Qty:","tags",IF(Table3[[#This Row],[TagOrderMethod]]="Auto:",IF(U187&lt;&gt;"","tags","")))))</f>
        <v/>
      </c>
      <c r="W187" s="17">
        <v>50</v>
      </c>
      <c r="X187" s="17" t="str">
        <f>IF(ISNUMBER(SEARCH("tag",Table3[[#This Row],[Notes]])), "Yes", "No")</f>
        <v>No</v>
      </c>
      <c r="Y187" s="17" t="str">
        <f>IF(Table3[[#This Row],[Column11]]="yes","tags included","Auto:")</f>
        <v>Auto:</v>
      </c>
      <c r="Z1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Row],[TagOrderMethod]]="Auto:",IF(U187&gt;0,U187,IF(COUNTBLANK(L187:S187)=8,"",(IF(Table3[[#This Row],[Column11]]&lt;&gt;"no",Table3[[#This Row],[Size]]*(SUM(Table3[[#This Row],[Date 1]:[Date 8]])),"")))),""))),(Table3[[#This Row],[Bundle]])),"")</f>
        <v/>
      </c>
      <c r="AB187" s="94" t="str">
        <f t="shared" si="3"/>
        <v/>
      </c>
      <c r="AC187" s="75"/>
      <c r="AD187" s="42"/>
      <c r="AE187" s="43"/>
      <c r="AF187" s="44"/>
      <c r="AG187" s="134" t="s">
        <v>3882</v>
      </c>
      <c r="AH187" s="134" t="s">
        <v>21</v>
      </c>
      <c r="AI187" s="134" t="s">
        <v>3883</v>
      </c>
      <c r="AJ187" s="134" t="s">
        <v>3884</v>
      </c>
      <c r="AK187" s="134" t="s">
        <v>21</v>
      </c>
      <c r="AL187" s="134" t="s">
        <v>21</v>
      </c>
      <c r="AM187" s="134" t="b">
        <f>IF(AND(Table3[[#This Row],[Column68]]=TRUE,COUNTBLANK(Table3[[#This Row],[Date 1]:[Date 8]])=8),TRUE,FALSE)</f>
        <v>0</v>
      </c>
      <c r="AN187" s="134" t="b">
        <f>COUNTIF(Table3[[#This Row],[512]:[51]],"yes")&gt;0</f>
        <v>0</v>
      </c>
      <c r="AO187" s="45" t="str">
        <f>IF(Table3[[#This Row],[512]]="yes",Table3[[#This Row],[Column1]],"")</f>
        <v/>
      </c>
      <c r="AP187" s="45" t="str">
        <f>IF(Table3[[#This Row],[250]]="yes",Table3[[#This Row],[Column1.5]],"")</f>
        <v/>
      </c>
      <c r="AQ187" s="45" t="str">
        <f>IF(Table3[[#This Row],[288]]="yes",Table3[[#This Row],[Column2]],"")</f>
        <v/>
      </c>
      <c r="AR187" s="45" t="str">
        <f>IF(Table3[[#This Row],[144]]="yes",Table3[[#This Row],[Column3]],"")</f>
        <v/>
      </c>
      <c r="AS187" s="45" t="str">
        <f>IF(Table3[[#This Row],[26]]="yes",Table3[[#This Row],[Column4]],"")</f>
        <v/>
      </c>
      <c r="AT187" s="45" t="str">
        <f>IF(Table3[[#This Row],[51]]="yes",Table3[[#This Row],[Column5]],"")</f>
        <v/>
      </c>
      <c r="AU187" s="29" t="str">
        <f>IF(COUNTBLANK(Table3[[#This Row],[Date 1]:[Date 8]])=7,IF(Table3[[#This Row],[Column9]]&lt;&gt;"",IF(SUM(L187:S187)&lt;&gt;0,Table3[[#This Row],[Column9]],""),""),(SUBSTITUTE(TRIM(SUBSTITUTE(AO187&amp;","&amp;AP187&amp;","&amp;AQ187&amp;","&amp;AR187&amp;","&amp;AS187&amp;","&amp;AT187&amp;",",","," "))," ",", ")))</f>
        <v/>
      </c>
      <c r="AV187" s="35" t="str">
        <f>IF(COUNTBLANK(L187:AC187)&lt;&gt;13,IF(Table3[[#This Row],[Comments]]="Please order in multiples of 20. Minimum order of 100.",IF(COUNTBLANK(Table3[[#This Row],[Date 1]:[Order]])=12,"",1),1),IF(OR(F187="yes",G187="yes",H187="yes",I187="yes",J187="yes",K187="yes"="yes"),1,""))</f>
        <v/>
      </c>
    </row>
    <row r="188" spans="1:48" ht="36" thickBot="1" x14ac:dyDescent="0.4">
      <c r="A188" s="27" t="s">
        <v>187</v>
      </c>
      <c r="B188" s="164">
        <v>2405</v>
      </c>
      <c r="C188" s="16" t="s">
        <v>3282</v>
      </c>
      <c r="D188" s="32" t="s">
        <v>383</v>
      </c>
      <c r="E188" s="31"/>
      <c r="F188" s="30" t="s">
        <v>21</v>
      </c>
      <c r="G188" s="30" t="s">
        <v>21</v>
      </c>
      <c r="H188" s="30" t="s">
        <v>21</v>
      </c>
      <c r="I188" s="30" t="s">
        <v>128</v>
      </c>
      <c r="J188" s="30" t="s">
        <v>128</v>
      </c>
      <c r="K188" s="30" t="s">
        <v>21</v>
      </c>
      <c r="L188" s="22"/>
      <c r="M188" s="20"/>
      <c r="N188" s="20"/>
      <c r="O188" s="20"/>
      <c r="P188" s="20"/>
      <c r="Q188" s="20"/>
      <c r="R188" s="20"/>
      <c r="S188" s="21"/>
      <c r="T188" s="181" t="str">
        <f>Table3[[#This Row],[Column12]]</f>
        <v>Auto:</v>
      </c>
      <c r="U188" s="25"/>
      <c r="V188" s="51" t="str">
        <f>IF(Table3[[#This Row],[TagOrderMethod]]="Ratio:","plants per 1 tag",IF(Table3[[#This Row],[TagOrderMethod]]="tags included","",IF(Table3[[#This Row],[TagOrderMethod]]="Qty:","tags",IF(Table3[[#This Row],[TagOrderMethod]]="Auto:",IF(U188&lt;&gt;"","tags","")))))</f>
        <v/>
      </c>
      <c r="W188" s="17">
        <v>50</v>
      </c>
      <c r="X188" s="17" t="str">
        <f>IF(ISNUMBER(SEARCH("tag",Table3[[#This Row],[Notes]])), "Yes", "No")</f>
        <v>No</v>
      </c>
      <c r="Y188" s="17" t="str">
        <f>IF(Table3[[#This Row],[Column11]]="yes","tags included","Auto:")</f>
        <v>Auto:</v>
      </c>
      <c r="Z1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Row],[TagOrderMethod]]="Auto:",IF(U188&gt;0,U188,IF(COUNTBLANK(L188:S188)=8,"",(IF(Table3[[#This Row],[Column11]]&lt;&gt;"no",Table3[[#This Row],[Size]]*(SUM(Table3[[#This Row],[Date 1]:[Date 8]])),"")))),""))),(Table3[[#This Row],[Bundle]])),"")</f>
        <v/>
      </c>
      <c r="AB188" s="94" t="str">
        <f t="shared" si="3"/>
        <v/>
      </c>
      <c r="AC188" s="75"/>
      <c r="AD188" s="42"/>
      <c r="AE188" s="43"/>
      <c r="AF188" s="44"/>
      <c r="AG188" s="134" t="s">
        <v>21</v>
      </c>
      <c r="AH188" s="134" t="s">
        <v>21</v>
      </c>
      <c r="AI188" s="134" t="s">
        <v>21</v>
      </c>
      <c r="AJ188" s="134" t="s">
        <v>3885</v>
      </c>
      <c r="AK188" s="134" t="s">
        <v>3886</v>
      </c>
      <c r="AL188" s="134" t="s">
        <v>21</v>
      </c>
      <c r="AM188" s="134" t="b">
        <f>IF(AND(Table3[[#This Row],[Column68]]=TRUE,COUNTBLANK(Table3[[#This Row],[Date 1]:[Date 8]])=8),TRUE,FALSE)</f>
        <v>0</v>
      </c>
      <c r="AN188" s="134" t="b">
        <f>COUNTIF(Table3[[#This Row],[512]:[51]],"yes")&gt;0</f>
        <v>0</v>
      </c>
      <c r="AO188" s="45" t="str">
        <f>IF(Table3[[#This Row],[512]]="yes",Table3[[#This Row],[Column1]],"")</f>
        <v/>
      </c>
      <c r="AP188" s="45" t="str">
        <f>IF(Table3[[#This Row],[250]]="yes",Table3[[#This Row],[Column1.5]],"")</f>
        <v/>
      </c>
      <c r="AQ188" s="45" t="str">
        <f>IF(Table3[[#This Row],[288]]="yes",Table3[[#This Row],[Column2]],"")</f>
        <v/>
      </c>
      <c r="AR188" s="45" t="str">
        <f>IF(Table3[[#This Row],[144]]="yes",Table3[[#This Row],[Column3]],"")</f>
        <v/>
      </c>
      <c r="AS188" s="45" t="str">
        <f>IF(Table3[[#This Row],[26]]="yes",Table3[[#This Row],[Column4]],"")</f>
        <v/>
      </c>
      <c r="AT188" s="45" t="str">
        <f>IF(Table3[[#This Row],[51]]="yes",Table3[[#This Row],[Column5]],"")</f>
        <v/>
      </c>
      <c r="AU188" s="29" t="str">
        <f>IF(COUNTBLANK(Table3[[#This Row],[Date 1]:[Date 8]])=7,IF(Table3[[#This Row],[Column9]]&lt;&gt;"",IF(SUM(L188:S188)&lt;&gt;0,Table3[[#This Row],[Column9]],""),""),(SUBSTITUTE(TRIM(SUBSTITUTE(AO188&amp;","&amp;AP188&amp;","&amp;AQ188&amp;","&amp;AR188&amp;","&amp;AS188&amp;","&amp;AT188&amp;",",","," "))," ",", ")))</f>
        <v/>
      </c>
      <c r="AV188" s="35" t="str">
        <f>IF(COUNTBLANK(L188:AC188)&lt;&gt;13,IF(Table3[[#This Row],[Comments]]="Please order in multiples of 20. Minimum order of 100.",IF(COUNTBLANK(Table3[[#This Row],[Date 1]:[Order]])=12,"",1),1),IF(OR(F188="yes",G188="yes",H188="yes",I188="yes",J188="yes",K188="yes"="yes"),1,""))</f>
        <v/>
      </c>
    </row>
    <row r="189" spans="1:48" ht="36" thickBot="1" x14ac:dyDescent="0.4">
      <c r="A189" s="27" t="s">
        <v>187</v>
      </c>
      <c r="B189" s="164">
        <v>2410</v>
      </c>
      <c r="C189" s="16" t="s">
        <v>3282</v>
      </c>
      <c r="D189" s="32" t="s">
        <v>1817</v>
      </c>
      <c r="E189" s="31"/>
      <c r="F189" s="30" t="s">
        <v>21</v>
      </c>
      <c r="G189" s="30" t="s">
        <v>21</v>
      </c>
      <c r="H189" s="30" t="s">
        <v>21</v>
      </c>
      <c r="I189" s="30" t="s">
        <v>128</v>
      </c>
      <c r="J189" s="30" t="s">
        <v>128</v>
      </c>
      <c r="K189" s="30" t="s">
        <v>21</v>
      </c>
      <c r="L189" s="22"/>
      <c r="M189" s="20"/>
      <c r="N189" s="20"/>
      <c r="O189" s="20"/>
      <c r="P189" s="20"/>
      <c r="Q189" s="20"/>
      <c r="R189" s="20"/>
      <c r="S189" s="21"/>
      <c r="T189" s="181" t="str">
        <f>Table3[[#This Row],[Column12]]</f>
        <v>Auto:</v>
      </c>
      <c r="U189" s="25"/>
      <c r="V189" s="51" t="str">
        <f>IF(Table3[[#This Row],[TagOrderMethod]]="Ratio:","plants per 1 tag",IF(Table3[[#This Row],[TagOrderMethod]]="tags included","",IF(Table3[[#This Row],[TagOrderMethod]]="Qty:","tags",IF(Table3[[#This Row],[TagOrderMethod]]="Auto:",IF(U189&lt;&gt;"","tags","")))))</f>
        <v/>
      </c>
      <c r="W189" s="17">
        <v>50</v>
      </c>
      <c r="X189" s="17" t="str">
        <f>IF(ISNUMBER(SEARCH("tag",Table3[[#This Row],[Notes]])), "Yes", "No")</f>
        <v>No</v>
      </c>
      <c r="Y189" s="17" t="str">
        <f>IF(Table3[[#This Row],[Column11]]="yes","tags included","Auto:")</f>
        <v>Auto:</v>
      </c>
      <c r="Z1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Row],[TagOrderMethod]]="Auto:",IF(U189&gt;0,U189,IF(COUNTBLANK(L189:S189)=8,"",(IF(Table3[[#This Row],[Column11]]&lt;&gt;"no",Table3[[#This Row],[Size]]*(SUM(Table3[[#This Row],[Date 1]:[Date 8]])),"")))),""))),(Table3[[#This Row],[Bundle]])),"")</f>
        <v/>
      </c>
      <c r="AB189" s="94" t="str">
        <f t="shared" si="3"/>
        <v/>
      </c>
      <c r="AC189" s="75"/>
      <c r="AD189" s="42"/>
      <c r="AE189" s="43"/>
      <c r="AF189" s="44"/>
      <c r="AG189" s="134" t="s">
        <v>21</v>
      </c>
      <c r="AH189" s="134" t="s">
        <v>21</v>
      </c>
      <c r="AI189" s="134" t="s">
        <v>21</v>
      </c>
      <c r="AJ189" s="134" t="s">
        <v>3887</v>
      </c>
      <c r="AK189" s="134" t="s">
        <v>3888</v>
      </c>
      <c r="AL189" s="134" t="s">
        <v>21</v>
      </c>
      <c r="AM189" s="134" t="b">
        <f>IF(AND(Table3[[#This Row],[Column68]]=TRUE,COUNTBLANK(Table3[[#This Row],[Date 1]:[Date 8]])=8),TRUE,FALSE)</f>
        <v>0</v>
      </c>
      <c r="AN189" s="134" t="b">
        <f>COUNTIF(Table3[[#This Row],[512]:[51]],"yes")&gt;0</f>
        <v>0</v>
      </c>
      <c r="AO189" s="45" t="str">
        <f>IF(Table3[[#This Row],[512]]="yes",Table3[[#This Row],[Column1]],"")</f>
        <v/>
      </c>
      <c r="AP189" s="45" t="str">
        <f>IF(Table3[[#This Row],[250]]="yes",Table3[[#This Row],[Column1.5]],"")</f>
        <v/>
      </c>
      <c r="AQ189" s="45" t="str">
        <f>IF(Table3[[#This Row],[288]]="yes",Table3[[#This Row],[Column2]],"")</f>
        <v/>
      </c>
      <c r="AR189" s="45" t="str">
        <f>IF(Table3[[#This Row],[144]]="yes",Table3[[#This Row],[Column3]],"")</f>
        <v/>
      </c>
      <c r="AS189" s="45" t="str">
        <f>IF(Table3[[#This Row],[26]]="yes",Table3[[#This Row],[Column4]],"")</f>
        <v/>
      </c>
      <c r="AT189" s="45" t="str">
        <f>IF(Table3[[#This Row],[51]]="yes",Table3[[#This Row],[Column5]],"")</f>
        <v/>
      </c>
      <c r="AU189" s="29" t="str">
        <f>IF(COUNTBLANK(Table3[[#This Row],[Date 1]:[Date 8]])=7,IF(Table3[[#This Row],[Column9]]&lt;&gt;"",IF(SUM(L189:S189)&lt;&gt;0,Table3[[#This Row],[Column9]],""),""),(SUBSTITUTE(TRIM(SUBSTITUTE(AO189&amp;","&amp;AP189&amp;","&amp;AQ189&amp;","&amp;AR189&amp;","&amp;AS189&amp;","&amp;AT189&amp;",",","," "))," ",", ")))</f>
        <v/>
      </c>
      <c r="AV189" s="35" t="str">
        <f>IF(COUNTBLANK(L189:AC189)&lt;&gt;13,IF(Table3[[#This Row],[Comments]]="Please order in multiples of 20. Minimum order of 100.",IF(COUNTBLANK(Table3[[#This Row],[Date 1]:[Order]])=12,"",1),1),IF(OR(F189="yes",G189="yes",H189="yes",I189="yes",J189="yes",K189="yes"="yes"),1,""))</f>
        <v/>
      </c>
    </row>
    <row r="190" spans="1:48" ht="36" thickBot="1" x14ac:dyDescent="0.4">
      <c r="A190" s="27" t="s">
        <v>187</v>
      </c>
      <c r="B190" s="164">
        <v>2415</v>
      </c>
      <c r="C190" s="16" t="s">
        <v>3282</v>
      </c>
      <c r="D190" s="32" t="s">
        <v>1538</v>
      </c>
      <c r="E190" s="31"/>
      <c r="F190" s="30" t="s">
        <v>21</v>
      </c>
      <c r="G190" s="30" t="s">
        <v>21</v>
      </c>
      <c r="H190" s="30" t="s">
        <v>21</v>
      </c>
      <c r="I190" s="30" t="s">
        <v>128</v>
      </c>
      <c r="J190" s="30" t="s">
        <v>128</v>
      </c>
      <c r="K190" s="30" t="s">
        <v>21</v>
      </c>
      <c r="L190" s="22"/>
      <c r="M190" s="20"/>
      <c r="N190" s="20"/>
      <c r="O190" s="20"/>
      <c r="P190" s="20"/>
      <c r="Q190" s="20"/>
      <c r="R190" s="20"/>
      <c r="S190" s="21"/>
      <c r="T190" s="181" t="str">
        <f>Table3[[#This Row],[Column12]]</f>
        <v>Auto:</v>
      </c>
      <c r="U190" s="25"/>
      <c r="V190" s="51" t="str">
        <f>IF(Table3[[#This Row],[TagOrderMethod]]="Ratio:","plants per 1 tag",IF(Table3[[#This Row],[TagOrderMethod]]="tags included","",IF(Table3[[#This Row],[TagOrderMethod]]="Qty:","tags",IF(Table3[[#This Row],[TagOrderMethod]]="Auto:",IF(U190&lt;&gt;"","tags","")))))</f>
        <v/>
      </c>
      <c r="W190" s="17">
        <v>50</v>
      </c>
      <c r="X190" s="17" t="str">
        <f>IF(ISNUMBER(SEARCH("tag",Table3[[#This Row],[Notes]])), "Yes", "No")</f>
        <v>No</v>
      </c>
      <c r="Y190" s="17" t="str">
        <f>IF(Table3[[#This Row],[Column11]]="yes","tags included","Auto:")</f>
        <v>Auto:</v>
      </c>
      <c r="Z1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Row],[TagOrderMethod]]="Auto:",IF(U190&gt;0,U190,IF(COUNTBLANK(L190:S190)=8,"",(IF(Table3[[#This Row],[Column11]]&lt;&gt;"no",Table3[[#This Row],[Size]]*(SUM(Table3[[#This Row],[Date 1]:[Date 8]])),"")))),""))),(Table3[[#This Row],[Bundle]])),"")</f>
        <v/>
      </c>
      <c r="AB190" s="94" t="str">
        <f t="shared" si="3"/>
        <v/>
      </c>
      <c r="AC190" s="75"/>
      <c r="AD190" s="42"/>
      <c r="AE190" s="43"/>
      <c r="AF190" s="44"/>
      <c r="AG190" s="134" t="s">
        <v>21</v>
      </c>
      <c r="AH190" s="134" t="s">
        <v>21</v>
      </c>
      <c r="AI190" s="134" t="s">
        <v>21</v>
      </c>
      <c r="AJ190" s="134" t="s">
        <v>3889</v>
      </c>
      <c r="AK190" s="134" t="s">
        <v>2644</v>
      </c>
      <c r="AL190" s="134" t="s">
        <v>21</v>
      </c>
      <c r="AM190" s="134" t="b">
        <f>IF(AND(Table3[[#This Row],[Column68]]=TRUE,COUNTBLANK(Table3[[#This Row],[Date 1]:[Date 8]])=8),TRUE,FALSE)</f>
        <v>0</v>
      </c>
      <c r="AN190" s="134" t="b">
        <f>COUNTIF(Table3[[#This Row],[512]:[51]],"yes")&gt;0</f>
        <v>0</v>
      </c>
      <c r="AO190" s="45" t="str">
        <f>IF(Table3[[#This Row],[512]]="yes",Table3[[#This Row],[Column1]],"")</f>
        <v/>
      </c>
      <c r="AP190" s="45" t="str">
        <f>IF(Table3[[#This Row],[250]]="yes",Table3[[#This Row],[Column1.5]],"")</f>
        <v/>
      </c>
      <c r="AQ190" s="45" t="str">
        <f>IF(Table3[[#This Row],[288]]="yes",Table3[[#This Row],[Column2]],"")</f>
        <v/>
      </c>
      <c r="AR190" s="45" t="str">
        <f>IF(Table3[[#This Row],[144]]="yes",Table3[[#This Row],[Column3]],"")</f>
        <v/>
      </c>
      <c r="AS190" s="45" t="str">
        <f>IF(Table3[[#This Row],[26]]="yes",Table3[[#This Row],[Column4]],"")</f>
        <v/>
      </c>
      <c r="AT190" s="45" t="str">
        <f>IF(Table3[[#This Row],[51]]="yes",Table3[[#This Row],[Column5]],"")</f>
        <v/>
      </c>
      <c r="AU190" s="29" t="str">
        <f>IF(COUNTBLANK(Table3[[#This Row],[Date 1]:[Date 8]])=7,IF(Table3[[#This Row],[Column9]]&lt;&gt;"",IF(SUM(L190:S190)&lt;&gt;0,Table3[[#This Row],[Column9]],""),""),(SUBSTITUTE(TRIM(SUBSTITUTE(AO190&amp;","&amp;AP190&amp;","&amp;AQ190&amp;","&amp;AR190&amp;","&amp;AS190&amp;","&amp;AT190&amp;",",","," "))," ",", ")))</f>
        <v/>
      </c>
      <c r="AV190" s="35" t="str">
        <f>IF(COUNTBLANK(L190:AC190)&lt;&gt;13,IF(Table3[[#This Row],[Comments]]="Please order in multiples of 20. Minimum order of 100.",IF(COUNTBLANK(Table3[[#This Row],[Date 1]:[Order]])=12,"",1),1),IF(OR(F190="yes",G190="yes",H190="yes",I190="yes",J190="yes",K190="yes"="yes"),1,""))</f>
        <v/>
      </c>
    </row>
    <row r="191" spans="1:48" ht="36" thickBot="1" x14ac:dyDescent="0.4">
      <c r="A191" s="27" t="s">
        <v>187</v>
      </c>
      <c r="B191" s="164">
        <v>2420</v>
      </c>
      <c r="C191" s="16" t="s">
        <v>3282</v>
      </c>
      <c r="D191" s="32" t="s">
        <v>1539</v>
      </c>
      <c r="E191" s="31"/>
      <c r="F191" s="30" t="s">
        <v>21</v>
      </c>
      <c r="G191" s="30" t="s">
        <v>21</v>
      </c>
      <c r="H191" s="30" t="s">
        <v>21</v>
      </c>
      <c r="I191" s="30" t="s">
        <v>128</v>
      </c>
      <c r="J191" s="30" t="s">
        <v>128</v>
      </c>
      <c r="K191" s="30" t="s">
        <v>21</v>
      </c>
      <c r="L191" s="22"/>
      <c r="M191" s="20"/>
      <c r="N191" s="20"/>
      <c r="O191" s="20"/>
      <c r="P191" s="20"/>
      <c r="Q191" s="20"/>
      <c r="R191" s="20"/>
      <c r="S191" s="21"/>
      <c r="T191" s="181" t="str">
        <f>Table3[[#This Row],[Column12]]</f>
        <v>Auto:</v>
      </c>
      <c r="U191" s="25"/>
      <c r="V191" s="51" t="str">
        <f>IF(Table3[[#This Row],[TagOrderMethod]]="Ratio:","plants per 1 tag",IF(Table3[[#This Row],[TagOrderMethod]]="tags included","",IF(Table3[[#This Row],[TagOrderMethod]]="Qty:","tags",IF(Table3[[#This Row],[TagOrderMethod]]="Auto:",IF(U191&lt;&gt;"","tags","")))))</f>
        <v/>
      </c>
      <c r="W191" s="17">
        <v>50</v>
      </c>
      <c r="X191" s="17" t="str">
        <f>IF(ISNUMBER(SEARCH("tag",Table3[[#This Row],[Notes]])), "Yes", "No")</f>
        <v>No</v>
      </c>
      <c r="Y191" s="17" t="str">
        <f>IF(Table3[[#This Row],[Column11]]="yes","tags included","Auto:")</f>
        <v>Auto:</v>
      </c>
      <c r="Z1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Row],[TagOrderMethod]]="Auto:",IF(U191&gt;0,U191,IF(COUNTBLANK(L191:S191)=8,"",(IF(Table3[[#This Row],[Column11]]&lt;&gt;"no",Table3[[#This Row],[Size]]*(SUM(Table3[[#This Row],[Date 1]:[Date 8]])),"")))),""))),(Table3[[#This Row],[Bundle]])),"")</f>
        <v/>
      </c>
      <c r="AB191" s="94" t="str">
        <f t="shared" si="3"/>
        <v/>
      </c>
      <c r="AC191" s="75"/>
      <c r="AD191" s="42"/>
      <c r="AE191" s="43"/>
      <c r="AF191" s="44"/>
      <c r="AG191" s="134" t="s">
        <v>21</v>
      </c>
      <c r="AH191" s="134" t="s">
        <v>21</v>
      </c>
      <c r="AI191" s="134" t="s">
        <v>21</v>
      </c>
      <c r="AJ191" s="134" t="s">
        <v>3890</v>
      </c>
      <c r="AK191" s="134" t="s">
        <v>3891</v>
      </c>
      <c r="AL191" s="134" t="s">
        <v>21</v>
      </c>
      <c r="AM191" s="134" t="b">
        <f>IF(AND(Table3[[#This Row],[Column68]]=TRUE,COUNTBLANK(Table3[[#This Row],[Date 1]:[Date 8]])=8),TRUE,FALSE)</f>
        <v>0</v>
      </c>
      <c r="AN191" s="134" t="b">
        <f>COUNTIF(Table3[[#This Row],[512]:[51]],"yes")&gt;0</f>
        <v>0</v>
      </c>
      <c r="AO191" s="45" t="str">
        <f>IF(Table3[[#This Row],[512]]="yes",Table3[[#This Row],[Column1]],"")</f>
        <v/>
      </c>
      <c r="AP191" s="45" t="str">
        <f>IF(Table3[[#This Row],[250]]="yes",Table3[[#This Row],[Column1.5]],"")</f>
        <v/>
      </c>
      <c r="AQ191" s="45" t="str">
        <f>IF(Table3[[#This Row],[288]]="yes",Table3[[#This Row],[Column2]],"")</f>
        <v/>
      </c>
      <c r="AR191" s="45" t="str">
        <f>IF(Table3[[#This Row],[144]]="yes",Table3[[#This Row],[Column3]],"")</f>
        <v/>
      </c>
      <c r="AS191" s="45" t="str">
        <f>IF(Table3[[#This Row],[26]]="yes",Table3[[#This Row],[Column4]],"")</f>
        <v/>
      </c>
      <c r="AT191" s="45" t="str">
        <f>IF(Table3[[#This Row],[51]]="yes",Table3[[#This Row],[Column5]],"")</f>
        <v/>
      </c>
      <c r="AU191" s="29" t="str">
        <f>IF(COUNTBLANK(Table3[[#This Row],[Date 1]:[Date 8]])=7,IF(Table3[[#This Row],[Column9]]&lt;&gt;"",IF(SUM(L191:S191)&lt;&gt;0,Table3[[#This Row],[Column9]],""),""),(SUBSTITUTE(TRIM(SUBSTITUTE(AO191&amp;","&amp;AP191&amp;","&amp;AQ191&amp;","&amp;AR191&amp;","&amp;AS191&amp;","&amp;AT191&amp;",",","," "))," ",", ")))</f>
        <v/>
      </c>
      <c r="AV191" s="35" t="str">
        <f>IF(COUNTBLANK(L191:AC191)&lt;&gt;13,IF(Table3[[#This Row],[Comments]]="Please order in multiples of 20. Minimum order of 100.",IF(COUNTBLANK(Table3[[#This Row],[Date 1]:[Order]])=12,"",1),1),IF(OR(F191="yes",G191="yes",H191="yes",I191="yes",J191="yes",K191="yes"="yes"),1,""))</f>
        <v/>
      </c>
    </row>
    <row r="192" spans="1:48" ht="36" thickBot="1" x14ac:dyDescent="0.4">
      <c r="A192" s="27" t="s">
        <v>187</v>
      </c>
      <c r="B192" s="164">
        <v>2425</v>
      </c>
      <c r="C192" s="16" t="s">
        <v>3282</v>
      </c>
      <c r="D192" s="32" t="s">
        <v>1540</v>
      </c>
      <c r="E192" s="31"/>
      <c r="F192" s="30" t="s">
        <v>21</v>
      </c>
      <c r="G192" s="30" t="s">
        <v>21</v>
      </c>
      <c r="H192" s="30" t="s">
        <v>21</v>
      </c>
      <c r="I192" s="30" t="s">
        <v>128</v>
      </c>
      <c r="J192" s="30" t="s">
        <v>128</v>
      </c>
      <c r="K192" s="30" t="s">
        <v>21</v>
      </c>
      <c r="L192" s="22"/>
      <c r="M192" s="20"/>
      <c r="N192" s="20"/>
      <c r="O192" s="20"/>
      <c r="P192" s="20"/>
      <c r="Q192" s="20"/>
      <c r="R192" s="20"/>
      <c r="S192" s="21"/>
      <c r="T192" s="181" t="str">
        <f>Table3[[#This Row],[Column12]]</f>
        <v>Auto:</v>
      </c>
      <c r="U192" s="25"/>
      <c r="V192" s="51" t="str">
        <f>IF(Table3[[#This Row],[TagOrderMethod]]="Ratio:","plants per 1 tag",IF(Table3[[#This Row],[TagOrderMethod]]="tags included","",IF(Table3[[#This Row],[TagOrderMethod]]="Qty:","tags",IF(Table3[[#This Row],[TagOrderMethod]]="Auto:",IF(U192&lt;&gt;"","tags","")))))</f>
        <v/>
      </c>
      <c r="W192" s="17">
        <v>50</v>
      </c>
      <c r="X192" s="17" t="str">
        <f>IF(ISNUMBER(SEARCH("tag",Table3[[#This Row],[Notes]])), "Yes", "No")</f>
        <v>No</v>
      </c>
      <c r="Y192" s="17" t="str">
        <f>IF(Table3[[#This Row],[Column11]]="yes","tags included","Auto:")</f>
        <v>Auto:</v>
      </c>
      <c r="Z1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Row],[TagOrderMethod]]="Auto:",IF(U192&gt;0,U192,IF(COUNTBLANK(L192:S192)=8,"",(IF(Table3[[#This Row],[Column11]]&lt;&gt;"no",Table3[[#This Row],[Size]]*(SUM(Table3[[#This Row],[Date 1]:[Date 8]])),"")))),""))),(Table3[[#This Row],[Bundle]])),"")</f>
        <v/>
      </c>
      <c r="AB192" s="94" t="str">
        <f t="shared" si="3"/>
        <v/>
      </c>
      <c r="AC192" s="75"/>
      <c r="AD192" s="42"/>
      <c r="AE192" s="43"/>
      <c r="AF192" s="44"/>
      <c r="AG192" s="134" t="s">
        <v>21</v>
      </c>
      <c r="AH192" s="134" t="s">
        <v>21</v>
      </c>
      <c r="AI192" s="134" t="s">
        <v>21</v>
      </c>
      <c r="AJ192" s="134" t="s">
        <v>3892</v>
      </c>
      <c r="AK192" s="134" t="s">
        <v>3893</v>
      </c>
      <c r="AL192" s="134" t="s">
        <v>21</v>
      </c>
      <c r="AM192" s="134" t="b">
        <f>IF(AND(Table3[[#This Row],[Column68]]=TRUE,COUNTBLANK(Table3[[#This Row],[Date 1]:[Date 8]])=8),TRUE,FALSE)</f>
        <v>0</v>
      </c>
      <c r="AN192" s="134" t="b">
        <f>COUNTIF(Table3[[#This Row],[512]:[51]],"yes")&gt;0</f>
        <v>0</v>
      </c>
      <c r="AO192" s="45" t="str">
        <f>IF(Table3[[#This Row],[512]]="yes",Table3[[#This Row],[Column1]],"")</f>
        <v/>
      </c>
      <c r="AP192" s="45" t="str">
        <f>IF(Table3[[#This Row],[250]]="yes",Table3[[#This Row],[Column1.5]],"")</f>
        <v/>
      </c>
      <c r="AQ192" s="45" t="str">
        <f>IF(Table3[[#This Row],[288]]="yes",Table3[[#This Row],[Column2]],"")</f>
        <v/>
      </c>
      <c r="AR192" s="45" t="str">
        <f>IF(Table3[[#This Row],[144]]="yes",Table3[[#This Row],[Column3]],"")</f>
        <v/>
      </c>
      <c r="AS192" s="45" t="str">
        <f>IF(Table3[[#This Row],[26]]="yes",Table3[[#This Row],[Column4]],"")</f>
        <v/>
      </c>
      <c r="AT192" s="45" t="str">
        <f>IF(Table3[[#This Row],[51]]="yes",Table3[[#This Row],[Column5]],"")</f>
        <v/>
      </c>
      <c r="AU192" s="29" t="str">
        <f>IF(COUNTBLANK(Table3[[#This Row],[Date 1]:[Date 8]])=7,IF(Table3[[#This Row],[Column9]]&lt;&gt;"",IF(SUM(L192:S192)&lt;&gt;0,Table3[[#This Row],[Column9]],""),""),(SUBSTITUTE(TRIM(SUBSTITUTE(AO192&amp;","&amp;AP192&amp;","&amp;AQ192&amp;","&amp;AR192&amp;","&amp;AS192&amp;","&amp;AT192&amp;",",","," "))," ",", ")))</f>
        <v/>
      </c>
      <c r="AV192" s="35" t="str">
        <f>IF(COUNTBLANK(L192:AC192)&lt;&gt;13,IF(Table3[[#This Row],[Comments]]="Please order in multiples of 20. Minimum order of 100.",IF(COUNTBLANK(Table3[[#This Row],[Date 1]:[Order]])=12,"",1),1),IF(OR(F192="yes",G192="yes",H192="yes",I192="yes",J192="yes",K192="yes"="yes"),1,""))</f>
        <v/>
      </c>
    </row>
    <row r="193" spans="1:48" ht="36" thickBot="1" x14ac:dyDescent="0.4">
      <c r="A193" s="27" t="s">
        <v>187</v>
      </c>
      <c r="B193" s="164">
        <v>2430</v>
      </c>
      <c r="C193" s="16" t="s">
        <v>3282</v>
      </c>
      <c r="D193" s="32" t="s">
        <v>3302</v>
      </c>
      <c r="E193" s="31"/>
      <c r="F193" s="30" t="s">
        <v>21</v>
      </c>
      <c r="G193" s="30" t="s">
        <v>21</v>
      </c>
      <c r="H193" s="30" t="s">
        <v>21</v>
      </c>
      <c r="I193" s="30" t="s">
        <v>128</v>
      </c>
      <c r="J193" s="30" t="s">
        <v>128</v>
      </c>
      <c r="K193" s="30" t="s">
        <v>21</v>
      </c>
      <c r="L193" s="22"/>
      <c r="M193" s="20"/>
      <c r="N193" s="20"/>
      <c r="O193" s="20"/>
      <c r="P193" s="20"/>
      <c r="Q193" s="20"/>
      <c r="R193" s="20"/>
      <c r="S193" s="21"/>
      <c r="T193" s="181" t="str">
        <f>Table3[[#This Row],[Column12]]</f>
        <v>Auto:</v>
      </c>
      <c r="U193" s="25"/>
      <c r="V193" s="51" t="str">
        <f>IF(Table3[[#This Row],[TagOrderMethod]]="Ratio:","plants per 1 tag",IF(Table3[[#This Row],[TagOrderMethod]]="tags included","",IF(Table3[[#This Row],[TagOrderMethod]]="Qty:","tags",IF(Table3[[#This Row],[TagOrderMethod]]="Auto:",IF(U193&lt;&gt;"","tags","")))))</f>
        <v/>
      </c>
      <c r="W193" s="17">
        <v>50</v>
      </c>
      <c r="X193" s="17" t="str">
        <f>IF(ISNUMBER(SEARCH("tag",Table3[[#This Row],[Notes]])), "Yes", "No")</f>
        <v>No</v>
      </c>
      <c r="Y193" s="17" t="str">
        <f>IF(Table3[[#This Row],[Column11]]="yes","tags included","Auto:")</f>
        <v>Auto:</v>
      </c>
      <c r="Z1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Row],[TagOrderMethod]]="Auto:",IF(U193&gt;0,U193,IF(COUNTBLANK(L193:S193)=8,"",(IF(Table3[[#This Row],[Column11]]&lt;&gt;"no",Table3[[#This Row],[Size]]*(SUM(Table3[[#This Row],[Date 1]:[Date 8]])),"")))),""))),(Table3[[#This Row],[Bundle]])),"")</f>
        <v/>
      </c>
      <c r="AB193" s="94" t="str">
        <f t="shared" si="3"/>
        <v/>
      </c>
      <c r="AC193" s="75"/>
      <c r="AD193" s="42"/>
      <c r="AE193" s="43"/>
      <c r="AF193" s="44"/>
      <c r="AG193" s="134" t="s">
        <v>21</v>
      </c>
      <c r="AH193" s="134" t="s">
        <v>21</v>
      </c>
      <c r="AI193" s="134" t="s">
        <v>21</v>
      </c>
      <c r="AJ193" s="134" t="s">
        <v>3894</v>
      </c>
      <c r="AK193" s="134" t="s">
        <v>3895</v>
      </c>
      <c r="AL193" s="134" t="s">
        <v>21</v>
      </c>
      <c r="AM193" s="134" t="b">
        <f>IF(AND(Table3[[#This Row],[Column68]]=TRUE,COUNTBLANK(Table3[[#This Row],[Date 1]:[Date 8]])=8),TRUE,FALSE)</f>
        <v>0</v>
      </c>
      <c r="AN193" s="134" t="b">
        <f>COUNTIF(Table3[[#This Row],[512]:[51]],"yes")&gt;0</f>
        <v>0</v>
      </c>
      <c r="AO193" s="45" t="str">
        <f>IF(Table3[[#This Row],[512]]="yes",Table3[[#This Row],[Column1]],"")</f>
        <v/>
      </c>
      <c r="AP193" s="45" t="str">
        <f>IF(Table3[[#This Row],[250]]="yes",Table3[[#This Row],[Column1.5]],"")</f>
        <v/>
      </c>
      <c r="AQ193" s="45" t="str">
        <f>IF(Table3[[#This Row],[288]]="yes",Table3[[#This Row],[Column2]],"")</f>
        <v/>
      </c>
      <c r="AR193" s="45" t="str">
        <f>IF(Table3[[#This Row],[144]]="yes",Table3[[#This Row],[Column3]],"")</f>
        <v/>
      </c>
      <c r="AS193" s="45" t="str">
        <f>IF(Table3[[#This Row],[26]]="yes",Table3[[#This Row],[Column4]],"")</f>
        <v/>
      </c>
      <c r="AT193" s="45" t="str">
        <f>IF(Table3[[#This Row],[51]]="yes",Table3[[#This Row],[Column5]],"")</f>
        <v/>
      </c>
      <c r="AU193" s="29" t="str">
        <f>IF(COUNTBLANK(Table3[[#This Row],[Date 1]:[Date 8]])=7,IF(Table3[[#This Row],[Column9]]&lt;&gt;"",IF(SUM(L193:S193)&lt;&gt;0,Table3[[#This Row],[Column9]],""),""),(SUBSTITUTE(TRIM(SUBSTITUTE(AO193&amp;","&amp;AP193&amp;","&amp;AQ193&amp;","&amp;AR193&amp;","&amp;AS193&amp;","&amp;AT193&amp;",",","," "))," ",", ")))</f>
        <v/>
      </c>
      <c r="AV193" s="35" t="str">
        <f>IF(COUNTBLANK(L193:AC193)&lt;&gt;13,IF(Table3[[#This Row],[Comments]]="Please order in multiples of 20. Minimum order of 100.",IF(COUNTBLANK(Table3[[#This Row],[Date 1]:[Order]])=12,"",1),1),IF(OR(F193="yes",G193="yes",H193="yes",I193="yes",J193="yes",K193="yes"="yes"),1,""))</f>
        <v/>
      </c>
    </row>
    <row r="194" spans="1:48" ht="36" thickBot="1" x14ac:dyDescent="0.4">
      <c r="A194" s="27" t="s">
        <v>187</v>
      </c>
      <c r="B194" s="164">
        <v>2435</v>
      </c>
      <c r="C194" s="16" t="s">
        <v>3282</v>
      </c>
      <c r="D194" s="32" t="s">
        <v>757</v>
      </c>
      <c r="E194" s="31"/>
      <c r="F194" s="30" t="s">
        <v>21</v>
      </c>
      <c r="G194" s="30" t="s">
        <v>21</v>
      </c>
      <c r="H194" s="30" t="s">
        <v>21</v>
      </c>
      <c r="I194" s="30" t="s">
        <v>128</v>
      </c>
      <c r="J194" s="30" t="s">
        <v>128</v>
      </c>
      <c r="K194" s="30" t="s">
        <v>21</v>
      </c>
      <c r="L194" s="22"/>
      <c r="M194" s="20"/>
      <c r="N194" s="20"/>
      <c r="O194" s="20"/>
      <c r="P194" s="20"/>
      <c r="Q194" s="20"/>
      <c r="R194" s="20"/>
      <c r="S194" s="21"/>
      <c r="T194" s="181" t="str">
        <f>Table3[[#This Row],[Column12]]</f>
        <v>Auto:</v>
      </c>
      <c r="U194" s="25"/>
      <c r="V194" s="51" t="str">
        <f>IF(Table3[[#This Row],[TagOrderMethod]]="Ratio:","plants per 1 tag",IF(Table3[[#This Row],[TagOrderMethod]]="tags included","",IF(Table3[[#This Row],[TagOrderMethod]]="Qty:","tags",IF(Table3[[#This Row],[TagOrderMethod]]="Auto:",IF(U194&lt;&gt;"","tags","")))))</f>
        <v/>
      </c>
      <c r="W194" s="17">
        <v>50</v>
      </c>
      <c r="X194" s="17" t="str">
        <f>IF(ISNUMBER(SEARCH("tag",Table3[[#This Row],[Notes]])), "Yes", "No")</f>
        <v>No</v>
      </c>
      <c r="Y194" s="17" t="str">
        <f>IF(Table3[[#This Row],[Column11]]="yes","tags included","Auto:")</f>
        <v>Auto:</v>
      </c>
      <c r="Z1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Row],[TagOrderMethod]]="Auto:",IF(U194&gt;0,U194,IF(COUNTBLANK(L194:S194)=8,"",(IF(Table3[[#This Row],[Column11]]&lt;&gt;"no",Table3[[#This Row],[Size]]*(SUM(Table3[[#This Row],[Date 1]:[Date 8]])),"")))),""))),(Table3[[#This Row],[Bundle]])),"")</f>
        <v/>
      </c>
      <c r="AB194" s="94" t="str">
        <f t="shared" si="3"/>
        <v/>
      </c>
      <c r="AC194" s="75"/>
      <c r="AD194" s="42"/>
      <c r="AE194" s="43"/>
      <c r="AF194" s="44"/>
      <c r="AG194" s="134" t="s">
        <v>21</v>
      </c>
      <c r="AH194" s="134" t="s">
        <v>21</v>
      </c>
      <c r="AI194" s="134" t="s">
        <v>21</v>
      </c>
      <c r="AJ194" s="134" t="s">
        <v>3896</v>
      </c>
      <c r="AK194" s="134" t="s">
        <v>3897</v>
      </c>
      <c r="AL194" s="134" t="s">
        <v>21</v>
      </c>
      <c r="AM194" s="134" t="b">
        <f>IF(AND(Table3[[#This Row],[Column68]]=TRUE,COUNTBLANK(Table3[[#This Row],[Date 1]:[Date 8]])=8),TRUE,FALSE)</f>
        <v>0</v>
      </c>
      <c r="AN194" s="134" t="b">
        <f>COUNTIF(Table3[[#This Row],[512]:[51]],"yes")&gt;0</f>
        <v>0</v>
      </c>
      <c r="AO194" s="45" t="str">
        <f>IF(Table3[[#This Row],[512]]="yes",Table3[[#This Row],[Column1]],"")</f>
        <v/>
      </c>
      <c r="AP194" s="45" t="str">
        <f>IF(Table3[[#This Row],[250]]="yes",Table3[[#This Row],[Column1.5]],"")</f>
        <v/>
      </c>
      <c r="AQ194" s="45" t="str">
        <f>IF(Table3[[#This Row],[288]]="yes",Table3[[#This Row],[Column2]],"")</f>
        <v/>
      </c>
      <c r="AR194" s="45" t="str">
        <f>IF(Table3[[#This Row],[144]]="yes",Table3[[#This Row],[Column3]],"")</f>
        <v/>
      </c>
      <c r="AS194" s="45" t="str">
        <f>IF(Table3[[#This Row],[26]]="yes",Table3[[#This Row],[Column4]],"")</f>
        <v/>
      </c>
      <c r="AT194" s="45" t="str">
        <f>IF(Table3[[#This Row],[51]]="yes",Table3[[#This Row],[Column5]],"")</f>
        <v/>
      </c>
      <c r="AU194" s="29" t="str">
        <f>IF(COUNTBLANK(Table3[[#This Row],[Date 1]:[Date 8]])=7,IF(Table3[[#This Row],[Column9]]&lt;&gt;"",IF(SUM(L194:S194)&lt;&gt;0,Table3[[#This Row],[Column9]],""),""),(SUBSTITUTE(TRIM(SUBSTITUTE(AO194&amp;","&amp;AP194&amp;","&amp;AQ194&amp;","&amp;AR194&amp;","&amp;AS194&amp;","&amp;AT194&amp;",",","," "))," ",", ")))</f>
        <v/>
      </c>
      <c r="AV194" s="35" t="str">
        <f>IF(COUNTBLANK(L194:AC194)&lt;&gt;13,IF(Table3[[#This Row],[Comments]]="Please order in multiples of 20. Minimum order of 100.",IF(COUNTBLANK(Table3[[#This Row],[Date 1]:[Order]])=12,"",1),1),IF(OR(F194="yes",G194="yes",H194="yes",I194="yes",J194="yes",K194="yes"="yes"),1,""))</f>
        <v/>
      </c>
    </row>
    <row r="195" spans="1:48" ht="36" thickBot="1" x14ac:dyDescent="0.4">
      <c r="A195" s="27" t="s">
        <v>187</v>
      </c>
      <c r="B195" s="164">
        <v>2440</v>
      </c>
      <c r="C195" s="16" t="s">
        <v>3282</v>
      </c>
      <c r="D195" s="32" t="s">
        <v>1541</v>
      </c>
      <c r="E195" s="31"/>
      <c r="F195" s="30" t="s">
        <v>21</v>
      </c>
      <c r="G195" s="30" t="s">
        <v>21</v>
      </c>
      <c r="H195" s="30" t="s">
        <v>21</v>
      </c>
      <c r="I195" s="30" t="s">
        <v>128</v>
      </c>
      <c r="J195" s="30" t="s">
        <v>128</v>
      </c>
      <c r="K195" s="30" t="s">
        <v>21</v>
      </c>
      <c r="L195" s="22"/>
      <c r="M195" s="20"/>
      <c r="N195" s="20"/>
      <c r="O195" s="20"/>
      <c r="P195" s="20"/>
      <c r="Q195" s="20"/>
      <c r="R195" s="20"/>
      <c r="S195" s="21"/>
      <c r="T195" s="181" t="str">
        <f>Table3[[#This Row],[Column12]]</f>
        <v>Auto:</v>
      </c>
      <c r="U195" s="25"/>
      <c r="V195" s="51" t="str">
        <f>IF(Table3[[#This Row],[TagOrderMethod]]="Ratio:","plants per 1 tag",IF(Table3[[#This Row],[TagOrderMethod]]="tags included","",IF(Table3[[#This Row],[TagOrderMethod]]="Qty:","tags",IF(Table3[[#This Row],[TagOrderMethod]]="Auto:",IF(U195&lt;&gt;"","tags","")))))</f>
        <v/>
      </c>
      <c r="W195" s="17">
        <v>50</v>
      </c>
      <c r="X195" s="17" t="str">
        <f>IF(ISNUMBER(SEARCH("tag",Table3[[#This Row],[Notes]])), "Yes", "No")</f>
        <v>No</v>
      </c>
      <c r="Y195" s="17" t="str">
        <f>IF(Table3[[#This Row],[Column11]]="yes","tags included","Auto:")</f>
        <v>Auto:</v>
      </c>
      <c r="Z1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Row],[TagOrderMethod]]="Auto:",IF(U195&gt;0,U195,IF(COUNTBLANK(L195:S195)=8,"",(IF(Table3[[#This Row],[Column11]]&lt;&gt;"no",Table3[[#This Row],[Size]]*(SUM(Table3[[#This Row],[Date 1]:[Date 8]])),"")))),""))),(Table3[[#This Row],[Bundle]])),"")</f>
        <v/>
      </c>
      <c r="AB195" s="94" t="str">
        <f t="shared" si="3"/>
        <v/>
      </c>
      <c r="AC195" s="75"/>
      <c r="AD195" s="42"/>
      <c r="AE195" s="43"/>
      <c r="AF195" s="44"/>
      <c r="AG195" s="134" t="s">
        <v>21</v>
      </c>
      <c r="AH195" s="134" t="s">
        <v>21</v>
      </c>
      <c r="AI195" s="134" t="s">
        <v>21</v>
      </c>
      <c r="AJ195" s="134" t="s">
        <v>3898</v>
      </c>
      <c r="AK195" s="134" t="s">
        <v>3899</v>
      </c>
      <c r="AL195" s="134" t="s">
        <v>21</v>
      </c>
      <c r="AM195" s="134" t="b">
        <f>IF(AND(Table3[[#This Row],[Column68]]=TRUE,COUNTBLANK(Table3[[#This Row],[Date 1]:[Date 8]])=8),TRUE,FALSE)</f>
        <v>0</v>
      </c>
      <c r="AN195" s="134" t="b">
        <f>COUNTIF(Table3[[#This Row],[512]:[51]],"yes")&gt;0</f>
        <v>0</v>
      </c>
      <c r="AO195" s="45" t="str">
        <f>IF(Table3[[#This Row],[512]]="yes",Table3[[#This Row],[Column1]],"")</f>
        <v/>
      </c>
      <c r="AP195" s="45" t="str">
        <f>IF(Table3[[#This Row],[250]]="yes",Table3[[#This Row],[Column1.5]],"")</f>
        <v/>
      </c>
      <c r="AQ195" s="45" t="str">
        <f>IF(Table3[[#This Row],[288]]="yes",Table3[[#This Row],[Column2]],"")</f>
        <v/>
      </c>
      <c r="AR195" s="45" t="str">
        <f>IF(Table3[[#This Row],[144]]="yes",Table3[[#This Row],[Column3]],"")</f>
        <v/>
      </c>
      <c r="AS195" s="45" t="str">
        <f>IF(Table3[[#This Row],[26]]="yes",Table3[[#This Row],[Column4]],"")</f>
        <v/>
      </c>
      <c r="AT195" s="45" t="str">
        <f>IF(Table3[[#This Row],[51]]="yes",Table3[[#This Row],[Column5]],"")</f>
        <v/>
      </c>
      <c r="AU195" s="29" t="str">
        <f>IF(COUNTBLANK(Table3[[#This Row],[Date 1]:[Date 8]])=7,IF(Table3[[#This Row],[Column9]]&lt;&gt;"",IF(SUM(L195:S195)&lt;&gt;0,Table3[[#This Row],[Column9]],""),""),(SUBSTITUTE(TRIM(SUBSTITUTE(AO195&amp;","&amp;AP195&amp;","&amp;AQ195&amp;","&amp;AR195&amp;","&amp;AS195&amp;","&amp;AT195&amp;",",","," "))," ",", ")))</f>
        <v/>
      </c>
      <c r="AV195" s="35" t="str">
        <f>IF(COUNTBLANK(L195:AC195)&lt;&gt;13,IF(Table3[[#This Row],[Comments]]="Please order in multiples of 20. Minimum order of 100.",IF(COUNTBLANK(Table3[[#This Row],[Date 1]:[Order]])=12,"",1),1),IF(OR(F195="yes",G195="yes",H195="yes",I195="yes",J195="yes",K195="yes"="yes"),1,""))</f>
        <v/>
      </c>
    </row>
    <row r="196" spans="1:48" ht="36" thickBot="1" x14ac:dyDescent="0.4">
      <c r="A196" s="27" t="s">
        <v>187</v>
      </c>
      <c r="B196" s="164">
        <v>2445</v>
      </c>
      <c r="C196" s="16" t="s">
        <v>3282</v>
      </c>
      <c r="D196" s="32" t="s">
        <v>2301</v>
      </c>
      <c r="E196" s="31"/>
      <c r="F196" s="30" t="s">
        <v>21</v>
      </c>
      <c r="G196" s="30" t="s">
        <v>21</v>
      </c>
      <c r="H196" s="30" t="s">
        <v>21</v>
      </c>
      <c r="I196" s="30" t="s">
        <v>128</v>
      </c>
      <c r="J196" s="30" t="s">
        <v>128</v>
      </c>
      <c r="K196" s="30" t="s">
        <v>21</v>
      </c>
      <c r="L196" s="22"/>
      <c r="M196" s="20"/>
      <c r="N196" s="20"/>
      <c r="O196" s="20"/>
      <c r="P196" s="20"/>
      <c r="Q196" s="20"/>
      <c r="R196" s="20"/>
      <c r="S196" s="21"/>
      <c r="T196" s="181" t="str">
        <f>Table3[[#This Row],[Column12]]</f>
        <v>Auto:</v>
      </c>
      <c r="U196" s="25"/>
      <c r="V196" s="51" t="str">
        <f>IF(Table3[[#This Row],[TagOrderMethod]]="Ratio:","plants per 1 tag",IF(Table3[[#This Row],[TagOrderMethod]]="tags included","",IF(Table3[[#This Row],[TagOrderMethod]]="Qty:","tags",IF(Table3[[#This Row],[TagOrderMethod]]="Auto:",IF(U196&lt;&gt;"","tags","")))))</f>
        <v/>
      </c>
      <c r="W196" s="17">
        <v>50</v>
      </c>
      <c r="X196" s="17" t="str">
        <f>IF(ISNUMBER(SEARCH("tag",Table3[[#This Row],[Notes]])), "Yes", "No")</f>
        <v>No</v>
      </c>
      <c r="Y196" s="17" t="str">
        <f>IF(Table3[[#This Row],[Column11]]="yes","tags included","Auto:")</f>
        <v>Auto:</v>
      </c>
      <c r="Z1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Row],[TagOrderMethod]]="Auto:",IF(U196&gt;0,U196,IF(COUNTBLANK(L196:S196)=8,"",(IF(Table3[[#This Row],[Column11]]&lt;&gt;"no",Table3[[#This Row],[Size]]*(SUM(Table3[[#This Row],[Date 1]:[Date 8]])),"")))),""))),(Table3[[#This Row],[Bundle]])),"")</f>
        <v/>
      </c>
      <c r="AB196" s="94" t="str">
        <f t="shared" si="3"/>
        <v/>
      </c>
      <c r="AC196" s="75"/>
      <c r="AD196" s="42"/>
      <c r="AE196" s="43"/>
      <c r="AF196" s="44"/>
      <c r="AG196" s="134" t="s">
        <v>21</v>
      </c>
      <c r="AH196" s="134" t="s">
        <v>21</v>
      </c>
      <c r="AI196" s="134" t="s">
        <v>21</v>
      </c>
      <c r="AJ196" s="134" t="s">
        <v>3900</v>
      </c>
      <c r="AK196" s="134" t="s">
        <v>3901</v>
      </c>
      <c r="AL196" s="134" t="s">
        <v>21</v>
      </c>
      <c r="AM196" s="134" t="b">
        <f>IF(AND(Table3[[#This Row],[Column68]]=TRUE,COUNTBLANK(Table3[[#This Row],[Date 1]:[Date 8]])=8),TRUE,FALSE)</f>
        <v>0</v>
      </c>
      <c r="AN196" s="134" t="b">
        <f>COUNTIF(Table3[[#This Row],[512]:[51]],"yes")&gt;0</f>
        <v>0</v>
      </c>
      <c r="AO196" s="45" t="str">
        <f>IF(Table3[[#This Row],[512]]="yes",Table3[[#This Row],[Column1]],"")</f>
        <v/>
      </c>
      <c r="AP196" s="45" t="str">
        <f>IF(Table3[[#This Row],[250]]="yes",Table3[[#This Row],[Column1.5]],"")</f>
        <v/>
      </c>
      <c r="AQ196" s="45" t="str">
        <f>IF(Table3[[#This Row],[288]]="yes",Table3[[#This Row],[Column2]],"")</f>
        <v/>
      </c>
      <c r="AR196" s="45" t="str">
        <f>IF(Table3[[#This Row],[144]]="yes",Table3[[#This Row],[Column3]],"")</f>
        <v/>
      </c>
      <c r="AS196" s="45" t="str">
        <f>IF(Table3[[#This Row],[26]]="yes",Table3[[#This Row],[Column4]],"")</f>
        <v/>
      </c>
      <c r="AT196" s="45" t="str">
        <f>IF(Table3[[#This Row],[51]]="yes",Table3[[#This Row],[Column5]],"")</f>
        <v/>
      </c>
      <c r="AU196" s="29" t="str">
        <f>IF(COUNTBLANK(Table3[[#This Row],[Date 1]:[Date 8]])=7,IF(Table3[[#This Row],[Column9]]&lt;&gt;"",IF(SUM(L196:S196)&lt;&gt;0,Table3[[#This Row],[Column9]],""),""),(SUBSTITUTE(TRIM(SUBSTITUTE(AO196&amp;","&amp;AP196&amp;","&amp;AQ196&amp;","&amp;AR196&amp;","&amp;AS196&amp;","&amp;AT196&amp;",",","," "))," ",", ")))</f>
        <v/>
      </c>
      <c r="AV196" s="35" t="str">
        <f>IF(COUNTBLANK(L196:AC196)&lt;&gt;13,IF(Table3[[#This Row],[Comments]]="Please order in multiples of 20. Minimum order of 100.",IF(COUNTBLANK(Table3[[#This Row],[Date 1]:[Order]])=12,"",1),1),IF(OR(F196="yes",G196="yes",H196="yes",I196="yes",J196="yes",K196="yes"="yes"),1,""))</f>
        <v/>
      </c>
    </row>
    <row r="197" spans="1:48" ht="36" thickBot="1" x14ac:dyDescent="0.4">
      <c r="A197" s="27" t="s">
        <v>187</v>
      </c>
      <c r="B197" s="164">
        <v>2460</v>
      </c>
      <c r="C197" s="16" t="s">
        <v>3282</v>
      </c>
      <c r="D197" s="32" t="s">
        <v>2302</v>
      </c>
      <c r="E197" s="31"/>
      <c r="F197" s="30" t="s">
        <v>21</v>
      </c>
      <c r="G197" s="30" t="s">
        <v>21</v>
      </c>
      <c r="H197" s="30" t="s">
        <v>21</v>
      </c>
      <c r="I197" s="30" t="s">
        <v>128</v>
      </c>
      <c r="J197" s="30" t="s">
        <v>128</v>
      </c>
      <c r="K197" s="30" t="s">
        <v>21</v>
      </c>
      <c r="L197" s="22"/>
      <c r="M197" s="20"/>
      <c r="N197" s="20"/>
      <c r="O197" s="20"/>
      <c r="P197" s="20"/>
      <c r="Q197" s="20"/>
      <c r="R197" s="20"/>
      <c r="S197" s="21"/>
      <c r="T197" s="181" t="str">
        <f>Table3[[#This Row],[Column12]]</f>
        <v>Auto:</v>
      </c>
      <c r="U197" s="25"/>
      <c r="V197" s="51" t="str">
        <f>IF(Table3[[#This Row],[TagOrderMethod]]="Ratio:","plants per 1 tag",IF(Table3[[#This Row],[TagOrderMethod]]="tags included","",IF(Table3[[#This Row],[TagOrderMethod]]="Qty:","tags",IF(Table3[[#This Row],[TagOrderMethod]]="Auto:",IF(U197&lt;&gt;"","tags","")))))</f>
        <v/>
      </c>
      <c r="W197" s="17">
        <v>50</v>
      </c>
      <c r="X197" s="17" t="str">
        <f>IF(ISNUMBER(SEARCH("tag",Table3[[#This Row],[Notes]])), "Yes", "No")</f>
        <v>No</v>
      </c>
      <c r="Y197" s="17" t="str">
        <f>IF(Table3[[#This Row],[Column11]]="yes","tags included","Auto:")</f>
        <v>Auto:</v>
      </c>
      <c r="Z1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Row],[TagOrderMethod]]="Auto:",IF(U197&gt;0,U197,IF(COUNTBLANK(L197:S197)=8,"",(IF(Table3[[#This Row],[Column11]]&lt;&gt;"no",Table3[[#This Row],[Size]]*(SUM(Table3[[#This Row],[Date 1]:[Date 8]])),"")))),""))),(Table3[[#This Row],[Bundle]])),"")</f>
        <v/>
      </c>
      <c r="AB197" s="94" t="str">
        <f t="shared" ref="AB197:AB259" si="4">IF(SUM(L197:S197)&gt;0,SUM(L197:S197) &amp;" units","")</f>
        <v/>
      </c>
      <c r="AC197" s="75"/>
      <c r="AD197" s="42"/>
      <c r="AE197" s="43"/>
      <c r="AF197" s="44"/>
      <c r="AG197" s="134" t="s">
        <v>21</v>
      </c>
      <c r="AH197" s="134" t="s">
        <v>21</v>
      </c>
      <c r="AI197" s="134" t="s">
        <v>21</v>
      </c>
      <c r="AJ197" s="134" t="s">
        <v>3902</v>
      </c>
      <c r="AK197" s="134" t="s">
        <v>3903</v>
      </c>
      <c r="AL197" s="134" t="s">
        <v>21</v>
      </c>
      <c r="AM197" s="134" t="b">
        <f>IF(AND(Table3[[#This Row],[Column68]]=TRUE,COUNTBLANK(Table3[[#This Row],[Date 1]:[Date 8]])=8),TRUE,FALSE)</f>
        <v>0</v>
      </c>
      <c r="AN197" s="134" t="b">
        <f>COUNTIF(Table3[[#This Row],[512]:[51]],"yes")&gt;0</f>
        <v>0</v>
      </c>
      <c r="AO197" s="45" t="str">
        <f>IF(Table3[[#This Row],[512]]="yes",Table3[[#This Row],[Column1]],"")</f>
        <v/>
      </c>
      <c r="AP197" s="45" t="str">
        <f>IF(Table3[[#This Row],[250]]="yes",Table3[[#This Row],[Column1.5]],"")</f>
        <v/>
      </c>
      <c r="AQ197" s="45" t="str">
        <f>IF(Table3[[#This Row],[288]]="yes",Table3[[#This Row],[Column2]],"")</f>
        <v/>
      </c>
      <c r="AR197" s="45" t="str">
        <f>IF(Table3[[#This Row],[144]]="yes",Table3[[#This Row],[Column3]],"")</f>
        <v/>
      </c>
      <c r="AS197" s="45" t="str">
        <f>IF(Table3[[#This Row],[26]]="yes",Table3[[#This Row],[Column4]],"")</f>
        <v/>
      </c>
      <c r="AT197" s="45" t="str">
        <f>IF(Table3[[#This Row],[51]]="yes",Table3[[#This Row],[Column5]],"")</f>
        <v/>
      </c>
      <c r="AU197" s="29" t="str">
        <f>IF(COUNTBLANK(Table3[[#This Row],[Date 1]:[Date 8]])=7,IF(Table3[[#This Row],[Column9]]&lt;&gt;"",IF(SUM(L197:S197)&lt;&gt;0,Table3[[#This Row],[Column9]],""),""),(SUBSTITUTE(TRIM(SUBSTITUTE(AO197&amp;","&amp;AP197&amp;","&amp;AQ197&amp;","&amp;AR197&amp;","&amp;AS197&amp;","&amp;AT197&amp;",",","," "))," ",", ")))</f>
        <v/>
      </c>
      <c r="AV197" s="35" t="str">
        <f>IF(COUNTBLANK(L197:AC197)&lt;&gt;13,IF(Table3[[#This Row],[Comments]]="Please order in multiples of 20. Minimum order of 100.",IF(COUNTBLANK(Table3[[#This Row],[Date 1]:[Order]])=12,"",1),1),IF(OR(F197="yes",G197="yes",H197="yes",I197="yes",J197="yes",K197="yes"="yes"),1,""))</f>
        <v/>
      </c>
    </row>
    <row r="198" spans="1:48" ht="36" thickBot="1" x14ac:dyDescent="0.4">
      <c r="A198" s="27" t="s">
        <v>187</v>
      </c>
      <c r="B198" s="164">
        <v>2470</v>
      </c>
      <c r="C198" s="16" t="s">
        <v>3282</v>
      </c>
      <c r="D198" s="32" t="s">
        <v>905</v>
      </c>
      <c r="E198" s="31"/>
      <c r="F198" s="30" t="s">
        <v>21</v>
      </c>
      <c r="G198" s="30" t="s">
        <v>21</v>
      </c>
      <c r="H198" s="30" t="s">
        <v>21</v>
      </c>
      <c r="I198" s="30" t="s">
        <v>128</v>
      </c>
      <c r="J198" s="30" t="s">
        <v>128</v>
      </c>
      <c r="K198" s="30" t="s">
        <v>21</v>
      </c>
      <c r="L198" s="22"/>
      <c r="M198" s="20"/>
      <c r="N198" s="20"/>
      <c r="O198" s="20"/>
      <c r="P198" s="20"/>
      <c r="Q198" s="20"/>
      <c r="R198" s="20"/>
      <c r="S198" s="21"/>
      <c r="T198" s="181" t="str">
        <f>Table3[[#This Row],[Column12]]</f>
        <v>Auto:</v>
      </c>
      <c r="U198" s="25"/>
      <c r="V198" s="51" t="str">
        <f>IF(Table3[[#This Row],[TagOrderMethod]]="Ratio:","plants per 1 tag",IF(Table3[[#This Row],[TagOrderMethod]]="tags included","",IF(Table3[[#This Row],[TagOrderMethod]]="Qty:","tags",IF(Table3[[#This Row],[TagOrderMethod]]="Auto:",IF(U198&lt;&gt;"","tags","")))))</f>
        <v/>
      </c>
      <c r="W198" s="17">
        <v>50</v>
      </c>
      <c r="X198" s="17" t="str">
        <f>IF(ISNUMBER(SEARCH("tag",Table3[[#This Row],[Notes]])), "Yes", "No")</f>
        <v>No</v>
      </c>
      <c r="Y198" s="17" t="str">
        <f>IF(Table3[[#This Row],[Column11]]="yes","tags included","Auto:")</f>
        <v>Auto:</v>
      </c>
      <c r="Z1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Row],[TagOrderMethod]]="Auto:",IF(U198&gt;0,U198,IF(COUNTBLANK(L198:S198)=8,"",(IF(Table3[[#This Row],[Column11]]&lt;&gt;"no",Table3[[#This Row],[Size]]*(SUM(Table3[[#This Row],[Date 1]:[Date 8]])),"")))),""))),(Table3[[#This Row],[Bundle]])),"")</f>
        <v/>
      </c>
      <c r="AB198" s="94" t="str">
        <f t="shared" si="4"/>
        <v/>
      </c>
      <c r="AC198" s="75"/>
      <c r="AD198" s="42"/>
      <c r="AE198" s="43"/>
      <c r="AF198" s="44"/>
      <c r="AG198" s="134" t="s">
        <v>21</v>
      </c>
      <c r="AH198" s="134" t="s">
        <v>21</v>
      </c>
      <c r="AI198" s="134" t="s">
        <v>21</v>
      </c>
      <c r="AJ198" s="134" t="s">
        <v>3904</v>
      </c>
      <c r="AK198" s="134" t="s">
        <v>3905</v>
      </c>
      <c r="AL198" s="134" t="s">
        <v>21</v>
      </c>
      <c r="AM198" s="134" t="b">
        <f>IF(AND(Table3[[#This Row],[Column68]]=TRUE,COUNTBLANK(Table3[[#This Row],[Date 1]:[Date 8]])=8),TRUE,FALSE)</f>
        <v>0</v>
      </c>
      <c r="AN198" s="134" t="b">
        <f>COUNTIF(Table3[[#This Row],[512]:[51]],"yes")&gt;0</f>
        <v>0</v>
      </c>
      <c r="AO198" s="45" t="str">
        <f>IF(Table3[[#This Row],[512]]="yes",Table3[[#This Row],[Column1]],"")</f>
        <v/>
      </c>
      <c r="AP198" s="45" t="str">
        <f>IF(Table3[[#This Row],[250]]="yes",Table3[[#This Row],[Column1.5]],"")</f>
        <v/>
      </c>
      <c r="AQ198" s="45" t="str">
        <f>IF(Table3[[#This Row],[288]]="yes",Table3[[#This Row],[Column2]],"")</f>
        <v/>
      </c>
      <c r="AR198" s="45" t="str">
        <f>IF(Table3[[#This Row],[144]]="yes",Table3[[#This Row],[Column3]],"")</f>
        <v/>
      </c>
      <c r="AS198" s="45" t="str">
        <f>IF(Table3[[#This Row],[26]]="yes",Table3[[#This Row],[Column4]],"")</f>
        <v/>
      </c>
      <c r="AT198" s="45" t="str">
        <f>IF(Table3[[#This Row],[51]]="yes",Table3[[#This Row],[Column5]],"")</f>
        <v/>
      </c>
      <c r="AU198" s="29" t="str">
        <f>IF(COUNTBLANK(Table3[[#This Row],[Date 1]:[Date 8]])=7,IF(Table3[[#This Row],[Column9]]&lt;&gt;"",IF(SUM(L198:S198)&lt;&gt;0,Table3[[#This Row],[Column9]],""),""),(SUBSTITUTE(TRIM(SUBSTITUTE(AO198&amp;","&amp;AP198&amp;","&amp;AQ198&amp;","&amp;AR198&amp;","&amp;AS198&amp;","&amp;AT198&amp;",",","," "))," ",", ")))</f>
        <v/>
      </c>
      <c r="AV198" s="35" t="str">
        <f>IF(COUNTBLANK(L198:AC198)&lt;&gt;13,IF(Table3[[#This Row],[Comments]]="Please order in multiples of 20. Minimum order of 100.",IF(COUNTBLANK(Table3[[#This Row],[Date 1]:[Order]])=12,"",1),1),IF(OR(F198="yes",G198="yes",H198="yes",I198="yes",J198="yes",K198="yes"="yes"),1,""))</f>
        <v/>
      </c>
    </row>
    <row r="199" spans="1:48" ht="36" thickBot="1" x14ac:dyDescent="0.4">
      <c r="A199" s="27" t="s">
        <v>187</v>
      </c>
      <c r="B199" s="164">
        <v>2475</v>
      </c>
      <c r="C199" s="16" t="s">
        <v>3282</v>
      </c>
      <c r="D199" s="32" t="s">
        <v>384</v>
      </c>
      <c r="E199" s="31"/>
      <c r="F199" s="30" t="s">
        <v>21</v>
      </c>
      <c r="G199" s="30" t="s">
        <v>21</v>
      </c>
      <c r="H199" s="30" t="s">
        <v>21</v>
      </c>
      <c r="I199" s="30" t="s">
        <v>128</v>
      </c>
      <c r="J199" s="30" t="s">
        <v>128</v>
      </c>
      <c r="K199" s="30" t="s">
        <v>21</v>
      </c>
      <c r="L199" s="22"/>
      <c r="M199" s="20"/>
      <c r="N199" s="20"/>
      <c r="O199" s="20"/>
      <c r="P199" s="20"/>
      <c r="Q199" s="20"/>
      <c r="R199" s="20"/>
      <c r="S199" s="21"/>
      <c r="T199" s="181" t="str">
        <f>Table3[[#This Row],[Column12]]</f>
        <v>Auto:</v>
      </c>
      <c r="U199" s="25"/>
      <c r="V199" s="51" t="str">
        <f>IF(Table3[[#This Row],[TagOrderMethod]]="Ratio:","plants per 1 tag",IF(Table3[[#This Row],[TagOrderMethod]]="tags included","",IF(Table3[[#This Row],[TagOrderMethod]]="Qty:","tags",IF(Table3[[#This Row],[TagOrderMethod]]="Auto:",IF(U199&lt;&gt;"","tags","")))))</f>
        <v/>
      </c>
      <c r="W199" s="17">
        <v>50</v>
      </c>
      <c r="X199" s="17" t="str">
        <f>IF(ISNUMBER(SEARCH("tag",Table3[[#This Row],[Notes]])), "Yes", "No")</f>
        <v>No</v>
      </c>
      <c r="Y199" s="17" t="str">
        <f>IF(Table3[[#This Row],[Column11]]="yes","tags included","Auto:")</f>
        <v>Auto:</v>
      </c>
      <c r="Z1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Row],[TagOrderMethod]]="Auto:",IF(U199&gt;0,U199,IF(COUNTBLANK(L199:S199)=8,"",(IF(Table3[[#This Row],[Column11]]&lt;&gt;"no",Table3[[#This Row],[Size]]*(SUM(Table3[[#This Row],[Date 1]:[Date 8]])),"")))),""))),(Table3[[#This Row],[Bundle]])),"")</f>
        <v/>
      </c>
      <c r="AB199" s="94" t="str">
        <f t="shared" si="4"/>
        <v/>
      </c>
      <c r="AC199" s="75"/>
      <c r="AD199" s="42"/>
      <c r="AE199" s="43"/>
      <c r="AF199" s="44"/>
      <c r="AG199" s="134" t="s">
        <v>21</v>
      </c>
      <c r="AH199" s="134" t="s">
        <v>21</v>
      </c>
      <c r="AI199" s="134" t="s">
        <v>21</v>
      </c>
      <c r="AJ199" s="134" t="s">
        <v>3906</v>
      </c>
      <c r="AK199" s="134" t="s">
        <v>3907</v>
      </c>
      <c r="AL199" s="134" t="s">
        <v>21</v>
      </c>
      <c r="AM199" s="134" t="b">
        <f>IF(AND(Table3[[#This Row],[Column68]]=TRUE,COUNTBLANK(Table3[[#This Row],[Date 1]:[Date 8]])=8),TRUE,FALSE)</f>
        <v>0</v>
      </c>
      <c r="AN199" s="134" t="b">
        <f>COUNTIF(Table3[[#This Row],[512]:[51]],"yes")&gt;0</f>
        <v>0</v>
      </c>
      <c r="AO199" s="45" t="str">
        <f>IF(Table3[[#This Row],[512]]="yes",Table3[[#This Row],[Column1]],"")</f>
        <v/>
      </c>
      <c r="AP199" s="45" t="str">
        <f>IF(Table3[[#This Row],[250]]="yes",Table3[[#This Row],[Column1.5]],"")</f>
        <v/>
      </c>
      <c r="AQ199" s="45" t="str">
        <f>IF(Table3[[#This Row],[288]]="yes",Table3[[#This Row],[Column2]],"")</f>
        <v/>
      </c>
      <c r="AR199" s="45" t="str">
        <f>IF(Table3[[#This Row],[144]]="yes",Table3[[#This Row],[Column3]],"")</f>
        <v/>
      </c>
      <c r="AS199" s="45" t="str">
        <f>IF(Table3[[#This Row],[26]]="yes",Table3[[#This Row],[Column4]],"")</f>
        <v/>
      </c>
      <c r="AT199" s="45" t="str">
        <f>IF(Table3[[#This Row],[51]]="yes",Table3[[#This Row],[Column5]],"")</f>
        <v/>
      </c>
      <c r="AU199" s="29" t="str">
        <f>IF(COUNTBLANK(Table3[[#This Row],[Date 1]:[Date 8]])=7,IF(Table3[[#This Row],[Column9]]&lt;&gt;"",IF(SUM(L199:S199)&lt;&gt;0,Table3[[#This Row],[Column9]],""),""),(SUBSTITUTE(TRIM(SUBSTITUTE(AO199&amp;","&amp;AP199&amp;","&amp;AQ199&amp;","&amp;AR199&amp;","&amp;AS199&amp;","&amp;AT199&amp;",",","," "))," ",", ")))</f>
        <v/>
      </c>
      <c r="AV199" s="35" t="str">
        <f>IF(COUNTBLANK(L199:AC199)&lt;&gt;13,IF(Table3[[#This Row],[Comments]]="Please order in multiples of 20. Minimum order of 100.",IF(COUNTBLANK(Table3[[#This Row],[Date 1]:[Order]])=12,"",1),1),IF(OR(F199="yes",G199="yes",H199="yes",I199="yes",J199="yes",K199="yes"="yes"),1,""))</f>
        <v/>
      </c>
    </row>
    <row r="200" spans="1:48" ht="36" thickBot="1" x14ac:dyDescent="0.4">
      <c r="A200" s="27" t="s">
        <v>187</v>
      </c>
      <c r="B200" s="164">
        <v>2490</v>
      </c>
      <c r="C200" s="16" t="s">
        <v>3282</v>
      </c>
      <c r="D200" s="32" t="s">
        <v>385</v>
      </c>
      <c r="E200" s="31"/>
      <c r="F200" s="30" t="s">
        <v>21</v>
      </c>
      <c r="G200" s="30" t="s">
        <v>21</v>
      </c>
      <c r="H200" s="30" t="s">
        <v>21</v>
      </c>
      <c r="I200" s="30" t="s">
        <v>128</v>
      </c>
      <c r="J200" s="30" t="s">
        <v>128</v>
      </c>
      <c r="K200" s="30" t="s">
        <v>21</v>
      </c>
      <c r="L200" s="22"/>
      <c r="M200" s="20"/>
      <c r="N200" s="20"/>
      <c r="O200" s="20"/>
      <c r="P200" s="20"/>
      <c r="Q200" s="20"/>
      <c r="R200" s="20"/>
      <c r="S200" s="21"/>
      <c r="T200" s="181" t="str">
        <f>Table3[[#This Row],[Column12]]</f>
        <v>Auto:</v>
      </c>
      <c r="U200" s="25"/>
      <c r="V200" s="51" t="str">
        <f>IF(Table3[[#This Row],[TagOrderMethod]]="Ratio:","plants per 1 tag",IF(Table3[[#This Row],[TagOrderMethod]]="tags included","",IF(Table3[[#This Row],[TagOrderMethod]]="Qty:","tags",IF(Table3[[#This Row],[TagOrderMethod]]="Auto:",IF(U200&lt;&gt;"","tags","")))))</f>
        <v/>
      </c>
      <c r="W200" s="17">
        <v>50</v>
      </c>
      <c r="X200" s="17" t="str">
        <f>IF(ISNUMBER(SEARCH("tag",Table3[[#This Row],[Notes]])), "Yes", "No")</f>
        <v>No</v>
      </c>
      <c r="Y200" s="17" t="str">
        <f>IF(Table3[[#This Row],[Column11]]="yes","tags included","Auto:")</f>
        <v>Auto:</v>
      </c>
      <c r="Z2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Row],[TagOrderMethod]]="Auto:",IF(U200&gt;0,U200,IF(COUNTBLANK(L200:S200)=8,"",(IF(Table3[[#This Row],[Column11]]&lt;&gt;"no",Table3[[#This Row],[Size]]*(SUM(Table3[[#This Row],[Date 1]:[Date 8]])),"")))),""))),(Table3[[#This Row],[Bundle]])),"")</f>
        <v/>
      </c>
      <c r="AB200" s="94" t="str">
        <f t="shared" si="4"/>
        <v/>
      </c>
      <c r="AC200" s="75"/>
      <c r="AD200" s="42"/>
      <c r="AE200" s="43"/>
      <c r="AF200" s="44"/>
      <c r="AG200" s="134" t="s">
        <v>21</v>
      </c>
      <c r="AH200" s="134" t="s">
        <v>21</v>
      </c>
      <c r="AI200" s="134" t="s">
        <v>21</v>
      </c>
      <c r="AJ200" s="134" t="s">
        <v>3908</v>
      </c>
      <c r="AK200" s="134" t="s">
        <v>3909</v>
      </c>
      <c r="AL200" s="134" t="s">
        <v>21</v>
      </c>
      <c r="AM200" s="134" t="b">
        <f>IF(AND(Table3[[#This Row],[Column68]]=TRUE,COUNTBLANK(Table3[[#This Row],[Date 1]:[Date 8]])=8),TRUE,FALSE)</f>
        <v>0</v>
      </c>
      <c r="AN200" s="134" t="b">
        <f>COUNTIF(Table3[[#This Row],[512]:[51]],"yes")&gt;0</f>
        <v>0</v>
      </c>
      <c r="AO200" s="45" t="str">
        <f>IF(Table3[[#This Row],[512]]="yes",Table3[[#This Row],[Column1]],"")</f>
        <v/>
      </c>
      <c r="AP200" s="45" t="str">
        <f>IF(Table3[[#This Row],[250]]="yes",Table3[[#This Row],[Column1.5]],"")</f>
        <v/>
      </c>
      <c r="AQ200" s="45" t="str">
        <f>IF(Table3[[#This Row],[288]]="yes",Table3[[#This Row],[Column2]],"")</f>
        <v/>
      </c>
      <c r="AR200" s="45" t="str">
        <f>IF(Table3[[#This Row],[144]]="yes",Table3[[#This Row],[Column3]],"")</f>
        <v/>
      </c>
      <c r="AS200" s="45" t="str">
        <f>IF(Table3[[#This Row],[26]]="yes",Table3[[#This Row],[Column4]],"")</f>
        <v/>
      </c>
      <c r="AT200" s="45" t="str">
        <f>IF(Table3[[#This Row],[51]]="yes",Table3[[#This Row],[Column5]],"")</f>
        <v/>
      </c>
      <c r="AU200" s="29" t="str">
        <f>IF(COUNTBLANK(Table3[[#This Row],[Date 1]:[Date 8]])=7,IF(Table3[[#This Row],[Column9]]&lt;&gt;"",IF(SUM(L200:S200)&lt;&gt;0,Table3[[#This Row],[Column9]],""),""),(SUBSTITUTE(TRIM(SUBSTITUTE(AO200&amp;","&amp;AP200&amp;","&amp;AQ200&amp;","&amp;AR200&amp;","&amp;AS200&amp;","&amp;AT200&amp;",",","," "))," ",", ")))</f>
        <v/>
      </c>
      <c r="AV200" s="35" t="str">
        <f>IF(COUNTBLANK(L200:AC200)&lt;&gt;13,IF(Table3[[#This Row],[Comments]]="Please order in multiples of 20. Minimum order of 100.",IF(COUNTBLANK(Table3[[#This Row],[Date 1]:[Order]])=12,"",1),1),IF(OR(F200="yes",G200="yes",H200="yes",I200="yes",J200="yes",K200="yes"="yes"),1,""))</f>
        <v/>
      </c>
    </row>
    <row r="201" spans="1:48" ht="36" thickBot="1" x14ac:dyDescent="0.4">
      <c r="A201" s="27" t="s">
        <v>187</v>
      </c>
      <c r="B201" s="164">
        <v>2500</v>
      </c>
      <c r="C201" s="16" t="s">
        <v>3282</v>
      </c>
      <c r="D201" s="32" t="s">
        <v>386</v>
      </c>
      <c r="E201" s="31"/>
      <c r="F201" s="30" t="s">
        <v>21</v>
      </c>
      <c r="G201" s="30" t="s">
        <v>21</v>
      </c>
      <c r="H201" s="30" t="s">
        <v>21</v>
      </c>
      <c r="I201" s="30" t="s">
        <v>128</v>
      </c>
      <c r="J201" s="30" t="s">
        <v>128</v>
      </c>
      <c r="K201" s="30" t="s">
        <v>21</v>
      </c>
      <c r="L201" s="22"/>
      <c r="M201" s="20"/>
      <c r="N201" s="20"/>
      <c r="O201" s="20"/>
      <c r="P201" s="20"/>
      <c r="Q201" s="20"/>
      <c r="R201" s="20"/>
      <c r="S201" s="21"/>
      <c r="T201" s="181" t="str">
        <f>Table3[[#This Row],[Column12]]</f>
        <v>Auto:</v>
      </c>
      <c r="U201" s="25"/>
      <c r="V201" s="51" t="str">
        <f>IF(Table3[[#This Row],[TagOrderMethod]]="Ratio:","plants per 1 tag",IF(Table3[[#This Row],[TagOrderMethod]]="tags included","",IF(Table3[[#This Row],[TagOrderMethod]]="Qty:","tags",IF(Table3[[#This Row],[TagOrderMethod]]="Auto:",IF(U201&lt;&gt;"","tags","")))))</f>
        <v/>
      </c>
      <c r="W201" s="17">
        <v>50</v>
      </c>
      <c r="X201" s="17" t="str">
        <f>IF(ISNUMBER(SEARCH("tag",Table3[[#This Row],[Notes]])), "Yes", "No")</f>
        <v>No</v>
      </c>
      <c r="Y201" s="17" t="str">
        <f>IF(Table3[[#This Row],[Column11]]="yes","tags included","Auto:")</f>
        <v>Auto:</v>
      </c>
      <c r="Z2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Row],[TagOrderMethod]]="Auto:",IF(U201&gt;0,U201,IF(COUNTBLANK(L201:S201)=8,"",(IF(Table3[[#This Row],[Column11]]&lt;&gt;"no",Table3[[#This Row],[Size]]*(SUM(Table3[[#This Row],[Date 1]:[Date 8]])),"")))),""))),(Table3[[#This Row],[Bundle]])),"")</f>
        <v/>
      </c>
      <c r="AB201" s="94" t="str">
        <f t="shared" si="4"/>
        <v/>
      </c>
      <c r="AC201" s="75"/>
      <c r="AD201" s="42"/>
      <c r="AE201" s="43"/>
      <c r="AF201" s="44"/>
      <c r="AG201" s="134" t="s">
        <v>21</v>
      </c>
      <c r="AH201" s="134" t="s">
        <v>21</v>
      </c>
      <c r="AI201" s="134" t="s">
        <v>21</v>
      </c>
      <c r="AJ201" s="134" t="s">
        <v>3910</v>
      </c>
      <c r="AK201" s="134" t="s">
        <v>3911</v>
      </c>
      <c r="AL201" s="134" t="s">
        <v>21</v>
      </c>
      <c r="AM201" s="134" t="b">
        <f>IF(AND(Table3[[#This Row],[Column68]]=TRUE,COUNTBLANK(Table3[[#This Row],[Date 1]:[Date 8]])=8),TRUE,FALSE)</f>
        <v>0</v>
      </c>
      <c r="AN201" s="134" t="b">
        <f>COUNTIF(Table3[[#This Row],[512]:[51]],"yes")&gt;0</f>
        <v>0</v>
      </c>
      <c r="AO201" s="45" t="str">
        <f>IF(Table3[[#This Row],[512]]="yes",Table3[[#This Row],[Column1]],"")</f>
        <v/>
      </c>
      <c r="AP201" s="45" t="str">
        <f>IF(Table3[[#This Row],[250]]="yes",Table3[[#This Row],[Column1.5]],"")</f>
        <v/>
      </c>
      <c r="AQ201" s="45" t="str">
        <f>IF(Table3[[#This Row],[288]]="yes",Table3[[#This Row],[Column2]],"")</f>
        <v/>
      </c>
      <c r="AR201" s="45" t="str">
        <f>IF(Table3[[#This Row],[144]]="yes",Table3[[#This Row],[Column3]],"")</f>
        <v/>
      </c>
      <c r="AS201" s="45" t="str">
        <f>IF(Table3[[#This Row],[26]]="yes",Table3[[#This Row],[Column4]],"")</f>
        <v/>
      </c>
      <c r="AT201" s="45" t="str">
        <f>IF(Table3[[#This Row],[51]]="yes",Table3[[#This Row],[Column5]],"")</f>
        <v/>
      </c>
      <c r="AU201" s="29" t="str">
        <f>IF(COUNTBLANK(Table3[[#This Row],[Date 1]:[Date 8]])=7,IF(Table3[[#This Row],[Column9]]&lt;&gt;"",IF(SUM(L201:S201)&lt;&gt;0,Table3[[#This Row],[Column9]],""),""),(SUBSTITUTE(TRIM(SUBSTITUTE(AO201&amp;","&amp;AP201&amp;","&amp;AQ201&amp;","&amp;AR201&amp;","&amp;AS201&amp;","&amp;AT201&amp;",",","," "))," ",", ")))</f>
        <v/>
      </c>
      <c r="AV201" s="35" t="str">
        <f>IF(COUNTBLANK(L201:AC201)&lt;&gt;13,IF(Table3[[#This Row],[Comments]]="Please order in multiples of 20. Minimum order of 100.",IF(COUNTBLANK(Table3[[#This Row],[Date 1]:[Order]])=12,"",1),1),IF(OR(F201="yes",G201="yes",H201="yes",I201="yes",J201="yes",K201="yes"="yes"),1,""))</f>
        <v/>
      </c>
    </row>
    <row r="202" spans="1:48" ht="36" thickBot="1" x14ac:dyDescent="0.4">
      <c r="A202" s="27" t="s">
        <v>187</v>
      </c>
      <c r="B202" s="164">
        <v>2505</v>
      </c>
      <c r="C202" s="16" t="s">
        <v>3282</v>
      </c>
      <c r="D202" s="32" t="s">
        <v>906</v>
      </c>
      <c r="E202" s="31"/>
      <c r="F202" s="30" t="s">
        <v>21</v>
      </c>
      <c r="G202" s="30" t="s">
        <v>21</v>
      </c>
      <c r="H202" s="30" t="s">
        <v>21</v>
      </c>
      <c r="I202" s="30" t="s">
        <v>128</v>
      </c>
      <c r="J202" s="30" t="s">
        <v>128</v>
      </c>
      <c r="K202" s="30" t="s">
        <v>21</v>
      </c>
      <c r="L202" s="22"/>
      <c r="M202" s="20"/>
      <c r="N202" s="20"/>
      <c r="O202" s="20"/>
      <c r="P202" s="20"/>
      <c r="Q202" s="20"/>
      <c r="R202" s="20"/>
      <c r="S202" s="21"/>
      <c r="T202" s="181" t="str">
        <f>Table3[[#This Row],[Column12]]</f>
        <v>Auto:</v>
      </c>
      <c r="U202" s="25"/>
      <c r="V202" s="51" t="str">
        <f>IF(Table3[[#This Row],[TagOrderMethod]]="Ratio:","plants per 1 tag",IF(Table3[[#This Row],[TagOrderMethod]]="tags included","",IF(Table3[[#This Row],[TagOrderMethod]]="Qty:","tags",IF(Table3[[#This Row],[TagOrderMethod]]="Auto:",IF(U202&lt;&gt;"","tags","")))))</f>
        <v/>
      </c>
      <c r="W202" s="17">
        <v>50</v>
      </c>
      <c r="X202" s="17" t="str">
        <f>IF(ISNUMBER(SEARCH("tag",Table3[[#This Row],[Notes]])), "Yes", "No")</f>
        <v>No</v>
      </c>
      <c r="Y202" s="17" t="str">
        <f>IF(Table3[[#This Row],[Column11]]="yes","tags included","Auto:")</f>
        <v>Auto:</v>
      </c>
      <c r="Z2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Row],[TagOrderMethod]]="Auto:",IF(U202&gt;0,U202,IF(COUNTBLANK(L202:S202)=8,"",(IF(Table3[[#This Row],[Column11]]&lt;&gt;"no",Table3[[#This Row],[Size]]*(SUM(Table3[[#This Row],[Date 1]:[Date 8]])),"")))),""))),(Table3[[#This Row],[Bundle]])),"")</f>
        <v/>
      </c>
      <c r="AB202" s="94" t="str">
        <f t="shared" si="4"/>
        <v/>
      </c>
      <c r="AC202" s="75"/>
      <c r="AD202" s="42"/>
      <c r="AE202" s="43"/>
      <c r="AF202" s="44"/>
      <c r="AG202" s="134" t="s">
        <v>21</v>
      </c>
      <c r="AH202" s="134" t="s">
        <v>21</v>
      </c>
      <c r="AI202" s="134" t="s">
        <v>21</v>
      </c>
      <c r="AJ202" s="134" t="s">
        <v>3912</v>
      </c>
      <c r="AK202" s="134" t="s">
        <v>3913</v>
      </c>
      <c r="AL202" s="134" t="s">
        <v>21</v>
      </c>
      <c r="AM202" s="134" t="b">
        <f>IF(AND(Table3[[#This Row],[Column68]]=TRUE,COUNTBLANK(Table3[[#This Row],[Date 1]:[Date 8]])=8),TRUE,FALSE)</f>
        <v>0</v>
      </c>
      <c r="AN202" s="134" t="b">
        <f>COUNTIF(Table3[[#This Row],[512]:[51]],"yes")&gt;0</f>
        <v>0</v>
      </c>
      <c r="AO202" s="45" t="str">
        <f>IF(Table3[[#This Row],[512]]="yes",Table3[[#This Row],[Column1]],"")</f>
        <v/>
      </c>
      <c r="AP202" s="45" t="str">
        <f>IF(Table3[[#This Row],[250]]="yes",Table3[[#This Row],[Column1.5]],"")</f>
        <v/>
      </c>
      <c r="AQ202" s="45" t="str">
        <f>IF(Table3[[#This Row],[288]]="yes",Table3[[#This Row],[Column2]],"")</f>
        <v/>
      </c>
      <c r="AR202" s="45" t="str">
        <f>IF(Table3[[#This Row],[144]]="yes",Table3[[#This Row],[Column3]],"")</f>
        <v/>
      </c>
      <c r="AS202" s="45" t="str">
        <f>IF(Table3[[#This Row],[26]]="yes",Table3[[#This Row],[Column4]],"")</f>
        <v/>
      </c>
      <c r="AT202" s="45" t="str">
        <f>IF(Table3[[#This Row],[51]]="yes",Table3[[#This Row],[Column5]],"")</f>
        <v/>
      </c>
      <c r="AU202" s="29" t="str">
        <f>IF(COUNTBLANK(Table3[[#This Row],[Date 1]:[Date 8]])=7,IF(Table3[[#This Row],[Column9]]&lt;&gt;"",IF(SUM(L202:S202)&lt;&gt;0,Table3[[#This Row],[Column9]],""),""),(SUBSTITUTE(TRIM(SUBSTITUTE(AO202&amp;","&amp;AP202&amp;","&amp;AQ202&amp;","&amp;AR202&amp;","&amp;AS202&amp;","&amp;AT202&amp;",",","," "))," ",", ")))</f>
        <v/>
      </c>
      <c r="AV202" s="35" t="str">
        <f>IF(COUNTBLANK(L202:AC202)&lt;&gt;13,IF(Table3[[#This Row],[Comments]]="Please order in multiples of 20. Minimum order of 100.",IF(COUNTBLANK(Table3[[#This Row],[Date 1]:[Order]])=12,"",1),1),IF(OR(F202="yes",G202="yes",H202="yes",I202="yes",J202="yes",K202="yes"="yes"),1,""))</f>
        <v/>
      </c>
    </row>
    <row r="203" spans="1:48" ht="36" thickBot="1" x14ac:dyDescent="0.4">
      <c r="A203" s="27" t="s">
        <v>187</v>
      </c>
      <c r="B203" s="164">
        <v>2535</v>
      </c>
      <c r="C203" s="16" t="s">
        <v>3282</v>
      </c>
      <c r="D203" s="32" t="s">
        <v>907</v>
      </c>
      <c r="E203" s="31"/>
      <c r="F203" s="30" t="s">
        <v>21</v>
      </c>
      <c r="G203" s="30" t="s">
        <v>21</v>
      </c>
      <c r="H203" s="30" t="s">
        <v>21</v>
      </c>
      <c r="I203" s="30" t="s">
        <v>128</v>
      </c>
      <c r="J203" s="30" t="s">
        <v>128</v>
      </c>
      <c r="K203" s="30" t="s">
        <v>21</v>
      </c>
      <c r="L203" s="22"/>
      <c r="M203" s="20"/>
      <c r="N203" s="20"/>
      <c r="O203" s="20"/>
      <c r="P203" s="20"/>
      <c r="Q203" s="20"/>
      <c r="R203" s="20"/>
      <c r="S203" s="21"/>
      <c r="T203" s="181" t="str">
        <f>Table3[[#This Row],[Column12]]</f>
        <v>Auto:</v>
      </c>
      <c r="U203" s="25"/>
      <c r="V203" s="51" t="str">
        <f>IF(Table3[[#This Row],[TagOrderMethod]]="Ratio:","plants per 1 tag",IF(Table3[[#This Row],[TagOrderMethod]]="tags included","",IF(Table3[[#This Row],[TagOrderMethod]]="Qty:","tags",IF(Table3[[#This Row],[TagOrderMethod]]="Auto:",IF(U203&lt;&gt;"","tags","")))))</f>
        <v/>
      </c>
      <c r="W203" s="17">
        <v>50</v>
      </c>
      <c r="X203" s="17" t="str">
        <f>IF(ISNUMBER(SEARCH("tag",Table3[[#This Row],[Notes]])), "Yes", "No")</f>
        <v>No</v>
      </c>
      <c r="Y203" s="17" t="str">
        <f>IF(Table3[[#This Row],[Column11]]="yes","tags included","Auto:")</f>
        <v>Auto:</v>
      </c>
      <c r="Z2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Row],[TagOrderMethod]]="Auto:",IF(U203&gt;0,U203,IF(COUNTBLANK(L203:S203)=8,"",(IF(Table3[[#This Row],[Column11]]&lt;&gt;"no",Table3[[#This Row],[Size]]*(SUM(Table3[[#This Row],[Date 1]:[Date 8]])),"")))),""))),(Table3[[#This Row],[Bundle]])),"")</f>
        <v/>
      </c>
      <c r="AB203" s="94" t="str">
        <f t="shared" si="4"/>
        <v/>
      </c>
      <c r="AC203" s="75"/>
      <c r="AD203" s="42"/>
      <c r="AE203" s="43"/>
      <c r="AF203" s="44"/>
      <c r="AG203" s="134" t="s">
        <v>21</v>
      </c>
      <c r="AH203" s="134" t="s">
        <v>21</v>
      </c>
      <c r="AI203" s="134" t="s">
        <v>21</v>
      </c>
      <c r="AJ203" s="134" t="s">
        <v>1465</v>
      </c>
      <c r="AK203" s="134" t="s">
        <v>3914</v>
      </c>
      <c r="AL203" s="134" t="s">
        <v>21</v>
      </c>
      <c r="AM203" s="134" t="b">
        <f>IF(AND(Table3[[#This Row],[Column68]]=TRUE,COUNTBLANK(Table3[[#This Row],[Date 1]:[Date 8]])=8),TRUE,FALSE)</f>
        <v>0</v>
      </c>
      <c r="AN203" s="134" t="b">
        <f>COUNTIF(Table3[[#This Row],[512]:[51]],"yes")&gt;0</f>
        <v>0</v>
      </c>
      <c r="AO203" s="45" t="str">
        <f>IF(Table3[[#This Row],[512]]="yes",Table3[[#This Row],[Column1]],"")</f>
        <v/>
      </c>
      <c r="AP203" s="45" t="str">
        <f>IF(Table3[[#This Row],[250]]="yes",Table3[[#This Row],[Column1.5]],"")</f>
        <v/>
      </c>
      <c r="AQ203" s="45" t="str">
        <f>IF(Table3[[#This Row],[288]]="yes",Table3[[#This Row],[Column2]],"")</f>
        <v/>
      </c>
      <c r="AR203" s="45" t="str">
        <f>IF(Table3[[#This Row],[144]]="yes",Table3[[#This Row],[Column3]],"")</f>
        <v/>
      </c>
      <c r="AS203" s="45" t="str">
        <f>IF(Table3[[#This Row],[26]]="yes",Table3[[#This Row],[Column4]],"")</f>
        <v/>
      </c>
      <c r="AT203" s="45" t="str">
        <f>IF(Table3[[#This Row],[51]]="yes",Table3[[#This Row],[Column5]],"")</f>
        <v/>
      </c>
      <c r="AU203" s="29" t="str">
        <f>IF(COUNTBLANK(Table3[[#This Row],[Date 1]:[Date 8]])=7,IF(Table3[[#This Row],[Column9]]&lt;&gt;"",IF(SUM(L203:S203)&lt;&gt;0,Table3[[#This Row],[Column9]],""),""),(SUBSTITUTE(TRIM(SUBSTITUTE(AO203&amp;","&amp;AP203&amp;","&amp;AQ203&amp;","&amp;AR203&amp;","&amp;AS203&amp;","&amp;AT203&amp;",",","," "))," ",", ")))</f>
        <v/>
      </c>
      <c r="AV203" s="35" t="str">
        <f>IF(COUNTBLANK(L203:AC203)&lt;&gt;13,IF(Table3[[#This Row],[Comments]]="Please order in multiples of 20. Minimum order of 100.",IF(COUNTBLANK(Table3[[#This Row],[Date 1]:[Order]])=12,"",1),1),IF(OR(F203="yes",G203="yes",H203="yes",I203="yes",J203="yes",K203="yes"="yes"),1,""))</f>
        <v/>
      </c>
    </row>
    <row r="204" spans="1:48" ht="36" thickBot="1" x14ac:dyDescent="0.4">
      <c r="A204" s="27" t="s">
        <v>187</v>
      </c>
      <c r="B204" s="164">
        <v>2565</v>
      </c>
      <c r="C204" s="16" t="s">
        <v>3282</v>
      </c>
      <c r="D204" s="32" t="s">
        <v>908</v>
      </c>
      <c r="E204" s="31"/>
      <c r="F204" s="30" t="s">
        <v>128</v>
      </c>
      <c r="G204" s="30" t="s">
        <v>128</v>
      </c>
      <c r="H204" s="30" t="s">
        <v>128</v>
      </c>
      <c r="I204" s="30" t="s">
        <v>128</v>
      </c>
      <c r="J204" s="30" t="s">
        <v>21</v>
      </c>
      <c r="K204" s="30" t="s">
        <v>21</v>
      </c>
      <c r="L204" s="22"/>
      <c r="M204" s="20"/>
      <c r="N204" s="20"/>
      <c r="O204" s="20"/>
      <c r="P204" s="20"/>
      <c r="Q204" s="20"/>
      <c r="R204" s="20"/>
      <c r="S204" s="21"/>
      <c r="T204" s="181" t="str">
        <f>Table3[[#This Row],[Column12]]</f>
        <v>Auto:</v>
      </c>
      <c r="U204" s="25"/>
      <c r="V204" s="51" t="str">
        <f>IF(Table3[[#This Row],[TagOrderMethod]]="Ratio:","plants per 1 tag",IF(Table3[[#This Row],[TagOrderMethod]]="tags included","",IF(Table3[[#This Row],[TagOrderMethod]]="Qty:","tags",IF(Table3[[#This Row],[TagOrderMethod]]="Auto:",IF(U204&lt;&gt;"","tags","")))))</f>
        <v/>
      </c>
      <c r="W204" s="17">
        <v>50</v>
      </c>
      <c r="X204" s="17" t="str">
        <f>IF(ISNUMBER(SEARCH("tag",Table3[[#This Row],[Notes]])), "Yes", "No")</f>
        <v>No</v>
      </c>
      <c r="Y204" s="17" t="str">
        <f>IF(Table3[[#This Row],[Column11]]="yes","tags included","Auto:")</f>
        <v>Auto:</v>
      </c>
      <c r="Z2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Row],[TagOrderMethod]]="Auto:",IF(U204&gt;0,U204,IF(COUNTBLANK(L204:S204)=8,"",(IF(Table3[[#This Row],[Column11]]&lt;&gt;"no",Table3[[#This Row],[Size]]*(SUM(Table3[[#This Row],[Date 1]:[Date 8]])),"")))),""))),(Table3[[#This Row],[Bundle]])),"")</f>
        <v/>
      </c>
      <c r="AB204" s="94" t="str">
        <f t="shared" si="4"/>
        <v/>
      </c>
      <c r="AC204" s="75"/>
      <c r="AD204" s="42"/>
      <c r="AE204" s="43"/>
      <c r="AF204" s="44"/>
      <c r="AG204" s="134" t="s">
        <v>3915</v>
      </c>
      <c r="AH204" s="134" t="s">
        <v>3916</v>
      </c>
      <c r="AI204" s="134" t="s">
        <v>3917</v>
      </c>
      <c r="AJ204" s="134" t="s">
        <v>3918</v>
      </c>
      <c r="AK204" s="134" t="s">
        <v>21</v>
      </c>
      <c r="AL204" s="134" t="s">
        <v>21</v>
      </c>
      <c r="AM204" s="134" t="b">
        <f>IF(AND(Table3[[#This Row],[Column68]]=TRUE,COUNTBLANK(Table3[[#This Row],[Date 1]:[Date 8]])=8),TRUE,FALSE)</f>
        <v>0</v>
      </c>
      <c r="AN204" s="134" t="b">
        <f>COUNTIF(Table3[[#This Row],[512]:[51]],"yes")&gt;0</f>
        <v>0</v>
      </c>
      <c r="AO204" s="45" t="str">
        <f>IF(Table3[[#This Row],[512]]="yes",Table3[[#This Row],[Column1]],"")</f>
        <v/>
      </c>
      <c r="AP204" s="45" t="str">
        <f>IF(Table3[[#This Row],[250]]="yes",Table3[[#This Row],[Column1.5]],"")</f>
        <v/>
      </c>
      <c r="AQ204" s="45" t="str">
        <f>IF(Table3[[#This Row],[288]]="yes",Table3[[#This Row],[Column2]],"")</f>
        <v/>
      </c>
      <c r="AR204" s="45" t="str">
        <f>IF(Table3[[#This Row],[144]]="yes",Table3[[#This Row],[Column3]],"")</f>
        <v/>
      </c>
      <c r="AS204" s="45" t="str">
        <f>IF(Table3[[#This Row],[26]]="yes",Table3[[#This Row],[Column4]],"")</f>
        <v/>
      </c>
      <c r="AT204" s="45" t="str">
        <f>IF(Table3[[#This Row],[51]]="yes",Table3[[#This Row],[Column5]],"")</f>
        <v/>
      </c>
      <c r="AU204" s="29" t="str">
        <f>IF(COUNTBLANK(Table3[[#This Row],[Date 1]:[Date 8]])=7,IF(Table3[[#This Row],[Column9]]&lt;&gt;"",IF(SUM(L204:S204)&lt;&gt;0,Table3[[#This Row],[Column9]],""),""),(SUBSTITUTE(TRIM(SUBSTITUTE(AO204&amp;","&amp;AP204&amp;","&amp;AQ204&amp;","&amp;AR204&amp;","&amp;AS204&amp;","&amp;AT204&amp;",",","," "))," ",", ")))</f>
        <v/>
      </c>
      <c r="AV204" s="35" t="str">
        <f>IF(COUNTBLANK(L204:AC204)&lt;&gt;13,IF(Table3[[#This Row],[Comments]]="Please order in multiples of 20. Minimum order of 100.",IF(COUNTBLANK(Table3[[#This Row],[Date 1]:[Order]])=12,"",1),1),IF(OR(F204="yes",G204="yes",H204="yes",I204="yes",J204="yes",K204="yes"="yes"),1,""))</f>
        <v/>
      </c>
    </row>
    <row r="205" spans="1:48" ht="36" thickBot="1" x14ac:dyDescent="0.4">
      <c r="A205" s="27" t="s">
        <v>187</v>
      </c>
      <c r="B205" s="164">
        <v>2570</v>
      </c>
      <c r="C205" s="16" t="s">
        <v>3282</v>
      </c>
      <c r="D205" s="32" t="s">
        <v>758</v>
      </c>
      <c r="E205" s="31"/>
      <c r="F205" s="30" t="s">
        <v>21</v>
      </c>
      <c r="G205" s="30" t="s">
        <v>21</v>
      </c>
      <c r="H205" s="30" t="s">
        <v>128</v>
      </c>
      <c r="I205" s="30" t="s">
        <v>128</v>
      </c>
      <c r="J205" s="30" t="s">
        <v>21</v>
      </c>
      <c r="K205" s="30" t="s">
        <v>21</v>
      </c>
      <c r="L205" s="22"/>
      <c r="M205" s="20"/>
      <c r="N205" s="20"/>
      <c r="O205" s="20"/>
      <c r="P205" s="20"/>
      <c r="Q205" s="20"/>
      <c r="R205" s="20"/>
      <c r="S205" s="21"/>
      <c r="T205" s="181" t="str">
        <f>Table3[[#This Row],[Column12]]</f>
        <v>Auto:</v>
      </c>
      <c r="U205" s="25"/>
      <c r="V205" s="51" t="str">
        <f>IF(Table3[[#This Row],[TagOrderMethod]]="Ratio:","plants per 1 tag",IF(Table3[[#This Row],[TagOrderMethod]]="tags included","",IF(Table3[[#This Row],[TagOrderMethod]]="Qty:","tags",IF(Table3[[#This Row],[TagOrderMethod]]="Auto:",IF(U205&lt;&gt;"","tags","")))))</f>
        <v/>
      </c>
      <c r="W205" s="17">
        <v>50</v>
      </c>
      <c r="X205" s="17" t="str">
        <f>IF(ISNUMBER(SEARCH("tag",Table3[[#This Row],[Notes]])), "Yes", "No")</f>
        <v>No</v>
      </c>
      <c r="Y205" s="17" t="str">
        <f>IF(Table3[[#This Row],[Column11]]="yes","tags included","Auto:")</f>
        <v>Auto:</v>
      </c>
      <c r="Z2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Row],[TagOrderMethod]]="Auto:",IF(U205&gt;0,U205,IF(COUNTBLANK(L205:S205)=8,"",(IF(Table3[[#This Row],[Column11]]&lt;&gt;"no",Table3[[#This Row],[Size]]*(SUM(Table3[[#This Row],[Date 1]:[Date 8]])),"")))),""))),(Table3[[#This Row],[Bundle]])),"")</f>
        <v/>
      </c>
      <c r="AB205" s="94" t="str">
        <f t="shared" si="4"/>
        <v/>
      </c>
      <c r="AC205" s="75"/>
      <c r="AD205" s="42"/>
      <c r="AE205" s="43"/>
      <c r="AF205" s="44"/>
      <c r="AG205" s="134" t="s">
        <v>21</v>
      </c>
      <c r="AH205" s="134" t="s">
        <v>21</v>
      </c>
      <c r="AI205" s="134" t="s">
        <v>3919</v>
      </c>
      <c r="AJ205" s="134" t="s">
        <v>3920</v>
      </c>
      <c r="AK205" s="134" t="s">
        <v>21</v>
      </c>
      <c r="AL205" s="134" t="s">
        <v>21</v>
      </c>
      <c r="AM205" s="134" t="b">
        <f>IF(AND(Table3[[#This Row],[Column68]]=TRUE,COUNTBLANK(Table3[[#This Row],[Date 1]:[Date 8]])=8),TRUE,FALSE)</f>
        <v>0</v>
      </c>
      <c r="AN205" s="134" t="b">
        <f>COUNTIF(Table3[[#This Row],[512]:[51]],"yes")&gt;0</f>
        <v>0</v>
      </c>
      <c r="AO205" s="45" t="str">
        <f>IF(Table3[[#This Row],[512]]="yes",Table3[[#This Row],[Column1]],"")</f>
        <v/>
      </c>
      <c r="AP205" s="45" t="str">
        <f>IF(Table3[[#This Row],[250]]="yes",Table3[[#This Row],[Column1.5]],"")</f>
        <v/>
      </c>
      <c r="AQ205" s="45" t="str">
        <f>IF(Table3[[#This Row],[288]]="yes",Table3[[#This Row],[Column2]],"")</f>
        <v/>
      </c>
      <c r="AR205" s="45" t="str">
        <f>IF(Table3[[#This Row],[144]]="yes",Table3[[#This Row],[Column3]],"")</f>
        <v/>
      </c>
      <c r="AS205" s="45" t="str">
        <f>IF(Table3[[#This Row],[26]]="yes",Table3[[#This Row],[Column4]],"")</f>
        <v/>
      </c>
      <c r="AT205" s="45" t="str">
        <f>IF(Table3[[#This Row],[51]]="yes",Table3[[#This Row],[Column5]],"")</f>
        <v/>
      </c>
      <c r="AU205" s="29" t="str">
        <f>IF(COUNTBLANK(Table3[[#This Row],[Date 1]:[Date 8]])=7,IF(Table3[[#This Row],[Column9]]&lt;&gt;"",IF(SUM(L205:S205)&lt;&gt;0,Table3[[#This Row],[Column9]],""),""),(SUBSTITUTE(TRIM(SUBSTITUTE(AO205&amp;","&amp;AP205&amp;","&amp;AQ205&amp;","&amp;AR205&amp;","&amp;AS205&amp;","&amp;AT205&amp;",",","," "))," ",", ")))</f>
        <v/>
      </c>
      <c r="AV205" s="35" t="str">
        <f>IF(COUNTBLANK(L205:AC205)&lt;&gt;13,IF(Table3[[#This Row],[Comments]]="Please order in multiples of 20. Minimum order of 100.",IF(COUNTBLANK(Table3[[#This Row],[Date 1]:[Order]])=12,"",1),1),IF(OR(F205="yes",G205="yes",H205="yes",I205="yes",J205="yes",K205="yes"="yes"),1,""))</f>
        <v/>
      </c>
    </row>
    <row r="206" spans="1:48" ht="36" thickBot="1" x14ac:dyDescent="0.4">
      <c r="A206" s="27" t="s">
        <v>187</v>
      </c>
      <c r="B206" s="164">
        <v>2605</v>
      </c>
      <c r="C206" s="16" t="s">
        <v>3282</v>
      </c>
      <c r="D206" s="32" t="s">
        <v>387</v>
      </c>
      <c r="E206" s="31"/>
      <c r="F206" s="30" t="s">
        <v>128</v>
      </c>
      <c r="G206" s="30" t="s">
        <v>128</v>
      </c>
      <c r="H206" s="30" t="s">
        <v>128</v>
      </c>
      <c r="I206" s="30" t="s">
        <v>128</v>
      </c>
      <c r="J206" s="30" t="s">
        <v>21</v>
      </c>
      <c r="K206" s="30" t="s">
        <v>21</v>
      </c>
      <c r="L206" s="22"/>
      <c r="M206" s="20"/>
      <c r="N206" s="20"/>
      <c r="O206" s="20"/>
      <c r="P206" s="20"/>
      <c r="Q206" s="20"/>
      <c r="R206" s="20"/>
      <c r="S206" s="21"/>
      <c r="T206" s="181" t="str">
        <f>Table3[[#This Row],[Column12]]</f>
        <v>Auto:</v>
      </c>
      <c r="U206" s="25"/>
      <c r="V206" s="51" t="str">
        <f>IF(Table3[[#This Row],[TagOrderMethod]]="Ratio:","plants per 1 tag",IF(Table3[[#This Row],[TagOrderMethod]]="tags included","",IF(Table3[[#This Row],[TagOrderMethod]]="Qty:","tags",IF(Table3[[#This Row],[TagOrderMethod]]="Auto:",IF(U206&lt;&gt;"","tags","")))))</f>
        <v/>
      </c>
      <c r="W206" s="17">
        <v>50</v>
      </c>
      <c r="X206" s="17" t="str">
        <f>IF(ISNUMBER(SEARCH("tag",Table3[[#This Row],[Notes]])), "Yes", "No")</f>
        <v>No</v>
      </c>
      <c r="Y206" s="17" t="str">
        <f>IF(Table3[[#This Row],[Column11]]="yes","tags included","Auto:")</f>
        <v>Auto:</v>
      </c>
      <c r="Z2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Row],[TagOrderMethod]]="Auto:",IF(U206&gt;0,U206,IF(COUNTBLANK(L206:S206)=8,"",(IF(Table3[[#This Row],[Column11]]&lt;&gt;"no",Table3[[#This Row],[Size]]*(SUM(Table3[[#This Row],[Date 1]:[Date 8]])),"")))),""))),(Table3[[#This Row],[Bundle]])),"")</f>
        <v/>
      </c>
      <c r="AB206" s="94" t="str">
        <f t="shared" si="4"/>
        <v/>
      </c>
      <c r="AC206" s="75"/>
      <c r="AD206" s="42"/>
      <c r="AE206" s="43"/>
      <c r="AF206" s="44"/>
      <c r="AG206" s="134" t="s">
        <v>3921</v>
      </c>
      <c r="AH206" s="134" t="s">
        <v>3922</v>
      </c>
      <c r="AI206" s="134" t="s">
        <v>3923</v>
      </c>
      <c r="AJ206" s="134" t="s">
        <v>3924</v>
      </c>
      <c r="AK206" s="134" t="s">
        <v>21</v>
      </c>
      <c r="AL206" s="134" t="s">
        <v>21</v>
      </c>
      <c r="AM206" s="134" t="b">
        <f>IF(AND(Table3[[#This Row],[Column68]]=TRUE,COUNTBLANK(Table3[[#This Row],[Date 1]:[Date 8]])=8),TRUE,FALSE)</f>
        <v>0</v>
      </c>
      <c r="AN206" s="134" t="b">
        <f>COUNTIF(Table3[[#This Row],[512]:[51]],"yes")&gt;0</f>
        <v>0</v>
      </c>
      <c r="AO206" s="45" t="str">
        <f>IF(Table3[[#This Row],[512]]="yes",Table3[[#This Row],[Column1]],"")</f>
        <v/>
      </c>
      <c r="AP206" s="45" t="str">
        <f>IF(Table3[[#This Row],[250]]="yes",Table3[[#This Row],[Column1.5]],"")</f>
        <v/>
      </c>
      <c r="AQ206" s="45" t="str">
        <f>IF(Table3[[#This Row],[288]]="yes",Table3[[#This Row],[Column2]],"")</f>
        <v/>
      </c>
      <c r="AR206" s="45" t="str">
        <f>IF(Table3[[#This Row],[144]]="yes",Table3[[#This Row],[Column3]],"")</f>
        <v/>
      </c>
      <c r="AS206" s="45" t="str">
        <f>IF(Table3[[#This Row],[26]]="yes",Table3[[#This Row],[Column4]],"")</f>
        <v/>
      </c>
      <c r="AT206" s="45" t="str">
        <f>IF(Table3[[#This Row],[51]]="yes",Table3[[#This Row],[Column5]],"")</f>
        <v/>
      </c>
      <c r="AU206" s="29" t="str">
        <f>IF(COUNTBLANK(Table3[[#This Row],[Date 1]:[Date 8]])=7,IF(Table3[[#This Row],[Column9]]&lt;&gt;"",IF(SUM(L206:S206)&lt;&gt;0,Table3[[#This Row],[Column9]],""),""),(SUBSTITUTE(TRIM(SUBSTITUTE(AO206&amp;","&amp;AP206&amp;","&amp;AQ206&amp;","&amp;AR206&amp;","&amp;AS206&amp;","&amp;AT206&amp;",",","," "))," ",", ")))</f>
        <v/>
      </c>
      <c r="AV206" s="35" t="str">
        <f>IF(COUNTBLANK(L206:AC206)&lt;&gt;13,IF(Table3[[#This Row],[Comments]]="Please order in multiples of 20. Minimum order of 100.",IF(COUNTBLANK(Table3[[#This Row],[Date 1]:[Order]])=12,"",1),1),IF(OR(F206="yes",G206="yes",H206="yes",I206="yes",J206="yes",K206="yes"="yes"),1,""))</f>
        <v/>
      </c>
    </row>
    <row r="207" spans="1:48" ht="36" thickBot="1" x14ac:dyDescent="0.4">
      <c r="A207" s="27" t="s">
        <v>187</v>
      </c>
      <c r="B207" s="164">
        <v>2635</v>
      </c>
      <c r="C207" s="16" t="s">
        <v>3282</v>
      </c>
      <c r="D207" s="32" t="s">
        <v>909</v>
      </c>
      <c r="E207" s="31"/>
      <c r="F207" s="30" t="s">
        <v>21</v>
      </c>
      <c r="G207" s="30" t="s">
        <v>21</v>
      </c>
      <c r="H207" s="30" t="s">
        <v>21</v>
      </c>
      <c r="I207" s="30" t="s">
        <v>128</v>
      </c>
      <c r="J207" s="30" t="s">
        <v>128</v>
      </c>
      <c r="K207" s="30" t="s">
        <v>21</v>
      </c>
      <c r="L207" s="22"/>
      <c r="M207" s="20"/>
      <c r="N207" s="20"/>
      <c r="O207" s="20"/>
      <c r="P207" s="20"/>
      <c r="Q207" s="20"/>
      <c r="R207" s="20"/>
      <c r="S207" s="21"/>
      <c r="T207" s="181" t="str">
        <f>Table3[[#This Row],[Column12]]</f>
        <v>Auto:</v>
      </c>
      <c r="U207" s="25"/>
      <c r="V207" s="51" t="str">
        <f>IF(Table3[[#This Row],[TagOrderMethod]]="Ratio:","plants per 1 tag",IF(Table3[[#This Row],[TagOrderMethod]]="tags included","",IF(Table3[[#This Row],[TagOrderMethod]]="Qty:","tags",IF(Table3[[#This Row],[TagOrderMethod]]="Auto:",IF(U207&lt;&gt;"","tags","")))))</f>
        <v/>
      </c>
      <c r="W207" s="17">
        <v>50</v>
      </c>
      <c r="X207" s="17" t="str">
        <f>IF(ISNUMBER(SEARCH("tag",Table3[[#This Row],[Notes]])), "Yes", "No")</f>
        <v>No</v>
      </c>
      <c r="Y207" s="17" t="str">
        <f>IF(Table3[[#This Row],[Column11]]="yes","tags included","Auto:")</f>
        <v>Auto:</v>
      </c>
      <c r="Z2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Row],[TagOrderMethod]]="Auto:",IF(U207&gt;0,U207,IF(COUNTBLANK(L207:S207)=8,"",(IF(Table3[[#This Row],[Column11]]&lt;&gt;"no",Table3[[#This Row],[Size]]*(SUM(Table3[[#This Row],[Date 1]:[Date 8]])),"")))),""))),(Table3[[#This Row],[Bundle]])),"")</f>
        <v/>
      </c>
      <c r="AB207" s="94" t="str">
        <f t="shared" si="4"/>
        <v/>
      </c>
      <c r="AC207" s="75"/>
      <c r="AD207" s="42"/>
      <c r="AE207" s="43"/>
      <c r="AF207" s="44"/>
      <c r="AG207" s="134" t="s">
        <v>21</v>
      </c>
      <c r="AH207" s="134" t="s">
        <v>21</v>
      </c>
      <c r="AI207" s="134" t="s">
        <v>21</v>
      </c>
      <c r="AJ207" s="134" t="s">
        <v>2645</v>
      </c>
      <c r="AK207" s="134" t="s">
        <v>3925</v>
      </c>
      <c r="AL207" s="134" t="s">
        <v>21</v>
      </c>
      <c r="AM207" s="134" t="b">
        <f>IF(AND(Table3[[#This Row],[Column68]]=TRUE,COUNTBLANK(Table3[[#This Row],[Date 1]:[Date 8]])=8),TRUE,FALSE)</f>
        <v>0</v>
      </c>
      <c r="AN207" s="134" t="b">
        <f>COUNTIF(Table3[[#This Row],[512]:[51]],"yes")&gt;0</f>
        <v>0</v>
      </c>
      <c r="AO207" s="45" t="str">
        <f>IF(Table3[[#This Row],[512]]="yes",Table3[[#This Row],[Column1]],"")</f>
        <v/>
      </c>
      <c r="AP207" s="45" t="str">
        <f>IF(Table3[[#This Row],[250]]="yes",Table3[[#This Row],[Column1.5]],"")</f>
        <v/>
      </c>
      <c r="AQ207" s="45" t="str">
        <f>IF(Table3[[#This Row],[288]]="yes",Table3[[#This Row],[Column2]],"")</f>
        <v/>
      </c>
      <c r="AR207" s="45" t="str">
        <f>IF(Table3[[#This Row],[144]]="yes",Table3[[#This Row],[Column3]],"")</f>
        <v/>
      </c>
      <c r="AS207" s="45" t="str">
        <f>IF(Table3[[#This Row],[26]]="yes",Table3[[#This Row],[Column4]],"")</f>
        <v/>
      </c>
      <c r="AT207" s="45" t="str">
        <f>IF(Table3[[#This Row],[51]]="yes",Table3[[#This Row],[Column5]],"")</f>
        <v/>
      </c>
      <c r="AU207" s="29" t="str">
        <f>IF(COUNTBLANK(Table3[[#This Row],[Date 1]:[Date 8]])=7,IF(Table3[[#This Row],[Column9]]&lt;&gt;"",IF(SUM(L207:S207)&lt;&gt;0,Table3[[#This Row],[Column9]],""),""),(SUBSTITUTE(TRIM(SUBSTITUTE(AO207&amp;","&amp;AP207&amp;","&amp;AQ207&amp;","&amp;AR207&amp;","&amp;AS207&amp;","&amp;AT207&amp;",",","," "))," ",", ")))</f>
        <v/>
      </c>
      <c r="AV207" s="35" t="str">
        <f>IF(COUNTBLANK(L207:AC207)&lt;&gt;13,IF(Table3[[#This Row],[Comments]]="Please order in multiples of 20. Minimum order of 100.",IF(COUNTBLANK(Table3[[#This Row],[Date 1]:[Order]])=12,"",1),1),IF(OR(F207="yes",G207="yes",H207="yes",I207="yes",J207="yes",K207="yes"="yes"),1,""))</f>
        <v/>
      </c>
    </row>
    <row r="208" spans="1:48" ht="36" thickBot="1" x14ac:dyDescent="0.4">
      <c r="A208" s="27" t="s">
        <v>187</v>
      </c>
      <c r="B208" s="164">
        <v>2640</v>
      </c>
      <c r="C208" s="16" t="s">
        <v>3282</v>
      </c>
      <c r="D208" s="32" t="s">
        <v>3303</v>
      </c>
      <c r="E208" s="31"/>
      <c r="F208" s="30" t="s">
        <v>21</v>
      </c>
      <c r="G208" s="30" t="s">
        <v>21</v>
      </c>
      <c r="H208" s="30" t="s">
        <v>21</v>
      </c>
      <c r="I208" s="30" t="s">
        <v>128</v>
      </c>
      <c r="J208" s="30" t="s">
        <v>128</v>
      </c>
      <c r="K208" s="30" t="s">
        <v>21</v>
      </c>
      <c r="L208" s="22"/>
      <c r="M208" s="20"/>
      <c r="N208" s="20"/>
      <c r="O208" s="20"/>
      <c r="P208" s="20"/>
      <c r="Q208" s="20"/>
      <c r="R208" s="20"/>
      <c r="S208" s="21"/>
      <c r="T208" s="181" t="str">
        <f>Table3[[#This Row],[Column12]]</f>
        <v>Auto:</v>
      </c>
      <c r="U208" s="25"/>
      <c r="V208" s="51" t="str">
        <f>IF(Table3[[#This Row],[TagOrderMethod]]="Ratio:","plants per 1 tag",IF(Table3[[#This Row],[TagOrderMethod]]="tags included","",IF(Table3[[#This Row],[TagOrderMethod]]="Qty:","tags",IF(Table3[[#This Row],[TagOrderMethod]]="Auto:",IF(U208&lt;&gt;"","tags","")))))</f>
        <v/>
      </c>
      <c r="W208" s="17">
        <v>50</v>
      </c>
      <c r="X208" s="17" t="str">
        <f>IF(ISNUMBER(SEARCH("tag",Table3[[#This Row],[Notes]])), "Yes", "No")</f>
        <v>No</v>
      </c>
      <c r="Y208" s="17" t="str">
        <f>IF(Table3[[#This Row],[Column11]]="yes","tags included","Auto:")</f>
        <v>Auto:</v>
      </c>
      <c r="Z2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Row],[TagOrderMethod]]="Auto:",IF(U208&gt;0,U208,IF(COUNTBLANK(L208:S208)=8,"",(IF(Table3[[#This Row],[Column11]]&lt;&gt;"no",Table3[[#This Row],[Size]]*(SUM(Table3[[#This Row],[Date 1]:[Date 8]])),"")))),""))),(Table3[[#This Row],[Bundle]])),"")</f>
        <v/>
      </c>
      <c r="AB208" s="94" t="str">
        <f t="shared" si="4"/>
        <v/>
      </c>
      <c r="AC208" s="75"/>
      <c r="AD208" s="42"/>
      <c r="AE208" s="43"/>
      <c r="AF208" s="44"/>
      <c r="AG208" s="134" t="s">
        <v>21</v>
      </c>
      <c r="AH208" s="134" t="s">
        <v>21</v>
      </c>
      <c r="AI208" s="134" t="s">
        <v>21</v>
      </c>
      <c r="AJ208" s="134" t="s">
        <v>2646</v>
      </c>
      <c r="AK208" s="134" t="s">
        <v>3926</v>
      </c>
      <c r="AL208" s="134" t="s">
        <v>21</v>
      </c>
      <c r="AM208" s="134" t="b">
        <f>IF(AND(Table3[[#This Row],[Column68]]=TRUE,COUNTBLANK(Table3[[#This Row],[Date 1]:[Date 8]])=8),TRUE,FALSE)</f>
        <v>0</v>
      </c>
      <c r="AN208" s="134" t="b">
        <f>COUNTIF(Table3[[#This Row],[512]:[51]],"yes")&gt;0</f>
        <v>0</v>
      </c>
      <c r="AO208" s="45" t="str">
        <f>IF(Table3[[#This Row],[512]]="yes",Table3[[#This Row],[Column1]],"")</f>
        <v/>
      </c>
      <c r="AP208" s="45" t="str">
        <f>IF(Table3[[#This Row],[250]]="yes",Table3[[#This Row],[Column1.5]],"")</f>
        <v/>
      </c>
      <c r="AQ208" s="45" t="str">
        <f>IF(Table3[[#This Row],[288]]="yes",Table3[[#This Row],[Column2]],"")</f>
        <v/>
      </c>
      <c r="AR208" s="45" t="str">
        <f>IF(Table3[[#This Row],[144]]="yes",Table3[[#This Row],[Column3]],"")</f>
        <v/>
      </c>
      <c r="AS208" s="45" t="str">
        <f>IF(Table3[[#This Row],[26]]="yes",Table3[[#This Row],[Column4]],"")</f>
        <v/>
      </c>
      <c r="AT208" s="45" t="str">
        <f>IF(Table3[[#This Row],[51]]="yes",Table3[[#This Row],[Column5]],"")</f>
        <v/>
      </c>
      <c r="AU208" s="29" t="str">
        <f>IF(COUNTBLANK(Table3[[#This Row],[Date 1]:[Date 8]])=7,IF(Table3[[#This Row],[Column9]]&lt;&gt;"",IF(SUM(L208:S208)&lt;&gt;0,Table3[[#This Row],[Column9]],""),""),(SUBSTITUTE(TRIM(SUBSTITUTE(AO208&amp;","&amp;AP208&amp;","&amp;AQ208&amp;","&amp;AR208&amp;","&amp;AS208&amp;","&amp;AT208&amp;",",","," "))," ",", ")))</f>
        <v/>
      </c>
      <c r="AV208" s="35" t="str">
        <f>IF(COUNTBLANK(L208:AC208)&lt;&gt;13,IF(Table3[[#This Row],[Comments]]="Please order in multiples of 20. Minimum order of 100.",IF(COUNTBLANK(Table3[[#This Row],[Date 1]:[Order]])=12,"",1),1),IF(OR(F208="yes",G208="yes",H208="yes",I208="yes",J208="yes",K208="yes"="yes"),1,""))</f>
        <v/>
      </c>
    </row>
    <row r="209" spans="1:48" ht="36" thickBot="1" x14ac:dyDescent="0.4">
      <c r="A209" s="27" t="s">
        <v>187</v>
      </c>
      <c r="B209" s="164">
        <v>2645</v>
      </c>
      <c r="C209" s="16" t="s">
        <v>3282</v>
      </c>
      <c r="D209" s="32" t="s">
        <v>3304</v>
      </c>
      <c r="E209" s="31"/>
      <c r="F209" s="30" t="s">
        <v>21</v>
      </c>
      <c r="G209" s="30" t="s">
        <v>21</v>
      </c>
      <c r="H209" s="30" t="s">
        <v>21</v>
      </c>
      <c r="I209" s="30" t="s">
        <v>128</v>
      </c>
      <c r="J209" s="30" t="s">
        <v>128</v>
      </c>
      <c r="K209" s="30" t="s">
        <v>21</v>
      </c>
      <c r="L209" s="22"/>
      <c r="M209" s="20"/>
      <c r="N209" s="20"/>
      <c r="O209" s="20"/>
      <c r="P209" s="20"/>
      <c r="Q209" s="20"/>
      <c r="R209" s="20"/>
      <c r="S209" s="21"/>
      <c r="T209" s="181" t="str">
        <f>Table3[[#This Row],[Column12]]</f>
        <v>Auto:</v>
      </c>
      <c r="U209" s="25"/>
      <c r="V209" s="51" t="str">
        <f>IF(Table3[[#This Row],[TagOrderMethod]]="Ratio:","plants per 1 tag",IF(Table3[[#This Row],[TagOrderMethod]]="tags included","",IF(Table3[[#This Row],[TagOrderMethod]]="Qty:","tags",IF(Table3[[#This Row],[TagOrderMethod]]="Auto:",IF(U209&lt;&gt;"","tags","")))))</f>
        <v/>
      </c>
      <c r="W209" s="17">
        <v>50</v>
      </c>
      <c r="X209" s="17" t="str">
        <f>IF(ISNUMBER(SEARCH("tag",Table3[[#This Row],[Notes]])), "Yes", "No")</f>
        <v>No</v>
      </c>
      <c r="Y209" s="17" t="str">
        <f>IF(Table3[[#This Row],[Column11]]="yes","tags included","Auto:")</f>
        <v>Auto:</v>
      </c>
      <c r="Z2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Row],[TagOrderMethod]]="Auto:",IF(U209&gt;0,U209,IF(COUNTBLANK(L209:S209)=8,"",(IF(Table3[[#This Row],[Column11]]&lt;&gt;"no",Table3[[#This Row],[Size]]*(SUM(Table3[[#This Row],[Date 1]:[Date 8]])),"")))),""))),(Table3[[#This Row],[Bundle]])),"")</f>
        <v/>
      </c>
      <c r="AB209" s="94" t="str">
        <f t="shared" si="4"/>
        <v/>
      </c>
      <c r="AC209" s="75"/>
      <c r="AD209" s="42"/>
      <c r="AE209" s="43"/>
      <c r="AF209" s="44"/>
      <c r="AG209" s="134" t="s">
        <v>21</v>
      </c>
      <c r="AH209" s="134" t="s">
        <v>21</v>
      </c>
      <c r="AI209" s="134" t="s">
        <v>21</v>
      </c>
      <c r="AJ209" s="134" t="s">
        <v>1993</v>
      </c>
      <c r="AK209" s="134" t="s">
        <v>3927</v>
      </c>
      <c r="AL209" s="134" t="s">
        <v>21</v>
      </c>
      <c r="AM209" s="134" t="b">
        <f>IF(AND(Table3[[#This Row],[Column68]]=TRUE,COUNTBLANK(Table3[[#This Row],[Date 1]:[Date 8]])=8),TRUE,FALSE)</f>
        <v>0</v>
      </c>
      <c r="AN209" s="134" t="b">
        <f>COUNTIF(Table3[[#This Row],[512]:[51]],"yes")&gt;0</f>
        <v>0</v>
      </c>
      <c r="AO209" s="45" t="str">
        <f>IF(Table3[[#This Row],[512]]="yes",Table3[[#This Row],[Column1]],"")</f>
        <v/>
      </c>
      <c r="AP209" s="45" t="str">
        <f>IF(Table3[[#This Row],[250]]="yes",Table3[[#This Row],[Column1.5]],"")</f>
        <v/>
      </c>
      <c r="AQ209" s="45" t="str">
        <f>IF(Table3[[#This Row],[288]]="yes",Table3[[#This Row],[Column2]],"")</f>
        <v/>
      </c>
      <c r="AR209" s="45" t="str">
        <f>IF(Table3[[#This Row],[144]]="yes",Table3[[#This Row],[Column3]],"")</f>
        <v/>
      </c>
      <c r="AS209" s="45" t="str">
        <f>IF(Table3[[#This Row],[26]]="yes",Table3[[#This Row],[Column4]],"")</f>
        <v/>
      </c>
      <c r="AT209" s="45" t="str">
        <f>IF(Table3[[#This Row],[51]]="yes",Table3[[#This Row],[Column5]],"")</f>
        <v/>
      </c>
      <c r="AU209" s="29" t="str">
        <f>IF(COUNTBLANK(Table3[[#This Row],[Date 1]:[Date 8]])=7,IF(Table3[[#This Row],[Column9]]&lt;&gt;"",IF(SUM(L209:S209)&lt;&gt;0,Table3[[#This Row],[Column9]],""),""),(SUBSTITUTE(TRIM(SUBSTITUTE(AO209&amp;","&amp;AP209&amp;","&amp;AQ209&amp;","&amp;AR209&amp;","&amp;AS209&amp;","&amp;AT209&amp;",",","," "))," ",", ")))</f>
        <v/>
      </c>
      <c r="AV209" s="35" t="str">
        <f>IF(COUNTBLANK(L209:AC209)&lt;&gt;13,IF(Table3[[#This Row],[Comments]]="Please order in multiples of 20. Minimum order of 100.",IF(COUNTBLANK(Table3[[#This Row],[Date 1]:[Order]])=12,"",1),1),IF(OR(F209="yes",G209="yes",H209="yes",I209="yes",J209="yes",K209="yes"="yes"),1,""))</f>
        <v/>
      </c>
    </row>
    <row r="210" spans="1:48" ht="36" thickBot="1" x14ac:dyDescent="0.4">
      <c r="A210" s="27" t="s">
        <v>187</v>
      </c>
      <c r="B210" s="164">
        <v>2675</v>
      </c>
      <c r="C210" s="16" t="s">
        <v>3282</v>
      </c>
      <c r="D210" s="32" t="s">
        <v>388</v>
      </c>
      <c r="E210" s="31"/>
      <c r="F210" s="30" t="s">
        <v>21</v>
      </c>
      <c r="G210" s="30" t="s">
        <v>21</v>
      </c>
      <c r="H210" s="30" t="s">
        <v>21</v>
      </c>
      <c r="I210" s="30" t="s">
        <v>21</v>
      </c>
      <c r="J210" s="30" t="s">
        <v>128</v>
      </c>
      <c r="K210" s="30" t="s">
        <v>21</v>
      </c>
      <c r="L210" s="22"/>
      <c r="M210" s="20"/>
      <c r="N210" s="20"/>
      <c r="O210" s="20"/>
      <c r="P210" s="20"/>
      <c r="Q210" s="20"/>
      <c r="R210" s="20"/>
      <c r="S210" s="21"/>
      <c r="T210" s="181" t="str">
        <f>Table3[[#This Row],[Column12]]</f>
        <v>Auto:</v>
      </c>
      <c r="U210" s="25"/>
      <c r="V210" s="51" t="str">
        <f>IF(Table3[[#This Row],[TagOrderMethod]]="Ratio:","plants per 1 tag",IF(Table3[[#This Row],[TagOrderMethod]]="tags included","",IF(Table3[[#This Row],[TagOrderMethod]]="Qty:","tags",IF(Table3[[#This Row],[TagOrderMethod]]="Auto:",IF(U210&lt;&gt;"","tags","")))))</f>
        <v/>
      </c>
      <c r="W210" s="17">
        <v>50</v>
      </c>
      <c r="X210" s="17" t="str">
        <f>IF(ISNUMBER(SEARCH("tag",Table3[[#This Row],[Notes]])), "Yes", "No")</f>
        <v>No</v>
      </c>
      <c r="Y210" s="17" t="str">
        <f>IF(Table3[[#This Row],[Column11]]="yes","tags included","Auto:")</f>
        <v>Auto:</v>
      </c>
      <c r="Z2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Row],[TagOrderMethod]]="Auto:",IF(U210&gt;0,U210,IF(COUNTBLANK(L210:S210)=8,"",(IF(Table3[[#This Row],[Column11]]&lt;&gt;"no",Table3[[#This Row],[Size]]*(SUM(Table3[[#This Row],[Date 1]:[Date 8]])),"")))),""))),(Table3[[#This Row],[Bundle]])),"")</f>
        <v/>
      </c>
      <c r="AB210" s="94" t="str">
        <f t="shared" si="4"/>
        <v/>
      </c>
      <c r="AC210" s="75"/>
      <c r="AD210" s="42"/>
      <c r="AE210" s="43"/>
      <c r="AF210" s="44"/>
      <c r="AG210" s="134" t="s">
        <v>21</v>
      </c>
      <c r="AH210" s="134" t="s">
        <v>21</v>
      </c>
      <c r="AI210" s="134" t="s">
        <v>21</v>
      </c>
      <c r="AJ210" s="134" t="s">
        <v>21</v>
      </c>
      <c r="AK210" s="134" t="s">
        <v>3928</v>
      </c>
      <c r="AL210" s="134" t="s">
        <v>21</v>
      </c>
      <c r="AM210" s="134" t="b">
        <f>IF(AND(Table3[[#This Row],[Column68]]=TRUE,COUNTBLANK(Table3[[#This Row],[Date 1]:[Date 8]])=8),TRUE,FALSE)</f>
        <v>0</v>
      </c>
      <c r="AN210" s="134" t="b">
        <f>COUNTIF(Table3[[#This Row],[512]:[51]],"yes")&gt;0</f>
        <v>0</v>
      </c>
      <c r="AO210" s="45" t="str">
        <f>IF(Table3[[#This Row],[512]]="yes",Table3[[#This Row],[Column1]],"")</f>
        <v/>
      </c>
      <c r="AP210" s="45" t="str">
        <f>IF(Table3[[#This Row],[250]]="yes",Table3[[#This Row],[Column1.5]],"")</f>
        <v/>
      </c>
      <c r="AQ210" s="45" t="str">
        <f>IF(Table3[[#This Row],[288]]="yes",Table3[[#This Row],[Column2]],"")</f>
        <v/>
      </c>
      <c r="AR210" s="45" t="str">
        <f>IF(Table3[[#This Row],[144]]="yes",Table3[[#This Row],[Column3]],"")</f>
        <v/>
      </c>
      <c r="AS210" s="45" t="str">
        <f>IF(Table3[[#This Row],[26]]="yes",Table3[[#This Row],[Column4]],"")</f>
        <v/>
      </c>
      <c r="AT210" s="45" t="str">
        <f>IF(Table3[[#This Row],[51]]="yes",Table3[[#This Row],[Column5]],"")</f>
        <v/>
      </c>
      <c r="AU210" s="29" t="str">
        <f>IF(COUNTBLANK(Table3[[#This Row],[Date 1]:[Date 8]])=7,IF(Table3[[#This Row],[Column9]]&lt;&gt;"",IF(SUM(L210:S210)&lt;&gt;0,Table3[[#This Row],[Column9]],""),""),(SUBSTITUTE(TRIM(SUBSTITUTE(AO210&amp;","&amp;AP210&amp;","&amp;AQ210&amp;","&amp;AR210&amp;","&amp;AS210&amp;","&amp;AT210&amp;",",","," "))," ",", ")))</f>
        <v/>
      </c>
      <c r="AV210" s="35" t="str">
        <f>IF(COUNTBLANK(L210:AC210)&lt;&gt;13,IF(Table3[[#This Row],[Comments]]="Please order in multiples of 20. Minimum order of 100.",IF(COUNTBLANK(Table3[[#This Row],[Date 1]:[Order]])=12,"",1),1),IF(OR(F210="yes",G210="yes",H210="yes",I210="yes",J210="yes",K210="yes"="yes"),1,""))</f>
        <v/>
      </c>
    </row>
    <row r="211" spans="1:48" ht="36" thickBot="1" x14ac:dyDescent="0.4">
      <c r="A211" s="27" t="s">
        <v>187</v>
      </c>
      <c r="B211" s="164">
        <v>2715</v>
      </c>
      <c r="C211" s="16" t="s">
        <v>3282</v>
      </c>
      <c r="D211" s="32" t="s">
        <v>389</v>
      </c>
      <c r="E211" s="31"/>
      <c r="F211" s="30" t="s">
        <v>128</v>
      </c>
      <c r="G211" s="30" t="s">
        <v>128</v>
      </c>
      <c r="H211" s="30" t="s">
        <v>128</v>
      </c>
      <c r="I211" s="30" t="s">
        <v>128</v>
      </c>
      <c r="J211" s="30" t="s">
        <v>21</v>
      </c>
      <c r="K211" s="30" t="s">
        <v>21</v>
      </c>
      <c r="L211" s="22"/>
      <c r="M211" s="20"/>
      <c r="N211" s="20"/>
      <c r="O211" s="20"/>
      <c r="P211" s="20"/>
      <c r="Q211" s="20"/>
      <c r="R211" s="20"/>
      <c r="S211" s="21"/>
      <c r="T211" s="181" t="str">
        <f>Table3[[#This Row],[Column12]]</f>
        <v>Auto:</v>
      </c>
      <c r="U211" s="25"/>
      <c r="V211" s="51" t="str">
        <f>IF(Table3[[#This Row],[TagOrderMethod]]="Ratio:","plants per 1 tag",IF(Table3[[#This Row],[TagOrderMethod]]="tags included","",IF(Table3[[#This Row],[TagOrderMethod]]="Qty:","tags",IF(Table3[[#This Row],[TagOrderMethod]]="Auto:",IF(U211&lt;&gt;"","tags","")))))</f>
        <v/>
      </c>
      <c r="W211" s="17">
        <v>50</v>
      </c>
      <c r="X211" s="17" t="str">
        <f>IF(ISNUMBER(SEARCH("tag",Table3[[#This Row],[Notes]])), "Yes", "No")</f>
        <v>No</v>
      </c>
      <c r="Y211" s="17" t="str">
        <f>IF(Table3[[#This Row],[Column11]]="yes","tags included","Auto:")</f>
        <v>Auto:</v>
      </c>
      <c r="Z2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Row],[TagOrderMethod]]="Auto:",IF(U211&gt;0,U211,IF(COUNTBLANK(L211:S211)=8,"",(IF(Table3[[#This Row],[Column11]]&lt;&gt;"no",Table3[[#This Row],[Size]]*(SUM(Table3[[#This Row],[Date 1]:[Date 8]])),"")))),""))),(Table3[[#This Row],[Bundle]])),"")</f>
        <v/>
      </c>
      <c r="AB211" s="94" t="str">
        <f t="shared" si="4"/>
        <v/>
      </c>
      <c r="AC211" s="75"/>
      <c r="AD211" s="42"/>
      <c r="AE211" s="43"/>
      <c r="AF211" s="44"/>
      <c r="AG211" s="134" t="s">
        <v>1994</v>
      </c>
      <c r="AH211" s="134" t="s">
        <v>2647</v>
      </c>
      <c r="AI211" s="134" t="s">
        <v>1995</v>
      </c>
      <c r="AJ211" s="134" t="s">
        <v>1466</v>
      </c>
      <c r="AK211" s="134" t="s">
        <v>21</v>
      </c>
      <c r="AL211" s="134" t="s">
        <v>21</v>
      </c>
      <c r="AM211" s="134" t="b">
        <f>IF(AND(Table3[[#This Row],[Column68]]=TRUE,COUNTBLANK(Table3[[#This Row],[Date 1]:[Date 8]])=8),TRUE,FALSE)</f>
        <v>0</v>
      </c>
      <c r="AN211" s="134" t="b">
        <f>COUNTIF(Table3[[#This Row],[512]:[51]],"yes")&gt;0</f>
        <v>0</v>
      </c>
      <c r="AO211" s="45" t="str">
        <f>IF(Table3[[#This Row],[512]]="yes",Table3[[#This Row],[Column1]],"")</f>
        <v/>
      </c>
      <c r="AP211" s="45" t="str">
        <f>IF(Table3[[#This Row],[250]]="yes",Table3[[#This Row],[Column1.5]],"")</f>
        <v/>
      </c>
      <c r="AQ211" s="45" t="str">
        <f>IF(Table3[[#This Row],[288]]="yes",Table3[[#This Row],[Column2]],"")</f>
        <v/>
      </c>
      <c r="AR211" s="45" t="str">
        <f>IF(Table3[[#This Row],[144]]="yes",Table3[[#This Row],[Column3]],"")</f>
        <v/>
      </c>
      <c r="AS211" s="45" t="str">
        <f>IF(Table3[[#This Row],[26]]="yes",Table3[[#This Row],[Column4]],"")</f>
        <v/>
      </c>
      <c r="AT211" s="45" t="str">
        <f>IF(Table3[[#This Row],[51]]="yes",Table3[[#This Row],[Column5]],"")</f>
        <v/>
      </c>
      <c r="AU211" s="29" t="str">
        <f>IF(COUNTBLANK(Table3[[#This Row],[Date 1]:[Date 8]])=7,IF(Table3[[#This Row],[Column9]]&lt;&gt;"",IF(SUM(L211:S211)&lt;&gt;0,Table3[[#This Row],[Column9]],""),""),(SUBSTITUTE(TRIM(SUBSTITUTE(AO211&amp;","&amp;AP211&amp;","&amp;AQ211&amp;","&amp;AR211&amp;","&amp;AS211&amp;","&amp;AT211&amp;",",","," "))," ",", ")))</f>
        <v/>
      </c>
      <c r="AV211" s="35" t="str">
        <f>IF(COUNTBLANK(L211:AC211)&lt;&gt;13,IF(Table3[[#This Row],[Comments]]="Please order in multiples of 20. Minimum order of 100.",IF(COUNTBLANK(Table3[[#This Row],[Date 1]:[Order]])=12,"",1),1),IF(OR(F211="yes",G211="yes",H211="yes",I211="yes",J211="yes",K211="yes"="yes"),1,""))</f>
        <v/>
      </c>
    </row>
    <row r="212" spans="1:48" ht="36" thickBot="1" x14ac:dyDescent="0.4">
      <c r="A212" s="27" t="s">
        <v>187</v>
      </c>
      <c r="B212" s="164">
        <v>2725</v>
      </c>
      <c r="C212" s="16" t="s">
        <v>3282</v>
      </c>
      <c r="D212" s="32" t="s">
        <v>1298</v>
      </c>
      <c r="E212" s="31"/>
      <c r="F212" s="30" t="s">
        <v>128</v>
      </c>
      <c r="G212" s="30" t="s">
        <v>21</v>
      </c>
      <c r="H212" s="30" t="s">
        <v>128</v>
      </c>
      <c r="I212" s="30" t="s">
        <v>128</v>
      </c>
      <c r="J212" s="30" t="s">
        <v>21</v>
      </c>
      <c r="K212" s="30" t="s">
        <v>21</v>
      </c>
      <c r="L212" s="22"/>
      <c r="M212" s="20"/>
      <c r="N212" s="20"/>
      <c r="O212" s="20"/>
      <c r="P212" s="20"/>
      <c r="Q212" s="20"/>
      <c r="R212" s="20"/>
      <c r="S212" s="21"/>
      <c r="T212" s="181" t="str">
        <f>Table3[[#This Row],[Column12]]</f>
        <v>Auto:</v>
      </c>
      <c r="U212" s="25"/>
      <c r="V212" s="51" t="str">
        <f>IF(Table3[[#This Row],[TagOrderMethod]]="Ratio:","plants per 1 tag",IF(Table3[[#This Row],[TagOrderMethod]]="tags included","",IF(Table3[[#This Row],[TagOrderMethod]]="Qty:","tags",IF(Table3[[#This Row],[TagOrderMethod]]="Auto:",IF(U212&lt;&gt;"","tags","")))))</f>
        <v/>
      </c>
      <c r="W212" s="17">
        <v>50</v>
      </c>
      <c r="X212" s="17" t="str">
        <f>IF(ISNUMBER(SEARCH("tag",Table3[[#This Row],[Notes]])), "Yes", "No")</f>
        <v>No</v>
      </c>
      <c r="Y212" s="17" t="str">
        <f>IF(Table3[[#This Row],[Column11]]="yes","tags included","Auto:")</f>
        <v>Auto:</v>
      </c>
      <c r="Z2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Row],[TagOrderMethod]]="Auto:",IF(U212&gt;0,U212,IF(COUNTBLANK(L212:S212)=8,"",(IF(Table3[[#This Row],[Column11]]&lt;&gt;"no",Table3[[#This Row],[Size]]*(SUM(Table3[[#This Row],[Date 1]:[Date 8]])),"")))),""))),(Table3[[#This Row],[Bundle]])),"")</f>
        <v/>
      </c>
      <c r="AB212" s="94" t="str">
        <f t="shared" si="4"/>
        <v/>
      </c>
      <c r="AC212" s="75"/>
      <c r="AD212" s="42"/>
      <c r="AE212" s="43"/>
      <c r="AF212" s="44"/>
      <c r="AG212" s="134" t="s">
        <v>2648</v>
      </c>
      <c r="AH212" s="134" t="s">
        <v>21</v>
      </c>
      <c r="AI212" s="134" t="s">
        <v>2649</v>
      </c>
      <c r="AJ212" s="134" t="s">
        <v>2650</v>
      </c>
      <c r="AK212" s="134" t="s">
        <v>21</v>
      </c>
      <c r="AL212" s="134" t="s">
        <v>21</v>
      </c>
      <c r="AM212" s="134" t="b">
        <f>IF(AND(Table3[[#This Row],[Column68]]=TRUE,COUNTBLANK(Table3[[#This Row],[Date 1]:[Date 8]])=8),TRUE,FALSE)</f>
        <v>0</v>
      </c>
      <c r="AN212" s="134" t="b">
        <f>COUNTIF(Table3[[#This Row],[512]:[51]],"yes")&gt;0</f>
        <v>0</v>
      </c>
      <c r="AO212" s="45" t="str">
        <f>IF(Table3[[#This Row],[512]]="yes",Table3[[#This Row],[Column1]],"")</f>
        <v/>
      </c>
      <c r="AP212" s="45" t="str">
        <f>IF(Table3[[#This Row],[250]]="yes",Table3[[#This Row],[Column1.5]],"")</f>
        <v/>
      </c>
      <c r="AQ212" s="45" t="str">
        <f>IF(Table3[[#This Row],[288]]="yes",Table3[[#This Row],[Column2]],"")</f>
        <v/>
      </c>
      <c r="AR212" s="45" t="str">
        <f>IF(Table3[[#This Row],[144]]="yes",Table3[[#This Row],[Column3]],"")</f>
        <v/>
      </c>
      <c r="AS212" s="45" t="str">
        <f>IF(Table3[[#This Row],[26]]="yes",Table3[[#This Row],[Column4]],"")</f>
        <v/>
      </c>
      <c r="AT212" s="45" t="str">
        <f>IF(Table3[[#This Row],[51]]="yes",Table3[[#This Row],[Column5]],"")</f>
        <v/>
      </c>
      <c r="AU212" s="29" t="str">
        <f>IF(COUNTBLANK(Table3[[#This Row],[Date 1]:[Date 8]])=7,IF(Table3[[#This Row],[Column9]]&lt;&gt;"",IF(SUM(L212:S212)&lt;&gt;0,Table3[[#This Row],[Column9]],""),""),(SUBSTITUTE(TRIM(SUBSTITUTE(AO212&amp;","&amp;AP212&amp;","&amp;AQ212&amp;","&amp;AR212&amp;","&amp;AS212&amp;","&amp;AT212&amp;",",","," "))," ",", ")))</f>
        <v/>
      </c>
      <c r="AV212" s="35" t="str">
        <f>IF(COUNTBLANK(L212:AC212)&lt;&gt;13,IF(Table3[[#This Row],[Comments]]="Please order in multiples of 20. Minimum order of 100.",IF(COUNTBLANK(Table3[[#This Row],[Date 1]:[Order]])=12,"",1),1),IF(OR(F212="yes",G212="yes",H212="yes",I212="yes",J212="yes",K212="yes"="yes"),1,""))</f>
        <v/>
      </c>
    </row>
    <row r="213" spans="1:48" ht="36" thickBot="1" x14ac:dyDescent="0.4">
      <c r="A213" s="27" t="s">
        <v>187</v>
      </c>
      <c r="B213" s="164">
        <v>2730</v>
      </c>
      <c r="C213" s="16" t="s">
        <v>3282</v>
      </c>
      <c r="D213" s="32" t="s">
        <v>1299</v>
      </c>
      <c r="E213" s="31"/>
      <c r="F213" s="30" t="s">
        <v>128</v>
      </c>
      <c r="G213" s="30" t="s">
        <v>21</v>
      </c>
      <c r="H213" s="30" t="s">
        <v>128</v>
      </c>
      <c r="I213" s="30" t="s">
        <v>128</v>
      </c>
      <c r="J213" s="30" t="s">
        <v>21</v>
      </c>
      <c r="K213" s="30" t="s">
        <v>21</v>
      </c>
      <c r="L213" s="22"/>
      <c r="M213" s="20"/>
      <c r="N213" s="20"/>
      <c r="O213" s="20"/>
      <c r="P213" s="20"/>
      <c r="Q213" s="20"/>
      <c r="R213" s="20"/>
      <c r="S213" s="21"/>
      <c r="T213" s="181" t="str">
        <f>Table3[[#This Row],[Column12]]</f>
        <v>Auto:</v>
      </c>
      <c r="U213" s="25"/>
      <c r="V213" s="51" t="str">
        <f>IF(Table3[[#This Row],[TagOrderMethod]]="Ratio:","plants per 1 tag",IF(Table3[[#This Row],[TagOrderMethod]]="tags included","",IF(Table3[[#This Row],[TagOrderMethod]]="Qty:","tags",IF(Table3[[#This Row],[TagOrderMethod]]="Auto:",IF(U213&lt;&gt;"","tags","")))))</f>
        <v/>
      </c>
      <c r="W213" s="17">
        <v>50</v>
      </c>
      <c r="X213" s="17" t="str">
        <f>IF(ISNUMBER(SEARCH("tag",Table3[[#This Row],[Notes]])), "Yes", "No")</f>
        <v>No</v>
      </c>
      <c r="Y213" s="17" t="str">
        <f>IF(Table3[[#This Row],[Column11]]="yes","tags included","Auto:")</f>
        <v>Auto:</v>
      </c>
      <c r="Z2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Row],[TagOrderMethod]]="Auto:",IF(U213&gt;0,U213,IF(COUNTBLANK(L213:S213)=8,"",(IF(Table3[[#This Row],[Column11]]&lt;&gt;"no",Table3[[#This Row],[Size]]*(SUM(Table3[[#This Row],[Date 1]:[Date 8]])),"")))),""))),(Table3[[#This Row],[Bundle]])),"")</f>
        <v/>
      </c>
      <c r="AB213" s="94" t="str">
        <f t="shared" si="4"/>
        <v/>
      </c>
      <c r="AC213" s="75"/>
      <c r="AD213" s="42"/>
      <c r="AE213" s="43"/>
      <c r="AF213" s="44"/>
      <c r="AG213" s="134" t="s">
        <v>2651</v>
      </c>
      <c r="AH213" s="134" t="s">
        <v>21</v>
      </c>
      <c r="AI213" s="134" t="s">
        <v>2652</v>
      </c>
      <c r="AJ213" s="134" t="s">
        <v>2653</v>
      </c>
      <c r="AK213" s="134" t="s">
        <v>21</v>
      </c>
      <c r="AL213" s="134" t="s">
        <v>21</v>
      </c>
      <c r="AM213" s="134" t="b">
        <f>IF(AND(Table3[[#This Row],[Column68]]=TRUE,COUNTBLANK(Table3[[#This Row],[Date 1]:[Date 8]])=8),TRUE,FALSE)</f>
        <v>0</v>
      </c>
      <c r="AN213" s="134" t="b">
        <f>COUNTIF(Table3[[#This Row],[512]:[51]],"yes")&gt;0</f>
        <v>0</v>
      </c>
      <c r="AO213" s="45" t="str">
        <f>IF(Table3[[#This Row],[512]]="yes",Table3[[#This Row],[Column1]],"")</f>
        <v/>
      </c>
      <c r="AP213" s="45" t="str">
        <f>IF(Table3[[#This Row],[250]]="yes",Table3[[#This Row],[Column1.5]],"")</f>
        <v/>
      </c>
      <c r="AQ213" s="45" t="str">
        <f>IF(Table3[[#This Row],[288]]="yes",Table3[[#This Row],[Column2]],"")</f>
        <v/>
      </c>
      <c r="AR213" s="45" t="str">
        <f>IF(Table3[[#This Row],[144]]="yes",Table3[[#This Row],[Column3]],"")</f>
        <v/>
      </c>
      <c r="AS213" s="45" t="str">
        <f>IF(Table3[[#This Row],[26]]="yes",Table3[[#This Row],[Column4]],"")</f>
        <v/>
      </c>
      <c r="AT213" s="45" t="str">
        <f>IF(Table3[[#This Row],[51]]="yes",Table3[[#This Row],[Column5]],"")</f>
        <v/>
      </c>
      <c r="AU213" s="29" t="str">
        <f>IF(COUNTBLANK(Table3[[#This Row],[Date 1]:[Date 8]])=7,IF(Table3[[#This Row],[Column9]]&lt;&gt;"",IF(SUM(L213:S213)&lt;&gt;0,Table3[[#This Row],[Column9]],""),""),(SUBSTITUTE(TRIM(SUBSTITUTE(AO213&amp;","&amp;AP213&amp;","&amp;AQ213&amp;","&amp;AR213&amp;","&amp;AS213&amp;","&amp;AT213&amp;",",","," "))," ",", ")))</f>
        <v/>
      </c>
      <c r="AV213" s="35" t="str">
        <f>IF(COUNTBLANK(L213:AC213)&lt;&gt;13,IF(Table3[[#This Row],[Comments]]="Please order in multiples of 20. Minimum order of 100.",IF(COUNTBLANK(Table3[[#This Row],[Date 1]:[Order]])=12,"",1),1),IF(OR(F213="yes",G213="yes",H213="yes",I213="yes",J213="yes",K213="yes"="yes"),1,""))</f>
        <v/>
      </c>
    </row>
    <row r="214" spans="1:48" ht="36" thickBot="1" x14ac:dyDescent="0.4">
      <c r="A214" s="27" t="s">
        <v>187</v>
      </c>
      <c r="B214" s="164">
        <v>2735</v>
      </c>
      <c r="C214" s="16" t="s">
        <v>3282</v>
      </c>
      <c r="D214" s="32" t="s">
        <v>1300</v>
      </c>
      <c r="E214" s="31"/>
      <c r="F214" s="30" t="s">
        <v>128</v>
      </c>
      <c r="G214" s="30" t="s">
        <v>21</v>
      </c>
      <c r="H214" s="30" t="s">
        <v>128</v>
      </c>
      <c r="I214" s="30" t="s">
        <v>128</v>
      </c>
      <c r="J214" s="30" t="s">
        <v>21</v>
      </c>
      <c r="K214" s="30" t="s">
        <v>21</v>
      </c>
      <c r="L214" s="22"/>
      <c r="M214" s="20"/>
      <c r="N214" s="20"/>
      <c r="O214" s="20"/>
      <c r="P214" s="20"/>
      <c r="Q214" s="20"/>
      <c r="R214" s="20"/>
      <c r="S214" s="21"/>
      <c r="T214" s="181" t="str">
        <f>Table3[[#This Row],[Column12]]</f>
        <v>Auto:</v>
      </c>
      <c r="U214" s="25"/>
      <c r="V214" s="51" t="str">
        <f>IF(Table3[[#This Row],[TagOrderMethod]]="Ratio:","plants per 1 tag",IF(Table3[[#This Row],[TagOrderMethod]]="tags included","",IF(Table3[[#This Row],[TagOrderMethod]]="Qty:","tags",IF(Table3[[#This Row],[TagOrderMethod]]="Auto:",IF(U214&lt;&gt;"","tags","")))))</f>
        <v/>
      </c>
      <c r="W214" s="17">
        <v>50</v>
      </c>
      <c r="X214" s="17" t="str">
        <f>IF(ISNUMBER(SEARCH("tag",Table3[[#This Row],[Notes]])), "Yes", "No")</f>
        <v>No</v>
      </c>
      <c r="Y214" s="17" t="str">
        <f>IF(Table3[[#This Row],[Column11]]="yes","tags included","Auto:")</f>
        <v>Auto:</v>
      </c>
      <c r="Z2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Row],[TagOrderMethod]]="Auto:",IF(U214&gt;0,U214,IF(COUNTBLANK(L214:S214)=8,"",(IF(Table3[[#This Row],[Column11]]&lt;&gt;"no",Table3[[#This Row],[Size]]*(SUM(Table3[[#This Row],[Date 1]:[Date 8]])),"")))),""))),(Table3[[#This Row],[Bundle]])),"")</f>
        <v/>
      </c>
      <c r="AB214" s="94" t="str">
        <f t="shared" si="4"/>
        <v/>
      </c>
      <c r="AC214" s="75"/>
      <c r="AD214" s="42"/>
      <c r="AE214" s="43"/>
      <c r="AF214" s="44"/>
      <c r="AG214" s="134" t="s">
        <v>2654</v>
      </c>
      <c r="AH214" s="134" t="s">
        <v>21</v>
      </c>
      <c r="AI214" s="134" t="s">
        <v>2655</v>
      </c>
      <c r="AJ214" s="134" t="s">
        <v>2656</v>
      </c>
      <c r="AK214" s="134" t="s">
        <v>21</v>
      </c>
      <c r="AL214" s="134" t="s">
        <v>21</v>
      </c>
      <c r="AM214" s="134" t="b">
        <f>IF(AND(Table3[[#This Row],[Column68]]=TRUE,COUNTBLANK(Table3[[#This Row],[Date 1]:[Date 8]])=8),TRUE,FALSE)</f>
        <v>0</v>
      </c>
      <c r="AN214" s="134" t="b">
        <f>COUNTIF(Table3[[#This Row],[512]:[51]],"yes")&gt;0</f>
        <v>0</v>
      </c>
      <c r="AO214" s="45" t="str">
        <f>IF(Table3[[#This Row],[512]]="yes",Table3[[#This Row],[Column1]],"")</f>
        <v/>
      </c>
      <c r="AP214" s="45" t="str">
        <f>IF(Table3[[#This Row],[250]]="yes",Table3[[#This Row],[Column1.5]],"")</f>
        <v/>
      </c>
      <c r="AQ214" s="45" t="str">
        <f>IF(Table3[[#This Row],[288]]="yes",Table3[[#This Row],[Column2]],"")</f>
        <v/>
      </c>
      <c r="AR214" s="45" t="str">
        <f>IF(Table3[[#This Row],[144]]="yes",Table3[[#This Row],[Column3]],"")</f>
        <v/>
      </c>
      <c r="AS214" s="45" t="str">
        <f>IF(Table3[[#This Row],[26]]="yes",Table3[[#This Row],[Column4]],"")</f>
        <v/>
      </c>
      <c r="AT214" s="45" t="str">
        <f>IF(Table3[[#This Row],[51]]="yes",Table3[[#This Row],[Column5]],"")</f>
        <v/>
      </c>
      <c r="AU214" s="29" t="str">
        <f>IF(COUNTBLANK(Table3[[#This Row],[Date 1]:[Date 8]])=7,IF(Table3[[#This Row],[Column9]]&lt;&gt;"",IF(SUM(L214:S214)&lt;&gt;0,Table3[[#This Row],[Column9]],""),""),(SUBSTITUTE(TRIM(SUBSTITUTE(AO214&amp;","&amp;AP214&amp;","&amp;AQ214&amp;","&amp;AR214&amp;","&amp;AS214&amp;","&amp;AT214&amp;",",","," "))," ",", ")))</f>
        <v/>
      </c>
      <c r="AV214" s="35" t="str">
        <f>IF(COUNTBLANK(L214:AC214)&lt;&gt;13,IF(Table3[[#This Row],[Comments]]="Please order in multiples of 20. Minimum order of 100.",IF(COUNTBLANK(Table3[[#This Row],[Date 1]:[Order]])=12,"",1),1),IF(OR(F214="yes",G214="yes",H214="yes",I214="yes",J214="yes",K214="yes"="yes"),1,""))</f>
        <v/>
      </c>
    </row>
    <row r="215" spans="1:48" ht="36" thickBot="1" x14ac:dyDescent="0.4">
      <c r="A215" s="27" t="s">
        <v>187</v>
      </c>
      <c r="B215" s="164">
        <v>2820</v>
      </c>
      <c r="C215" s="16" t="s">
        <v>3282</v>
      </c>
      <c r="D215" s="32" t="s">
        <v>910</v>
      </c>
      <c r="E215" s="31"/>
      <c r="F215" s="30" t="s">
        <v>128</v>
      </c>
      <c r="G215" s="30" t="s">
        <v>128</v>
      </c>
      <c r="H215" s="30" t="s">
        <v>128</v>
      </c>
      <c r="I215" s="30" t="s">
        <v>128</v>
      </c>
      <c r="J215" s="30" t="s">
        <v>21</v>
      </c>
      <c r="K215" s="30" t="s">
        <v>21</v>
      </c>
      <c r="L215" s="22"/>
      <c r="M215" s="20"/>
      <c r="N215" s="20"/>
      <c r="O215" s="20"/>
      <c r="P215" s="20"/>
      <c r="Q215" s="20"/>
      <c r="R215" s="20"/>
      <c r="S215" s="21"/>
      <c r="T215" s="181" t="str">
        <f>Table3[[#This Row],[Column12]]</f>
        <v>Auto:</v>
      </c>
      <c r="U215" s="25"/>
      <c r="V215" s="51" t="str">
        <f>IF(Table3[[#This Row],[TagOrderMethod]]="Ratio:","plants per 1 tag",IF(Table3[[#This Row],[TagOrderMethod]]="tags included","",IF(Table3[[#This Row],[TagOrderMethod]]="Qty:","tags",IF(Table3[[#This Row],[TagOrderMethod]]="Auto:",IF(U215&lt;&gt;"","tags","")))))</f>
        <v/>
      </c>
      <c r="W215" s="17">
        <v>50</v>
      </c>
      <c r="X215" s="17" t="str">
        <f>IF(ISNUMBER(SEARCH("tag",Table3[[#This Row],[Notes]])), "Yes", "No")</f>
        <v>No</v>
      </c>
      <c r="Y215" s="17" t="str">
        <f>IF(Table3[[#This Row],[Column11]]="yes","tags included","Auto:")</f>
        <v>Auto:</v>
      </c>
      <c r="Z2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Row],[TagOrderMethod]]="Auto:",IF(U215&gt;0,U215,IF(COUNTBLANK(L215:S215)=8,"",(IF(Table3[[#This Row],[Column11]]&lt;&gt;"no",Table3[[#This Row],[Size]]*(SUM(Table3[[#This Row],[Date 1]:[Date 8]])),"")))),""))),(Table3[[#This Row],[Bundle]])),"")</f>
        <v/>
      </c>
      <c r="AB215" s="94" t="str">
        <f t="shared" si="4"/>
        <v/>
      </c>
      <c r="AC215" s="75"/>
      <c r="AD215" s="42"/>
      <c r="AE215" s="43"/>
      <c r="AF215" s="44"/>
      <c r="AG215" s="134" t="s">
        <v>3929</v>
      </c>
      <c r="AH215" s="134" t="s">
        <v>3930</v>
      </c>
      <c r="AI215" s="134" t="s">
        <v>3931</v>
      </c>
      <c r="AJ215" s="134" t="s">
        <v>3932</v>
      </c>
      <c r="AK215" s="134" t="s">
        <v>21</v>
      </c>
      <c r="AL215" s="134" t="s">
        <v>21</v>
      </c>
      <c r="AM215" s="134" t="b">
        <f>IF(AND(Table3[[#This Row],[Column68]]=TRUE,COUNTBLANK(Table3[[#This Row],[Date 1]:[Date 8]])=8),TRUE,FALSE)</f>
        <v>0</v>
      </c>
      <c r="AN215" s="134" t="b">
        <f>COUNTIF(Table3[[#This Row],[512]:[51]],"yes")&gt;0</f>
        <v>0</v>
      </c>
      <c r="AO215" s="45" t="str">
        <f>IF(Table3[[#This Row],[512]]="yes",Table3[[#This Row],[Column1]],"")</f>
        <v/>
      </c>
      <c r="AP215" s="45" t="str">
        <f>IF(Table3[[#This Row],[250]]="yes",Table3[[#This Row],[Column1.5]],"")</f>
        <v/>
      </c>
      <c r="AQ215" s="45" t="str">
        <f>IF(Table3[[#This Row],[288]]="yes",Table3[[#This Row],[Column2]],"")</f>
        <v/>
      </c>
      <c r="AR215" s="45" t="str">
        <f>IF(Table3[[#This Row],[144]]="yes",Table3[[#This Row],[Column3]],"")</f>
        <v/>
      </c>
      <c r="AS215" s="45" t="str">
        <f>IF(Table3[[#This Row],[26]]="yes",Table3[[#This Row],[Column4]],"")</f>
        <v/>
      </c>
      <c r="AT215" s="45" t="str">
        <f>IF(Table3[[#This Row],[51]]="yes",Table3[[#This Row],[Column5]],"")</f>
        <v/>
      </c>
      <c r="AU215" s="29" t="str">
        <f>IF(COUNTBLANK(Table3[[#This Row],[Date 1]:[Date 8]])=7,IF(Table3[[#This Row],[Column9]]&lt;&gt;"",IF(SUM(L215:S215)&lt;&gt;0,Table3[[#This Row],[Column9]],""),""),(SUBSTITUTE(TRIM(SUBSTITUTE(AO215&amp;","&amp;AP215&amp;","&amp;AQ215&amp;","&amp;AR215&amp;","&amp;AS215&amp;","&amp;AT215&amp;",",","," "))," ",", ")))</f>
        <v/>
      </c>
      <c r="AV215" s="35" t="str">
        <f>IF(COUNTBLANK(L215:AC215)&lt;&gt;13,IF(Table3[[#This Row],[Comments]]="Please order in multiples of 20. Minimum order of 100.",IF(COUNTBLANK(Table3[[#This Row],[Date 1]:[Order]])=12,"",1),1),IF(OR(F215="yes",G215="yes",H215="yes",I215="yes",J215="yes",K215="yes"="yes"),1,""))</f>
        <v/>
      </c>
    </row>
    <row r="216" spans="1:48" ht="36" thickBot="1" x14ac:dyDescent="0.4">
      <c r="A216" s="27" t="s">
        <v>187</v>
      </c>
      <c r="B216" s="164">
        <v>2825</v>
      </c>
      <c r="C216" s="16" t="s">
        <v>3282</v>
      </c>
      <c r="D216" s="32" t="s">
        <v>911</v>
      </c>
      <c r="E216" s="31"/>
      <c r="F216" s="30" t="s">
        <v>128</v>
      </c>
      <c r="G216" s="30" t="s">
        <v>128</v>
      </c>
      <c r="H216" s="30" t="s">
        <v>128</v>
      </c>
      <c r="I216" s="30" t="s">
        <v>128</v>
      </c>
      <c r="J216" s="30" t="s">
        <v>21</v>
      </c>
      <c r="K216" s="30" t="s">
        <v>21</v>
      </c>
      <c r="L216" s="22"/>
      <c r="M216" s="20"/>
      <c r="N216" s="20"/>
      <c r="O216" s="20"/>
      <c r="P216" s="20"/>
      <c r="Q216" s="20"/>
      <c r="R216" s="20"/>
      <c r="S216" s="21"/>
      <c r="T216" s="181" t="str">
        <f>Table3[[#This Row],[Column12]]</f>
        <v>Auto:</v>
      </c>
      <c r="U216" s="25"/>
      <c r="V216" s="51" t="str">
        <f>IF(Table3[[#This Row],[TagOrderMethod]]="Ratio:","plants per 1 tag",IF(Table3[[#This Row],[TagOrderMethod]]="tags included","",IF(Table3[[#This Row],[TagOrderMethod]]="Qty:","tags",IF(Table3[[#This Row],[TagOrderMethod]]="Auto:",IF(U216&lt;&gt;"","tags","")))))</f>
        <v/>
      </c>
      <c r="W216" s="17">
        <v>50</v>
      </c>
      <c r="X216" s="17" t="str">
        <f>IF(ISNUMBER(SEARCH("tag",Table3[[#This Row],[Notes]])), "Yes", "No")</f>
        <v>No</v>
      </c>
      <c r="Y216" s="17" t="str">
        <f>IF(Table3[[#This Row],[Column11]]="yes","tags included","Auto:")</f>
        <v>Auto:</v>
      </c>
      <c r="Z2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Row],[TagOrderMethod]]="Auto:",IF(U216&gt;0,U216,IF(COUNTBLANK(L216:S216)=8,"",(IF(Table3[[#This Row],[Column11]]&lt;&gt;"no",Table3[[#This Row],[Size]]*(SUM(Table3[[#This Row],[Date 1]:[Date 8]])),"")))),""))),(Table3[[#This Row],[Bundle]])),"")</f>
        <v/>
      </c>
      <c r="AB216" s="94" t="str">
        <f t="shared" si="4"/>
        <v/>
      </c>
      <c r="AC216" s="75"/>
      <c r="AD216" s="42"/>
      <c r="AE216" s="43"/>
      <c r="AF216" s="44"/>
      <c r="AG216" s="134" t="s">
        <v>3933</v>
      </c>
      <c r="AH216" s="134" t="s">
        <v>3934</v>
      </c>
      <c r="AI216" s="134" t="s">
        <v>3935</v>
      </c>
      <c r="AJ216" s="134" t="s">
        <v>3936</v>
      </c>
      <c r="AK216" s="134" t="s">
        <v>21</v>
      </c>
      <c r="AL216" s="134" t="s">
        <v>21</v>
      </c>
      <c r="AM216" s="134" t="b">
        <f>IF(AND(Table3[[#This Row],[Column68]]=TRUE,COUNTBLANK(Table3[[#This Row],[Date 1]:[Date 8]])=8),TRUE,FALSE)</f>
        <v>0</v>
      </c>
      <c r="AN216" s="134" t="b">
        <f>COUNTIF(Table3[[#This Row],[512]:[51]],"yes")&gt;0</f>
        <v>0</v>
      </c>
      <c r="AO216" s="45" t="str">
        <f>IF(Table3[[#This Row],[512]]="yes",Table3[[#This Row],[Column1]],"")</f>
        <v/>
      </c>
      <c r="AP216" s="45" t="str">
        <f>IF(Table3[[#This Row],[250]]="yes",Table3[[#This Row],[Column1.5]],"")</f>
        <v/>
      </c>
      <c r="AQ216" s="45" t="str">
        <f>IF(Table3[[#This Row],[288]]="yes",Table3[[#This Row],[Column2]],"")</f>
        <v/>
      </c>
      <c r="AR216" s="45" t="str">
        <f>IF(Table3[[#This Row],[144]]="yes",Table3[[#This Row],[Column3]],"")</f>
        <v/>
      </c>
      <c r="AS216" s="45" t="str">
        <f>IF(Table3[[#This Row],[26]]="yes",Table3[[#This Row],[Column4]],"")</f>
        <v/>
      </c>
      <c r="AT216" s="45" t="str">
        <f>IF(Table3[[#This Row],[51]]="yes",Table3[[#This Row],[Column5]],"")</f>
        <v/>
      </c>
      <c r="AU216" s="29" t="str">
        <f>IF(COUNTBLANK(Table3[[#This Row],[Date 1]:[Date 8]])=7,IF(Table3[[#This Row],[Column9]]&lt;&gt;"",IF(SUM(L216:S216)&lt;&gt;0,Table3[[#This Row],[Column9]],""),""),(SUBSTITUTE(TRIM(SUBSTITUTE(AO216&amp;","&amp;AP216&amp;","&amp;AQ216&amp;","&amp;AR216&amp;","&amp;AS216&amp;","&amp;AT216&amp;",",","," "))," ",", ")))</f>
        <v/>
      </c>
      <c r="AV216" s="35" t="str">
        <f>IF(COUNTBLANK(L216:AC216)&lt;&gt;13,IF(Table3[[#This Row],[Comments]]="Please order in multiples of 20. Minimum order of 100.",IF(COUNTBLANK(Table3[[#This Row],[Date 1]:[Order]])=12,"",1),1),IF(OR(F216="yes",G216="yes",H216="yes",I216="yes",J216="yes",K216="yes"="yes"),1,""))</f>
        <v/>
      </c>
    </row>
    <row r="217" spans="1:48" ht="36" thickBot="1" x14ac:dyDescent="0.4">
      <c r="A217" s="27" t="s">
        <v>187</v>
      </c>
      <c r="B217" s="164">
        <v>2830</v>
      </c>
      <c r="C217" s="16" t="s">
        <v>3282</v>
      </c>
      <c r="D217" s="32" t="s">
        <v>1542</v>
      </c>
      <c r="E217" s="31"/>
      <c r="F217" s="30" t="s">
        <v>128</v>
      </c>
      <c r="G217" s="30" t="s">
        <v>128</v>
      </c>
      <c r="H217" s="30" t="s">
        <v>128</v>
      </c>
      <c r="I217" s="30" t="s">
        <v>128</v>
      </c>
      <c r="J217" s="30" t="s">
        <v>21</v>
      </c>
      <c r="K217" s="30" t="s">
        <v>21</v>
      </c>
      <c r="L217" s="22"/>
      <c r="M217" s="20"/>
      <c r="N217" s="20"/>
      <c r="O217" s="20"/>
      <c r="P217" s="20"/>
      <c r="Q217" s="20"/>
      <c r="R217" s="20"/>
      <c r="S217" s="21"/>
      <c r="T217" s="181" t="str">
        <f>Table3[[#This Row],[Column12]]</f>
        <v>Auto:</v>
      </c>
      <c r="U217" s="25"/>
      <c r="V217" s="51" t="str">
        <f>IF(Table3[[#This Row],[TagOrderMethod]]="Ratio:","plants per 1 tag",IF(Table3[[#This Row],[TagOrderMethod]]="tags included","",IF(Table3[[#This Row],[TagOrderMethod]]="Qty:","tags",IF(Table3[[#This Row],[TagOrderMethod]]="Auto:",IF(U217&lt;&gt;"","tags","")))))</f>
        <v/>
      </c>
      <c r="W217" s="17">
        <v>50</v>
      </c>
      <c r="X217" s="17" t="str">
        <f>IF(ISNUMBER(SEARCH("tag",Table3[[#This Row],[Notes]])), "Yes", "No")</f>
        <v>No</v>
      </c>
      <c r="Y217" s="17" t="str">
        <f>IF(Table3[[#This Row],[Column11]]="yes","tags included","Auto:")</f>
        <v>Auto:</v>
      </c>
      <c r="Z2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Row],[TagOrderMethod]]="Auto:",IF(U217&gt;0,U217,IF(COUNTBLANK(L217:S217)=8,"",(IF(Table3[[#This Row],[Column11]]&lt;&gt;"no",Table3[[#This Row],[Size]]*(SUM(Table3[[#This Row],[Date 1]:[Date 8]])),"")))),""))),(Table3[[#This Row],[Bundle]])),"")</f>
        <v/>
      </c>
      <c r="AB217" s="94" t="str">
        <f t="shared" si="4"/>
        <v/>
      </c>
      <c r="AC217" s="75"/>
      <c r="AD217" s="42"/>
      <c r="AE217" s="43"/>
      <c r="AF217" s="44"/>
      <c r="AG217" s="134" t="s">
        <v>3937</v>
      </c>
      <c r="AH217" s="134" t="s">
        <v>3938</v>
      </c>
      <c r="AI217" s="134" t="s">
        <v>3939</v>
      </c>
      <c r="AJ217" s="134" t="s">
        <v>3940</v>
      </c>
      <c r="AK217" s="134" t="s">
        <v>21</v>
      </c>
      <c r="AL217" s="134" t="s">
        <v>21</v>
      </c>
      <c r="AM217" s="134" t="b">
        <f>IF(AND(Table3[[#This Row],[Column68]]=TRUE,COUNTBLANK(Table3[[#This Row],[Date 1]:[Date 8]])=8),TRUE,FALSE)</f>
        <v>0</v>
      </c>
      <c r="AN217" s="134" t="b">
        <f>COUNTIF(Table3[[#This Row],[512]:[51]],"yes")&gt;0</f>
        <v>0</v>
      </c>
      <c r="AO217" s="45" t="str">
        <f>IF(Table3[[#This Row],[512]]="yes",Table3[[#This Row],[Column1]],"")</f>
        <v/>
      </c>
      <c r="AP217" s="45" t="str">
        <f>IF(Table3[[#This Row],[250]]="yes",Table3[[#This Row],[Column1.5]],"")</f>
        <v/>
      </c>
      <c r="AQ217" s="45" t="str">
        <f>IF(Table3[[#This Row],[288]]="yes",Table3[[#This Row],[Column2]],"")</f>
        <v/>
      </c>
      <c r="AR217" s="45" t="str">
        <f>IF(Table3[[#This Row],[144]]="yes",Table3[[#This Row],[Column3]],"")</f>
        <v/>
      </c>
      <c r="AS217" s="45" t="str">
        <f>IF(Table3[[#This Row],[26]]="yes",Table3[[#This Row],[Column4]],"")</f>
        <v/>
      </c>
      <c r="AT217" s="45" t="str">
        <f>IF(Table3[[#This Row],[51]]="yes",Table3[[#This Row],[Column5]],"")</f>
        <v/>
      </c>
      <c r="AU217" s="29" t="str">
        <f>IF(COUNTBLANK(Table3[[#This Row],[Date 1]:[Date 8]])=7,IF(Table3[[#This Row],[Column9]]&lt;&gt;"",IF(SUM(L217:S217)&lt;&gt;0,Table3[[#This Row],[Column9]],""),""),(SUBSTITUTE(TRIM(SUBSTITUTE(AO217&amp;","&amp;AP217&amp;","&amp;AQ217&amp;","&amp;AR217&amp;","&amp;AS217&amp;","&amp;AT217&amp;",",","," "))," ",", ")))</f>
        <v/>
      </c>
      <c r="AV217" s="35" t="str">
        <f>IF(COUNTBLANK(L217:AC217)&lt;&gt;13,IF(Table3[[#This Row],[Comments]]="Please order in multiples of 20. Minimum order of 100.",IF(COUNTBLANK(Table3[[#This Row],[Date 1]:[Order]])=12,"",1),1),IF(OR(F217="yes",G217="yes",H217="yes",I217="yes",J217="yes",K217="yes"="yes"),1,""))</f>
        <v/>
      </c>
    </row>
    <row r="218" spans="1:48" ht="36" thickBot="1" x14ac:dyDescent="0.4">
      <c r="A218" s="27" t="s">
        <v>187</v>
      </c>
      <c r="B218" s="164">
        <v>2835</v>
      </c>
      <c r="C218" s="16" t="s">
        <v>3282</v>
      </c>
      <c r="D218" s="32" t="s">
        <v>2303</v>
      </c>
      <c r="E218" s="31"/>
      <c r="F218" s="30" t="s">
        <v>128</v>
      </c>
      <c r="G218" s="30" t="s">
        <v>128</v>
      </c>
      <c r="H218" s="30" t="s">
        <v>128</v>
      </c>
      <c r="I218" s="30" t="s">
        <v>128</v>
      </c>
      <c r="J218" s="30" t="s">
        <v>21</v>
      </c>
      <c r="K218" s="30" t="s">
        <v>21</v>
      </c>
      <c r="L218" s="22"/>
      <c r="M218" s="20"/>
      <c r="N218" s="20"/>
      <c r="O218" s="20"/>
      <c r="P218" s="20"/>
      <c r="Q218" s="20"/>
      <c r="R218" s="20"/>
      <c r="S218" s="21"/>
      <c r="T218" s="181" t="str">
        <f>Table3[[#This Row],[Column12]]</f>
        <v>Auto:</v>
      </c>
      <c r="U218" s="25"/>
      <c r="V218" s="51" t="str">
        <f>IF(Table3[[#This Row],[TagOrderMethod]]="Ratio:","plants per 1 tag",IF(Table3[[#This Row],[TagOrderMethod]]="tags included","",IF(Table3[[#This Row],[TagOrderMethod]]="Qty:","tags",IF(Table3[[#This Row],[TagOrderMethod]]="Auto:",IF(U218&lt;&gt;"","tags","")))))</f>
        <v/>
      </c>
      <c r="W218" s="17">
        <v>50</v>
      </c>
      <c r="X218" s="17" t="str">
        <f>IF(ISNUMBER(SEARCH("tag",Table3[[#This Row],[Notes]])), "Yes", "No")</f>
        <v>No</v>
      </c>
      <c r="Y218" s="17" t="str">
        <f>IF(Table3[[#This Row],[Column11]]="yes","tags included","Auto:")</f>
        <v>Auto:</v>
      </c>
      <c r="Z2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Row],[TagOrderMethod]]="Auto:",IF(U218&gt;0,U218,IF(COUNTBLANK(L218:S218)=8,"",(IF(Table3[[#This Row],[Column11]]&lt;&gt;"no",Table3[[#This Row],[Size]]*(SUM(Table3[[#This Row],[Date 1]:[Date 8]])),"")))),""))),(Table3[[#This Row],[Bundle]])),"")</f>
        <v/>
      </c>
      <c r="AB218" s="94" t="str">
        <f t="shared" si="4"/>
        <v/>
      </c>
      <c r="AC218" s="75"/>
      <c r="AD218" s="42"/>
      <c r="AE218" s="43"/>
      <c r="AF218" s="44"/>
      <c r="AG218" s="134" t="s">
        <v>3941</v>
      </c>
      <c r="AH218" s="134" t="s">
        <v>3942</v>
      </c>
      <c r="AI218" s="134" t="s">
        <v>3943</v>
      </c>
      <c r="AJ218" s="134" t="s">
        <v>3944</v>
      </c>
      <c r="AK218" s="134" t="s">
        <v>21</v>
      </c>
      <c r="AL218" s="134" t="s">
        <v>21</v>
      </c>
      <c r="AM218" s="134" t="b">
        <f>IF(AND(Table3[[#This Row],[Column68]]=TRUE,COUNTBLANK(Table3[[#This Row],[Date 1]:[Date 8]])=8),TRUE,FALSE)</f>
        <v>0</v>
      </c>
      <c r="AN218" s="134" t="b">
        <f>COUNTIF(Table3[[#This Row],[512]:[51]],"yes")&gt;0</f>
        <v>0</v>
      </c>
      <c r="AO218" s="45" t="str">
        <f>IF(Table3[[#This Row],[512]]="yes",Table3[[#This Row],[Column1]],"")</f>
        <v/>
      </c>
      <c r="AP218" s="45" t="str">
        <f>IF(Table3[[#This Row],[250]]="yes",Table3[[#This Row],[Column1.5]],"")</f>
        <v/>
      </c>
      <c r="AQ218" s="45" t="str">
        <f>IF(Table3[[#This Row],[288]]="yes",Table3[[#This Row],[Column2]],"")</f>
        <v/>
      </c>
      <c r="AR218" s="45" t="str">
        <f>IF(Table3[[#This Row],[144]]="yes",Table3[[#This Row],[Column3]],"")</f>
        <v/>
      </c>
      <c r="AS218" s="45" t="str">
        <f>IF(Table3[[#This Row],[26]]="yes",Table3[[#This Row],[Column4]],"")</f>
        <v/>
      </c>
      <c r="AT218" s="45" t="str">
        <f>IF(Table3[[#This Row],[51]]="yes",Table3[[#This Row],[Column5]],"")</f>
        <v/>
      </c>
      <c r="AU218" s="29" t="str">
        <f>IF(COUNTBLANK(Table3[[#This Row],[Date 1]:[Date 8]])=7,IF(Table3[[#This Row],[Column9]]&lt;&gt;"",IF(SUM(L218:S218)&lt;&gt;0,Table3[[#This Row],[Column9]],""),""),(SUBSTITUTE(TRIM(SUBSTITUTE(AO218&amp;","&amp;AP218&amp;","&amp;AQ218&amp;","&amp;AR218&amp;","&amp;AS218&amp;","&amp;AT218&amp;",",","," "))," ",", ")))</f>
        <v/>
      </c>
      <c r="AV218" s="35" t="str">
        <f>IF(COUNTBLANK(L218:AC218)&lt;&gt;13,IF(Table3[[#This Row],[Comments]]="Please order in multiples of 20. Minimum order of 100.",IF(COUNTBLANK(Table3[[#This Row],[Date 1]:[Order]])=12,"",1),1),IF(OR(F218="yes",G218="yes",H218="yes",I218="yes",J218="yes",K218="yes"="yes"),1,""))</f>
        <v/>
      </c>
    </row>
    <row r="219" spans="1:48" ht="36" thickBot="1" x14ac:dyDescent="0.4">
      <c r="A219" s="27" t="s">
        <v>187</v>
      </c>
      <c r="B219" s="164">
        <v>2840</v>
      </c>
      <c r="C219" s="16" t="s">
        <v>3282</v>
      </c>
      <c r="D219" s="32" t="s">
        <v>3305</v>
      </c>
      <c r="E219" s="31"/>
      <c r="F219" s="30" t="s">
        <v>128</v>
      </c>
      <c r="G219" s="30" t="s">
        <v>128</v>
      </c>
      <c r="H219" s="30" t="s">
        <v>128</v>
      </c>
      <c r="I219" s="30" t="s">
        <v>128</v>
      </c>
      <c r="J219" s="30" t="s">
        <v>21</v>
      </c>
      <c r="K219" s="30" t="s">
        <v>21</v>
      </c>
      <c r="L219" s="22"/>
      <c r="M219" s="20"/>
      <c r="N219" s="20"/>
      <c r="O219" s="20"/>
      <c r="P219" s="20"/>
      <c r="Q219" s="20"/>
      <c r="R219" s="20"/>
      <c r="S219" s="21"/>
      <c r="T219" s="181" t="str">
        <f>Table3[[#This Row],[Column12]]</f>
        <v>Auto:</v>
      </c>
      <c r="U219" s="25"/>
      <c r="V219" s="51" t="str">
        <f>IF(Table3[[#This Row],[TagOrderMethod]]="Ratio:","plants per 1 tag",IF(Table3[[#This Row],[TagOrderMethod]]="tags included","",IF(Table3[[#This Row],[TagOrderMethod]]="Qty:","tags",IF(Table3[[#This Row],[TagOrderMethod]]="Auto:",IF(U219&lt;&gt;"","tags","")))))</f>
        <v/>
      </c>
      <c r="W219" s="17">
        <v>50</v>
      </c>
      <c r="X219" s="17" t="str">
        <f>IF(ISNUMBER(SEARCH("tag",Table3[[#This Row],[Notes]])), "Yes", "No")</f>
        <v>No</v>
      </c>
      <c r="Y219" s="17" t="str">
        <f>IF(Table3[[#This Row],[Column11]]="yes","tags included","Auto:")</f>
        <v>Auto:</v>
      </c>
      <c r="Z2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Row],[TagOrderMethod]]="Auto:",IF(U219&gt;0,U219,IF(COUNTBLANK(L219:S219)=8,"",(IF(Table3[[#This Row],[Column11]]&lt;&gt;"no",Table3[[#This Row],[Size]]*(SUM(Table3[[#This Row],[Date 1]:[Date 8]])),"")))),""))),(Table3[[#This Row],[Bundle]])),"")</f>
        <v/>
      </c>
      <c r="AB219" s="94" t="str">
        <f t="shared" si="4"/>
        <v/>
      </c>
      <c r="AC219" s="75"/>
      <c r="AD219" s="42"/>
      <c r="AE219" s="43"/>
      <c r="AF219" s="44"/>
      <c r="AG219" s="134" t="s">
        <v>3945</v>
      </c>
      <c r="AH219" s="134" t="s">
        <v>3946</v>
      </c>
      <c r="AI219" s="134" t="s">
        <v>3947</v>
      </c>
      <c r="AJ219" s="134" t="s">
        <v>3948</v>
      </c>
      <c r="AK219" s="134" t="s">
        <v>21</v>
      </c>
      <c r="AL219" s="134" t="s">
        <v>21</v>
      </c>
      <c r="AM219" s="134" t="b">
        <f>IF(AND(Table3[[#This Row],[Column68]]=TRUE,COUNTBLANK(Table3[[#This Row],[Date 1]:[Date 8]])=8),TRUE,FALSE)</f>
        <v>0</v>
      </c>
      <c r="AN219" s="134" t="b">
        <f>COUNTIF(Table3[[#This Row],[512]:[51]],"yes")&gt;0</f>
        <v>0</v>
      </c>
      <c r="AO219" s="45" t="str">
        <f>IF(Table3[[#This Row],[512]]="yes",Table3[[#This Row],[Column1]],"")</f>
        <v/>
      </c>
      <c r="AP219" s="45" t="str">
        <f>IF(Table3[[#This Row],[250]]="yes",Table3[[#This Row],[Column1.5]],"")</f>
        <v/>
      </c>
      <c r="AQ219" s="45" t="str">
        <f>IF(Table3[[#This Row],[288]]="yes",Table3[[#This Row],[Column2]],"")</f>
        <v/>
      </c>
      <c r="AR219" s="45" t="str">
        <f>IF(Table3[[#This Row],[144]]="yes",Table3[[#This Row],[Column3]],"")</f>
        <v/>
      </c>
      <c r="AS219" s="45" t="str">
        <f>IF(Table3[[#This Row],[26]]="yes",Table3[[#This Row],[Column4]],"")</f>
        <v/>
      </c>
      <c r="AT219" s="45" t="str">
        <f>IF(Table3[[#This Row],[51]]="yes",Table3[[#This Row],[Column5]],"")</f>
        <v/>
      </c>
      <c r="AU219" s="29" t="str">
        <f>IF(COUNTBLANK(Table3[[#This Row],[Date 1]:[Date 8]])=7,IF(Table3[[#This Row],[Column9]]&lt;&gt;"",IF(SUM(L219:S219)&lt;&gt;0,Table3[[#This Row],[Column9]],""),""),(SUBSTITUTE(TRIM(SUBSTITUTE(AO219&amp;","&amp;AP219&amp;","&amp;AQ219&amp;","&amp;AR219&amp;","&amp;AS219&amp;","&amp;AT219&amp;",",","," "))," ",", ")))</f>
        <v/>
      </c>
      <c r="AV219" s="35" t="str">
        <f>IF(COUNTBLANK(L219:AC219)&lt;&gt;13,IF(Table3[[#This Row],[Comments]]="Please order in multiples of 20. Minimum order of 100.",IF(COUNTBLANK(Table3[[#This Row],[Date 1]:[Order]])=12,"",1),1),IF(OR(F219="yes",G219="yes",H219="yes",I219="yes",J219="yes",K219="yes"="yes"),1,""))</f>
        <v/>
      </c>
    </row>
    <row r="220" spans="1:48" ht="36" thickBot="1" x14ac:dyDescent="0.4">
      <c r="A220" s="27" t="s">
        <v>187</v>
      </c>
      <c r="B220" s="164">
        <v>2845</v>
      </c>
      <c r="C220" s="16" t="s">
        <v>3282</v>
      </c>
      <c r="D220" s="32" t="s">
        <v>3306</v>
      </c>
      <c r="E220" s="31"/>
      <c r="F220" s="30" t="s">
        <v>128</v>
      </c>
      <c r="G220" s="30" t="s">
        <v>128</v>
      </c>
      <c r="H220" s="30" t="s">
        <v>128</v>
      </c>
      <c r="I220" s="30" t="s">
        <v>128</v>
      </c>
      <c r="J220" s="30" t="s">
        <v>21</v>
      </c>
      <c r="K220" s="30" t="s">
        <v>21</v>
      </c>
      <c r="L220" s="22"/>
      <c r="M220" s="20"/>
      <c r="N220" s="20"/>
      <c r="O220" s="20"/>
      <c r="P220" s="20"/>
      <c r="Q220" s="20"/>
      <c r="R220" s="20"/>
      <c r="S220" s="21"/>
      <c r="T220" s="181" t="str">
        <f>Table3[[#This Row],[Column12]]</f>
        <v>Auto:</v>
      </c>
      <c r="U220" s="25"/>
      <c r="V220" s="51" t="str">
        <f>IF(Table3[[#This Row],[TagOrderMethod]]="Ratio:","plants per 1 tag",IF(Table3[[#This Row],[TagOrderMethod]]="tags included","",IF(Table3[[#This Row],[TagOrderMethod]]="Qty:","tags",IF(Table3[[#This Row],[TagOrderMethod]]="Auto:",IF(U220&lt;&gt;"","tags","")))))</f>
        <v/>
      </c>
      <c r="W220" s="17">
        <v>50</v>
      </c>
      <c r="X220" s="17" t="str">
        <f>IF(ISNUMBER(SEARCH("tag",Table3[[#This Row],[Notes]])), "Yes", "No")</f>
        <v>No</v>
      </c>
      <c r="Y220" s="17" t="str">
        <f>IF(Table3[[#This Row],[Column11]]="yes","tags included","Auto:")</f>
        <v>Auto:</v>
      </c>
      <c r="Z2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Row],[TagOrderMethod]]="Auto:",IF(U220&gt;0,U220,IF(COUNTBLANK(L220:S220)=8,"",(IF(Table3[[#This Row],[Column11]]&lt;&gt;"no",Table3[[#This Row],[Size]]*(SUM(Table3[[#This Row],[Date 1]:[Date 8]])),"")))),""))),(Table3[[#This Row],[Bundle]])),"")</f>
        <v/>
      </c>
      <c r="AB220" s="94" t="str">
        <f t="shared" si="4"/>
        <v/>
      </c>
      <c r="AC220" s="75"/>
      <c r="AD220" s="42"/>
      <c r="AE220" s="43"/>
      <c r="AF220" s="44"/>
      <c r="AG220" s="134" t="s">
        <v>3949</v>
      </c>
      <c r="AH220" s="134" t="s">
        <v>3950</v>
      </c>
      <c r="AI220" s="134" t="s">
        <v>3951</v>
      </c>
      <c r="AJ220" s="134" t="s">
        <v>3952</v>
      </c>
      <c r="AK220" s="134" t="s">
        <v>21</v>
      </c>
      <c r="AL220" s="134" t="s">
        <v>21</v>
      </c>
      <c r="AM220" s="134" t="b">
        <f>IF(AND(Table3[[#This Row],[Column68]]=TRUE,COUNTBLANK(Table3[[#This Row],[Date 1]:[Date 8]])=8),TRUE,FALSE)</f>
        <v>0</v>
      </c>
      <c r="AN220" s="134" t="b">
        <f>COUNTIF(Table3[[#This Row],[512]:[51]],"yes")&gt;0</f>
        <v>0</v>
      </c>
      <c r="AO220" s="45" t="str">
        <f>IF(Table3[[#This Row],[512]]="yes",Table3[[#This Row],[Column1]],"")</f>
        <v/>
      </c>
      <c r="AP220" s="45" t="str">
        <f>IF(Table3[[#This Row],[250]]="yes",Table3[[#This Row],[Column1.5]],"")</f>
        <v/>
      </c>
      <c r="AQ220" s="45" t="str">
        <f>IF(Table3[[#This Row],[288]]="yes",Table3[[#This Row],[Column2]],"")</f>
        <v/>
      </c>
      <c r="AR220" s="45" t="str">
        <f>IF(Table3[[#This Row],[144]]="yes",Table3[[#This Row],[Column3]],"")</f>
        <v/>
      </c>
      <c r="AS220" s="45" t="str">
        <f>IF(Table3[[#This Row],[26]]="yes",Table3[[#This Row],[Column4]],"")</f>
        <v/>
      </c>
      <c r="AT220" s="45" t="str">
        <f>IF(Table3[[#This Row],[51]]="yes",Table3[[#This Row],[Column5]],"")</f>
        <v/>
      </c>
      <c r="AU220" s="29" t="str">
        <f>IF(COUNTBLANK(Table3[[#This Row],[Date 1]:[Date 8]])=7,IF(Table3[[#This Row],[Column9]]&lt;&gt;"",IF(SUM(L220:S220)&lt;&gt;0,Table3[[#This Row],[Column9]],""),""),(SUBSTITUTE(TRIM(SUBSTITUTE(AO220&amp;","&amp;AP220&amp;","&amp;AQ220&amp;","&amp;AR220&amp;","&amp;AS220&amp;","&amp;AT220&amp;",",","," "))," ",", ")))</f>
        <v/>
      </c>
      <c r="AV220" s="35" t="str">
        <f>IF(COUNTBLANK(L220:AC220)&lt;&gt;13,IF(Table3[[#This Row],[Comments]]="Please order in multiples of 20. Minimum order of 100.",IF(COUNTBLANK(Table3[[#This Row],[Date 1]:[Order]])=12,"",1),1),IF(OR(F220="yes",G220="yes",H220="yes",I220="yes",J220="yes",K220="yes"="yes"),1,""))</f>
        <v/>
      </c>
    </row>
    <row r="221" spans="1:48" ht="36" thickBot="1" x14ac:dyDescent="0.4">
      <c r="A221" s="27" t="s">
        <v>187</v>
      </c>
      <c r="B221" s="164">
        <v>2855</v>
      </c>
      <c r="C221" s="16" t="s">
        <v>3282</v>
      </c>
      <c r="D221" s="32" t="s">
        <v>3307</v>
      </c>
      <c r="E221" s="31"/>
      <c r="F221" s="30" t="s">
        <v>128</v>
      </c>
      <c r="G221" s="30" t="s">
        <v>128</v>
      </c>
      <c r="H221" s="30" t="s">
        <v>128</v>
      </c>
      <c r="I221" s="30" t="s">
        <v>128</v>
      </c>
      <c r="J221" s="30" t="s">
        <v>21</v>
      </c>
      <c r="K221" s="30" t="s">
        <v>21</v>
      </c>
      <c r="L221" s="22"/>
      <c r="M221" s="20"/>
      <c r="N221" s="20"/>
      <c r="O221" s="20"/>
      <c r="P221" s="20"/>
      <c r="Q221" s="20"/>
      <c r="R221" s="20"/>
      <c r="S221" s="21"/>
      <c r="T221" s="181" t="str">
        <f>Table3[[#This Row],[Column12]]</f>
        <v>Auto:</v>
      </c>
      <c r="U221" s="25"/>
      <c r="V221" s="51" t="str">
        <f>IF(Table3[[#This Row],[TagOrderMethod]]="Ratio:","plants per 1 tag",IF(Table3[[#This Row],[TagOrderMethod]]="tags included","",IF(Table3[[#This Row],[TagOrderMethod]]="Qty:","tags",IF(Table3[[#This Row],[TagOrderMethod]]="Auto:",IF(U221&lt;&gt;"","tags","")))))</f>
        <v/>
      </c>
      <c r="W221" s="17">
        <v>50</v>
      </c>
      <c r="X221" s="17" t="str">
        <f>IF(ISNUMBER(SEARCH("tag",Table3[[#This Row],[Notes]])), "Yes", "No")</f>
        <v>No</v>
      </c>
      <c r="Y221" s="17" t="str">
        <f>IF(Table3[[#This Row],[Column11]]="yes","tags included","Auto:")</f>
        <v>Auto:</v>
      </c>
      <c r="Z2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Row],[TagOrderMethod]]="Auto:",IF(U221&gt;0,U221,IF(COUNTBLANK(L221:S221)=8,"",(IF(Table3[[#This Row],[Column11]]&lt;&gt;"no",Table3[[#This Row],[Size]]*(SUM(Table3[[#This Row],[Date 1]:[Date 8]])),"")))),""))),(Table3[[#This Row],[Bundle]])),"")</f>
        <v/>
      </c>
      <c r="AB221" s="94" t="str">
        <f t="shared" si="4"/>
        <v/>
      </c>
      <c r="AC221" s="75"/>
      <c r="AD221" s="42"/>
      <c r="AE221" s="43"/>
      <c r="AF221" s="44"/>
      <c r="AG221" s="134" t="s">
        <v>3953</v>
      </c>
      <c r="AH221" s="134" t="s">
        <v>3954</v>
      </c>
      <c r="AI221" s="134" t="s">
        <v>3955</v>
      </c>
      <c r="AJ221" s="134" t="s">
        <v>3956</v>
      </c>
      <c r="AK221" s="134" t="s">
        <v>21</v>
      </c>
      <c r="AL221" s="134" t="s">
        <v>21</v>
      </c>
      <c r="AM221" s="134" t="b">
        <f>IF(AND(Table3[[#This Row],[Column68]]=TRUE,COUNTBLANK(Table3[[#This Row],[Date 1]:[Date 8]])=8),TRUE,FALSE)</f>
        <v>0</v>
      </c>
      <c r="AN221" s="134" t="b">
        <f>COUNTIF(Table3[[#This Row],[512]:[51]],"yes")&gt;0</f>
        <v>0</v>
      </c>
      <c r="AO221" s="45" t="str">
        <f>IF(Table3[[#This Row],[512]]="yes",Table3[[#This Row],[Column1]],"")</f>
        <v/>
      </c>
      <c r="AP221" s="45" t="str">
        <f>IF(Table3[[#This Row],[250]]="yes",Table3[[#This Row],[Column1.5]],"")</f>
        <v/>
      </c>
      <c r="AQ221" s="45" t="str">
        <f>IF(Table3[[#This Row],[288]]="yes",Table3[[#This Row],[Column2]],"")</f>
        <v/>
      </c>
      <c r="AR221" s="45" t="str">
        <f>IF(Table3[[#This Row],[144]]="yes",Table3[[#This Row],[Column3]],"")</f>
        <v/>
      </c>
      <c r="AS221" s="45" t="str">
        <f>IF(Table3[[#This Row],[26]]="yes",Table3[[#This Row],[Column4]],"")</f>
        <v/>
      </c>
      <c r="AT221" s="45" t="str">
        <f>IF(Table3[[#This Row],[51]]="yes",Table3[[#This Row],[Column5]],"")</f>
        <v/>
      </c>
      <c r="AU221" s="29" t="str">
        <f>IF(COUNTBLANK(Table3[[#This Row],[Date 1]:[Date 8]])=7,IF(Table3[[#This Row],[Column9]]&lt;&gt;"",IF(SUM(L221:S221)&lt;&gt;0,Table3[[#This Row],[Column9]],""),""),(SUBSTITUTE(TRIM(SUBSTITUTE(AO221&amp;","&amp;AP221&amp;","&amp;AQ221&amp;","&amp;AR221&amp;","&amp;AS221&amp;","&amp;AT221&amp;",",","," "))," ",", ")))</f>
        <v/>
      </c>
      <c r="AV221" s="35" t="str">
        <f>IF(COUNTBLANK(L221:AC221)&lt;&gt;13,IF(Table3[[#This Row],[Comments]]="Please order in multiples of 20. Minimum order of 100.",IF(COUNTBLANK(Table3[[#This Row],[Date 1]:[Order]])=12,"",1),1),IF(OR(F221="yes",G221="yes",H221="yes",I221="yes",J221="yes",K221="yes"="yes"),1,""))</f>
        <v/>
      </c>
    </row>
    <row r="222" spans="1:48" ht="36" thickBot="1" x14ac:dyDescent="0.4">
      <c r="A222" s="27" t="s">
        <v>187</v>
      </c>
      <c r="B222" s="164">
        <v>2860</v>
      </c>
      <c r="C222" s="16" t="s">
        <v>3282</v>
      </c>
      <c r="D222" s="32" t="s">
        <v>2304</v>
      </c>
      <c r="E222" s="31"/>
      <c r="F222" s="30" t="s">
        <v>128</v>
      </c>
      <c r="G222" s="30" t="s">
        <v>128</v>
      </c>
      <c r="H222" s="30" t="s">
        <v>128</v>
      </c>
      <c r="I222" s="30" t="s">
        <v>128</v>
      </c>
      <c r="J222" s="30" t="s">
        <v>21</v>
      </c>
      <c r="K222" s="30" t="s">
        <v>21</v>
      </c>
      <c r="L222" s="22"/>
      <c r="M222" s="20"/>
      <c r="N222" s="20"/>
      <c r="O222" s="20"/>
      <c r="P222" s="20"/>
      <c r="Q222" s="20"/>
      <c r="R222" s="20"/>
      <c r="S222" s="21"/>
      <c r="T222" s="181" t="str">
        <f>Table3[[#This Row],[Column12]]</f>
        <v>Auto:</v>
      </c>
      <c r="U222" s="25"/>
      <c r="V222" s="51" t="str">
        <f>IF(Table3[[#This Row],[TagOrderMethod]]="Ratio:","plants per 1 tag",IF(Table3[[#This Row],[TagOrderMethod]]="tags included","",IF(Table3[[#This Row],[TagOrderMethod]]="Qty:","tags",IF(Table3[[#This Row],[TagOrderMethod]]="Auto:",IF(U222&lt;&gt;"","tags","")))))</f>
        <v/>
      </c>
      <c r="W222" s="17">
        <v>50</v>
      </c>
      <c r="X222" s="17" t="str">
        <f>IF(ISNUMBER(SEARCH("tag",Table3[[#This Row],[Notes]])), "Yes", "No")</f>
        <v>No</v>
      </c>
      <c r="Y222" s="17" t="str">
        <f>IF(Table3[[#This Row],[Column11]]="yes","tags included","Auto:")</f>
        <v>Auto:</v>
      </c>
      <c r="Z2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Row],[TagOrderMethod]]="Auto:",IF(U222&gt;0,U222,IF(COUNTBLANK(L222:S222)=8,"",(IF(Table3[[#This Row],[Column11]]&lt;&gt;"no",Table3[[#This Row],[Size]]*(SUM(Table3[[#This Row],[Date 1]:[Date 8]])),"")))),""))),(Table3[[#This Row],[Bundle]])),"")</f>
        <v/>
      </c>
      <c r="AB222" s="94" t="str">
        <f t="shared" si="4"/>
        <v/>
      </c>
      <c r="AC222" s="75"/>
      <c r="AD222" s="42"/>
      <c r="AE222" s="43"/>
      <c r="AF222" s="44"/>
      <c r="AG222" s="134" t="s">
        <v>3957</v>
      </c>
      <c r="AH222" s="134" t="s">
        <v>3958</v>
      </c>
      <c r="AI222" s="134" t="s">
        <v>3959</v>
      </c>
      <c r="AJ222" s="134" t="s">
        <v>3960</v>
      </c>
      <c r="AK222" s="134" t="s">
        <v>21</v>
      </c>
      <c r="AL222" s="134" t="s">
        <v>21</v>
      </c>
      <c r="AM222" s="134" t="b">
        <f>IF(AND(Table3[[#This Row],[Column68]]=TRUE,COUNTBLANK(Table3[[#This Row],[Date 1]:[Date 8]])=8),TRUE,FALSE)</f>
        <v>0</v>
      </c>
      <c r="AN222" s="134" t="b">
        <f>COUNTIF(Table3[[#This Row],[512]:[51]],"yes")&gt;0</f>
        <v>0</v>
      </c>
      <c r="AO222" s="45" t="str">
        <f>IF(Table3[[#This Row],[512]]="yes",Table3[[#This Row],[Column1]],"")</f>
        <v/>
      </c>
      <c r="AP222" s="45" t="str">
        <f>IF(Table3[[#This Row],[250]]="yes",Table3[[#This Row],[Column1.5]],"")</f>
        <v/>
      </c>
      <c r="AQ222" s="45" t="str">
        <f>IF(Table3[[#This Row],[288]]="yes",Table3[[#This Row],[Column2]],"")</f>
        <v/>
      </c>
      <c r="AR222" s="45" t="str">
        <f>IF(Table3[[#This Row],[144]]="yes",Table3[[#This Row],[Column3]],"")</f>
        <v/>
      </c>
      <c r="AS222" s="45" t="str">
        <f>IF(Table3[[#This Row],[26]]="yes",Table3[[#This Row],[Column4]],"")</f>
        <v/>
      </c>
      <c r="AT222" s="45" t="str">
        <f>IF(Table3[[#This Row],[51]]="yes",Table3[[#This Row],[Column5]],"")</f>
        <v/>
      </c>
      <c r="AU222" s="29" t="str">
        <f>IF(COUNTBLANK(Table3[[#This Row],[Date 1]:[Date 8]])=7,IF(Table3[[#This Row],[Column9]]&lt;&gt;"",IF(SUM(L222:S222)&lt;&gt;0,Table3[[#This Row],[Column9]],""),""),(SUBSTITUTE(TRIM(SUBSTITUTE(AO222&amp;","&amp;AP222&amp;","&amp;AQ222&amp;","&amp;AR222&amp;","&amp;AS222&amp;","&amp;AT222&amp;",",","," "))," ",", ")))</f>
        <v/>
      </c>
      <c r="AV222" s="35" t="str">
        <f>IF(COUNTBLANK(L222:AC222)&lt;&gt;13,IF(Table3[[#This Row],[Comments]]="Please order in multiples of 20. Minimum order of 100.",IF(COUNTBLANK(Table3[[#This Row],[Date 1]:[Order]])=12,"",1),1),IF(OR(F222="yes",G222="yes",H222="yes",I222="yes",J222="yes",K222="yes"="yes"),1,""))</f>
        <v/>
      </c>
    </row>
    <row r="223" spans="1:48" ht="36" thickBot="1" x14ac:dyDescent="0.4">
      <c r="A223" s="27" t="s">
        <v>187</v>
      </c>
      <c r="B223" s="164">
        <v>2865</v>
      </c>
      <c r="C223" s="16" t="s">
        <v>3282</v>
      </c>
      <c r="D223" s="32" t="s">
        <v>1818</v>
      </c>
      <c r="E223" s="31"/>
      <c r="F223" s="30" t="s">
        <v>128</v>
      </c>
      <c r="G223" s="30" t="s">
        <v>128</v>
      </c>
      <c r="H223" s="30" t="s">
        <v>128</v>
      </c>
      <c r="I223" s="30" t="s">
        <v>128</v>
      </c>
      <c r="J223" s="30" t="s">
        <v>21</v>
      </c>
      <c r="K223" s="30" t="s">
        <v>21</v>
      </c>
      <c r="L223" s="22"/>
      <c r="M223" s="20"/>
      <c r="N223" s="20"/>
      <c r="O223" s="20"/>
      <c r="P223" s="20"/>
      <c r="Q223" s="20"/>
      <c r="R223" s="20"/>
      <c r="S223" s="21"/>
      <c r="T223" s="181" t="str">
        <f>Table3[[#This Row],[Column12]]</f>
        <v>Auto:</v>
      </c>
      <c r="U223" s="25"/>
      <c r="V223" s="51" t="str">
        <f>IF(Table3[[#This Row],[TagOrderMethod]]="Ratio:","plants per 1 tag",IF(Table3[[#This Row],[TagOrderMethod]]="tags included","",IF(Table3[[#This Row],[TagOrderMethod]]="Qty:","tags",IF(Table3[[#This Row],[TagOrderMethod]]="Auto:",IF(U223&lt;&gt;"","tags","")))))</f>
        <v/>
      </c>
      <c r="W223" s="17">
        <v>50</v>
      </c>
      <c r="X223" s="17" t="str">
        <f>IF(ISNUMBER(SEARCH("tag",Table3[[#This Row],[Notes]])), "Yes", "No")</f>
        <v>No</v>
      </c>
      <c r="Y223" s="17" t="str">
        <f>IF(Table3[[#This Row],[Column11]]="yes","tags included","Auto:")</f>
        <v>Auto:</v>
      </c>
      <c r="Z2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Row],[TagOrderMethod]]="Auto:",IF(U223&gt;0,U223,IF(COUNTBLANK(L223:S223)=8,"",(IF(Table3[[#This Row],[Column11]]&lt;&gt;"no",Table3[[#This Row],[Size]]*(SUM(Table3[[#This Row],[Date 1]:[Date 8]])),"")))),""))),(Table3[[#This Row],[Bundle]])),"")</f>
        <v/>
      </c>
      <c r="AB223" s="94" t="str">
        <f t="shared" si="4"/>
        <v/>
      </c>
      <c r="AC223" s="75"/>
      <c r="AD223" s="42"/>
      <c r="AE223" s="43"/>
      <c r="AF223" s="44"/>
      <c r="AG223" s="134" t="s">
        <v>3961</v>
      </c>
      <c r="AH223" s="134" t="s">
        <v>3962</v>
      </c>
      <c r="AI223" s="134" t="s">
        <v>3963</v>
      </c>
      <c r="AJ223" s="134" t="s">
        <v>3964</v>
      </c>
      <c r="AK223" s="134" t="s">
        <v>21</v>
      </c>
      <c r="AL223" s="134" t="s">
        <v>21</v>
      </c>
      <c r="AM223" s="134" t="b">
        <f>IF(AND(Table3[[#This Row],[Column68]]=TRUE,COUNTBLANK(Table3[[#This Row],[Date 1]:[Date 8]])=8),TRUE,FALSE)</f>
        <v>0</v>
      </c>
      <c r="AN223" s="134" t="b">
        <f>COUNTIF(Table3[[#This Row],[512]:[51]],"yes")&gt;0</f>
        <v>0</v>
      </c>
      <c r="AO223" s="45" t="str">
        <f>IF(Table3[[#This Row],[512]]="yes",Table3[[#This Row],[Column1]],"")</f>
        <v/>
      </c>
      <c r="AP223" s="45" t="str">
        <f>IF(Table3[[#This Row],[250]]="yes",Table3[[#This Row],[Column1.5]],"")</f>
        <v/>
      </c>
      <c r="AQ223" s="45" t="str">
        <f>IF(Table3[[#This Row],[288]]="yes",Table3[[#This Row],[Column2]],"")</f>
        <v/>
      </c>
      <c r="AR223" s="45" t="str">
        <f>IF(Table3[[#This Row],[144]]="yes",Table3[[#This Row],[Column3]],"")</f>
        <v/>
      </c>
      <c r="AS223" s="45" t="str">
        <f>IF(Table3[[#This Row],[26]]="yes",Table3[[#This Row],[Column4]],"")</f>
        <v/>
      </c>
      <c r="AT223" s="45" t="str">
        <f>IF(Table3[[#This Row],[51]]="yes",Table3[[#This Row],[Column5]],"")</f>
        <v/>
      </c>
      <c r="AU223" s="29" t="str">
        <f>IF(COUNTBLANK(Table3[[#This Row],[Date 1]:[Date 8]])=7,IF(Table3[[#This Row],[Column9]]&lt;&gt;"",IF(SUM(L223:S223)&lt;&gt;0,Table3[[#This Row],[Column9]],""),""),(SUBSTITUTE(TRIM(SUBSTITUTE(AO223&amp;","&amp;AP223&amp;","&amp;AQ223&amp;","&amp;AR223&amp;","&amp;AS223&amp;","&amp;AT223&amp;",",","," "))," ",", ")))</f>
        <v/>
      </c>
      <c r="AV223" s="35" t="str">
        <f>IF(COUNTBLANK(L223:AC223)&lt;&gt;13,IF(Table3[[#This Row],[Comments]]="Please order in multiples of 20. Minimum order of 100.",IF(COUNTBLANK(Table3[[#This Row],[Date 1]:[Order]])=12,"",1),1),IF(OR(F223="yes",G223="yes",H223="yes",I223="yes",J223="yes",K223="yes"="yes"),1,""))</f>
        <v/>
      </c>
    </row>
    <row r="224" spans="1:48" ht="36" thickBot="1" x14ac:dyDescent="0.4">
      <c r="A224" s="27" t="s">
        <v>187</v>
      </c>
      <c r="B224" s="164">
        <v>2870</v>
      </c>
      <c r="C224" s="16" t="s">
        <v>3282</v>
      </c>
      <c r="D224" s="32" t="s">
        <v>1819</v>
      </c>
      <c r="E224" s="31"/>
      <c r="F224" s="30" t="s">
        <v>128</v>
      </c>
      <c r="G224" s="30" t="s">
        <v>128</v>
      </c>
      <c r="H224" s="30" t="s">
        <v>128</v>
      </c>
      <c r="I224" s="30" t="s">
        <v>128</v>
      </c>
      <c r="J224" s="30" t="s">
        <v>21</v>
      </c>
      <c r="K224" s="30" t="s">
        <v>21</v>
      </c>
      <c r="L224" s="22"/>
      <c r="M224" s="20"/>
      <c r="N224" s="20"/>
      <c r="O224" s="20"/>
      <c r="P224" s="20"/>
      <c r="Q224" s="20"/>
      <c r="R224" s="20"/>
      <c r="S224" s="21"/>
      <c r="T224" s="181" t="str">
        <f>Table3[[#This Row],[Column12]]</f>
        <v>Auto:</v>
      </c>
      <c r="U224" s="25"/>
      <c r="V224" s="51" t="str">
        <f>IF(Table3[[#This Row],[TagOrderMethod]]="Ratio:","plants per 1 tag",IF(Table3[[#This Row],[TagOrderMethod]]="tags included","",IF(Table3[[#This Row],[TagOrderMethod]]="Qty:","tags",IF(Table3[[#This Row],[TagOrderMethod]]="Auto:",IF(U224&lt;&gt;"","tags","")))))</f>
        <v/>
      </c>
      <c r="W224" s="17">
        <v>50</v>
      </c>
      <c r="X224" s="17" t="str">
        <f>IF(ISNUMBER(SEARCH("tag",Table3[[#This Row],[Notes]])), "Yes", "No")</f>
        <v>No</v>
      </c>
      <c r="Y224" s="17" t="str">
        <f>IF(Table3[[#This Row],[Column11]]="yes","tags included","Auto:")</f>
        <v>Auto:</v>
      </c>
      <c r="Z2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Row],[TagOrderMethod]]="Auto:",IF(U224&gt;0,U224,IF(COUNTBLANK(L224:S224)=8,"",(IF(Table3[[#This Row],[Column11]]&lt;&gt;"no",Table3[[#This Row],[Size]]*(SUM(Table3[[#This Row],[Date 1]:[Date 8]])),"")))),""))),(Table3[[#This Row],[Bundle]])),"")</f>
        <v/>
      </c>
      <c r="AB224" s="94" t="str">
        <f t="shared" si="4"/>
        <v/>
      </c>
      <c r="AC224" s="75"/>
      <c r="AD224" s="42"/>
      <c r="AE224" s="43"/>
      <c r="AF224" s="44"/>
      <c r="AG224" s="134" t="s">
        <v>3965</v>
      </c>
      <c r="AH224" s="134" t="s">
        <v>3966</v>
      </c>
      <c r="AI224" s="134" t="s">
        <v>3967</v>
      </c>
      <c r="AJ224" s="134" t="s">
        <v>3968</v>
      </c>
      <c r="AK224" s="134" t="s">
        <v>21</v>
      </c>
      <c r="AL224" s="134" t="s">
        <v>21</v>
      </c>
      <c r="AM224" s="134" t="b">
        <f>IF(AND(Table3[[#This Row],[Column68]]=TRUE,COUNTBLANK(Table3[[#This Row],[Date 1]:[Date 8]])=8),TRUE,FALSE)</f>
        <v>0</v>
      </c>
      <c r="AN224" s="134" t="b">
        <f>COUNTIF(Table3[[#This Row],[512]:[51]],"yes")&gt;0</f>
        <v>0</v>
      </c>
      <c r="AO224" s="45" t="str">
        <f>IF(Table3[[#This Row],[512]]="yes",Table3[[#This Row],[Column1]],"")</f>
        <v/>
      </c>
      <c r="AP224" s="45" t="str">
        <f>IF(Table3[[#This Row],[250]]="yes",Table3[[#This Row],[Column1.5]],"")</f>
        <v/>
      </c>
      <c r="AQ224" s="45" t="str">
        <f>IF(Table3[[#This Row],[288]]="yes",Table3[[#This Row],[Column2]],"")</f>
        <v/>
      </c>
      <c r="AR224" s="45" t="str">
        <f>IF(Table3[[#This Row],[144]]="yes",Table3[[#This Row],[Column3]],"")</f>
        <v/>
      </c>
      <c r="AS224" s="45" t="str">
        <f>IF(Table3[[#This Row],[26]]="yes",Table3[[#This Row],[Column4]],"")</f>
        <v/>
      </c>
      <c r="AT224" s="45" t="str">
        <f>IF(Table3[[#This Row],[51]]="yes",Table3[[#This Row],[Column5]],"")</f>
        <v/>
      </c>
      <c r="AU224" s="29" t="str">
        <f>IF(COUNTBLANK(Table3[[#This Row],[Date 1]:[Date 8]])=7,IF(Table3[[#This Row],[Column9]]&lt;&gt;"",IF(SUM(L224:S224)&lt;&gt;0,Table3[[#This Row],[Column9]],""),""),(SUBSTITUTE(TRIM(SUBSTITUTE(AO224&amp;","&amp;AP224&amp;","&amp;AQ224&amp;","&amp;AR224&amp;","&amp;AS224&amp;","&amp;AT224&amp;",",","," "))," ",", ")))</f>
        <v/>
      </c>
      <c r="AV224" s="35" t="str">
        <f>IF(COUNTBLANK(L224:AC224)&lt;&gt;13,IF(Table3[[#This Row],[Comments]]="Please order in multiples of 20. Minimum order of 100.",IF(COUNTBLANK(Table3[[#This Row],[Date 1]:[Order]])=12,"",1),1),IF(OR(F224="yes",G224="yes",H224="yes",I224="yes",J224="yes",K224="yes"="yes"),1,""))</f>
        <v/>
      </c>
    </row>
    <row r="225" spans="1:48" ht="36" thickBot="1" x14ac:dyDescent="0.4">
      <c r="A225" s="27" t="s">
        <v>187</v>
      </c>
      <c r="B225" s="164">
        <v>2875</v>
      </c>
      <c r="C225" s="16" t="s">
        <v>3282</v>
      </c>
      <c r="D225" s="32" t="s">
        <v>912</v>
      </c>
      <c r="E225" s="31"/>
      <c r="F225" s="30" t="s">
        <v>128</v>
      </c>
      <c r="G225" s="30" t="s">
        <v>128</v>
      </c>
      <c r="H225" s="30" t="s">
        <v>128</v>
      </c>
      <c r="I225" s="30" t="s">
        <v>128</v>
      </c>
      <c r="J225" s="30" t="s">
        <v>21</v>
      </c>
      <c r="K225" s="30" t="s">
        <v>21</v>
      </c>
      <c r="L225" s="22"/>
      <c r="M225" s="20"/>
      <c r="N225" s="20"/>
      <c r="O225" s="20"/>
      <c r="P225" s="20"/>
      <c r="Q225" s="20"/>
      <c r="R225" s="20"/>
      <c r="S225" s="21"/>
      <c r="T225" s="181" t="str">
        <f>Table3[[#This Row],[Column12]]</f>
        <v>Auto:</v>
      </c>
      <c r="U225" s="25"/>
      <c r="V225" s="51" t="str">
        <f>IF(Table3[[#This Row],[TagOrderMethod]]="Ratio:","plants per 1 tag",IF(Table3[[#This Row],[TagOrderMethod]]="tags included","",IF(Table3[[#This Row],[TagOrderMethod]]="Qty:","tags",IF(Table3[[#This Row],[TagOrderMethod]]="Auto:",IF(U225&lt;&gt;"","tags","")))))</f>
        <v/>
      </c>
      <c r="W225" s="17">
        <v>50</v>
      </c>
      <c r="X225" s="17" t="str">
        <f>IF(ISNUMBER(SEARCH("tag",Table3[[#This Row],[Notes]])), "Yes", "No")</f>
        <v>No</v>
      </c>
      <c r="Y225" s="17" t="str">
        <f>IF(Table3[[#This Row],[Column11]]="yes","tags included","Auto:")</f>
        <v>Auto:</v>
      </c>
      <c r="Z2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Row],[TagOrderMethod]]="Auto:",IF(U225&gt;0,U225,IF(COUNTBLANK(L225:S225)=8,"",(IF(Table3[[#This Row],[Column11]]&lt;&gt;"no",Table3[[#This Row],[Size]]*(SUM(Table3[[#This Row],[Date 1]:[Date 8]])),"")))),""))),(Table3[[#This Row],[Bundle]])),"")</f>
        <v/>
      </c>
      <c r="AB225" s="94" t="str">
        <f t="shared" si="4"/>
        <v/>
      </c>
      <c r="AC225" s="75"/>
      <c r="AD225" s="42"/>
      <c r="AE225" s="43"/>
      <c r="AF225" s="44"/>
      <c r="AG225" s="134" t="s">
        <v>3969</v>
      </c>
      <c r="AH225" s="134" t="s">
        <v>3970</v>
      </c>
      <c r="AI225" s="134" t="s">
        <v>3971</v>
      </c>
      <c r="AJ225" s="134" t="s">
        <v>3972</v>
      </c>
      <c r="AK225" s="134" t="s">
        <v>21</v>
      </c>
      <c r="AL225" s="134" t="s">
        <v>21</v>
      </c>
      <c r="AM225" s="134" t="b">
        <f>IF(AND(Table3[[#This Row],[Column68]]=TRUE,COUNTBLANK(Table3[[#This Row],[Date 1]:[Date 8]])=8),TRUE,FALSE)</f>
        <v>0</v>
      </c>
      <c r="AN225" s="134" t="b">
        <f>COUNTIF(Table3[[#This Row],[512]:[51]],"yes")&gt;0</f>
        <v>0</v>
      </c>
      <c r="AO225" s="45" t="str">
        <f>IF(Table3[[#This Row],[512]]="yes",Table3[[#This Row],[Column1]],"")</f>
        <v/>
      </c>
      <c r="AP225" s="45" t="str">
        <f>IF(Table3[[#This Row],[250]]="yes",Table3[[#This Row],[Column1.5]],"")</f>
        <v/>
      </c>
      <c r="AQ225" s="45" t="str">
        <f>IF(Table3[[#This Row],[288]]="yes",Table3[[#This Row],[Column2]],"")</f>
        <v/>
      </c>
      <c r="AR225" s="45" t="str">
        <f>IF(Table3[[#This Row],[144]]="yes",Table3[[#This Row],[Column3]],"")</f>
        <v/>
      </c>
      <c r="AS225" s="45" t="str">
        <f>IF(Table3[[#This Row],[26]]="yes",Table3[[#This Row],[Column4]],"")</f>
        <v/>
      </c>
      <c r="AT225" s="45" t="str">
        <f>IF(Table3[[#This Row],[51]]="yes",Table3[[#This Row],[Column5]],"")</f>
        <v/>
      </c>
      <c r="AU225" s="29" t="str">
        <f>IF(COUNTBLANK(Table3[[#This Row],[Date 1]:[Date 8]])=7,IF(Table3[[#This Row],[Column9]]&lt;&gt;"",IF(SUM(L225:S225)&lt;&gt;0,Table3[[#This Row],[Column9]],""),""),(SUBSTITUTE(TRIM(SUBSTITUTE(AO225&amp;","&amp;AP225&amp;","&amp;AQ225&amp;","&amp;AR225&amp;","&amp;AS225&amp;","&amp;AT225&amp;",",","," "))," ",", ")))</f>
        <v/>
      </c>
      <c r="AV225" s="35" t="str">
        <f>IF(COUNTBLANK(L225:AC225)&lt;&gt;13,IF(Table3[[#This Row],[Comments]]="Please order in multiples of 20. Minimum order of 100.",IF(COUNTBLANK(Table3[[#This Row],[Date 1]:[Order]])=12,"",1),1),IF(OR(F225="yes",G225="yes",H225="yes",I225="yes",J225="yes",K225="yes"="yes"),1,""))</f>
        <v/>
      </c>
    </row>
    <row r="226" spans="1:48" ht="36" thickBot="1" x14ac:dyDescent="0.4">
      <c r="A226" s="27" t="s">
        <v>187</v>
      </c>
      <c r="B226" s="164">
        <v>2880</v>
      </c>
      <c r="C226" s="16" t="s">
        <v>3282</v>
      </c>
      <c r="D226" s="32" t="s">
        <v>1301</v>
      </c>
      <c r="E226" s="31"/>
      <c r="F226" s="30" t="s">
        <v>128</v>
      </c>
      <c r="G226" s="30" t="s">
        <v>128</v>
      </c>
      <c r="H226" s="30" t="s">
        <v>128</v>
      </c>
      <c r="I226" s="30" t="s">
        <v>128</v>
      </c>
      <c r="J226" s="30" t="s">
        <v>21</v>
      </c>
      <c r="K226" s="30" t="s">
        <v>21</v>
      </c>
      <c r="L226" s="22"/>
      <c r="M226" s="20"/>
      <c r="N226" s="20"/>
      <c r="O226" s="20"/>
      <c r="P226" s="20"/>
      <c r="Q226" s="20"/>
      <c r="R226" s="20"/>
      <c r="S226" s="21"/>
      <c r="T226" s="181" t="str">
        <f>Table3[[#This Row],[Column12]]</f>
        <v>Auto:</v>
      </c>
      <c r="U226" s="25"/>
      <c r="V226" s="51" t="str">
        <f>IF(Table3[[#This Row],[TagOrderMethod]]="Ratio:","plants per 1 tag",IF(Table3[[#This Row],[TagOrderMethod]]="tags included","",IF(Table3[[#This Row],[TagOrderMethod]]="Qty:","tags",IF(Table3[[#This Row],[TagOrderMethod]]="Auto:",IF(U226&lt;&gt;"","tags","")))))</f>
        <v/>
      </c>
      <c r="W226" s="17">
        <v>50</v>
      </c>
      <c r="X226" s="17" t="str">
        <f>IF(ISNUMBER(SEARCH("tag",Table3[[#This Row],[Notes]])), "Yes", "No")</f>
        <v>No</v>
      </c>
      <c r="Y226" s="17" t="str">
        <f>IF(Table3[[#This Row],[Column11]]="yes","tags included","Auto:")</f>
        <v>Auto:</v>
      </c>
      <c r="Z2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Row],[TagOrderMethod]]="Auto:",IF(U226&gt;0,U226,IF(COUNTBLANK(L226:S226)=8,"",(IF(Table3[[#This Row],[Column11]]&lt;&gt;"no",Table3[[#This Row],[Size]]*(SUM(Table3[[#This Row],[Date 1]:[Date 8]])),"")))),""))),(Table3[[#This Row],[Bundle]])),"")</f>
        <v/>
      </c>
      <c r="AB226" s="94" t="str">
        <f t="shared" si="4"/>
        <v/>
      </c>
      <c r="AC226" s="75"/>
      <c r="AD226" s="42"/>
      <c r="AE226" s="43"/>
      <c r="AF226" s="44"/>
      <c r="AG226" s="134" t="s">
        <v>3973</v>
      </c>
      <c r="AH226" s="134" t="s">
        <v>3974</v>
      </c>
      <c r="AI226" s="134" t="s">
        <v>3975</v>
      </c>
      <c r="AJ226" s="134" t="s">
        <v>3976</v>
      </c>
      <c r="AK226" s="134" t="s">
        <v>21</v>
      </c>
      <c r="AL226" s="134" t="s">
        <v>21</v>
      </c>
      <c r="AM226" s="134" t="b">
        <f>IF(AND(Table3[[#This Row],[Column68]]=TRUE,COUNTBLANK(Table3[[#This Row],[Date 1]:[Date 8]])=8),TRUE,FALSE)</f>
        <v>0</v>
      </c>
      <c r="AN226" s="134" t="b">
        <f>COUNTIF(Table3[[#This Row],[512]:[51]],"yes")&gt;0</f>
        <v>0</v>
      </c>
      <c r="AO226" s="45" t="str">
        <f>IF(Table3[[#This Row],[512]]="yes",Table3[[#This Row],[Column1]],"")</f>
        <v/>
      </c>
      <c r="AP226" s="45" t="str">
        <f>IF(Table3[[#This Row],[250]]="yes",Table3[[#This Row],[Column1.5]],"")</f>
        <v/>
      </c>
      <c r="AQ226" s="45" t="str">
        <f>IF(Table3[[#This Row],[288]]="yes",Table3[[#This Row],[Column2]],"")</f>
        <v/>
      </c>
      <c r="AR226" s="45" t="str">
        <f>IF(Table3[[#This Row],[144]]="yes",Table3[[#This Row],[Column3]],"")</f>
        <v/>
      </c>
      <c r="AS226" s="45" t="str">
        <f>IF(Table3[[#This Row],[26]]="yes",Table3[[#This Row],[Column4]],"")</f>
        <v/>
      </c>
      <c r="AT226" s="45" t="str">
        <f>IF(Table3[[#This Row],[51]]="yes",Table3[[#This Row],[Column5]],"")</f>
        <v/>
      </c>
      <c r="AU226" s="29" t="str">
        <f>IF(COUNTBLANK(Table3[[#This Row],[Date 1]:[Date 8]])=7,IF(Table3[[#This Row],[Column9]]&lt;&gt;"",IF(SUM(L226:S226)&lt;&gt;0,Table3[[#This Row],[Column9]],""),""),(SUBSTITUTE(TRIM(SUBSTITUTE(AO226&amp;","&amp;AP226&amp;","&amp;AQ226&amp;","&amp;AR226&amp;","&amp;AS226&amp;","&amp;AT226&amp;",",","," "))," ",", ")))</f>
        <v/>
      </c>
      <c r="AV226" s="35" t="str">
        <f>IF(COUNTBLANK(L226:AC226)&lt;&gt;13,IF(Table3[[#This Row],[Comments]]="Please order in multiples of 20. Minimum order of 100.",IF(COUNTBLANK(Table3[[#This Row],[Date 1]:[Order]])=12,"",1),1),IF(OR(F226="yes",G226="yes",H226="yes",I226="yes",J226="yes",K226="yes"="yes"),1,""))</f>
        <v/>
      </c>
    </row>
    <row r="227" spans="1:48" ht="36" thickBot="1" x14ac:dyDescent="0.4">
      <c r="A227" s="27" t="s">
        <v>187</v>
      </c>
      <c r="B227" s="164">
        <v>2885</v>
      </c>
      <c r="C227" s="16" t="s">
        <v>3282</v>
      </c>
      <c r="D227" s="32" t="s">
        <v>913</v>
      </c>
      <c r="E227" s="31"/>
      <c r="F227" s="30" t="s">
        <v>128</v>
      </c>
      <c r="G227" s="30" t="s">
        <v>128</v>
      </c>
      <c r="H227" s="30" t="s">
        <v>128</v>
      </c>
      <c r="I227" s="30" t="s">
        <v>128</v>
      </c>
      <c r="J227" s="30" t="s">
        <v>21</v>
      </c>
      <c r="K227" s="30" t="s">
        <v>21</v>
      </c>
      <c r="L227" s="22"/>
      <c r="M227" s="20"/>
      <c r="N227" s="20"/>
      <c r="O227" s="20"/>
      <c r="P227" s="20"/>
      <c r="Q227" s="20"/>
      <c r="R227" s="20"/>
      <c r="S227" s="21"/>
      <c r="T227" s="181" t="str">
        <f>Table3[[#This Row],[Column12]]</f>
        <v>Auto:</v>
      </c>
      <c r="U227" s="25"/>
      <c r="V227" s="51" t="str">
        <f>IF(Table3[[#This Row],[TagOrderMethod]]="Ratio:","plants per 1 tag",IF(Table3[[#This Row],[TagOrderMethod]]="tags included","",IF(Table3[[#This Row],[TagOrderMethod]]="Qty:","tags",IF(Table3[[#This Row],[TagOrderMethod]]="Auto:",IF(U227&lt;&gt;"","tags","")))))</f>
        <v/>
      </c>
      <c r="W227" s="17">
        <v>50</v>
      </c>
      <c r="X227" s="17" t="str">
        <f>IF(ISNUMBER(SEARCH("tag",Table3[[#This Row],[Notes]])), "Yes", "No")</f>
        <v>No</v>
      </c>
      <c r="Y227" s="17" t="str">
        <f>IF(Table3[[#This Row],[Column11]]="yes","tags included","Auto:")</f>
        <v>Auto:</v>
      </c>
      <c r="Z2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Row],[TagOrderMethod]]="Auto:",IF(U227&gt;0,U227,IF(COUNTBLANK(L227:S227)=8,"",(IF(Table3[[#This Row],[Column11]]&lt;&gt;"no",Table3[[#This Row],[Size]]*(SUM(Table3[[#This Row],[Date 1]:[Date 8]])),"")))),""))),(Table3[[#This Row],[Bundle]])),"")</f>
        <v/>
      </c>
      <c r="AB227" s="94" t="str">
        <f t="shared" si="4"/>
        <v/>
      </c>
      <c r="AC227" s="75"/>
      <c r="AD227" s="42"/>
      <c r="AE227" s="43"/>
      <c r="AF227" s="44"/>
      <c r="AG227" s="134" t="s">
        <v>3977</v>
      </c>
      <c r="AH227" s="134" t="s">
        <v>3978</v>
      </c>
      <c r="AI227" s="134" t="s">
        <v>3979</v>
      </c>
      <c r="AJ227" s="134" t="s">
        <v>3980</v>
      </c>
      <c r="AK227" s="134" t="s">
        <v>21</v>
      </c>
      <c r="AL227" s="134" t="s">
        <v>21</v>
      </c>
      <c r="AM227" s="134" t="b">
        <f>IF(AND(Table3[[#This Row],[Column68]]=TRUE,COUNTBLANK(Table3[[#This Row],[Date 1]:[Date 8]])=8),TRUE,FALSE)</f>
        <v>0</v>
      </c>
      <c r="AN227" s="134" t="b">
        <f>COUNTIF(Table3[[#This Row],[512]:[51]],"yes")&gt;0</f>
        <v>0</v>
      </c>
      <c r="AO227" s="45" t="str">
        <f>IF(Table3[[#This Row],[512]]="yes",Table3[[#This Row],[Column1]],"")</f>
        <v/>
      </c>
      <c r="AP227" s="45" t="str">
        <f>IF(Table3[[#This Row],[250]]="yes",Table3[[#This Row],[Column1.5]],"")</f>
        <v/>
      </c>
      <c r="AQ227" s="45" t="str">
        <f>IF(Table3[[#This Row],[288]]="yes",Table3[[#This Row],[Column2]],"")</f>
        <v/>
      </c>
      <c r="AR227" s="45" t="str">
        <f>IF(Table3[[#This Row],[144]]="yes",Table3[[#This Row],[Column3]],"")</f>
        <v/>
      </c>
      <c r="AS227" s="45" t="str">
        <f>IF(Table3[[#This Row],[26]]="yes",Table3[[#This Row],[Column4]],"")</f>
        <v/>
      </c>
      <c r="AT227" s="45" t="str">
        <f>IF(Table3[[#This Row],[51]]="yes",Table3[[#This Row],[Column5]],"")</f>
        <v/>
      </c>
      <c r="AU227" s="29" t="str">
        <f>IF(COUNTBLANK(Table3[[#This Row],[Date 1]:[Date 8]])=7,IF(Table3[[#This Row],[Column9]]&lt;&gt;"",IF(SUM(L227:S227)&lt;&gt;0,Table3[[#This Row],[Column9]],""),""),(SUBSTITUTE(TRIM(SUBSTITUTE(AO227&amp;","&amp;AP227&amp;","&amp;AQ227&amp;","&amp;AR227&amp;","&amp;AS227&amp;","&amp;AT227&amp;",",","," "))," ",", ")))</f>
        <v/>
      </c>
      <c r="AV227" s="35" t="str">
        <f>IF(COUNTBLANK(L227:AC227)&lt;&gt;13,IF(Table3[[#This Row],[Comments]]="Please order in multiples of 20. Minimum order of 100.",IF(COUNTBLANK(Table3[[#This Row],[Date 1]:[Order]])=12,"",1),1),IF(OR(F227="yes",G227="yes",H227="yes",I227="yes",J227="yes",K227="yes"="yes"),1,""))</f>
        <v/>
      </c>
    </row>
    <row r="228" spans="1:48" ht="36" thickBot="1" x14ac:dyDescent="0.4">
      <c r="A228" s="27" t="s">
        <v>187</v>
      </c>
      <c r="B228" s="164">
        <v>2890</v>
      </c>
      <c r="C228" s="16" t="s">
        <v>3282</v>
      </c>
      <c r="D228" s="32" t="s">
        <v>914</v>
      </c>
      <c r="E228" s="31"/>
      <c r="F228" s="30" t="s">
        <v>128</v>
      </c>
      <c r="G228" s="30" t="s">
        <v>128</v>
      </c>
      <c r="H228" s="30" t="s">
        <v>128</v>
      </c>
      <c r="I228" s="30" t="s">
        <v>128</v>
      </c>
      <c r="J228" s="30" t="s">
        <v>21</v>
      </c>
      <c r="K228" s="30" t="s">
        <v>21</v>
      </c>
      <c r="L228" s="22"/>
      <c r="M228" s="20"/>
      <c r="N228" s="20"/>
      <c r="O228" s="20"/>
      <c r="P228" s="20"/>
      <c r="Q228" s="20"/>
      <c r="R228" s="20"/>
      <c r="S228" s="21"/>
      <c r="T228" s="181" t="str">
        <f>Table3[[#This Row],[Column12]]</f>
        <v>Auto:</v>
      </c>
      <c r="U228" s="25"/>
      <c r="V228" s="51" t="str">
        <f>IF(Table3[[#This Row],[TagOrderMethod]]="Ratio:","plants per 1 tag",IF(Table3[[#This Row],[TagOrderMethod]]="tags included","",IF(Table3[[#This Row],[TagOrderMethod]]="Qty:","tags",IF(Table3[[#This Row],[TagOrderMethod]]="Auto:",IF(U228&lt;&gt;"","tags","")))))</f>
        <v/>
      </c>
      <c r="W228" s="17">
        <v>50</v>
      </c>
      <c r="X228" s="17" t="str">
        <f>IF(ISNUMBER(SEARCH("tag",Table3[[#This Row],[Notes]])), "Yes", "No")</f>
        <v>No</v>
      </c>
      <c r="Y228" s="17" t="str">
        <f>IF(Table3[[#This Row],[Column11]]="yes","tags included","Auto:")</f>
        <v>Auto:</v>
      </c>
      <c r="Z2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Row],[TagOrderMethod]]="Auto:",IF(U228&gt;0,U228,IF(COUNTBLANK(L228:S228)=8,"",(IF(Table3[[#This Row],[Column11]]&lt;&gt;"no",Table3[[#This Row],[Size]]*(SUM(Table3[[#This Row],[Date 1]:[Date 8]])),"")))),""))),(Table3[[#This Row],[Bundle]])),"")</f>
        <v/>
      </c>
      <c r="AB228" s="94" t="str">
        <f t="shared" si="4"/>
        <v/>
      </c>
      <c r="AC228" s="75"/>
      <c r="AD228" s="42"/>
      <c r="AE228" s="43"/>
      <c r="AF228" s="44"/>
      <c r="AG228" s="134" t="s">
        <v>3981</v>
      </c>
      <c r="AH228" s="134" t="s">
        <v>3982</v>
      </c>
      <c r="AI228" s="134" t="s">
        <v>3983</v>
      </c>
      <c r="AJ228" s="134" t="s">
        <v>3984</v>
      </c>
      <c r="AK228" s="134" t="s">
        <v>21</v>
      </c>
      <c r="AL228" s="134" t="s">
        <v>21</v>
      </c>
      <c r="AM228" s="134" t="b">
        <f>IF(AND(Table3[[#This Row],[Column68]]=TRUE,COUNTBLANK(Table3[[#This Row],[Date 1]:[Date 8]])=8),TRUE,FALSE)</f>
        <v>0</v>
      </c>
      <c r="AN228" s="134" t="b">
        <f>COUNTIF(Table3[[#This Row],[512]:[51]],"yes")&gt;0</f>
        <v>0</v>
      </c>
      <c r="AO228" s="45" t="str">
        <f>IF(Table3[[#This Row],[512]]="yes",Table3[[#This Row],[Column1]],"")</f>
        <v/>
      </c>
      <c r="AP228" s="45" t="str">
        <f>IF(Table3[[#This Row],[250]]="yes",Table3[[#This Row],[Column1.5]],"")</f>
        <v/>
      </c>
      <c r="AQ228" s="45" t="str">
        <f>IF(Table3[[#This Row],[288]]="yes",Table3[[#This Row],[Column2]],"")</f>
        <v/>
      </c>
      <c r="AR228" s="45" t="str">
        <f>IF(Table3[[#This Row],[144]]="yes",Table3[[#This Row],[Column3]],"")</f>
        <v/>
      </c>
      <c r="AS228" s="45" t="str">
        <f>IF(Table3[[#This Row],[26]]="yes",Table3[[#This Row],[Column4]],"")</f>
        <v/>
      </c>
      <c r="AT228" s="45" t="str">
        <f>IF(Table3[[#This Row],[51]]="yes",Table3[[#This Row],[Column5]],"")</f>
        <v/>
      </c>
      <c r="AU228" s="29" t="str">
        <f>IF(COUNTBLANK(Table3[[#This Row],[Date 1]:[Date 8]])=7,IF(Table3[[#This Row],[Column9]]&lt;&gt;"",IF(SUM(L228:S228)&lt;&gt;0,Table3[[#This Row],[Column9]],""),""),(SUBSTITUTE(TRIM(SUBSTITUTE(AO228&amp;","&amp;AP228&amp;","&amp;AQ228&amp;","&amp;AR228&amp;","&amp;AS228&amp;","&amp;AT228&amp;",",","," "))," ",", ")))</f>
        <v/>
      </c>
      <c r="AV228" s="35" t="str">
        <f>IF(COUNTBLANK(L228:AC228)&lt;&gt;13,IF(Table3[[#This Row],[Comments]]="Please order in multiples of 20. Minimum order of 100.",IF(COUNTBLANK(Table3[[#This Row],[Date 1]:[Order]])=12,"",1),1),IF(OR(F228="yes",G228="yes",H228="yes",I228="yes",J228="yes",K228="yes"="yes"),1,""))</f>
        <v/>
      </c>
    </row>
    <row r="229" spans="1:48" ht="36" thickBot="1" x14ac:dyDescent="0.4">
      <c r="A229" s="27" t="s">
        <v>187</v>
      </c>
      <c r="B229" s="164">
        <v>2895</v>
      </c>
      <c r="C229" s="16" t="s">
        <v>3282</v>
      </c>
      <c r="D229" s="32" t="s">
        <v>915</v>
      </c>
      <c r="E229" s="31"/>
      <c r="F229" s="30" t="s">
        <v>128</v>
      </c>
      <c r="G229" s="30" t="s">
        <v>128</v>
      </c>
      <c r="H229" s="30" t="s">
        <v>128</v>
      </c>
      <c r="I229" s="30" t="s">
        <v>128</v>
      </c>
      <c r="J229" s="30" t="s">
        <v>21</v>
      </c>
      <c r="K229" s="30" t="s">
        <v>21</v>
      </c>
      <c r="L229" s="22"/>
      <c r="M229" s="20"/>
      <c r="N229" s="20"/>
      <c r="O229" s="20"/>
      <c r="P229" s="20"/>
      <c r="Q229" s="20"/>
      <c r="R229" s="20"/>
      <c r="S229" s="21"/>
      <c r="T229" s="181" t="str">
        <f>Table3[[#This Row],[Column12]]</f>
        <v>Auto:</v>
      </c>
      <c r="U229" s="25"/>
      <c r="V229" s="51" t="str">
        <f>IF(Table3[[#This Row],[TagOrderMethod]]="Ratio:","plants per 1 tag",IF(Table3[[#This Row],[TagOrderMethod]]="tags included","",IF(Table3[[#This Row],[TagOrderMethod]]="Qty:","tags",IF(Table3[[#This Row],[TagOrderMethod]]="Auto:",IF(U229&lt;&gt;"","tags","")))))</f>
        <v/>
      </c>
      <c r="W229" s="17">
        <v>50</v>
      </c>
      <c r="X229" s="17" t="str">
        <f>IF(ISNUMBER(SEARCH("tag",Table3[[#This Row],[Notes]])), "Yes", "No")</f>
        <v>No</v>
      </c>
      <c r="Y229" s="17" t="str">
        <f>IF(Table3[[#This Row],[Column11]]="yes","tags included","Auto:")</f>
        <v>Auto:</v>
      </c>
      <c r="Z2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Row],[TagOrderMethod]]="Auto:",IF(U229&gt;0,U229,IF(COUNTBLANK(L229:S229)=8,"",(IF(Table3[[#This Row],[Column11]]&lt;&gt;"no",Table3[[#This Row],[Size]]*(SUM(Table3[[#This Row],[Date 1]:[Date 8]])),"")))),""))),(Table3[[#This Row],[Bundle]])),"")</f>
        <v/>
      </c>
      <c r="AB229" s="94" t="str">
        <f t="shared" si="4"/>
        <v/>
      </c>
      <c r="AC229" s="75"/>
      <c r="AD229" s="42"/>
      <c r="AE229" s="43"/>
      <c r="AF229" s="44"/>
      <c r="AG229" s="134" t="s">
        <v>3985</v>
      </c>
      <c r="AH229" s="134" t="s">
        <v>3986</v>
      </c>
      <c r="AI229" s="134" t="s">
        <v>3987</v>
      </c>
      <c r="AJ229" s="134" t="s">
        <v>3988</v>
      </c>
      <c r="AK229" s="134" t="s">
        <v>21</v>
      </c>
      <c r="AL229" s="134" t="s">
        <v>21</v>
      </c>
      <c r="AM229" s="134" t="b">
        <f>IF(AND(Table3[[#This Row],[Column68]]=TRUE,COUNTBLANK(Table3[[#This Row],[Date 1]:[Date 8]])=8),TRUE,FALSE)</f>
        <v>0</v>
      </c>
      <c r="AN229" s="134" t="b">
        <f>COUNTIF(Table3[[#This Row],[512]:[51]],"yes")&gt;0</f>
        <v>0</v>
      </c>
      <c r="AO229" s="45" t="str">
        <f>IF(Table3[[#This Row],[512]]="yes",Table3[[#This Row],[Column1]],"")</f>
        <v/>
      </c>
      <c r="AP229" s="45" t="str">
        <f>IF(Table3[[#This Row],[250]]="yes",Table3[[#This Row],[Column1.5]],"")</f>
        <v/>
      </c>
      <c r="AQ229" s="45" t="str">
        <f>IF(Table3[[#This Row],[288]]="yes",Table3[[#This Row],[Column2]],"")</f>
        <v/>
      </c>
      <c r="AR229" s="45" t="str">
        <f>IF(Table3[[#This Row],[144]]="yes",Table3[[#This Row],[Column3]],"")</f>
        <v/>
      </c>
      <c r="AS229" s="45" t="str">
        <f>IF(Table3[[#This Row],[26]]="yes",Table3[[#This Row],[Column4]],"")</f>
        <v/>
      </c>
      <c r="AT229" s="45" t="str">
        <f>IF(Table3[[#This Row],[51]]="yes",Table3[[#This Row],[Column5]],"")</f>
        <v/>
      </c>
      <c r="AU229" s="29" t="str">
        <f>IF(COUNTBLANK(Table3[[#This Row],[Date 1]:[Date 8]])=7,IF(Table3[[#This Row],[Column9]]&lt;&gt;"",IF(SUM(L229:S229)&lt;&gt;0,Table3[[#This Row],[Column9]],""),""),(SUBSTITUTE(TRIM(SUBSTITUTE(AO229&amp;","&amp;AP229&amp;","&amp;AQ229&amp;","&amp;AR229&amp;","&amp;AS229&amp;","&amp;AT229&amp;",",","," "))," ",", ")))</f>
        <v/>
      </c>
      <c r="AV229" s="35" t="str">
        <f>IF(COUNTBLANK(L229:AC229)&lt;&gt;13,IF(Table3[[#This Row],[Comments]]="Please order in multiples of 20. Minimum order of 100.",IF(COUNTBLANK(Table3[[#This Row],[Date 1]:[Order]])=12,"",1),1),IF(OR(F229="yes",G229="yes",H229="yes",I229="yes",J229="yes",K229="yes"="yes"),1,""))</f>
        <v/>
      </c>
    </row>
    <row r="230" spans="1:48" ht="36" thickBot="1" x14ac:dyDescent="0.4">
      <c r="A230" s="27" t="s">
        <v>187</v>
      </c>
      <c r="B230" s="164">
        <v>2900</v>
      </c>
      <c r="C230" s="16" t="s">
        <v>3282</v>
      </c>
      <c r="D230" s="32" t="s">
        <v>1543</v>
      </c>
      <c r="E230" s="31"/>
      <c r="F230" s="30" t="s">
        <v>128</v>
      </c>
      <c r="G230" s="30" t="s">
        <v>128</v>
      </c>
      <c r="H230" s="30" t="s">
        <v>128</v>
      </c>
      <c r="I230" s="30" t="s">
        <v>128</v>
      </c>
      <c r="J230" s="30" t="s">
        <v>21</v>
      </c>
      <c r="K230" s="30" t="s">
        <v>21</v>
      </c>
      <c r="L230" s="22"/>
      <c r="M230" s="20"/>
      <c r="N230" s="20"/>
      <c r="O230" s="20"/>
      <c r="P230" s="20"/>
      <c r="Q230" s="20"/>
      <c r="R230" s="20"/>
      <c r="S230" s="21"/>
      <c r="T230" s="181" t="str">
        <f>Table3[[#This Row],[Column12]]</f>
        <v>Auto:</v>
      </c>
      <c r="U230" s="25"/>
      <c r="V230" s="51" t="str">
        <f>IF(Table3[[#This Row],[TagOrderMethod]]="Ratio:","plants per 1 tag",IF(Table3[[#This Row],[TagOrderMethod]]="tags included","",IF(Table3[[#This Row],[TagOrderMethod]]="Qty:","tags",IF(Table3[[#This Row],[TagOrderMethod]]="Auto:",IF(U230&lt;&gt;"","tags","")))))</f>
        <v/>
      </c>
      <c r="W230" s="17">
        <v>50</v>
      </c>
      <c r="X230" s="17" t="str">
        <f>IF(ISNUMBER(SEARCH("tag",Table3[[#This Row],[Notes]])), "Yes", "No")</f>
        <v>No</v>
      </c>
      <c r="Y230" s="17" t="str">
        <f>IF(Table3[[#This Row],[Column11]]="yes","tags included","Auto:")</f>
        <v>Auto:</v>
      </c>
      <c r="Z2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Row],[TagOrderMethod]]="Auto:",IF(U230&gt;0,U230,IF(COUNTBLANK(L230:S230)=8,"",(IF(Table3[[#This Row],[Column11]]&lt;&gt;"no",Table3[[#This Row],[Size]]*(SUM(Table3[[#This Row],[Date 1]:[Date 8]])),"")))),""))),(Table3[[#This Row],[Bundle]])),"")</f>
        <v/>
      </c>
      <c r="AB230" s="94" t="str">
        <f t="shared" si="4"/>
        <v/>
      </c>
      <c r="AC230" s="75"/>
      <c r="AD230" s="42"/>
      <c r="AE230" s="43"/>
      <c r="AF230" s="44"/>
      <c r="AG230" s="134" t="s">
        <v>3989</v>
      </c>
      <c r="AH230" s="134" t="s">
        <v>3990</v>
      </c>
      <c r="AI230" s="134" t="s">
        <v>3991</v>
      </c>
      <c r="AJ230" s="134" t="s">
        <v>3992</v>
      </c>
      <c r="AK230" s="134" t="s">
        <v>21</v>
      </c>
      <c r="AL230" s="134" t="s">
        <v>21</v>
      </c>
      <c r="AM230" s="134" t="b">
        <f>IF(AND(Table3[[#This Row],[Column68]]=TRUE,COUNTBLANK(Table3[[#This Row],[Date 1]:[Date 8]])=8),TRUE,FALSE)</f>
        <v>0</v>
      </c>
      <c r="AN230" s="134" t="b">
        <f>COUNTIF(Table3[[#This Row],[512]:[51]],"yes")&gt;0</f>
        <v>0</v>
      </c>
      <c r="AO230" s="45" t="str">
        <f>IF(Table3[[#This Row],[512]]="yes",Table3[[#This Row],[Column1]],"")</f>
        <v/>
      </c>
      <c r="AP230" s="45" t="str">
        <f>IF(Table3[[#This Row],[250]]="yes",Table3[[#This Row],[Column1.5]],"")</f>
        <v/>
      </c>
      <c r="AQ230" s="45" t="str">
        <f>IF(Table3[[#This Row],[288]]="yes",Table3[[#This Row],[Column2]],"")</f>
        <v/>
      </c>
      <c r="AR230" s="45" t="str">
        <f>IF(Table3[[#This Row],[144]]="yes",Table3[[#This Row],[Column3]],"")</f>
        <v/>
      </c>
      <c r="AS230" s="45" t="str">
        <f>IF(Table3[[#This Row],[26]]="yes",Table3[[#This Row],[Column4]],"")</f>
        <v/>
      </c>
      <c r="AT230" s="45" t="str">
        <f>IF(Table3[[#This Row],[51]]="yes",Table3[[#This Row],[Column5]],"")</f>
        <v/>
      </c>
      <c r="AU230" s="29" t="str">
        <f>IF(COUNTBLANK(Table3[[#This Row],[Date 1]:[Date 8]])=7,IF(Table3[[#This Row],[Column9]]&lt;&gt;"",IF(SUM(L230:S230)&lt;&gt;0,Table3[[#This Row],[Column9]],""),""),(SUBSTITUTE(TRIM(SUBSTITUTE(AO230&amp;","&amp;AP230&amp;","&amp;AQ230&amp;","&amp;AR230&amp;","&amp;AS230&amp;","&amp;AT230&amp;",",","," "))," ",", ")))</f>
        <v/>
      </c>
      <c r="AV230" s="35" t="str">
        <f>IF(COUNTBLANK(L230:AC230)&lt;&gt;13,IF(Table3[[#This Row],[Comments]]="Please order in multiples of 20. Minimum order of 100.",IF(COUNTBLANK(Table3[[#This Row],[Date 1]:[Order]])=12,"",1),1),IF(OR(F230="yes",G230="yes",H230="yes",I230="yes",J230="yes",K230="yes"="yes"),1,""))</f>
        <v/>
      </c>
    </row>
    <row r="231" spans="1:48" ht="36" thickBot="1" x14ac:dyDescent="0.4">
      <c r="A231" s="27" t="s">
        <v>187</v>
      </c>
      <c r="B231" s="164">
        <v>2905</v>
      </c>
      <c r="C231" s="16" t="s">
        <v>3282</v>
      </c>
      <c r="D231" s="32" t="s">
        <v>916</v>
      </c>
      <c r="E231" s="31"/>
      <c r="F231" s="30" t="s">
        <v>128</v>
      </c>
      <c r="G231" s="30" t="s">
        <v>128</v>
      </c>
      <c r="H231" s="30" t="s">
        <v>128</v>
      </c>
      <c r="I231" s="30" t="s">
        <v>128</v>
      </c>
      <c r="J231" s="30" t="s">
        <v>21</v>
      </c>
      <c r="K231" s="30" t="s">
        <v>21</v>
      </c>
      <c r="L231" s="22"/>
      <c r="M231" s="20"/>
      <c r="N231" s="20"/>
      <c r="O231" s="20"/>
      <c r="P231" s="20"/>
      <c r="Q231" s="20"/>
      <c r="R231" s="20"/>
      <c r="S231" s="21"/>
      <c r="T231" s="181" t="str">
        <f>Table3[[#This Row],[Column12]]</f>
        <v>Auto:</v>
      </c>
      <c r="U231" s="25"/>
      <c r="V231" s="51" t="str">
        <f>IF(Table3[[#This Row],[TagOrderMethod]]="Ratio:","plants per 1 tag",IF(Table3[[#This Row],[TagOrderMethod]]="tags included","",IF(Table3[[#This Row],[TagOrderMethod]]="Qty:","tags",IF(Table3[[#This Row],[TagOrderMethod]]="Auto:",IF(U231&lt;&gt;"","tags","")))))</f>
        <v/>
      </c>
      <c r="W231" s="17">
        <v>50</v>
      </c>
      <c r="X231" s="17" t="str">
        <f>IF(ISNUMBER(SEARCH("tag",Table3[[#This Row],[Notes]])), "Yes", "No")</f>
        <v>No</v>
      </c>
      <c r="Y231" s="17" t="str">
        <f>IF(Table3[[#This Row],[Column11]]="yes","tags included","Auto:")</f>
        <v>Auto:</v>
      </c>
      <c r="Z2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Row],[TagOrderMethod]]="Auto:",IF(U231&gt;0,U231,IF(COUNTBLANK(L231:S231)=8,"",(IF(Table3[[#This Row],[Column11]]&lt;&gt;"no",Table3[[#This Row],[Size]]*(SUM(Table3[[#This Row],[Date 1]:[Date 8]])),"")))),""))),(Table3[[#This Row],[Bundle]])),"")</f>
        <v/>
      </c>
      <c r="AB231" s="94" t="str">
        <f t="shared" si="4"/>
        <v/>
      </c>
      <c r="AC231" s="75"/>
      <c r="AD231" s="42"/>
      <c r="AE231" s="43"/>
      <c r="AF231" s="44"/>
      <c r="AG231" s="134" t="s">
        <v>3993</v>
      </c>
      <c r="AH231" s="134" t="s">
        <v>3994</v>
      </c>
      <c r="AI231" s="134" t="s">
        <v>3995</v>
      </c>
      <c r="AJ231" s="134" t="s">
        <v>3996</v>
      </c>
      <c r="AK231" s="134" t="s">
        <v>21</v>
      </c>
      <c r="AL231" s="134" t="s">
        <v>21</v>
      </c>
      <c r="AM231" s="134" t="b">
        <f>IF(AND(Table3[[#This Row],[Column68]]=TRUE,COUNTBLANK(Table3[[#This Row],[Date 1]:[Date 8]])=8),TRUE,FALSE)</f>
        <v>0</v>
      </c>
      <c r="AN231" s="134" t="b">
        <f>COUNTIF(Table3[[#This Row],[512]:[51]],"yes")&gt;0</f>
        <v>0</v>
      </c>
      <c r="AO231" s="45" t="str">
        <f>IF(Table3[[#This Row],[512]]="yes",Table3[[#This Row],[Column1]],"")</f>
        <v/>
      </c>
      <c r="AP231" s="45" t="str">
        <f>IF(Table3[[#This Row],[250]]="yes",Table3[[#This Row],[Column1.5]],"")</f>
        <v/>
      </c>
      <c r="AQ231" s="45" t="str">
        <f>IF(Table3[[#This Row],[288]]="yes",Table3[[#This Row],[Column2]],"")</f>
        <v/>
      </c>
      <c r="AR231" s="45" t="str">
        <f>IF(Table3[[#This Row],[144]]="yes",Table3[[#This Row],[Column3]],"")</f>
        <v/>
      </c>
      <c r="AS231" s="45" t="str">
        <f>IF(Table3[[#This Row],[26]]="yes",Table3[[#This Row],[Column4]],"")</f>
        <v/>
      </c>
      <c r="AT231" s="45" t="str">
        <f>IF(Table3[[#This Row],[51]]="yes",Table3[[#This Row],[Column5]],"")</f>
        <v/>
      </c>
      <c r="AU231" s="29" t="str">
        <f>IF(COUNTBLANK(Table3[[#This Row],[Date 1]:[Date 8]])=7,IF(Table3[[#This Row],[Column9]]&lt;&gt;"",IF(SUM(L231:S231)&lt;&gt;0,Table3[[#This Row],[Column9]],""),""),(SUBSTITUTE(TRIM(SUBSTITUTE(AO231&amp;","&amp;AP231&amp;","&amp;AQ231&amp;","&amp;AR231&amp;","&amp;AS231&amp;","&amp;AT231&amp;",",","," "))," ",", ")))</f>
        <v/>
      </c>
      <c r="AV231" s="35" t="str">
        <f>IF(COUNTBLANK(L231:AC231)&lt;&gt;13,IF(Table3[[#This Row],[Comments]]="Please order in multiples of 20. Minimum order of 100.",IF(COUNTBLANK(Table3[[#This Row],[Date 1]:[Order]])=12,"",1),1),IF(OR(F231="yes",G231="yes",H231="yes",I231="yes",J231="yes",K231="yes"="yes"),1,""))</f>
        <v/>
      </c>
    </row>
    <row r="232" spans="1:48" ht="36" thickBot="1" x14ac:dyDescent="0.4">
      <c r="A232" s="27" t="s">
        <v>187</v>
      </c>
      <c r="B232" s="164">
        <v>2910</v>
      </c>
      <c r="C232" s="16" t="s">
        <v>3282</v>
      </c>
      <c r="D232" s="32" t="s">
        <v>917</v>
      </c>
      <c r="E232" s="31"/>
      <c r="F232" s="30" t="s">
        <v>128</v>
      </c>
      <c r="G232" s="30" t="s">
        <v>128</v>
      </c>
      <c r="H232" s="30" t="s">
        <v>128</v>
      </c>
      <c r="I232" s="30" t="s">
        <v>128</v>
      </c>
      <c r="J232" s="30" t="s">
        <v>21</v>
      </c>
      <c r="K232" s="30" t="s">
        <v>21</v>
      </c>
      <c r="L232" s="22"/>
      <c r="M232" s="20"/>
      <c r="N232" s="20"/>
      <c r="O232" s="20"/>
      <c r="P232" s="20"/>
      <c r="Q232" s="20"/>
      <c r="R232" s="20"/>
      <c r="S232" s="21"/>
      <c r="T232" s="181" t="str">
        <f>Table3[[#This Row],[Column12]]</f>
        <v>Auto:</v>
      </c>
      <c r="U232" s="25"/>
      <c r="V232" s="51" t="str">
        <f>IF(Table3[[#This Row],[TagOrderMethod]]="Ratio:","plants per 1 tag",IF(Table3[[#This Row],[TagOrderMethod]]="tags included","",IF(Table3[[#This Row],[TagOrderMethod]]="Qty:","tags",IF(Table3[[#This Row],[TagOrderMethod]]="Auto:",IF(U232&lt;&gt;"","tags","")))))</f>
        <v/>
      </c>
      <c r="W232" s="17">
        <v>50</v>
      </c>
      <c r="X232" s="17" t="str">
        <f>IF(ISNUMBER(SEARCH("tag",Table3[[#This Row],[Notes]])), "Yes", "No")</f>
        <v>No</v>
      </c>
      <c r="Y232" s="17" t="str">
        <f>IF(Table3[[#This Row],[Column11]]="yes","tags included","Auto:")</f>
        <v>Auto:</v>
      </c>
      <c r="Z2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Row],[TagOrderMethod]]="Auto:",IF(U232&gt;0,U232,IF(COUNTBLANK(L232:S232)=8,"",(IF(Table3[[#This Row],[Column11]]&lt;&gt;"no",Table3[[#This Row],[Size]]*(SUM(Table3[[#This Row],[Date 1]:[Date 8]])),"")))),""))),(Table3[[#This Row],[Bundle]])),"")</f>
        <v/>
      </c>
      <c r="AB232" s="94" t="str">
        <f t="shared" si="4"/>
        <v/>
      </c>
      <c r="AC232" s="75"/>
      <c r="AD232" s="42"/>
      <c r="AE232" s="43"/>
      <c r="AF232" s="44"/>
      <c r="AG232" s="134" t="s">
        <v>3997</v>
      </c>
      <c r="AH232" s="134" t="s">
        <v>3998</v>
      </c>
      <c r="AI232" s="134" t="s">
        <v>3999</v>
      </c>
      <c r="AJ232" s="134" t="s">
        <v>4000</v>
      </c>
      <c r="AK232" s="134" t="s">
        <v>21</v>
      </c>
      <c r="AL232" s="134" t="s">
        <v>21</v>
      </c>
      <c r="AM232" s="134" t="b">
        <f>IF(AND(Table3[[#This Row],[Column68]]=TRUE,COUNTBLANK(Table3[[#This Row],[Date 1]:[Date 8]])=8),TRUE,FALSE)</f>
        <v>0</v>
      </c>
      <c r="AN232" s="134" t="b">
        <f>COUNTIF(Table3[[#This Row],[512]:[51]],"yes")&gt;0</f>
        <v>0</v>
      </c>
      <c r="AO232" s="45" t="str">
        <f>IF(Table3[[#This Row],[512]]="yes",Table3[[#This Row],[Column1]],"")</f>
        <v/>
      </c>
      <c r="AP232" s="45" t="str">
        <f>IF(Table3[[#This Row],[250]]="yes",Table3[[#This Row],[Column1.5]],"")</f>
        <v/>
      </c>
      <c r="AQ232" s="45" t="str">
        <f>IF(Table3[[#This Row],[288]]="yes",Table3[[#This Row],[Column2]],"")</f>
        <v/>
      </c>
      <c r="AR232" s="45" t="str">
        <f>IF(Table3[[#This Row],[144]]="yes",Table3[[#This Row],[Column3]],"")</f>
        <v/>
      </c>
      <c r="AS232" s="45" t="str">
        <f>IF(Table3[[#This Row],[26]]="yes",Table3[[#This Row],[Column4]],"")</f>
        <v/>
      </c>
      <c r="AT232" s="45" t="str">
        <f>IF(Table3[[#This Row],[51]]="yes",Table3[[#This Row],[Column5]],"")</f>
        <v/>
      </c>
      <c r="AU232" s="29" t="str">
        <f>IF(COUNTBLANK(Table3[[#This Row],[Date 1]:[Date 8]])=7,IF(Table3[[#This Row],[Column9]]&lt;&gt;"",IF(SUM(L232:S232)&lt;&gt;0,Table3[[#This Row],[Column9]],""),""),(SUBSTITUTE(TRIM(SUBSTITUTE(AO232&amp;","&amp;AP232&amp;","&amp;AQ232&amp;","&amp;AR232&amp;","&amp;AS232&amp;","&amp;AT232&amp;",",","," "))," ",", ")))</f>
        <v/>
      </c>
      <c r="AV232" s="35" t="str">
        <f>IF(COUNTBLANK(L232:AC232)&lt;&gt;13,IF(Table3[[#This Row],[Comments]]="Please order in multiples of 20. Minimum order of 100.",IF(COUNTBLANK(Table3[[#This Row],[Date 1]:[Order]])=12,"",1),1),IF(OR(F232="yes",G232="yes",H232="yes",I232="yes",J232="yes",K232="yes"="yes"),1,""))</f>
        <v/>
      </c>
    </row>
    <row r="233" spans="1:48" ht="36" thickBot="1" x14ac:dyDescent="0.4">
      <c r="A233" s="27" t="s">
        <v>187</v>
      </c>
      <c r="B233" s="164">
        <v>2915</v>
      </c>
      <c r="C233" s="16" t="s">
        <v>3282</v>
      </c>
      <c r="D233" s="32" t="s">
        <v>918</v>
      </c>
      <c r="E233" s="31"/>
      <c r="F233" s="30" t="s">
        <v>128</v>
      </c>
      <c r="G233" s="30" t="s">
        <v>128</v>
      </c>
      <c r="H233" s="30" t="s">
        <v>128</v>
      </c>
      <c r="I233" s="30" t="s">
        <v>128</v>
      </c>
      <c r="J233" s="30" t="s">
        <v>21</v>
      </c>
      <c r="K233" s="30" t="s">
        <v>21</v>
      </c>
      <c r="L233" s="22"/>
      <c r="M233" s="20"/>
      <c r="N233" s="20"/>
      <c r="O233" s="20"/>
      <c r="P233" s="20"/>
      <c r="Q233" s="20"/>
      <c r="R233" s="20"/>
      <c r="S233" s="21"/>
      <c r="T233" s="181" t="str">
        <f>Table3[[#This Row],[Column12]]</f>
        <v>Auto:</v>
      </c>
      <c r="U233" s="25"/>
      <c r="V233" s="51" t="str">
        <f>IF(Table3[[#This Row],[TagOrderMethod]]="Ratio:","plants per 1 tag",IF(Table3[[#This Row],[TagOrderMethod]]="tags included","",IF(Table3[[#This Row],[TagOrderMethod]]="Qty:","tags",IF(Table3[[#This Row],[TagOrderMethod]]="Auto:",IF(U233&lt;&gt;"","tags","")))))</f>
        <v/>
      </c>
      <c r="W233" s="17">
        <v>50</v>
      </c>
      <c r="X233" s="17" t="str">
        <f>IF(ISNUMBER(SEARCH("tag",Table3[[#This Row],[Notes]])), "Yes", "No")</f>
        <v>No</v>
      </c>
      <c r="Y233" s="17" t="str">
        <f>IF(Table3[[#This Row],[Column11]]="yes","tags included","Auto:")</f>
        <v>Auto:</v>
      </c>
      <c r="Z2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Row],[TagOrderMethod]]="Auto:",IF(U233&gt;0,U233,IF(COUNTBLANK(L233:S233)=8,"",(IF(Table3[[#This Row],[Column11]]&lt;&gt;"no",Table3[[#This Row],[Size]]*(SUM(Table3[[#This Row],[Date 1]:[Date 8]])),"")))),""))),(Table3[[#This Row],[Bundle]])),"")</f>
        <v/>
      </c>
      <c r="AB233" s="94" t="str">
        <f t="shared" si="4"/>
        <v/>
      </c>
      <c r="AC233" s="75"/>
      <c r="AD233" s="42"/>
      <c r="AE233" s="43"/>
      <c r="AF233" s="44"/>
      <c r="AG233" s="134" t="s">
        <v>4001</v>
      </c>
      <c r="AH233" s="134" t="s">
        <v>4002</v>
      </c>
      <c r="AI233" s="134" t="s">
        <v>4003</v>
      </c>
      <c r="AJ233" s="134" t="s">
        <v>4004</v>
      </c>
      <c r="AK233" s="134" t="s">
        <v>21</v>
      </c>
      <c r="AL233" s="134" t="s">
        <v>21</v>
      </c>
      <c r="AM233" s="134" t="b">
        <f>IF(AND(Table3[[#This Row],[Column68]]=TRUE,COUNTBLANK(Table3[[#This Row],[Date 1]:[Date 8]])=8),TRUE,FALSE)</f>
        <v>0</v>
      </c>
      <c r="AN233" s="134" t="b">
        <f>COUNTIF(Table3[[#This Row],[512]:[51]],"yes")&gt;0</f>
        <v>0</v>
      </c>
      <c r="AO233" s="45" t="str">
        <f>IF(Table3[[#This Row],[512]]="yes",Table3[[#This Row],[Column1]],"")</f>
        <v/>
      </c>
      <c r="AP233" s="45" t="str">
        <f>IF(Table3[[#This Row],[250]]="yes",Table3[[#This Row],[Column1.5]],"")</f>
        <v/>
      </c>
      <c r="AQ233" s="45" t="str">
        <f>IF(Table3[[#This Row],[288]]="yes",Table3[[#This Row],[Column2]],"")</f>
        <v/>
      </c>
      <c r="AR233" s="45" t="str">
        <f>IF(Table3[[#This Row],[144]]="yes",Table3[[#This Row],[Column3]],"")</f>
        <v/>
      </c>
      <c r="AS233" s="45" t="str">
        <f>IF(Table3[[#This Row],[26]]="yes",Table3[[#This Row],[Column4]],"")</f>
        <v/>
      </c>
      <c r="AT233" s="45" t="str">
        <f>IF(Table3[[#This Row],[51]]="yes",Table3[[#This Row],[Column5]],"")</f>
        <v/>
      </c>
      <c r="AU233" s="29" t="str">
        <f>IF(COUNTBLANK(Table3[[#This Row],[Date 1]:[Date 8]])=7,IF(Table3[[#This Row],[Column9]]&lt;&gt;"",IF(SUM(L233:S233)&lt;&gt;0,Table3[[#This Row],[Column9]],""),""),(SUBSTITUTE(TRIM(SUBSTITUTE(AO233&amp;","&amp;AP233&amp;","&amp;AQ233&amp;","&amp;AR233&amp;","&amp;AS233&amp;","&amp;AT233&amp;",",","," "))," ",", ")))</f>
        <v/>
      </c>
      <c r="AV233" s="35" t="str">
        <f>IF(COUNTBLANK(L233:AC233)&lt;&gt;13,IF(Table3[[#This Row],[Comments]]="Please order in multiples of 20. Minimum order of 100.",IF(COUNTBLANK(Table3[[#This Row],[Date 1]:[Order]])=12,"",1),1),IF(OR(F233="yes",G233="yes",H233="yes",I233="yes",J233="yes",K233="yes"="yes"),1,""))</f>
        <v/>
      </c>
    </row>
    <row r="234" spans="1:48" ht="36" thickBot="1" x14ac:dyDescent="0.4">
      <c r="A234" s="27" t="s">
        <v>187</v>
      </c>
      <c r="B234" s="164">
        <v>2920</v>
      </c>
      <c r="C234" s="16" t="s">
        <v>3282</v>
      </c>
      <c r="D234" s="32" t="s">
        <v>1544</v>
      </c>
      <c r="E234" s="31"/>
      <c r="F234" s="30" t="s">
        <v>128</v>
      </c>
      <c r="G234" s="30" t="s">
        <v>128</v>
      </c>
      <c r="H234" s="30" t="s">
        <v>128</v>
      </c>
      <c r="I234" s="30" t="s">
        <v>128</v>
      </c>
      <c r="J234" s="30" t="s">
        <v>21</v>
      </c>
      <c r="K234" s="30" t="s">
        <v>21</v>
      </c>
      <c r="L234" s="22"/>
      <c r="M234" s="20"/>
      <c r="N234" s="20"/>
      <c r="O234" s="20"/>
      <c r="P234" s="20"/>
      <c r="Q234" s="20"/>
      <c r="R234" s="20"/>
      <c r="S234" s="21"/>
      <c r="T234" s="181" t="str">
        <f>Table3[[#This Row],[Column12]]</f>
        <v>Auto:</v>
      </c>
      <c r="U234" s="25"/>
      <c r="V234" s="51" t="str">
        <f>IF(Table3[[#This Row],[TagOrderMethod]]="Ratio:","plants per 1 tag",IF(Table3[[#This Row],[TagOrderMethod]]="tags included","",IF(Table3[[#This Row],[TagOrderMethod]]="Qty:","tags",IF(Table3[[#This Row],[TagOrderMethod]]="Auto:",IF(U234&lt;&gt;"","tags","")))))</f>
        <v/>
      </c>
      <c r="W234" s="17">
        <v>50</v>
      </c>
      <c r="X234" s="17" t="str">
        <f>IF(ISNUMBER(SEARCH("tag",Table3[[#This Row],[Notes]])), "Yes", "No")</f>
        <v>No</v>
      </c>
      <c r="Y234" s="17" t="str">
        <f>IF(Table3[[#This Row],[Column11]]="yes","tags included","Auto:")</f>
        <v>Auto:</v>
      </c>
      <c r="Z2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Row],[TagOrderMethod]]="Auto:",IF(U234&gt;0,U234,IF(COUNTBLANK(L234:S234)=8,"",(IF(Table3[[#This Row],[Column11]]&lt;&gt;"no",Table3[[#This Row],[Size]]*(SUM(Table3[[#This Row],[Date 1]:[Date 8]])),"")))),""))),(Table3[[#This Row],[Bundle]])),"")</f>
        <v/>
      </c>
      <c r="AB234" s="94" t="str">
        <f t="shared" si="4"/>
        <v/>
      </c>
      <c r="AC234" s="75"/>
      <c r="AD234" s="42"/>
      <c r="AE234" s="43"/>
      <c r="AF234" s="44"/>
      <c r="AG234" s="134" t="s">
        <v>4005</v>
      </c>
      <c r="AH234" s="134" t="s">
        <v>4006</v>
      </c>
      <c r="AI234" s="134" t="s">
        <v>4007</v>
      </c>
      <c r="AJ234" s="134" t="s">
        <v>4008</v>
      </c>
      <c r="AK234" s="134" t="s">
        <v>21</v>
      </c>
      <c r="AL234" s="134" t="s">
        <v>21</v>
      </c>
      <c r="AM234" s="134" t="b">
        <f>IF(AND(Table3[[#This Row],[Column68]]=TRUE,COUNTBLANK(Table3[[#This Row],[Date 1]:[Date 8]])=8),TRUE,FALSE)</f>
        <v>0</v>
      </c>
      <c r="AN234" s="134" t="b">
        <f>COUNTIF(Table3[[#This Row],[512]:[51]],"yes")&gt;0</f>
        <v>0</v>
      </c>
      <c r="AO234" s="45" t="str">
        <f>IF(Table3[[#This Row],[512]]="yes",Table3[[#This Row],[Column1]],"")</f>
        <v/>
      </c>
      <c r="AP234" s="45" t="str">
        <f>IF(Table3[[#This Row],[250]]="yes",Table3[[#This Row],[Column1.5]],"")</f>
        <v/>
      </c>
      <c r="AQ234" s="45" t="str">
        <f>IF(Table3[[#This Row],[288]]="yes",Table3[[#This Row],[Column2]],"")</f>
        <v/>
      </c>
      <c r="AR234" s="45" t="str">
        <f>IF(Table3[[#This Row],[144]]="yes",Table3[[#This Row],[Column3]],"")</f>
        <v/>
      </c>
      <c r="AS234" s="45" t="str">
        <f>IF(Table3[[#This Row],[26]]="yes",Table3[[#This Row],[Column4]],"")</f>
        <v/>
      </c>
      <c r="AT234" s="45" t="str">
        <f>IF(Table3[[#This Row],[51]]="yes",Table3[[#This Row],[Column5]],"")</f>
        <v/>
      </c>
      <c r="AU234" s="29" t="str">
        <f>IF(COUNTBLANK(Table3[[#This Row],[Date 1]:[Date 8]])=7,IF(Table3[[#This Row],[Column9]]&lt;&gt;"",IF(SUM(L234:S234)&lt;&gt;0,Table3[[#This Row],[Column9]],""),""),(SUBSTITUTE(TRIM(SUBSTITUTE(AO234&amp;","&amp;AP234&amp;","&amp;AQ234&amp;","&amp;AR234&amp;","&amp;AS234&amp;","&amp;AT234&amp;",",","," "))," ",", ")))</f>
        <v/>
      </c>
      <c r="AV234" s="35" t="str">
        <f>IF(COUNTBLANK(L234:AC234)&lt;&gt;13,IF(Table3[[#This Row],[Comments]]="Please order in multiples of 20. Minimum order of 100.",IF(COUNTBLANK(Table3[[#This Row],[Date 1]:[Order]])=12,"",1),1),IF(OR(F234="yes",G234="yes",H234="yes",I234="yes",J234="yes",K234="yes"="yes"),1,""))</f>
        <v/>
      </c>
    </row>
    <row r="235" spans="1:48" ht="36" thickBot="1" x14ac:dyDescent="0.4">
      <c r="A235" s="27" t="s">
        <v>187</v>
      </c>
      <c r="B235" s="164">
        <v>2925</v>
      </c>
      <c r="C235" s="16" t="s">
        <v>3282</v>
      </c>
      <c r="D235" s="32" t="s">
        <v>919</v>
      </c>
      <c r="E235" s="31"/>
      <c r="F235" s="30" t="s">
        <v>128</v>
      </c>
      <c r="G235" s="30" t="s">
        <v>128</v>
      </c>
      <c r="H235" s="30" t="s">
        <v>128</v>
      </c>
      <c r="I235" s="30" t="s">
        <v>128</v>
      </c>
      <c r="J235" s="30" t="s">
        <v>21</v>
      </c>
      <c r="K235" s="30" t="s">
        <v>21</v>
      </c>
      <c r="L235" s="22"/>
      <c r="M235" s="20"/>
      <c r="N235" s="20"/>
      <c r="O235" s="20"/>
      <c r="P235" s="20"/>
      <c r="Q235" s="20"/>
      <c r="R235" s="20"/>
      <c r="S235" s="21"/>
      <c r="T235" s="181" t="str">
        <f>Table3[[#This Row],[Column12]]</f>
        <v>Auto:</v>
      </c>
      <c r="U235" s="25"/>
      <c r="V235" s="51" t="str">
        <f>IF(Table3[[#This Row],[TagOrderMethod]]="Ratio:","plants per 1 tag",IF(Table3[[#This Row],[TagOrderMethod]]="tags included","",IF(Table3[[#This Row],[TagOrderMethod]]="Qty:","tags",IF(Table3[[#This Row],[TagOrderMethod]]="Auto:",IF(U235&lt;&gt;"","tags","")))))</f>
        <v/>
      </c>
      <c r="W235" s="17">
        <v>50</v>
      </c>
      <c r="X235" s="17" t="str">
        <f>IF(ISNUMBER(SEARCH("tag",Table3[[#This Row],[Notes]])), "Yes", "No")</f>
        <v>No</v>
      </c>
      <c r="Y235" s="17" t="str">
        <f>IF(Table3[[#This Row],[Column11]]="yes","tags included","Auto:")</f>
        <v>Auto:</v>
      </c>
      <c r="Z2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Row],[TagOrderMethod]]="Auto:",IF(U235&gt;0,U235,IF(COUNTBLANK(L235:S235)=8,"",(IF(Table3[[#This Row],[Column11]]&lt;&gt;"no",Table3[[#This Row],[Size]]*(SUM(Table3[[#This Row],[Date 1]:[Date 8]])),"")))),""))),(Table3[[#This Row],[Bundle]])),"")</f>
        <v/>
      </c>
      <c r="AB235" s="94" t="str">
        <f t="shared" si="4"/>
        <v/>
      </c>
      <c r="AC235" s="75"/>
      <c r="AD235" s="42"/>
      <c r="AE235" s="43"/>
      <c r="AF235" s="44"/>
      <c r="AG235" s="134" t="s">
        <v>4009</v>
      </c>
      <c r="AH235" s="134" t="s">
        <v>4010</v>
      </c>
      <c r="AI235" s="134" t="s">
        <v>4011</v>
      </c>
      <c r="AJ235" s="134" t="s">
        <v>4012</v>
      </c>
      <c r="AK235" s="134" t="s">
        <v>21</v>
      </c>
      <c r="AL235" s="134" t="s">
        <v>21</v>
      </c>
      <c r="AM235" s="134" t="b">
        <f>IF(AND(Table3[[#This Row],[Column68]]=TRUE,COUNTBLANK(Table3[[#This Row],[Date 1]:[Date 8]])=8),TRUE,FALSE)</f>
        <v>0</v>
      </c>
      <c r="AN235" s="134" t="b">
        <f>COUNTIF(Table3[[#This Row],[512]:[51]],"yes")&gt;0</f>
        <v>0</v>
      </c>
      <c r="AO235" s="45" t="str">
        <f>IF(Table3[[#This Row],[512]]="yes",Table3[[#This Row],[Column1]],"")</f>
        <v/>
      </c>
      <c r="AP235" s="45" t="str">
        <f>IF(Table3[[#This Row],[250]]="yes",Table3[[#This Row],[Column1.5]],"")</f>
        <v/>
      </c>
      <c r="AQ235" s="45" t="str">
        <f>IF(Table3[[#This Row],[288]]="yes",Table3[[#This Row],[Column2]],"")</f>
        <v/>
      </c>
      <c r="AR235" s="45" t="str">
        <f>IF(Table3[[#This Row],[144]]="yes",Table3[[#This Row],[Column3]],"")</f>
        <v/>
      </c>
      <c r="AS235" s="45" t="str">
        <f>IF(Table3[[#This Row],[26]]="yes",Table3[[#This Row],[Column4]],"")</f>
        <v/>
      </c>
      <c r="AT235" s="45" t="str">
        <f>IF(Table3[[#This Row],[51]]="yes",Table3[[#This Row],[Column5]],"")</f>
        <v/>
      </c>
      <c r="AU235" s="29" t="str">
        <f>IF(COUNTBLANK(Table3[[#This Row],[Date 1]:[Date 8]])=7,IF(Table3[[#This Row],[Column9]]&lt;&gt;"",IF(SUM(L235:S235)&lt;&gt;0,Table3[[#This Row],[Column9]],""),""),(SUBSTITUTE(TRIM(SUBSTITUTE(AO235&amp;","&amp;AP235&amp;","&amp;AQ235&amp;","&amp;AR235&amp;","&amp;AS235&amp;","&amp;AT235&amp;",",","," "))," ",", ")))</f>
        <v/>
      </c>
      <c r="AV235" s="35" t="str">
        <f>IF(COUNTBLANK(L235:AC235)&lt;&gt;13,IF(Table3[[#This Row],[Comments]]="Please order in multiples of 20. Minimum order of 100.",IF(COUNTBLANK(Table3[[#This Row],[Date 1]:[Order]])=12,"",1),1),IF(OR(F235="yes",G235="yes",H235="yes",I235="yes",J235="yes",K235="yes"="yes"),1,""))</f>
        <v/>
      </c>
    </row>
    <row r="236" spans="1:48" ht="36" thickBot="1" x14ac:dyDescent="0.4">
      <c r="A236" s="27" t="s">
        <v>187</v>
      </c>
      <c r="B236" s="164">
        <v>2930</v>
      </c>
      <c r="C236" s="16" t="s">
        <v>3282</v>
      </c>
      <c r="D236" s="32" t="s">
        <v>1545</v>
      </c>
      <c r="E236" s="31"/>
      <c r="F236" s="30" t="s">
        <v>128</v>
      </c>
      <c r="G236" s="30" t="s">
        <v>128</v>
      </c>
      <c r="H236" s="30" t="s">
        <v>128</v>
      </c>
      <c r="I236" s="30" t="s">
        <v>128</v>
      </c>
      <c r="J236" s="30" t="s">
        <v>21</v>
      </c>
      <c r="K236" s="30" t="s">
        <v>21</v>
      </c>
      <c r="L236" s="22"/>
      <c r="M236" s="20"/>
      <c r="N236" s="20"/>
      <c r="O236" s="20"/>
      <c r="P236" s="20"/>
      <c r="Q236" s="20"/>
      <c r="R236" s="20"/>
      <c r="S236" s="21"/>
      <c r="T236" s="181" t="str">
        <f>Table3[[#This Row],[Column12]]</f>
        <v>Auto:</v>
      </c>
      <c r="U236" s="25"/>
      <c r="V236" s="51" t="str">
        <f>IF(Table3[[#This Row],[TagOrderMethod]]="Ratio:","plants per 1 tag",IF(Table3[[#This Row],[TagOrderMethod]]="tags included","",IF(Table3[[#This Row],[TagOrderMethod]]="Qty:","tags",IF(Table3[[#This Row],[TagOrderMethod]]="Auto:",IF(U236&lt;&gt;"","tags","")))))</f>
        <v/>
      </c>
      <c r="W236" s="17">
        <v>50</v>
      </c>
      <c r="X236" s="17" t="str">
        <f>IF(ISNUMBER(SEARCH("tag",Table3[[#This Row],[Notes]])), "Yes", "No")</f>
        <v>No</v>
      </c>
      <c r="Y236" s="17" t="str">
        <f>IF(Table3[[#This Row],[Column11]]="yes","tags included","Auto:")</f>
        <v>Auto:</v>
      </c>
      <c r="Z2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Row],[TagOrderMethod]]="Auto:",IF(U236&gt;0,U236,IF(COUNTBLANK(L236:S236)=8,"",(IF(Table3[[#This Row],[Column11]]&lt;&gt;"no",Table3[[#This Row],[Size]]*(SUM(Table3[[#This Row],[Date 1]:[Date 8]])),"")))),""))),(Table3[[#This Row],[Bundle]])),"")</f>
        <v/>
      </c>
      <c r="AB236" s="94" t="str">
        <f t="shared" si="4"/>
        <v/>
      </c>
      <c r="AC236" s="75"/>
      <c r="AD236" s="42"/>
      <c r="AE236" s="43"/>
      <c r="AF236" s="44"/>
      <c r="AG236" s="134" t="s">
        <v>4013</v>
      </c>
      <c r="AH236" s="134" t="s">
        <v>4014</v>
      </c>
      <c r="AI236" s="134" t="s">
        <v>4015</v>
      </c>
      <c r="AJ236" s="134" t="s">
        <v>4016</v>
      </c>
      <c r="AK236" s="134" t="s">
        <v>21</v>
      </c>
      <c r="AL236" s="134" t="s">
        <v>21</v>
      </c>
      <c r="AM236" s="134" t="b">
        <f>IF(AND(Table3[[#This Row],[Column68]]=TRUE,COUNTBLANK(Table3[[#This Row],[Date 1]:[Date 8]])=8),TRUE,FALSE)</f>
        <v>0</v>
      </c>
      <c r="AN236" s="134" t="b">
        <f>COUNTIF(Table3[[#This Row],[512]:[51]],"yes")&gt;0</f>
        <v>0</v>
      </c>
      <c r="AO236" s="45" t="str">
        <f>IF(Table3[[#This Row],[512]]="yes",Table3[[#This Row],[Column1]],"")</f>
        <v/>
      </c>
      <c r="AP236" s="45" t="str">
        <f>IF(Table3[[#This Row],[250]]="yes",Table3[[#This Row],[Column1.5]],"")</f>
        <v/>
      </c>
      <c r="AQ236" s="45" t="str">
        <f>IF(Table3[[#This Row],[288]]="yes",Table3[[#This Row],[Column2]],"")</f>
        <v/>
      </c>
      <c r="AR236" s="45" t="str">
        <f>IF(Table3[[#This Row],[144]]="yes",Table3[[#This Row],[Column3]],"")</f>
        <v/>
      </c>
      <c r="AS236" s="45" t="str">
        <f>IF(Table3[[#This Row],[26]]="yes",Table3[[#This Row],[Column4]],"")</f>
        <v/>
      </c>
      <c r="AT236" s="45" t="str">
        <f>IF(Table3[[#This Row],[51]]="yes",Table3[[#This Row],[Column5]],"")</f>
        <v/>
      </c>
      <c r="AU236" s="29" t="str">
        <f>IF(COUNTBLANK(Table3[[#This Row],[Date 1]:[Date 8]])=7,IF(Table3[[#This Row],[Column9]]&lt;&gt;"",IF(SUM(L236:S236)&lt;&gt;0,Table3[[#This Row],[Column9]],""),""),(SUBSTITUTE(TRIM(SUBSTITUTE(AO236&amp;","&amp;AP236&amp;","&amp;AQ236&amp;","&amp;AR236&amp;","&amp;AS236&amp;","&amp;AT236&amp;",",","," "))," ",", ")))</f>
        <v/>
      </c>
      <c r="AV236" s="35" t="str">
        <f>IF(COUNTBLANK(L236:AC236)&lt;&gt;13,IF(Table3[[#This Row],[Comments]]="Please order in multiples of 20. Minimum order of 100.",IF(COUNTBLANK(Table3[[#This Row],[Date 1]:[Order]])=12,"",1),1),IF(OR(F236="yes",G236="yes",H236="yes",I236="yes",J236="yes",K236="yes"="yes"),1,""))</f>
        <v/>
      </c>
    </row>
    <row r="237" spans="1:48" ht="36" thickBot="1" x14ac:dyDescent="0.4">
      <c r="A237" s="27" t="s">
        <v>187</v>
      </c>
      <c r="B237" s="164">
        <v>2935</v>
      </c>
      <c r="C237" s="16" t="s">
        <v>3282</v>
      </c>
      <c r="D237" s="32" t="s">
        <v>920</v>
      </c>
      <c r="E237" s="31"/>
      <c r="F237" s="30" t="s">
        <v>128</v>
      </c>
      <c r="G237" s="30" t="s">
        <v>128</v>
      </c>
      <c r="H237" s="30" t="s">
        <v>128</v>
      </c>
      <c r="I237" s="30" t="s">
        <v>128</v>
      </c>
      <c r="J237" s="30" t="s">
        <v>21</v>
      </c>
      <c r="K237" s="30" t="s">
        <v>21</v>
      </c>
      <c r="L237" s="22"/>
      <c r="M237" s="20"/>
      <c r="N237" s="20"/>
      <c r="O237" s="20"/>
      <c r="P237" s="20"/>
      <c r="Q237" s="20"/>
      <c r="R237" s="20"/>
      <c r="S237" s="21"/>
      <c r="T237" s="181" t="str">
        <f>Table3[[#This Row],[Column12]]</f>
        <v>Auto:</v>
      </c>
      <c r="U237" s="25"/>
      <c r="V237" s="51" t="str">
        <f>IF(Table3[[#This Row],[TagOrderMethod]]="Ratio:","plants per 1 tag",IF(Table3[[#This Row],[TagOrderMethod]]="tags included","",IF(Table3[[#This Row],[TagOrderMethod]]="Qty:","tags",IF(Table3[[#This Row],[TagOrderMethod]]="Auto:",IF(U237&lt;&gt;"","tags","")))))</f>
        <v/>
      </c>
      <c r="W237" s="17">
        <v>50</v>
      </c>
      <c r="X237" s="17" t="str">
        <f>IF(ISNUMBER(SEARCH("tag",Table3[[#This Row],[Notes]])), "Yes", "No")</f>
        <v>No</v>
      </c>
      <c r="Y237" s="17" t="str">
        <f>IF(Table3[[#This Row],[Column11]]="yes","tags included","Auto:")</f>
        <v>Auto:</v>
      </c>
      <c r="Z2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Row],[TagOrderMethod]]="Auto:",IF(U237&gt;0,U237,IF(COUNTBLANK(L237:S237)=8,"",(IF(Table3[[#This Row],[Column11]]&lt;&gt;"no",Table3[[#This Row],[Size]]*(SUM(Table3[[#This Row],[Date 1]:[Date 8]])),"")))),""))),(Table3[[#This Row],[Bundle]])),"")</f>
        <v/>
      </c>
      <c r="AB237" s="94" t="str">
        <f t="shared" si="4"/>
        <v/>
      </c>
      <c r="AC237" s="75"/>
      <c r="AD237" s="42"/>
      <c r="AE237" s="43"/>
      <c r="AF237" s="44"/>
      <c r="AG237" s="134" t="s">
        <v>4017</v>
      </c>
      <c r="AH237" s="134" t="s">
        <v>4018</v>
      </c>
      <c r="AI237" s="134" t="s">
        <v>4019</v>
      </c>
      <c r="AJ237" s="134" t="s">
        <v>4020</v>
      </c>
      <c r="AK237" s="134" t="s">
        <v>21</v>
      </c>
      <c r="AL237" s="134" t="s">
        <v>21</v>
      </c>
      <c r="AM237" s="134" t="b">
        <f>IF(AND(Table3[[#This Row],[Column68]]=TRUE,COUNTBLANK(Table3[[#This Row],[Date 1]:[Date 8]])=8),TRUE,FALSE)</f>
        <v>0</v>
      </c>
      <c r="AN237" s="134" t="b">
        <f>COUNTIF(Table3[[#This Row],[512]:[51]],"yes")&gt;0</f>
        <v>0</v>
      </c>
      <c r="AO237" s="45" t="str">
        <f>IF(Table3[[#This Row],[512]]="yes",Table3[[#This Row],[Column1]],"")</f>
        <v/>
      </c>
      <c r="AP237" s="45" t="str">
        <f>IF(Table3[[#This Row],[250]]="yes",Table3[[#This Row],[Column1.5]],"")</f>
        <v/>
      </c>
      <c r="AQ237" s="45" t="str">
        <f>IF(Table3[[#This Row],[288]]="yes",Table3[[#This Row],[Column2]],"")</f>
        <v/>
      </c>
      <c r="AR237" s="45" t="str">
        <f>IF(Table3[[#This Row],[144]]="yes",Table3[[#This Row],[Column3]],"")</f>
        <v/>
      </c>
      <c r="AS237" s="45" t="str">
        <f>IF(Table3[[#This Row],[26]]="yes",Table3[[#This Row],[Column4]],"")</f>
        <v/>
      </c>
      <c r="AT237" s="45" t="str">
        <f>IF(Table3[[#This Row],[51]]="yes",Table3[[#This Row],[Column5]],"")</f>
        <v/>
      </c>
      <c r="AU237" s="29" t="str">
        <f>IF(COUNTBLANK(Table3[[#This Row],[Date 1]:[Date 8]])=7,IF(Table3[[#This Row],[Column9]]&lt;&gt;"",IF(SUM(L237:S237)&lt;&gt;0,Table3[[#This Row],[Column9]],""),""),(SUBSTITUTE(TRIM(SUBSTITUTE(AO237&amp;","&amp;AP237&amp;","&amp;AQ237&amp;","&amp;AR237&amp;","&amp;AS237&amp;","&amp;AT237&amp;",",","," "))," ",", ")))</f>
        <v/>
      </c>
      <c r="AV237" s="35" t="str">
        <f>IF(COUNTBLANK(L237:AC237)&lt;&gt;13,IF(Table3[[#This Row],[Comments]]="Please order in multiples of 20. Minimum order of 100.",IF(COUNTBLANK(Table3[[#This Row],[Date 1]:[Order]])=12,"",1),1),IF(OR(F237="yes",G237="yes",H237="yes",I237="yes",J237="yes",K237="yes"="yes"),1,""))</f>
        <v/>
      </c>
    </row>
    <row r="238" spans="1:48" ht="36" thickBot="1" x14ac:dyDescent="0.4">
      <c r="A238" s="27" t="s">
        <v>187</v>
      </c>
      <c r="B238" s="164">
        <v>2940</v>
      </c>
      <c r="C238" s="16" t="s">
        <v>3282</v>
      </c>
      <c r="D238" s="32" t="s">
        <v>921</v>
      </c>
      <c r="E238" s="31"/>
      <c r="F238" s="30" t="s">
        <v>128</v>
      </c>
      <c r="G238" s="30" t="s">
        <v>128</v>
      </c>
      <c r="H238" s="30" t="s">
        <v>128</v>
      </c>
      <c r="I238" s="30" t="s">
        <v>128</v>
      </c>
      <c r="J238" s="30" t="s">
        <v>21</v>
      </c>
      <c r="K238" s="30" t="s">
        <v>21</v>
      </c>
      <c r="L238" s="22"/>
      <c r="M238" s="20"/>
      <c r="N238" s="20"/>
      <c r="O238" s="20"/>
      <c r="P238" s="20"/>
      <c r="Q238" s="20"/>
      <c r="R238" s="20"/>
      <c r="S238" s="21"/>
      <c r="T238" s="181" t="str">
        <f>Table3[[#This Row],[Column12]]</f>
        <v>Auto:</v>
      </c>
      <c r="U238" s="25"/>
      <c r="V238" s="51" t="str">
        <f>IF(Table3[[#This Row],[TagOrderMethod]]="Ratio:","plants per 1 tag",IF(Table3[[#This Row],[TagOrderMethod]]="tags included","",IF(Table3[[#This Row],[TagOrderMethod]]="Qty:","tags",IF(Table3[[#This Row],[TagOrderMethod]]="Auto:",IF(U238&lt;&gt;"","tags","")))))</f>
        <v/>
      </c>
      <c r="W238" s="17">
        <v>50</v>
      </c>
      <c r="X238" s="17" t="str">
        <f>IF(ISNUMBER(SEARCH("tag",Table3[[#This Row],[Notes]])), "Yes", "No")</f>
        <v>No</v>
      </c>
      <c r="Y238" s="17" t="str">
        <f>IF(Table3[[#This Row],[Column11]]="yes","tags included","Auto:")</f>
        <v>Auto:</v>
      </c>
      <c r="Z2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Row],[TagOrderMethod]]="Auto:",IF(U238&gt;0,U238,IF(COUNTBLANK(L238:S238)=8,"",(IF(Table3[[#This Row],[Column11]]&lt;&gt;"no",Table3[[#This Row],[Size]]*(SUM(Table3[[#This Row],[Date 1]:[Date 8]])),"")))),""))),(Table3[[#This Row],[Bundle]])),"")</f>
        <v/>
      </c>
      <c r="AB238" s="94" t="str">
        <f t="shared" si="4"/>
        <v/>
      </c>
      <c r="AC238" s="75"/>
      <c r="AD238" s="42"/>
      <c r="AE238" s="43"/>
      <c r="AF238" s="44"/>
      <c r="AG238" s="134" t="s">
        <v>4021</v>
      </c>
      <c r="AH238" s="134" t="s">
        <v>4022</v>
      </c>
      <c r="AI238" s="134" t="s">
        <v>239</v>
      </c>
      <c r="AJ238" s="134" t="s">
        <v>238</v>
      </c>
      <c r="AK238" s="134" t="s">
        <v>21</v>
      </c>
      <c r="AL238" s="134" t="s">
        <v>21</v>
      </c>
      <c r="AM238" s="134" t="b">
        <f>IF(AND(Table3[[#This Row],[Column68]]=TRUE,COUNTBLANK(Table3[[#This Row],[Date 1]:[Date 8]])=8),TRUE,FALSE)</f>
        <v>0</v>
      </c>
      <c r="AN238" s="134" t="b">
        <f>COUNTIF(Table3[[#This Row],[512]:[51]],"yes")&gt;0</f>
        <v>0</v>
      </c>
      <c r="AO238" s="45" t="str">
        <f>IF(Table3[[#This Row],[512]]="yes",Table3[[#This Row],[Column1]],"")</f>
        <v/>
      </c>
      <c r="AP238" s="45" t="str">
        <f>IF(Table3[[#This Row],[250]]="yes",Table3[[#This Row],[Column1.5]],"")</f>
        <v/>
      </c>
      <c r="AQ238" s="45" t="str">
        <f>IF(Table3[[#This Row],[288]]="yes",Table3[[#This Row],[Column2]],"")</f>
        <v/>
      </c>
      <c r="AR238" s="45" t="str">
        <f>IF(Table3[[#This Row],[144]]="yes",Table3[[#This Row],[Column3]],"")</f>
        <v/>
      </c>
      <c r="AS238" s="45" t="str">
        <f>IF(Table3[[#This Row],[26]]="yes",Table3[[#This Row],[Column4]],"")</f>
        <v/>
      </c>
      <c r="AT238" s="45" t="str">
        <f>IF(Table3[[#This Row],[51]]="yes",Table3[[#This Row],[Column5]],"")</f>
        <v/>
      </c>
      <c r="AU238" s="29" t="str">
        <f>IF(COUNTBLANK(Table3[[#This Row],[Date 1]:[Date 8]])=7,IF(Table3[[#This Row],[Column9]]&lt;&gt;"",IF(SUM(L238:S238)&lt;&gt;0,Table3[[#This Row],[Column9]],""),""),(SUBSTITUTE(TRIM(SUBSTITUTE(AO238&amp;","&amp;AP238&amp;","&amp;AQ238&amp;","&amp;AR238&amp;","&amp;AS238&amp;","&amp;AT238&amp;",",","," "))," ",", ")))</f>
        <v/>
      </c>
      <c r="AV238" s="35" t="str">
        <f>IF(COUNTBLANK(L238:AC238)&lt;&gt;13,IF(Table3[[#This Row],[Comments]]="Please order in multiples of 20. Minimum order of 100.",IF(COUNTBLANK(Table3[[#This Row],[Date 1]:[Order]])=12,"",1),1),IF(OR(F238="yes",G238="yes",H238="yes",I238="yes",J238="yes",K238="yes"="yes"),1,""))</f>
        <v/>
      </c>
    </row>
    <row r="239" spans="1:48" ht="36" thickBot="1" x14ac:dyDescent="0.4">
      <c r="A239" s="27" t="s">
        <v>187</v>
      </c>
      <c r="B239" s="164">
        <v>2945</v>
      </c>
      <c r="C239" s="16" t="s">
        <v>3282</v>
      </c>
      <c r="D239" s="32" t="s">
        <v>922</v>
      </c>
      <c r="E239" s="31"/>
      <c r="F239" s="30" t="s">
        <v>128</v>
      </c>
      <c r="G239" s="30" t="s">
        <v>128</v>
      </c>
      <c r="H239" s="30" t="s">
        <v>128</v>
      </c>
      <c r="I239" s="30" t="s">
        <v>128</v>
      </c>
      <c r="J239" s="30" t="s">
        <v>21</v>
      </c>
      <c r="K239" s="30" t="s">
        <v>21</v>
      </c>
      <c r="L239" s="22"/>
      <c r="M239" s="20"/>
      <c r="N239" s="20"/>
      <c r="O239" s="20"/>
      <c r="P239" s="20"/>
      <c r="Q239" s="20"/>
      <c r="R239" s="20"/>
      <c r="S239" s="21"/>
      <c r="T239" s="181" t="str">
        <f>Table3[[#This Row],[Column12]]</f>
        <v>Auto:</v>
      </c>
      <c r="U239" s="25"/>
      <c r="V239" s="51" t="str">
        <f>IF(Table3[[#This Row],[TagOrderMethod]]="Ratio:","plants per 1 tag",IF(Table3[[#This Row],[TagOrderMethod]]="tags included","",IF(Table3[[#This Row],[TagOrderMethod]]="Qty:","tags",IF(Table3[[#This Row],[TagOrderMethod]]="Auto:",IF(U239&lt;&gt;"","tags","")))))</f>
        <v/>
      </c>
      <c r="W239" s="17">
        <v>50</v>
      </c>
      <c r="X239" s="17" t="str">
        <f>IF(ISNUMBER(SEARCH("tag",Table3[[#This Row],[Notes]])), "Yes", "No")</f>
        <v>No</v>
      </c>
      <c r="Y239" s="17" t="str">
        <f>IF(Table3[[#This Row],[Column11]]="yes","tags included","Auto:")</f>
        <v>Auto:</v>
      </c>
      <c r="Z2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Row],[TagOrderMethod]]="Auto:",IF(U239&gt;0,U239,IF(COUNTBLANK(L239:S239)=8,"",(IF(Table3[[#This Row],[Column11]]&lt;&gt;"no",Table3[[#This Row],[Size]]*(SUM(Table3[[#This Row],[Date 1]:[Date 8]])),"")))),""))),(Table3[[#This Row],[Bundle]])),"")</f>
        <v/>
      </c>
      <c r="AB239" s="94" t="str">
        <f t="shared" si="4"/>
        <v/>
      </c>
      <c r="AC239" s="75"/>
      <c r="AD239" s="42"/>
      <c r="AE239" s="43"/>
      <c r="AF239" s="44"/>
      <c r="AG239" s="134" t="s">
        <v>4023</v>
      </c>
      <c r="AH239" s="134" t="s">
        <v>4024</v>
      </c>
      <c r="AI239" s="134" t="s">
        <v>4025</v>
      </c>
      <c r="AJ239" s="134" t="s">
        <v>4026</v>
      </c>
      <c r="AK239" s="134" t="s">
        <v>21</v>
      </c>
      <c r="AL239" s="134" t="s">
        <v>21</v>
      </c>
      <c r="AM239" s="134" t="b">
        <f>IF(AND(Table3[[#This Row],[Column68]]=TRUE,COUNTBLANK(Table3[[#This Row],[Date 1]:[Date 8]])=8),TRUE,FALSE)</f>
        <v>0</v>
      </c>
      <c r="AN239" s="134" t="b">
        <f>COUNTIF(Table3[[#This Row],[512]:[51]],"yes")&gt;0</f>
        <v>0</v>
      </c>
      <c r="AO239" s="45" t="str">
        <f>IF(Table3[[#This Row],[512]]="yes",Table3[[#This Row],[Column1]],"")</f>
        <v/>
      </c>
      <c r="AP239" s="45" t="str">
        <f>IF(Table3[[#This Row],[250]]="yes",Table3[[#This Row],[Column1.5]],"")</f>
        <v/>
      </c>
      <c r="AQ239" s="45" t="str">
        <f>IF(Table3[[#This Row],[288]]="yes",Table3[[#This Row],[Column2]],"")</f>
        <v/>
      </c>
      <c r="AR239" s="45" t="str">
        <f>IF(Table3[[#This Row],[144]]="yes",Table3[[#This Row],[Column3]],"")</f>
        <v/>
      </c>
      <c r="AS239" s="45" t="str">
        <f>IF(Table3[[#This Row],[26]]="yes",Table3[[#This Row],[Column4]],"")</f>
        <v/>
      </c>
      <c r="AT239" s="45" t="str">
        <f>IF(Table3[[#This Row],[51]]="yes",Table3[[#This Row],[Column5]],"")</f>
        <v/>
      </c>
      <c r="AU239" s="29" t="str">
        <f>IF(COUNTBLANK(Table3[[#This Row],[Date 1]:[Date 8]])=7,IF(Table3[[#This Row],[Column9]]&lt;&gt;"",IF(SUM(L239:S239)&lt;&gt;0,Table3[[#This Row],[Column9]],""),""),(SUBSTITUTE(TRIM(SUBSTITUTE(AO239&amp;","&amp;AP239&amp;","&amp;AQ239&amp;","&amp;AR239&amp;","&amp;AS239&amp;","&amp;AT239&amp;",",","," "))," ",", ")))</f>
        <v/>
      </c>
      <c r="AV239" s="35" t="str">
        <f>IF(COUNTBLANK(L239:AC239)&lt;&gt;13,IF(Table3[[#This Row],[Comments]]="Please order in multiples of 20. Minimum order of 100.",IF(COUNTBLANK(Table3[[#This Row],[Date 1]:[Order]])=12,"",1),1),IF(OR(F239="yes",G239="yes",H239="yes",I239="yes",J239="yes",K239="yes"="yes"),1,""))</f>
        <v/>
      </c>
    </row>
    <row r="240" spans="1:48" ht="36" thickBot="1" x14ac:dyDescent="0.4">
      <c r="A240" s="27" t="s">
        <v>187</v>
      </c>
      <c r="B240" s="164">
        <v>2950</v>
      </c>
      <c r="C240" s="16" t="s">
        <v>3282</v>
      </c>
      <c r="D240" s="32" t="s">
        <v>923</v>
      </c>
      <c r="E240" s="31"/>
      <c r="F240" s="30" t="s">
        <v>128</v>
      </c>
      <c r="G240" s="30" t="s">
        <v>128</v>
      </c>
      <c r="H240" s="30" t="s">
        <v>128</v>
      </c>
      <c r="I240" s="30" t="s">
        <v>128</v>
      </c>
      <c r="J240" s="30" t="s">
        <v>21</v>
      </c>
      <c r="K240" s="30" t="s">
        <v>21</v>
      </c>
      <c r="L240" s="22"/>
      <c r="M240" s="20"/>
      <c r="N240" s="20"/>
      <c r="O240" s="20"/>
      <c r="P240" s="20"/>
      <c r="Q240" s="20"/>
      <c r="R240" s="20"/>
      <c r="S240" s="21"/>
      <c r="T240" s="181" t="str">
        <f>Table3[[#This Row],[Column12]]</f>
        <v>Auto:</v>
      </c>
      <c r="U240" s="25"/>
      <c r="V240" s="51" t="str">
        <f>IF(Table3[[#This Row],[TagOrderMethod]]="Ratio:","plants per 1 tag",IF(Table3[[#This Row],[TagOrderMethod]]="tags included","",IF(Table3[[#This Row],[TagOrderMethod]]="Qty:","tags",IF(Table3[[#This Row],[TagOrderMethod]]="Auto:",IF(U240&lt;&gt;"","tags","")))))</f>
        <v/>
      </c>
      <c r="W240" s="17">
        <v>50</v>
      </c>
      <c r="X240" s="17" t="str">
        <f>IF(ISNUMBER(SEARCH("tag",Table3[[#This Row],[Notes]])), "Yes", "No")</f>
        <v>No</v>
      </c>
      <c r="Y240" s="17" t="str">
        <f>IF(Table3[[#This Row],[Column11]]="yes","tags included","Auto:")</f>
        <v>Auto:</v>
      </c>
      <c r="Z2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Row],[TagOrderMethod]]="Auto:",IF(U240&gt;0,U240,IF(COUNTBLANK(L240:S240)=8,"",(IF(Table3[[#This Row],[Column11]]&lt;&gt;"no",Table3[[#This Row],[Size]]*(SUM(Table3[[#This Row],[Date 1]:[Date 8]])),"")))),""))),(Table3[[#This Row],[Bundle]])),"")</f>
        <v/>
      </c>
      <c r="AB240" s="94" t="str">
        <f t="shared" si="4"/>
        <v/>
      </c>
      <c r="AC240" s="75"/>
      <c r="AD240" s="42"/>
      <c r="AE240" s="43"/>
      <c r="AF240" s="44"/>
      <c r="AG240" s="134" t="s">
        <v>4027</v>
      </c>
      <c r="AH240" s="134" t="s">
        <v>4028</v>
      </c>
      <c r="AI240" s="134" t="s">
        <v>1467</v>
      </c>
      <c r="AJ240" s="134" t="s">
        <v>1468</v>
      </c>
      <c r="AK240" s="134" t="s">
        <v>21</v>
      </c>
      <c r="AL240" s="134" t="s">
        <v>21</v>
      </c>
      <c r="AM240" s="134" t="b">
        <f>IF(AND(Table3[[#This Row],[Column68]]=TRUE,COUNTBLANK(Table3[[#This Row],[Date 1]:[Date 8]])=8),TRUE,FALSE)</f>
        <v>0</v>
      </c>
      <c r="AN240" s="134" t="b">
        <f>COUNTIF(Table3[[#This Row],[512]:[51]],"yes")&gt;0</f>
        <v>0</v>
      </c>
      <c r="AO240" s="45" t="str">
        <f>IF(Table3[[#This Row],[512]]="yes",Table3[[#This Row],[Column1]],"")</f>
        <v/>
      </c>
      <c r="AP240" s="45" t="str">
        <f>IF(Table3[[#This Row],[250]]="yes",Table3[[#This Row],[Column1.5]],"")</f>
        <v/>
      </c>
      <c r="AQ240" s="45" t="str">
        <f>IF(Table3[[#This Row],[288]]="yes",Table3[[#This Row],[Column2]],"")</f>
        <v/>
      </c>
      <c r="AR240" s="45" t="str">
        <f>IF(Table3[[#This Row],[144]]="yes",Table3[[#This Row],[Column3]],"")</f>
        <v/>
      </c>
      <c r="AS240" s="45" t="str">
        <f>IF(Table3[[#This Row],[26]]="yes",Table3[[#This Row],[Column4]],"")</f>
        <v/>
      </c>
      <c r="AT240" s="45" t="str">
        <f>IF(Table3[[#This Row],[51]]="yes",Table3[[#This Row],[Column5]],"")</f>
        <v/>
      </c>
      <c r="AU240" s="29" t="str">
        <f>IF(COUNTBLANK(Table3[[#This Row],[Date 1]:[Date 8]])=7,IF(Table3[[#This Row],[Column9]]&lt;&gt;"",IF(SUM(L240:S240)&lt;&gt;0,Table3[[#This Row],[Column9]],""),""),(SUBSTITUTE(TRIM(SUBSTITUTE(AO240&amp;","&amp;AP240&amp;","&amp;AQ240&amp;","&amp;AR240&amp;","&amp;AS240&amp;","&amp;AT240&amp;",",","," "))," ",", ")))</f>
        <v/>
      </c>
      <c r="AV240" s="35" t="str">
        <f>IF(COUNTBLANK(L240:AC240)&lt;&gt;13,IF(Table3[[#This Row],[Comments]]="Please order in multiples of 20. Minimum order of 100.",IF(COUNTBLANK(Table3[[#This Row],[Date 1]:[Order]])=12,"",1),1),IF(OR(F240="yes",G240="yes",H240="yes",I240="yes",J240="yes",K240="yes"="yes"),1,""))</f>
        <v/>
      </c>
    </row>
    <row r="241" spans="1:48" ht="36" thickBot="1" x14ac:dyDescent="0.4">
      <c r="A241" s="27" t="s">
        <v>187</v>
      </c>
      <c r="B241" s="164">
        <v>2955</v>
      </c>
      <c r="C241" s="16" t="s">
        <v>3282</v>
      </c>
      <c r="D241" s="32" t="s">
        <v>1546</v>
      </c>
      <c r="E241" s="31"/>
      <c r="F241" s="30" t="s">
        <v>128</v>
      </c>
      <c r="G241" s="30" t="s">
        <v>128</v>
      </c>
      <c r="H241" s="30" t="s">
        <v>128</v>
      </c>
      <c r="I241" s="30" t="s">
        <v>128</v>
      </c>
      <c r="J241" s="30" t="s">
        <v>21</v>
      </c>
      <c r="K241" s="30" t="s">
        <v>21</v>
      </c>
      <c r="L241" s="22"/>
      <c r="M241" s="20"/>
      <c r="N241" s="20"/>
      <c r="O241" s="20"/>
      <c r="P241" s="20"/>
      <c r="Q241" s="20"/>
      <c r="R241" s="20"/>
      <c r="S241" s="21"/>
      <c r="T241" s="181" t="str">
        <f>Table3[[#This Row],[Column12]]</f>
        <v>Auto:</v>
      </c>
      <c r="U241" s="25"/>
      <c r="V241" s="51" t="str">
        <f>IF(Table3[[#This Row],[TagOrderMethod]]="Ratio:","plants per 1 tag",IF(Table3[[#This Row],[TagOrderMethod]]="tags included","",IF(Table3[[#This Row],[TagOrderMethod]]="Qty:","tags",IF(Table3[[#This Row],[TagOrderMethod]]="Auto:",IF(U241&lt;&gt;"","tags","")))))</f>
        <v/>
      </c>
      <c r="W241" s="17">
        <v>50</v>
      </c>
      <c r="X241" s="17" t="str">
        <f>IF(ISNUMBER(SEARCH("tag",Table3[[#This Row],[Notes]])), "Yes", "No")</f>
        <v>No</v>
      </c>
      <c r="Y241" s="17" t="str">
        <f>IF(Table3[[#This Row],[Column11]]="yes","tags included","Auto:")</f>
        <v>Auto:</v>
      </c>
      <c r="Z2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Row],[TagOrderMethod]]="Auto:",IF(U241&gt;0,U241,IF(COUNTBLANK(L241:S241)=8,"",(IF(Table3[[#This Row],[Column11]]&lt;&gt;"no",Table3[[#This Row],[Size]]*(SUM(Table3[[#This Row],[Date 1]:[Date 8]])),"")))),""))),(Table3[[#This Row],[Bundle]])),"")</f>
        <v/>
      </c>
      <c r="AB241" s="94" t="str">
        <f t="shared" si="4"/>
        <v/>
      </c>
      <c r="AC241" s="75"/>
      <c r="AD241" s="42"/>
      <c r="AE241" s="43"/>
      <c r="AF241" s="44"/>
      <c r="AG241" s="134" t="s">
        <v>4029</v>
      </c>
      <c r="AH241" s="134" t="s">
        <v>4030</v>
      </c>
      <c r="AI241" s="134" t="s">
        <v>1469</v>
      </c>
      <c r="AJ241" s="134" t="s">
        <v>1470</v>
      </c>
      <c r="AK241" s="134" t="s">
        <v>21</v>
      </c>
      <c r="AL241" s="134" t="s">
        <v>21</v>
      </c>
      <c r="AM241" s="134" t="b">
        <f>IF(AND(Table3[[#This Row],[Column68]]=TRUE,COUNTBLANK(Table3[[#This Row],[Date 1]:[Date 8]])=8),TRUE,FALSE)</f>
        <v>0</v>
      </c>
      <c r="AN241" s="134" t="b">
        <f>COUNTIF(Table3[[#This Row],[512]:[51]],"yes")&gt;0</f>
        <v>0</v>
      </c>
      <c r="AO241" s="45" t="str">
        <f>IF(Table3[[#This Row],[512]]="yes",Table3[[#This Row],[Column1]],"")</f>
        <v/>
      </c>
      <c r="AP241" s="45" t="str">
        <f>IF(Table3[[#This Row],[250]]="yes",Table3[[#This Row],[Column1.5]],"")</f>
        <v/>
      </c>
      <c r="AQ241" s="45" t="str">
        <f>IF(Table3[[#This Row],[288]]="yes",Table3[[#This Row],[Column2]],"")</f>
        <v/>
      </c>
      <c r="AR241" s="45" t="str">
        <f>IF(Table3[[#This Row],[144]]="yes",Table3[[#This Row],[Column3]],"")</f>
        <v/>
      </c>
      <c r="AS241" s="45" t="str">
        <f>IF(Table3[[#This Row],[26]]="yes",Table3[[#This Row],[Column4]],"")</f>
        <v/>
      </c>
      <c r="AT241" s="45" t="str">
        <f>IF(Table3[[#This Row],[51]]="yes",Table3[[#This Row],[Column5]],"")</f>
        <v/>
      </c>
      <c r="AU241" s="29" t="str">
        <f>IF(COUNTBLANK(Table3[[#This Row],[Date 1]:[Date 8]])=7,IF(Table3[[#This Row],[Column9]]&lt;&gt;"",IF(SUM(L241:S241)&lt;&gt;0,Table3[[#This Row],[Column9]],""),""),(SUBSTITUTE(TRIM(SUBSTITUTE(AO241&amp;","&amp;AP241&amp;","&amp;AQ241&amp;","&amp;AR241&amp;","&amp;AS241&amp;","&amp;AT241&amp;",",","," "))," ",", ")))</f>
        <v/>
      </c>
      <c r="AV241" s="35" t="str">
        <f>IF(COUNTBLANK(L241:AC241)&lt;&gt;13,IF(Table3[[#This Row],[Comments]]="Please order in multiples of 20. Minimum order of 100.",IF(COUNTBLANK(Table3[[#This Row],[Date 1]:[Order]])=12,"",1),1),IF(OR(F241="yes",G241="yes",H241="yes",I241="yes",J241="yes",K241="yes"="yes"),1,""))</f>
        <v/>
      </c>
    </row>
    <row r="242" spans="1:48" ht="36" thickBot="1" x14ac:dyDescent="0.4">
      <c r="A242" s="27" t="s">
        <v>187</v>
      </c>
      <c r="B242" s="164">
        <v>2960</v>
      </c>
      <c r="C242" s="16" t="s">
        <v>3282</v>
      </c>
      <c r="D242" s="32" t="s">
        <v>924</v>
      </c>
      <c r="E242" s="31"/>
      <c r="F242" s="30" t="s">
        <v>128</v>
      </c>
      <c r="G242" s="30" t="s">
        <v>128</v>
      </c>
      <c r="H242" s="30" t="s">
        <v>128</v>
      </c>
      <c r="I242" s="30" t="s">
        <v>128</v>
      </c>
      <c r="J242" s="30" t="s">
        <v>21</v>
      </c>
      <c r="K242" s="30" t="s">
        <v>21</v>
      </c>
      <c r="L242" s="22"/>
      <c r="M242" s="20"/>
      <c r="N242" s="20"/>
      <c r="O242" s="20"/>
      <c r="P242" s="20"/>
      <c r="Q242" s="20"/>
      <c r="R242" s="20"/>
      <c r="S242" s="21"/>
      <c r="T242" s="181" t="str">
        <f>Table3[[#This Row],[Column12]]</f>
        <v>Auto:</v>
      </c>
      <c r="U242" s="25"/>
      <c r="V242" s="51" t="str">
        <f>IF(Table3[[#This Row],[TagOrderMethod]]="Ratio:","plants per 1 tag",IF(Table3[[#This Row],[TagOrderMethod]]="tags included","",IF(Table3[[#This Row],[TagOrderMethod]]="Qty:","tags",IF(Table3[[#This Row],[TagOrderMethod]]="Auto:",IF(U242&lt;&gt;"","tags","")))))</f>
        <v/>
      </c>
      <c r="W242" s="17">
        <v>50</v>
      </c>
      <c r="X242" s="17" t="str">
        <f>IF(ISNUMBER(SEARCH("tag",Table3[[#This Row],[Notes]])), "Yes", "No")</f>
        <v>No</v>
      </c>
      <c r="Y242" s="17" t="str">
        <f>IF(Table3[[#This Row],[Column11]]="yes","tags included","Auto:")</f>
        <v>Auto:</v>
      </c>
      <c r="Z2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Row],[TagOrderMethod]]="Auto:",IF(U242&gt;0,U242,IF(COUNTBLANK(L242:S242)=8,"",(IF(Table3[[#This Row],[Column11]]&lt;&gt;"no",Table3[[#This Row],[Size]]*(SUM(Table3[[#This Row],[Date 1]:[Date 8]])),"")))),""))),(Table3[[#This Row],[Bundle]])),"")</f>
        <v/>
      </c>
      <c r="AB242" s="94" t="str">
        <f t="shared" si="4"/>
        <v/>
      </c>
      <c r="AC242" s="75"/>
      <c r="AD242" s="42"/>
      <c r="AE242" s="43"/>
      <c r="AF242" s="44"/>
      <c r="AG242" s="134" t="s">
        <v>4031</v>
      </c>
      <c r="AH242" s="134" t="s">
        <v>4032</v>
      </c>
      <c r="AI242" s="134" t="s">
        <v>1471</v>
      </c>
      <c r="AJ242" s="134" t="s">
        <v>1472</v>
      </c>
      <c r="AK242" s="134" t="s">
        <v>21</v>
      </c>
      <c r="AL242" s="134" t="s">
        <v>21</v>
      </c>
      <c r="AM242" s="134" t="b">
        <f>IF(AND(Table3[[#This Row],[Column68]]=TRUE,COUNTBLANK(Table3[[#This Row],[Date 1]:[Date 8]])=8),TRUE,FALSE)</f>
        <v>0</v>
      </c>
      <c r="AN242" s="134" t="b">
        <f>COUNTIF(Table3[[#This Row],[512]:[51]],"yes")&gt;0</f>
        <v>0</v>
      </c>
      <c r="AO242" s="45" t="str">
        <f>IF(Table3[[#This Row],[512]]="yes",Table3[[#This Row],[Column1]],"")</f>
        <v/>
      </c>
      <c r="AP242" s="45" t="str">
        <f>IF(Table3[[#This Row],[250]]="yes",Table3[[#This Row],[Column1.5]],"")</f>
        <v/>
      </c>
      <c r="AQ242" s="45" t="str">
        <f>IF(Table3[[#This Row],[288]]="yes",Table3[[#This Row],[Column2]],"")</f>
        <v/>
      </c>
      <c r="AR242" s="45" t="str">
        <f>IF(Table3[[#This Row],[144]]="yes",Table3[[#This Row],[Column3]],"")</f>
        <v/>
      </c>
      <c r="AS242" s="45" t="str">
        <f>IF(Table3[[#This Row],[26]]="yes",Table3[[#This Row],[Column4]],"")</f>
        <v/>
      </c>
      <c r="AT242" s="45" t="str">
        <f>IF(Table3[[#This Row],[51]]="yes",Table3[[#This Row],[Column5]],"")</f>
        <v/>
      </c>
      <c r="AU242" s="29" t="str">
        <f>IF(COUNTBLANK(Table3[[#This Row],[Date 1]:[Date 8]])=7,IF(Table3[[#This Row],[Column9]]&lt;&gt;"",IF(SUM(L242:S242)&lt;&gt;0,Table3[[#This Row],[Column9]],""),""),(SUBSTITUTE(TRIM(SUBSTITUTE(AO242&amp;","&amp;AP242&amp;","&amp;AQ242&amp;","&amp;AR242&amp;","&amp;AS242&amp;","&amp;AT242&amp;",",","," "))," ",", ")))</f>
        <v/>
      </c>
      <c r="AV242" s="35" t="str">
        <f>IF(COUNTBLANK(L242:AC242)&lt;&gt;13,IF(Table3[[#This Row],[Comments]]="Please order in multiples of 20. Minimum order of 100.",IF(COUNTBLANK(Table3[[#This Row],[Date 1]:[Order]])=12,"",1),1),IF(OR(F242="yes",G242="yes",H242="yes",I242="yes",J242="yes",K242="yes"="yes"),1,""))</f>
        <v/>
      </c>
    </row>
    <row r="243" spans="1:48" ht="36" thickBot="1" x14ac:dyDescent="0.4">
      <c r="A243" s="27" t="s">
        <v>187</v>
      </c>
      <c r="B243" s="164">
        <v>2965</v>
      </c>
      <c r="C243" s="16" t="s">
        <v>3282</v>
      </c>
      <c r="D243" s="32" t="s">
        <v>1547</v>
      </c>
      <c r="E243" s="31"/>
      <c r="F243" s="30" t="s">
        <v>128</v>
      </c>
      <c r="G243" s="30" t="s">
        <v>128</v>
      </c>
      <c r="H243" s="30" t="s">
        <v>128</v>
      </c>
      <c r="I243" s="30" t="s">
        <v>128</v>
      </c>
      <c r="J243" s="30" t="s">
        <v>21</v>
      </c>
      <c r="K243" s="30" t="s">
        <v>21</v>
      </c>
      <c r="L243" s="22"/>
      <c r="M243" s="20"/>
      <c r="N243" s="20"/>
      <c r="O243" s="20"/>
      <c r="P243" s="20"/>
      <c r="Q243" s="20"/>
      <c r="R243" s="20"/>
      <c r="S243" s="21"/>
      <c r="T243" s="181" t="str">
        <f>Table3[[#This Row],[Column12]]</f>
        <v>Auto:</v>
      </c>
      <c r="U243" s="25"/>
      <c r="V243" s="51" t="str">
        <f>IF(Table3[[#This Row],[TagOrderMethod]]="Ratio:","plants per 1 tag",IF(Table3[[#This Row],[TagOrderMethod]]="tags included","",IF(Table3[[#This Row],[TagOrderMethod]]="Qty:","tags",IF(Table3[[#This Row],[TagOrderMethod]]="Auto:",IF(U243&lt;&gt;"","tags","")))))</f>
        <v/>
      </c>
      <c r="W243" s="17">
        <v>50</v>
      </c>
      <c r="X243" s="17" t="str">
        <f>IF(ISNUMBER(SEARCH("tag",Table3[[#This Row],[Notes]])), "Yes", "No")</f>
        <v>No</v>
      </c>
      <c r="Y243" s="17" t="str">
        <f>IF(Table3[[#This Row],[Column11]]="yes","tags included","Auto:")</f>
        <v>Auto:</v>
      </c>
      <c r="Z2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Row],[TagOrderMethod]]="Auto:",IF(U243&gt;0,U243,IF(COUNTBLANK(L243:S243)=8,"",(IF(Table3[[#This Row],[Column11]]&lt;&gt;"no",Table3[[#This Row],[Size]]*(SUM(Table3[[#This Row],[Date 1]:[Date 8]])),"")))),""))),(Table3[[#This Row],[Bundle]])),"")</f>
        <v/>
      </c>
      <c r="AB243" s="94" t="str">
        <f t="shared" si="4"/>
        <v/>
      </c>
      <c r="AC243" s="75"/>
      <c r="AD243" s="42"/>
      <c r="AE243" s="43"/>
      <c r="AF243" s="44"/>
      <c r="AG243" s="134" t="s">
        <v>4033</v>
      </c>
      <c r="AH243" s="134" t="s">
        <v>4034</v>
      </c>
      <c r="AI243" s="134" t="s">
        <v>4035</v>
      </c>
      <c r="AJ243" s="134" t="s">
        <v>4036</v>
      </c>
      <c r="AK243" s="134" t="s">
        <v>21</v>
      </c>
      <c r="AL243" s="134" t="s">
        <v>21</v>
      </c>
      <c r="AM243" s="134" t="b">
        <f>IF(AND(Table3[[#This Row],[Column68]]=TRUE,COUNTBLANK(Table3[[#This Row],[Date 1]:[Date 8]])=8),TRUE,FALSE)</f>
        <v>0</v>
      </c>
      <c r="AN243" s="134" t="b">
        <f>COUNTIF(Table3[[#This Row],[512]:[51]],"yes")&gt;0</f>
        <v>0</v>
      </c>
      <c r="AO243" s="45" t="str">
        <f>IF(Table3[[#This Row],[512]]="yes",Table3[[#This Row],[Column1]],"")</f>
        <v/>
      </c>
      <c r="AP243" s="45" t="str">
        <f>IF(Table3[[#This Row],[250]]="yes",Table3[[#This Row],[Column1.5]],"")</f>
        <v/>
      </c>
      <c r="AQ243" s="45" t="str">
        <f>IF(Table3[[#This Row],[288]]="yes",Table3[[#This Row],[Column2]],"")</f>
        <v/>
      </c>
      <c r="AR243" s="45" t="str">
        <f>IF(Table3[[#This Row],[144]]="yes",Table3[[#This Row],[Column3]],"")</f>
        <v/>
      </c>
      <c r="AS243" s="45" t="str">
        <f>IF(Table3[[#This Row],[26]]="yes",Table3[[#This Row],[Column4]],"")</f>
        <v/>
      </c>
      <c r="AT243" s="45" t="str">
        <f>IF(Table3[[#This Row],[51]]="yes",Table3[[#This Row],[Column5]],"")</f>
        <v/>
      </c>
      <c r="AU243" s="29" t="str">
        <f>IF(COUNTBLANK(Table3[[#This Row],[Date 1]:[Date 8]])=7,IF(Table3[[#This Row],[Column9]]&lt;&gt;"",IF(SUM(L243:S243)&lt;&gt;0,Table3[[#This Row],[Column9]],""),""),(SUBSTITUTE(TRIM(SUBSTITUTE(AO243&amp;","&amp;AP243&amp;","&amp;AQ243&amp;","&amp;AR243&amp;","&amp;AS243&amp;","&amp;AT243&amp;",",","," "))," ",", ")))</f>
        <v/>
      </c>
      <c r="AV243" s="35" t="str">
        <f>IF(COUNTBLANK(L243:AC243)&lt;&gt;13,IF(Table3[[#This Row],[Comments]]="Please order in multiples of 20. Minimum order of 100.",IF(COUNTBLANK(Table3[[#This Row],[Date 1]:[Order]])=12,"",1),1),IF(OR(F243="yes",G243="yes",H243="yes",I243="yes",J243="yes",K243="yes"="yes"),1,""))</f>
        <v/>
      </c>
    </row>
    <row r="244" spans="1:48" ht="36" thickBot="1" x14ac:dyDescent="0.4">
      <c r="A244" s="27" t="s">
        <v>187</v>
      </c>
      <c r="B244" s="164">
        <v>2970</v>
      </c>
      <c r="C244" s="16" t="s">
        <v>3282</v>
      </c>
      <c r="D244" s="32" t="s">
        <v>925</v>
      </c>
      <c r="E244" s="31"/>
      <c r="F244" s="30" t="s">
        <v>128</v>
      </c>
      <c r="G244" s="30" t="s">
        <v>128</v>
      </c>
      <c r="H244" s="30" t="s">
        <v>128</v>
      </c>
      <c r="I244" s="30" t="s">
        <v>128</v>
      </c>
      <c r="J244" s="30" t="s">
        <v>21</v>
      </c>
      <c r="K244" s="30" t="s">
        <v>21</v>
      </c>
      <c r="L244" s="22"/>
      <c r="M244" s="20"/>
      <c r="N244" s="20"/>
      <c r="O244" s="20"/>
      <c r="P244" s="20"/>
      <c r="Q244" s="20"/>
      <c r="R244" s="20"/>
      <c r="S244" s="21"/>
      <c r="T244" s="181" t="str">
        <f>Table3[[#This Row],[Column12]]</f>
        <v>Auto:</v>
      </c>
      <c r="U244" s="25"/>
      <c r="V244" s="51" t="str">
        <f>IF(Table3[[#This Row],[TagOrderMethod]]="Ratio:","plants per 1 tag",IF(Table3[[#This Row],[TagOrderMethod]]="tags included","",IF(Table3[[#This Row],[TagOrderMethod]]="Qty:","tags",IF(Table3[[#This Row],[TagOrderMethod]]="Auto:",IF(U244&lt;&gt;"","tags","")))))</f>
        <v/>
      </c>
      <c r="W244" s="17">
        <v>50</v>
      </c>
      <c r="X244" s="17" t="str">
        <f>IF(ISNUMBER(SEARCH("tag",Table3[[#This Row],[Notes]])), "Yes", "No")</f>
        <v>No</v>
      </c>
      <c r="Y244" s="17" t="str">
        <f>IF(Table3[[#This Row],[Column11]]="yes","tags included","Auto:")</f>
        <v>Auto:</v>
      </c>
      <c r="Z2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Row],[TagOrderMethod]]="Auto:",IF(U244&gt;0,U244,IF(COUNTBLANK(L244:S244)=8,"",(IF(Table3[[#This Row],[Column11]]&lt;&gt;"no",Table3[[#This Row],[Size]]*(SUM(Table3[[#This Row],[Date 1]:[Date 8]])),"")))),""))),(Table3[[#This Row],[Bundle]])),"")</f>
        <v/>
      </c>
      <c r="AB244" s="94" t="str">
        <f t="shared" si="4"/>
        <v/>
      </c>
      <c r="AC244" s="75"/>
      <c r="AD244" s="42"/>
      <c r="AE244" s="43"/>
      <c r="AF244" s="44"/>
      <c r="AG244" s="134" t="s">
        <v>4037</v>
      </c>
      <c r="AH244" s="134" t="s">
        <v>4038</v>
      </c>
      <c r="AI244" s="134" t="s">
        <v>4039</v>
      </c>
      <c r="AJ244" s="134" t="s">
        <v>4040</v>
      </c>
      <c r="AK244" s="134" t="s">
        <v>21</v>
      </c>
      <c r="AL244" s="134" t="s">
        <v>21</v>
      </c>
      <c r="AM244" s="134" t="b">
        <f>IF(AND(Table3[[#This Row],[Column68]]=TRUE,COUNTBLANK(Table3[[#This Row],[Date 1]:[Date 8]])=8),TRUE,FALSE)</f>
        <v>0</v>
      </c>
      <c r="AN244" s="134" t="b">
        <f>COUNTIF(Table3[[#This Row],[512]:[51]],"yes")&gt;0</f>
        <v>0</v>
      </c>
      <c r="AO244" s="45" t="str">
        <f>IF(Table3[[#This Row],[512]]="yes",Table3[[#This Row],[Column1]],"")</f>
        <v/>
      </c>
      <c r="AP244" s="45" t="str">
        <f>IF(Table3[[#This Row],[250]]="yes",Table3[[#This Row],[Column1.5]],"")</f>
        <v/>
      </c>
      <c r="AQ244" s="45" t="str">
        <f>IF(Table3[[#This Row],[288]]="yes",Table3[[#This Row],[Column2]],"")</f>
        <v/>
      </c>
      <c r="AR244" s="45" t="str">
        <f>IF(Table3[[#This Row],[144]]="yes",Table3[[#This Row],[Column3]],"")</f>
        <v/>
      </c>
      <c r="AS244" s="45" t="str">
        <f>IF(Table3[[#This Row],[26]]="yes",Table3[[#This Row],[Column4]],"")</f>
        <v/>
      </c>
      <c r="AT244" s="45" t="str">
        <f>IF(Table3[[#This Row],[51]]="yes",Table3[[#This Row],[Column5]],"")</f>
        <v/>
      </c>
      <c r="AU244" s="29" t="str">
        <f>IF(COUNTBLANK(Table3[[#This Row],[Date 1]:[Date 8]])=7,IF(Table3[[#This Row],[Column9]]&lt;&gt;"",IF(SUM(L244:S244)&lt;&gt;0,Table3[[#This Row],[Column9]],""),""),(SUBSTITUTE(TRIM(SUBSTITUTE(AO244&amp;","&amp;AP244&amp;","&amp;AQ244&amp;","&amp;AR244&amp;","&amp;AS244&amp;","&amp;AT244&amp;",",","," "))," ",", ")))</f>
        <v/>
      </c>
      <c r="AV244" s="35" t="str">
        <f>IF(COUNTBLANK(L244:AC244)&lt;&gt;13,IF(Table3[[#This Row],[Comments]]="Please order in multiples of 20. Minimum order of 100.",IF(COUNTBLANK(Table3[[#This Row],[Date 1]:[Order]])=12,"",1),1),IF(OR(F244="yes",G244="yes",H244="yes",I244="yes",J244="yes",K244="yes"="yes"),1,""))</f>
        <v/>
      </c>
    </row>
    <row r="245" spans="1:48" ht="36" thickBot="1" x14ac:dyDescent="0.4">
      <c r="A245" s="27" t="s">
        <v>187</v>
      </c>
      <c r="B245" s="164">
        <v>3045</v>
      </c>
      <c r="C245" s="16" t="s">
        <v>3282</v>
      </c>
      <c r="D245" s="32" t="s">
        <v>1820</v>
      </c>
      <c r="E245" s="31"/>
      <c r="F245" s="30" t="s">
        <v>21</v>
      </c>
      <c r="G245" s="30" t="s">
        <v>21</v>
      </c>
      <c r="H245" s="30" t="s">
        <v>128</v>
      </c>
      <c r="I245" s="30" t="s">
        <v>128</v>
      </c>
      <c r="J245" s="30" t="s">
        <v>21</v>
      </c>
      <c r="K245" s="30" t="s">
        <v>21</v>
      </c>
      <c r="L245" s="22"/>
      <c r="M245" s="20"/>
      <c r="N245" s="20"/>
      <c r="O245" s="20"/>
      <c r="P245" s="20"/>
      <c r="Q245" s="20"/>
      <c r="R245" s="20"/>
      <c r="S245" s="21"/>
      <c r="T245" s="181" t="str">
        <f>Table3[[#This Row],[Column12]]</f>
        <v>Auto:</v>
      </c>
      <c r="U245" s="25"/>
      <c r="V245" s="51" t="str">
        <f>IF(Table3[[#This Row],[TagOrderMethod]]="Ratio:","plants per 1 tag",IF(Table3[[#This Row],[TagOrderMethod]]="tags included","",IF(Table3[[#This Row],[TagOrderMethod]]="Qty:","tags",IF(Table3[[#This Row],[TagOrderMethod]]="Auto:",IF(U245&lt;&gt;"","tags","")))))</f>
        <v/>
      </c>
      <c r="W245" s="17">
        <v>50</v>
      </c>
      <c r="X245" s="17" t="str">
        <f>IF(ISNUMBER(SEARCH("tag",Table3[[#This Row],[Notes]])), "Yes", "No")</f>
        <v>No</v>
      </c>
      <c r="Y245" s="17" t="str">
        <f>IF(Table3[[#This Row],[Column11]]="yes","tags included","Auto:")</f>
        <v>Auto:</v>
      </c>
      <c r="Z2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Row],[TagOrderMethod]]="Auto:",IF(U245&gt;0,U245,IF(COUNTBLANK(L245:S245)=8,"",(IF(Table3[[#This Row],[Column11]]&lt;&gt;"no",Table3[[#This Row],[Size]]*(SUM(Table3[[#This Row],[Date 1]:[Date 8]])),"")))),""))),(Table3[[#This Row],[Bundle]])),"")</f>
        <v/>
      </c>
      <c r="AB245" s="94" t="str">
        <f t="shared" si="4"/>
        <v/>
      </c>
      <c r="AC245" s="75"/>
      <c r="AD245" s="42"/>
      <c r="AE245" s="43"/>
      <c r="AF245" s="44"/>
      <c r="AG245" s="134" t="s">
        <v>21</v>
      </c>
      <c r="AH245" s="134" t="s">
        <v>21</v>
      </c>
      <c r="AI245" s="134" t="s">
        <v>4041</v>
      </c>
      <c r="AJ245" s="134" t="s">
        <v>1595</v>
      </c>
      <c r="AK245" s="134" t="s">
        <v>21</v>
      </c>
      <c r="AL245" s="134" t="s">
        <v>21</v>
      </c>
      <c r="AM245" s="134" t="b">
        <f>IF(AND(Table3[[#This Row],[Column68]]=TRUE,COUNTBLANK(Table3[[#This Row],[Date 1]:[Date 8]])=8),TRUE,FALSE)</f>
        <v>0</v>
      </c>
      <c r="AN245" s="134" t="b">
        <f>COUNTIF(Table3[[#This Row],[512]:[51]],"yes")&gt;0</f>
        <v>0</v>
      </c>
      <c r="AO245" s="45" t="str">
        <f>IF(Table3[[#This Row],[512]]="yes",Table3[[#This Row],[Column1]],"")</f>
        <v/>
      </c>
      <c r="AP245" s="45" t="str">
        <f>IF(Table3[[#This Row],[250]]="yes",Table3[[#This Row],[Column1.5]],"")</f>
        <v/>
      </c>
      <c r="AQ245" s="45" t="str">
        <f>IF(Table3[[#This Row],[288]]="yes",Table3[[#This Row],[Column2]],"")</f>
        <v/>
      </c>
      <c r="AR245" s="45" t="str">
        <f>IF(Table3[[#This Row],[144]]="yes",Table3[[#This Row],[Column3]],"")</f>
        <v/>
      </c>
      <c r="AS245" s="45" t="str">
        <f>IF(Table3[[#This Row],[26]]="yes",Table3[[#This Row],[Column4]],"")</f>
        <v/>
      </c>
      <c r="AT245" s="45" t="str">
        <f>IF(Table3[[#This Row],[51]]="yes",Table3[[#This Row],[Column5]],"")</f>
        <v/>
      </c>
      <c r="AU245" s="29" t="str">
        <f>IF(COUNTBLANK(Table3[[#This Row],[Date 1]:[Date 8]])=7,IF(Table3[[#This Row],[Column9]]&lt;&gt;"",IF(SUM(L245:S245)&lt;&gt;0,Table3[[#This Row],[Column9]],""),""),(SUBSTITUTE(TRIM(SUBSTITUTE(AO245&amp;","&amp;AP245&amp;","&amp;AQ245&amp;","&amp;AR245&amp;","&amp;AS245&amp;","&amp;AT245&amp;",",","," "))," ",", ")))</f>
        <v/>
      </c>
      <c r="AV245" s="35" t="str">
        <f>IF(COUNTBLANK(L245:AC245)&lt;&gt;13,IF(Table3[[#This Row],[Comments]]="Please order in multiples of 20. Minimum order of 100.",IF(COUNTBLANK(Table3[[#This Row],[Date 1]:[Order]])=12,"",1),1),IF(OR(F245="yes",G245="yes",H245="yes",I245="yes",J245="yes",K245="yes"="yes"),1,""))</f>
        <v/>
      </c>
    </row>
    <row r="246" spans="1:48" ht="36" thickBot="1" x14ac:dyDescent="0.4">
      <c r="A246" s="27" t="s">
        <v>187</v>
      </c>
      <c r="B246" s="164">
        <v>3050</v>
      </c>
      <c r="C246" s="16" t="s">
        <v>3282</v>
      </c>
      <c r="D246" s="32" t="s">
        <v>2305</v>
      </c>
      <c r="E246" s="31"/>
      <c r="F246" s="30" t="s">
        <v>21</v>
      </c>
      <c r="G246" s="30" t="s">
        <v>21</v>
      </c>
      <c r="H246" s="30" t="s">
        <v>128</v>
      </c>
      <c r="I246" s="30" t="s">
        <v>128</v>
      </c>
      <c r="J246" s="30" t="s">
        <v>21</v>
      </c>
      <c r="K246" s="30" t="s">
        <v>21</v>
      </c>
      <c r="L246" s="22"/>
      <c r="M246" s="20"/>
      <c r="N246" s="20"/>
      <c r="O246" s="20"/>
      <c r="P246" s="20"/>
      <c r="Q246" s="20"/>
      <c r="R246" s="20"/>
      <c r="S246" s="21"/>
      <c r="T246" s="181" t="str">
        <f>Table3[[#This Row],[Column12]]</f>
        <v>Auto:</v>
      </c>
      <c r="U246" s="25"/>
      <c r="V246" s="51" t="str">
        <f>IF(Table3[[#This Row],[TagOrderMethod]]="Ratio:","plants per 1 tag",IF(Table3[[#This Row],[TagOrderMethod]]="tags included","",IF(Table3[[#This Row],[TagOrderMethod]]="Qty:","tags",IF(Table3[[#This Row],[TagOrderMethod]]="Auto:",IF(U246&lt;&gt;"","tags","")))))</f>
        <v/>
      </c>
      <c r="W246" s="17">
        <v>50</v>
      </c>
      <c r="X246" s="17" t="str">
        <f>IF(ISNUMBER(SEARCH("tag",Table3[[#This Row],[Notes]])), "Yes", "No")</f>
        <v>No</v>
      </c>
      <c r="Y246" s="17" t="str">
        <f>IF(Table3[[#This Row],[Column11]]="yes","tags included","Auto:")</f>
        <v>Auto:</v>
      </c>
      <c r="Z2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Row],[TagOrderMethod]]="Auto:",IF(U246&gt;0,U246,IF(COUNTBLANK(L246:S246)=8,"",(IF(Table3[[#This Row],[Column11]]&lt;&gt;"no",Table3[[#This Row],[Size]]*(SUM(Table3[[#This Row],[Date 1]:[Date 8]])),"")))),""))),(Table3[[#This Row],[Bundle]])),"")</f>
        <v/>
      </c>
      <c r="AB246" s="94" t="str">
        <f t="shared" si="4"/>
        <v/>
      </c>
      <c r="AC246" s="75"/>
      <c r="AD246" s="42"/>
      <c r="AE246" s="43"/>
      <c r="AF246" s="44"/>
      <c r="AG246" s="134" t="s">
        <v>21</v>
      </c>
      <c r="AH246" s="134" t="s">
        <v>21</v>
      </c>
      <c r="AI246" s="134" t="s">
        <v>4042</v>
      </c>
      <c r="AJ246" s="134" t="s">
        <v>1596</v>
      </c>
      <c r="AK246" s="134" t="s">
        <v>21</v>
      </c>
      <c r="AL246" s="134" t="s">
        <v>21</v>
      </c>
      <c r="AM246" s="134" t="b">
        <f>IF(AND(Table3[[#This Row],[Column68]]=TRUE,COUNTBLANK(Table3[[#This Row],[Date 1]:[Date 8]])=8),TRUE,FALSE)</f>
        <v>0</v>
      </c>
      <c r="AN246" s="134" t="b">
        <f>COUNTIF(Table3[[#This Row],[512]:[51]],"yes")&gt;0</f>
        <v>0</v>
      </c>
      <c r="AO246" s="45" t="str">
        <f>IF(Table3[[#This Row],[512]]="yes",Table3[[#This Row],[Column1]],"")</f>
        <v/>
      </c>
      <c r="AP246" s="45" t="str">
        <f>IF(Table3[[#This Row],[250]]="yes",Table3[[#This Row],[Column1.5]],"")</f>
        <v/>
      </c>
      <c r="AQ246" s="45" t="str">
        <f>IF(Table3[[#This Row],[288]]="yes",Table3[[#This Row],[Column2]],"")</f>
        <v/>
      </c>
      <c r="AR246" s="45" t="str">
        <f>IF(Table3[[#This Row],[144]]="yes",Table3[[#This Row],[Column3]],"")</f>
        <v/>
      </c>
      <c r="AS246" s="45" t="str">
        <f>IF(Table3[[#This Row],[26]]="yes",Table3[[#This Row],[Column4]],"")</f>
        <v/>
      </c>
      <c r="AT246" s="45" t="str">
        <f>IF(Table3[[#This Row],[51]]="yes",Table3[[#This Row],[Column5]],"")</f>
        <v/>
      </c>
      <c r="AU246" s="29" t="str">
        <f>IF(COUNTBLANK(Table3[[#This Row],[Date 1]:[Date 8]])=7,IF(Table3[[#This Row],[Column9]]&lt;&gt;"",IF(SUM(L246:S246)&lt;&gt;0,Table3[[#This Row],[Column9]],""),""),(SUBSTITUTE(TRIM(SUBSTITUTE(AO246&amp;","&amp;AP246&amp;","&amp;AQ246&amp;","&amp;AR246&amp;","&amp;AS246&amp;","&amp;AT246&amp;",",","," "))," ",", ")))</f>
        <v/>
      </c>
      <c r="AV246" s="35" t="str">
        <f>IF(COUNTBLANK(L246:AC246)&lt;&gt;13,IF(Table3[[#This Row],[Comments]]="Please order in multiples of 20. Minimum order of 100.",IF(COUNTBLANK(Table3[[#This Row],[Date 1]:[Order]])=12,"",1),1),IF(OR(F246="yes",G246="yes",H246="yes",I246="yes",J246="yes",K246="yes"="yes"),1,""))</f>
        <v/>
      </c>
    </row>
    <row r="247" spans="1:48" ht="36" thickBot="1" x14ac:dyDescent="0.4">
      <c r="A247" s="27" t="s">
        <v>187</v>
      </c>
      <c r="B247" s="164">
        <v>3060</v>
      </c>
      <c r="C247" s="16" t="s">
        <v>3282</v>
      </c>
      <c r="D247" s="32" t="s">
        <v>3308</v>
      </c>
      <c r="E247" s="31"/>
      <c r="F247" s="30" t="s">
        <v>21</v>
      </c>
      <c r="G247" s="30" t="s">
        <v>21</v>
      </c>
      <c r="H247" s="30" t="s">
        <v>128</v>
      </c>
      <c r="I247" s="30" t="s">
        <v>128</v>
      </c>
      <c r="J247" s="30" t="s">
        <v>21</v>
      </c>
      <c r="K247" s="30" t="s">
        <v>21</v>
      </c>
      <c r="L247" s="22"/>
      <c r="M247" s="20"/>
      <c r="N247" s="20"/>
      <c r="O247" s="20"/>
      <c r="P247" s="20"/>
      <c r="Q247" s="20"/>
      <c r="R247" s="20"/>
      <c r="S247" s="21"/>
      <c r="T247" s="181" t="str">
        <f>Table3[[#This Row],[Column12]]</f>
        <v>Auto:</v>
      </c>
      <c r="U247" s="25"/>
      <c r="V247" s="51" t="str">
        <f>IF(Table3[[#This Row],[TagOrderMethod]]="Ratio:","plants per 1 tag",IF(Table3[[#This Row],[TagOrderMethod]]="tags included","",IF(Table3[[#This Row],[TagOrderMethod]]="Qty:","tags",IF(Table3[[#This Row],[TagOrderMethod]]="Auto:",IF(U247&lt;&gt;"","tags","")))))</f>
        <v/>
      </c>
      <c r="W247" s="17">
        <v>50</v>
      </c>
      <c r="X247" s="17" t="str">
        <f>IF(ISNUMBER(SEARCH("tag",Table3[[#This Row],[Notes]])), "Yes", "No")</f>
        <v>No</v>
      </c>
      <c r="Y247" s="17" t="str">
        <f>IF(Table3[[#This Row],[Column11]]="yes","tags included","Auto:")</f>
        <v>Auto:</v>
      </c>
      <c r="Z2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Row],[TagOrderMethod]]="Auto:",IF(U247&gt;0,U247,IF(COUNTBLANK(L247:S247)=8,"",(IF(Table3[[#This Row],[Column11]]&lt;&gt;"no",Table3[[#This Row],[Size]]*(SUM(Table3[[#This Row],[Date 1]:[Date 8]])),"")))),""))),(Table3[[#This Row],[Bundle]])),"")</f>
        <v/>
      </c>
      <c r="AB247" s="94" t="str">
        <f t="shared" si="4"/>
        <v/>
      </c>
      <c r="AC247" s="75"/>
      <c r="AD247" s="42"/>
      <c r="AE247" s="43"/>
      <c r="AF247" s="44"/>
      <c r="AG247" s="134" t="s">
        <v>21</v>
      </c>
      <c r="AH247" s="134" t="s">
        <v>21</v>
      </c>
      <c r="AI247" s="134" t="s">
        <v>4043</v>
      </c>
      <c r="AJ247" s="134" t="s">
        <v>4044</v>
      </c>
      <c r="AK247" s="134" t="s">
        <v>21</v>
      </c>
      <c r="AL247" s="134" t="s">
        <v>21</v>
      </c>
      <c r="AM247" s="134" t="b">
        <f>IF(AND(Table3[[#This Row],[Column68]]=TRUE,COUNTBLANK(Table3[[#This Row],[Date 1]:[Date 8]])=8),TRUE,FALSE)</f>
        <v>0</v>
      </c>
      <c r="AN247" s="134" t="b">
        <f>COUNTIF(Table3[[#This Row],[512]:[51]],"yes")&gt;0</f>
        <v>0</v>
      </c>
      <c r="AO247" s="45" t="str">
        <f>IF(Table3[[#This Row],[512]]="yes",Table3[[#This Row],[Column1]],"")</f>
        <v/>
      </c>
      <c r="AP247" s="45" t="str">
        <f>IF(Table3[[#This Row],[250]]="yes",Table3[[#This Row],[Column1.5]],"")</f>
        <v/>
      </c>
      <c r="AQ247" s="45" t="str">
        <f>IF(Table3[[#This Row],[288]]="yes",Table3[[#This Row],[Column2]],"")</f>
        <v/>
      </c>
      <c r="AR247" s="45" t="str">
        <f>IF(Table3[[#This Row],[144]]="yes",Table3[[#This Row],[Column3]],"")</f>
        <v/>
      </c>
      <c r="AS247" s="45" t="str">
        <f>IF(Table3[[#This Row],[26]]="yes",Table3[[#This Row],[Column4]],"")</f>
        <v/>
      </c>
      <c r="AT247" s="45" t="str">
        <f>IF(Table3[[#This Row],[51]]="yes",Table3[[#This Row],[Column5]],"")</f>
        <v/>
      </c>
      <c r="AU247" s="29" t="str">
        <f>IF(COUNTBLANK(Table3[[#This Row],[Date 1]:[Date 8]])=7,IF(Table3[[#This Row],[Column9]]&lt;&gt;"",IF(SUM(L247:S247)&lt;&gt;0,Table3[[#This Row],[Column9]],""),""),(SUBSTITUTE(TRIM(SUBSTITUTE(AO247&amp;","&amp;AP247&amp;","&amp;AQ247&amp;","&amp;AR247&amp;","&amp;AS247&amp;","&amp;AT247&amp;",",","," "))," ",", ")))</f>
        <v/>
      </c>
      <c r="AV247" s="35" t="str">
        <f>IF(COUNTBLANK(L247:AC247)&lt;&gt;13,IF(Table3[[#This Row],[Comments]]="Please order in multiples of 20. Minimum order of 100.",IF(COUNTBLANK(Table3[[#This Row],[Date 1]:[Order]])=12,"",1),1),IF(OR(F247="yes",G247="yes",H247="yes",I247="yes",J247="yes",K247="yes"="yes"),1,""))</f>
        <v/>
      </c>
    </row>
    <row r="248" spans="1:48" ht="36" thickBot="1" x14ac:dyDescent="0.4">
      <c r="A248" s="27" t="s">
        <v>187</v>
      </c>
      <c r="B248" s="164">
        <v>3065</v>
      </c>
      <c r="C248" s="16" t="s">
        <v>3282</v>
      </c>
      <c r="D248" s="32" t="s">
        <v>3309</v>
      </c>
      <c r="E248" s="31"/>
      <c r="F248" s="30" t="s">
        <v>21</v>
      </c>
      <c r="G248" s="30" t="s">
        <v>21</v>
      </c>
      <c r="H248" s="30" t="s">
        <v>128</v>
      </c>
      <c r="I248" s="30" t="s">
        <v>128</v>
      </c>
      <c r="J248" s="30" t="s">
        <v>21</v>
      </c>
      <c r="K248" s="30" t="s">
        <v>21</v>
      </c>
      <c r="L248" s="22"/>
      <c r="M248" s="20"/>
      <c r="N248" s="20"/>
      <c r="O248" s="20"/>
      <c r="P248" s="20"/>
      <c r="Q248" s="20"/>
      <c r="R248" s="20"/>
      <c r="S248" s="21"/>
      <c r="T248" s="181" t="str">
        <f>Table3[[#This Row],[Column12]]</f>
        <v>Auto:</v>
      </c>
      <c r="U248" s="25"/>
      <c r="V248" s="51" t="str">
        <f>IF(Table3[[#This Row],[TagOrderMethod]]="Ratio:","plants per 1 tag",IF(Table3[[#This Row],[TagOrderMethod]]="tags included","",IF(Table3[[#This Row],[TagOrderMethod]]="Qty:","tags",IF(Table3[[#This Row],[TagOrderMethod]]="Auto:",IF(U248&lt;&gt;"","tags","")))))</f>
        <v/>
      </c>
      <c r="W248" s="17">
        <v>50</v>
      </c>
      <c r="X248" s="17" t="str">
        <f>IF(ISNUMBER(SEARCH("tag",Table3[[#This Row],[Notes]])), "Yes", "No")</f>
        <v>No</v>
      </c>
      <c r="Y248" s="17" t="str">
        <f>IF(Table3[[#This Row],[Column11]]="yes","tags included","Auto:")</f>
        <v>Auto:</v>
      </c>
      <c r="Z2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Row],[TagOrderMethod]]="Auto:",IF(U248&gt;0,U248,IF(COUNTBLANK(L248:S248)=8,"",(IF(Table3[[#This Row],[Column11]]&lt;&gt;"no",Table3[[#This Row],[Size]]*(SUM(Table3[[#This Row],[Date 1]:[Date 8]])),"")))),""))),(Table3[[#This Row],[Bundle]])),"")</f>
        <v/>
      </c>
      <c r="AB248" s="94" t="str">
        <f t="shared" si="4"/>
        <v/>
      </c>
      <c r="AC248" s="75"/>
      <c r="AD248" s="42"/>
      <c r="AE248" s="43"/>
      <c r="AF248" s="44"/>
      <c r="AG248" s="134" t="s">
        <v>21</v>
      </c>
      <c r="AH248" s="134" t="s">
        <v>21</v>
      </c>
      <c r="AI248" s="134" t="s">
        <v>4045</v>
      </c>
      <c r="AJ248" s="134" t="s">
        <v>4046</v>
      </c>
      <c r="AK248" s="134" t="s">
        <v>21</v>
      </c>
      <c r="AL248" s="134" t="s">
        <v>21</v>
      </c>
      <c r="AM248" s="134" t="b">
        <f>IF(AND(Table3[[#This Row],[Column68]]=TRUE,COUNTBLANK(Table3[[#This Row],[Date 1]:[Date 8]])=8),TRUE,FALSE)</f>
        <v>0</v>
      </c>
      <c r="AN248" s="134" t="b">
        <f>COUNTIF(Table3[[#This Row],[512]:[51]],"yes")&gt;0</f>
        <v>0</v>
      </c>
      <c r="AO248" s="45" t="str">
        <f>IF(Table3[[#This Row],[512]]="yes",Table3[[#This Row],[Column1]],"")</f>
        <v/>
      </c>
      <c r="AP248" s="45" t="str">
        <f>IF(Table3[[#This Row],[250]]="yes",Table3[[#This Row],[Column1.5]],"")</f>
        <v/>
      </c>
      <c r="AQ248" s="45" t="str">
        <f>IF(Table3[[#This Row],[288]]="yes",Table3[[#This Row],[Column2]],"")</f>
        <v/>
      </c>
      <c r="AR248" s="45" t="str">
        <f>IF(Table3[[#This Row],[144]]="yes",Table3[[#This Row],[Column3]],"")</f>
        <v/>
      </c>
      <c r="AS248" s="45" t="str">
        <f>IF(Table3[[#This Row],[26]]="yes",Table3[[#This Row],[Column4]],"")</f>
        <v/>
      </c>
      <c r="AT248" s="45" t="str">
        <f>IF(Table3[[#This Row],[51]]="yes",Table3[[#This Row],[Column5]],"")</f>
        <v/>
      </c>
      <c r="AU248" s="29" t="str">
        <f>IF(COUNTBLANK(Table3[[#This Row],[Date 1]:[Date 8]])=7,IF(Table3[[#This Row],[Column9]]&lt;&gt;"",IF(SUM(L248:S248)&lt;&gt;0,Table3[[#This Row],[Column9]],""),""),(SUBSTITUTE(TRIM(SUBSTITUTE(AO248&amp;","&amp;AP248&amp;","&amp;AQ248&amp;","&amp;AR248&amp;","&amp;AS248&amp;","&amp;AT248&amp;",",","," "))," ",", ")))</f>
        <v/>
      </c>
      <c r="AV248" s="35" t="str">
        <f>IF(COUNTBLANK(L248:AC248)&lt;&gt;13,IF(Table3[[#This Row],[Comments]]="Please order in multiples of 20. Minimum order of 100.",IF(COUNTBLANK(Table3[[#This Row],[Date 1]:[Order]])=12,"",1),1),IF(OR(F248="yes",G248="yes",H248="yes",I248="yes",J248="yes",K248="yes"="yes"),1,""))</f>
        <v/>
      </c>
    </row>
    <row r="249" spans="1:48" ht="36" thickBot="1" x14ac:dyDescent="0.4">
      <c r="A249" s="27" t="s">
        <v>187</v>
      </c>
      <c r="B249" s="164">
        <v>3070</v>
      </c>
      <c r="C249" s="16" t="s">
        <v>3282</v>
      </c>
      <c r="D249" s="32" t="s">
        <v>3310</v>
      </c>
      <c r="E249" s="31"/>
      <c r="F249" s="30" t="s">
        <v>21</v>
      </c>
      <c r="G249" s="30" t="s">
        <v>21</v>
      </c>
      <c r="H249" s="30" t="s">
        <v>128</v>
      </c>
      <c r="I249" s="30" t="s">
        <v>128</v>
      </c>
      <c r="J249" s="30" t="s">
        <v>21</v>
      </c>
      <c r="K249" s="30" t="s">
        <v>21</v>
      </c>
      <c r="L249" s="22"/>
      <c r="M249" s="20"/>
      <c r="N249" s="20"/>
      <c r="O249" s="20"/>
      <c r="P249" s="20"/>
      <c r="Q249" s="20"/>
      <c r="R249" s="20"/>
      <c r="S249" s="21"/>
      <c r="T249" s="181" t="str">
        <f>Table3[[#This Row],[Column12]]</f>
        <v>Auto:</v>
      </c>
      <c r="U249" s="25"/>
      <c r="V249" s="51" t="str">
        <f>IF(Table3[[#This Row],[TagOrderMethod]]="Ratio:","plants per 1 tag",IF(Table3[[#This Row],[TagOrderMethod]]="tags included","",IF(Table3[[#This Row],[TagOrderMethod]]="Qty:","tags",IF(Table3[[#This Row],[TagOrderMethod]]="Auto:",IF(U249&lt;&gt;"","tags","")))))</f>
        <v/>
      </c>
      <c r="W249" s="17">
        <v>50</v>
      </c>
      <c r="X249" s="17" t="str">
        <f>IF(ISNUMBER(SEARCH("tag",Table3[[#This Row],[Notes]])), "Yes", "No")</f>
        <v>No</v>
      </c>
      <c r="Y249" s="17" t="str">
        <f>IF(Table3[[#This Row],[Column11]]="yes","tags included","Auto:")</f>
        <v>Auto:</v>
      </c>
      <c r="Z2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Row],[TagOrderMethod]]="Auto:",IF(U249&gt;0,U249,IF(COUNTBLANK(L249:S249)=8,"",(IF(Table3[[#This Row],[Column11]]&lt;&gt;"no",Table3[[#This Row],[Size]]*(SUM(Table3[[#This Row],[Date 1]:[Date 8]])),"")))),""))),(Table3[[#This Row],[Bundle]])),"")</f>
        <v/>
      </c>
      <c r="AB249" s="94" t="str">
        <f t="shared" si="4"/>
        <v/>
      </c>
      <c r="AC249" s="75"/>
      <c r="AD249" s="42"/>
      <c r="AE249" s="43"/>
      <c r="AF249" s="44"/>
      <c r="AG249" s="134" t="s">
        <v>21</v>
      </c>
      <c r="AH249" s="134" t="s">
        <v>21</v>
      </c>
      <c r="AI249" s="134" t="s">
        <v>4047</v>
      </c>
      <c r="AJ249" s="134" t="s">
        <v>4048</v>
      </c>
      <c r="AK249" s="134" t="s">
        <v>21</v>
      </c>
      <c r="AL249" s="134" t="s">
        <v>21</v>
      </c>
      <c r="AM249" s="134" t="b">
        <f>IF(AND(Table3[[#This Row],[Column68]]=TRUE,COUNTBLANK(Table3[[#This Row],[Date 1]:[Date 8]])=8),TRUE,FALSE)</f>
        <v>0</v>
      </c>
      <c r="AN249" s="134" t="b">
        <f>COUNTIF(Table3[[#This Row],[512]:[51]],"yes")&gt;0</f>
        <v>0</v>
      </c>
      <c r="AO249" s="45" t="str">
        <f>IF(Table3[[#This Row],[512]]="yes",Table3[[#This Row],[Column1]],"")</f>
        <v/>
      </c>
      <c r="AP249" s="45" t="str">
        <f>IF(Table3[[#This Row],[250]]="yes",Table3[[#This Row],[Column1.5]],"")</f>
        <v/>
      </c>
      <c r="AQ249" s="45" t="str">
        <f>IF(Table3[[#This Row],[288]]="yes",Table3[[#This Row],[Column2]],"")</f>
        <v/>
      </c>
      <c r="AR249" s="45" t="str">
        <f>IF(Table3[[#This Row],[144]]="yes",Table3[[#This Row],[Column3]],"")</f>
        <v/>
      </c>
      <c r="AS249" s="45" t="str">
        <f>IF(Table3[[#This Row],[26]]="yes",Table3[[#This Row],[Column4]],"")</f>
        <v/>
      </c>
      <c r="AT249" s="45" t="str">
        <f>IF(Table3[[#This Row],[51]]="yes",Table3[[#This Row],[Column5]],"")</f>
        <v/>
      </c>
      <c r="AU249" s="29" t="str">
        <f>IF(COUNTBLANK(Table3[[#This Row],[Date 1]:[Date 8]])=7,IF(Table3[[#This Row],[Column9]]&lt;&gt;"",IF(SUM(L249:S249)&lt;&gt;0,Table3[[#This Row],[Column9]],""),""),(SUBSTITUTE(TRIM(SUBSTITUTE(AO249&amp;","&amp;AP249&amp;","&amp;AQ249&amp;","&amp;AR249&amp;","&amp;AS249&amp;","&amp;AT249&amp;",",","," "))," ",", ")))</f>
        <v/>
      </c>
      <c r="AV249" s="35" t="str">
        <f>IF(COUNTBLANK(L249:AC249)&lt;&gt;13,IF(Table3[[#This Row],[Comments]]="Please order in multiples of 20. Minimum order of 100.",IF(COUNTBLANK(Table3[[#This Row],[Date 1]:[Order]])=12,"",1),1),IF(OR(F249="yes",G249="yes",H249="yes",I249="yes",J249="yes",K249="yes"="yes"),1,""))</f>
        <v/>
      </c>
    </row>
    <row r="250" spans="1:48" ht="36" thickBot="1" x14ac:dyDescent="0.4">
      <c r="A250" s="27" t="s">
        <v>187</v>
      </c>
      <c r="B250" s="164">
        <v>3075</v>
      </c>
      <c r="C250" s="16" t="s">
        <v>3282</v>
      </c>
      <c r="D250" s="32" t="s">
        <v>3311</v>
      </c>
      <c r="E250" s="31"/>
      <c r="F250" s="30" t="s">
        <v>21</v>
      </c>
      <c r="G250" s="30" t="s">
        <v>21</v>
      </c>
      <c r="H250" s="30" t="s">
        <v>128</v>
      </c>
      <c r="I250" s="30" t="s">
        <v>128</v>
      </c>
      <c r="J250" s="30" t="s">
        <v>21</v>
      </c>
      <c r="K250" s="30" t="s">
        <v>21</v>
      </c>
      <c r="L250" s="22"/>
      <c r="M250" s="20"/>
      <c r="N250" s="20"/>
      <c r="O250" s="20"/>
      <c r="P250" s="20"/>
      <c r="Q250" s="20"/>
      <c r="R250" s="20"/>
      <c r="S250" s="21"/>
      <c r="T250" s="181" t="str">
        <f>Table3[[#This Row],[Column12]]</f>
        <v>Auto:</v>
      </c>
      <c r="U250" s="25"/>
      <c r="V250" s="51" t="str">
        <f>IF(Table3[[#This Row],[TagOrderMethod]]="Ratio:","plants per 1 tag",IF(Table3[[#This Row],[TagOrderMethod]]="tags included","",IF(Table3[[#This Row],[TagOrderMethod]]="Qty:","tags",IF(Table3[[#This Row],[TagOrderMethod]]="Auto:",IF(U250&lt;&gt;"","tags","")))))</f>
        <v/>
      </c>
      <c r="W250" s="17">
        <v>50</v>
      </c>
      <c r="X250" s="17" t="str">
        <f>IF(ISNUMBER(SEARCH("tag",Table3[[#This Row],[Notes]])), "Yes", "No")</f>
        <v>No</v>
      </c>
      <c r="Y250" s="17" t="str">
        <f>IF(Table3[[#This Row],[Column11]]="yes","tags included","Auto:")</f>
        <v>Auto:</v>
      </c>
      <c r="Z2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Row],[TagOrderMethod]]="Auto:",IF(U250&gt;0,U250,IF(COUNTBLANK(L250:S250)=8,"",(IF(Table3[[#This Row],[Column11]]&lt;&gt;"no",Table3[[#This Row],[Size]]*(SUM(Table3[[#This Row],[Date 1]:[Date 8]])),"")))),""))),(Table3[[#This Row],[Bundle]])),"")</f>
        <v/>
      </c>
      <c r="AB250" s="94" t="str">
        <f t="shared" si="4"/>
        <v/>
      </c>
      <c r="AC250" s="75"/>
      <c r="AD250" s="42"/>
      <c r="AE250" s="43"/>
      <c r="AF250" s="44"/>
      <c r="AG250" s="134" t="s">
        <v>21</v>
      </c>
      <c r="AH250" s="134" t="s">
        <v>21</v>
      </c>
      <c r="AI250" s="134" t="s">
        <v>4049</v>
      </c>
      <c r="AJ250" s="134" t="s">
        <v>4050</v>
      </c>
      <c r="AK250" s="134" t="s">
        <v>21</v>
      </c>
      <c r="AL250" s="134" t="s">
        <v>21</v>
      </c>
      <c r="AM250" s="134" t="b">
        <f>IF(AND(Table3[[#This Row],[Column68]]=TRUE,COUNTBLANK(Table3[[#This Row],[Date 1]:[Date 8]])=8),TRUE,FALSE)</f>
        <v>0</v>
      </c>
      <c r="AN250" s="134" t="b">
        <f>COUNTIF(Table3[[#This Row],[512]:[51]],"yes")&gt;0</f>
        <v>0</v>
      </c>
      <c r="AO250" s="45" t="str">
        <f>IF(Table3[[#This Row],[512]]="yes",Table3[[#This Row],[Column1]],"")</f>
        <v/>
      </c>
      <c r="AP250" s="45" t="str">
        <f>IF(Table3[[#This Row],[250]]="yes",Table3[[#This Row],[Column1.5]],"")</f>
        <v/>
      </c>
      <c r="AQ250" s="45" t="str">
        <f>IF(Table3[[#This Row],[288]]="yes",Table3[[#This Row],[Column2]],"")</f>
        <v/>
      </c>
      <c r="AR250" s="45" t="str">
        <f>IF(Table3[[#This Row],[144]]="yes",Table3[[#This Row],[Column3]],"")</f>
        <v/>
      </c>
      <c r="AS250" s="45" t="str">
        <f>IF(Table3[[#This Row],[26]]="yes",Table3[[#This Row],[Column4]],"")</f>
        <v/>
      </c>
      <c r="AT250" s="45" t="str">
        <f>IF(Table3[[#This Row],[51]]="yes",Table3[[#This Row],[Column5]],"")</f>
        <v/>
      </c>
      <c r="AU250" s="29" t="str">
        <f>IF(COUNTBLANK(Table3[[#This Row],[Date 1]:[Date 8]])=7,IF(Table3[[#This Row],[Column9]]&lt;&gt;"",IF(SUM(L250:S250)&lt;&gt;0,Table3[[#This Row],[Column9]],""),""),(SUBSTITUTE(TRIM(SUBSTITUTE(AO250&amp;","&amp;AP250&amp;","&amp;AQ250&amp;","&amp;AR250&amp;","&amp;AS250&amp;","&amp;AT250&amp;",",","," "))," ",", ")))</f>
        <v/>
      </c>
      <c r="AV250" s="35" t="str">
        <f>IF(COUNTBLANK(L250:AC250)&lt;&gt;13,IF(Table3[[#This Row],[Comments]]="Please order in multiples of 20. Minimum order of 100.",IF(COUNTBLANK(Table3[[#This Row],[Date 1]:[Order]])=12,"",1),1),IF(OR(F250="yes",G250="yes",H250="yes",I250="yes",J250="yes",K250="yes"="yes"),1,""))</f>
        <v/>
      </c>
    </row>
    <row r="251" spans="1:48" ht="36" thickBot="1" x14ac:dyDescent="0.4">
      <c r="A251" s="27" t="s">
        <v>187</v>
      </c>
      <c r="B251" s="164">
        <v>3205</v>
      </c>
      <c r="C251" s="16" t="s">
        <v>3282</v>
      </c>
      <c r="D251" s="32" t="s">
        <v>1302</v>
      </c>
      <c r="E251" s="31"/>
      <c r="F251" s="30" t="s">
        <v>21</v>
      </c>
      <c r="G251" s="30" t="s">
        <v>21</v>
      </c>
      <c r="H251" s="30" t="s">
        <v>21</v>
      </c>
      <c r="I251" s="30" t="s">
        <v>128</v>
      </c>
      <c r="J251" s="30" t="s">
        <v>128</v>
      </c>
      <c r="K251" s="30" t="s">
        <v>21</v>
      </c>
      <c r="L251" s="22"/>
      <c r="M251" s="20"/>
      <c r="N251" s="20"/>
      <c r="O251" s="20"/>
      <c r="P251" s="20"/>
      <c r="Q251" s="20"/>
      <c r="R251" s="20"/>
      <c r="S251" s="21"/>
      <c r="T251" s="181" t="str">
        <f>Table3[[#This Row],[Column12]]</f>
        <v>Auto:</v>
      </c>
      <c r="U251" s="25"/>
      <c r="V251" s="51" t="str">
        <f>IF(Table3[[#This Row],[TagOrderMethod]]="Ratio:","plants per 1 tag",IF(Table3[[#This Row],[TagOrderMethod]]="tags included","",IF(Table3[[#This Row],[TagOrderMethod]]="Qty:","tags",IF(Table3[[#This Row],[TagOrderMethod]]="Auto:",IF(U251&lt;&gt;"","tags","")))))</f>
        <v/>
      </c>
      <c r="W251" s="17">
        <v>50</v>
      </c>
      <c r="X251" s="17" t="str">
        <f>IF(ISNUMBER(SEARCH("tag",Table3[[#This Row],[Notes]])), "Yes", "No")</f>
        <v>No</v>
      </c>
      <c r="Y251" s="17" t="str">
        <f>IF(Table3[[#This Row],[Column11]]="yes","tags included","Auto:")</f>
        <v>Auto:</v>
      </c>
      <c r="Z2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Row],[TagOrderMethod]]="Auto:",IF(U251&gt;0,U251,IF(COUNTBLANK(L251:S251)=8,"",(IF(Table3[[#This Row],[Column11]]&lt;&gt;"no",Table3[[#This Row],[Size]]*(SUM(Table3[[#This Row],[Date 1]:[Date 8]])),"")))),""))),(Table3[[#This Row],[Bundle]])),"")</f>
        <v/>
      </c>
      <c r="AB251" s="94" t="str">
        <f t="shared" si="4"/>
        <v/>
      </c>
      <c r="AC251" s="75"/>
      <c r="AD251" s="42"/>
      <c r="AE251" s="43"/>
      <c r="AF251" s="44"/>
      <c r="AG251" s="134" t="s">
        <v>21</v>
      </c>
      <c r="AH251" s="134" t="s">
        <v>21</v>
      </c>
      <c r="AI251" s="134" t="s">
        <v>21</v>
      </c>
      <c r="AJ251" s="134" t="s">
        <v>1597</v>
      </c>
      <c r="AK251" s="134" t="s">
        <v>2071</v>
      </c>
      <c r="AL251" s="134" t="s">
        <v>21</v>
      </c>
      <c r="AM251" s="134" t="b">
        <f>IF(AND(Table3[[#This Row],[Column68]]=TRUE,COUNTBLANK(Table3[[#This Row],[Date 1]:[Date 8]])=8),TRUE,FALSE)</f>
        <v>0</v>
      </c>
      <c r="AN251" s="134" t="b">
        <f>COUNTIF(Table3[[#This Row],[512]:[51]],"yes")&gt;0</f>
        <v>0</v>
      </c>
      <c r="AO251" s="45" t="str">
        <f>IF(Table3[[#This Row],[512]]="yes",Table3[[#This Row],[Column1]],"")</f>
        <v/>
      </c>
      <c r="AP251" s="45" t="str">
        <f>IF(Table3[[#This Row],[250]]="yes",Table3[[#This Row],[Column1.5]],"")</f>
        <v/>
      </c>
      <c r="AQ251" s="45" t="str">
        <f>IF(Table3[[#This Row],[288]]="yes",Table3[[#This Row],[Column2]],"")</f>
        <v/>
      </c>
      <c r="AR251" s="45" t="str">
        <f>IF(Table3[[#This Row],[144]]="yes",Table3[[#This Row],[Column3]],"")</f>
        <v/>
      </c>
      <c r="AS251" s="45" t="str">
        <f>IF(Table3[[#This Row],[26]]="yes",Table3[[#This Row],[Column4]],"")</f>
        <v/>
      </c>
      <c r="AT251" s="45" t="str">
        <f>IF(Table3[[#This Row],[51]]="yes",Table3[[#This Row],[Column5]],"")</f>
        <v/>
      </c>
      <c r="AU251" s="29" t="str">
        <f>IF(COUNTBLANK(Table3[[#This Row],[Date 1]:[Date 8]])=7,IF(Table3[[#This Row],[Column9]]&lt;&gt;"",IF(SUM(L251:S251)&lt;&gt;0,Table3[[#This Row],[Column9]],""),""),(SUBSTITUTE(TRIM(SUBSTITUTE(AO251&amp;","&amp;AP251&amp;","&amp;AQ251&amp;","&amp;AR251&amp;","&amp;AS251&amp;","&amp;AT251&amp;",",","," "))," ",", ")))</f>
        <v/>
      </c>
      <c r="AV251" s="35" t="str">
        <f>IF(COUNTBLANK(L251:AC251)&lt;&gt;13,IF(Table3[[#This Row],[Comments]]="Please order in multiples of 20. Minimum order of 100.",IF(COUNTBLANK(Table3[[#This Row],[Date 1]:[Order]])=12,"",1),1),IF(OR(F251="yes",G251="yes",H251="yes",I251="yes",J251="yes",K251="yes"="yes"),1,""))</f>
        <v/>
      </c>
    </row>
    <row r="252" spans="1:48" ht="36" thickBot="1" x14ac:dyDescent="0.4">
      <c r="A252" s="27" t="s">
        <v>187</v>
      </c>
      <c r="B252" s="164">
        <v>3210</v>
      </c>
      <c r="C252" s="16" t="s">
        <v>3282</v>
      </c>
      <c r="D252" s="32" t="s">
        <v>1303</v>
      </c>
      <c r="E252" s="31"/>
      <c r="F252" s="30" t="s">
        <v>21</v>
      </c>
      <c r="G252" s="30" t="s">
        <v>21</v>
      </c>
      <c r="H252" s="30" t="s">
        <v>21</v>
      </c>
      <c r="I252" s="30" t="s">
        <v>128</v>
      </c>
      <c r="J252" s="30" t="s">
        <v>128</v>
      </c>
      <c r="K252" s="30" t="s">
        <v>21</v>
      </c>
      <c r="L252" s="22"/>
      <c r="M252" s="20"/>
      <c r="N252" s="20"/>
      <c r="O252" s="20"/>
      <c r="P252" s="20"/>
      <c r="Q252" s="20"/>
      <c r="R252" s="20"/>
      <c r="S252" s="21"/>
      <c r="T252" s="181" t="str">
        <f>Table3[[#This Row],[Column12]]</f>
        <v>Auto:</v>
      </c>
      <c r="U252" s="25"/>
      <c r="V252" s="51" t="str">
        <f>IF(Table3[[#This Row],[TagOrderMethod]]="Ratio:","plants per 1 tag",IF(Table3[[#This Row],[TagOrderMethod]]="tags included","",IF(Table3[[#This Row],[TagOrderMethod]]="Qty:","tags",IF(Table3[[#This Row],[TagOrderMethod]]="Auto:",IF(U252&lt;&gt;"","tags","")))))</f>
        <v/>
      </c>
      <c r="W252" s="17">
        <v>50</v>
      </c>
      <c r="X252" s="17" t="str">
        <f>IF(ISNUMBER(SEARCH("tag",Table3[[#This Row],[Notes]])), "Yes", "No")</f>
        <v>No</v>
      </c>
      <c r="Y252" s="17" t="str">
        <f>IF(Table3[[#This Row],[Column11]]="yes","tags included","Auto:")</f>
        <v>Auto:</v>
      </c>
      <c r="Z2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Row],[TagOrderMethod]]="Auto:",IF(U252&gt;0,U252,IF(COUNTBLANK(L252:S252)=8,"",(IF(Table3[[#This Row],[Column11]]&lt;&gt;"no",Table3[[#This Row],[Size]]*(SUM(Table3[[#This Row],[Date 1]:[Date 8]])),"")))),""))),(Table3[[#This Row],[Bundle]])),"")</f>
        <v/>
      </c>
      <c r="AB252" s="94" t="str">
        <f t="shared" si="4"/>
        <v/>
      </c>
      <c r="AC252" s="75"/>
      <c r="AD252" s="42"/>
      <c r="AE252" s="43"/>
      <c r="AF252" s="44"/>
      <c r="AG252" s="134" t="s">
        <v>21</v>
      </c>
      <c r="AH252" s="134" t="s">
        <v>21</v>
      </c>
      <c r="AI252" s="134" t="s">
        <v>21</v>
      </c>
      <c r="AJ252" s="134" t="s">
        <v>1598</v>
      </c>
      <c r="AK252" s="134" t="s">
        <v>2072</v>
      </c>
      <c r="AL252" s="134" t="s">
        <v>21</v>
      </c>
      <c r="AM252" s="134" t="b">
        <f>IF(AND(Table3[[#This Row],[Column68]]=TRUE,COUNTBLANK(Table3[[#This Row],[Date 1]:[Date 8]])=8),TRUE,FALSE)</f>
        <v>0</v>
      </c>
      <c r="AN252" s="134" t="b">
        <f>COUNTIF(Table3[[#This Row],[512]:[51]],"yes")&gt;0</f>
        <v>0</v>
      </c>
      <c r="AO252" s="45" t="str">
        <f>IF(Table3[[#This Row],[512]]="yes",Table3[[#This Row],[Column1]],"")</f>
        <v/>
      </c>
      <c r="AP252" s="45" t="str">
        <f>IF(Table3[[#This Row],[250]]="yes",Table3[[#This Row],[Column1.5]],"")</f>
        <v/>
      </c>
      <c r="AQ252" s="45" t="str">
        <f>IF(Table3[[#This Row],[288]]="yes",Table3[[#This Row],[Column2]],"")</f>
        <v/>
      </c>
      <c r="AR252" s="45" t="str">
        <f>IF(Table3[[#This Row],[144]]="yes",Table3[[#This Row],[Column3]],"")</f>
        <v/>
      </c>
      <c r="AS252" s="45" t="str">
        <f>IF(Table3[[#This Row],[26]]="yes",Table3[[#This Row],[Column4]],"")</f>
        <v/>
      </c>
      <c r="AT252" s="45" t="str">
        <f>IF(Table3[[#This Row],[51]]="yes",Table3[[#This Row],[Column5]],"")</f>
        <v/>
      </c>
      <c r="AU252" s="29" t="str">
        <f>IF(COUNTBLANK(Table3[[#This Row],[Date 1]:[Date 8]])=7,IF(Table3[[#This Row],[Column9]]&lt;&gt;"",IF(SUM(L252:S252)&lt;&gt;0,Table3[[#This Row],[Column9]],""),""),(SUBSTITUTE(TRIM(SUBSTITUTE(AO252&amp;","&amp;AP252&amp;","&amp;AQ252&amp;","&amp;AR252&amp;","&amp;AS252&amp;","&amp;AT252&amp;",",","," "))," ",", ")))</f>
        <v/>
      </c>
      <c r="AV252" s="35" t="str">
        <f>IF(COUNTBLANK(L252:AC252)&lt;&gt;13,IF(Table3[[#This Row],[Comments]]="Please order in multiples of 20. Minimum order of 100.",IF(COUNTBLANK(Table3[[#This Row],[Date 1]:[Order]])=12,"",1),1),IF(OR(F252="yes",G252="yes",H252="yes",I252="yes",J252="yes",K252="yes"="yes"),1,""))</f>
        <v/>
      </c>
    </row>
    <row r="253" spans="1:48" ht="36" thickBot="1" x14ac:dyDescent="0.4">
      <c r="A253" s="27" t="s">
        <v>187</v>
      </c>
      <c r="B253" s="164">
        <v>3215</v>
      </c>
      <c r="C253" s="16" t="s">
        <v>3282</v>
      </c>
      <c r="D253" s="32" t="s">
        <v>2306</v>
      </c>
      <c r="E253" s="31"/>
      <c r="F253" s="30" t="s">
        <v>21</v>
      </c>
      <c r="G253" s="30" t="s">
        <v>21</v>
      </c>
      <c r="H253" s="30" t="s">
        <v>21</v>
      </c>
      <c r="I253" s="30" t="s">
        <v>128</v>
      </c>
      <c r="J253" s="30" t="s">
        <v>128</v>
      </c>
      <c r="K253" s="30" t="s">
        <v>21</v>
      </c>
      <c r="L253" s="22"/>
      <c r="M253" s="20"/>
      <c r="N253" s="20"/>
      <c r="O253" s="20"/>
      <c r="P253" s="20"/>
      <c r="Q253" s="20"/>
      <c r="R253" s="20"/>
      <c r="S253" s="21"/>
      <c r="T253" s="181" t="str">
        <f>Table3[[#This Row],[Column12]]</f>
        <v>Auto:</v>
      </c>
      <c r="U253" s="25"/>
      <c r="V253" s="51" t="str">
        <f>IF(Table3[[#This Row],[TagOrderMethod]]="Ratio:","plants per 1 tag",IF(Table3[[#This Row],[TagOrderMethod]]="tags included","",IF(Table3[[#This Row],[TagOrderMethod]]="Qty:","tags",IF(Table3[[#This Row],[TagOrderMethod]]="Auto:",IF(U253&lt;&gt;"","tags","")))))</f>
        <v/>
      </c>
      <c r="W253" s="17">
        <v>50</v>
      </c>
      <c r="X253" s="17" t="str">
        <f>IF(ISNUMBER(SEARCH("tag",Table3[[#This Row],[Notes]])), "Yes", "No")</f>
        <v>No</v>
      </c>
      <c r="Y253" s="17" t="str">
        <f>IF(Table3[[#This Row],[Column11]]="yes","tags included","Auto:")</f>
        <v>Auto:</v>
      </c>
      <c r="Z2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Row],[TagOrderMethod]]="Auto:",IF(U253&gt;0,U253,IF(COUNTBLANK(L253:S253)=8,"",(IF(Table3[[#This Row],[Column11]]&lt;&gt;"no",Table3[[#This Row],[Size]]*(SUM(Table3[[#This Row],[Date 1]:[Date 8]])),"")))),""))),(Table3[[#This Row],[Bundle]])),"")</f>
        <v/>
      </c>
      <c r="AB253" s="94" t="str">
        <f t="shared" si="4"/>
        <v/>
      </c>
      <c r="AC253" s="75"/>
      <c r="AD253" s="42"/>
      <c r="AE253" s="43"/>
      <c r="AF253" s="44"/>
      <c r="AG253" s="134" t="s">
        <v>21</v>
      </c>
      <c r="AH253" s="134" t="s">
        <v>21</v>
      </c>
      <c r="AI253" s="134" t="s">
        <v>21</v>
      </c>
      <c r="AJ253" s="134" t="s">
        <v>4051</v>
      </c>
      <c r="AK253" s="134" t="s">
        <v>4052</v>
      </c>
      <c r="AL253" s="134" t="s">
        <v>21</v>
      </c>
      <c r="AM253" s="134" t="b">
        <f>IF(AND(Table3[[#This Row],[Column68]]=TRUE,COUNTBLANK(Table3[[#This Row],[Date 1]:[Date 8]])=8),TRUE,FALSE)</f>
        <v>0</v>
      </c>
      <c r="AN253" s="134" t="b">
        <f>COUNTIF(Table3[[#This Row],[512]:[51]],"yes")&gt;0</f>
        <v>0</v>
      </c>
      <c r="AO253" s="45" t="str">
        <f>IF(Table3[[#This Row],[512]]="yes",Table3[[#This Row],[Column1]],"")</f>
        <v/>
      </c>
      <c r="AP253" s="45" t="str">
        <f>IF(Table3[[#This Row],[250]]="yes",Table3[[#This Row],[Column1.5]],"")</f>
        <v/>
      </c>
      <c r="AQ253" s="45" t="str">
        <f>IF(Table3[[#This Row],[288]]="yes",Table3[[#This Row],[Column2]],"")</f>
        <v/>
      </c>
      <c r="AR253" s="45" t="str">
        <f>IF(Table3[[#This Row],[144]]="yes",Table3[[#This Row],[Column3]],"")</f>
        <v/>
      </c>
      <c r="AS253" s="45" t="str">
        <f>IF(Table3[[#This Row],[26]]="yes",Table3[[#This Row],[Column4]],"")</f>
        <v/>
      </c>
      <c r="AT253" s="45" t="str">
        <f>IF(Table3[[#This Row],[51]]="yes",Table3[[#This Row],[Column5]],"")</f>
        <v/>
      </c>
      <c r="AU253" s="29" t="str">
        <f>IF(COUNTBLANK(Table3[[#This Row],[Date 1]:[Date 8]])=7,IF(Table3[[#This Row],[Column9]]&lt;&gt;"",IF(SUM(L253:S253)&lt;&gt;0,Table3[[#This Row],[Column9]],""),""),(SUBSTITUTE(TRIM(SUBSTITUTE(AO253&amp;","&amp;AP253&amp;","&amp;AQ253&amp;","&amp;AR253&amp;","&amp;AS253&amp;","&amp;AT253&amp;",",","," "))," ",", ")))</f>
        <v/>
      </c>
      <c r="AV253" s="35" t="str">
        <f>IF(COUNTBLANK(L253:AC253)&lt;&gt;13,IF(Table3[[#This Row],[Comments]]="Please order in multiples of 20. Minimum order of 100.",IF(COUNTBLANK(Table3[[#This Row],[Date 1]:[Order]])=12,"",1),1),IF(OR(F253="yes",G253="yes",H253="yes",I253="yes",J253="yes",K253="yes"="yes"),1,""))</f>
        <v/>
      </c>
    </row>
    <row r="254" spans="1:48" ht="36" thickBot="1" x14ac:dyDescent="0.4">
      <c r="A254" s="27" t="s">
        <v>187</v>
      </c>
      <c r="B254" s="164">
        <v>3220</v>
      </c>
      <c r="C254" s="16" t="s">
        <v>3282</v>
      </c>
      <c r="D254" s="32" t="s">
        <v>2307</v>
      </c>
      <c r="E254" s="31"/>
      <c r="F254" s="30" t="s">
        <v>21</v>
      </c>
      <c r="G254" s="30" t="s">
        <v>21</v>
      </c>
      <c r="H254" s="30" t="s">
        <v>21</v>
      </c>
      <c r="I254" s="30" t="s">
        <v>128</v>
      </c>
      <c r="J254" s="30" t="s">
        <v>128</v>
      </c>
      <c r="K254" s="30" t="s">
        <v>21</v>
      </c>
      <c r="L254" s="22"/>
      <c r="M254" s="20"/>
      <c r="N254" s="20"/>
      <c r="O254" s="20"/>
      <c r="P254" s="20"/>
      <c r="Q254" s="20"/>
      <c r="R254" s="20"/>
      <c r="S254" s="21"/>
      <c r="T254" s="181" t="str">
        <f>Table3[[#This Row],[Column12]]</f>
        <v>Auto:</v>
      </c>
      <c r="U254" s="25"/>
      <c r="V254" s="51" t="str">
        <f>IF(Table3[[#This Row],[TagOrderMethod]]="Ratio:","plants per 1 tag",IF(Table3[[#This Row],[TagOrderMethod]]="tags included","",IF(Table3[[#This Row],[TagOrderMethod]]="Qty:","tags",IF(Table3[[#This Row],[TagOrderMethod]]="Auto:",IF(U254&lt;&gt;"","tags","")))))</f>
        <v/>
      </c>
      <c r="W254" s="17">
        <v>50</v>
      </c>
      <c r="X254" s="17" t="str">
        <f>IF(ISNUMBER(SEARCH("tag",Table3[[#This Row],[Notes]])), "Yes", "No")</f>
        <v>No</v>
      </c>
      <c r="Y254" s="17" t="str">
        <f>IF(Table3[[#This Row],[Column11]]="yes","tags included","Auto:")</f>
        <v>Auto:</v>
      </c>
      <c r="Z2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Row],[TagOrderMethod]]="Auto:",IF(U254&gt;0,U254,IF(COUNTBLANK(L254:S254)=8,"",(IF(Table3[[#This Row],[Column11]]&lt;&gt;"no",Table3[[#This Row],[Size]]*(SUM(Table3[[#This Row],[Date 1]:[Date 8]])),"")))),""))),(Table3[[#This Row],[Bundle]])),"")</f>
        <v/>
      </c>
      <c r="AB254" s="94" t="str">
        <f t="shared" si="4"/>
        <v/>
      </c>
      <c r="AC254" s="75"/>
      <c r="AD254" s="42"/>
      <c r="AE254" s="43"/>
      <c r="AF254" s="44"/>
      <c r="AG254" s="134" t="s">
        <v>21</v>
      </c>
      <c r="AH254" s="134" t="s">
        <v>21</v>
      </c>
      <c r="AI254" s="134" t="s">
        <v>21</v>
      </c>
      <c r="AJ254" s="134" t="s">
        <v>4053</v>
      </c>
      <c r="AK254" s="134" t="s">
        <v>4054</v>
      </c>
      <c r="AL254" s="134" t="s">
        <v>21</v>
      </c>
      <c r="AM254" s="134" t="b">
        <f>IF(AND(Table3[[#This Row],[Column68]]=TRUE,COUNTBLANK(Table3[[#This Row],[Date 1]:[Date 8]])=8),TRUE,FALSE)</f>
        <v>0</v>
      </c>
      <c r="AN254" s="134" t="b">
        <f>COUNTIF(Table3[[#This Row],[512]:[51]],"yes")&gt;0</f>
        <v>0</v>
      </c>
      <c r="AO254" s="45" t="str">
        <f>IF(Table3[[#This Row],[512]]="yes",Table3[[#This Row],[Column1]],"")</f>
        <v/>
      </c>
      <c r="AP254" s="45" t="str">
        <f>IF(Table3[[#This Row],[250]]="yes",Table3[[#This Row],[Column1.5]],"")</f>
        <v/>
      </c>
      <c r="AQ254" s="45" t="str">
        <f>IF(Table3[[#This Row],[288]]="yes",Table3[[#This Row],[Column2]],"")</f>
        <v/>
      </c>
      <c r="AR254" s="45" t="str">
        <f>IF(Table3[[#This Row],[144]]="yes",Table3[[#This Row],[Column3]],"")</f>
        <v/>
      </c>
      <c r="AS254" s="45" t="str">
        <f>IF(Table3[[#This Row],[26]]="yes",Table3[[#This Row],[Column4]],"")</f>
        <v/>
      </c>
      <c r="AT254" s="45" t="str">
        <f>IF(Table3[[#This Row],[51]]="yes",Table3[[#This Row],[Column5]],"")</f>
        <v/>
      </c>
      <c r="AU254" s="29" t="str">
        <f>IF(COUNTBLANK(Table3[[#This Row],[Date 1]:[Date 8]])=7,IF(Table3[[#This Row],[Column9]]&lt;&gt;"",IF(SUM(L254:S254)&lt;&gt;0,Table3[[#This Row],[Column9]],""),""),(SUBSTITUTE(TRIM(SUBSTITUTE(AO254&amp;","&amp;AP254&amp;","&amp;AQ254&amp;","&amp;AR254&amp;","&amp;AS254&amp;","&amp;AT254&amp;",",","," "))," ",", ")))</f>
        <v/>
      </c>
      <c r="AV254" s="35" t="str">
        <f>IF(COUNTBLANK(L254:AC254)&lt;&gt;13,IF(Table3[[#This Row],[Comments]]="Please order in multiples of 20. Minimum order of 100.",IF(COUNTBLANK(Table3[[#This Row],[Date 1]:[Order]])=12,"",1),1),IF(OR(F254="yes",G254="yes",H254="yes",I254="yes",J254="yes",K254="yes"="yes"),1,""))</f>
        <v/>
      </c>
    </row>
    <row r="255" spans="1:48" ht="36" thickBot="1" x14ac:dyDescent="0.4">
      <c r="A255" s="27" t="s">
        <v>187</v>
      </c>
      <c r="B255" s="164">
        <v>3225</v>
      </c>
      <c r="C255" s="16" t="s">
        <v>3282</v>
      </c>
      <c r="D255" s="32" t="s">
        <v>2308</v>
      </c>
      <c r="E255" s="31"/>
      <c r="F255" s="30" t="s">
        <v>21</v>
      </c>
      <c r="G255" s="30" t="s">
        <v>21</v>
      </c>
      <c r="H255" s="30" t="s">
        <v>21</v>
      </c>
      <c r="I255" s="30" t="s">
        <v>128</v>
      </c>
      <c r="J255" s="30" t="s">
        <v>128</v>
      </c>
      <c r="K255" s="30" t="s">
        <v>21</v>
      </c>
      <c r="L255" s="22"/>
      <c r="M255" s="20"/>
      <c r="N255" s="20"/>
      <c r="O255" s="20"/>
      <c r="P255" s="20"/>
      <c r="Q255" s="20"/>
      <c r="R255" s="20"/>
      <c r="S255" s="21"/>
      <c r="T255" s="181" t="str">
        <f>Table3[[#This Row],[Column12]]</f>
        <v>Auto:</v>
      </c>
      <c r="U255" s="25"/>
      <c r="V255" s="51" t="str">
        <f>IF(Table3[[#This Row],[TagOrderMethod]]="Ratio:","plants per 1 tag",IF(Table3[[#This Row],[TagOrderMethod]]="tags included","",IF(Table3[[#This Row],[TagOrderMethod]]="Qty:","tags",IF(Table3[[#This Row],[TagOrderMethod]]="Auto:",IF(U255&lt;&gt;"","tags","")))))</f>
        <v/>
      </c>
      <c r="W255" s="17">
        <v>50</v>
      </c>
      <c r="X255" s="17" t="str">
        <f>IF(ISNUMBER(SEARCH("tag",Table3[[#This Row],[Notes]])), "Yes", "No")</f>
        <v>No</v>
      </c>
      <c r="Y255" s="17" t="str">
        <f>IF(Table3[[#This Row],[Column11]]="yes","tags included","Auto:")</f>
        <v>Auto:</v>
      </c>
      <c r="Z2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Row],[TagOrderMethod]]="Auto:",IF(U255&gt;0,U255,IF(COUNTBLANK(L255:S255)=8,"",(IF(Table3[[#This Row],[Column11]]&lt;&gt;"no",Table3[[#This Row],[Size]]*(SUM(Table3[[#This Row],[Date 1]:[Date 8]])),"")))),""))),(Table3[[#This Row],[Bundle]])),"")</f>
        <v/>
      </c>
      <c r="AB255" s="94" t="str">
        <f t="shared" si="4"/>
        <v/>
      </c>
      <c r="AC255" s="75"/>
      <c r="AD255" s="42"/>
      <c r="AE255" s="43"/>
      <c r="AF255" s="44"/>
      <c r="AG255" s="134" t="s">
        <v>21</v>
      </c>
      <c r="AH255" s="134" t="s">
        <v>21</v>
      </c>
      <c r="AI255" s="134" t="s">
        <v>21</v>
      </c>
      <c r="AJ255" s="134" t="s">
        <v>4055</v>
      </c>
      <c r="AK255" s="134" t="s">
        <v>4056</v>
      </c>
      <c r="AL255" s="134" t="s">
        <v>21</v>
      </c>
      <c r="AM255" s="134" t="b">
        <f>IF(AND(Table3[[#This Row],[Column68]]=TRUE,COUNTBLANK(Table3[[#This Row],[Date 1]:[Date 8]])=8),TRUE,FALSE)</f>
        <v>0</v>
      </c>
      <c r="AN255" s="134" t="b">
        <f>COUNTIF(Table3[[#This Row],[512]:[51]],"yes")&gt;0</f>
        <v>0</v>
      </c>
      <c r="AO255" s="45" t="str">
        <f>IF(Table3[[#This Row],[512]]="yes",Table3[[#This Row],[Column1]],"")</f>
        <v/>
      </c>
      <c r="AP255" s="45" t="str">
        <f>IF(Table3[[#This Row],[250]]="yes",Table3[[#This Row],[Column1.5]],"")</f>
        <v/>
      </c>
      <c r="AQ255" s="45" t="str">
        <f>IF(Table3[[#This Row],[288]]="yes",Table3[[#This Row],[Column2]],"")</f>
        <v/>
      </c>
      <c r="AR255" s="45" t="str">
        <f>IF(Table3[[#This Row],[144]]="yes",Table3[[#This Row],[Column3]],"")</f>
        <v/>
      </c>
      <c r="AS255" s="45" t="str">
        <f>IF(Table3[[#This Row],[26]]="yes",Table3[[#This Row],[Column4]],"")</f>
        <v/>
      </c>
      <c r="AT255" s="45" t="str">
        <f>IF(Table3[[#This Row],[51]]="yes",Table3[[#This Row],[Column5]],"")</f>
        <v/>
      </c>
      <c r="AU255" s="29" t="str">
        <f>IF(COUNTBLANK(Table3[[#This Row],[Date 1]:[Date 8]])=7,IF(Table3[[#This Row],[Column9]]&lt;&gt;"",IF(SUM(L255:S255)&lt;&gt;0,Table3[[#This Row],[Column9]],""),""),(SUBSTITUTE(TRIM(SUBSTITUTE(AO255&amp;","&amp;AP255&amp;","&amp;AQ255&amp;","&amp;AR255&amp;","&amp;AS255&amp;","&amp;AT255&amp;",",","," "))," ",", ")))</f>
        <v/>
      </c>
      <c r="AV255" s="35" t="str">
        <f>IF(COUNTBLANK(L255:AC255)&lt;&gt;13,IF(Table3[[#This Row],[Comments]]="Please order in multiples of 20. Minimum order of 100.",IF(COUNTBLANK(Table3[[#This Row],[Date 1]:[Order]])=12,"",1),1),IF(OR(F255="yes",G255="yes",H255="yes",I255="yes",J255="yes",K255="yes"="yes"),1,""))</f>
        <v/>
      </c>
    </row>
    <row r="256" spans="1:48" ht="36" thickBot="1" x14ac:dyDescent="0.4">
      <c r="A256" s="27" t="s">
        <v>187</v>
      </c>
      <c r="B256" s="164">
        <v>3230</v>
      </c>
      <c r="C256" s="16" t="s">
        <v>3282</v>
      </c>
      <c r="D256" s="32" t="s">
        <v>1304</v>
      </c>
      <c r="E256" s="31"/>
      <c r="F256" s="30" t="s">
        <v>21</v>
      </c>
      <c r="G256" s="30" t="s">
        <v>21</v>
      </c>
      <c r="H256" s="30" t="s">
        <v>21</v>
      </c>
      <c r="I256" s="30" t="s">
        <v>128</v>
      </c>
      <c r="J256" s="30" t="s">
        <v>128</v>
      </c>
      <c r="K256" s="30" t="s">
        <v>21</v>
      </c>
      <c r="L256" s="22"/>
      <c r="M256" s="20"/>
      <c r="N256" s="20"/>
      <c r="O256" s="20"/>
      <c r="P256" s="20"/>
      <c r="Q256" s="20"/>
      <c r="R256" s="20"/>
      <c r="S256" s="21"/>
      <c r="T256" s="181" t="str">
        <f>Table3[[#This Row],[Column12]]</f>
        <v>Auto:</v>
      </c>
      <c r="U256" s="25"/>
      <c r="V256" s="51" t="str">
        <f>IF(Table3[[#This Row],[TagOrderMethod]]="Ratio:","plants per 1 tag",IF(Table3[[#This Row],[TagOrderMethod]]="tags included","",IF(Table3[[#This Row],[TagOrderMethod]]="Qty:","tags",IF(Table3[[#This Row],[TagOrderMethod]]="Auto:",IF(U256&lt;&gt;"","tags","")))))</f>
        <v/>
      </c>
      <c r="W256" s="17">
        <v>50</v>
      </c>
      <c r="X256" s="17" t="str">
        <f>IF(ISNUMBER(SEARCH("tag",Table3[[#This Row],[Notes]])), "Yes", "No")</f>
        <v>No</v>
      </c>
      <c r="Y256" s="17" t="str">
        <f>IF(Table3[[#This Row],[Column11]]="yes","tags included","Auto:")</f>
        <v>Auto:</v>
      </c>
      <c r="Z2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Row],[TagOrderMethod]]="Auto:",IF(U256&gt;0,U256,IF(COUNTBLANK(L256:S256)=8,"",(IF(Table3[[#This Row],[Column11]]&lt;&gt;"no",Table3[[#This Row],[Size]]*(SUM(Table3[[#This Row],[Date 1]:[Date 8]])),"")))),""))),(Table3[[#This Row],[Bundle]])),"")</f>
        <v/>
      </c>
      <c r="AB256" s="94" t="str">
        <f t="shared" si="4"/>
        <v/>
      </c>
      <c r="AC256" s="75"/>
      <c r="AD256" s="42"/>
      <c r="AE256" s="43"/>
      <c r="AF256" s="44"/>
      <c r="AG256" s="134" t="s">
        <v>21</v>
      </c>
      <c r="AH256" s="134" t="s">
        <v>21</v>
      </c>
      <c r="AI256" s="134" t="s">
        <v>21</v>
      </c>
      <c r="AJ256" s="134" t="s">
        <v>4057</v>
      </c>
      <c r="AK256" s="134" t="s">
        <v>4058</v>
      </c>
      <c r="AL256" s="134" t="s">
        <v>21</v>
      </c>
      <c r="AM256" s="134" t="b">
        <f>IF(AND(Table3[[#This Row],[Column68]]=TRUE,COUNTBLANK(Table3[[#This Row],[Date 1]:[Date 8]])=8),TRUE,FALSE)</f>
        <v>0</v>
      </c>
      <c r="AN256" s="134" t="b">
        <f>COUNTIF(Table3[[#This Row],[512]:[51]],"yes")&gt;0</f>
        <v>0</v>
      </c>
      <c r="AO256" s="45" t="str">
        <f>IF(Table3[[#This Row],[512]]="yes",Table3[[#This Row],[Column1]],"")</f>
        <v/>
      </c>
      <c r="AP256" s="45" t="str">
        <f>IF(Table3[[#This Row],[250]]="yes",Table3[[#This Row],[Column1.5]],"")</f>
        <v/>
      </c>
      <c r="AQ256" s="45" t="str">
        <f>IF(Table3[[#This Row],[288]]="yes",Table3[[#This Row],[Column2]],"")</f>
        <v/>
      </c>
      <c r="AR256" s="45" t="str">
        <f>IF(Table3[[#This Row],[144]]="yes",Table3[[#This Row],[Column3]],"")</f>
        <v/>
      </c>
      <c r="AS256" s="45" t="str">
        <f>IF(Table3[[#This Row],[26]]="yes",Table3[[#This Row],[Column4]],"")</f>
        <v/>
      </c>
      <c r="AT256" s="45" t="str">
        <f>IF(Table3[[#This Row],[51]]="yes",Table3[[#This Row],[Column5]],"")</f>
        <v/>
      </c>
      <c r="AU256" s="29" t="str">
        <f>IF(COUNTBLANK(Table3[[#This Row],[Date 1]:[Date 8]])=7,IF(Table3[[#This Row],[Column9]]&lt;&gt;"",IF(SUM(L256:S256)&lt;&gt;0,Table3[[#This Row],[Column9]],""),""),(SUBSTITUTE(TRIM(SUBSTITUTE(AO256&amp;","&amp;AP256&amp;","&amp;AQ256&amp;","&amp;AR256&amp;","&amp;AS256&amp;","&amp;AT256&amp;",",","," "))," ",", ")))</f>
        <v/>
      </c>
      <c r="AV256" s="35" t="str">
        <f>IF(COUNTBLANK(L256:AC256)&lt;&gt;13,IF(Table3[[#This Row],[Comments]]="Please order in multiples of 20. Minimum order of 100.",IF(COUNTBLANK(Table3[[#This Row],[Date 1]:[Order]])=12,"",1),1),IF(OR(F256="yes",G256="yes",H256="yes",I256="yes",J256="yes",K256="yes"="yes"),1,""))</f>
        <v/>
      </c>
    </row>
    <row r="257" spans="1:48" ht="36" thickBot="1" x14ac:dyDescent="0.4">
      <c r="A257" s="27" t="s">
        <v>187</v>
      </c>
      <c r="B257" s="164">
        <v>3235</v>
      </c>
      <c r="C257" s="16" t="s">
        <v>3282</v>
      </c>
      <c r="D257" s="32" t="s">
        <v>1305</v>
      </c>
      <c r="E257" s="31"/>
      <c r="F257" s="30" t="s">
        <v>21</v>
      </c>
      <c r="G257" s="30" t="s">
        <v>21</v>
      </c>
      <c r="H257" s="30" t="s">
        <v>21</v>
      </c>
      <c r="I257" s="30" t="s">
        <v>128</v>
      </c>
      <c r="J257" s="30" t="s">
        <v>128</v>
      </c>
      <c r="K257" s="30" t="s">
        <v>21</v>
      </c>
      <c r="L257" s="22"/>
      <c r="M257" s="20"/>
      <c r="N257" s="20"/>
      <c r="O257" s="20"/>
      <c r="P257" s="20"/>
      <c r="Q257" s="20"/>
      <c r="R257" s="20"/>
      <c r="S257" s="21"/>
      <c r="T257" s="181" t="str">
        <f>Table3[[#This Row],[Column12]]</f>
        <v>Auto:</v>
      </c>
      <c r="U257" s="25"/>
      <c r="V257" s="51" t="str">
        <f>IF(Table3[[#This Row],[TagOrderMethod]]="Ratio:","plants per 1 tag",IF(Table3[[#This Row],[TagOrderMethod]]="tags included","",IF(Table3[[#This Row],[TagOrderMethod]]="Qty:","tags",IF(Table3[[#This Row],[TagOrderMethod]]="Auto:",IF(U257&lt;&gt;"","tags","")))))</f>
        <v/>
      </c>
      <c r="W257" s="17">
        <v>50</v>
      </c>
      <c r="X257" s="17" t="str">
        <f>IF(ISNUMBER(SEARCH("tag",Table3[[#This Row],[Notes]])), "Yes", "No")</f>
        <v>No</v>
      </c>
      <c r="Y257" s="17" t="str">
        <f>IF(Table3[[#This Row],[Column11]]="yes","tags included","Auto:")</f>
        <v>Auto:</v>
      </c>
      <c r="Z2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Row],[TagOrderMethod]]="Auto:",IF(U257&gt;0,U257,IF(COUNTBLANK(L257:S257)=8,"",(IF(Table3[[#This Row],[Column11]]&lt;&gt;"no",Table3[[#This Row],[Size]]*(SUM(Table3[[#This Row],[Date 1]:[Date 8]])),"")))),""))),(Table3[[#This Row],[Bundle]])),"")</f>
        <v/>
      </c>
      <c r="AB257" s="94" t="str">
        <f t="shared" si="4"/>
        <v/>
      </c>
      <c r="AC257" s="75"/>
      <c r="AD257" s="42"/>
      <c r="AE257" s="43"/>
      <c r="AF257" s="44"/>
      <c r="AG257" s="134" t="s">
        <v>21</v>
      </c>
      <c r="AH257" s="134" t="s">
        <v>21</v>
      </c>
      <c r="AI257" s="134" t="s">
        <v>21</v>
      </c>
      <c r="AJ257" s="134" t="s">
        <v>4059</v>
      </c>
      <c r="AK257" s="134" t="s">
        <v>4060</v>
      </c>
      <c r="AL257" s="134" t="s">
        <v>21</v>
      </c>
      <c r="AM257" s="134" t="b">
        <f>IF(AND(Table3[[#This Row],[Column68]]=TRUE,COUNTBLANK(Table3[[#This Row],[Date 1]:[Date 8]])=8),TRUE,FALSE)</f>
        <v>0</v>
      </c>
      <c r="AN257" s="134" t="b">
        <f>COUNTIF(Table3[[#This Row],[512]:[51]],"yes")&gt;0</f>
        <v>0</v>
      </c>
      <c r="AO257" s="45" t="str">
        <f>IF(Table3[[#This Row],[512]]="yes",Table3[[#This Row],[Column1]],"")</f>
        <v/>
      </c>
      <c r="AP257" s="45" t="str">
        <f>IF(Table3[[#This Row],[250]]="yes",Table3[[#This Row],[Column1.5]],"")</f>
        <v/>
      </c>
      <c r="AQ257" s="45" t="str">
        <f>IF(Table3[[#This Row],[288]]="yes",Table3[[#This Row],[Column2]],"")</f>
        <v/>
      </c>
      <c r="AR257" s="45" t="str">
        <f>IF(Table3[[#This Row],[144]]="yes",Table3[[#This Row],[Column3]],"")</f>
        <v/>
      </c>
      <c r="AS257" s="45" t="str">
        <f>IF(Table3[[#This Row],[26]]="yes",Table3[[#This Row],[Column4]],"")</f>
        <v/>
      </c>
      <c r="AT257" s="45" t="str">
        <f>IF(Table3[[#This Row],[51]]="yes",Table3[[#This Row],[Column5]],"")</f>
        <v/>
      </c>
      <c r="AU257" s="29" t="str">
        <f>IF(COUNTBLANK(Table3[[#This Row],[Date 1]:[Date 8]])=7,IF(Table3[[#This Row],[Column9]]&lt;&gt;"",IF(SUM(L257:S257)&lt;&gt;0,Table3[[#This Row],[Column9]],""),""),(SUBSTITUTE(TRIM(SUBSTITUTE(AO257&amp;","&amp;AP257&amp;","&amp;AQ257&amp;","&amp;AR257&amp;","&amp;AS257&amp;","&amp;AT257&amp;",",","," "))," ",", ")))</f>
        <v/>
      </c>
      <c r="AV257" s="35" t="str">
        <f>IF(COUNTBLANK(L257:AC257)&lt;&gt;13,IF(Table3[[#This Row],[Comments]]="Please order in multiples of 20. Minimum order of 100.",IF(COUNTBLANK(Table3[[#This Row],[Date 1]:[Order]])=12,"",1),1),IF(OR(F257="yes",G257="yes",H257="yes",I257="yes",J257="yes",K257="yes"="yes"),1,""))</f>
        <v/>
      </c>
    </row>
    <row r="258" spans="1:48" ht="36" thickBot="1" x14ac:dyDescent="0.4">
      <c r="A258" s="27" t="s">
        <v>187</v>
      </c>
      <c r="B258" s="164">
        <v>3240</v>
      </c>
      <c r="C258" s="16" t="s">
        <v>3282</v>
      </c>
      <c r="D258" s="32" t="s">
        <v>2309</v>
      </c>
      <c r="E258" s="31"/>
      <c r="F258" s="30" t="s">
        <v>21</v>
      </c>
      <c r="G258" s="30" t="s">
        <v>21</v>
      </c>
      <c r="H258" s="30" t="s">
        <v>21</v>
      </c>
      <c r="I258" s="30" t="s">
        <v>128</v>
      </c>
      <c r="J258" s="30" t="s">
        <v>128</v>
      </c>
      <c r="K258" s="30" t="s">
        <v>21</v>
      </c>
      <c r="L258" s="22"/>
      <c r="M258" s="20"/>
      <c r="N258" s="20"/>
      <c r="O258" s="20"/>
      <c r="P258" s="20"/>
      <c r="Q258" s="20"/>
      <c r="R258" s="20"/>
      <c r="S258" s="21"/>
      <c r="T258" s="181" t="str">
        <f>Table3[[#This Row],[Column12]]</f>
        <v>Auto:</v>
      </c>
      <c r="U258" s="25"/>
      <c r="V258" s="51" t="str">
        <f>IF(Table3[[#This Row],[TagOrderMethod]]="Ratio:","plants per 1 tag",IF(Table3[[#This Row],[TagOrderMethod]]="tags included","",IF(Table3[[#This Row],[TagOrderMethod]]="Qty:","tags",IF(Table3[[#This Row],[TagOrderMethod]]="Auto:",IF(U258&lt;&gt;"","tags","")))))</f>
        <v/>
      </c>
      <c r="W258" s="17">
        <v>50</v>
      </c>
      <c r="X258" s="17" t="str">
        <f>IF(ISNUMBER(SEARCH("tag",Table3[[#This Row],[Notes]])), "Yes", "No")</f>
        <v>No</v>
      </c>
      <c r="Y258" s="17" t="str">
        <f>IF(Table3[[#This Row],[Column11]]="yes","tags included","Auto:")</f>
        <v>Auto:</v>
      </c>
      <c r="Z2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Row],[TagOrderMethod]]="Auto:",IF(U258&gt;0,U258,IF(COUNTBLANK(L258:S258)=8,"",(IF(Table3[[#This Row],[Column11]]&lt;&gt;"no",Table3[[#This Row],[Size]]*(SUM(Table3[[#This Row],[Date 1]:[Date 8]])),"")))),""))),(Table3[[#This Row],[Bundle]])),"")</f>
        <v/>
      </c>
      <c r="AB258" s="94" t="str">
        <f t="shared" si="4"/>
        <v/>
      </c>
      <c r="AC258" s="75"/>
      <c r="AD258" s="42"/>
      <c r="AE258" s="43"/>
      <c r="AF258" s="44"/>
      <c r="AG258" s="134" t="s">
        <v>21</v>
      </c>
      <c r="AH258" s="134" t="s">
        <v>21</v>
      </c>
      <c r="AI258" s="134" t="s">
        <v>21</v>
      </c>
      <c r="AJ258" s="134" t="s">
        <v>4061</v>
      </c>
      <c r="AK258" s="134" t="s">
        <v>4062</v>
      </c>
      <c r="AL258" s="134" t="s">
        <v>21</v>
      </c>
      <c r="AM258" s="134" t="b">
        <f>IF(AND(Table3[[#This Row],[Column68]]=TRUE,COUNTBLANK(Table3[[#This Row],[Date 1]:[Date 8]])=8),TRUE,FALSE)</f>
        <v>0</v>
      </c>
      <c r="AN258" s="134" t="b">
        <f>COUNTIF(Table3[[#This Row],[512]:[51]],"yes")&gt;0</f>
        <v>0</v>
      </c>
      <c r="AO258" s="45" t="str">
        <f>IF(Table3[[#This Row],[512]]="yes",Table3[[#This Row],[Column1]],"")</f>
        <v/>
      </c>
      <c r="AP258" s="45" t="str">
        <f>IF(Table3[[#This Row],[250]]="yes",Table3[[#This Row],[Column1.5]],"")</f>
        <v/>
      </c>
      <c r="AQ258" s="45" t="str">
        <f>IF(Table3[[#This Row],[288]]="yes",Table3[[#This Row],[Column2]],"")</f>
        <v/>
      </c>
      <c r="AR258" s="45" t="str">
        <f>IF(Table3[[#This Row],[144]]="yes",Table3[[#This Row],[Column3]],"")</f>
        <v/>
      </c>
      <c r="AS258" s="45" t="str">
        <f>IF(Table3[[#This Row],[26]]="yes",Table3[[#This Row],[Column4]],"")</f>
        <v/>
      </c>
      <c r="AT258" s="45" t="str">
        <f>IF(Table3[[#This Row],[51]]="yes",Table3[[#This Row],[Column5]],"")</f>
        <v/>
      </c>
      <c r="AU258" s="29" t="str">
        <f>IF(COUNTBLANK(Table3[[#This Row],[Date 1]:[Date 8]])=7,IF(Table3[[#This Row],[Column9]]&lt;&gt;"",IF(SUM(L258:S258)&lt;&gt;0,Table3[[#This Row],[Column9]],""),""),(SUBSTITUTE(TRIM(SUBSTITUTE(AO258&amp;","&amp;AP258&amp;","&amp;AQ258&amp;","&amp;AR258&amp;","&amp;AS258&amp;","&amp;AT258&amp;",",","," "))," ",", ")))</f>
        <v/>
      </c>
      <c r="AV258" s="35" t="str">
        <f>IF(COUNTBLANK(L258:AC258)&lt;&gt;13,IF(Table3[[#This Row],[Comments]]="Please order in multiples of 20. Minimum order of 100.",IF(COUNTBLANK(Table3[[#This Row],[Date 1]:[Order]])=12,"",1),1),IF(OR(F258="yes",G258="yes",H258="yes",I258="yes",J258="yes",K258="yes"="yes"),1,""))</f>
        <v/>
      </c>
    </row>
    <row r="259" spans="1:48" ht="36" thickBot="1" x14ac:dyDescent="0.4">
      <c r="A259" s="27" t="s">
        <v>187</v>
      </c>
      <c r="B259" s="164">
        <v>3245</v>
      </c>
      <c r="C259" s="16" t="s">
        <v>3282</v>
      </c>
      <c r="D259" s="32" t="s">
        <v>2310</v>
      </c>
      <c r="E259" s="31"/>
      <c r="F259" s="30" t="s">
        <v>21</v>
      </c>
      <c r="G259" s="30" t="s">
        <v>21</v>
      </c>
      <c r="H259" s="30" t="s">
        <v>21</v>
      </c>
      <c r="I259" s="30" t="s">
        <v>128</v>
      </c>
      <c r="J259" s="30" t="s">
        <v>128</v>
      </c>
      <c r="K259" s="30" t="s">
        <v>21</v>
      </c>
      <c r="L259" s="22"/>
      <c r="M259" s="20"/>
      <c r="N259" s="20"/>
      <c r="O259" s="20"/>
      <c r="P259" s="20"/>
      <c r="Q259" s="20"/>
      <c r="R259" s="20"/>
      <c r="S259" s="21"/>
      <c r="T259" s="181" t="str">
        <f>Table3[[#This Row],[Column12]]</f>
        <v>Auto:</v>
      </c>
      <c r="U259" s="25"/>
      <c r="V259" s="51" t="str">
        <f>IF(Table3[[#This Row],[TagOrderMethod]]="Ratio:","plants per 1 tag",IF(Table3[[#This Row],[TagOrderMethod]]="tags included","",IF(Table3[[#This Row],[TagOrderMethod]]="Qty:","tags",IF(Table3[[#This Row],[TagOrderMethod]]="Auto:",IF(U259&lt;&gt;"","tags","")))))</f>
        <v/>
      </c>
      <c r="W259" s="17">
        <v>50</v>
      </c>
      <c r="X259" s="17" t="str">
        <f>IF(ISNUMBER(SEARCH("tag",Table3[[#This Row],[Notes]])), "Yes", "No")</f>
        <v>No</v>
      </c>
      <c r="Y259" s="17" t="str">
        <f>IF(Table3[[#This Row],[Column11]]="yes","tags included","Auto:")</f>
        <v>Auto:</v>
      </c>
      <c r="Z2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Row],[TagOrderMethod]]="Auto:",IF(U259&gt;0,U259,IF(COUNTBLANK(L259:S259)=8,"",(IF(Table3[[#This Row],[Column11]]&lt;&gt;"no",Table3[[#This Row],[Size]]*(SUM(Table3[[#This Row],[Date 1]:[Date 8]])),"")))),""))),(Table3[[#This Row],[Bundle]])),"")</f>
        <v/>
      </c>
      <c r="AB259" s="94" t="str">
        <f t="shared" si="4"/>
        <v/>
      </c>
      <c r="AC259" s="75"/>
      <c r="AD259" s="42"/>
      <c r="AE259" s="43"/>
      <c r="AF259" s="44"/>
      <c r="AG259" s="134" t="s">
        <v>21</v>
      </c>
      <c r="AH259" s="134" t="s">
        <v>21</v>
      </c>
      <c r="AI259" s="134" t="s">
        <v>21</v>
      </c>
      <c r="AJ259" s="134" t="s">
        <v>4063</v>
      </c>
      <c r="AK259" s="134" t="s">
        <v>4064</v>
      </c>
      <c r="AL259" s="134" t="s">
        <v>21</v>
      </c>
      <c r="AM259" s="134" t="b">
        <f>IF(AND(Table3[[#This Row],[Column68]]=TRUE,COUNTBLANK(Table3[[#This Row],[Date 1]:[Date 8]])=8),TRUE,FALSE)</f>
        <v>0</v>
      </c>
      <c r="AN259" s="134" t="b">
        <f>COUNTIF(Table3[[#This Row],[512]:[51]],"yes")&gt;0</f>
        <v>0</v>
      </c>
      <c r="AO259" s="45" t="str">
        <f>IF(Table3[[#This Row],[512]]="yes",Table3[[#This Row],[Column1]],"")</f>
        <v/>
      </c>
      <c r="AP259" s="45" t="str">
        <f>IF(Table3[[#This Row],[250]]="yes",Table3[[#This Row],[Column1.5]],"")</f>
        <v/>
      </c>
      <c r="AQ259" s="45" t="str">
        <f>IF(Table3[[#This Row],[288]]="yes",Table3[[#This Row],[Column2]],"")</f>
        <v/>
      </c>
      <c r="AR259" s="45" t="str">
        <f>IF(Table3[[#This Row],[144]]="yes",Table3[[#This Row],[Column3]],"")</f>
        <v/>
      </c>
      <c r="AS259" s="45" t="str">
        <f>IF(Table3[[#This Row],[26]]="yes",Table3[[#This Row],[Column4]],"")</f>
        <v/>
      </c>
      <c r="AT259" s="45" t="str">
        <f>IF(Table3[[#This Row],[51]]="yes",Table3[[#This Row],[Column5]],"")</f>
        <v/>
      </c>
      <c r="AU259" s="29" t="str">
        <f>IF(COUNTBLANK(Table3[[#This Row],[Date 1]:[Date 8]])=7,IF(Table3[[#This Row],[Column9]]&lt;&gt;"",IF(SUM(L259:S259)&lt;&gt;0,Table3[[#This Row],[Column9]],""),""),(SUBSTITUTE(TRIM(SUBSTITUTE(AO259&amp;","&amp;AP259&amp;","&amp;AQ259&amp;","&amp;AR259&amp;","&amp;AS259&amp;","&amp;AT259&amp;",",","," "))," ",", ")))</f>
        <v/>
      </c>
      <c r="AV259" s="35" t="str">
        <f>IF(COUNTBLANK(L259:AC259)&lt;&gt;13,IF(Table3[[#This Row],[Comments]]="Please order in multiples of 20. Minimum order of 100.",IF(COUNTBLANK(Table3[[#This Row],[Date 1]:[Order]])=12,"",1),1),IF(OR(F259="yes",G259="yes",H259="yes",I259="yes",J259="yes",K259="yes"="yes"),1,""))</f>
        <v/>
      </c>
    </row>
    <row r="260" spans="1:48" ht="36" thickBot="1" x14ac:dyDescent="0.4">
      <c r="A260" s="27" t="s">
        <v>187</v>
      </c>
      <c r="B260" s="164">
        <v>3250</v>
      </c>
      <c r="C260" s="16" t="s">
        <v>3282</v>
      </c>
      <c r="D260" s="32" t="s">
        <v>390</v>
      </c>
      <c r="E260" s="31"/>
      <c r="F260" s="30" t="s">
        <v>21</v>
      </c>
      <c r="G260" s="30" t="s">
        <v>21</v>
      </c>
      <c r="H260" s="30" t="s">
        <v>21</v>
      </c>
      <c r="I260" s="30" t="s">
        <v>128</v>
      </c>
      <c r="J260" s="30" t="s">
        <v>128</v>
      </c>
      <c r="K260" s="30" t="s">
        <v>21</v>
      </c>
      <c r="L260" s="22"/>
      <c r="M260" s="20"/>
      <c r="N260" s="20"/>
      <c r="O260" s="20"/>
      <c r="P260" s="20"/>
      <c r="Q260" s="20"/>
      <c r="R260" s="20"/>
      <c r="S260" s="21"/>
      <c r="T260" s="181" t="str">
        <f>Table3[[#This Row],[Column12]]</f>
        <v>Auto:</v>
      </c>
      <c r="U260" s="25"/>
      <c r="V260" s="51" t="str">
        <f>IF(Table3[[#This Row],[TagOrderMethod]]="Ratio:","plants per 1 tag",IF(Table3[[#This Row],[TagOrderMethod]]="tags included","",IF(Table3[[#This Row],[TagOrderMethod]]="Qty:","tags",IF(Table3[[#This Row],[TagOrderMethod]]="Auto:",IF(U260&lt;&gt;"","tags","")))))</f>
        <v/>
      </c>
      <c r="W260" s="17">
        <v>50</v>
      </c>
      <c r="X260" s="17" t="str">
        <f>IF(ISNUMBER(SEARCH("tag",Table3[[#This Row],[Notes]])), "Yes", "No")</f>
        <v>No</v>
      </c>
      <c r="Y260" s="17" t="str">
        <f>IF(Table3[[#This Row],[Column11]]="yes","tags included","Auto:")</f>
        <v>Auto:</v>
      </c>
      <c r="Z2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Row],[TagOrderMethod]]="Auto:",IF(U260&gt;0,U260,IF(COUNTBLANK(L260:S260)=8,"",(IF(Table3[[#This Row],[Column11]]&lt;&gt;"no",Table3[[#This Row],[Size]]*(SUM(Table3[[#This Row],[Date 1]:[Date 8]])),"")))),""))),(Table3[[#This Row],[Bundle]])),"")</f>
        <v/>
      </c>
      <c r="AB260" s="94" t="str">
        <f t="shared" ref="AB260:AB322" si="5">IF(SUM(L260:S260)&gt;0,SUM(L260:S260) &amp;" units","")</f>
        <v/>
      </c>
      <c r="AC260" s="75"/>
      <c r="AD260" s="42"/>
      <c r="AE260" s="43"/>
      <c r="AF260" s="44"/>
      <c r="AG260" s="134" t="s">
        <v>21</v>
      </c>
      <c r="AH260" s="134" t="s">
        <v>21</v>
      </c>
      <c r="AI260" s="134" t="s">
        <v>21</v>
      </c>
      <c r="AJ260" s="134" t="s">
        <v>4065</v>
      </c>
      <c r="AK260" s="134" t="s">
        <v>4066</v>
      </c>
      <c r="AL260" s="134" t="s">
        <v>21</v>
      </c>
      <c r="AM260" s="134" t="b">
        <f>IF(AND(Table3[[#This Row],[Column68]]=TRUE,COUNTBLANK(Table3[[#This Row],[Date 1]:[Date 8]])=8),TRUE,FALSE)</f>
        <v>0</v>
      </c>
      <c r="AN260" s="134" t="b">
        <f>COUNTIF(Table3[[#This Row],[512]:[51]],"yes")&gt;0</f>
        <v>0</v>
      </c>
      <c r="AO260" s="45" t="str">
        <f>IF(Table3[[#This Row],[512]]="yes",Table3[[#This Row],[Column1]],"")</f>
        <v/>
      </c>
      <c r="AP260" s="45" t="str">
        <f>IF(Table3[[#This Row],[250]]="yes",Table3[[#This Row],[Column1.5]],"")</f>
        <v/>
      </c>
      <c r="AQ260" s="45" t="str">
        <f>IF(Table3[[#This Row],[288]]="yes",Table3[[#This Row],[Column2]],"")</f>
        <v/>
      </c>
      <c r="AR260" s="45" t="str">
        <f>IF(Table3[[#This Row],[144]]="yes",Table3[[#This Row],[Column3]],"")</f>
        <v/>
      </c>
      <c r="AS260" s="45" t="str">
        <f>IF(Table3[[#This Row],[26]]="yes",Table3[[#This Row],[Column4]],"")</f>
        <v/>
      </c>
      <c r="AT260" s="45" t="str">
        <f>IF(Table3[[#This Row],[51]]="yes",Table3[[#This Row],[Column5]],"")</f>
        <v/>
      </c>
      <c r="AU260" s="29" t="str">
        <f>IF(COUNTBLANK(Table3[[#This Row],[Date 1]:[Date 8]])=7,IF(Table3[[#This Row],[Column9]]&lt;&gt;"",IF(SUM(L260:S260)&lt;&gt;0,Table3[[#This Row],[Column9]],""),""),(SUBSTITUTE(TRIM(SUBSTITUTE(AO260&amp;","&amp;AP260&amp;","&amp;AQ260&amp;","&amp;AR260&amp;","&amp;AS260&amp;","&amp;AT260&amp;",",","," "))," ",", ")))</f>
        <v/>
      </c>
      <c r="AV260" s="35" t="str">
        <f>IF(COUNTBLANK(L260:AC260)&lt;&gt;13,IF(Table3[[#This Row],[Comments]]="Please order in multiples of 20. Minimum order of 100.",IF(COUNTBLANK(Table3[[#This Row],[Date 1]:[Order]])=12,"",1),1),IF(OR(F260="yes",G260="yes",H260="yes",I260="yes",J260="yes",K260="yes"="yes"),1,""))</f>
        <v/>
      </c>
    </row>
    <row r="261" spans="1:48" ht="36" thickBot="1" x14ac:dyDescent="0.4">
      <c r="A261" s="27" t="s">
        <v>187</v>
      </c>
      <c r="B261" s="164">
        <v>3285</v>
      </c>
      <c r="C261" s="16" t="s">
        <v>3282</v>
      </c>
      <c r="D261" s="32" t="s">
        <v>1306</v>
      </c>
      <c r="E261" s="31"/>
      <c r="F261" s="30" t="s">
        <v>21</v>
      </c>
      <c r="G261" s="30" t="s">
        <v>21</v>
      </c>
      <c r="H261" s="30" t="s">
        <v>21</v>
      </c>
      <c r="I261" s="30" t="s">
        <v>128</v>
      </c>
      <c r="J261" s="30" t="s">
        <v>128</v>
      </c>
      <c r="K261" s="30" t="s">
        <v>21</v>
      </c>
      <c r="L261" s="22"/>
      <c r="M261" s="20"/>
      <c r="N261" s="20"/>
      <c r="O261" s="20"/>
      <c r="P261" s="20"/>
      <c r="Q261" s="20"/>
      <c r="R261" s="20"/>
      <c r="S261" s="21"/>
      <c r="T261" s="181" t="str">
        <f>Table3[[#This Row],[Column12]]</f>
        <v>Auto:</v>
      </c>
      <c r="U261" s="25"/>
      <c r="V261" s="51" t="str">
        <f>IF(Table3[[#This Row],[TagOrderMethod]]="Ratio:","plants per 1 tag",IF(Table3[[#This Row],[TagOrderMethod]]="tags included","",IF(Table3[[#This Row],[TagOrderMethod]]="Qty:","tags",IF(Table3[[#This Row],[TagOrderMethod]]="Auto:",IF(U261&lt;&gt;"","tags","")))))</f>
        <v/>
      </c>
      <c r="W261" s="17">
        <v>50</v>
      </c>
      <c r="X261" s="17" t="str">
        <f>IF(ISNUMBER(SEARCH("tag",Table3[[#This Row],[Notes]])), "Yes", "No")</f>
        <v>No</v>
      </c>
      <c r="Y261" s="17" t="str">
        <f>IF(Table3[[#This Row],[Column11]]="yes","tags included","Auto:")</f>
        <v>Auto:</v>
      </c>
      <c r="Z2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Row],[TagOrderMethod]]="Auto:",IF(U261&gt;0,U261,IF(COUNTBLANK(L261:S261)=8,"",(IF(Table3[[#This Row],[Column11]]&lt;&gt;"no",Table3[[#This Row],[Size]]*(SUM(Table3[[#This Row],[Date 1]:[Date 8]])),"")))),""))),(Table3[[#This Row],[Bundle]])),"")</f>
        <v/>
      </c>
      <c r="AB261" s="94" t="str">
        <f t="shared" si="5"/>
        <v/>
      </c>
      <c r="AC261" s="75"/>
      <c r="AD261" s="42"/>
      <c r="AE261" s="43"/>
      <c r="AF261" s="44"/>
      <c r="AG261" s="134" t="s">
        <v>21</v>
      </c>
      <c r="AH261" s="134" t="s">
        <v>21</v>
      </c>
      <c r="AI261" s="134" t="s">
        <v>21</v>
      </c>
      <c r="AJ261" s="134" t="s">
        <v>4067</v>
      </c>
      <c r="AK261" s="134" t="s">
        <v>4068</v>
      </c>
      <c r="AL261" s="134" t="s">
        <v>21</v>
      </c>
      <c r="AM261" s="134" t="b">
        <f>IF(AND(Table3[[#This Row],[Column68]]=TRUE,COUNTBLANK(Table3[[#This Row],[Date 1]:[Date 8]])=8),TRUE,FALSE)</f>
        <v>0</v>
      </c>
      <c r="AN261" s="134" t="b">
        <f>COUNTIF(Table3[[#This Row],[512]:[51]],"yes")&gt;0</f>
        <v>0</v>
      </c>
      <c r="AO261" s="45" t="str">
        <f>IF(Table3[[#This Row],[512]]="yes",Table3[[#This Row],[Column1]],"")</f>
        <v/>
      </c>
      <c r="AP261" s="45" t="str">
        <f>IF(Table3[[#This Row],[250]]="yes",Table3[[#This Row],[Column1.5]],"")</f>
        <v/>
      </c>
      <c r="AQ261" s="45" t="str">
        <f>IF(Table3[[#This Row],[288]]="yes",Table3[[#This Row],[Column2]],"")</f>
        <v/>
      </c>
      <c r="AR261" s="45" t="str">
        <f>IF(Table3[[#This Row],[144]]="yes",Table3[[#This Row],[Column3]],"")</f>
        <v/>
      </c>
      <c r="AS261" s="45" t="str">
        <f>IF(Table3[[#This Row],[26]]="yes",Table3[[#This Row],[Column4]],"")</f>
        <v/>
      </c>
      <c r="AT261" s="45" t="str">
        <f>IF(Table3[[#This Row],[51]]="yes",Table3[[#This Row],[Column5]],"")</f>
        <v/>
      </c>
      <c r="AU261" s="29" t="str">
        <f>IF(COUNTBLANK(Table3[[#This Row],[Date 1]:[Date 8]])=7,IF(Table3[[#This Row],[Column9]]&lt;&gt;"",IF(SUM(L261:S261)&lt;&gt;0,Table3[[#This Row],[Column9]],""),""),(SUBSTITUTE(TRIM(SUBSTITUTE(AO261&amp;","&amp;AP261&amp;","&amp;AQ261&amp;","&amp;AR261&amp;","&amp;AS261&amp;","&amp;AT261&amp;",",","," "))," ",", ")))</f>
        <v/>
      </c>
      <c r="AV261" s="35" t="str">
        <f>IF(COUNTBLANK(L261:AC261)&lt;&gt;13,IF(Table3[[#This Row],[Comments]]="Please order in multiples of 20. Minimum order of 100.",IF(COUNTBLANK(Table3[[#This Row],[Date 1]:[Order]])=12,"",1),1),IF(OR(F261="yes",G261="yes",H261="yes",I261="yes",J261="yes",K261="yes"="yes"),1,""))</f>
        <v/>
      </c>
    </row>
    <row r="262" spans="1:48" ht="36" thickBot="1" x14ac:dyDescent="0.4">
      <c r="A262" s="27" t="s">
        <v>187</v>
      </c>
      <c r="B262" s="164">
        <v>3290</v>
      </c>
      <c r="C262" s="16" t="s">
        <v>3282</v>
      </c>
      <c r="D262" s="32" t="s">
        <v>1307</v>
      </c>
      <c r="E262" s="31"/>
      <c r="F262" s="30" t="s">
        <v>21</v>
      </c>
      <c r="G262" s="30" t="s">
        <v>21</v>
      </c>
      <c r="H262" s="30" t="s">
        <v>21</v>
      </c>
      <c r="I262" s="30" t="s">
        <v>128</v>
      </c>
      <c r="J262" s="30" t="s">
        <v>128</v>
      </c>
      <c r="K262" s="30" t="s">
        <v>21</v>
      </c>
      <c r="L262" s="22"/>
      <c r="M262" s="20"/>
      <c r="N262" s="20"/>
      <c r="O262" s="20"/>
      <c r="P262" s="20"/>
      <c r="Q262" s="20"/>
      <c r="R262" s="20"/>
      <c r="S262" s="21"/>
      <c r="T262" s="181" t="str">
        <f>Table3[[#This Row],[Column12]]</f>
        <v>Auto:</v>
      </c>
      <c r="U262" s="25"/>
      <c r="V262" s="51" t="str">
        <f>IF(Table3[[#This Row],[TagOrderMethod]]="Ratio:","plants per 1 tag",IF(Table3[[#This Row],[TagOrderMethod]]="tags included","",IF(Table3[[#This Row],[TagOrderMethod]]="Qty:","tags",IF(Table3[[#This Row],[TagOrderMethod]]="Auto:",IF(U262&lt;&gt;"","tags","")))))</f>
        <v/>
      </c>
      <c r="W262" s="17">
        <v>50</v>
      </c>
      <c r="X262" s="17" t="str">
        <f>IF(ISNUMBER(SEARCH("tag",Table3[[#This Row],[Notes]])), "Yes", "No")</f>
        <v>No</v>
      </c>
      <c r="Y262" s="17" t="str">
        <f>IF(Table3[[#This Row],[Column11]]="yes","tags included","Auto:")</f>
        <v>Auto:</v>
      </c>
      <c r="Z2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Row],[TagOrderMethod]]="Auto:",IF(U262&gt;0,U262,IF(COUNTBLANK(L262:S262)=8,"",(IF(Table3[[#This Row],[Column11]]&lt;&gt;"no",Table3[[#This Row],[Size]]*(SUM(Table3[[#This Row],[Date 1]:[Date 8]])),"")))),""))),(Table3[[#This Row],[Bundle]])),"")</f>
        <v/>
      </c>
      <c r="AB262" s="94" t="str">
        <f t="shared" si="5"/>
        <v/>
      </c>
      <c r="AC262" s="75"/>
      <c r="AD262" s="42"/>
      <c r="AE262" s="43"/>
      <c r="AF262" s="44"/>
      <c r="AG262" s="134" t="s">
        <v>21</v>
      </c>
      <c r="AH262" s="134" t="s">
        <v>21</v>
      </c>
      <c r="AI262" s="134" t="s">
        <v>21</v>
      </c>
      <c r="AJ262" s="134" t="s">
        <v>4069</v>
      </c>
      <c r="AK262" s="134" t="s">
        <v>4070</v>
      </c>
      <c r="AL262" s="134" t="s">
        <v>21</v>
      </c>
      <c r="AM262" s="134" t="b">
        <f>IF(AND(Table3[[#This Row],[Column68]]=TRUE,COUNTBLANK(Table3[[#This Row],[Date 1]:[Date 8]])=8),TRUE,FALSE)</f>
        <v>0</v>
      </c>
      <c r="AN262" s="134" t="b">
        <f>COUNTIF(Table3[[#This Row],[512]:[51]],"yes")&gt;0</f>
        <v>0</v>
      </c>
      <c r="AO262" s="45" t="str">
        <f>IF(Table3[[#This Row],[512]]="yes",Table3[[#This Row],[Column1]],"")</f>
        <v/>
      </c>
      <c r="AP262" s="45" t="str">
        <f>IF(Table3[[#This Row],[250]]="yes",Table3[[#This Row],[Column1.5]],"")</f>
        <v/>
      </c>
      <c r="AQ262" s="45" t="str">
        <f>IF(Table3[[#This Row],[288]]="yes",Table3[[#This Row],[Column2]],"")</f>
        <v/>
      </c>
      <c r="AR262" s="45" t="str">
        <f>IF(Table3[[#This Row],[144]]="yes",Table3[[#This Row],[Column3]],"")</f>
        <v/>
      </c>
      <c r="AS262" s="45" t="str">
        <f>IF(Table3[[#This Row],[26]]="yes",Table3[[#This Row],[Column4]],"")</f>
        <v/>
      </c>
      <c r="AT262" s="45" t="str">
        <f>IF(Table3[[#This Row],[51]]="yes",Table3[[#This Row],[Column5]],"")</f>
        <v/>
      </c>
      <c r="AU262" s="29" t="str">
        <f>IF(COUNTBLANK(Table3[[#This Row],[Date 1]:[Date 8]])=7,IF(Table3[[#This Row],[Column9]]&lt;&gt;"",IF(SUM(L262:S262)&lt;&gt;0,Table3[[#This Row],[Column9]],""),""),(SUBSTITUTE(TRIM(SUBSTITUTE(AO262&amp;","&amp;AP262&amp;","&amp;AQ262&amp;","&amp;AR262&amp;","&amp;AS262&amp;","&amp;AT262&amp;",",","," "))," ",", ")))</f>
        <v/>
      </c>
      <c r="AV262" s="35" t="str">
        <f>IF(COUNTBLANK(L262:AC262)&lt;&gt;13,IF(Table3[[#This Row],[Comments]]="Please order in multiples of 20. Minimum order of 100.",IF(COUNTBLANK(Table3[[#This Row],[Date 1]:[Order]])=12,"",1),1),IF(OR(F262="yes",G262="yes",H262="yes",I262="yes",J262="yes",K262="yes"="yes"),1,""))</f>
        <v/>
      </c>
    </row>
    <row r="263" spans="1:48" ht="36" thickBot="1" x14ac:dyDescent="0.4">
      <c r="A263" s="27" t="s">
        <v>187</v>
      </c>
      <c r="B263" s="164">
        <v>3295</v>
      </c>
      <c r="C263" s="16" t="s">
        <v>3282</v>
      </c>
      <c r="D263" s="32" t="s">
        <v>1308</v>
      </c>
      <c r="E263" s="31"/>
      <c r="F263" s="30" t="s">
        <v>21</v>
      </c>
      <c r="G263" s="30" t="s">
        <v>21</v>
      </c>
      <c r="H263" s="30" t="s">
        <v>21</v>
      </c>
      <c r="I263" s="30" t="s">
        <v>128</v>
      </c>
      <c r="J263" s="30" t="s">
        <v>128</v>
      </c>
      <c r="K263" s="30" t="s">
        <v>21</v>
      </c>
      <c r="L263" s="22"/>
      <c r="M263" s="20"/>
      <c r="N263" s="20"/>
      <c r="O263" s="20"/>
      <c r="P263" s="20"/>
      <c r="Q263" s="20"/>
      <c r="R263" s="20"/>
      <c r="S263" s="21"/>
      <c r="T263" s="181" t="str">
        <f>Table3[[#This Row],[Column12]]</f>
        <v>Auto:</v>
      </c>
      <c r="U263" s="25"/>
      <c r="V263" s="51" t="str">
        <f>IF(Table3[[#This Row],[TagOrderMethod]]="Ratio:","plants per 1 tag",IF(Table3[[#This Row],[TagOrderMethod]]="tags included","",IF(Table3[[#This Row],[TagOrderMethod]]="Qty:","tags",IF(Table3[[#This Row],[TagOrderMethod]]="Auto:",IF(U263&lt;&gt;"","tags","")))))</f>
        <v/>
      </c>
      <c r="W263" s="17">
        <v>50</v>
      </c>
      <c r="X263" s="17" t="str">
        <f>IF(ISNUMBER(SEARCH("tag",Table3[[#This Row],[Notes]])), "Yes", "No")</f>
        <v>No</v>
      </c>
      <c r="Y263" s="17" t="str">
        <f>IF(Table3[[#This Row],[Column11]]="yes","tags included","Auto:")</f>
        <v>Auto:</v>
      </c>
      <c r="Z2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Row],[TagOrderMethod]]="Auto:",IF(U263&gt;0,U263,IF(COUNTBLANK(L263:S263)=8,"",(IF(Table3[[#This Row],[Column11]]&lt;&gt;"no",Table3[[#This Row],[Size]]*(SUM(Table3[[#This Row],[Date 1]:[Date 8]])),"")))),""))),(Table3[[#This Row],[Bundle]])),"")</f>
        <v/>
      </c>
      <c r="AB263" s="94" t="str">
        <f t="shared" si="5"/>
        <v/>
      </c>
      <c r="AC263" s="75"/>
      <c r="AD263" s="42"/>
      <c r="AE263" s="43"/>
      <c r="AF263" s="44"/>
      <c r="AG263" s="134" t="s">
        <v>21</v>
      </c>
      <c r="AH263" s="134" t="s">
        <v>21</v>
      </c>
      <c r="AI263" s="134" t="s">
        <v>21</v>
      </c>
      <c r="AJ263" s="134" t="s">
        <v>4071</v>
      </c>
      <c r="AK263" s="134" t="s">
        <v>4072</v>
      </c>
      <c r="AL263" s="134" t="s">
        <v>21</v>
      </c>
      <c r="AM263" s="134" t="b">
        <f>IF(AND(Table3[[#This Row],[Column68]]=TRUE,COUNTBLANK(Table3[[#This Row],[Date 1]:[Date 8]])=8),TRUE,FALSE)</f>
        <v>0</v>
      </c>
      <c r="AN263" s="134" t="b">
        <f>COUNTIF(Table3[[#This Row],[512]:[51]],"yes")&gt;0</f>
        <v>0</v>
      </c>
      <c r="AO263" s="45" t="str">
        <f>IF(Table3[[#This Row],[512]]="yes",Table3[[#This Row],[Column1]],"")</f>
        <v/>
      </c>
      <c r="AP263" s="45" t="str">
        <f>IF(Table3[[#This Row],[250]]="yes",Table3[[#This Row],[Column1.5]],"")</f>
        <v/>
      </c>
      <c r="AQ263" s="45" t="str">
        <f>IF(Table3[[#This Row],[288]]="yes",Table3[[#This Row],[Column2]],"")</f>
        <v/>
      </c>
      <c r="AR263" s="45" t="str">
        <f>IF(Table3[[#This Row],[144]]="yes",Table3[[#This Row],[Column3]],"")</f>
        <v/>
      </c>
      <c r="AS263" s="45" t="str">
        <f>IF(Table3[[#This Row],[26]]="yes",Table3[[#This Row],[Column4]],"")</f>
        <v/>
      </c>
      <c r="AT263" s="45" t="str">
        <f>IF(Table3[[#This Row],[51]]="yes",Table3[[#This Row],[Column5]],"")</f>
        <v/>
      </c>
      <c r="AU263" s="29" t="str">
        <f>IF(COUNTBLANK(Table3[[#This Row],[Date 1]:[Date 8]])=7,IF(Table3[[#This Row],[Column9]]&lt;&gt;"",IF(SUM(L263:S263)&lt;&gt;0,Table3[[#This Row],[Column9]],""),""),(SUBSTITUTE(TRIM(SUBSTITUTE(AO263&amp;","&amp;AP263&amp;","&amp;AQ263&amp;","&amp;AR263&amp;","&amp;AS263&amp;","&amp;AT263&amp;",",","," "))," ",", ")))</f>
        <v/>
      </c>
      <c r="AV263" s="35" t="str">
        <f>IF(COUNTBLANK(L263:AC263)&lt;&gt;13,IF(Table3[[#This Row],[Comments]]="Please order in multiples of 20. Minimum order of 100.",IF(COUNTBLANK(Table3[[#This Row],[Date 1]:[Order]])=12,"",1),1),IF(OR(F263="yes",G263="yes",H263="yes",I263="yes",J263="yes",K263="yes"="yes"),1,""))</f>
        <v/>
      </c>
    </row>
    <row r="264" spans="1:48" ht="36" thickBot="1" x14ac:dyDescent="0.4">
      <c r="A264" s="27" t="s">
        <v>187</v>
      </c>
      <c r="B264" s="164">
        <v>3300</v>
      </c>
      <c r="C264" s="16" t="s">
        <v>3282</v>
      </c>
      <c r="D264" s="32" t="s">
        <v>1821</v>
      </c>
      <c r="E264" s="31"/>
      <c r="F264" s="30" t="s">
        <v>21</v>
      </c>
      <c r="G264" s="30" t="s">
        <v>21</v>
      </c>
      <c r="H264" s="30" t="s">
        <v>21</v>
      </c>
      <c r="I264" s="30" t="s">
        <v>128</v>
      </c>
      <c r="J264" s="30" t="s">
        <v>128</v>
      </c>
      <c r="K264" s="30" t="s">
        <v>21</v>
      </c>
      <c r="L264" s="22"/>
      <c r="M264" s="20"/>
      <c r="N264" s="20"/>
      <c r="O264" s="20"/>
      <c r="P264" s="20"/>
      <c r="Q264" s="20"/>
      <c r="R264" s="20"/>
      <c r="S264" s="21"/>
      <c r="T264" s="181" t="str">
        <f>Table3[[#This Row],[Column12]]</f>
        <v>Auto:</v>
      </c>
      <c r="U264" s="25"/>
      <c r="V264" s="51" t="str">
        <f>IF(Table3[[#This Row],[TagOrderMethod]]="Ratio:","plants per 1 tag",IF(Table3[[#This Row],[TagOrderMethod]]="tags included","",IF(Table3[[#This Row],[TagOrderMethod]]="Qty:","tags",IF(Table3[[#This Row],[TagOrderMethod]]="Auto:",IF(U264&lt;&gt;"","tags","")))))</f>
        <v/>
      </c>
      <c r="W264" s="17">
        <v>50</v>
      </c>
      <c r="X264" s="17" t="str">
        <f>IF(ISNUMBER(SEARCH("tag",Table3[[#This Row],[Notes]])), "Yes", "No")</f>
        <v>No</v>
      </c>
      <c r="Y264" s="17" t="str">
        <f>IF(Table3[[#This Row],[Column11]]="yes","tags included","Auto:")</f>
        <v>Auto:</v>
      </c>
      <c r="Z2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Row],[TagOrderMethod]]="Auto:",IF(U264&gt;0,U264,IF(COUNTBLANK(L264:S264)=8,"",(IF(Table3[[#This Row],[Column11]]&lt;&gt;"no",Table3[[#This Row],[Size]]*(SUM(Table3[[#This Row],[Date 1]:[Date 8]])),"")))),""))),(Table3[[#This Row],[Bundle]])),"")</f>
        <v/>
      </c>
      <c r="AB264" s="94" t="str">
        <f t="shared" si="5"/>
        <v/>
      </c>
      <c r="AC264" s="75"/>
      <c r="AD264" s="42"/>
      <c r="AE264" s="43"/>
      <c r="AF264" s="44"/>
      <c r="AG264" s="134" t="s">
        <v>21</v>
      </c>
      <c r="AH264" s="134" t="s">
        <v>21</v>
      </c>
      <c r="AI264" s="134" t="s">
        <v>21</v>
      </c>
      <c r="AJ264" s="134" t="s">
        <v>2657</v>
      </c>
      <c r="AK264" s="134" t="s">
        <v>4073</v>
      </c>
      <c r="AL264" s="134" t="s">
        <v>21</v>
      </c>
      <c r="AM264" s="134" t="b">
        <f>IF(AND(Table3[[#This Row],[Column68]]=TRUE,COUNTBLANK(Table3[[#This Row],[Date 1]:[Date 8]])=8),TRUE,FALSE)</f>
        <v>0</v>
      </c>
      <c r="AN264" s="134" t="b">
        <f>COUNTIF(Table3[[#This Row],[512]:[51]],"yes")&gt;0</f>
        <v>0</v>
      </c>
      <c r="AO264" s="45" t="str">
        <f>IF(Table3[[#This Row],[512]]="yes",Table3[[#This Row],[Column1]],"")</f>
        <v/>
      </c>
      <c r="AP264" s="45" t="str">
        <f>IF(Table3[[#This Row],[250]]="yes",Table3[[#This Row],[Column1.5]],"")</f>
        <v/>
      </c>
      <c r="AQ264" s="45" t="str">
        <f>IF(Table3[[#This Row],[288]]="yes",Table3[[#This Row],[Column2]],"")</f>
        <v/>
      </c>
      <c r="AR264" s="45" t="str">
        <f>IF(Table3[[#This Row],[144]]="yes",Table3[[#This Row],[Column3]],"")</f>
        <v/>
      </c>
      <c r="AS264" s="45" t="str">
        <f>IF(Table3[[#This Row],[26]]="yes",Table3[[#This Row],[Column4]],"")</f>
        <v/>
      </c>
      <c r="AT264" s="45" t="str">
        <f>IF(Table3[[#This Row],[51]]="yes",Table3[[#This Row],[Column5]],"")</f>
        <v/>
      </c>
      <c r="AU264" s="29" t="str">
        <f>IF(COUNTBLANK(Table3[[#This Row],[Date 1]:[Date 8]])=7,IF(Table3[[#This Row],[Column9]]&lt;&gt;"",IF(SUM(L264:S264)&lt;&gt;0,Table3[[#This Row],[Column9]],""),""),(SUBSTITUTE(TRIM(SUBSTITUTE(AO264&amp;","&amp;AP264&amp;","&amp;AQ264&amp;","&amp;AR264&amp;","&amp;AS264&amp;","&amp;AT264&amp;",",","," "))," ",", ")))</f>
        <v/>
      </c>
      <c r="AV264" s="35" t="str">
        <f>IF(COUNTBLANK(L264:AC264)&lt;&gt;13,IF(Table3[[#This Row],[Comments]]="Please order in multiples of 20. Minimum order of 100.",IF(COUNTBLANK(Table3[[#This Row],[Date 1]:[Order]])=12,"",1),1),IF(OR(F264="yes",G264="yes",H264="yes",I264="yes",J264="yes",K264="yes"="yes"),1,""))</f>
        <v/>
      </c>
    </row>
    <row r="265" spans="1:48" ht="36" thickBot="1" x14ac:dyDescent="0.4">
      <c r="A265" s="27" t="s">
        <v>187</v>
      </c>
      <c r="B265" s="164">
        <v>3310</v>
      </c>
      <c r="C265" s="16" t="s">
        <v>3282</v>
      </c>
      <c r="D265" s="32" t="s">
        <v>2311</v>
      </c>
      <c r="E265" s="31"/>
      <c r="F265" s="30" t="s">
        <v>21</v>
      </c>
      <c r="G265" s="30" t="s">
        <v>21</v>
      </c>
      <c r="H265" s="30" t="s">
        <v>21</v>
      </c>
      <c r="I265" s="30" t="s">
        <v>128</v>
      </c>
      <c r="J265" s="30" t="s">
        <v>128</v>
      </c>
      <c r="K265" s="30" t="s">
        <v>21</v>
      </c>
      <c r="L265" s="22"/>
      <c r="M265" s="20"/>
      <c r="N265" s="20"/>
      <c r="O265" s="20"/>
      <c r="P265" s="20"/>
      <c r="Q265" s="20"/>
      <c r="R265" s="20"/>
      <c r="S265" s="21"/>
      <c r="T265" s="181" t="str">
        <f>Table3[[#This Row],[Column12]]</f>
        <v>Auto:</v>
      </c>
      <c r="U265" s="25"/>
      <c r="V265" s="51" t="str">
        <f>IF(Table3[[#This Row],[TagOrderMethod]]="Ratio:","plants per 1 tag",IF(Table3[[#This Row],[TagOrderMethod]]="tags included","",IF(Table3[[#This Row],[TagOrderMethod]]="Qty:","tags",IF(Table3[[#This Row],[TagOrderMethod]]="Auto:",IF(U265&lt;&gt;"","tags","")))))</f>
        <v/>
      </c>
      <c r="W265" s="17">
        <v>50</v>
      </c>
      <c r="X265" s="17" t="str">
        <f>IF(ISNUMBER(SEARCH("tag",Table3[[#This Row],[Notes]])), "Yes", "No")</f>
        <v>No</v>
      </c>
      <c r="Y265" s="17" t="str">
        <f>IF(Table3[[#This Row],[Column11]]="yes","tags included","Auto:")</f>
        <v>Auto:</v>
      </c>
      <c r="Z2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Row],[TagOrderMethod]]="Auto:",IF(U265&gt;0,U265,IF(COUNTBLANK(L265:S265)=8,"",(IF(Table3[[#This Row],[Column11]]&lt;&gt;"no",Table3[[#This Row],[Size]]*(SUM(Table3[[#This Row],[Date 1]:[Date 8]])),"")))),""))),(Table3[[#This Row],[Bundle]])),"")</f>
        <v/>
      </c>
      <c r="AB265" s="94" t="str">
        <f t="shared" si="5"/>
        <v/>
      </c>
      <c r="AC265" s="75"/>
      <c r="AD265" s="42"/>
      <c r="AE265" s="43"/>
      <c r="AF265" s="44"/>
      <c r="AG265" s="134" t="s">
        <v>21</v>
      </c>
      <c r="AH265" s="134" t="s">
        <v>21</v>
      </c>
      <c r="AI265" s="134" t="s">
        <v>21</v>
      </c>
      <c r="AJ265" s="134" t="s">
        <v>2658</v>
      </c>
      <c r="AK265" s="134" t="s">
        <v>4074</v>
      </c>
      <c r="AL265" s="134" t="s">
        <v>21</v>
      </c>
      <c r="AM265" s="134" t="b">
        <f>IF(AND(Table3[[#This Row],[Column68]]=TRUE,COUNTBLANK(Table3[[#This Row],[Date 1]:[Date 8]])=8),TRUE,FALSE)</f>
        <v>0</v>
      </c>
      <c r="AN265" s="134" t="b">
        <f>COUNTIF(Table3[[#This Row],[512]:[51]],"yes")&gt;0</f>
        <v>0</v>
      </c>
      <c r="AO265" s="45" t="str">
        <f>IF(Table3[[#This Row],[512]]="yes",Table3[[#This Row],[Column1]],"")</f>
        <v/>
      </c>
      <c r="AP265" s="45" t="str">
        <f>IF(Table3[[#This Row],[250]]="yes",Table3[[#This Row],[Column1.5]],"")</f>
        <v/>
      </c>
      <c r="AQ265" s="45" t="str">
        <f>IF(Table3[[#This Row],[288]]="yes",Table3[[#This Row],[Column2]],"")</f>
        <v/>
      </c>
      <c r="AR265" s="45" t="str">
        <f>IF(Table3[[#This Row],[144]]="yes",Table3[[#This Row],[Column3]],"")</f>
        <v/>
      </c>
      <c r="AS265" s="45" t="str">
        <f>IF(Table3[[#This Row],[26]]="yes",Table3[[#This Row],[Column4]],"")</f>
        <v/>
      </c>
      <c r="AT265" s="45" t="str">
        <f>IF(Table3[[#This Row],[51]]="yes",Table3[[#This Row],[Column5]],"")</f>
        <v/>
      </c>
      <c r="AU265" s="29" t="str">
        <f>IF(COUNTBLANK(Table3[[#This Row],[Date 1]:[Date 8]])=7,IF(Table3[[#This Row],[Column9]]&lt;&gt;"",IF(SUM(L265:S265)&lt;&gt;0,Table3[[#This Row],[Column9]],""),""),(SUBSTITUTE(TRIM(SUBSTITUTE(AO265&amp;","&amp;AP265&amp;","&amp;AQ265&amp;","&amp;AR265&amp;","&amp;AS265&amp;","&amp;AT265&amp;",",","," "))," ",", ")))</f>
        <v/>
      </c>
      <c r="AV265" s="35" t="str">
        <f>IF(COUNTBLANK(L265:AC265)&lt;&gt;13,IF(Table3[[#This Row],[Comments]]="Please order in multiples of 20. Minimum order of 100.",IF(COUNTBLANK(Table3[[#This Row],[Date 1]:[Order]])=12,"",1),1),IF(OR(F265="yes",G265="yes",H265="yes",I265="yes",J265="yes",K265="yes"="yes"),1,""))</f>
        <v/>
      </c>
    </row>
    <row r="266" spans="1:48" ht="36" thickBot="1" x14ac:dyDescent="0.4">
      <c r="A266" s="27" t="s">
        <v>187</v>
      </c>
      <c r="B266" s="164">
        <v>3315</v>
      </c>
      <c r="C266" s="16" t="s">
        <v>3282</v>
      </c>
      <c r="D266" s="32" t="s">
        <v>1822</v>
      </c>
      <c r="E266" s="31"/>
      <c r="F266" s="30" t="s">
        <v>21</v>
      </c>
      <c r="G266" s="30" t="s">
        <v>21</v>
      </c>
      <c r="H266" s="30" t="s">
        <v>21</v>
      </c>
      <c r="I266" s="30" t="s">
        <v>128</v>
      </c>
      <c r="J266" s="30" t="s">
        <v>128</v>
      </c>
      <c r="K266" s="30" t="s">
        <v>21</v>
      </c>
      <c r="L266" s="22"/>
      <c r="M266" s="20"/>
      <c r="N266" s="20"/>
      <c r="O266" s="20"/>
      <c r="P266" s="20"/>
      <c r="Q266" s="20"/>
      <c r="R266" s="20"/>
      <c r="S266" s="21"/>
      <c r="T266" s="181" t="str">
        <f>Table3[[#This Row],[Column12]]</f>
        <v>Auto:</v>
      </c>
      <c r="U266" s="25"/>
      <c r="V266" s="51" t="str">
        <f>IF(Table3[[#This Row],[TagOrderMethod]]="Ratio:","plants per 1 tag",IF(Table3[[#This Row],[TagOrderMethod]]="tags included","",IF(Table3[[#This Row],[TagOrderMethod]]="Qty:","tags",IF(Table3[[#This Row],[TagOrderMethod]]="Auto:",IF(U266&lt;&gt;"","tags","")))))</f>
        <v/>
      </c>
      <c r="W266" s="17">
        <v>50</v>
      </c>
      <c r="X266" s="17" t="str">
        <f>IF(ISNUMBER(SEARCH("tag",Table3[[#This Row],[Notes]])), "Yes", "No")</f>
        <v>No</v>
      </c>
      <c r="Y266" s="17" t="str">
        <f>IF(Table3[[#This Row],[Column11]]="yes","tags included","Auto:")</f>
        <v>Auto:</v>
      </c>
      <c r="Z2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Row],[TagOrderMethod]]="Auto:",IF(U266&gt;0,U266,IF(COUNTBLANK(L266:S266)=8,"",(IF(Table3[[#This Row],[Column11]]&lt;&gt;"no",Table3[[#This Row],[Size]]*(SUM(Table3[[#This Row],[Date 1]:[Date 8]])),"")))),""))),(Table3[[#This Row],[Bundle]])),"")</f>
        <v/>
      </c>
      <c r="AB266" s="94" t="str">
        <f t="shared" si="5"/>
        <v/>
      </c>
      <c r="AC266" s="75"/>
      <c r="AD266" s="42"/>
      <c r="AE266" s="43"/>
      <c r="AF266" s="44"/>
      <c r="AG266" s="134" t="s">
        <v>21</v>
      </c>
      <c r="AH266" s="134" t="s">
        <v>21</v>
      </c>
      <c r="AI266" s="134" t="s">
        <v>21</v>
      </c>
      <c r="AJ266" s="134" t="s">
        <v>4075</v>
      </c>
      <c r="AK266" s="134" t="s">
        <v>4076</v>
      </c>
      <c r="AL266" s="134" t="s">
        <v>21</v>
      </c>
      <c r="AM266" s="134" t="b">
        <f>IF(AND(Table3[[#This Row],[Column68]]=TRUE,COUNTBLANK(Table3[[#This Row],[Date 1]:[Date 8]])=8),TRUE,FALSE)</f>
        <v>0</v>
      </c>
      <c r="AN266" s="134" t="b">
        <f>COUNTIF(Table3[[#This Row],[512]:[51]],"yes")&gt;0</f>
        <v>0</v>
      </c>
      <c r="AO266" s="45" t="str">
        <f>IF(Table3[[#This Row],[512]]="yes",Table3[[#This Row],[Column1]],"")</f>
        <v/>
      </c>
      <c r="AP266" s="45" t="str">
        <f>IF(Table3[[#This Row],[250]]="yes",Table3[[#This Row],[Column1.5]],"")</f>
        <v/>
      </c>
      <c r="AQ266" s="45" t="str">
        <f>IF(Table3[[#This Row],[288]]="yes",Table3[[#This Row],[Column2]],"")</f>
        <v/>
      </c>
      <c r="AR266" s="45" t="str">
        <f>IF(Table3[[#This Row],[144]]="yes",Table3[[#This Row],[Column3]],"")</f>
        <v/>
      </c>
      <c r="AS266" s="45" t="str">
        <f>IF(Table3[[#This Row],[26]]="yes",Table3[[#This Row],[Column4]],"")</f>
        <v/>
      </c>
      <c r="AT266" s="45" t="str">
        <f>IF(Table3[[#This Row],[51]]="yes",Table3[[#This Row],[Column5]],"")</f>
        <v/>
      </c>
      <c r="AU266" s="29" t="str">
        <f>IF(COUNTBLANK(Table3[[#This Row],[Date 1]:[Date 8]])=7,IF(Table3[[#This Row],[Column9]]&lt;&gt;"",IF(SUM(L266:S266)&lt;&gt;0,Table3[[#This Row],[Column9]],""),""),(SUBSTITUTE(TRIM(SUBSTITUTE(AO266&amp;","&amp;AP266&amp;","&amp;AQ266&amp;","&amp;AR266&amp;","&amp;AS266&amp;","&amp;AT266&amp;",",","," "))," ",", ")))</f>
        <v/>
      </c>
      <c r="AV266" s="35" t="str">
        <f>IF(COUNTBLANK(L266:AC266)&lt;&gt;13,IF(Table3[[#This Row],[Comments]]="Please order in multiples of 20. Minimum order of 100.",IF(COUNTBLANK(Table3[[#This Row],[Date 1]:[Order]])=12,"",1),1),IF(OR(F266="yes",G266="yes",H266="yes",I266="yes",J266="yes",K266="yes"="yes"),1,""))</f>
        <v/>
      </c>
    </row>
    <row r="267" spans="1:48" ht="36" thickBot="1" x14ac:dyDescent="0.4">
      <c r="A267" s="27" t="s">
        <v>187</v>
      </c>
      <c r="B267" s="164">
        <v>3320</v>
      </c>
      <c r="C267" s="16" t="s">
        <v>3282</v>
      </c>
      <c r="D267" s="32" t="s">
        <v>3312</v>
      </c>
      <c r="E267" s="31"/>
      <c r="F267" s="30" t="s">
        <v>21</v>
      </c>
      <c r="G267" s="30" t="s">
        <v>21</v>
      </c>
      <c r="H267" s="30" t="s">
        <v>21</v>
      </c>
      <c r="I267" s="30" t="s">
        <v>128</v>
      </c>
      <c r="J267" s="30" t="s">
        <v>128</v>
      </c>
      <c r="K267" s="30" t="s">
        <v>21</v>
      </c>
      <c r="L267" s="22"/>
      <c r="M267" s="20"/>
      <c r="N267" s="20"/>
      <c r="O267" s="20"/>
      <c r="P267" s="20"/>
      <c r="Q267" s="20"/>
      <c r="R267" s="20"/>
      <c r="S267" s="21"/>
      <c r="T267" s="181" t="str">
        <f>Table3[[#This Row],[Column12]]</f>
        <v>Auto:</v>
      </c>
      <c r="U267" s="25"/>
      <c r="V267" s="51" t="str">
        <f>IF(Table3[[#This Row],[TagOrderMethod]]="Ratio:","plants per 1 tag",IF(Table3[[#This Row],[TagOrderMethod]]="tags included","",IF(Table3[[#This Row],[TagOrderMethod]]="Qty:","tags",IF(Table3[[#This Row],[TagOrderMethod]]="Auto:",IF(U267&lt;&gt;"","tags","")))))</f>
        <v/>
      </c>
      <c r="W267" s="17">
        <v>50</v>
      </c>
      <c r="X267" s="17" t="str">
        <f>IF(ISNUMBER(SEARCH("tag",Table3[[#This Row],[Notes]])), "Yes", "No")</f>
        <v>No</v>
      </c>
      <c r="Y267" s="17" t="str">
        <f>IF(Table3[[#This Row],[Column11]]="yes","tags included","Auto:")</f>
        <v>Auto:</v>
      </c>
      <c r="Z2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Row],[TagOrderMethod]]="Auto:",IF(U267&gt;0,U267,IF(COUNTBLANK(L267:S267)=8,"",(IF(Table3[[#This Row],[Column11]]&lt;&gt;"no",Table3[[#This Row],[Size]]*(SUM(Table3[[#This Row],[Date 1]:[Date 8]])),"")))),""))),(Table3[[#This Row],[Bundle]])),"")</f>
        <v/>
      </c>
      <c r="AB267" s="94" t="str">
        <f t="shared" si="5"/>
        <v/>
      </c>
      <c r="AC267" s="75"/>
      <c r="AD267" s="42"/>
      <c r="AE267" s="43"/>
      <c r="AF267" s="44"/>
      <c r="AG267" s="134" t="s">
        <v>21</v>
      </c>
      <c r="AH267" s="134" t="s">
        <v>21</v>
      </c>
      <c r="AI267" s="134" t="s">
        <v>21</v>
      </c>
      <c r="AJ267" s="134" t="s">
        <v>2659</v>
      </c>
      <c r="AK267" s="134" t="s">
        <v>4077</v>
      </c>
      <c r="AL267" s="134" t="s">
        <v>21</v>
      </c>
      <c r="AM267" s="134" t="b">
        <f>IF(AND(Table3[[#This Row],[Column68]]=TRUE,COUNTBLANK(Table3[[#This Row],[Date 1]:[Date 8]])=8),TRUE,FALSE)</f>
        <v>0</v>
      </c>
      <c r="AN267" s="134" t="b">
        <f>COUNTIF(Table3[[#This Row],[512]:[51]],"yes")&gt;0</f>
        <v>0</v>
      </c>
      <c r="AO267" s="45" t="str">
        <f>IF(Table3[[#This Row],[512]]="yes",Table3[[#This Row],[Column1]],"")</f>
        <v/>
      </c>
      <c r="AP267" s="45" t="str">
        <f>IF(Table3[[#This Row],[250]]="yes",Table3[[#This Row],[Column1.5]],"")</f>
        <v/>
      </c>
      <c r="AQ267" s="45" t="str">
        <f>IF(Table3[[#This Row],[288]]="yes",Table3[[#This Row],[Column2]],"")</f>
        <v/>
      </c>
      <c r="AR267" s="45" t="str">
        <f>IF(Table3[[#This Row],[144]]="yes",Table3[[#This Row],[Column3]],"")</f>
        <v/>
      </c>
      <c r="AS267" s="45" t="str">
        <f>IF(Table3[[#This Row],[26]]="yes",Table3[[#This Row],[Column4]],"")</f>
        <v/>
      </c>
      <c r="AT267" s="45" t="str">
        <f>IF(Table3[[#This Row],[51]]="yes",Table3[[#This Row],[Column5]],"")</f>
        <v/>
      </c>
      <c r="AU267" s="29" t="str">
        <f>IF(COUNTBLANK(Table3[[#This Row],[Date 1]:[Date 8]])=7,IF(Table3[[#This Row],[Column9]]&lt;&gt;"",IF(SUM(L267:S267)&lt;&gt;0,Table3[[#This Row],[Column9]],""),""),(SUBSTITUTE(TRIM(SUBSTITUTE(AO267&amp;","&amp;AP267&amp;","&amp;AQ267&amp;","&amp;AR267&amp;","&amp;AS267&amp;","&amp;AT267&amp;",",","," "))," ",", ")))</f>
        <v/>
      </c>
      <c r="AV267" s="35" t="str">
        <f>IF(COUNTBLANK(L267:AC267)&lt;&gt;13,IF(Table3[[#This Row],[Comments]]="Please order in multiples of 20. Minimum order of 100.",IF(COUNTBLANK(Table3[[#This Row],[Date 1]:[Order]])=12,"",1),1),IF(OR(F267="yes",G267="yes",H267="yes",I267="yes",J267="yes",K267="yes"="yes"),1,""))</f>
        <v/>
      </c>
    </row>
    <row r="268" spans="1:48" ht="36" thickBot="1" x14ac:dyDescent="0.4">
      <c r="A268" s="27" t="s">
        <v>187</v>
      </c>
      <c r="B268" s="164">
        <v>3340</v>
      </c>
      <c r="C268" s="16" t="s">
        <v>3282</v>
      </c>
      <c r="D268" s="32" t="s">
        <v>2312</v>
      </c>
      <c r="E268" s="31"/>
      <c r="F268" s="30" t="s">
        <v>21</v>
      </c>
      <c r="G268" s="30" t="s">
        <v>21</v>
      </c>
      <c r="H268" s="30" t="s">
        <v>21</v>
      </c>
      <c r="I268" s="30" t="s">
        <v>128</v>
      </c>
      <c r="J268" s="30" t="s">
        <v>128</v>
      </c>
      <c r="K268" s="30" t="s">
        <v>21</v>
      </c>
      <c r="L268" s="22"/>
      <c r="M268" s="20"/>
      <c r="N268" s="20"/>
      <c r="O268" s="20"/>
      <c r="P268" s="20"/>
      <c r="Q268" s="20"/>
      <c r="R268" s="20"/>
      <c r="S268" s="21"/>
      <c r="T268" s="181" t="str">
        <f>Table3[[#This Row],[Column12]]</f>
        <v>Auto:</v>
      </c>
      <c r="U268" s="25"/>
      <c r="V268" s="51" t="str">
        <f>IF(Table3[[#This Row],[TagOrderMethod]]="Ratio:","plants per 1 tag",IF(Table3[[#This Row],[TagOrderMethod]]="tags included","",IF(Table3[[#This Row],[TagOrderMethod]]="Qty:","tags",IF(Table3[[#This Row],[TagOrderMethod]]="Auto:",IF(U268&lt;&gt;"","tags","")))))</f>
        <v/>
      </c>
      <c r="W268" s="17">
        <v>50</v>
      </c>
      <c r="X268" s="17" t="str">
        <f>IF(ISNUMBER(SEARCH("tag",Table3[[#This Row],[Notes]])), "Yes", "No")</f>
        <v>No</v>
      </c>
      <c r="Y268" s="17" t="str">
        <f>IF(Table3[[#This Row],[Column11]]="yes","tags included","Auto:")</f>
        <v>Auto:</v>
      </c>
      <c r="Z2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Row],[TagOrderMethod]]="Auto:",IF(U268&gt;0,U268,IF(COUNTBLANK(L268:S268)=8,"",(IF(Table3[[#This Row],[Column11]]&lt;&gt;"no",Table3[[#This Row],[Size]]*(SUM(Table3[[#This Row],[Date 1]:[Date 8]])),"")))),""))),(Table3[[#This Row],[Bundle]])),"")</f>
        <v/>
      </c>
      <c r="AB268" s="94" t="str">
        <f t="shared" si="5"/>
        <v/>
      </c>
      <c r="AC268" s="75"/>
      <c r="AD268" s="42"/>
      <c r="AE268" s="43"/>
      <c r="AF268" s="44"/>
      <c r="AG268" s="134" t="s">
        <v>21</v>
      </c>
      <c r="AH268" s="134" t="s">
        <v>21</v>
      </c>
      <c r="AI268" s="134" t="s">
        <v>21</v>
      </c>
      <c r="AJ268" s="134" t="s">
        <v>2660</v>
      </c>
      <c r="AK268" s="134" t="s">
        <v>4078</v>
      </c>
      <c r="AL268" s="134" t="s">
        <v>21</v>
      </c>
      <c r="AM268" s="134" t="b">
        <f>IF(AND(Table3[[#This Row],[Column68]]=TRUE,COUNTBLANK(Table3[[#This Row],[Date 1]:[Date 8]])=8),TRUE,FALSE)</f>
        <v>0</v>
      </c>
      <c r="AN268" s="134" t="b">
        <f>COUNTIF(Table3[[#This Row],[512]:[51]],"yes")&gt;0</f>
        <v>0</v>
      </c>
      <c r="AO268" s="45" t="str">
        <f>IF(Table3[[#This Row],[512]]="yes",Table3[[#This Row],[Column1]],"")</f>
        <v/>
      </c>
      <c r="AP268" s="45" t="str">
        <f>IF(Table3[[#This Row],[250]]="yes",Table3[[#This Row],[Column1.5]],"")</f>
        <v/>
      </c>
      <c r="AQ268" s="45" t="str">
        <f>IF(Table3[[#This Row],[288]]="yes",Table3[[#This Row],[Column2]],"")</f>
        <v/>
      </c>
      <c r="AR268" s="45" t="str">
        <f>IF(Table3[[#This Row],[144]]="yes",Table3[[#This Row],[Column3]],"")</f>
        <v/>
      </c>
      <c r="AS268" s="45" t="str">
        <f>IF(Table3[[#This Row],[26]]="yes",Table3[[#This Row],[Column4]],"")</f>
        <v/>
      </c>
      <c r="AT268" s="45" t="str">
        <f>IF(Table3[[#This Row],[51]]="yes",Table3[[#This Row],[Column5]],"")</f>
        <v/>
      </c>
      <c r="AU268" s="29" t="str">
        <f>IF(COUNTBLANK(Table3[[#This Row],[Date 1]:[Date 8]])=7,IF(Table3[[#This Row],[Column9]]&lt;&gt;"",IF(SUM(L268:S268)&lt;&gt;0,Table3[[#This Row],[Column9]],""),""),(SUBSTITUTE(TRIM(SUBSTITUTE(AO268&amp;","&amp;AP268&amp;","&amp;AQ268&amp;","&amp;AR268&amp;","&amp;AS268&amp;","&amp;AT268&amp;",",","," "))," ",", ")))</f>
        <v/>
      </c>
      <c r="AV268" s="35" t="str">
        <f>IF(COUNTBLANK(L268:AC268)&lt;&gt;13,IF(Table3[[#This Row],[Comments]]="Please order in multiples of 20. Minimum order of 100.",IF(COUNTBLANK(Table3[[#This Row],[Date 1]:[Order]])=12,"",1),1),IF(OR(F268="yes",G268="yes",H268="yes",I268="yes",J268="yes",K268="yes"="yes"),1,""))</f>
        <v/>
      </c>
    </row>
    <row r="269" spans="1:48" ht="36" thickBot="1" x14ac:dyDescent="0.4">
      <c r="A269" s="27" t="s">
        <v>187</v>
      </c>
      <c r="B269" s="164">
        <v>3345</v>
      </c>
      <c r="C269" s="16" t="s">
        <v>3282</v>
      </c>
      <c r="D269" s="32" t="s">
        <v>3313</v>
      </c>
      <c r="E269" s="31"/>
      <c r="F269" s="30" t="s">
        <v>21</v>
      </c>
      <c r="G269" s="30" t="s">
        <v>21</v>
      </c>
      <c r="H269" s="30" t="s">
        <v>21</v>
      </c>
      <c r="I269" s="30" t="s">
        <v>128</v>
      </c>
      <c r="J269" s="30" t="s">
        <v>128</v>
      </c>
      <c r="K269" s="30" t="s">
        <v>21</v>
      </c>
      <c r="L269" s="22"/>
      <c r="M269" s="20"/>
      <c r="N269" s="20"/>
      <c r="O269" s="20"/>
      <c r="P269" s="20"/>
      <c r="Q269" s="20"/>
      <c r="R269" s="20"/>
      <c r="S269" s="21"/>
      <c r="T269" s="181" t="str">
        <f>Table3[[#This Row],[Column12]]</f>
        <v>Auto:</v>
      </c>
      <c r="U269" s="25"/>
      <c r="V269" s="51" t="str">
        <f>IF(Table3[[#This Row],[TagOrderMethod]]="Ratio:","plants per 1 tag",IF(Table3[[#This Row],[TagOrderMethod]]="tags included","",IF(Table3[[#This Row],[TagOrderMethod]]="Qty:","tags",IF(Table3[[#This Row],[TagOrderMethod]]="Auto:",IF(U269&lt;&gt;"","tags","")))))</f>
        <v/>
      </c>
      <c r="W269" s="17">
        <v>50</v>
      </c>
      <c r="X269" s="17" t="str">
        <f>IF(ISNUMBER(SEARCH("tag",Table3[[#This Row],[Notes]])), "Yes", "No")</f>
        <v>No</v>
      </c>
      <c r="Y269" s="17" t="str">
        <f>IF(Table3[[#This Row],[Column11]]="yes","tags included","Auto:")</f>
        <v>Auto:</v>
      </c>
      <c r="Z2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Row],[TagOrderMethod]]="Auto:",IF(U269&gt;0,U269,IF(COUNTBLANK(L269:S269)=8,"",(IF(Table3[[#This Row],[Column11]]&lt;&gt;"no",Table3[[#This Row],[Size]]*(SUM(Table3[[#This Row],[Date 1]:[Date 8]])),"")))),""))),(Table3[[#This Row],[Bundle]])),"")</f>
        <v/>
      </c>
      <c r="AB269" s="94" t="str">
        <f t="shared" si="5"/>
        <v/>
      </c>
      <c r="AC269" s="75"/>
      <c r="AD269" s="42"/>
      <c r="AE269" s="43"/>
      <c r="AF269" s="44"/>
      <c r="AG269" s="134" t="s">
        <v>21</v>
      </c>
      <c r="AH269" s="134" t="s">
        <v>21</v>
      </c>
      <c r="AI269" s="134" t="s">
        <v>21</v>
      </c>
      <c r="AJ269" s="134" t="s">
        <v>2661</v>
      </c>
      <c r="AK269" s="134" t="s">
        <v>4079</v>
      </c>
      <c r="AL269" s="134" t="s">
        <v>21</v>
      </c>
      <c r="AM269" s="134" t="b">
        <f>IF(AND(Table3[[#This Row],[Column68]]=TRUE,COUNTBLANK(Table3[[#This Row],[Date 1]:[Date 8]])=8),TRUE,FALSE)</f>
        <v>0</v>
      </c>
      <c r="AN269" s="134" t="b">
        <f>COUNTIF(Table3[[#This Row],[512]:[51]],"yes")&gt;0</f>
        <v>0</v>
      </c>
      <c r="AO269" s="45" t="str">
        <f>IF(Table3[[#This Row],[512]]="yes",Table3[[#This Row],[Column1]],"")</f>
        <v/>
      </c>
      <c r="AP269" s="45" t="str">
        <f>IF(Table3[[#This Row],[250]]="yes",Table3[[#This Row],[Column1.5]],"")</f>
        <v/>
      </c>
      <c r="AQ269" s="45" t="str">
        <f>IF(Table3[[#This Row],[288]]="yes",Table3[[#This Row],[Column2]],"")</f>
        <v/>
      </c>
      <c r="AR269" s="45" t="str">
        <f>IF(Table3[[#This Row],[144]]="yes",Table3[[#This Row],[Column3]],"")</f>
        <v/>
      </c>
      <c r="AS269" s="45" t="str">
        <f>IF(Table3[[#This Row],[26]]="yes",Table3[[#This Row],[Column4]],"")</f>
        <v/>
      </c>
      <c r="AT269" s="45" t="str">
        <f>IF(Table3[[#This Row],[51]]="yes",Table3[[#This Row],[Column5]],"")</f>
        <v/>
      </c>
      <c r="AU269" s="29" t="str">
        <f>IF(COUNTBLANK(Table3[[#This Row],[Date 1]:[Date 8]])=7,IF(Table3[[#This Row],[Column9]]&lt;&gt;"",IF(SUM(L269:S269)&lt;&gt;0,Table3[[#This Row],[Column9]],""),""),(SUBSTITUTE(TRIM(SUBSTITUTE(AO269&amp;","&amp;AP269&amp;","&amp;AQ269&amp;","&amp;AR269&amp;","&amp;AS269&amp;","&amp;AT269&amp;",",","," "))," ",", ")))</f>
        <v/>
      </c>
      <c r="AV269" s="35" t="str">
        <f>IF(COUNTBLANK(L269:AC269)&lt;&gt;13,IF(Table3[[#This Row],[Comments]]="Please order in multiples of 20. Minimum order of 100.",IF(COUNTBLANK(Table3[[#This Row],[Date 1]:[Order]])=12,"",1),1),IF(OR(F269="yes",G269="yes",H269="yes",I269="yes",J269="yes",K269="yes"="yes"),1,""))</f>
        <v/>
      </c>
    </row>
    <row r="270" spans="1:48" ht="36" thickBot="1" x14ac:dyDescent="0.4">
      <c r="A270" s="27" t="s">
        <v>187</v>
      </c>
      <c r="B270" s="164">
        <v>3350</v>
      </c>
      <c r="C270" s="16" t="s">
        <v>3282</v>
      </c>
      <c r="D270" s="32" t="s">
        <v>2313</v>
      </c>
      <c r="E270" s="31"/>
      <c r="F270" s="30" t="s">
        <v>21</v>
      </c>
      <c r="G270" s="30" t="s">
        <v>21</v>
      </c>
      <c r="H270" s="30" t="s">
        <v>21</v>
      </c>
      <c r="I270" s="30" t="s">
        <v>128</v>
      </c>
      <c r="J270" s="30" t="s">
        <v>128</v>
      </c>
      <c r="K270" s="30" t="s">
        <v>21</v>
      </c>
      <c r="L270" s="22"/>
      <c r="M270" s="20"/>
      <c r="N270" s="20"/>
      <c r="O270" s="20"/>
      <c r="P270" s="20"/>
      <c r="Q270" s="20"/>
      <c r="R270" s="20"/>
      <c r="S270" s="21"/>
      <c r="T270" s="181" t="str">
        <f>Table3[[#This Row],[Column12]]</f>
        <v>Auto:</v>
      </c>
      <c r="U270" s="25"/>
      <c r="V270" s="51" t="str">
        <f>IF(Table3[[#This Row],[TagOrderMethod]]="Ratio:","plants per 1 tag",IF(Table3[[#This Row],[TagOrderMethod]]="tags included","",IF(Table3[[#This Row],[TagOrderMethod]]="Qty:","tags",IF(Table3[[#This Row],[TagOrderMethod]]="Auto:",IF(U270&lt;&gt;"","tags","")))))</f>
        <v/>
      </c>
      <c r="W270" s="17">
        <v>50</v>
      </c>
      <c r="X270" s="17" t="str">
        <f>IF(ISNUMBER(SEARCH("tag",Table3[[#This Row],[Notes]])), "Yes", "No")</f>
        <v>No</v>
      </c>
      <c r="Y270" s="17" t="str">
        <f>IF(Table3[[#This Row],[Column11]]="yes","tags included","Auto:")</f>
        <v>Auto:</v>
      </c>
      <c r="Z2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Row],[TagOrderMethod]]="Auto:",IF(U270&gt;0,U270,IF(COUNTBLANK(L270:S270)=8,"",(IF(Table3[[#This Row],[Column11]]&lt;&gt;"no",Table3[[#This Row],[Size]]*(SUM(Table3[[#This Row],[Date 1]:[Date 8]])),"")))),""))),(Table3[[#This Row],[Bundle]])),"")</f>
        <v/>
      </c>
      <c r="AB270" s="94" t="str">
        <f t="shared" si="5"/>
        <v/>
      </c>
      <c r="AC270" s="75"/>
      <c r="AD270" s="42"/>
      <c r="AE270" s="43"/>
      <c r="AF270" s="44"/>
      <c r="AG270" s="134" t="s">
        <v>21</v>
      </c>
      <c r="AH270" s="134" t="s">
        <v>21</v>
      </c>
      <c r="AI270" s="134" t="s">
        <v>21</v>
      </c>
      <c r="AJ270" s="134" t="s">
        <v>2662</v>
      </c>
      <c r="AK270" s="134" t="s">
        <v>4080</v>
      </c>
      <c r="AL270" s="134" t="s">
        <v>21</v>
      </c>
      <c r="AM270" s="134" t="b">
        <f>IF(AND(Table3[[#This Row],[Column68]]=TRUE,COUNTBLANK(Table3[[#This Row],[Date 1]:[Date 8]])=8),TRUE,FALSE)</f>
        <v>0</v>
      </c>
      <c r="AN270" s="134" t="b">
        <f>COUNTIF(Table3[[#This Row],[512]:[51]],"yes")&gt;0</f>
        <v>0</v>
      </c>
      <c r="AO270" s="45" t="str">
        <f>IF(Table3[[#This Row],[512]]="yes",Table3[[#This Row],[Column1]],"")</f>
        <v/>
      </c>
      <c r="AP270" s="45" t="str">
        <f>IF(Table3[[#This Row],[250]]="yes",Table3[[#This Row],[Column1.5]],"")</f>
        <v/>
      </c>
      <c r="AQ270" s="45" t="str">
        <f>IF(Table3[[#This Row],[288]]="yes",Table3[[#This Row],[Column2]],"")</f>
        <v/>
      </c>
      <c r="AR270" s="45" t="str">
        <f>IF(Table3[[#This Row],[144]]="yes",Table3[[#This Row],[Column3]],"")</f>
        <v/>
      </c>
      <c r="AS270" s="45" t="str">
        <f>IF(Table3[[#This Row],[26]]="yes",Table3[[#This Row],[Column4]],"")</f>
        <v/>
      </c>
      <c r="AT270" s="45" t="str">
        <f>IF(Table3[[#This Row],[51]]="yes",Table3[[#This Row],[Column5]],"")</f>
        <v/>
      </c>
      <c r="AU270" s="29" t="str">
        <f>IF(COUNTBLANK(Table3[[#This Row],[Date 1]:[Date 8]])=7,IF(Table3[[#This Row],[Column9]]&lt;&gt;"",IF(SUM(L270:S270)&lt;&gt;0,Table3[[#This Row],[Column9]],""),""),(SUBSTITUTE(TRIM(SUBSTITUTE(AO270&amp;","&amp;AP270&amp;","&amp;AQ270&amp;","&amp;AR270&amp;","&amp;AS270&amp;","&amp;AT270&amp;",",","," "))," ",", ")))</f>
        <v/>
      </c>
      <c r="AV270" s="35" t="str">
        <f>IF(COUNTBLANK(L270:AC270)&lt;&gt;13,IF(Table3[[#This Row],[Comments]]="Please order in multiples of 20. Minimum order of 100.",IF(COUNTBLANK(Table3[[#This Row],[Date 1]:[Order]])=12,"",1),1),IF(OR(F270="yes",G270="yes",H270="yes",I270="yes",J270="yes",K270="yes"="yes"),1,""))</f>
        <v/>
      </c>
    </row>
    <row r="271" spans="1:48" ht="36" thickBot="1" x14ac:dyDescent="0.4">
      <c r="A271" s="27" t="s">
        <v>187</v>
      </c>
      <c r="B271" s="164">
        <v>3355</v>
      </c>
      <c r="C271" s="16" t="s">
        <v>3282</v>
      </c>
      <c r="D271" s="32" t="s">
        <v>2314</v>
      </c>
      <c r="E271" s="31"/>
      <c r="F271" s="30" t="s">
        <v>21</v>
      </c>
      <c r="G271" s="30" t="s">
        <v>21</v>
      </c>
      <c r="H271" s="30" t="s">
        <v>21</v>
      </c>
      <c r="I271" s="30" t="s">
        <v>128</v>
      </c>
      <c r="J271" s="30" t="s">
        <v>128</v>
      </c>
      <c r="K271" s="30" t="s">
        <v>21</v>
      </c>
      <c r="L271" s="22"/>
      <c r="M271" s="20"/>
      <c r="N271" s="20"/>
      <c r="O271" s="20"/>
      <c r="P271" s="20"/>
      <c r="Q271" s="20"/>
      <c r="R271" s="20"/>
      <c r="S271" s="21"/>
      <c r="T271" s="181" t="str">
        <f>Table3[[#This Row],[Column12]]</f>
        <v>Auto:</v>
      </c>
      <c r="U271" s="25"/>
      <c r="V271" s="51" t="str">
        <f>IF(Table3[[#This Row],[TagOrderMethod]]="Ratio:","plants per 1 tag",IF(Table3[[#This Row],[TagOrderMethod]]="tags included","",IF(Table3[[#This Row],[TagOrderMethod]]="Qty:","tags",IF(Table3[[#This Row],[TagOrderMethod]]="Auto:",IF(U271&lt;&gt;"","tags","")))))</f>
        <v/>
      </c>
      <c r="W271" s="17">
        <v>50</v>
      </c>
      <c r="X271" s="17" t="str">
        <f>IF(ISNUMBER(SEARCH("tag",Table3[[#This Row],[Notes]])), "Yes", "No")</f>
        <v>No</v>
      </c>
      <c r="Y271" s="17" t="str">
        <f>IF(Table3[[#This Row],[Column11]]="yes","tags included","Auto:")</f>
        <v>Auto:</v>
      </c>
      <c r="Z2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Row],[TagOrderMethod]]="Auto:",IF(U271&gt;0,U271,IF(COUNTBLANK(L271:S271)=8,"",(IF(Table3[[#This Row],[Column11]]&lt;&gt;"no",Table3[[#This Row],[Size]]*(SUM(Table3[[#This Row],[Date 1]:[Date 8]])),"")))),""))),(Table3[[#This Row],[Bundle]])),"")</f>
        <v/>
      </c>
      <c r="AB271" s="94" t="str">
        <f t="shared" si="5"/>
        <v/>
      </c>
      <c r="AC271" s="75"/>
      <c r="AD271" s="42"/>
      <c r="AE271" s="43"/>
      <c r="AF271" s="44"/>
      <c r="AG271" s="134" t="s">
        <v>21</v>
      </c>
      <c r="AH271" s="134" t="s">
        <v>21</v>
      </c>
      <c r="AI271" s="134" t="s">
        <v>21</v>
      </c>
      <c r="AJ271" s="134" t="s">
        <v>2663</v>
      </c>
      <c r="AK271" s="134" t="s">
        <v>4081</v>
      </c>
      <c r="AL271" s="134" t="s">
        <v>21</v>
      </c>
      <c r="AM271" s="134" t="b">
        <f>IF(AND(Table3[[#This Row],[Column68]]=TRUE,COUNTBLANK(Table3[[#This Row],[Date 1]:[Date 8]])=8),TRUE,FALSE)</f>
        <v>0</v>
      </c>
      <c r="AN271" s="134" t="b">
        <f>COUNTIF(Table3[[#This Row],[512]:[51]],"yes")&gt;0</f>
        <v>0</v>
      </c>
      <c r="AO271" s="45" t="str">
        <f>IF(Table3[[#This Row],[512]]="yes",Table3[[#This Row],[Column1]],"")</f>
        <v/>
      </c>
      <c r="AP271" s="45" t="str">
        <f>IF(Table3[[#This Row],[250]]="yes",Table3[[#This Row],[Column1.5]],"")</f>
        <v/>
      </c>
      <c r="AQ271" s="45" t="str">
        <f>IF(Table3[[#This Row],[288]]="yes",Table3[[#This Row],[Column2]],"")</f>
        <v/>
      </c>
      <c r="AR271" s="45" t="str">
        <f>IF(Table3[[#This Row],[144]]="yes",Table3[[#This Row],[Column3]],"")</f>
        <v/>
      </c>
      <c r="AS271" s="45" t="str">
        <f>IF(Table3[[#This Row],[26]]="yes",Table3[[#This Row],[Column4]],"")</f>
        <v/>
      </c>
      <c r="AT271" s="45" t="str">
        <f>IF(Table3[[#This Row],[51]]="yes",Table3[[#This Row],[Column5]],"")</f>
        <v/>
      </c>
      <c r="AU271" s="29" t="str">
        <f>IF(COUNTBLANK(Table3[[#This Row],[Date 1]:[Date 8]])=7,IF(Table3[[#This Row],[Column9]]&lt;&gt;"",IF(SUM(L271:S271)&lt;&gt;0,Table3[[#This Row],[Column9]],""),""),(SUBSTITUTE(TRIM(SUBSTITUTE(AO271&amp;","&amp;AP271&amp;","&amp;AQ271&amp;","&amp;AR271&amp;","&amp;AS271&amp;","&amp;AT271&amp;",",","," "))," ",", ")))</f>
        <v/>
      </c>
      <c r="AV271" s="35" t="str">
        <f>IF(COUNTBLANK(L271:AC271)&lt;&gt;13,IF(Table3[[#This Row],[Comments]]="Please order in multiples of 20. Minimum order of 100.",IF(COUNTBLANK(Table3[[#This Row],[Date 1]:[Order]])=12,"",1),1),IF(OR(F271="yes",G271="yes",H271="yes",I271="yes",J271="yes",K271="yes"="yes"),1,""))</f>
        <v/>
      </c>
    </row>
    <row r="272" spans="1:48" ht="36" thickBot="1" x14ac:dyDescent="0.4">
      <c r="A272" s="27" t="s">
        <v>187</v>
      </c>
      <c r="B272" s="164">
        <v>3360</v>
      </c>
      <c r="C272" s="16" t="s">
        <v>3282</v>
      </c>
      <c r="D272" s="32" t="s">
        <v>2315</v>
      </c>
      <c r="E272" s="31"/>
      <c r="F272" s="30" t="s">
        <v>21</v>
      </c>
      <c r="G272" s="30" t="s">
        <v>21</v>
      </c>
      <c r="H272" s="30" t="s">
        <v>21</v>
      </c>
      <c r="I272" s="30" t="s">
        <v>128</v>
      </c>
      <c r="J272" s="30" t="s">
        <v>128</v>
      </c>
      <c r="K272" s="30" t="s">
        <v>21</v>
      </c>
      <c r="L272" s="22"/>
      <c r="M272" s="20"/>
      <c r="N272" s="20"/>
      <c r="O272" s="20"/>
      <c r="P272" s="20"/>
      <c r="Q272" s="20"/>
      <c r="R272" s="20"/>
      <c r="S272" s="21"/>
      <c r="T272" s="181" t="str">
        <f>Table3[[#This Row],[Column12]]</f>
        <v>Auto:</v>
      </c>
      <c r="U272" s="25"/>
      <c r="V272" s="51" t="str">
        <f>IF(Table3[[#This Row],[TagOrderMethod]]="Ratio:","plants per 1 tag",IF(Table3[[#This Row],[TagOrderMethod]]="tags included","",IF(Table3[[#This Row],[TagOrderMethod]]="Qty:","tags",IF(Table3[[#This Row],[TagOrderMethod]]="Auto:",IF(U272&lt;&gt;"","tags","")))))</f>
        <v/>
      </c>
      <c r="W272" s="17">
        <v>50</v>
      </c>
      <c r="X272" s="17" t="str">
        <f>IF(ISNUMBER(SEARCH("tag",Table3[[#This Row],[Notes]])), "Yes", "No")</f>
        <v>No</v>
      </c>
      <c r="Y272" s="17" t="str">
        <f>IF(Table3[[#This Row],[Column11]]="yes","tags included","Auto:")</f>
        <v>Auto:</v>
      </c>
      <c r="Z2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Row],[TagOrderMethod]]="Auto:",IF(U272&gt;0,U272,IF(COUNTBLANK(L272:S272)=8,"",(IF(Table3[[#This Row],[Column11]]&lt;&gt;"no",Table3[[#This Row],[Size]]*(SUM(Table3[[#This Row],[Date 1]:[Date 8]])),"")))),""))),(Table3[[#This Row],[Bundle]])),"")</f>
        <v/>
      </c>
      <c r="AB272" s="94" t="str">
        <f t="shared" si="5"/>
        <v/>
      </c>
      <c r="AC272" s="75"/>
      <c r="AD272" s="42"/>
      <c r="AE272" s="43"/>
      <c r="AF272" s="44"/>
      <c r="AG272" s="134" t="s">
        <v>21</v>
      </c>
      <c r="AH272" s="134" t="s">
        <v>21</v>
      </c>
      <c r="AI272" s="134" t="s">
        <v>21</v>
      </c>
      <c r="AJ272" s="134" t="s">
        <v>2664</v>
      </c>
      <c r="AK272" s="134" t="s">
        <v>4082</v>
      </c>
      <c r="AL272" s="134" t="s">
        <v>21</v>
      </c>
      <c r="AM272" s="134" t="b">
        <f>IF(AND(Table3[[#This Row],[Column68]]=TRUE,COUNTBLANK(Table3[[#This Row],[Date 1]:[Date 8]])=8),TRUE,FALSE)</f>
        <v>0</v>
      </c>
      <c r="AN272" s="134" t="b">
        <f>COUNTIF(Table3[[#This Row],[512]:[51]],"yes")&gt;0</f>
        <v>0</v>
      </c>
      <c r="AO272" s="45" t="str">
        <f>IF(Table3[[#This Row],[512]]="yes",Table3[[#This Row],[Column1]],"")</f>
        <v/>
      </c>
      <c r="AP272" s="45" t="str">
        <f>IF(Table3[[#This Row],[250]]="yes",Table3[[#This Row],[Column1.5]],"")</f>
        <v/>
      </c>
      <c r="AQ272" s="45" t="str">
        <f>IF(Table3[[#This Row],[288]]="yes",Table3[[#This Row],[Column2]],"")</f>
        <v/>
      </c>
      <c r="AR272" s="45" t="str">
        <f>IF(Table3[[#This Row],[144]]="yes",Table3[[#This Row],[Column3]],"")</f>
        <v/>
      </c>
      <c r="AS272" s="45" t="str">
        <f>IF(Table3[[#This Row],[26]]="yes",Table3[[#This Row],[Column4]],"")</f>
        <v/>
      </c>
      <c r="AT272" s="45" t="str">
        <f>IF(Table3[[#This Row],[51]]="yes",Table3[[#This Row],[Column5]],"")</f>
        <v/>
      </c>
      <c r="AU272" s="29" t="str">
        <f>IF(COUNTBLANK(Table3[[#This Row],[Date 1]:[Date 8]])=7,IF(Table3[[#This Row],[Column9]]&lt;&gt;"",IF(SUM(L272:S272)&lt;&gt;0,Table3[[#This Row],[Column9]],""),""),(SUBSTITUTE(TRIM(SUBSTITUTE(AO272&amp;","&amp;AP272&amp;","&amp;AQ272&amp;","&amp;AR272&amp;","&amp;AS272&amp;","&amp;AT272&amp;",",","," "))," ",", ")))</f>
        <v/>
      </c>
      <c r="AV272" s="35" t="str">
        <f>IF(COUNTBLANK(L272:AC272)&lt;&gt;13,IF(Table3[[#This Row],[Comments]]="Please order in multiples of 20. Minimum order of 100.",IF(COUNTBLANK(Table3[[#This Row],[Date 1]:[Order]])=12,"",1),1),IF(OR(F272="yes",G272="yes",H272="yes",I272="yes",J272="yes",K272="yes"="yes"),1,""))</f>
        <v/>
      </c>
    </row>
    <row r="273" spans="1:48" ht="36" thickBot="1" x14ac:dyDescent="0.4">
      <c r="A273" s="27" t="s">
        <v>187</v>
      </c>
      <c r="B273" s="164">
        <v>3365</v>
      </c>
      <c r="C273" s="16" t="s">
        <v>3282</v>
      </c>
      <c r="D273" s="32" t="s">
        <v>2316</v>
      </c>
      <c r="E273" s="31"/>
      <c r="F273" s="30" t="s">
        <v>21</v>
      </c>
      <c r="G273" s="30" t="s">
        <v>21</v>
      </c>
      <c r="H273" s="30" t="s">
        <v>21</v>
      </c>
      <c r="I273" s="30" t="s">
        <v>128</v>
      </c>
      <c r="J273" s="30" t="s">
        <v>128</v>
      </c>
      <c r="K273" s="30" t="s">
        <v>21</v>
      </c>
      <c r="L273" s="22"/>
      <c r="M273" s="20"/>
      <c r="N273" s="20"/>
      <c r="O273" s="20"/>
      <c r="P273" s="20"/>
      <c r="Q273" s="20"/>
      <c r="R273" s="20"/>
      <c r="S273" s="21"/>
      <c r="T273" s="181" t="str">
        <f>Table3[[#This Row],[Column12]]</f>
        <v>Auto:</v>
      </c>
      <c r="U273" s="25"/>
      <c r="V273" s="51" t="str">
        <f>IF(Table3[[#This Row],[TagOrderMethod]]="Ratio:","plants per 1 tag",IF(Table3[[#This Row],[TagOrderMethod]]="tags included","",IF(Table3[[#This Row],[TagOrderMethod]]="Qty:","tags",IF(Table3[[#This Row],[TagOrderMethod]]="Auto:",IF(U273&lt;&gt;"","tags","")))))</f>
        <v/>
      </c>
      <c r="W273" s="17">
        <v>50</v>
      </c>
      <c r="X273" s="17" t="str">
        <f>IF(ISNUMBER(SEARCH("tag",Table3[[#This Row],[Notes]])), "Yes", "No")</f>
        <v>No</v>
      </c>
      <c r="Y273" s="17" t="str">
        <f>IF(Table3[[#This Row],[Column11]]="yes","tags included","Auto:")</f>
        <v>Auto:</v>
      </c>
      <c r="Z2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Row],[TagOrderMethod]]="Auto:",IF(U273&gt;0,U273,IF(COUNTBLANK(L273:S273)=8,"",(IF(Table3[[#This Row],[Column11]]&lt;&gt;"no",Table3[[#This Row],[Size]]*(SUM(Table3[[#This Row],[Date 1]:[Date 8]])),"")))),""))),(Table3[[#This Row],[Bundle]])),"")</f>
        <v/>
      </c>
      <c r="AB273" s="94" t="str">
        <f t="shared" si="5"/>
        <v/>
      </c>
      <c r="AC273" s="75"/>
      <c r="AD273" s="42"/>
      <c r="AE273" s="43"/>
      <c r="AF273" s="44"/>
      <c r="AG273" s="134" t="s">
        <v>21</v>
      </c>
      <c r="AH273" s="134" t="s">
        <v>21</v>
      </c>
      <c r="AI273" s="134" t="s">
        <v>21</v>
      </c>
      <c r="AJ273" s="134" t="s">
        <v>2665</v>
      </c>
      <c r="AK273" s="134" t="s">
        <v>4083</v>
      </c>
      <c r="AL273" s="134" t="s">
        <v>21</v>
      </c>
      <c r="AM273" s="134" t="b">
        <f>IF(AND(Table3[[#This Row],[Column68]]=TRUE,COUNTBLANK(Table3[[#This Row],[Date 1]:[Date 8]])=8),TRUE,FALSE)</f>
        <v>0</v>
      </c>
      <c r="AN273" s="134" t="b">
        <f>COUNTIF(Table3[[#This Row],[512]:[51]],"yes")&gt;0</f>
        <v>0</v>
      </c>
      <c r="AO273" s="45" t="str">
        <f>IF(Table3[[#This Row],[512]]="yes",Table3[[#This Row],[Column1]],"")</f>
        <v/>
      </c>
      <c r="AP273" s="45" t="str">
        <f>IF(Table3[[#This Row],[250]]="yes",Table3[[#This Row],[Column1.5]],"")</f>
        <v/>
      </c>
      <c r="AQ273" s="45" t="str">
        <f>IF(Table3[[#This Row],[288]]="yes",Table3[[#This Row],[Column2]],"")</f>
        <v/>
      </c>
      <c r="AR273" s="45" t="str">
        <f>IF(Table3[[#This Row],[144]]="yes",Table3[[#This Row],[Column3]],"")</f>
        <v/>
      </c>
      <c r="AS273" s="45" t="str">
        <f>IF(Table3[[#This Row],[26]]="yes",Table3[[#This Row],[Column4]],"")</f>
        <v/>
      </c>
      <c r="AT273" s="45" t="str">
        <f>IF(Table3[[#This Row],[51]]="yes",Table3[[#This Row],[Column5]],"")</f>
        <v/>
      </c>
      <c r="AU273" s="29" t="str">
        <f>IF(COUNTBLANK(Table3[[#This Row],[Date 1]:[Date 8]])=7,IF(Table3[[#This Row],[Column9]]&lt;&gt;"",IF(SUM(L273:S273)&lt;&gt;0,Table3[[#This Row],[Column9]],""),""),(SUBSTITUTE(TRIM(SUBSTITUTE(AO273&amp;","&amp;AP273&amp;","&amp;AQ273&amp;","&amp;AR273&amp;","&amp;AS273&amp;","&amp;AT273&amp;",",","," "))," ",", ")))</f>
        <v/>
      </c>
      <c r="AV273" s="35" t="str">
        <f>IF(COUNTBLANK(L273:AC273)&lt;&gt;13,IF(Table3[[#This Row],[Comments]]="Please order in multiples of 20. Minimum order of 100.",IF(COUNTBLANK(Table3[[#This Row],[Date 1]:[Order]])=12,"",1),1),IF(OR(F273="yes",G273="yes",H273="yes",I273="yes",J273="yes",K273="yes"="yes"),1,""))</f>
        <v/>
      </c>
    </row>
    <row r="274" spans="1:48" ht="36" thickBot="1" x14ac:dyDescent="0.4">
      <c r="A274" s="27" t="s">
        <v>187</v>
      </c>
      <c r="B274" s="164">
        <v>3370</v>
      </c>
      <c r="C274" s="16" t="s">
        <v>3282</v>
      </c>
      <c r="D274" s="32" t="s">
        <v>2317</v>
      </c>
      <c r="E274" s="31"/>
      <c r="F274" s="30" t="s">
        <v>21</v>
      </c>
      <c r="G274" s="30" t="s">
        <v>21</v>
      </c>
      <c r="H274" s="30" t="s">
        <v>21</v>
      </c>
      <c r="I274" s="30" t="s">
        <v>128</v>
      </c>
      <c r="J274" s="30" t="s">
        <v>128</v>
      </c>
      <c r="K274" s="30" t="s">
        <v>21</v>
      </c>
      <c r="L274" s="22"/>
      <c r="M274" s="20"/>
      <c r="N274" s="20"/>
      <c r="O274" s="20"/>
      <c r="P274" s="20"/>
      <c r="Q274" s="20"/>
      <c r="R274" s="20"/>
      <c r="S274" s="21"/>
      <c r="T274" s="181" t="str">
        <f>Table3[[#This Row],[Column12]]</f>
        <v>Auto:</v>
      </c>
      <c r="U274" s="25"/>
      <c r="V274" s="51" t="str">
        <f>IF(Table3[[#This Row],[TagOrderMethod]]="Ratio:","plants per 1 tag",IF(Table3[[#This Row],[TagOrderMethod]]="tags included","",IF(Table3[[#This Row],[TagOrderMethod]]="Qty:","tags",IF(Table3[[#This Row],[TagOrderMethod]]="Auto:",IF(U274&lt;&gt;"","tags","")))))</f>
        <v/>
      </c>
      <c r="W274" s="17">
        <v>50</v>
      </c>
      <c r="X274" s="17" t="str">
        <f>IF(ISNUMBER(SEARCH("tag",Table3[[#This Row],[Notes]])), "Yes", "No")</f>
        <v>No</v>
      </c>
      <c r="Y274" s="17" t="str">
        <f>IF(Table3[[#This Row],[Column11]]="yes","tags included","Auto:")</f>
        <v>Auto:</v>
      </c>
      <c r="Z2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Row],[TagOrderMethod]]="Auto:",IF(U274&gt;0,U274,IF(COUNTBLANK(L274:S274)=8,"",(IF(Table3[[#This Row],[Column11]]&lt;&gt;"no",Table3[[#This Row],[Size]]*(SUM(Table3[[#This Row],[Date 1]:[Date 8]])),"")))),""))),(Table3[[#This Row],[Bundle]])),"")</f>
        <v/>
      </c>
      <c r="AB274" s="94" t="str">
        <f t="shared" si="5"/>
        <v/>
      </c>
      <c r="AC274" s="75"/>
      <c r="AD274" s="42"/>
      <c r="AE274" s="43"/>
      <c r="AF274" s="44"/>
      <c r="AG274" s="134" t="s">
        <v>21</v>
      </c>
      <c r="AH274" s="134" t="s">
        <v>21</v>
      </c>
      <c r="AI274" s="134" t="s">
        <v>21</v>
      </c>
      <c r="AJ274" s="134" t="s">
        <v>2666</v>
      </c>
      <c r="AK274" s="134" t="s">
        <v>4084</v>
      </c>
      <c r="AL274" s="134" t="s">
        <v>21</v>
      </c>
      <c r="AM274" s="134" t="b">
        <f>IF(AND(Table3[[#This Row],[Column68]]=TRUE,COUNTBLANK(Table3[[#This Row],[Date 1]:[Date 8]])=8),TRUE,FALSE)</f>
        <v>0</v>
      </c>
      <c r="AN274" s="134" t="b">
        <f>COUNTIF(Table3[[#This Row],[512]:[51]],"yes")&gt;0</f>
        <v>0</v>
      </c>
      <c r="AO274" s="45" t="str">
        <f>IF(Table3[[#This Row],[512]]="yes",Table3[[#This Row],[Column1]],"")</f>
        <v/>
      </c>
      <c r="AP274" s="45" t="str">
        <f>IF(Table3[[#This Row],[250]]="yes",Table3[[#This Row],[Column1.5]],"")</f>
        <v/>
      </c>
      <c r="AQ274" s="45" t="str">
        <f>IF(Table3[[#This Row],[288]]="yes",Table3[[#This Row],[Column2]],"")</f>
        <v/>
      </c>
      <c r="AR274" s="45" t="str">
        <f>IF(Table3[[#This Row],[144]]="yes",Table3[[#This Row],[Column3]],"")</f>
        <v/>
      </c>
      <c r="AS274" s="45" t="str">
        <f>IF(Table3[[#This Row],[26]]="yes",Table3[[#This Row],[Column4]],"")</f>
        <v/>
      </c>
      <c r="AT274" s="45" t="str">
        <f>IF(Table3[[#This Row],[51]]="yes",Table3[[#This Row],[Column5]],"")</f>
        <v/>
      </c>
      <c r="AU274" s="29" t="str">
        <f>IF(COUNTBLANK(Table3[[#This Row],[Date 1]:[Date 8]])=7,IF(Table3[[#This Row],[Column9]]&lt;&gt;"",IF(SUM(L274:S274)&lt;&gt;0,Table3[[#This Row],[Column9]],""),""),(SUBSTITUTE(TRIM(SUBSTITUTE(AO274&amp;","&amp;AP274&amp;","&amp;AQ274&amp;","&amp;AR274&amp;","&amp;AS274&amp;","&amp;AT274&amp;",",","," "))," ",", ")))</f>
        <v/>
      </c>
      <c r="AV274" s="35" t="str">
        <f>IF(COUNTBLANK(L274:AC274)&lt;&gt;13,IF(Table3[[#This Row],[Comments]]="Please order in multiples of 20. Minimum order of 100.",IF(COUNTBLANK(Table3[[#This Row],[Date 1]:[Order]])=12,"",1),1),IF(OR(F274="yes",G274="yes",H274="yes",I274="yes",J274="yes",K274="yes"="yes"),1,""))</f>
        <v/>
      </c>
    </row>
    <row r="275" spans="1:48" ht="36" thickBot="1" x14ac:dyDescent="0.4">
      <c r="A275" s="27" t="s">
        <v>187</v>
      </c>
      <c r="B275" s="164">
        <v>3375</v>
      </c>
      <c r="C275" s="16" t="s">
        <v>3282</v>
      </c>
      <c r="D275" s="32" t="s">
        <v>3314</v>
      </c>
      <c r="E275" s="31"/>
      <c r="F275" s="30" t="s">
        <v>21</v>
      </c>
      <c r="G275" s="30" t="s">
        <v>21</v>
      </c>
      <c r="H275" s="30" t="s">
        <v>21</v>
      </c>
      <c r="I275" s="30" t="s">
        <v>128</v>
      </c>
      <c r="J275" s="30" t="s">
        <v>128</v>
      </c>
      <c r="K275" s="30" t="s">
        <v>21</v>
      </c>
      <c r="L275" s="22"/>
      <c r="M275" s="20"/>
      <c r="N275" s="20"/>
      <c r="O275" s="20"/>
      <c r="P275" s="20"/>
      <c r="Q275" s="20"/>
      <c r="R275" s="20"/>
      <c r="S275" s="21"/>
      <c r="T275" s="181" t="str">
        <f>Table3[[#This Row],[Column12]]</f>
        <v>Auto:</v>
      </c>
      <c r="U275" s="25"/>
      <c r="V275" s="51" t="str">
        <f>IF(Table3[[#This Row],[TagOrderMethod]]="Ratio:","plants per 1 tag",IF(Table3[[#This Row],[TagOrderMethod]]="tags included","",IF(Table3[[#This Row],[TagOrderMethod]]="Qty:","tags",IF(Table3[[#This Row],[TagOrderMethod]]="Auto:",IF(U275&lt;&gt;"","tags","")))))</f>
        <v/>
      </c>
      <c r="W275" s="17">
        <v>50</v>
      </c>
      <c r="X275" s="17" t="str">
        <f>IF(ISNUMBER(SEARCH("tag",Table3[[#This Row],[Notes]])), "Yes", "No")</f>
        <v>No</v>
      </c>
      <c r="Y275" s="17" t="str">
        <f>IF(Table3[[#This Row],[Column11]]="yes","tags included","Auto:")</f>
        <v>Auto:</v>
      </c>
      <c r="Z2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Row],[TagOrderMethod]]="Auto:",IF(U275&gt;0,U275,IF(COUNTBLANK(L275:S275)=8,"",(IF(Table3[[#This Row],[Column11]]&lt;&gt;"no",Table3[[#This Row],[Size]]*(SUM(Table3[[#This Row],[Date 1]:[Date 8]])),"")))),""))),(Table3[[#This Row],[Bundle]])),"")</f>
        <v/>
      </c>
      <c r="AB275" s="94" t="str">
        <f t="shared" si="5"/>
        <v/>
      </c>
      <c r="AC275" s="75"/>
      <c r="AD275" s="42"/>
      <c r="AE275" s="43"/>
      <c r="AF275" s="44"/>
      <c r="AG275" s="134" t="s">
        <v>21</v>
      </c>
      <c r="AH275" s="134" t="s">
        <v>21</v>
      </c>
      <c r="AI275" s="134" t="s">
        <v>21</v>
      </c>
      <c r="AJ275" s="134" t="s">
        <v>2667</v>
      </c>
      <c r="AK275" s="134" t="s">
        <v>4085</v>
      </c>
      <c r="AL275" s="134" t="s">
        <v>21</v>
      </c>
      <c r="AM275" s="134" t="b">
        <f>IF(AND(Table3[[#This Row],[Column68]]=TRUE,COUNTBLANK(Table3[[#This Row],[Date 1]:[Date 8]])=8),TRUE,FALSE)</f>
        <v>0</v>
      </c>
      <c r="AN275" s="134" t="b">
        <f>COUNTIF(Table3[[#This Row],[512]:[51]],"yes")&gt;0</f>
        <v>0</v>
      </c>
      <c r="AO275" s="45" t="str">
        <f>IF(Table3[[#This Row],[512]]="yes",Table3[[#This Row],[Column1]],"")</f>
        <v/>
      </c>
      <c r="AP275" s="45" t="str">
        <f>IF(Table3[[#This Row],[250]]="yes",Table3[[#This Row],[Column1.5]],"")</f>
        <v/>
      </c>
      <c r="AQ275" s="45" t="str">
        <f>IF(Table3[[#This Row],[288]]="yes",Table3[[#This Row],[Column2]],"")</f>
        <v/>
      </c>
      <c r="AR275" s="45" t="str">
        <f>IF(Table3[[#This Row],[144]]="yes",Table3[[#This Row],[Column3]],"")</f>
        <v/>
      </c>
      <c r="AS275" s="45" t="str">
        <f>IF(Table3[[#This Row],[26]]="yes",Table3[[#This Row],[Column4]],"")</f>
        <v/>
      </c>
      <c r="AT275" s="45" t="str">
        <f>IF(Table3[[#This Row],[51]]="yes",Table3[[#This Row],[Column5]],"")</f>
        <v/>
      </c>
      <c r="AU275" s="29" t="str">
        <f>IF(COUNTBLANK(Table3[[#This Row],[Date 1]:[Date 8]])=7,IF(Table3[[#This Row],[Column9]]&lt;&gt;"",IF(SUM(L275:S275)&lt;&gt;0,Table3[[#This Row],[Column9]],""),""),(SUBSTITUTE(TRIM(SUBSTITUTE(AO275&amp;","&amp;AP275&amp;","&amp;AQ275&amp;","&amp;AR275&amp;","&amp;AS275&amp;","&amp;AT275&amp;",",","," "))," ",", ")))</f>
        <v/>
      </c>
      <c r="AV275" s="35" t="str">
        <f>IF(COUNTBLANK(L275:AC275)&lt;&gt;13,IF(Table3[[#This Row],[Comments]]="Please order in multiples of 20. Minimum order of 100.",IF(COUNTBLANK(Table3[[#This Row],[Date 1]:[Order]])=12,"",1),1),IF(OR(F275="yes",G275="yes",H275="yes",I275="yes",J275="yes",K275="yes"="yes"),1,""))</f>
        <v/>
      </c>
    </row>
    <row r="276" spans="1:48" ht="36" thickBot="1" x14ac:dyDescent="0.4">
      <c r="A276" s="27" t="s">
        <v>187</v>
      </c>
      <c r="B276" s="164">
        <v>3385</v>
      </c>
      <c r="C276" s="16" t="s">
        <v>3282</v>
      </c>
      <c r="D276" s="32" t="s">
        <v>2318</v>
      </c>
      <c r="E276" s="31"/>
      <c r="F276" s="30" t="s">
        <v>21</v>
      </c>
      <c r="G276" s="30" t="s">
        <v>21</v>
      </c>
      <c r="H276" s="30" t="s">
        <v>21</v>
      </c>
      <c r="I276" s="30" t="s">
        <v>128</v>
      </c>
      <c r="J276" s="30" t="s">
        <v>128</v>
      </c>
      <c r="K276" s="30" t="s">
        <v>21</v>
      </c>
      <c r="L276" s="22"/>
      <c r="M276" s="20"/>
      <c r="N276" s="20"/>
      <c r="O276" s="20"/>
      <c r="P276" s="20"/>
      <c r="Q276" s="20"/>
      <c r="R276" s="20"/>
      <c r="S276" s="21"/>
      <c r="T276" s="181" t="str">
        <f>Table3[[#This Row],[Column12]]</f>
        <v>Auto:</v>
      </c>
      <c r="U276" s="25"/>
      <c r="V276" s="51" t="str">
        <f>IF(Table3[[#This Row],[TagOrderMethod]]="Ratio:","plants per 1 tag",IF(Table3[[#This Row],[TagOrderMethod]]="tags included","",IF(Table3[[#This Row],[TagOrderMethod]]="Qty:","tags",IF(Table3[[#This Row],[TagOrderMethod]]="Auto:",IF(U276&lt;&gt;"","tags","")))))</f>
        <v/>
      </c>
      <c r="W276" s="17">
        <v>50</v>
      </c>
      <c r="X276" s="17" t="str">
        <f>IF(ISNUMBER(SEARCH("tag",Table3[[#This Row],[Notes]])), "Yes", "No")</f>
        <v>No</v>
      </c>
      <c r="Y276" s="17" t="str">
        <f>IF(Table3[[#This Row],[Column11]]="yes","tags included","Auto:")</f>
        <v>Auto:</v>
      </c>
      <c r="Z2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Row],[TagOrderMethod]]="Auto:",IF(U276&gt;0,U276,IF(COUNTBLANK(L276:S276)=8,"",(IF(Table3[[#This Row],[Column11]]&lt;&gt;"no",Table3[[#This Row],[Size]]*(SUM(Table3[[#This Row],[Date 1]:[Date 8]])),"")))),""))),(Table3[[#This Row],[Bundle]])),"")</f>
        <v/>
      </c>
      <c r="AB276" s="94" t="str">
        <f t="shared" si="5"/>
        <v/>
      </c>
      <c r="AC276" s="75"/>
      <c r="AD276" s="42"/>
      <c r="AE276" s="43"/>
      <c r="AF276" s="44"/>
      <c r="AG276" s="134" t="s">
        <v>21</v>
      </c>
      <c r="AH276" s="134" t="s">
        <v>21</v>
      </c>
      <c r="AI276" s="134" t="s">
        <v>21</v>
      </c>
      <c r="AJ276" s="134" t="s">
        <v>4086</v>
      </c>
      <c r="AK276" s="134" t="s">
        <v>4087</v>
      </c>
      <c r="AL276" s="134" t="s">
        <v>21</v>
      </c>
      <c r="AM276" s="134" t="b">
        <f>IF(AND(Table3[[#This Row],[Column68]]=TRUE,COUNTBLANK(Table3[[#This Row],[Date 1]:[Date 8]])=8),TRUE,FALSE)</f>
        <v>0</v>
      </c>
      <c r="AN276" s="134" t="b">
        <f>COUNTIF(Table3[[#This Row],[512]:[51]],"yes")&gt;0</f>
        <v>0</v>
      </c>
      <c r="AO276" s="45" t="str">
        <f>IF(Table3[[#This Row],[512]]="yes",Table3[[#This Row],[Column1]],"")</f>
        <v/>
      </c>
      <c r="AP276" s="45" t="str">
        <f>IF(Table3[[#This Row],[250]]="yes",Table3[[#This Row],[Column1.5]],"")</f>
        <v/>
      </c>
      <c r="AQ276" s="45" t="str">
        <f>IF(Table3[[#This Row],[288]]="yes",Table3[[#This Row],[Column2]],"")</f>
        <v/>
      </c>
      <c r="AR276" s="45" t="str">
        <f>IF(Table3[[#This Row],[144]]="yes",Table3[[#This Row],[Column3]],"")</f>
        <v/>
      </c>
      <c r="AS276" s="45" t="str">
        <f>IF(Table3[[#This Row],[26]]="yes",Table3[[#This Row],[Column4]],"")</f>
        <v/>
      </c>
      <c r="AT276" s="45" t="str">
        <f>IF(Table3[[#This Row],[51]]="yes",Table3[[#This Row],[Column5]],"")</f>
        <v/>
      </c>
      <c r="AU276" s="29" t="str">
        <f>IF(COUNTBLANK(Table3[[#This Row],[Date 1]:[Date 8]])=7,IF(Table3[[#This Row],[Column9]]&lt;&gt;"",IF(SUM(L276:S276)&lt;&gt;0,Table3[[#This Row],[Column9]],""),""),(SUBSTITUTE(TRIM(SUBSTITUTE(AO276&amp;","&amp;AP276&amp;","&amp;AQ276&amp;","&amp;AR276&amp;","&amp;AS276&amp;","&amp;AT276&amp;",",","," "))," ",", ")))</f>
        <v/>
      </c>
      <c r="AV276" s="35" t="str">
        <f>IF(COUNTBLANK(L276:AC276)&lt;&gt;13,IF(Table3[[#This Row],[Comments]]="Please order in multiples of 20. Minimum order of 100.",IF(COUNTBLANK(Table3[[#This Row],[Date 1]:[Order]])=12,"",1),1),IF(OR(F276="yes",G276="yes",H276="yes",I276="yes",J276="yes",K276="yes"="yes"),1,""))</f>
        <v/>
      </c>
    </row>
    <row r="277" spans="1:48" ht="36" thickBot="1" x14ac:dyDescent="0.4">
      <c r="A277" s="27" t="s">
        <v>187</v>
      </c>
      <c r="B277" s="164">
        <v>3515</v>
      </c>
      <c r="C277" s="16" t="s">
        <v>3282</v>
      </c>
      <c r="D277" s="32" t="s">
        <v>391</v>
      </c>
      <c r="E277" s="31"/>
      <c r="F277" s="30" t="s">
        <v>128</v>
      </c>
      <c r="G277" s="30" t="s">
        <v>128</v>
      </c>
      <c r="H277" s="30" t="s">
        <v>128</v>
      </c>
      <c r="I277" s="30" t="s">
        <v>128</v>
      </c>
      <c r="J277" s="30" t="s">
        <v>21</v>
      </c>
      <c r="K277" s="30" t="s">
        <v>21</v>
      </c>
      <c r="L277" s="22"/>
      <c r="M277" s="20"/>
      <c r="N277" s="20"/>
      <c r="O277" s="20"/>
      <c r="P277" s="20"/>
      <c r="Q277" s="20"/>
      <c r="R277" s="20"/>
      <c r="S277" s="21"/>
      <c r="T277" s="181" t="str">
        <f>Table3[[#This Row],[Column12]]</f>
        <v>Auto:</v>
      </c>
      <c r="U277" s="25"/>
      <c r="V277" s="51" t="str">
        <f>IF(Table3[[#This Row],[TagOrderMethod]]="Ratio:","plants per 1 tag",IF(Table3[[#This Row],[TagOrderMethod]]="tags included","",IF(Table3[[#This Row],[TagOrderMethod]]="Qty:","tags",IF(Table3[[#This Row],[TagOrderMethod]]="Auto:",IF(U277&lt;&gt;"","tags","")))))</f>
        <v/>
      </c>
      <c r="W277" s="17">
        <v>50</v>
      </c>
      <c r="X277" s="17" t="str">
        <f>IF(ISNUMBER(SEARCH("tag",Table3[[#This Row],[Notes]])), "Yes", "No")</f>
        <v>No</v>
      </c>
      <c r="Y277" s="17" t="str">
        <f>IF(Table3[[#This Row],[Column11]]="yes","tags included","Auto:")</f>
        <v>Auto:</v>
      </c>
      <c r="Z2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Row],[TagOrderMethod]]="Auto:",IF(U277&gt;0,U277,IF(COUNTBLANK(L277:S277)=8,"",(IF(Table3[[#This Row],[Column11]]&lt;&gt;"no",Table3[[#This Row],[Size]]*(SUM(Table3[[#This Row],[Date 1]:[Date 8]])),"")))),""))),(Table3[[#This Row],[Bundle]])),"")</f>
        <v/>
      </c>
      <c r="AB277" s="94" t="str">
        <f t="shared" si="5"/>
        <v/>
      </c>
      <c r="AC277" s="75"/>
      <c r="AD277" s="42"/>
      <c r="AE277" s="43"/>
      <c r="AF277" s="44"/>
      <c r="AG277" s="134" t="s">
        <v>1996</v>
      </c>
      <c r="AH277" s="134" t="s">
        <v>4088</v>
      </c>
      <c r="AI277" s="134" t="s">
        <v>1997</v>
      </c>
      <c r="AJ277" s="134" t="s">
        <v>1998</v>
      </c>
      <c r="AK277" s="134" t="s">
        <v>21</v>
      </c>
      <c r="AL277" s="134" t="s">
        <v>21</v>
      </c>
      <c r="AM277" s="134" t="b">
        <f>IF(AND(Table3[[#This Row],[Column68]]=TRUE,COUNTBLANK(Table3[[#This Row],[Date 1]:[Date 8]])=8),TRUE,FALSE)</f>
        <v>0</v>
      </c>
      <c r="AN277" s="134" t="b">
        <f>COUNTIF(Table3[[#This Row],[512]:[51]],"yes")&gt;0</f>
        <v>0</v>
      </c>
      <c r="AO277" s="45" t="str">
        <f>IF(Table3[[#This Row],[512]]="yes",Table3[[#This Row],[Column1]],"")</f>
        <v/>
      </c>
      <c r="AP277" s="45" t="str">
        <f>IF(Table3[[#This Row],[250]]="yes",Table3[[#This Row],[Column1.5]],"")</f>
        <v/>
      </c>
      <c r="AQ277" s="45" t="str">
        <f>IF(Table3[[#This Row],[288]]="yes",Table3[[#This Row],[Column2]],"")</f>
        <v/>
      </c>
      <c r="AR277" s="45" t="str">
        <f>IF(Table3[[#This Row],[144]]="yes",Table3[[#This Row],[Column3]],"")</f>
        <v/>
      </c>
      <c r="AS277" s="45" t="str">
        <f>IF(Table3[[#This Row],[26]]="yes",Table3[[#This Row],[Column4]],"")</f>
        <v/>
      </c>
      <c r="AT277" s="45" t="str">
        <f>IF(Table3[[#This Row],[51]]="yes",Table3[[#This Row],[Column5]],"")</f>
        <v/>
      </c>
      <c r="AU277" s="29" t="str">
        <f>IF(COUNTBLANK(Table3[[#This Row],[Date 1]:[Date 8]])=7,IF(Table3[[#This Row],[Column9]]&lt;&gt;"",IF(SUM(L277:S277)&lt;&gt;0,Table3[[#This Row],[Column9]],""),""),(SUBSTITUTE(TRIM(SUBSTITUTE(AO277&amp;","&amp;AP277&amp;","&amp;AQ277&amp;","&amp;AR277&amp;","&amp;AS277&amp;","&amp;AT277&amp;",",","," "))," ",", ")))</f>
        <v/>
      </c>
      <c r="AV277" s="35" t="str">
        <f>IF(COUNTBLANK(L277:AC277)&lt;&gt;13,IF(Table3[[#This Row],[Comments]]="Please order in multiples of 20. Minimum order of 100.",IF(COUNTBLANK(Table3[[#This Row],[Date 1]:[Order]])=12,"",1),1),IF(OR(F277="yes",G277="yes",H277="yes",I277="yes",J277="yes",K277="yes"="yes"),1,""))</f>
        <v/>
      </c>
    </row>
    <row r="278" spans="1:48" ht="36" thickBot="1" x14ac:dyDescent="0.4">
      <c r="A278" s="27" t="s">
        <v>187</v>
      </c>
      <c r="B278" s="164">
        <v>3520</v>
      </c>
      <c r="C278" s="16" t="s">
        <v>3282</v>
      </c>
      <c r="D278" s="32" t="s">
        <v>926</v>
      </c>
      <c r="E278" s="31"/>
      <c r="F278" s="30" t="s">
        <v>128</v>
      </c>
      <c r="G278" s="30" t="s">
        <v>128</v>
      </c>
      <c r="H278" s="30" t="s">
        <v>128</v>
      </c>
      <c r="I278" s="30" t="s">
        <v>128</v>
      </c>
      <c r="J278" s="30" t="s">
        <v>21</v>
      </c>
      <c r="K278" s="30" t="s">
        <v>21</v>
      </c>
      <c r="L278" s="22"/>
      <c r="M278" s="20"/>
      <c r="N278" s="20"/>
      <c r="O278" s="20"/>
      <c r="P278" s="20"/>
      <c r="Q278" s="20"/>
      <c r="R278" s="20"/>
      <c r="S278" s="21"/>
      <c r="T278" s="181" t="str">
        <f>Table3[[#This Row],[Column12]]</f>
        <v>Auto:</v>
      </c>
      <c r="U278" s="25"/>
      <c r="V278" s="51" t="str">
        <f>IF(Table3[[#This Row],[TagOrderMethod]]="Ratio:","plants per 1 tag",IF(Table3[[#This Row],[TagOrderMethod]]="tags included","",IF(Table3[[#This Row],[TagOrderMethod]]="Qty:","tags",IF(Table3[[#This Row],[TagOrderMethod]]="Auto:",IF(U278&lt;&gt;"","tags","")))))</f>
        <v/>
      </c>
      <c r="W278" s="17">
        <v>50</v>
      </c>
      <c r="X278" s="17" t="str">
        <f>IF(ISNUMBER(SEARCH("tag",Table3[[#This Row],[Notes]])), "Yes", "No")</f>
        <v>No</v>
      </c>
      <c r="Y278" s="17" t="str">
        <f>IF(Table3[[#This Row],[Column11]]="yes","tags included","Auto:")</f>
        <v>Auto:</v>
      </c>
      <c r="Z2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Row],[TagOrderMethod]]="Auto:",IF(U278&gt;0,U278,IF(COUNTBLANK(L278:S278)=8,"",(IF(Table3[[#This Row],[Column11]]&lt;&gt;"no",Table3[[#This Row],[Size]]*(SUM(Table3[[#This Row],[Date 1]:[Date 8]])),"")))),""))),(Table3[[#This Row],[Bundle]])),"")</f>
        <v/>
      </c>
      <c r="AB278" s="94" t="str">
        <f t="shared" si="5"/>
        <v/>
      </c>
      <c r="AC278" s="75"/>
      <c r="AD278" s="42"/>
      <c r="AE278" s="43"/>
      <c r="AF278" s="44"/>
      <c r="AG278" s="134" t="s">
        <v>2668</v>
      </c>
      <c r="AH278" s="134" t="s">
        <v>4089</v>
      </c>
      <c r="AI278" s="134" t="s">
        <v>2669</v>
      </c>
      <c r="AJ278" s="134" t="s">
        <v>2670</v>
      </c>
      <c r="AK278" s="134" t="s">
        <v>21</v>
      </c>
      <c r="AL278" s="134" t="s">
        <v>21</v>
      </c>
      <c r="AM278" s="134" t="b">
        <f>IF(AND(Table3[[#This Row],[Column68]]=TRUE,COUNTBLANK(Table3[[#This Row],[Date 1]:[Date 8]])=8),TRUE,FALSE)</f>
        <v>0</v>
      </c>
      <c r="AN278" s="134" t="b">
        <f>COUNTIF(Table3[[#This Row],[512]:[51]],"yes")&gt;0</f>
        <v>0</v>
      </c>
      <c r="AO278" s="45" t="str">
        <f>IF(Table3[[#This Row],[512]]="yes",Table3[[#This Row],[Column1]],"")</f>
        <v/>
      </c>
      <c r="AP278" s="45" t="str">
        <f>IF(Table3[[#This Row],[250]]="yes",Table3[[#This Row],[Column1.5]],"")</f>
        <v/>
      </c>
      <c r="AQ278" s="45" t="str">
        <f>IF(Table3[[#This Row],[288]]="yes",Table3[[#This Row],[Column2]],"")</f>
        <v/>
      </c>
      <c r="AR278" s="45" t="str">
        <f>IF(Table3[[#This Row],[144]]="yes",Table3[[#This Row],[Column3]],"")</f>
        <v/>
      </c>
      <c r="AS278" s="45" t="str">
        <f>IF(Table3[[#This Row],[26]]="yes",Table3[[#This Row],[Column4]],"")</f>
        <v/>
      </c>
      <c r="AT278" s="45" t="str">
        <f>IF(Table3[[#This Row],[51]]="yes",Table3[[#This Row],[Column5]],"")</f>
        <v/>
      </c>
      <c r="AU278" s="29" t="str">
        <f>IF(COUNTBLANK(Table3[[#This Row],[Date 1]:[Date 8]])=7,IF(Table3[[#This Row],[Column9]]&lt;&gt;"",IF(SUM(L278:S278)&lt;&gt;0,Table3[[#This Row],[Column9]],""),""),(SUBSTITUTE(TRIM(SUBSTITUTE(AO278&amp;","&amp;AP278&amp;","&amp;AQ278&amp;","&amp;AR278&amp;","&amp;AS278&amp;","&amp;AT278&amp;",",","," "))," ",", ")))</f>
        <v/>
      </c>
      <c r="AV278" s="35" t="str">
        <f>IF(COUNTBLANK(L278:AC278)&lt;&gt;13,IF(Table3[[#This Row],[Comments]]="Please order in multiples of 20. Minimum order of 100.",IF(COUNTBLANK(Table3[[#This Row],[Date 1]:[Order]])=12,"",1),1),IF(OR(F278="yes",G278="yes",H278="yes",I278="yes",J278="yes",K278="yes"="yes"),1,""))</f>
        <v/>
      </c>
    </row>
    <row r="279" spans="1:48" ht="36" thickBot="1" x14ac:dyDescent="0.4">
      <c r="A279" s="27" t="s">
        <v>187</v>
      </c>
      <c r="B279" s="164">
        <v>3525</v>
      </c>
      <c r="C279" s="16" t="s">
        <v>3282</v>
      </c>
      <c r="D279" s="32" t="s">
        <v>927</v>
      </c>
      <c r="E279" s="31"/>
      <c r="F279" s="30" t="s">
        <v>128</v>
      </c>
      <c r="G279" s="30" t="s">
        <v>128</v>
      </c>
      <c r="H279" s="30" t="s">
        <v>128</v>
      </c>
      <c r="I279" s="30" t="s">
        <v>128</v>
      </c>
      <c r="J279" s="30" t="s">
        <v>21</v>
      </c>
      <c r="K279" s="30" t="s">
        <v>21</v>
      </c>
      <c r="L279" s="22"/>
      <c r="M279" s="20"/>
      <c r="N279" s="20"/>
      <c r="O279" s="20"/>
      <c r="P279" s="20"/>
      <c r="Q279" s="20"/>
      <c r="R279" s="20"/>
      <c r="S279" s="21"/>
      <c r="T279" s="181" t="str">
        <f>Table3[[#This Row],[Column12]]</f>
        <v>Auto:</v>
      </c>
      <c r="U279" s="25"/>
      <c r="V279" s="51" t="str">
        <f>IF(Table3[[#This Row],[TagOrderMethod]]="Ratio:","plants per 1 tag",IF(Table3[[#This Row],[TagOrderMethod]]="tags included","",IF(Table3[[#This Row],[TagOrderMethod]]="Qty:","tags",IF(Table3[[#This Row],[TagOrderMethod]]="Auto:",IF(U279&lt;&gt;"","tags","")))))</f>
        <v/>
      </c>
      <c r="W279" s="17">
        <v>50</v>
      </c>
      <c r="X279" s="17" t="str">
        <f>IF(ISNUMBER(SEARCH("tag",Table3[[#This Row],[Notes]])), "Yes", "No")</f>
        <v>No</v>
      </c>
      <c r="Y279" s="17" t="str">
        <f>IF(Table3[[#This Row],[Column11]]="yes","tags included","Auto:")</f>
        <v>Auto:</v>
      </c>
      <c r="Z2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Row],[TagOrderMethod]]="Auto:",IF(U279&gt;0,U279,IF(COUNTBLANK(L279:S279)=8,"",(IF(Table3[[#This Row],[Column11]]&lt;&gt;"no",Table3[[#This Row],[Size]]*(SUM(Table3[[#This Row],[Date 1]:[Date 8]])),"")))),""))),(Table3[[#This Row],[Bundle]])),"")</f>
        <v/>
      </c>
      <c r="AB279" s="94" t="str">
        <f t="shared" si="5"/>
        <v/>
      </c>
      <c r="AC279" s="75"/>
      <c r="AD279" s="42"/>
      <c r="AE279" s="43"/>
      <c r="AF279" s="44"/>
      <c r="AG279" s="134" t="s">
        <v>4090</v>
      </c>
      <c r="AH279" s="134" t="s">
        <v>4091</v>
      </c>
      <c r="AI279" s="134" t="s">
        <v>4092</v>
      </c>
      <c r="AJ279" s="134" t="s">
        <v>4093</v>
      </c>
      <c r="AK279" s="134" t="s">
        <v>21</v>
      </c>
      <c r="AL279" s="134" t="s">
        <v>21</v>
      </c>
      <c r="AM279" s="134" t="b">
        <f>IF(AND(Table3[[#This Row],[Column68]]=TRUE,COUNTBLANK(Table3[[#This Row],[Date 1]:[Date 8]])=8),TRUE,FALSE)</f>
        <v>0</v>
      </c>
      <c r="AN279" s="134" t="b">
        <f>COUNTIF(Table3[[#This Row],[512]:[51]],"yes")&gt;0</f>
        <v>0</v>
      </c>
      <c r="AO279" s="45" t="str">
        <f>IF(Table3[[#This Row],[512]]="yes",Table3[[#This Row],[Column1]],"")</f>
        <v/>
      </c>
      <c r="AP279" s="45" t="str">
        <f>IF(Table3[[#This Row],[250]]="yes",Table3[[#This Row],[Column1.5]],"")</f>
        <v/>
      </c>
      <c r="AQ279" s="45" t="str">
        <f>IF(Table3[[#This Row],[288]]="yes",Table3[[#This Row],[Column2]],"")</f>
        <v/>
      </c>
      <c r="AR279" s="45" t="str">
        <f>IF(Table3[[#This Row],[144]]="yes",Table3[[#This Row],[Column3]],"")</f>
        <v/>
      </c>
      <c r="AS279" s="45" t="str">
        <f>IF(Table3[[#This Row],[26]]="yes",Table3[[#This Row],[Column4]],"")</f>
        <v/>
      </c>
      <c r="AT279" s="45" t="str">
        <f>IF(Table3[[#This Row],[51]]="yes",Table3[[#This Row],[Column5]],"")</f>
        <v/>
      </c>
      <c r="AU279" s="29" t="str">
        <f>IF(COUNTBLANK(Table3[[#This Row],[Date 1]:[Date 8]])=7,IF(Table3[[#This Row],[Column9]]&lt;&gt;"",IF(SUM(L279:S279)&lt;&gt;0,Table3[[#This Row],[Column9]],""),""),(SUBSTITUTE(TRIM(SUBSTITUTE(AO279&amp;","&amp;AP279&amp;","&amp;AQ279&amp;","&amp;AR279&amp;","&amp;AS279&amp;","&amp;AT279&amp;",",","," "))," ",", ")))</f>
        <v/>
      </c>
      <c r="AV279" s="35" t="str">
        <f>IF(COUNTBLANK(L279:AC279)&lt;&gt;13,IF(Table3[[#This Row],[Comments]]="Please order in multiples of 20. Minimum order of 100.",IF(COUNTBLANK(Table3[[#This Row],[Date 1]:[Order]])=12,"",1),1),IF(OR(F279="yes",G279="yes",H279="yes",I279="yes",J279="yes",K279="yes"="yes"),1,""))</f>
        <v/>
      </c>
    </row>
    <row r="280" spans="1:48" ht="36" thickBot="1" x14ac:dyDescent="0.4">
      <c r="A280" s="27" t="s">
        <v>187</v>
      </c>
      <c r="B280" s="164">
        <v>3535</v>
      </c>
      <c r="C280" s="16" t="s">
        <v>3282</v>
      </c>
      <c r="D280" s="32" t="s">
        <v>392</v>
      </c>
      <c r="E280" s="31"/>
      <c r="F280" s="30" t="s">
        <v>128</v>
      </c>
      <c r="G280" s="30" t="s">
        <v>128</v>
      </c>
      <c r="H280" s="30" t="s">
        <v>128</v>
      </c>
      <c r="I280" s="30" t="s">
        <v>128</v>
      </c>
      <c r="J280" s="30" t="s">
        <v>21</v>
      </c>
      <c r="K280" s="30" t="s">
        <v>21</v>
      </c>
      <c r="L280" s="22"/>
      <c r="M280" s="20"/>
      <c r="N280" s="20"/>
      <c r="O280" s="20"/>
      <c r="P280" s="20"/>
      <c r="Q280" s="20"/>
      <c r="R280" s="20"/>
      <c r="S280" s="21"/>
      <c r="T280" s="181" t="str">
        <f>Table3[[#This Row],[Column12]]</f>
        <v>Auto:</v>
      </c>
      <c r="U280" s="25"/>
      <c r="V280" s="51" t="str">
        <f>IF(Table3[[#This Row],[TagOrderMethod]]="Ratio:","plants per 1 tag",IF(Table3[[#This Row],[TagOrderMethod]]="tags included","",IF(Table3[[#This Row],[TagOrderMethod]]="Qty:","tags",IF(Table3[[#This Row],[TagOrderMethod]]="Auto:",IF(U280&lt;&gt;"","tags","")))))</f>
        <v/>
      </c>
      <c r="W280" s="17">
        <v>50</v>
      </c>
      <c r="X280" s="17" t="str">
        <f>IF(ISNUMBER(SEARCH("tag",Table3[[#This Row],[Notes]])), "Yes", "No")</f>
        <v>No</v>
      </c>
      <c r="Y280" s="17" t="str">
        <f>IF(Table3[[#This Row],[Column11]]="yes","tags included","Auto:")</f>
        <v>Auto:</v>
      </c>
      <c r="Z2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Row],[TagOrderMethod]]="Auto:",IF(U280&gt;0,U280,IF(COUNTBLANK(L280:S280)=8,"",(IF(Table3[[#This Row],[Column11]]&lt;&gt;"no",Table3[[#This Row],[Size]]*(SUM(Table3[[#This Row],[Date 1]:[Date 8]])),"")))),""))),(Table3[[#This Row],[Bundle]])),"")</f>
        <v/>
      </c>
      <c r="AB280" s="94" t="str">
        <f t="shared" si="5"/>
        <v/>
      </c>
      <c r="AC280" s="75"/>
      <c r="AD280" s="42"/>
      <c r="AE280" s="43"/>
      <c r="AF280" s="44"/>
      <c r="AG280" s="134" t="s">
        <v>1999</v>
      </c>
      <c r="AH280" s="134" t="s">
        <v>4094</v>
      </c>
      <c r="AI280" s="134" t="s">
        <v>2000</v>
      </c>
      <c r="AJ280" s="134" t="s">
        <v>2001</v>
      </c>
      <c r="AK280" s="134" t="s">
        <v>21</v>
      </c>
      <c r="AL280" s="134" t="s">
        <v>21</v>
      </c>
      <c r="AM280" s="134" t="b">
        <f>IF(AND(Table3[[#This Row],[Column68]]=TRUE,COUNTBLANK(Table3[[#This Row],[Date 1]:[Date 8]])=8),TRUE,FALSE)</f>
        <v>0</v>
      </c>
      <c r="AN280" s="134" t="b">
        <f>COUNTIF(Table3[[#This Row],[512]:[51]],"yes")&gt;0</f>
        <v>0</v>
      </c>
      <c r="AO280" s="45" t="str">
        <f>IF(Table3[[#This Row],[512]]="yes",Table3[[#This Row],[Column1]],"")</f>
        <v/>
      </c>
      <c r="AP280" s="45" t="str">
        <f>IF(Table3[[#This Row],[250]]="yes",Table3[[#This Row],[Column1.5]],"")</f>
        <v/>
      </c>
      <c r="AQ280" s="45" t="str">
        <f>IF(Table3[[#This Row],[288]]="yes",Table3[[#This Row],[Column2]],"")</f>
        <v/>
      </c>
      <c r="AR280" s="45" t="str">
        <f>IF(Table3[[#This Row],[144]]="yes",Table3[[#This Row],[Column3]],"")</f>
        <v/>
      </c>
      <c r="AS280" s="45" t="str">
        <f>IF(Table3[[#This Row],[26]]="yes",Table3[[#This Row],[Column4]],"")</f>
        <v/>
      </c>
      <c r="AT280" s="45" t="str">
        <f>IF(Table3[[#This Row],[51]]="yes",Table3[[#This Row],[Column5]],"")</f>
        <v/>
      </c>
      <c r="AU280" s="29" t="str">
        <f>IF(COUNTBLANK(Table3[[#This Row],[Date 1]:[Date 8]])=7,IF(Table3[[#This Row],[Column9]]&lt;&gt;"",IF(SUM(L280:S280)&lt;&gt;0,Table3[[#This Row],[Column9]],""),""),(SUBSTITUTE(TRIM(SUBSTITUTE(AO280&amp;","&amp;AP280&amp;","&amp;AQ280&amp;","&amp;AR280&amp;","&amp;AS280&amp;","&amp;AT280&amp;",",","," "))," ",", ")))</f>
        <v/>
      </c>
      <c r="AV280" s="35" t="str">
        <f>IF(COUNTBLANK(L280:AC280)&lt;&gt;13,IF(Table3[[#This Row],[Comments]]="Please order in multiples of 20. Minimum order of 100.",IF(COUNTBLANK(Table3[[#This Row],[Date 1]:[Order]])=12,"",1),1),IF(OR(F280="yes",G280="yes",H280="yes",I280="yes",J280="yes",K280="yes"="yes"),1,""))</f>
        <v/>
      </c>
    </row>
    <row r="281" spans="1:48" ht="36" thickBot="1" x14ac:dyDescent="0.4">
      <c r="A281" s="27" t="s">
        <v>187</v>
      </c>
      <c r="B281" s="164">
        <v>3540</v>
      </c>
      <c r="C281" s="16" t="s">
        <v>3282</v>
      </c>
      <c r="D281" s="32" t="s">
        <v>759</v>
      </c>
      <c r="E281" s="31"/>
      <c r="F281" s="30" t="s">
        <v>128</v>
      </c>
      <c r="G281" s="30" t="s">
        <v>128</v>
      </c>
      <c r="H281" s="30" t="s">
        <v>128</v>
      </c>
      <c r="I281" s="30" t="s">
        <v>128</v>
      </c>
      <c r="J281" s="30" t="s">
        <v>21</v>
      </c>
      <c r="K281" s="30" t="s">
        <v>21</v>
      </c>
      <c r="L281" s="22"/>
      <c r="M281" s="20"/>
      <c r="N281" s="20"/>
      <c r="O281" s="20"/>
      <c r="P281" s="20"/>
      <c r="Q281" s="20"/>
      <c r="R281" s="20"/>
      <c r="S281" s="21"/>
      <c r="T281" s="181" t="str">
        <f>Table3[[#This Row],[Column12]]</f>
        <v>Auto:</v>
      </c>
      <c r="U281" s="25"/>
      <c r="V281" s="51" t="str">
        <f>IF(Table3[[#This Row],[TagOrderMethod]]="Ratio:","plants per 1 tag",IF(Table3[[#This Row],[TagOrderMethod]]="tags included","",IF(Table3[[#This Row],[TagOrderMethod]]="Qty:","tags",IF(Table3[[#This Row],[TagOrderMethod]]="Auto:",IF(U281&lt;&gt;"","tags","")))))</f>
        <v/>
      </c>
      <c r="W281" s="17">
        <v>50</v>
      </c>
      <c r="X281" s="17" t="str">
        <f>IF(ISNUMBER(SEARCH("tag",Table3[[#This Row],[Notes]])), "Yes", "No")</f>
        <v>No</v>
      </c>
      <c r="Y281" s="17" t="str">
        <f>IF(Table3[[#This Row],[Column11]]="yes","tags included","Auto:")</f>
        <v>Auto:</v>
      </c>
      <c r="Z2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Row],[TagOrderMethod]]="Auto:",IF(U281&gt;0,U281,IF(COUNTBLANK(L281:S281)=8,"",(IF(Table3[[#This Row],[Column11]]&lt;&gt;"no",Table3[[#This Row],[Size]]*(SUM(Table3[[#This Row],[Date 1]:[Date 8]])),"")))),""))),(Table3[[#This Row],[Bundle]])),"")</f>
        <v/>
      </c>
      <c r="AB281" s="94" t="str">
        <f t="shared" si="5"/>
        <v/>
      </c>
      <c r="AC281" s="75"/>
      <c r="AD281" s="42"/>
      <c r="AE281" s="43"/>
      <c r="AF281" s="44"/>
      <c r="AG281" s="134" t="s">
        <v>2002</v>
      </c>
      <c r="AH281" s="134" t="s">
        <v>4095</v>
      </c>
      <c r="AI281" s="134" t="s">
        <v>2003</v>
      </c>
      <c r="AJ281" s="134" t="s">
        <v>2004</v>
      </c>
      <c r="AK281" s="134" t="s">
        <v>21</v>
      </c>
      <c r="AL281" s="134" t="s">
        <v>21</v>
      </c>
      <c r="AM281" s="134" t="b">
        <f>IF(AND(Table3[[#This Row],[Column68]]=TRUE,COUNTBLANK(Table3[[#This Row],[Date 1]:[Date 8]])=8),TRUE,FALSE)</f>
        <v>0</v>
      </c>
      <c r="AN281" s="134" t="b">
        <f>COUNTIF(Table3[[#This Row],[512]:[51]],"yes")&gt;0</f>
        <v>0</v>
      </c>
      <c r="AO281" s="45" t="str">
        <f>IF(Table3[[#This Row],[512]]="yes",Table3[[#This Row],[Column1]],"")</f>
        <v/>
      </c>
      <c r="AP281" s="45" t="str">
        <f>IF(Table3[[#This Row],[250]]="yes",Table3[[#This Row],[Column1.5]],"")</f>
        <v/>
      </c>
      <c r="AQ281" s="45" t="str">
        <f>IF(Table3[[#This Row],[288]]="yes",Table3[[#This Row],[Column2]],"")</f>
        <v/>
      </c>
      <c r="AR281" s="45" t="str">
        <f>IF(Table3[[#This Row],[144]]="yes",Table3[[#This Row],[Column3]],"")</f>
        <v/>
      </c>
      <c r="AS281" s="45" t="str">
        <f>IF(Table3[[#This Row],[26]]="yes",Table3[[#This Row],[Column4]],"")</f>
        <v/>
      </c>
      <c r="AT281" s="45" t="str">
        <f>IF(Table3[[#This Row],[51]]="yes",Table3[[#This Row],[Column5]],"")</f>
        <v/>
      </c>
      <c r="AU281" s="29" t="str">
        <f>IF(COUNTBLANK(Table3[[#This Row],[Date 1]:[Date 8]])=7,IF(Table3[[#This Row],[Column9]]&lt;&gt;"",IF(SUM(L281:S281)&lt;&gt;0,Table3[[#This Row],[Column9]],""),""),(SUBSTITUTE(TRIM(SUBSTITUTE(AO281&amp;","&amp;AP281&amp;","&amp;AQ281&amp;","&amp;AR281&amp;","&amp;AS281&amp;","&amp;AT281&amp;",",","," "))," ",", ")))</f>
        <v/>
      </c>
      <c r="AV281" s="35" t="str">
        <f>IF(COUNTBLANK(L281:AC281)&lt;&gt;13,IF(Table3[[#This Row],[Comments]]="Please order in multiples of 20. Minimum order of 100.",IF(COUNTBLANK(Table3[[#This Row],[Date 1]:[Order]])=12,"",1),1),IF(OR(F281="yes",G281="yes",H281="yes",I281="yes",J281="yes",K281="yes"="yes"),1,""))</f>
        <v/>
      </c>
    </row>
    <row r="282" spans="1:48" ht="36" thickBot="1" x14ac:dyDescent="0.4">
      <c r="A282" s="27" t="s">
        <v>187</v>
      </c>
      <c r="B282" s="164">
        <v>3545</v>
      </c>
      <c r="C282" s="16" t="s">
        <v>3282</v>
      </c>
      <c r="D282" s="32" t="s">
        <v>393</v>
      </c>
      <c r="E282" s="31"/>
      <c r="F282" s="30" t="s">
        <v>128</v>
      </c>
      <c r="G282" s="30" t="s">
        <v>21</v>
      </c>
      <c r="H282" s="30" t="s">
        <v>128</v>
      </c>
      <c r="I282" s="30" t="s">
        <v>128</v>
      </c>
      <c r="J282" s="30" t="s">
        <v>21</v>
      </c>
      <c r="K282" s="30" t="s">
        <v>21</v>
      </c>
      <c r="L282" s="22"/>
      <c r="M282" s="20"/>
      <c r="N282" s="20"/>
      <c r="O282" s="20"/>
      <c r="P282" s="20"/>
      <c r="Q282" s="20"/>
      <c r="R282" s="20"/>
      <c r="S282" s="21"/>
      <c r="T282" s="181" t="str">
        <f>Table3[[#This Row],[Column12]]</f>
        <v>Auto:</v>
      </c>
      <c r="U282" s="25"/>
      <c r="V282" s="51" t="str">
        <f>IF(Table3[[#This Row],[TagOrderMethod]]="Ratio:","plants per 1 tag",IF(Table3[[#This Row],[TagOrderMethod]]="tags included","",IF(Table3[[#This Row],[TagOrderMethod]]="Qty:","tags",IF(Table3[[#This Row],[TagOrderMethod]]="Auto:",IF(U282&lt;&gt;"","tags","")))))</f>
        <v/>
      </c>
      <c r="W282" s="17">
        <v>50</v>
      </c>
      <c r="X282" s="17" t="str">
        <f>IF(ISNUMBER(SEARCH("tag",Table3[[#This Row],[Notes]])), "Yes", "No")</f>
        <v>No</v>
      </c>
      <c r="Y282" s="17" t="str">
        <f>IF(Table3[[#This Row],[Column11]]="yes","tags included","Auto:")</f>
        <v>Auto:</v>
      </c>
      <c r="Z2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Row],[TagOrderMethod]]="Auto:",IF(U282&gt;0,U282,IF(COUNTBLANK(L282:S282)=8,"",(IF(Table3[[#This Row],[Column11]]&lt;&gt;"no",Table3[[#This Row],[Size]]*(SUM(Table3[[#This Row],[Date 1]:[Date 8]])),"")))),""))),(Table3[[#This Row],[Bundle]])),"")</f>
        <v/>
      </c>
      <c r="AB282" s="94" t="str">
        <f t="shared" si="5"/>
        <v/>
      </c>
      <c r="AC282" s="75"/>
      <c r="AD282" s="42"/>
      <c r="AE282" s="43"/>
      <c r="AF282" s="44"/>
      <c r="AG282" s="134" t="s">
        <v>2671</v>
      </c>
      <c r="AH282" s="134" t="s">
        <v>21</v>
      </c>
      <c r="AI282" s="134" t="s">
        <v>2672</v>
      </c>
      <c r="AJ282" s="134" t="s">
        <v>2673</v>
      </c>
      <c r="AK282" s="134" t="s">
        <v>21</v>
      </c>
      <c r="AL282" s="134" t="s">
        <v>21</v>
      </c>
      <c r="AM282" s="134" t="b">
        <f>IF(AND(Table3[[#This Row],[Column68]]=TRUE,COUNTBLANK(Table3[[#This Row],[Date 1]:[Date 8]])=8),TRUE,FALSE)</f>
        <v>0</v>
      </c>
      <c r="AN282" s="134" t="b">
        <f>COUNTIF(Table3[[#This Row],[512]:[51]],"yes")&gt;0</f>
        <v>0</v>
      </c>
      <c r="AO282" s="45" t="str">
        <f>IF(Table3[[#This Row],[512]]="yes",Table3[[#This Row],[Column1]],"")</f>
        <v/>
      </c>
      <c r="AP282" s="45" t="str">
        <f>IF(Table3[[#This Row],[250]]="yes",Table3[[#This Row],[Column1.5]],"")</f>
        <v/>
      </c>
      <c r="AQ282" s="45" t="str">
        <f>IF(Table3[[#This Row],[288]]="yes",Table3[[#This Row],[Column2]],"")</f>
        <v/>
      </c>
      <c r="AR282" s="45" t="str">
        <f>IF(Table3[[#This Row],[144]]="yes",Table3[[#This Row],[Column3]],"")</f>
        <v/>
      </c>
      <c r="AS282" s="45" t="str">
        <f>IF(Table3[[#This Row],[26]]="yes",Table3[[#This Row],[Column4]],"")</f>
        <v/>
      </c>
      <c r="AT282" s="45" t="str">
        <f>IF(Table3[[#This Row],[51]]="yes",Table3[[#This Row],[Column5]],"")</f>
        <v/>
      </c>
      <c r="AU282" s="29" t="str">
        <f>IF(COUNTBLANK(Table3[[#This Row],[Date 1]:[Date 8]])=7,IF(Table3[[#This Row],[Column9]]&lt;&gt;"",IF(SUM(L282:S282)&lt;&gt;0,Table3[[#This Row],[Column9]],""),""),(SUBSTITUTE(TRIM(SUBSTITUTE(AO282&amp;","&amp;AP282&amp;","&amp;AQ282&amp;","&amp;AR282&amp;","&amp;AS282&amp;","&amp;AT282&amp;",",","," "))," ",", ")))</f>
        <v/>
      </c>
      <c r="AV282" s="35" t="str">
        <f>IF(COUNTBLANK(L282:AC282)&lt;&gt;13,IF(Table3[[#This Row],[Comments]]="Please order in multiples of 20. Minimum order of 100.",IF(COUNTBLANK(Table3[[#This Row],[Date 1]:[Order]])=12,"",1),1),IF(OR(F282="yes",G282="yes",H282="yes",I282="yes",J282="yes",K282="yes"="yes"),1,""))</f>
        <v/>
      </c>
    </row>
    <row r="283" spans="1:48" ht="36" thickBot="1" x14ac:dyDescent="0.4">
      <c r="A283" s="27" t="s">
        <v>187</v>
      </c>
      <c r="B283" s="164">
        <v>3550</v>
      </c>
      <c r="C283" s="16" t="s">
        <v>3282</v>
      </c>
      <c r="D283" s="32" t="s">
        <v>394</v>
      </c>
      <c r="E283" s="31"/>
      <c r="F283" s="30" t="s">
        <v>128</v>
      </c>
      <c r="G283" s="30" t="s">
        <v>128</v>
      </c>
      <c r="H283" s="30" t="s">
        <v>128</v>
      </c>
      <c r="I283" s="30" t="s">
        <v>128</v>
      </c>
      <c r="J283" s="30" t="s">
        <v>21</v>
      </c>
      <c r="K283" s="30" t="s">
        <v>21</v>
      </c>
      <c r="L283" s="22"/>
      <c r="M283" s="20"/>
      <c r="N283" s="20"/>
      <c r="O283" s="20"/>
      <c r="P283" s="20"/>
      <c r="Q283" s="20"/>
      <c r="R283" s="20"/>
      <c r="S283" s="21"/>
      <c r="T283" s="181" t="str">
        <f>Table3[[#This Row],[Column12]]</f>
        <v>Auto:</v>
      </c>
      <c r="U283" s="25"/>
      <c r="V283" s="51" t="str">
        <f>IF(Table3[[#This Row],[TagOrderMethod]]="Ratio:","plants per 1 tag",IF(Table3[[#This Row],[TagOrderMethod]]="tags included","",IF(Table3[[#This Row],[TagOrderMethod]]="Qty:","tags",IF(Table3[[#This Row],[TagOrderMethod]]="Auto:",IF(U283&lt;&gt;"","tags","")))))</f>
        <v/>
      </c>
      <c r="W283" s="17">
        <v>50</v>
      </c>
      <c r="X283" s="17" t="str">
        <f>IF(ISNUMBER(SEARCH("tag",Table3[[#This Row],[Notes]])), "Yes", "No")</f>
        <v>No</v>
      </c>
      <c r="Y283" s="17" t="str">
        <f>IF(Table3[[#This Row],[Column11]]="yes","tags included","Auto:")</f>
        <v>Auto:</v>
      </c>
      <c r="Z2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Row],[TagOrderMethod]]="Auto:",IF(U283&gt;0,U283,IF(COUNTBLANK(L283:S283)=8,"",(IF(Table3[[#This Row],[Column11]]&lt;&gt;"no",Table3[[#This Row],[Size]]*(SUM(Table3[[#This Row],[Date 1]:[Date 8]])),"")))),""))),(Table3[[#This Row],[Bundle]])),"")</f>
        <v/>
      </c>
      <c r="AB283" s="94" t="str">
        <f t="shared" si="5"/>
        <v/>
      </c>
      <c r="AC283" s="75"/>
      <c r="AD283" s="42"/>
      <c r="AE283" s="43"/>
      <c r="AF283" s="44"/>
      <c r="AG283" s="134" t="s">
        <v>2005</v>
      </c>
      <c r="AH283" s="134" t="s">
        <v>4096</v>
      </c>
      <c r="AI283" s="134" t="s">
        <v>2006</v>
      </c>
      <c r="AJ283" s="134" t="s">
        <v>2007</v>
      </c>
      <c r="AK283" s="134" t="s">
        <v>21</v>
      </c>
      <c r="AL283" s="134" t="s">
        <v>21</v>
      </c>
      <c r="AM283" s="134" t="b">
        <f>IF(AND(Table3[[#This Row],[Column68]]=TRUE,COUNTBLANK(Table3[[#This Row],[Date 1]:[Date 8]])=8),TRUE,FALSE)</f>
        <v>0</v>
      </c>
      <c r="AN283" s="134" t="b">
        <f>COUNTIF(Table3[[#This Row],[512]:[51]],"yes")&gt;0</f>
        <v>0</v>
      </c>
      <c r="AO283" s="45" t="str">
        <f>IF(Table3[[#This Row],[512]]="yes",Table3[[#This Row],[Column1]],"")</f>
        <v/>
      </c>
      <c r="AP283" s="45" t="str">
        <f>IF(Table3[[#This Row],[250]]="yes",Table3[[#This Row],[Column1.5]],"")</f>
        <v/>
      </c>
      <c r="AQ283" s="45" t="str">
        <f>IF(Table3[[#This Row],[288]]="yes",Table3[[#This Row],[Column2]],"")</f>
        <v/>
      </c>
      <c r="AR283" s="45" t="str">
        <f>IF(Table3[[#This Row],[144]]="yes",Table3[[#This Row],[Column3]],"")</f>
        <v/>
      </c>
      <c r="AS283" s="45" t="str">
        <f>IF(Table3[[#This Row],[26]]="yes",Table3[[#This Row],[Column4]],"")</f>
        <v/>
      </c>
      <c r="AT283" s="45" t="str">
        <f>IF(Table3[[#This Row],[51]]="yes",Table3[[#This Row],[Column5]],"")</f>
        <v/>
      </c>
      <c r="AU283" s="29" t="str">
        <f>IF(COUNTBLANK(Table3[[#This Row],[Date 1]:[Date 8]])=7,IF(Table3[[#This Row],[Column9]]&lt;&gt;"",IF(SUM(L283:S283)&lt;&gt;0,Table3[[#This Row],[Column9]],""),""),(SUBSTITUTE(TRIM(SUBSTITUTE(AO283&amp;","&amp;AP283&amp;","&amp;AQ283&amp;","&amp;AR283&amp;","&amp;AS283&amp;","&amp;AT283&amp;",",","," "))," ",", ")))</f>
        <v/>
      </c>
      <c r="AV283" s="35" t="str">
        <f>IF(COUNTBLANK(L283:AC283)&lt;&gt;13,IF(Table3[[#This Row],[Comments]]="Please order in multiples of 20. Minimum order of 100.",IF(COUNTBLANK(Table3[[#This Row],[Date 1]:[Order]])=12,"",1),1),IF(OR(F283="yes",G283="yes",H283="yes",I283="yes",J283="yes",K283="yes"="yes"),1,""))</f>
        <v/>
      </c>
    </row>
    <row r="284" spans="1:48" ht="36" thickBot="1" x14ac:dyDescent="0.4">
      <c r="A284" s="27" t="s">
        <v>187</v>
      </c>
      <c r="B284" s="164">
        <v>3555</v>
      </c>
      <c r="C284" s="16" t="s">
        <v>3282</v>
      </c>
      <c r="D284" s="32" t="s">
        <v>395</v>
      </c>
      <c r="E284" s="31"/>
      <c r="F284" s="30" t="s">
        <v>128</v>
      </c>
      <c r="G284" s="30" t="s">
        <v>128</v>
      </c>
      <c r="H284" s="30" t="s">
        <v>128</v>
      </c>
      <c r="I284" s="30" t="s">
        <v>128</v>
      </c>
      <c r="J284" s="30" t="s">
        <v>21</v>
      </c>
      <c r="K284" s="30" t="s">
        <v>21</v>
      </c>
      <c r="L284" s="22"/>
      <c r="M284" s="20"/>
      <c r="N284" s="20"/>
      <c r="O284" s="20"/>
      <c r="P284" s="20"/>
      <c r="Q284" s="20"/>
      <c r="R284" s="20"/>
      <c r="S284" s="21"/>
      <c r="T284" s="181" t="str">
        <f>Table3[[#This Row],[Column12]]</f>
        <v>Auto:</v>
      </c>
      <c r="U284" s="25"/>
      <c r="V284" s="51" t="str">
        <f>IF(Table3[[#This Row],[TagOrderMethod]]="Ratio:","plants per 1 tag",IF(Table3[[#This Row],[TagOrderMethod]]="tags included","",IF(Table3[[#This Row],[TagOrderMethod]]="Qty:","tags",IF(Table3[[#This Row],[TagOrderMethod]]="Auto:",IF(U284&lt;&gt;"","tags","")))))</f>
        <v/>
      </c>
      <c r="W284" s="17">
        <v>50</v>
      </c>
      <c r="X284" s="17" t="str">
        <f>IF(ISNUMBER(SEARCH("tag",Table3[[#This Row],[Notes]])), "Yes", "No")</f>
        <v>No</v>
      </c>
      <c r="Y284" s="17" t="str">
        <f>IF(Table3[[#This Row],[Column11]]="yes","tags included","Auto:")</f>
        <v>Auto:</v>
      </c>
      <c r="Z2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Row],[TagOrderMethod]]="Auto:",IF(U284&gt;0,U284,IF(COUNTBLANK(L284:S284)=8,"",(IF(Table3[[#This Row],[Column11]]&lt;&gt;"no",Table3[[#This Row],[Size]]*(SUM(Table3[[#This Row],[Date 1]:[Date 8]])),"")))),""))),(Table3[[#This Row],[Bundle]])),"")</f>
        <v/>
      </c>
      <c r="AB284" s="94" t="str">
        <f t="shared" si="5"/>
        <v/>
      </c>
      <c r="AC284" s="75"/>
      <c r="AD284" s="42"/>
      <c r="AE284" s="43"/>
      <c r="AF284" s="44"/>
      <c r="AG284" s="134" t="s">
        <v>2008</v>
      </c>
      <c r="AH284" s="134" t="s">
        <v>4097</v>
      </c>
      <c r="AI284" s="134" t="s">
        <v>2009</v>
      </c>
      <c r="AJ284" s="134" t="s">
        <v>2010</v>
      </c>
      <c r="AK284" s="134" t="s">
        <v>21</v>
      </c>
      <c r="AL284" s="134" t="s">
        <v>21</v>
      </c>
      <c r="AM284" s="134" t="b">
        <f>IF(AND(Table3[[#This Row],[Column68]]=TRUE,COUNTBLANK(Table3[[#This Row],[Date 1]:[Date 8]])=8),TRUE,FALSE)</f>
        <v>0</v>
      </c>
      <c r="AN284" s="134" t="b">
        <f>COUNTIF(Table3[[#This Row],[512]:[51]],"yes")&gt;0</f>
        <v>0</v>
      </c>
      <c r="AO284" s="45" t="str">
        <f>IF(Table3[[#This Row],[512]]="yes",Table3[[#This Row],[Column1]],"")</f>
        <v/>
      </c>
      <c r="AP284" s="45" t="str">
        <f>IF(Table3[[#This Row],[250]]="yes",Table3[[#This Row],[Column1.5]],"")</f>
        <v/>
      </c>
      <c r="AQ284" s="45" t="str">
        <f>IF(Table3[[#This Row],[288]]="yes",Table3[[#This Row],[Column2]],"")</f>
        <v/>
      </c>
      <c r="AR284" s="45" t="str">
        <f>IF(Table3[[#This Row],[144]]="yes",Table3[[#This Row],[Column3]],"")</f>
        <v/>
      </c>
      <c r="AS284" s="45" t="str">
        <f>IF(Table3[[#This Row],[26]]="yes",Table3[[#This Row],[Column4]],"")</f>
        <v/>
      </c>
      <c r="AT284" s="45" t="str">
        <f>IF(Table3[[#This Row],[51]]="yes",Table3[[#This Row],[Column5]],"")</f>
        <v/>
      </c>
      <c r="AU284" s="29" t="str">
        <f>IF(COUNTBLANK(Table3[[#This Row],[Date 1]:[Date 8]])=7,IF(Table3[[#This Row],[Column9]]&lt;&gt;"",IF(SUM(L284:S284)&lt;&gt;0,Table3[[#This Row],[Column9]],""),""),(SUBSTITUTE(TRIM(SUBSTITUTE(AO284&amp;","&amp;AP284&amp;","&amp;AQ284&amp;","&amp;AR284&amp;","&amp;AS284&amp;","&amp;AT284&amp;",",","," "))," ",", ")))</f>
        <v/>
      </c>
      <c r="AV284" s="35" t="str">
        <f>IF(COUNTBLANK(L284:AC284)&lt;&gt;13,IF(Table3[[#This Row],[Comments]]="Please order in multiples of 20. Minimum order of 100.",IF(COUNTBLANK(Table3[[#This Row],[Date 1]:[Order]])=12,"",1),1),IF(OR(F284="yes",G284="yes",H284="yes",I284="yes",J284="yes",K284="yes"="yes"),1,""))</f>
        <v/>
      </c>
    </row>
    <row r="285" spans="1:48" ht="36" thickBot="1" x14ac:dyDescent="0.4">
      <c r="A285" s="27" t="s">
        <v>187</v>
      </c>
      <c r="B285" s="164">
        <v>3560</v>
      </c>
      <c r="C285" s="16" t="s">
        <v>3282</v>
      </c>
      <c r="D285" s="32" t="s">
        <v>928</v>
      </c>
      <c r="E285" s="31"/>
      <c r="F285" s="30" t="s">
        <v>128</v>
      </c>
      <c r="G285" s="30" t="s">
        <v>128</v>
      </c>
      <c r="H285" s="30" t="s">
        <v>128</v>
      </c>
      <c r="I285" s="30" t="s">
        <v>128</v>
      </c>
      <c r="J285" s="30" t="s">
        <v>21</v>
      </c>
      <c r="K285" s="30" t="s">
        <v>21</v>
      </c>
      <c r="L285" s="22"/>
      <c r="M285" s="20"/>
      <c r="N285" s="20"/>
      <c r="O285" s="20"/>
      <c r="P285" s="20"/>
      <c r="Q285" s="20"/>
      <c r="R285" s="20"/>
      <c r="S285" s="21"/>
      <c r="T285" s="181" t="str">
        <f>Table3[[#This Row],[Column12]]</f>
        <v>Auto:</v>
      </c>
      <c r="U285" s="25"/>
      <c r="V285" s="51" t="str">
        <f>IF(Table3[[#This Row],[TagOrderMethod]]="Ratio:","plants per 1 tag",IF(Table3[[#This Row],[TagOrderMethod]]="tags included","",IF(Table3[[#This Row],[TagOrderMethod]]="Qty:","tags",IF(Table3[[#This Row],[TagOrderMethod]]="Auto:",IF(U285&lt;&gt;"","tags","")))))</f>
        <v/>
      </c>
      <c r="W285" s="17">
        <v>50</v>
      </c>
      <c r="X285" s="17" t="str">
        <f>IF(ISNUMBER(SEARCH("tag",Table3[[#This Row],[Notes]])), "Yes", "No")</f>
        <v>No</v>
      </c>
      <c r="Y285" s="17" t="str">
        <f>IF(Table3[[#This Row],[Column11]]="yes","tags included","Auto:")</f>
        <v>Auto:</v>
      </c>
      <c r="Z2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Row],[TagOrderMethod]]="Auto:",IF(U285&gt;0,U285,IF(COUNTBLANK(L285:S285)=8,"",(IF(Table3[[#This Row],[Column11]]&lt;&gt;"no",Table3[[#This Row],[Size]]*(SUM(Table3[[#This Row],[Date 1]:[Date 8]])),"")))),""))),(Table3[[#This Row],[Bundle]])),"")</f>
        <v/>
      </c>
      <c r="AB285" s="94" t="str">
        <f t="shared" si="5"/>
        <v/>
      </c>
      <c r="AC285" s="75"/>
      <c r="AD285" s="42"/>
      <c r="AE285" s="43"/>
      <c r="AF285" s="44"/>
      <c r="AG285" s="134" t="s">
        <v>4098</v>
      </c>
      <c r="AH285" s="134" t="s">
        <v>4099</v>
      </c>
      <c r="AI285" s="134" t="s">
        <v>4100</v>
      </c>
      <c r="AJ285" s="134" t="s">
        <v>4101</v>
      </c>
      <c r="AK285" s="134" t="s">
        <v>21</v>
      </c>
      <c r="AL285" s="134" t="s">
        <v>21</v>
      </c>
      <c r="AM285" s="134" t="b">
        <f>IF(AND(Table3[[#This Row],[Column68]]=TRUE,COUNTBLANK(Table3[[#This Row],[Date 1]:[Date 8]])=8),TRUE,FALSE)</f>
        <v>0</v>
      </c>
      <c r="AN285" s="134" t="b">
        <f>COUNTIF(Table3[[#This Row],[512]:[51]],"yes")&gt;0</f>
        <v>0</v>
      </c>
      <c r="AO285" s="45" t="str">
        <f>IF(Table3[[#This Row],[512]]="yes",Table3[[#This Row],[Column1]],"")</f>
        <v/>
      </c>
      <c r="AP285" s="45" t="str">
        <f>IF(Table3[[#This Row],[250]]="yes",Table3[[#This Row],[Column1.5]],"")</f>
        <v/>
      </c>
      <c r="AQ285" s="45" t="str">
        <f>IF(Table3[[#This Row],[288]]="yes",Table3[[#This Row],[Column2]],"")</f>
        <v/>
      </c>
      <c r="AR285" s="45" t="str">
        <f>IF(Table3[[#This Row],[144]]="yes",Table3[[#This Row],[Column3]],"")</f>
        <v/>
      </c>
      <c r="AS285" s="45" t="str">
        <f>IF(Table3[[#This Row],[26]]="yes",Table3[[#This Row],[Column4]],"")</f>
        <v/>
      </c>
      <c r="AT285" s="45" t="str">
        <f>IF(Table3[[#This Row],[51]]="yes",Table3[[#This Row],[Column5]],"")</f>
        <v/>
      </c>
      <c r="AU285" s="29" t="str">
        <f>IF(COUNTBLANK(Table3[[#This Row],[Date 1]:[Date 8]])=7,IF(Table3[[#This Row],[Column9]]&lt;&gt;"",IF(SUM(L285:S285)&lt;&gt;0,Table3[[#This Row],[Column9]],""),""),(SUBSTITUTE(TRIM(SUBSTITUTE(AO285&amp;","&amp;AP285&amp;","&amp;AQ285&amp;","&amp;AR285&amp;","&amp;AS285&amp;","&amp;AT285&amp;",",","," "))," ",", ")))</f>
        <v/>
      </c>
      <c r="AV285" s="35" t="str">
        <f>IF(COUNTBLANK(L285:AC285)&lt;&gt;13,IF(Table3[[#This Row],[Comments]]="Please order in multiples of 20. Minimum order of 100.",IF(COUNTBLANK(Table3[[#This Row],[Date 1]:[Order]])=12,"",1),1),IF(OR(F285="yes",G285="yes",H285="yes",I285="yes",J285="yes",K285="yes"="yes"),1,""))</f>
        <v/>
      </c>
    </row>
    <row r="286" spans="1:48" ht="36" thickBot="1" x14ac:dyDescent="0.4">
      <c r="A286" s="27" t="s">
        <v>187</v>
      </c>
      <c r="B286" s="164">
        <v>3570</v>
      </c>
      <c r="C286" s="16" t="s">
        <v>3282</v>
      </c>
      <c r="D286" s="32" t="s">
        <v>396</v>
      </c>
      <c r="E286" s="31"/>
      <c r="F286" s="30" t="s">
        <v>128</v>
      </c>
      <c r="G286" s="30" t="s">
        <v>128</v>
      </c>
      <c r="H286" s="30" t="s">
        <v>128</v>
      </c>
      <c r="I286" s="30" t="s">
        <v>128</v>
      </c>
      <c r="J286" s="30" t="s">
        <v>21</v>
      </c>
      <c r="K286" s="30" t="s">
        <v>21</v>
      </c>
      <c r="L286" s="22"/>
      <c r="M286" s="20"/>
      <c r="N286" s="20"/>
      <c r="O286" s="20"/>
      <c r="P286" s="20"/>
      <c r="Q286" s="20"/>
      <c r="R286" s="20"/>
      <c r="S286" s="21"/>
      <c r="T286" s="181" t="str">
        <f>Table3[[#This Row],[Column12]]</f>
        <v>Auto:</v>
      </c>
      <c r="U286" s="25"/>
      <c r="V286" s="51" t="str">
        <f>IF(Table3[[#This Row],[TagOrderMethod]]="Ratio:","plants per 1 tag",IF(Table3[[#This Row],[TagOrderMethod]]="tags included","",IF(Table3[[#This Row],[TagOrderMethod]]="Qty:","tags",IF(Table3[[#This Row],[TagOrderMethod]]="Auto:",IF(U286&lt;&gt;"","tags","")))))</f>
        <v/>
      </c>
      <c r="W286" s="17">
        <v>50</v>
      </c>
      <c r="X286" s="17" t="str">
        <f>IF(ISNUMBER(SEARCH("tag",Table3[[#This Row],[Notes]])), "Yes", "No")</f>
        <v>No</v>
      </c>
      <c r="Y286" s="17" t="str">
        <f>IF(Table3[[#This Row],[Column11]]="yes","tags included","Auto:")</f>
        <v>Auto:</v>
      </c>
      <c r="Z2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Row],[TagOrderMethod]]="Auto:",IF(U286&gt;0,U286,IF(COUNTBLANK(L286:S286)=8,"",(IF(Table3[[#This Row],[Column11]]&lt;&gt;"no",Table3[[#This Row],[Size]]*(SUM(Table3[[#This Row],[Date 1]:[Date 8]])),"")))),""))),(Table3[[#This Row],[Bundle]])),"")</f>
        <v/>
      </c>
      <c r="AB286" s="94" t="str">
        <f t="shared" si="5"/>
        <v/>
      </c>
      <c r="AC286" s="75"/>
      <c r="AD286" s="42"/>
      <c r="AE286" s="43"/>
      <c r="AF286" s="44"/>
      <c r="AG286" s="134" t="s">
        <v>2011</v>
      </c>
      <c r="AH286" s="134" t="s">
        <v>2012</v>
      </c>
      <c r="AI286" s="134" t="s">
        <v>2013</v>
      </c>
      <c r="AJ286" s="134" t="s">
        <v>2014</v>
      </c>
      <c r="AK286" s="134" t="s">
        <v>21</v>
      </c>
      <c r="AL286" s="134" t="s">
        <v>21</v>
      </c>
      <c r="AM286" s="134" t="b">
        <f>IF(AND(Table3[[#This Row],[Column68]]=TRUE,COUNTBLANK(Table3[[#This Row],[Date 1]:[Date 8]])=8),TRUE,FALSE)</f>
        <v>0</v>
      </c>
      <c r="AN286" s="134" t="b">
        <f>COUNTIF(Table3[[#This Row],[512]:[51]],"yes")&gt;0</f>
        <v>0</v>
      </c>
      <c r="AO286" s="45" t="str">
        <f>IF(Table3[[#This Row],[512]]="yes",Table3[[#This Row],[Column1]],"")</f>
        <v/>
      </c>
      <c r="AP286" s="45" t="str">
        <f>IF(Table3[[#This Row],[250]]="yes",Table3[[#This Row],[Column1.5]],"")</f>
        <v/>
      </c>
      <c r="AQ286" s="45" t="str">
        <f>IF(Table3[[#This Row],[288]]="yes",Table3[[#This Row],[Column2]],"")</f>
        <v/>
      </c>
      <c r="AR286" s="45" t="str">
        <f>IF(Table3[[#This Row],[144]]="yes",Table3[[#This Row],[Column3]],"")</f>
        <v/>
      </c>
      <c r="AS286" s="45" t="str">
        <f>IF(Table3[[#This Row],[26]]="yes",Table3[[#This Row],[Column4]],"")</f>
        <v/>
      </c>
      <c r="AT286" s="45" t="str">
        <f>IF(Table3[[#This Row],[51]]="yes",Table3[[#This Row],[Column5]],"")</f>
        <v/>
      </c>
      <c r="AU286" s="29" t="str">
        <f>IF(COUNTBLANK(Table3[[#This Row],[Date 1]:[Date 8]])=7,IF(Table3[[#This Row],[Column9]]&lt;&gt;"",IF(SUM(L286:S286)&lt;&gt;0,Table3[[#This Row],[Column9]],""),""),(SUBSTITUTE(TRIM(SUBSTITUTE(AO286&amp;","&amp;AP286&amp;","&amp;AQ286&amp;","&amp;AR286&amp;","&amp;AS286&amp;","&amp;AT286&amp;",",","," "))," ",", ")))</f>
        <v/>
      </c>
      <c r="AV286" s="35" t="str">
        <f>IF(COUNTBLANK(L286:AC286)&lt;&gt;13,IF(Table3[[#This Row],[Comments]]="Please order in multiples of 20. Minimum order of 100.",IF(COUNTBLANK(Table3[[#This Row],[Date 1]:[Order]])=12,"",1),1),IF(OR(F286="yes",G286="yes",H286="yes",I286="yes",J286="yes",K286="yes"="yes"),1,""))</f>
        <v/>
      </c>
    </row>
    <row r="287" spans="1:48" ht="36" thickBot="1" x14ac:dyDescent="0.4">
      <c r="A287" s="27" t="s">
        <v>187</v>
      </c>
      <c r="B287" s="164">
        <v>3575</v>
      </c>
      <c r="C287" s="16" t="s">
        <v>3282</v>
      </c>
      <c r="D287" s="32" t="s">
        <v>3315</v>
      </c>
      <c r="E287" s="31"/>
      <c r="F287" s="30" t="s">
        <v>128</v>
      </c>
      <c r="G287" s="30" t="s">
        <v>21</v>
      </c>
      <c r="H287" s="30" t="s">
        <v>128</v>
      </c>
      <c r="I287" s="30" t="s">
        <v>128</v>
      </c>
      <c r="J287" s="30" t="s">
        <v>21</v>
      </c>
      <c r="K287" s="30" t="s">
        <v>21</v>
      </c>
      <c r="L287" s="22"/>
      <c r="M287" s="20"/>
      <c r="N287" s="20"/>
      <c r="O287" s="20"/>
      <c r="P287" s="20"/>
      <c r="Q287" s="20"/>
      <c r="R287" s="20"/>
      <c r="S287" s="21"/>
      <c r="T287" s="181" t="str">
        <f>Table3[[#This Row],[Column12]]</f>
        <v>Auto:</v>
      </c>
      <c r="U287" s="25"/>
      <c r="V287" s="51" t="str">
        <f>IF(Table3[[#This Row],[TagOrderMethod]]="Ratio:","plants per 1 tag",IF(Table3[[#This Row],[TagOrderMethod]]="tags included","",IF(Table3[[#This Row],[TagOrderMethod]]="Qty:","tags",IF(Table3[[#This Row],[TagOrderMethod]]="Auto:",IF(U287&lt;&gt;"","tags","")))))</f>
        <v/>
      </c>
      <c r="W287" s="17">
        <v>50</v>
      </c>
      <c r="X287" s="17" t="str">
        <f>IF(ISNUMBER(SEARCH("tag",Table3[[#This Row],[Notes]])), "Yes", "No")</f>
        <v>No</v>
      </c>
      <c r="Y287" s="17" t="str">
        <f>IF(Table3[[#This Row],[Column11]]="yes","tags included","Auto:")</f>
        <v>Auto:</v>
      </c>
      <c r="Z2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Row],[TagOrderMethod]]="Auto:",IF(U287&gt;0,U287,IF(COUNTBLANK(L287:S287)=8,"",(IF(Table3[[#This Row],[Column11]]&lt;&gt;"no",Table3[[#This Row],[Size]]*(SUM(Table3[[#This Row],[Date 1]:[Date 8]])),"")))),""))),(Table3[[#This Row],[Bundle]])),"")</f>
        <v/>
      </c>
      <c r="AB287" s="94" t="str">
        <f t="shared" si="5"/>
        <v/>
      </c>
      <c r="AC287" s="75"/>
      <c r="AD287" s="42"/>
      <c r="AE287" s="43"/>
      <c r="AF287" s="44"/>
      <c r="AG287" s="134" t="s">
        <v>2674</v>
      </c>
      <c r="AH287" s="134" t="s">
        <v>21</v>
      </c>
      <c r="AI287" s="134" t="s">
        <v>2675</v>
      </c>
      <c r="AJ287" s="134" t="s">
        <v>2676</v>
      </c>
      <c r="AK287" s="134" t="s">
        <v>21</v>
      </c>
      <c r="AL287" s="134" t="s">
        <v>21</v>
      </c>
      <c r="AM287" s="134" t="b">
        <f>IF(AND(Table3[[#This Row],[Column68]]=TRUE,COUNTBLANK(Table3[[#This Row],[Date 1]:[Date 8]])=8),TRUE,FALSE)</f>
        <v>0</v>
      </c>
      <c r="AN287" s="134" t="b">
        <f>COUNTIF(Table3[[#This Row],[512]:[51]],"yes")&gt;0</f>
        <v>0</v>
      </c>
      <c r="AO287" s="45" t="str">
        <f>IF(Table3[[#This Row],[512]]="yes",Table3[[#This Row],[Column1]],"")</f>
        <v/>
      </c>
      <c r="AP287" s="45" t="str">
        <f>IF(Table3[[#This Row],[250]]="yes",Table3[[#This Row],[Column1.5]],"")</f>
        <v/>
      </c>
      <c r="AQ287" s="45" t="str">
        <f>IF(Table3[[#This Row],[288]]="yes",Table3[[#This Row],[Column2]],"")</f>
        <v/>
      </c>
      <c r="AR287" s="45" t="str">
        <f>IF(Table3[[#This Row],[144]]="yes",Table3[[#This Row],[Column3]],"")</f>
        <v/>
      </c>
      <c r="AS287" s="45" t="str">
        <f>IF(Table3[[#This Row],[26]]="yes",Table3[[#This Row],[Column4]],"")</f>
        <v/>
      </c>
      <c r="AT287" s="45" t="str">
        <f>IF(Table3[[#This Row],[51]]="yes",Table3[[#This Row],[Column5]],"")</f>
        <v/>
      </c>
      <c r="AU287" s="29" t="str">
        <f>IF(COUNTBLANK(Table3[[#This Row],[Date 1]:[Date 8]])=7,IF(Table3[[#This Row],[Column9]]&lt;&gt;"",IF(SUM(L287:S287)&lt;&gt;0,Table3[[#This Row],[Column9]],""),""),(SUBSTITUTE(TRIM(SUBSTITUTE(AO287&amp;","&amp;AP287&amp;","&amp;AQ287&amp;","&amp;AR287&amp;","&amp;AS287&amp;","&amp;AT287&amp;",",","," "))," ",", ")))</f>
        <v/>
      </c>
      <c r="AV287" s="35" t="str">
        <f>IF(COUNTBLANK(L287:AC287)&lt;&gt;13,IF(Table3[[#This Row],[Comments]]="Please order in multiples of 20. Minimum order of 100.",IF(COUNTBLANK(Table3[[#This Row],[Date 1]:[Order]])=12,"",1),1),IF(OR(F287="yes",G287="yes",H287="yes",I287="yes",J287="yes",K287="yes"="yes"),1,""))</f>
        <v/>
      </c>
    </row>
    <row r="288" spans="1:48" ht="36" thickBot="1" x14ac:dyDescent="0.4">
      <c r="A288" s="27" t="s">
        <v>187</v>
      </c>
      <c r="B288" s="164">
        <v>3605</v>
      </c>
      <c r="C288" s="16" t="s">
        <v>3282</v>
      </c>
      <c r="D288" s="32" t="s">
        <v>3316</v>
      </c>
      <c r="E288" s="31"/>
      <c r="F288" s="30" t="s">
        <v>21</v>
      </c>
      <c r="G288" s="30" t="s">
        <v>21</v>
      </c>
      <c r="H288" s="30" t="s">
        <v>128</v>
      </c>
      <c r="I288" s="30" t="s">
        <v>128</v>
      </c>
      <c r="J288" s="30" t="s">
        <v>21</v>
      </c>
      <c r="K288" s="30" t="s">
        <v>21</v>
      </c>
      <c r="L288" s="22"/>
      <c r="M288" s="20"/>
      <c r="N288" s="20"/>
      <c r="O288" s="20"/>
      <c r="P288" s="20"/>
      <c r="Q288" s="20"/>
      <c r="R288" s="20"/>
      <c r="S288" s="21"/>
      <c r="T288" s="181" t="str">
        <f>Table3[[#This Row],[Column12]]</f>
        <v>Auto:</v>
      </c>
      <c r="U288" s="25"/>
      <c r="V288" s="51" t="str">
        <f>IF(Table3[[#This Row],[TagOrderMethod]]="Ratio:","plants per 1 tag",IF(Table3[[#This Row],[TagOrderMethod]]="tags included","",IF(Table3[[#This Row],[TagOrderMethod]]="Qty:","tags",IF(Table3[[#This Row],[TagOrderMethod]]="Auto:",IF(U288&lt;&gt;"","tags","")))))</f>
        <v/>
      </c>
      <c r="W288" s="17">
        <v>50</v>
      </c>
      <c r="X288" s="17" t="str">
        <f>IF(ISNUMBER(SEARCH("tag",Table3[[#This Row],[Notes]])), "Yes", "No")</f>
        <v>No</v>
      </c>
      <c r="Y288" s="17" t="str">
        <f>IF(Table3[[#This Row],[Column11]]="yes","tags included","Auto:")</f>
        <v>Auto:</v>
      </c>
      <c r="Z2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Row],[TagOrderMethod]]="Auto:",IF(U288&gt;0,U288,IF(COUNTBLANK(L288:S288)=8,"",(IF(Table3[[#This Row],[Column11]]&lt;&gt;"no",Table3[[#This Row],[Size]]*(SUM(Table3[[#This Row],[Date 1]:[Date 8]])),"")))),""))),(Table3[[#This Row],[Bundle]])),"")</f>
        <v/>
      </c>
      <c r="AB288" s="94" t="str">
        <f t="shared" si="5"/>
        <v/>
      </c>
      <c r="AC288" s="75"/>
      <c r="AD288" s="42"/>
      <c r="AE288" s="43"/>
      <c r="AF288" s="44"/>
      <c r="AG288" s="134" t="s">
        <v>21</v>
      </c>
      <c r="AH288" s="134" t="s">
        <v>21</v>
      </c>
      <c r="AI288" s="134" t="s">
        <v>1473</v>
      </c>
      <c r="AJ288" s="134" t="s">
        <v>1474</v>
      </c>
      <c r="AK288" s="134" t="s">
        <v>21</v>
      </c>
      <c r="AL288" s="134" t="s">
        <v>21</v>
      </c>
      <c r="AM288" s="134" t="b">
        <f>IF(AND(Table3[[#This Row],[Column68]]=TRUE,COUNTBLANK(Table3[[#This Row],[Date 1]:[Date 8]])=8),TRUE,FALSE)</f>
        <v>0</v>
      </c>
      <c r="AN288" s="134" t="b">
        <f>COUNTIF(Table3[[#This Row],[512]:[51]],"yes")&gt;0</f>
        <v>0</v>
      </c>
      <c r="AO288" s="45" t="str">
        <f>IF(Table3[[#This Row],[512]]="yes",Table3[[#This Row],[Column1]],"")</f>
        <v/>
      </c>
      <c r="AP288" s="45" t="str">
        <f>IF(Table3[[#This Row],[250]]="yes",Table3[[#This Row],[Column1.5]],"")</f>
        <v/>
      </c>
      <c r="AQ288" s="45" t="str">
        <f>IF(Table3[[#This Row],[288]]="yes",Table3[[#This Row],[Column2]],"")</f>
        <v/>
      </c>
      <c r="AR288" s="45" t="str">
        <f>IF(Table3[[#This Row],[144]]="yes",Table3[[#This Row],[Column3]],"")</f>
        <v/>
      </c>
      <c r="AS288" s="45" t="str">
        <f>IF(Table3[[#This Row],[26]]="yes",Table3[[#This Row],[Column4]],"")</f>
        <v/>
      </c>
      <c r="AT288" s="45" t="str">
        <f>IF(Table3[[#This Row],[51]]="yes",Table3[[#This Row],[Column5]],"")</f>
        <v/>
      </c>
      <c r="AU288" s="29" t="str">
        <f>IF(COUNTBLANK(Table3[[#This Row],[Date 1]:[Date 8]])=7,IF(Table3[[#This Row],[Column9]]&lt;&gt;"",IF(SUM(L288:S288)&lt;&gt;0,Table3[[#This Row],[Column9]],""),""),(SUBSTITUTE(TRIM(SUBSTITUTE(AO288&amp;","&amp;AP288&amp;","&amp;AQ288&amp;","&amp;AR288&amp;","&amp;AS288&amp;","&amp;AT288&amp;",",","," "))," ",", ")))</f>
        <v/>
      </c>
      <c r="AV288" s="35" t="str">
        <f>IF(COUNTBLANK(L288:AC288)&lt;&gt;13,IF(Table3[[#This Row],[Comments]]="Please order in multiples of 20. Minimum order of 100.",IF(COUNTBLANK(Table3[[#This Row],[Date 1]:[Order]])=12,"",1),1),IF(OR(F288="yes",G288="yes",H288="yes",I288="yes",J288="yes",K288="yes"="yes"),1,""))</f>
        <v/>
      </c>
    </row>
    <row r="289" spans="1:48" ht="36" thickBot="1" x14ac:dyDescent="0.4">
      <c r="A289" s="27" t="s">
        <v>187</v>
      </c>
      <c r="B289" s="164">
        <v>3700</v>
      </c>
      <c r="C289" s="16" t="s">
        <v>3282</v>
      </c>
      <c r="D289" s="32" t="s">
        <v>397</v>
      </c>
      <c r="E289" s="31"/>
      <c r="F289" s="30" t="s">
        <v>128</v>
      </c>
      <c r="G289" s="30" t="s">
        <v>128</v>
      </c>
      <c r="H289" s="30" t="s">
        <v>128</v>
      </c>
      <c r="I289" s="30" t="s">
        <v>128</v>
      </c>
      <c r="J289" s="30" t="s">
        <v>21</v>
      </c>
      <c r="K289" s="30" t="s">
        <v>21</v>
      </c>
      <c r="L289" s="22"/>
      <c r="M289" s="20"/>
      <c r="N289" s="20"/>
      <c r="O289" s="20"/>
      <c r="P289" s="20"/>
      <c r="Q289" s="20"/>
      <c r="R289" s="20"/>
      <c r="S289" s="21"/>
      <c r="T289" s="181" t="str">
        <f>Table3[[#This Row],[Column12]]</f>
        <v>Auto:</v>
      </c>
      <c r="U289" s="25"/>
      <c r="V289" s="51" t="str">
        <f>IF(Table3[[#This Row],[TagOrderMethod]]="Ratio:","plants per 1 tag",IF(Table3[[#This Row],[TagOrderMethod]]="tags included","",IF(Table3[[#This Row],[TagOrderMethod]]="Qty:","tags",IF(Table3[[#This Row],[TagOrderMethod]]="Auto:",IF(U289&lt;&gt;"","tags","")))))</f>
        <v/>
      </c>
      <c r="W289" s="17">
        <v>50</v>
      </c>
      <c r="X289" s="17" t="str">
        <f>IF(ISNUMBER(SEARCH("tag",Table3[[#This Row],[Notes]])), "Yes", "No")</f>
        <v>No</v>
      </c>
      <c r="Y289" s="17" t="str">
        <f>IF(Table3[[#This Row],[Column11]]="yes","tags included","Auto:")</f>
        <v>Auto:</v>
      </c>
      <c r="Z2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Row],[TagOrderMethod]]="Auto:",IF(U289&gt;0,U289,IF(COUNTBLANK(L289:S289)=8,"",(IF(Table3[[#This Row],[Column11]]&lt;&gt;"no",Table3[[#This Row],[Size]]*(SUM(Table3[[#This Row],[Date 1]:[Date 8]])),"")))),""))),(Table3[[#This Row],[Bundle]])),"")</f>
        <v/>
      </c>
      <c r="AB289" s="94" t="str">
        <f t="shared" si="5"/>
        <v/>
      </c>
      <c r="AC289" s="75"/>
      <c r="AD289" s="42"/>
      <c r="AE289" s="43"/>
      <c r="AF289" s="44"/>
      <c r="AG289" s="134" t="s">
        <v>1599</v>
      </c>
      <c r="AH289" s="134" t="s">
        <v>1600</v>
      </c>
      <c r="AI289" s="134" t="s">
        <v>1601</v>
      </c>
      <c r="AJ289" s="134" t="s">
        <v>1602</v>
      </c>
      <c r="AK289" s="134" t="s">
        <v>21</v>
      </c>
      <c r="AL289" s="134" t="s">
        <v>21</v>
      </c>
      <c r="AM289" s="134" t="b">
        <f>IF(AND(Table3[[#This Row],[Column68]]=TRUE,COUNTBLANK(Table3[[#This Row],[Date 1]:[Date 8]])=8),TRUE,FALSE)</f>
        <v>0</v>
      </c>
      <c r="AN289" s="134" t="b">
        <f>COUNTIF(Table3[[#This Row],[512]:[51]],"yes")&gt;0</f>
        <v>0</v>
      </c>
      <c r="AO289" s="45" t="str">
        <f>IF(Table3[[#This Row],[512]]="yes",Table3[[#This Row],[Column1]],"")</f>
        <v/>
      </c>
      <c r="AP289" s="45" t="str">
        <f>IF(Table3[[#This Row],[250]]="yes",Table3[[#This Row],[Column1.5]],"")</f>
        <v/>
      </c>
      <c r="AQ289" s="45" t="str">
        <f>IF(Table3[[#This Row],[288]]="yes",Table3[[#This Row],[Column2]],"")</f>
        <v/>
      </c>
      <c r="AR289" s="45" t="str">
        <f>IF(Table3[[#This Row],[144]]="yes",Table3[[#This Row],[Column3]],"")</f>
        <v/>
      </c>
      <c r="AS289" s="45" t="str">
        <f>IF(Table3[[#This Row],[26]]="yes",Table3[[#This Row],[Column4]],"")</f>
        <v/>
      </c>
      <c r="AT289" s="45" t="str">
        <f>IF(Table3[[#This Row],[51]]="yes",Table3[[#This Row],[Column5]],"")</f>
        <v/>
      </c>
      <c r="AU289" s="29" t="str">
        <f>IF(COUNTBLANK(Table3[[#This Row],[Date 1]:[Date 8]])=7,IF(Table3[[#This Row],[Column9]]&lt;&gt;"",IF(SUM(L289:S289)&lt;&gt;0,Table3[[#This Row],[Column9]],""),""),(SUBSTITUTE(TRIM(SUBSTITUTE(AO289&amp;","&amp;AP289&amp;","&amp;AQ289&amp;","&amp;AR289&amp;","&amp;AS289&amp;","&amp;AT289&amp;",",","," "))," ",", ")))</f>
        <v/>
      </c>
      <c r="AV289" s="35" t="str">
        <f>IF(COUNTBLANK(L289:AC289)&lt;&gt;13,IF(Table3[[#This Row],[Comments]]="Please order in multiples of 20. Minimum order of 100.",IF(COUNTBLANK(Table3[[#This Row],[Date 1]:[Order]])=12,"",1),1),IF(OR(F289="yes",G289="yes",H289="yes",I289="yes",J289="yes",K289="yes"="yes"),1,""))</f>
        <v/>
      </c>
    </row>
    <row r="290" spans="1:48" ht="36" thickBot="1" x14ac:dyDescent="0.4">
      <c r="A290" s="27" t="s">
        <v>187</v>
      </c>
      <c r="B290" s="164">
        <v>3705</v>
      </c>
      <c r="C290" s="16" t="s">
        <v>3282</v>
      </c>
      <c r="D290" s="32" t="s">
        <v>398</v>
      </c>
      <c r="E290" s="31"/>
      <c r="F290" s="30" t="s">
        <v>128</v>
      </c>
      <c r="G290" s="30" t="s">
        <v>128</v>
      </c>
      <c r="H290" s="30" t="s">
        <v>128</v>
      </c>
      <c r="I290" s="30" t="s">
        <v>128</v>
      </c>
      <c r="J290" s="30" t="s">
        <v>21</v>
      </c>
      <c r="K290" s="30" t="s">
        <v>21</v>
      </c>
      <c r="L290" s="22"/>
      <c r="M290" s="20"/>
      <c r="N290" s="20"/>
      <c r="O290" s="20"/>
      <c r="P290" s="20"/>
      <c r="Q290" s="20"/>
      <c r="R290" s="20"/>
      <c r="S290" s="21"/>
      <c r="T290" s="181" t="str">
        <f>Table3[[#This Row],[Column12]]</f>
        <v>Auto:</v>
      </c>
      <c r="U290" s="25"/>
      <c r="V290" s="51" t="str">
        <f>IF(Table3[[#This Row],[TagOrderMethod]]="Ratio:","plants per 1 tag",IF(Table3[[#This Row],[TagOrderMethod]]="tags included","",IF(Table3[[#This Row],[TagOrderMethod]]="Qty:","tags",IF(Table3[[#This Row],[TagOrderMethod]]="Auto:",IF(U290&lt;&gt;"","tags","")))))</f>
        <v/>
      </c>
      <c r="W290" s="17">
        <v>50</v>
      </c>
      <c r="X290" s="17" t="str">
        <f>IF(ISNUMBER(SEARCH("tag",Table3[[#This Row],[Notes]])), "Yes", "No")</f>
        <v>No</v>
      </c>
      <c r="Y290" s="17" t="str">
        <f>IF(Table3[[#This Row],[Column11]]="yes","tags included","Auto:")</f>
        <v>Auto:</v>
      </c>
      <c r="Z2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Row],[TagOrderMethod]]="Auto:",IF(U290&gt;0,U290,IF(COUNTBLANK(L290:S290)=8,"",(IF(Table3[[#This Row],[Column11]]&lt;&gt;"no",Table3[[#This Row],[Size]]*(SUM(Table3[[#This Row],[Date 1]:[Date 8]])),"")))),""))),(Table3[[#This Row],[Bundle]])),"")</f>
        <v/>
      </c>
      <c r="AB290" s="94" t="str">
        <f t="shared" si="5"/>
        <v/>
      </c>
      <c r="AC290" s="75"/>
      <c r="AD290" s="42"/>
      <c r="AE290" s="43"/>
      <c r="AF290" s="44"/>
      <c r="AG290" s="134" t="s">
        <v>1603</v>
      </c>
      <c r="AH290" s="134" t="s">
        <v>1604</v>
      </c>
      <c r="AI290" s="134" t="s">
        <v>1210</v>
      </c>
      <c r="AJ290" s="134" t="s">
        <v>1211</v>
      </c>
      <c r="AK290" s="134" t="s">
        <v>21</v>
      </c>
      <c r="AL290" s="134" t="s">
        <v>21</v>
      </c>
      <c r="AM290" s="134" t="b">
        <f>IF(AND(Table3[[#This Row],[Column68]]=TRUE,COUNTBLANK(Table3[[#This Row],[Date 1]:[Date 8]])=8),TRUE,FALSE)</f>
        <v>0</v>
      </c>
      <c r="AN290" s="134" t="b">
        <f>COUNTIF(Table3[[#This Row],[512]:[51]],"yes")&gt;0</f>
        <v>0</v>
      </c>
      <c r="AO290" s="45" t="str">
        <f>IF(Table3[[#This Row],[512]]="yes",Table3[[#This Row],[Column1]],"")</f>
        <v/>
      </c>
      <c r="AP290" s="45" t="str">
        <f>IF(Table3[[#This Row],[250]]="yes",Table3[[#This Row],[Column1.5]],"")</f>
        <v/>
      </c>
      <c r="AQ290" s="45" t="str">
        <f>IF(Table3[[#This Row],[288]]="yes",Table3[[#This Row],[Column2]],"")</f>
        <v/>
      </c>
      <c r="AR290" s="45" t="str">
        <f>IF(Table3[[#This Row],[144]]="yes",Table3[[#This Row],[Column3]],"")</f>
        <v/>
      </c>
      <c r="AS290" s="45" t="str">
        <f>IF(Table3[[#This Row],[26]]="yes",Table3[[#This Row],[Column4]],"")</f>
        <v/>
      </c>
      <c r="AT290" s="45" t="str">
        <f>IF(Table3[[#This Row],[51]]="yes",Table3[[#This Row],[Column5]],"")</f>
        <v/>
      </c>
      <c r="AU290" s="29" t="str">
        <f>IF(COUNTBLANK(Table3[[#This Row],[Date 1]:[Date 8]])=7,IF(Table3[[#This Row],[Column9]]&lt;&gt;"",IF(SUM(L290:S290)&lt;&gt;0,Table3[[#This Row],[Column9]],""),""),(SUBSTITUTE(TRIM(SUBSTITUTE(AO290&amp;","&amp;AP290&amp;","&amp;AQ290&amp;","&amp;AR290&amp;","&amp;AS290&amp;","&amp;AT290&amp;",",","," "))," ",", ")))</f>
        <v/>
      </c>
      <c r="AV290" s="35" t="str">
        <f>IF(COUNTBLANK(L290:AC290)&lt;&gt;13,IF(Table3[[#This Row],[Comments]]="Please order in multiples of 20. Minimum order of 100.",IF(COUNTBLANK(Table3[[#This Row],[Date 1]:[Order]])=12,"",1),1),IF(OR(F290="yes",G290="yes",H290="yes",I290="yes",J290="yes",K290="yes"="yes"),1,""))</f>
        <v/>
      </c>
    </row>
    <row r="291" spans="1:48" ht="36" thickBot="1" x14ac:dyDescent="0.4">
      <c r="A291" s="27" t="s">
        <v>187</v>
      </c>
      <c r="B291" s="164">
        <v>3710</v>
      </c>
      <c r="C291" s="16" t="s">
        <v>3282</v>
      </c>
      <c r="D291" s="32" t="s">
        <v>929</v>
      </c>
      <c r="E291" s="31"/>
      <c r="F291" s="30" t="s">
        <v>128</v>
      </c>
      <c r="G291" s="30" t="s">
        <v>128</v>
      </c>
      <c r="H291" s="30" t="s">
        <v>128</v>
      </c>
      <c r="I291" s="30" t="s">
        <v>128</v>
      </c>
      <c r="J291" s="30" t="s">
        <v>21</v>
      </c>
      <c r="K291" s="30" t="s">
        <v>21</v>
      </c>
      <c r="L291" s="22"/>
      <c r="M291" s="20"/>
      <c r="N291" s="20"/>
      <c r="O291" s="20"/>
      <c r="P291" s="20"/>
      <c r="Q291" s="20"/>
      <c r="R291" s="20"/>
      <c r="S291" s="21"/>
      <c r="T291" s="181" t="str">
        <f>Table3[[#This Row],[Column12]]</f>
        <v>Auto:</v>
      </c>
      <c r="U291" s="25"/>
      <c r="V291" s="51" t="str">
        <f>IF(Table3[[#This Row],[TagOrderMethod]]="Ratio:","plants per 1 tag",IF(Table3[[#This Row],[TagOrderMethod]]="tags included","",IF(Table3[[#This Row],[TagOrderMethod]]="Qty:","tags",IF(Table3[[#This Row],[TagOrderMethod]]="Auto:",IF(U291&lt;&gt;"","tags","")))))</f>
        <v/>
      </c>
      <c r="W291" s="17">
        <v>50</v>
      </c>
      <c r="X291" s="17" t="str">
        <f>IF(ISNUMBER(SEARCH("tag",Table3[[#This Row],[Notes]])), "Yes", "No")</f>
        <v>No</v>
      </c>
      <c r="Y291" s="17" t="str">
        <f>IF(Table3[[#This Row],[Column11]]="yes","tags included","Auto:")</f>
        <v>Auto:</v>
      </c>
      <c r="Z2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Row],[TagOrderMethod]]="Auto:",IF(U291&gt;0,U291,IF(COUNTBLANK(L291:S291)=8,"",(IF(Table3[[#This Row],[Column11]]&lt;&gt;"no",Table3[[#This Row],[Size]]*(SUM(Table3[[#This Row],[Date 1]:[Date 8]])),"")))),""))),(Table3[[#This Row],[Bundle]])),"")</f>
        <v/>
      </c>
      <c r="AB291" s="94" t="str">
        <f t="shared" si="5"/>
        <v/>
      </c>
      <c r="AC291" s="75"/>
      <c r="AD291" s="42"/>
      <c r="AE291" s="43"/>
      <c r="AF291" s="44"/>
      <c r="AG291" s="134" t="s">
        <v>4102</v>
      </c>
      <c r="AH291" s="134" t="s">
        <v>4103</v>
      </c>
      <c r="AI291" s="134" t="s">
        <v>4104</v>
      </c>
      <c r="AJ291" s="134" t="s">
        <v>4105</v>
      </c>
      <c r="AK291" s="134" t="s">
        <v>21</v>
      </c>
      <c r="AL291" s="134" t="s">
        <v>21</v>
      </c>
      <c r="AM291" s="134" t="b">
        <f>IF(AND(Table3[[#This Row],[Column68]]=TRUE,COUNTBLANK(Table3[[#This Row],[Date 1]:[Date 8]])=8),TRUE,FALSE)</f>
        <v>0</v>
      </c>
      <c r="AN291" s="134" t="b">
        <f>COUNTIF(Table3[[#This Row],[512]:[51]],"yes")&gt;0</f>
        <v>0</v>
      </c>
      <c r="AO291" s="45" t="str">
        <f>IF(Table3[[#This Row],[512]]="yes",Table3[[#This Row],[Column1]],"")</f>
        <v/>
      </c>
      <c r="AP291" s="45" t="str">
        <f>IF(Table3[[#This Row],[250]]="yes",Table3[[#This Row],[Column1.5]],"")</f>
        <v/>
      </c>
      <c r="AQ291" s="45" t="str">
        <f>IF(Table3[[#This Row],[288]]="yes",Table3[[#This Row],[Column2]],"")</f>
        <v/>
      </c>
      <c r="AR291" s="45" t="str">
        <f>IF(Table3[[#This Row],[144]]="yes",Table3[[#This Row],[Column3]],"")</f>
        <v/>
      </c>
      <c r="AS291" s="45" t="str">
        <f>IF(Table3[[#This Row],[26]]="yes",Table3[[#This Row],[Column4]],"")</f>
        <v/>
      </c>
      <c r="AT291" s="45" t="str">
        <f>IF(Table3[[#This Row],[51]]="yes",Table3[[#This Row],[Column5]],"")</f>
        <v/>
      </c>
      <c r="AU291" s="29" t="str">
        <f>IF(COUNTBLANK(Table3[[#This Row],[Date 1]:[Date 8]])=7,IF(Table3[[#This Row],[Column9]]&lt;&gt;"",IF(SUM(L291:S291)&lt;&gt;0,Table3[[#This Row],[Column9]],""),""),(SUBSTITUTE(TRIM(SUBSTITUTE(AO291&amp;","&amp;AP291&amp;","&amp;AQ291&amp;","&amp;AR291&amp;","&amp;AS291&amp;","&amp;AT291&amp;",",","," "))," ",", ")))</f>
        <v/>
      </c>
      <c r="AV291" s="35" t="str">
        <f>IF(COUNTBLANK(L291:AC291)&lt;&gt;13,IF(Table3[[#This Row],[Comments]]="Please order in multiples of 20. Minimum order of 100.",IF(COUNTBLANK(Table3[[#This Row],[Date 1]:[Order]])=12,"",1),1),IF(OR(F291="yes",G291="yes",H291="yes",I291="yes",J291="yes",K291="yes"="yes"),1,""))</f>
        <v/>
      </c>
    </row>
    <row r="292" spans="1:48" ht="36" thickBot="1" x14ac:dyDescent="0.4">
      <c r="A292" s="27" t="s">
        <v>187</v>
      </c>
      <c r="B292" s="164">
        <v>3715</v>
      </c>
      <c r="C292" s="16" t="s">
        <v>3282</v>
      </c>
      <c r="D292" s="32" t="s">
        <v>930</v>
      </c>
      <c r="E292" s="31"/>
      <c r="F292" s="30" t="s">
        <v>128</v>
      </c>
      <c r="G292" s="30" t="s">
        <v>128</v>
      </c>
      <c r="H292" s="30" t="s">
        <v>128</v>
      </c>
      <c r="I292" s="30" t="s">
        <v>128</v>
      </c>
      <c r="J292" s="30" t="s">
        <v>21</v>
      </c>
      <c r="K292" s="30" t="s">
        <v>21</v>
      </c>
      <c r="L292" s="22"/>
      <c r="M292" s="20"/>
      <c r="N292" s="20"/>
      <c r="O292" s="20"/>
      <c r="P292" s="20"/>
      <c r="Q292" s="20"/>
      <c r="R292" s="20"/>
      <c r="S292" s="21"/>
      <c r="T292" s="181" t="str">
        <f>Table3[[#This Row],[Column12]]</f>
        <v>Auto:</v>
      </c>
      <c r="U292" s="25"/>
      <c r="V292" s="51" t="str">
        <f>IF(Table3[[#This Row],[TagOrderMethod]]="Ratio:","plants per 1 tag",IF(Table3[[#This Row],[TagOrderMethod]]="tags included","",IF(Table3[[#This Row],[TagOrderMethod]]="Qty:","tags",IF(Table3[[#This Row],[TagOrderMethod]]="Auto:",IF(U292&lt;&gt;"","tags","")))))</f>
        <v/>
      </c>
      <c r="W292" s="17">
        <v>50</v>
      </c>
      <c r="X292" s="17" t="str">
        <f>IF(ISNUMBER(SEARCH("tag",Table3[[#This Row],[Notes]])), "Yes", "No")</f>
        <v>No</v>
      </c>
      <c r="Y292" s="17" t="str">
        <f>IF(Table3[[#This Row],[Column11]]="yes","tags included","Auto:")</f>
        <v>Auto:</v>
      </c>
      <c r="Z2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Row],[TagOrderMethod]]="Auto:",IF(U292&gt;0,U292,IF(COUNTBLANK(L292:S292)=8,"",(IF(Table3[[#This Row],[Column11]]&lt;&gt;"no",Table3[[#This Row],[Size]]*(SUM(Table3[[#This Row],[Date 1]:[Date 8]])),"")))),""))),(Table3[[#This Row],[Bundle]])),"")</f>
        <v/>
      </c>
      <c r="AB292" s="94" t="str">
        <f t="shared" si="5"/>
        <v/>
      </c>
      <c r="AC292" s="75"/>
      <c r="AD292" s="42"/>
      <c r="AE292" s="43"/>
      <c r="AF292" s="44"/>
      <c r="AG292" s="134" t="s">
        <v>2677</v>
      </c>
      <c r="AH292" s="134" t="s">
        <v>4106</v>
      </c>
      <c r="AI292" s="134" t="s">
        <v>2678</v>
      </c>
      <c r="AJ292" s="134" t="s">
        <v>2679</v>
      </c>
      <c r="AK292" s="134" t="s">
        <v>21</v>
      </c>
      <c r="AL292" s="134" t="s">
        <v>21</v>
      </c>
      <c r="AM292" s="134" t="b">
        <f>IF(AND(Table3[[#This Row],[Column68]]=TRUE,COUNTBLANK(Table3[[#This Row],[Date 1]:[Date 8]])=8),TRUE,FALSE)</f>
        <v>0</v>
      </c>
      <c r="AN292" s="134" t="b">
        <f>COUNTIF(Table3[[#This Row],[512]:[51]],"yes")&gt;0</f>
        <v>0</v>
      </c>
      <c r="AO292" s="45" t="str">
        <f>IF(Table3[[#This Row],[512]]="yes",Table3[[#This Row],[Column1]],"")</f>
        <v/>
      </c>
      <c r="AP292" s="45" t="str">
        <f>IF(Table3[[#This Row],[250]]="yes",Table3[[#This Row],[Column1.5]],"")</f>
        <v/>
      </c>
      <c r="AQ292" s="45" t="str">
        <f>IF(Table3[[#This Row],[288]]="yes",Table3[[#This Row],[Column2]],"")</f>
        <v/>
      </c>
      <c r="AR292" s="45" t="str">
        <f>IF(Table3[[#This Row],[144]]="yes",Table3[[#This Row],[Column3]],"")</f>
        <v/>
      </c>
      <c r="AS292" s="45" t="str">
        <f>IF(Table3[[#This Row],[26]]="yes",Table3[[#This Row],[Column4]],"")</f>
        <v/>
      </c>
      <c r="AT292" s="45" t="str">
        <f>IF(Table3[[#This Row],[51]]="yes",Table3[[#This Row],[Column5]],"")</f>
        <v/>
      </c>
      <c r="AU292" s="29" t="str">
        <f>IF(COUNTBLANK(Table3[[#This Row],[Date 1]:[Date 8]])=7,IF(Table3[[#This Row],[Column9]]&lt;&gt;"",IF(SUM(L292:S292)&lt;&gt;0,Table3[[#This Row],[Column9]],""),""),(SUBSTITUTE(TRIM(SUBSTITUTE(AO292&amp;","&amp;AP292&amp;","&amp;AQ292&amp;","&amp;AR292&amp;","&amp;AS292&amp;","&amp;AT292&amp;",",","," "))," ",", ")))</f>
        <v/>
      </c>
      <c r="AV292" s="35" t="str">
        <f>IF(COUNTBLANK(L292:AC292)&lt;&gt;13,IF(Table3[[#This Row],[Comments]]="Please order in multiples of 20. Minimum order of 100.",IF(COUNTBLANK(Table3[[#This Row],[Date 1]:[Order]])=12,"",1),1),IF(OR(F292="yes",G292="yes",H292="yes",I292="yes",J292="yes",K292="yes"="yes"),1,""))</f>
        <v/>
      </c>
    </row>
    <row r="293" spans="1:48" ht="36" thickBot="1" x14ac:dyDescent="0.4">
      <c r="A293" s="27" t="s">
        <v>187</v>
      </c>
      <c r="B293" s="164">
        <v>3720</v>
      </c>
      <c r="C293" s="16" t="s">
        <v>3282</v>
      </c>
      <c r="D293" s="32" t="s">
        <v>931</v>
      </c>
      <c r="E293" s="31"/>
      <c r="F293" s="30" t="s">
        <v>128</v>
      </c>
      <c r="G293" s="30" t="s">
        <v>128</v>
      </c>
      <c r="H293" s="30" t="s">
        <v>128</v>
      </c>
      <c r="I293" s="30" t="s">
        <v>128</v>
      </c>
      <c r="J293" s="30" t="s">
        <v>21</v>
      </c>
      <c r="K293" s="30" t="s">
        <v>21</v>
      </c>
      <c r="L293" s="22"/>
      <c r="M293" s="20"/>
      <c r="N293" s="20"/>
      <c r="O293" s="20"/>
      <c r="P293" s="20"/>
      <c r="Q293" s="20"/>
      <c r="R293" s="20"/>
      <c r="S293" s="21"/>
      <c r="T293" s="181" t="str">
        <f>Table3[[#This Row],[Column12]]</f>
        <v>Auto:</v>
      </c>
      <c r="U293" s="25"/>
      <c r="V293" s="51" t="str">
        <f>IF(Table3[[#This Row],[TagOrderMethod]]="Ratio:","plants per 1 tag",IF(Table3[[#This Row],[TagOrderMethod]]="tags included","",IF(Table3[[#This Row],[TagOrderMethod]]="Qty:","tags",IF(Table3[[#This Row],[TagOrderMethod]]="Auto:",IF(U293&lt;&gt;"","tags","")))))</f>
        <v/>
      </c>
      <c r="W293" s="17">
        <v>50</v>
      </c>
      <c r="X293" s="17" t="str">
        <f>IF(ISNUMBER(SEARCH("tag",Table3[[#This Row],[Notes]])), "Yes", "No")</f>
        <v>No</v>
      </c>
      <c r="Y293" s="17" t="str">
        <f>IF(Table3[[#This Row],[Column11]]="yes","tags included","Auto:")</f>
        <v>Auto:</v>
      </c>
      <c r="Z2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Row],[TagOrderMethod]]="Auto:",IF(U293&gt;0,U293,IF(COUNTBLANK(L293:S293)=8,"",(IF(Table3[[#This Row],[Column11]]&lt;&gt;"no",Table3[[#This Row],[Size]]*(SUM(Table3[[#This Row],[Date 1]:[Date 8]])),"")))),""))),(Table3[[#This Row],[Bundle]])),"")</f>
        <v/>
      </c>
      <c r="AB293" s="94" t="str">
        <f t="shared" si="5"/>
        <v/>
      </c>
      <c r="AC293" s="75"/>
      <c r="AD293" s="42"/>
      <c r="AE293" s="43"/>
      <c r="AF293" s="44"/>
      <c r="AG293" s="134" t="s">
        <v>4107</v>
      </c>
      <c r="AH293" s="134" t="s">
        <v>4108</v>
      </c>
      <c r="AI293" s="134" t="s">
        <v>4109</v>
      </c>
      <c r="AJ293" s="134" t="s">
        <v>4110</v>
      </c>
      <c r="AK293" s="134" t="s">
        <v>21</v>
      </c>
      <c r="AL293" s="134" t="s">
        <v>21</v>
      </c>
      <c r="AM293" s="134" t="b">
        <f>IF(AND(Table3[[#This Row],[Column68]]=TRUE,COUNTBLANK(Table3[[#This Row],[Date 1]:[Date 8]])=8),TRUE,FALSE)</f>
        <v>0</v>
      </c>
      <c r="AN293" s="134" t="b">
        <f>COUNTIF(Table3[[#This Row],[512]:[51]],"yes")&gt;0</f>
        <v>0</v>
      </c>
      <c r="AO293" s="45" t="str">
        <f>IF(Table3[[#This Row],[512]]="yes",Table3[[#This Row],[Column1]],"")</f>
        <v/>
      </c>
      <c r="AP293" s="45" t="str">
        <f>IF(Table3[[#This Row],[250]]="yes",Table3[[#This Row],[Column1.5]],"")</f>
        <v/>
      </c>
      <c r="AQ293" s="45" t="str">
        <f>IF(Table3[[#This Row],[288]]="yes",Table3[[#This Row],[Column2]],"")</f>
        <v/>
      </c>
      <c r="AR293" s="45" t="str">
        <f>IF(Table3[[#This Row],[144]]="yes",Table3[[#This Row],[Column3]],"")</f>
        <v/>
      </c>
      <c r="AS293" s="45" t="str">
        <f>IF(Table3[[#This Row],[26]]="yes",Table3[[#This Row],[Column4]],"")</f>
        <v/>
      </c>
      <c r="AT293" s="45" t="str">
        <f>IF(Table3[[#This Row],[51]]="yes",Table3[[#This Row],[Column5]],"")</f>
        <v/>
      </c>
      <c r="AU293" s="29" t="str">
        <f>IF(COUNTBLANK(Table3[[#This Row],[Date 1]:[Date 8]])=7,IF(Table3[[#This Row],[Column9]]&lt;&gt;"",IF(SUM(L293:S293)&lt;&gt;0,Table3[[#This Row],[Column9]],""),""),(SUBSTITUTE(TRIM(SUBSTITUTE(AO293&amp;","&amp;AP293&amp;","&amp;AQ293&amp;","&amp;AR293&amp;","&amp;AS293&amp;","&amp;AT293&amp;",",","," "))," ",", ")))</f>
        <v/>
      </c>
      <c r="AV293" s="35" t="str">
        <f>IF(COUNTBLANK(L293:AC293)&lt;&gt;13,IF(Table3[[#This Row],[Comments]]="Please order in multiples of 20. Minimum order of 100.",IF(COUNTBLANK(Table3[[#This Row],[Date 1]:[Order]])=12,"",1),1),IF(OR(F293="yes",G293="yes",H293="yes",I293="yes",J293="yes",K293="yes"="yes"),1,""))</f>
        <v/>
      </c>
    </row>
    <row r="294" spans="1:48" ht="36" thickBot="1" x14ac:dyDescent="0.4">
      <c r="A294" s="27" t="s">
        <v>187</v>
      </c>
      <c r="B294" s="164">
        <v>3725</v>
      </c>
      <c r="C294" s="16" t="s">
        <v>3282</v>
      </c>
      <c r="D294" s="32" t="s">
        <v>399</v>
      </c>
      <c r="E294" s="31"/>
      <c r="F294" s="30" t="s">
        <v>128</v>
      </c>
      <c r="G294" s="30" t="s">
        <v>21</v>
      </c>
      <c r="H294" s="30" t="s">
        <v>128</v>
      </c>
      <c r="I294" s="30" t="s">
        <v>128</v>
      </c>
      <c r="J294" s="30" t="s">
        <v>21</v>
      </c>
      <c r="K294" s="30" t="s">
        <v>21</v>
      </c>
      <c r="L294" s="22"/>
      <c r="M294" s="20"/>
      <c r="N294" s="20"/>
      <c r="O294" s="20"/>
      <c r="P294" s="20"/>
      <c r="Q294" s="20"/>
      <c r="R294" s="20"/>
      <c r="S294" s="21"/>
      <c r="T294" s="181" t="str">
        <f>Table3[[#This Row],[Column12]]</f>
        <v>Auto:</v>
      </c>
      <c r="U294" s="25"/>
      <c r="V294" s="51" t="str">
        <f>IF(Table3[[#This Row],[TagOrderMethod]]="Ratio:","plants per 1 tag",IF(Table3[[#This Row],[TagOrderMethod]]="tags included","",IF(Table3[[#This Row],[TagOrderMethod]]="Qty:","tags",IF(Table3[[#This Row],[TagOrderMethod]]="Auto:",IF(U294&lt;&gt;"","tags","")))))</f>
        <v/>
      </c>
      <c r="W294" s="17">
        <v>50</v>
      </c>
      <c r="X294" s="17" t="str">
        <f>IF(ISNUMBER(SEARCH("tag",Table3[[#This Row],[Notes]])), "Yes", "No")</f>
        <v>No</v>
      </c>
      <c r="Y294" s="17" t="str">
        <f>IF(Table3[[#This Row],[Column11]]="yes","tags included","Auto:")</f>
        <v>Auto:</v>
      </c>
      <c r="Z2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Row],[TagOrderMethod]]="Auto:",IF(U294&gt;0,U294,IF(COUNTBLANK(L294:S294)=8,"",(IF(Table3[[#This Row],[Column11]]&lt;&gt;"no",Table3[[#This Row],[Size]]*(SUM(Table3[[#This Row],[Date 1]:[Date 8]])),"")))),""))),(Table3[[#This Row],[Bundle]])),"")</f>
        <v/>
      </c>
      <c r="AB294" s="94" t="str">
        <f t="shared" si="5"/>
        <v/>
      </c>
      <c r="AC294" s="75"/>
      <c r="AD294" s="42"/>
      <c r="AE294" s="43"/>
      <c r="AF294" s="44"/>
      <c r="AG294" s="134" t="s">
        <v>4111</v>
      </c>
      <c r="AH294" s="134" t="s">
        <v>21</v>
      </c>
      <c r="AI294" s="134" t="s">
        <v>4112</v>
      </c>
      <c r="AJ294" s="134" t="s">
        <v>4113</v>
      </c>
      <c r="AK294" s="134" t="s">
        <v>21</v>
      </c>
      <c r="AL294" s="134" t="s">
        <v>21</v>
      </c>
      <c r="AM294" s="134" t="b">
        <f>IF(AND(Table3[[#This Row],[Column68]]=TRUE,COUNTBLANK(Table3[[#This Row],[Date 1]:[Date 8]])=8),TRUE,FALSE)</f>
        <v>0</v>
      </c>
      <c r="AN294" s="134" t="b">
        <f>COUNTIF(Table3[[#This Row],[512]:[51]],"yes")&gt;0</f>
        <v>0</v>
      </c>
      <c r="AO294" s="45" t="str">
        <f>IF(Table3[[#This Row],[512]]="yes",Table3[[#This Row],[Column1]],"")</f>
        <v/>
      </c>
      <c r="AP294" s="45" t="str">
        <f>IF(Table3[[#This Row],[250]]="yes",Table3[[#This Row],[Column1.5]],"")</f>
        <v/>
      </c>
      <c r="AQ294" s="45" t="str">
        <f>IF(Table3[[#This Row],[288]]="yes",Table3[[#This Row],[Column2]],"")</f>
        <v/>
      </c>
      <c r="AR294" s="45" t="str">
        <f>IF(Table3[[#This Row],[144]]="yes",Table3[[#This Row],[Column3]],"")</f>
        <v/>
      </c>
      <c r="AS294" s="45" t="str">
        <f>IF(Table3[[#This Row],[26]]="yes",Table3[[#This Row],[Column4]],"")</f>
        <v/>
      </c>
      <c r="AT294" s="45" t="str">
        <f>IF(Table3[[#This Row],[51]]="yes",Table3[[#This Row],[Column5]],"")</f>
        <v/>
      </c>
      <c r="AU294" s="29" t="str">
        <f>IF(COUNTBLANK(Table3[[#This Row],[Date 1]:[Date 8]])=7,IF(Table3[[#This Row],[Column9]]&lt;&gt;"",IF(SUM(L294:S294)&lt;&gt;0,Table3[[#This Row],[Column9]],""),""),(SUBSTITUTE(TRIM(SUBSTITUTE(AO294&amp;","&amp;AP294&amp;","&amp;AQ294&amp;","&amp;AR294&amp;","&amp;AS294&amp;","&amp;AT294&amp;",",","," "))," ",", ")))</f>
        <v/>
      </c>
      <c r="AV294" s="35" t="str">
        <f>IF(COUNTBLANK(L294:AC294)&lt;&gt;13,IF(Table3[[#This Row],[Comments]]="Please order in multiples of 20. Minimum order of 100.",IF(COUNTBLANK(Table3[[#This Row],[Date 1]:[Order]])=12,"",1),1),IF(OR(F294="yes",G294="yes",H294="yes",I294="yes",J294="yes",K294="yes"="yes"),1,""))</f>
        <v/>
      </c>
    </row>
    <row r="295" spans="1:48" ht="36" thickBot="1" x14ac:dyDescent="0.4">
      <c r="A295" s="27" t="s">
        <v>187</v>
      </c>
      <c r="B295" s="164">
        <v>3730</v>
      </c>
      <c r="C295" s="16" t="s">
        <v>3282</v>
      </c>
      <c r="D295" s="32" t="s">
        <v>400</v>
      </c>
      <c r="E295" s="31"/>
      <c r="F295" s="30" t="s">
        <v>128</v>
      </c>
      <c r="G295" s="30" t="s">
        <v>128</v>
      </c>
      <c r="H295" s="30" t="s">
        <v>128</v>
      </c>
      <c r="I295" s="30" t="s">
        <v>128</v>
      </c>
      <c r="J295" s="30" t="s">
        <v>21</v>
      </c>
      <c r="K295" s="30" t="s">
        <v>21</v>
      </c>
      <c r="L295" s="22"/>
      <c r="M295" s="20"/>
      <c r="N295" s="20"/>
      <c r="O295" s="20"/>
      <c r="P295" s="20"/>
      <c r="Q295" s="20"/>
      <c r="R295" s="20"/>
      <c r="S295" s="21"/>
      <c r="T295" s="181" t="str">
        <f>Table3[[#This Row],[Column12]]</f>
        <v>Auto:</v>
      </c>
      <c r="U295" s="25"/>
      <c r="V295" s="51" t="str">
        <f>IF(Table3[[#This Row],[TagOrderMethod]]="Ratio:","plants per 1 tag",IF(Table3[[#This Row],[TagOrderMethod]]="tags included","",IF(Table3[[#This Row],[TagOrderMethod]]="Qty:","tags",IF(Table3[[#This Row],[TagOrderMethod]]="Auto:",IF(U295&lt;&gt;"","tags","")))))</f>
        <v/>
      </c>
      <c r="W295" s="17">
        <v>50</v>
      </c>
      <c r="X295" s="17" t="str">
        <f>IF(ISNUMBER(SEARCH("tag",Table3[[#This Row],[Notes]])), "Yes", "No")</f>
        <v>No</v>
      </c>
      <c r="Y295" s="17" t="str">
        <f>IF(Table3[[#This Row],[Column11]]="yes","tags included","Auto:")</f>
        <v>Auto:</v>
      </c>
      <c r="Z2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Row],[TagOrderMethod]]="Auto:",IF(U295&gt;0,U295,IF(COUNTBLANK(L295:S295)=8,"",(IF(Table3[[#This Row],[Column11]]&lt;&gt;"no",Table3[[#This Row],[Size]]*(SUM(Table3[[#This Row],[Date 1]:[Date 8]])),"")))),""))),(Table3[[#This Row],[Bundle]])),"")</f>
        <v/>
      </c>
      <c r="AB295" s="94" t="str">
        <f t="shared" si="5"/>
        <v/>
      </c>
      <c r="AC295" s="75"/>
      <c r="AD295" s="42"/>
      <c r="AE295" s="43"/>
      <c r="AF295" s="44"/>
      <c r="AG295" s="134" t="s">
        <v>4114</v>
      </c>
      <c r="AH295" s="134" t="s">
        <v>4115</v>
      </c>
      <c r="AI295" s="134" t="s">
        <v>4116</v>
      </c>
      <c r="AJ295" s="134" t="s">
        <v>4117</v>
      </c>
      <c r="AK295" s="134" t="s">
        <v>21</v>
      </c>
      <c r="AL295" s="134" t="s">
        <v>21</v>
      </c>
      <c r="AM295" s="134" t="b">
        <f>IF(AND(Table3[[#This Row],[Column68]]=TRUE,COUNTBLANK(Table3[[#This Row],[Date 1]:[Date 8]])=8),TRUE,FALSE)</f>
        <v>0</v>
      </c>
      <c r="AN295" s="134" t="b">
        <f>COUNTIF(Table3[[#This Row],[512]:[51]],"yes")&gt;0</f>
        <v>0</v>
      </c>
      <c r="AO295" s="45" t="str">
        <f>IF(Table3[[#This Row],[512]]="yes",Table3[[#This Row],[Column1]],"")</f>
        <v/>
      </c>
      <c r="AP295" s="45" t="str">
        <f>IF(Table3[[#This Row],[250]]="yes",Table3[[#This Row],[Column1.5]],"")</f>
        <v/>
      </c>
      <c r="AQ295" s="45" t="str">
        <f>IF(Table3[[#This Row],[288]]="yes",Table3[[#This Row],[Column2]],"")</f>
        <v/>
      </c>
      <c r="AR295" s="45" t="str">
        <f>IF(Table3[[#This Row],[144]]="yes",Table3[[#This Row],[Column3]],"")</f>
        <v/>
      </c>
      <c r="AS295" s="45" t="str">
        <f>IF(Table3[[#This Row],[26]]="yes",Table3[[#This Row],[Column4]],"")</f>
        <v/>
      </c>
      <c r="AT295" s="45" t="str">
        <f>IF(Table3[[#This Row],[51]]="yes",Table3[[#This Row],[Column5]],"")</f>
        <v/>
      </c>
      <c r="AU295" s="29" t="str">
        <f>IF(COUNTBLANK(Table3[[#This Row],[Date 1]:[Date 8]])=7,IF(Table3[[#This Row],[Column9]]&lt;&gt;"",IF(SUM(L295:S295)&lt;&gt;0,Table3[[#This Row],[Column9]],""),""),(SUBSTITUTE(TRIM(SUBSTITUTE(AO295&amp;","&amp;AP295&amp;","&amp;AQ295&amp;","&amp;AR295&amp;","&amp;AS295&amp;","&amp;AT295&amp;",",","," "))," ",", ")))</f>
        <v/>
      </c>
      <c r="AV295" s="35" t="str">
        <f>IF(COUNTBLANK(L295:AC295)&lt;&gt;13,IF(Table3[[#This Row],[Comments]]="Please order in multiples of 20. Minimum order of 100.",IF(COUNTBLANK(Table3[[#This Row],[Date 1]:[Order]])=12,"",1),1),IF(OR(F295="yes",G295="yes",H295="yes",I295="yes",J295="yes",K295="yes"="yes"),1,""))</f>
        <v/>
      </c>
    </row>
    <row r="296" spans="1:48" ht="36" thickBot="1" x14ac:dyDescent="0.4">
      <c r="A296" s="27" t="s">
        <v>187</v>
      </c>
      <c r="B296" s="164">
        <v>3735</v>
      </c>
      <c r="C296" s="16" t="s">
        <v>3282</v>
      </c>
      <c r="D296" s="32" t="s">
        <v>401</v>
      </c>
      <c r="E296" s="31"/>
      <c r="F296" s="30" t="s">
        <v>128</v>
      </c>
      <c r="G296" s="30" t="s">
        <v>128</v>
      </c>
      <c r="H296" s="30" t="s">
        <v>128</v>
      </c>
      <c r="I296" s="30" t="s">
        <v>128</v>
      </c>
      <c r="J296" s="30" t="s">
        <v>21</v>
      </c>
      <c r="K296" s="30" t="s">
        <v>21</v>
      </c>
      <c r="L296" s="22"/>
      <c r="M296" s="20"/>
      <c r="N296" s="20"/>
      <c r="O296" s="20"/>
      <c r="P296" s="20"/>
      <c r="Q296" s="20"/>
      <c r="R296" s="20"/>
      <c r="S296" s="21"/>
      <c r="T296" s="181" t="str">
        <f>Table3[[#This Row],[Column12]]</f>
        <v>Auto:</v>
      </c>
      <c r="U296" s="25"/>
      <c r="V296" s="51" t="str">
        <f>IF(Table3[[#This Row],[TagOrderMethod]]="Ratio:","plants per 1 tag",IF(Table3[[#This Row],[TagOrderMethod]]="tags included","",IF(Table3[[#This Row],[TagOrderMethod]]="Qty:","tags",IF(Table3[[#This Row],[TagOrderMethod]]="Auto:",IF(U296&lt;&gt;"","tags","")))))</f>
        <v/>
      </c>
      <c r="W296" s="17">
        <v>50</v>
      </c>
      <c r="X296" s="17" t="str">
        <f>IF(ISNUMBER(SEARCH("tag",Table3[[#This Row],[Notes]])), "Yes", "No")</f>
        <v>No</v>
      </c>
      <c r="Y296" s="17" t="str">
        <f>IF(Table3[[#This Row],[Column11]]="yes","tags included","Auto:")</f>
        <v>Auto:</v>
      </c>
      <c r="Z2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Row],[TagOrderMethod]]="Auto:",IF(U296&gt;0,U296,IF(COUNTBLANK(L296:S296)=8,"",(IF(Table3[[#This Row],[Column11]]&lt;&gt;"no",Table3[[#This Row],[Size]]*(SUM(Table3[[#This Row],[Date 1]:[Date 8]])),"")))),""))),(Table3[[#This Row],[Bundle]])),"")</f>
        <v/>
      </c>
      <c r="AB296" s="94" t="str">
        <f t="shared" si="5"/>
        <v/>
      </c>
      <c r="AC296" s="75"/>
      <c r="AD296" s="42"/>
      <c r="AE296" s="43"/>
      <c r="AF296" s="44"/>
      <c r="AG296" s="134" t="s">
        <v>4118</v>
      </c>
      <c r="AH296" s="134" t="s">
        <v>4119</v>
      </c>
      <c r="AI296" s="134" t="s">
        <v>2680</v>
      </c>
      <c r="AJ296" s="134" t="s">
        <v>2681</v>
      </c>
      <c r="AK296" s="134" t="s">
        <v>21</v>
      </c>
      <c r="AL296" s="134" t="s">
        <v>21</v>
      </c>
      <c r="AM296" s="134" t="b">
        <f>IF(AND(Table3[[#This Row],[Column68]]=TRUE,COUNTBLANK(Table3[[#This Row],[Date 1]:[Date 8]])=8),TRUE,FALSE)</f>
        <v>0</v>
      </c>
      <c r="AN296" s="134" t="b">
        <f>COUNTIF(Table3[[#This Row],[512]:[51]],"yes")&gt;0</f>
        <v>0</v>
      </c>
      <c r="AO296" s="45" t="str">
        <f>IF(Table3[[#This Row],[512]]="yes",Table3[[#This Row],[Column1]],"")</f>
        <v/>
      </c>
      <c r="AP296" s="45" t="str">
        <f>IF(Table3[[#This Row],[250]]="yes",Table3[[#This Row],[Column1.5]],"")</f>
        <v/>
      </c>
      <c r="AQ296" s="45" t="str">
        <f>IF(Table3[[#This Row],[288]]="yes",Table3[[#This Row],[Column2]],"")</f>
        <v/>
      </c>
      <c r="AR296" s="45" t="str">
        <f>IF(Table3[[#This Row],[144]]="yes",Table3[[#This Row],[Column3]],"")</f>
        <v/>
      </c>
      <c r="AS296" s="45" t="str">
        <f>IF(Table3[[#This Row],[26]]="yes",Table3[[#This Row],[Column4]],"")</f>
        <v/>
      </c>
      <c r="AT296" s="45" t="str">
        <f>IF(Table3[[#This Row],[51]]="yes",Table3[[#This Row],[Column5]],"")</f>
        <v/>
      </c>
      <c r="AU296" s="29" t="str">
        <f>IF(COUNTBLANK(Table3[[#This Row],[Date 1]:[Date 8]])=7,IF(Table3[[#This Row],[Column9]]&lt;&gt;"",IF(SUM(L296:S296)&lt;&gt;0,Table3[[#This Row],[Column9]],""),""),(SUBSTITUTE(TRIM(SUBSTITUTE(AO296&amp;","&amp;AP296&amp;","&amp;AQ296&amp;","&amp;AR296&amp;","&amp;AS296&amp;","&amp;AT296&amp;",",","," "))," ",", ")))</f>
        <v/>
      </c>
      <c r="AV296" s="35" t="str">
        <f>IF(COUNTBLANK(L296:AC296)&lt;&gt;13,IF(Table3[[#This Row],[Comments]]="Please order in multiples of 20. Minimum order of 100.",IF(COUNTBLANK(Table3[[#This Row],[Date 1]:[Order]])=12,"",1),1),IF(OR(F296="yes",G296="yes",H296="yes",I296="yes",J296="yes",K296="yes"="yes"),1,""))</f>
        <v/>
      </c>
    </row>
    <row r="297" spans="1:48" ht="36" thickBot="1" x14ac:dyDescent="0.4">
      <c r="A297" s="27" t="s">
        <v>187</v>
      </c>
      <c r="B297" s="164">
        <v>3740</v>
      </c>
      <c r="C297" s="16" t="s">
        <v>3282</v>
      </c>
      <c r="D297" s="32" t="s">
        <v>402</v>
      </c>
      <c r="E297" s="31"/>
      <c r="F297" s="30" t="s">
        <v>128</v>
      </c>
      <c r="G297" s="30" t="s">
        <v>21</v>
      </c>
      <c r="H297" s="30" t="s">
        <v>128</v>
      </c>
      <c r="I297" s="30" t="s">
        <v>128</v>
      </c>
      <c r="J297" s="30" t="s">
        <v>21</v>
      </c>
      <c r="K297" s="30" t="s">
        <v>21</v>
      </c>
      <c r="L297" s="22"/>
      <c r="M297" s="20"/>
      <c r="N297" s="20"/>
      <c r="O297" s="20"/>
      <c r="P297" s="20"/>
      <c r="Q297" s="20"/>
      <c r="R297" s="20"/>
      <c r="S297" s="21"/>
      <c r="T297" s="181" t="str">
        <f>Table3[[#This Row],[Column12]]</f>
        <v>Auto:</v>
      </c>
      <c r="U297" s="25"/>
      <c r="V297" s="51" t="str">
        <f>IF(Table3[[#This Row],[TagOrderMethod]]="Ratio:","plants per 1 tag",IF(Table3[[#This Row],[TagOrderMethod]]="tags included","",IF(Table3[[#This Row],[TagOrderMethod]]="Qty:","tags",IF(Table3[[#This Row],[TagOrderMethod]]="Auto:",IF(U297&lt;&gt;"","tags","")))))</f>
        <v/>
      </c>
      <c r="W297" s="17">
        <v>50</v>
      </c>
      <c r="X297" s="17" t="str">
        <f>IF(ISNUMBER(SEARCH("tag",Table3[[#This Row],[Notes]])), "Yes", "No")</f>
        <v>No</v>
      </c>
      <c r="Y297" s="17" t="str">
        <f>IF(Table3[[#This Row],[Column11]]="yes","tags included","Auto:")</f>
        <v>Auto:</v>
      </c>
      <c r="Z2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Row],[TagOrderMethod]]="Auto:",IF(U297&gt;0,U297,IF(COUNTBLANK(L297:S297)=8,"",(IF(Table3[[#This Row],[Column11]]&lt;&gt;"no",Table3[[#This Row],[Size]]*(SUM(Table3[[#This Row],[Date 1]:[Date 8]])),"")))),""))),(Table3[[#This Row],[Bundle]])),"")</f>
        <v/>
      </c>
      <c r="AB297" s="94" t="str">
        <f t="shared" si="5"/>
        <v/>
      </c>
      <c r="AC297" s="75"/>
      <c r="AD297" s="42"/>
      <c r="AE297" s="43"/>
      <c r="AF297" s="44"/>
      <c r="AG297" s="134" t="s">
        <v>4120</v>
      </c>
      <c r="AH297" s="134" t="s">
        <v>21</v>
      </c>
      <c r="AI297" s="134" t="s">
        <v>2682</v>
      </c>
      <c r="AJ297" s="134" t="s">
        <v>2683</v>
      </c>
      <c r="AK297" s="134" t="s">
        <v>21</v>
      </c>
      <c r="AL297" s="134" t="s">
        <v>21</v>
      </c>
      <c r="AM297" s="134" t="b">
        <f>IF(AND(Table3[[#This Row],[Column68]]=TRUE,COUNTBLANK(Table3[[#This Row],[Date 1]:[Date 8]])=8),TRUE,FALSE)</f>
        <v>0</v>
      </c>
      <c r="AN297" s="134" t="b">
        <f>COUNTIF(Table3[[#This Row],[512]:[51]],"yes")&gt;0</f>
        <v>0</v>
      </c>
      <c r="AO297" s="45" t="str">
        <f>IF(Table3[[#This Row],[512]]="yes",Table3[[#This Row],[Column1]],"")</f>
        <v/>
      </c>
      <c r="AP297" s="45" t="str">
        <f>IF(Table3[[#This Row],[250]]="yes",Table3[[#This Row],[Column1.5]],"")</f>
        <v/>
      </c>
      <c r="AQ297" s="45" t="str">
        <f>IF(Table3[[#This Row],[288]]="yes",Table3[[#This Row],[Column2]],"")</f>
        <v/>
      </c>
      <c r="AR297" s="45" t="str">
        <f>IF(Table3[[#This Row],[144]]="yes",Table3[[#This Row],[Column3]],"")</f>
        <v/>
      </c>
      <c r="AS297" s="45" t="str">
        <f>IF(Table3[[#This Row],[26]]="yes",Table3[[#This Row],[Column4]],"")</f>
        <v/>
      </c>
      <c r="AT297" s="45" t="str">
        <f>IF(Table3[[#This Row],[51]]="yes",Table3[[#This Row],[Column5]],"")</f>
        <v/>
      </c>
      <c r="AU297" s="29" t="str">
        <f>IF(COUNTBLANK(Table3[[#This Row],[Date 1]:[Date 8]])=7,IF(Table3[[#This Row],[Column9]]&lt;&gt;"",IF(SUM(L297:S297)&lt;&gt;0,Table3[[#This Row],[Column9]],""),""),(SUBSTITUTE(TRIM(SUBSTITUTE(AO297&amp;","&amp;AP297&amp;","&amp;AQ297&amp;","&amp;AR297&amp;","&amp;AS297&amp;","&amp;AT297&amp;",",","," "))," ",", ")))</f>
        <v/>
      </c>
      <c r="AV297" s="35" t="str">
        <f>IF(COUNTBLANK(L297:AC297)&lt;&gt;13,IF(Table3[[#This Row],[Comments]]="Please order in multiples of 20. Minimum order of 100.",IF(COUNTBLANK(Table3[[#This Row],[Date 1]:[Order]])=12,"",1),1),IF(OR(F297="yes",G297="yes",H297="yes",I297="yes",J297="yes",K297="yes"="yes"),1,""))</f>
        <v/>
      </c>
    </row>
    <row r="298" spans="1:48" ht="36" thickBot="1" x14ac:dyDescent="0.4">
      <c r="A298" s="27" t="s">
        <v>187</v>
      </c>
      <c r="B298" s="164">
        <v>3745</v>
      </c>
      <c r="C298" s="16" t="s">
        <v>3282</v>
      </c>
      <c r="D298" s="32" t="s">
        <v>403</v>
      </c>
      <c r="E298" s="31"/>
      <c r="F298" s="30" t="s">
        <v>128</v>
      </c>
      <c r="G298" s="30" t="s">
        <v>21</v>
      </c>
      <c r="H298" s="30" t="s">
        <v>128</v>
      </c>
      <c r="I298" s="30" t="s">
        <v>128</v>
      </c>
      <c r="J298" s="30" t="s">
        <v>21</v>
      </c>
      <c r="K298" s="30" t="s">
        <v>21</v>
      </c>
      <c r="L298" s="22"/>
      <c r="M298" s="20"/>
      <c r="N298" s="20"/>
      <c r="O298" s="20"/>
      <c r="P298" s="20"/>
      <c r="Q298" s="20"/>
      <c r="R298" s="20"/>
      <c r="S298" s="21"/>
      <c r="T298" s="181" t="str">
        <f>Table3[[#This Row],[Column12]]</f>
        <v>Auto:</v>
      </c>
      <c r="U298" s="25"/>
      <c r="V298" s="51" t="str">
        <f>IF(Table3[[#This Row],[TagOrderMethod]]="Ratio:","plants per 1 tag",IF(Table3[[#This Row],[TagOrderMethod]]="tags included","",IF(Table3[[#This Row],[TagOrderMethod]]="Qty:","tags",IF(Table3[[#This Row],[TagOrderMethod]]="Auto:",IF(U298&lt;&gt;"","tags","")))))</f>
        <v/>
      </c>
      <c r="W298" s="17">
        <v>50</v>
      </c>
      <c r="X298" s="17" t="str">
        <f>IF(ISNUMBER(SEARCH("tag",Table3[[#This Row],[Notes]])), "Yes", "No")</f>
        <v>No</v>
      </c>
      <c r="Y298" s="17" t="str">
        <f>IF(Table3[[#This Row],[Column11]]="yes","tags included","Auto:")</f>
        <v>Auto:</v>
      </c>
      <c r="Z2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Row],[TagOrderMethod]]="Auto:",IF(U298&gt;0,U298,IF(COUNTBLANK(L298:S298)=8,"",(IF(Table3[[#This Row],[Column11]]&lt;&gt;"no",Table3[[#This Row],[Size]]*(SUM(Table3[[#This Row],[Date 1]:[Date 8]])),"")))),""))),(Table3[[#This Row],[Bundle]])),"")</f>
        <v/>
      </c>
      <c r="AB298" s="94" t="str">
        <f t="shared" si="5"/>
        <v/>
      </c>
      <c r="AC298" s="75"/>
      <c r="AD298" s="42"/>
      <c r="AE298" s="43"/>
      <c r="AF298" s="44"/>
      <c r="AG298" s="134" t="s">
        <v>4121</v>
      </c>
      <c r="AH298" s="134" t="s">
        <v>21</v>
      </c>
      <c r="AI298" s="134" t="s">
        <v>4122</v>
      </c>
      <c r="AJ298" s="134" t="s">
        <v>4123</v>
      </c>
      <c r="AK298" s="134" t="s">
        <v>21</v>
      </c>
      <c r="AL298" s="134" t="s">
        <v>21</v>
      </c>
      <c r="AM298" s="134" t="b">
        <f>IF(AND(Table3[[#This Row],[Column68]]=TRUE,COUNTBLANK(Table3[[#This Row],[Date 1]:[Date 8]])=8),TRUE,FALSE)</f>
        <v>0</v>
      </c>
      <c r="AN298" s="134" t="b">
        <f>COUNTIF(Table3[[#This Row],[512]:[51]],"yes")&gt;0</f>
        <v>0</v>
      </c>
      <c r="AO298" s="45" t="str">
        <f>IF(Table3[[#This Row],[512]]="yes",Table3[[#This Row],[Column1]],"")</f>
        <v/>
      </c>
      <c r="AP298" s="45" t="str">
        <f>IF(Table3[[#This Row],[250]]="yes",Table3[[#This Row],[Column1.5]],"")</f>
        <v/>
      </c>
      <c r="AQ298" s="45" t="str">
        <f>IF(Table3[[#This Row],[288]]="yes",Table3[[#This Row],[Column2]],"")</f>
        <v/>
      </c>
      <c r="AR298" s="45" t="str">
        <f>IF(Table3[[#This Row],[144]]="yes",Table3[[#This Row],[Column3]],"")</f>
        <v/>
      </c>
      <c r="AS298" s="45" t="str">
        <f>IF(Table3[[#This Row],[26]]="yes",Table3[[#This Row],[Column4]],"")</f>
        <v/>
      </c>
      <c r="AT298" s="45" t="str">
        <f>IF(Table3[[#This Row],[51]]="yes",Table3[[#This Row],[Column5]],"")</f>
        <v/>
      </c>
      <c r="AU298" s="29" t="str">
        <f>IF(COUNTBLANK(Table3[[#This Row],[Date 1]:[Date 8]])=7,IF(Table3[[#This Row],[Column9]]&lt;&gt;"",IF(SUM(L298:S298)&lt;&gt;0,Table3[[#This Row],[Column9]],""),""),(SUBSTITUTE(TRIM(SUBSTITUTE(AO298&amp;","&amp;AP298&amp;","&amp;AQ298&amp;","&amp;AR298&amp;","&amp;AS298&amp;","&amp;AT298&amp;",",","," "))," ",", ")))</f>
        <v/>
      </c>
      <c r="AV298" s="35" t="str">
        <f>IF(COUNTBLANK(L298:AC298)&lt;&gt;13,IF(Table3[[#This Row],[Comments]]="Please order in multiples of 20. Minimum order of 100.",IF(COUNTBLANK(Table3[[#This Row],[Date 1]:[Order]])=12,"",1),1),IF(OR(F298="yes",G298="yes",H298="yes",I298="yes",J298="yes",K298="yes"="yes"),1,""))</f>
        <v/>
      </c>
    </row>
    <row r="299" spans="1:48" ht="36" thickBot="1" x14ac:dyDescent="0.4">
      <c r="A299" s="27" t="s">
        <v>187</v>
      </c>
      <c r="B299" s="164">
        <v>3750</v>
      </c>
      <c r="C299" s="16" t="s">
        <v>3282</v>
      </c>
      <c r="D299" s="32" t="s">
        <v>404</v>
      </c>
      <c r="E299" s="31"/>
      <c r="F299" s="30" t="s">
        <v>128</v>
      </c>
      <c r="G299" s="30" t="s">
        <v>21</v>
      </c>
      <c r="H299" s="30" t="s">
        <v>128</v>
      </c>
      <c r="I299" s="30" t="s">
        <v>128</v>
      </c>
      <c r="J299" s="30" t="s">
        <v>21</v>
      </c>
      <c r="K299" s="30" t="s">
        <v>21</v>
      </c>
      <c r="L299" s="22"/>
      <c r="M299" s="20"/>
      <c r="N299" s="20"/>
      <c r="O299" s="20"/>
      <c r="P299" s="20"/>
      <c r="Q299" s="20"/>
      <c r="R299" s="20"/>
      <c r="S299" s="21"/>
      <c r="T299" s="181" t="str">
        <f>Table3[[#This Row],[Column12]]</f>
        <v>Auto:</v>
      </c>
      <c r="U299" s="25"/>
      <c r="V299" s="51" t="str">
        <f>IF(Table3[[#This Row],[TagOrderMethod]]="Ratio:","plants per 1 tag",IF(Table3[[#This Row],[TagOrderMethod]]="tags included","",IF(Table3[[#This Row],[TagOrderMethod]]="Qty:","tags",IF(Table3[[#This Row],[TagOrderMethod]]="Auto:",IF(U299&lt;&gt;"","tags","")))))</f>
        <v/>
      </c>
      <c r="W299" s="17">
        <v>50</v>
      </c>
      <c r="X299" s="17" t="str">
        <f>IF(ISNUMBER(SEARCH("tag",Table3[[#This Row],[Notes]])), "Yes", "No")</f>
        <v>No</v>
      </c>
      <c r="Y299" s="17" t="str">
        <f>IF(Table3[[#This Row],[Column11]]="yes","tags included","Auto:")</f>
        <v>Auto:</v>
      </c>
      <c r="Z2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Row],[TagOrderMethod]]="Auto:",IF(U299&gt;0,U299,IF(COUNTBLANK(L299:S299)=8,"",(IF(Table3[[#This Row],[Column11]]&lt;&gt;"no",Table3[[#This Row],[Size]]*(SUM(Table3[[#This Row],[Date 1]:[Date 8]])),"")))),""))),(Table3[[#This Row],[Bundle]])),"")</f>
        <v/>
      </c>
      <c r="AB299" s="94" t="str">
        <f t="shared" si="5"/>
        <v/>
      </c>
      <c r="AC299" s="75"/>
      <c r="AD299" s="42"/>
      <c r="AE299" s="43"/>
      <c r="AF299" s="44"/>
      <c r="AG299" s="134" t="s">
        <v>4124</v>
      </c>
      <c r="AH299" s="134" t="s">
        <v>21</v>
      </c>
      <c r="AI299" s="134" t="s">
        <v>4125</v>
      </c>
      <c r="AJ299" s="134" t="s">
        <v>4126</v>
      </c>
      <c r="AK299" s="134" t="s">
        <v>21</v>
      </c>
      <c r="AL299" s="134" t="s">
        <v>21</v>
      </c>
      <c r="AM299" s="134" t="b">
        <f>IF(AND(Table3[[#This Row],[Column68]]=TRUE,COUNTBLANK(Table3[[#This Row],[Date 1]:[Date 8]])=8),TRUE,FALSE)</f>
        <v>0</v>
      </c>
      <c r="AN299" s="134" t="b">
        <f>COUNTIF(Table3[[#This Row],[512]:[51]],"yes")&gt;0</f>
        <v>0</v>
      </c>
      <c r="AO299" s="45" t="str">
        <f>IF(Table3[[#This Row],[512]]="yes",Table3[[#This Row],[Column1]],"")</f>
        <v/>
      </c>
      <c r="AP299" s="45" t="str">
        <f>IF(Table3[[#This Row],[250]]="yes",Table3[[#This Row],[Column1.5]],"")</f>
        <v/>
      </c>
      <c r="AQ299" s="45" t="str">
        <f>IF(Table3[[#This Row],[288]]="yes",Table3[[#This Row],[Column2]],"")</f>
        <v/>
      </c>
      <c r="AR299" s="45" t="str">
        <f>IF(Table3[[#This Row],[144]]="yes",Table3[[#This Row],[Column3]],"")</f>
        <v/>
      </c>
      <c r="AS299" s="45" t="str">
        <f>IF(Table3[[#This Row],[26]]="yes",Table3[[#This Row],[Column4]],"")</f>
        <v/>
      </c>
      <c r="AT299" s="45" t="str">
        <f>IF(Table3[[#This Row],[51]]="yes",Table3[[#This Row],[Column5]],"")</f>
        <v/>
      </c>
      <c r="AU299" s="29" t="str">
        <f>IF(COUNTBLANK(Table3[[#This Row],[Date 1]:[Date 8]])=7,IF(Table3[[#This Row],[Column9]]&lt;&gt;"",IF(SUM(L299:S299)&lt;&gt;0,Table3[[#This Row],[Column9]],""),""),(SUBSTITUTE(TRIM(SUBSTITUTE(AO299&amp;","&amp;AP299&amp;","&amp;AQ299&amp;","&amp;AR299&amp;","&amp;AS299&amp;","&amp;AT299&amp;",",","," "))," ",", ")))</f>
        <v/>
      </c>
      <c r="AV299" s="35" t="str">
        <f>IF(COUNTBLANK(L299:AC299)&lt;&gt;13,IF(Table3[[#This Row],[Comments]]="Please order in multiples of 20. Minimum order of 100.",IF(COUNTBLANK(Table3[[#This Row],[Date 1]:[Order]])=12,"",1),1),IF(OR(F299="yes",G299="yes",H299="yes",I299="yes",J299="yes",K299="yes"="yes"),1,""))</f>
        <v/>
      </c>
    </row>
    <row r="300" spans="1:48" ht="36" thickBot="1" x14ac:dyDescent="0.4">
      <c r="A300" s="27" t="s">
        <v>187</v>
      </c>
      <c r="B300" s="164">
        <v>3755</v>
      </c>
      <c r="C300" s="16" t="s">
        <v>3282</v>
      </c>
      <c r="D300" s="32" t="s">
        <v>2319</v>
      </c>
      <c r="E300" s="31"/>
      <c r="F300" s="30" t="s">
        <v>128</v>
      </c>
      <c r="G300" s="30" t="s">
        <v>128</v>
      </c>
      <c r="H300" s="30" t="s">
        <v>128</v>
      </c>
      <c r="I300" s="30" t="s">
        <v>128</v>
      </c>
      <c r="J300" s="30" t="s">
        <v>21</v>
      </c>
      <c r="K300" s="30" t="s">
        <v>21</v>
      </c>
      <c r="L300" s="22"/>
      <c r="M300" s="20"/>
      <c r="N300" s="20"/>
      <c r="O300" s="20"/>
      <c r="P300" s="20"/>
      <c r="Q300" s="20"/>
      <c r="R300" s="20"/>
      <c r="S300" s="21"/>
      <c r="T300" s="181" t="str">
        <f>Table3[[#This Row],[Column12]]</f>
        <v>Auto:</v>
      </c>
      <c r="U300" s="25"/>
      <c r="V300" s="51" t="str">
        <f>IF(Table3[[#This Row],[TagOrderMethod]]="Ratio:","plants per 1 tag",IF(Table3[[#This Row],[TagOrderMethod]]="tags included","",IF(Table3[[#This Row],[TagOrderMethod]]="Qty:","tags",IF(Table3[[#This Row],[TagOrderMethod]]="Auto:",IF(U300&lt;&gt;"","tags","")))))</f>
        <v/>
      </c>
      <c r="W300" s="17">
        <v>50</v>
      </c>
      <c r="X300" s="17" t="str">
        <f>IF(ISNUMBER(SEARCH("tag",Table3[[#This Row],[Notes]])), "Yes", "No")</f>
        <v>No</v>
      </c>
      <c r="Y300" s="17" t="str">
        <f>IF(Table3[[#This Row],[Column11]]="yes","tags included","Auto:")</f>
        <v>Auto:</v>
      </c>
      <c r="Z3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Row],[TagOrderMethod]]="Auto:",IF(U300&gt;0,U300,IF(COUNTBLANK(L300:S300)=8,"",(IF(Table3[[#This Row],[Column11]]&lt;&gt;"no",Table3[[#This Row],[Size]]*(SUM(Table3[[#This Row],[Date 1]:[Date 8]])),"")))),""))),(Table3[[#This Row],[Bundle]])),"")</f>
        <v/>
      </c>
      <c r="AB300" s="94" t="str">
        <f t="shared" si="5"/>
        <v/>
      </c>
      <c r="AC300" s="75"/>
      <c r="AD300" s="42"/>
      <c r="AE300" s="43"/>
      <c r="AF300" s="44"/>
      <c r="AG300" s="134" t="s">
        <v>4127</v>
      </c>
      <c r="AH300" s="134" t="s">
        <v>4128</v>
      </c>
      <c r="AI300" s="134" t="s">
        <v>2684</v>
      </c>
      <c r="AJ300" s="134" t="s">
        <v>2685</v>
      </c>
      <c r="AK300" s="134" t="s">
        <v>21</v>
      </c>
      <c r="AL300" s="134" t="s">
        <v>21</v>
      </c>
      <c r="AM300" s="134" t="b">
        <f>IF(AND(Table3[[#This Row],[Column68]]=TRUE,COUNTBLANK(Table3[[#This Row],[Date 1]:[Date 8]])=8),TRUE,FALSE)</f>
        <v>0</v>
      </c>
      <c r="AN300" s="134" t="b">
        <f>COUNTIF(Table3[[#This Row],[512]:[51]],"yes")&gt;0</f>
        <v>0</v>
      </c>
      <c r="AO300" s="45" t="str">
        <f>IF(Table3[[#This Row],[512]]="yes",Table3[[#This Row],[Column1]],"")</f>
        <v/>
      </c>
      <c r="AP300" s="45" t="str">
        <f>IF(Table3[[#This Row],[250]]="yes",Table3[[#This Row],[Column1.5]],"")</f>
        <v/>
      </c>
      <c r="AQ300" s="45" t="str">
        <f>IF(Table3[[#This Row],[288]]="yes",Table3[[#This Row],[Column2]],"")</f>
        <v/>
      </c>
      <c r="AR300" s="45" t="str">
        <f>IF(Table3[[#This Row],[144]]="yes",Table3[[#This Row],[Column3]],"")</f>
        <v/>
      </c>
      <c r="AS300" s="45" t="str">
        <f>IF(Table3[[#This Row],[26]]="yes",Table3[[#This Row],[Column4]],"")</f>
        <v/>
      </c>
      <c r="AT300" s="45" t="str">
        <f>IF(Table3[[#This Row],[51]]="yes",Table3[[#This Row],[Column5]],"")</f>
        <v/>
      </c>
      <c r="AU300" s="29" t="str">
        <f>IF(COUNTBLANK(Table3[[#This Row],[Date 1]:[Date 8]])=7,IF(Table3[[#This Row],[Column9]]&lt;&gt;"",IF(SUM(L300:S300)&lt;&gt;0,Table3[[#This Row],[Column9]],""),""),(SUBSTITUTE(TRIM(SUBSTITUTE(AO300&amp;","&amp;AP300&amp;","&amp;AQ300&amp;","&amp;AR300&amp;","&amp;AS300&amp;","&amp;AT300&amp;",",","," "))," ",", ")))</f>
        <v/>
      </c>
      <c r="AV300" s="35" t="str">
        <f>IF(COUNTBLANK(L300:AC300)&lt;&gt;13,IF(Table3[[#This Row],[Comments]]="Please order in multiples of 20. Minimum order of 100.",IF(COUNTBLANK(Table3[[#This Row],[Date 1]:[Order]])=12,"",1),1),IF(OR(F300="yes",G300="yes",H300="yes",I300="yes",J300="yes",K300="yes"="yes"),1,""))</f>
        <v/>
      </c>
    </row>
    <row r="301" spans="1:48" ht="36" thickBot="1" x14ac:dyDescent="0.4">
      <c r="A301" s="27" t="s">
        <v>187</v>
      </c>
      <c r="B301" s="164">
        <v>3800</v>
      </c>
      <c r="C301" s="16" t="s">
        <v>3282</v>
      </c>
      <c r="D301" s="32" t="s">
        <v>405</v>
      </c>
      <c r="E301" s="31"/>
      <c r="F301" s="30" t="s">
        <v>128</v>
      </c>
      <c r="G301" s="30" t="s">
        <v>21</v>
      </c>
      <c r="H301" s="30" t="s">
        <v>128</v>
      </c>
      <c r="I301" s="30" t="s">
        <v>128</v>
      </c>
      <c r="J301" s="30" t="s">
        <v>21</v>
      </c>
      <c r="K301" s="30" t="s">
        <v>21</v>
      </c>
      <c r="L301" s="22"/>
      <c r="M301" s="20"/>
      <c r="N301" s="20"/>
      <c r="O301" s="20"/>
      <c r="P301" s="20"/>
      <c r="Q301" s="20"/>
      <c r="R301" s="20"/>
      <c r="S301" s="21"/>
      <c r="T301" s="181" t="str">
        <f>Table3[[#This Row],[Column12]]</f>
        <v>Auto:</v>
      </c>
      <c r="U301" s="25"/>
      <c r="V301" s="51" t="str">
        <f>IF(Table3[[#This Row],[TagOrderMethod]]="Ratio:","plants per 1 tag",IF(Table3[[#This Row],[TagOrderMethod]]="tags included","",IF(Table3[[#This Row],[TagOrderMethod]]="Qty:","tags",IF(Table3[[#This Row],[TagOrderMethod]]="Auto:",IF(U301&lt;&gt;"","tags","")))))</f>
        <v/>
      </c>
      <c r="W301" s="17">
        <v>50</v>
      </c>
      <c r="X301" s="17" t="str">
        <f>IF(ISNUMBER(SEARCH("tag",Table3[[#This Row],[Notes]])), "Yes", "No")</f>
        <v>No</v>
      </c>
      <c r="Y301" s="17" t="str">
        <f>IF(Table3[[#This Row],[Column11]]="yes","tags included","Auto:")</f>
        <v>Auto:</v>
      </c>
      <c r="Z3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Row],[TagOrderMethod]]="Auto:",IF(U301&gt;0,U301,IF(COUNTBLANK(L301:S301)=8,"",(IF(Table3[[#This Row],[Column11]]&lt;&gt;"no",Table3[[#This Row],[Size]]*(SUM(Table3[[#This Row],[Date 1]:[Date 8]])),"")))),""))),(Table3[[#This Row],[Bundle]])),"")</f>
        <v/>
      </c>
      <c r="AB301" s="94" t="str">
        <f t="shared" si="5"/>
        <v/>
      </c>
      <c r="AC301" s="75"/>
      <c r="AD301" s="42"/>
      <c r="AE301" s="43"/>
      <c r="AF301" s="44"/>
      <c r="AG301" s="134" t="s">
        <v>4129</v>
      </c>
      <c r="AH301" s="134" t="s">
        <v>21</v>
      </c>
      <c r="AI301" s="134" t="s">
        <v>4130</v>
      </c>
      <c r="AJ301" s="134" t="s">
        <v>4131</v>
      </c>
      <c r="AK301" s="134" t="s">
        <v>21</v>
      </c>
      <c r="AL301" s="134" t="s">
        <v>21</v>
      </c>
      <c r="AM301" s="134" t="b">
        <f>IF(AND(Table3[[#This Row],[Column68]]=TRUE,COUNTBLANK(Table3[[#This Row],[Date 1]:[Date 8]])=8),TRUE,FALSE)</f>
        <v>0</v>
      </c>
      <c r="AN301" s="134" t="b">
        <f>COUNTIF(Table3[[#This Row],[512]:[51]],"yes")&gt;0</f>
        <v>0</v>
      </c>
      <c r="AO301" s="45" t="str">
        <f>IF(Table3[[#This Row],[512]]="yes",Table3[[#This Row],[Column1]],"")</f>
        <v/>
      </c>
      <c r="AP301" s="45" t="str">
        <f>IF(Table3[[#This Row],[250]]="yes",Table3[[#This Row],[Column1.5]],"")</f>
        <v/>
      </c>
      <c r="AQ301" s="45" t="str">
        <f>IF(Table3[[#This Row],[288]]="yes",Table3[[#This Row],[Column2]],"")</f>
        <v/>
      </c>
      <c r="AR301" s="45" t="str">
        <f>IF(Table3[[#This Row],[144]]="yes",Table3[[#This Row],[Column3]],"")</f>
        <v/>
      </c>
      <c r="AS301" s="45" t="str">
        <f>IF(Table3[[#This Row],[26]]="yes",Table3[[#This Row],[Column4]],"")</f>
        <v/>
      </c>
      <c r="AT301" s="45" t="str">
        <f>IF(Table3[[#This Row],[51]]="yes",Table3[[#This Row],[Column5]],"")</f>
        <v/>
      </c>
      <c r="AU301" s="29" t="str">
        <f>IF(COUNTBLANK(Table3[[#This Row],[Date 1]:[Date 8]])=7,IF(Table3[[#This Row],[Column9]]&lt;&gt;"",IF(SUM(L301:S301)&lt;&gt;0,Table3[[#This Row],[Column9]],""),""),(SUBSTITUTE(TRIM(SUBSTITUTE(AO301&amp;","&amp;AP301&amp;","&amp;AQ301&amp;","&amp;AR301&amp;","&amp;AS301&amp;","&amp;AT301&amp;",",","," "))," ",", ")))</f>
        <v/>
      </c>
      <c r="AV301" s="35" t="str">
        <f>IF(COUNTBLANK(L301:AC301)&lt;&gt;13,IF(Table3[[#This Row],[Comments]]="Please order in multiples of 20. Minimum order of 100.",IF(COUNTBLANK(Table3[[#This Row],[Date 1]:[Order]])=12,"",1),1),IF(OR(F301="yes",G301="yes",H301="yes",I301="yes",J301="yes",K301="yes"="yes"),1,""))</f>
        <v/>
      </c>
    </row>
    <row r="302" spans="1:48" ht="36" thickBot="1" x14ac:dyDescent="0.4">
      <c r="A302" s="27" t="s">
        <v>187</v>
      </c>
      <c r="B302" s="164">
        <v>3805</v>
      </c>
      <c r="C302" s="16" t="s">
        <v>3282</v>
      </c>
      <c r="D302" s="32" t="s">
        <v>406</v>
      </c>
      <c r="E302" s="31"/>
      <c r="F302" s="30" t="s">
        <v>128</v>
      </c>
      <c r="G302" s="30" t="s">
        <v>21</v>
      </c>
      <c r="H302" s="30" t="s">
        <v>128</v>
      </c>
      <c r="I302" s="30" t="s">
        <v>128</v>
      </c>
      <c r="J302" s="30" t="s">
        <v>21</v>
      </c>
      <c r="K302" s="30" t="s">
        <v>21</v>
      </c>
      <c r="L302" s="22"/>
      <c r="M302" s="20"/>
      <c r="N302" s="20"/>
      <c r="O302" s="20"/>
      <c r="P302" s="20"/>
      <c r="Q302" s="20"/>
      <c r="R302" s="20"/>
      <c r="S302" s="21"/>
      <c r="T302" s="181" t="str">
        <f>Table3[[#This Row],[Column12]]</f>
        <v>Auto:</v>
      </c>
      <c r="U302" s="25"/>
      <c r="V302" s="51" t="str">
        <f>IF(Table3[[#This Row],[TagOrderMethod]]="Ratio:","plants per 1 tag",IF(Table3[[#This Row],[TagOrderMethod]]="tags included","",IF(Table3[[#This Row],[TagOrderMethod]]="Qty:","tags",IF(Table3[[#This Row],[TagOrderMethod]]="Auto:",IF(U302&lt;&gt;"","tags","")))))</f>
        <v/>
      </c>
      <c r="W302" s="17">
        <v>50</v>
      </c>
      <c r="X302" s="17" t="str">
        <f>IF(ISNUMBER(SEARCH("tag",Table3[[#This Row],[Notes]])), "Yes", "No")</f>
        <v>No</v>
      </c>
      <c r="Y302" s="17" t="str">
        <f>IF(Table3[[#This Row],[Column11]]="yes","tags included","Auto:")</f>
        <v>Auto:</v>
      </c>
      <c r="Z3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Row],[TagOrderMethod]]="Auto:",IF(U302&gt;0,U302,IF(COUNTBLANK(L302:S302)=8,"",(IF(Table3[[#This Row],[Column11]]&lt;&gt;"no",Table3[[#This Row],[Size]]*(SUM(Table3[[#This Row],[Date 1]:[Date 8]])),"")))),""))),(Table3[[#This Row],[Bundle]])),"")</f>
        <v/>
      </c>
      <c r="AB302" s="94" t="str">
        <f t="shared" si="5"/>
        <v/>
      </c>
      <c r="AC302" s="75"/>
      <c r="AD302" s="42"/>
      <c r="AE302" s="43"/>
      <c r="AF302" s="44"/>
      <c r="AG302" s="134" t="s">
        <v>4132</v>
      </c>
      <c r="AH302" s="134" t="s">
        <v>21</v>
      </c>
      <c r="AI302" s="134" t="s">
        <v>4133</v>
      </c>
      <c r="AJ302" s="134" t="s">
        <v>2015</v>
      </c>
      <c r="AK302" s="134" t="s">
        <v>21</v>
      </c>
      <c r="AL302" s="134" t="s">
        <v>21</v>
      </c>
      <c r="AM302" s="134" t="b">
        <f>IF(AND(Table3[[#This Row],[Column68]]=TRUE,COUNTBLANK(Table3[[#This Row],[Date 1]:[Date 8]])=8),TRUE,FALSE)</f>
        <v>0</v>
      </c>
      <c r="AN302" s="134" t="b">
        <f>COUNTIF(Table3[[#This Row],[512]:[51]],"yes")&gt;0</f>
        <v>0</v>
      </c>
      <c r="AO302" s="45" t="str">
        <f>IF(Table3[[#This Row],[512]]="yes",Table3[[#This Row],[Column1]],"")</f>
        <v/>
      </c>
      <c r="AP302" s="45" t="str">
        <f>IF(Table3[[#This Row],[250]]="yes",Table3[[#This Row],[Column1.5]],"")</f>
        <v/>
      </c>
      <c r="AQ302" s="45" t="str">
        <f>IF(Table3[[#This Row],[288]]="yes",Table3[[#This Row],[Column2]],"")</f>
        <v/>
      </c>
      <c r="AR302" s="45" t="str">
        <f>IF(Table3[[#This Row],[144]]="yes",Table3[[#This Row],[Column3]],"")</f>
        <v/>
      </c>
      <c r="AS302" s="45" t="str">
        <f>IF(Table3[[#This Row],[26]]="yes",Table3[[#This Row],[Column4]],"")</f>
        <v/>
      </c>
      <c r="AT302" s="45" t="str">
        <f>IF(Table3[[#This Row],[51]]="yes",Table3[[#This Row],[Column5]],"")</f>
        <v/>
      </c>
      <c r="AU302" s="29" t="str">
        <f>IF(COUNTBLANK(Table3[[#This Row],[Date 1]:[Date 8]])=7,IF(Table3[[#This Row],[Column9]]&lt;&gt;"",IF(SUM(L302:S302)&lt;&gt;0,Table3[[#This Row],[Column9]],""),""),(SUBSTITUTE(TRIM(SUBSTITUTE(AO302&amp;","&amp;AP302&amp;","&amp;AQ302&amp;","&amp;AR302&amp;","&amp;AS302&amp;","&amp;AT302&amp;",",","," "))," ",", ")))</f>
        <v/>
      </c>
      <c r="AV302" s="35" t="str">
        <f>IF(COUNTBLANK(L302:AC302)&lt;&gt;13,IF(Table3[[#This Row],[Comments]]="Please order in multiples of 20. Minimum order of 100.",IF(COUNTBLANK(Table3[[#This Row],[Date 1]:[Order]])=12,"",1),1),IF(OR(F302="yes",G302="yes",H302="yes",I302="yes",J302="yes",K302="yes"="yes"),1,""))</f>
        <v/>
      </c>
    </row>
    <row r="303" spans="1:48" ht="36" thickBot="1" x14ac:dyDescent="0.4">
      <c r="A303" s="27" t="s">
        <v>187</v>
      </c>
      <c r="B303" s="164">
        <v>3810</v>
      </c>
      <c r="C303" s="16" t="s">
        <v>3282</v>
      </c>
      <c r="D303" s="32" t="s">
        <v>760</v>
      </c>
      <c r="E303" s="31"/>
      <c r="F303" s="30" t="s">
        <v>128</v>
      </c>
      <c r="G303" s="30" t="s">
        <v>21</v>
      </c>
      <c r="H303" s="30" t="s">
        <v>128</v>
      </c>
      <c r="I303" s="30" t="s">
        <v>128</v>
      </c>
      <c r="J303" s="30" t="s">
        <v>21</v>
      </c>
      <c r="K303" s="30" t="s">
        <v>21</v>
      </c>
      <c r="L303" s="22"/>
      <c r="M303" s="20"/>
      <c r="N303" s="20"/>
      <c r="O303" s="20"/>
      <c r="P303" s="20"/>
      <c r="Q303" s="20"/>
      <c r="R303" s="20"/>
      <c r="S303" s="21"/>
      <c r="T303" s="181" t="str">
        <f>Table3[[#This Row],[Column12]]</f>
        <v>Auto:</v>
      </c>
      <c r="U303" s="25"/>
      <c r="V303" s="51" t="str">
        <f>IF(Table3[[#This Row],[TagOrderMethod]]="Ratio:","plants per 1 tag",IF(Table3[[#This Row],[TagOrderMethod]]="tags included","",IF(Table3[[#This Row],[TagOrderMethod]]="Qty:","tags",IF(Table3[[#This Row],[TagOrderMethod]]="Auto:",IF(U303&lt;&gt;"","tags","")))))</f>
        <v/>
      </c>
      <c r="W303" s="17">
        <v>50</v>
      </c>
      <c r="X303" s="17" t="str">
        <f>IF(ISNUMBER(SEARCH("tag",Table3[[#This Row],[Notes]])), "Yes", "No")</f>
        <v>No</v>
      </c>
      <c r="Y303" s="17" t="str">
        <f>IF(Table3[[#This Row],[Column11]]="yes","tags included","Auto:")</f>
        <v>Auto:</v>
      </c>
      <c r="Z3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Row],[TagOrderMethod]]="Auto:",IF(U303&gt;0,U303,IF(COUNTBLANK(L303:S303)=8,"",(IF(Table3[[#This Row],[Column11]]&lt;&gt;"no",Table3[[#This Row],[Size]]*(SUM(Table3[[#This Row],[Date 1]:[Date 8]])),"")))),""))),(Table3[[#This Row],[Bundle]])),"")</f>
        <v/>
      </c>
      <c r="AB303" s="94" t="str">
        <f t="shared" si="5"/>
        <v/>
      </c>
      <c r="AC303" s="75"/>
      <c r="AD303" s="42"/>
      <c r="AE303" s="43"/>
      <c r="AF303" s="44"/>
      <c r="AG303" s="134" t="s">
        <v>4134</v>
      </c>
      <c r="AH303" s="134" t="s">
        <v>21</v>
      </c>
      <c r="AI303" s="134" t="s">
        <v>4135</v>
      </c>
      <c r="AJ303" s="134" t="s">
        <v>1605</v>
      </c>
      <c r="AK303" s="134" t="s">
        <v>21</v>
      </c>
      <c r="AL303" s="134" t="s">
        <v>21</v>
      </c>
      <c r="AM303" s="134" t="b">
        <f>IF(AND(Table3[[#This Row],[Column68]]=TRUE,COUNTBLANK(Table3[[#This Row],[Date 1]:[Date 8]])=8),TRUE,FALSE)</f>
        <v>0</v>
      </c>
      <c r="AN303" s="134" t="b">
        <f>COUNTIF(Table3[[#This Row],[512]:[51]],"yes")&gt;0</f>
        <v>0</v>
      </c>
      <c r="AO303" s="45" t="str">
        <f>IF(Table3[[#This Row],[512]]="yes",Table3[[#This Row],[Column1]],"")</f>
        <v/>
      </c>
      <c r="AP303" s="45" t="str">
        <f>IF(Table3[[#This Row],[250]]="yes",Table3[[#This Row],[Column1.5]],"")</f>
        <v/>
      </c>
      <c r="AQ303" s="45" t="str">
        <f>IF(Table3[[#This Row],[288]]="yes",Table3[[#This Row],[Column2]],"")</f>
        <v/>
      </c>
      <c r="AR303" s="45" t="str">
        <f>IF(Table3[[#This Row],[144]]="yes",Table3[[#This Row],[Column3]],"")</f>
        <v/>
      </c>
      <c r="AS303" s="45" t="str">
        <f>IF(Table3[[#This Row],[26]]="yes",Table3[[#This Row],[Column4]],"")</f>
        <v/>
      </c>
      <c r="AT303" s="45" t="str">
        <f>IF(Table3[[#This Row],[51]]="yes",Table3[[#This Row],[Column5]],"")</f>
        <v/>
      </c>
      <c r="AU303" s="29" t="str">
        <f>IF(COUNTBLANK(Table3[[#This Row],[Date 1]:[Date 8]])=7,IF(Table3[[#This Row],[Column9]]&lt;&gt;"",IF(SUM(L303:S303)&lt;&gt;0,Table3[[#This Row],[Column9]],""),""),(SUBSTITUTE(TRIM(SUBSTITUTE(AO303&amp;","&amp;AP303&amp;","&amp;AQ303&amp;","&amp;AR303&amp;","&amp;AS303&amp;","&amp;AT303&amp;",",","," "))," ",", ")))</f>
        <v/>
      </c>
      <c r="AV303" s="35" t="str">
        <f>IF(COUNTBLANK(L303:AC303)&lt;&gt;13,IF(Table3[[#This Row],[Comments]]="Please order in multiples of 20. Minimum order of 100.",IF(COUNTBLANK(Table3[[#This Row],[Date 1]:[Order]])=12,"",1),1),IF(OR(F303="yes",G303="yes",H303="yes",I303="yes",J303="yes",K303="yes"="yes"),1,""))</f>
        <v/>
      </c>
    </row>
    <row r="304" spans="1:48" ht="36" thickBot="1" x14ac:dyDescent="0.4">
      <c r="A304" s="27" t="s">
        <v>187</v>
      </c>
      <c r="B304" s="164">
        <v>3815</v>
      </c>
      <c r="C304" s="16" t="s">
        <v>3282</v>
      </c>
      <c r="D304" s="32" t="s">
        <v>407</v>
      </c>
      <c r="E304" s="31"/>
      <c r="F304" s="30" t="s">
        <v>128</v>
      </c>
      <c r="G304" s="30" t="s">
        <v>21</v>
      </c>
      <c r="H304" s="30" t="s">
        <v>128</v>
      </c>
      <c r="I304" s="30" t="s">
        <v>128</v>
      </c>
      <c r="J304" s="30" t="s">
        <v>21</v>
      </c>
      <c r="K304" s="30" t="s">
        <v>21</v>
      </c>
      <c r="L304" s="22"/>
      <c r="M304" s="20"/>
      <c r="N304" s="20"/>
      <c r="O304" s="20"/>
      <c r="P304" s="20"/>
      <c r="Q304" s="20"/>
      <c r="R304" s="20"/>
      <c r="S304" s="21"/>
      <c r="T304" s="181" t="str">
        <f>Table3[[#This Row],[Column12]]</f>
        <v>Auto:</v>
      </c>
      <c r="U304" s="25"/>
      <c r="V304" s="51" t="str">
        <f>IF(Table3[[#This Row],[TagOrderMethod]]="Ratio:","plants per 1 tag",IF(Table3[[#This Row],[TagOrderMethod]]="tags included","",IF(Table3[[#This Row],[TagOrderMethod]]="Qty:","tags",IF(Table3[[#This Row],[TagOrderMethod]]="Auto:",IF(U304&lt;&gt;"","tags","")))))</f>
        <v/>
      </c>
      <c r="W304" s="17">
        <v>50</v>
      </c>
      <c r="X304" s="17" t="str">
        <f>IF(ISNUMBER(SEARCH("tag",Table3[[#This Row],[Notes]])), "Yes", "No")</f>
        <v>No</v>
      </c>
      <c r="Y304" s="17" t="str">
        <f>IF(Table3[[#This Row],[Column11]]="yes","tags included","Auto:")</f>
        <v>Auto:</v>
      </c>
      <c r="Z3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Row],[TagOrderMethod]]="Auto:",IF(U304&gt;0,U304,IF(COUNTBLANK(L304:S304)=8,"",(IF(Table3[[#This Row],[Column11]]&lt;&gt;"no",Table3[[#This Row],[Size]]*(SUM(Table3[[#This Row],[Date 1]:[Date 8]])),"")))),""))),(Table3[[#This Row],[Bundle]])),"")</f>
        <v/>
      </c>
      <c r="AB304" s="94" t="str">
        <f t="shared" si="5"/>
        <v/>
      </c>
      <c r="AC304" s="75"/>
      <c r="AD304" s="42"/>
      <c r="AE304" s="43"/>
      <c r="AF304" s="44"/>
      <c r="AG304" s="134" t="s">
        <v>4136</v>
      </c>
      <c r="AH304" s="134" t="s">
        <v>21</v>
      </c>
      <c r="AI304" s="134" t="s">
        <v>4137</v>
      </c>
      <c r="AJ304" s="134" t="s">
        <v>2016</v>
      </c>
      <c r="AK304" s="134" t="s">
        <v>21</v>
      </c>
      <c r="AL304" s="134" t="s">
        <v>21</v>
      </c>
      <c r="AM304" s="134" t="b">
        <f>IF(AND(Table3[[#This Row],[Column68]]=TRUE,COUNTBLANK(Table3[[#This Row],[Date 1]:[Date 8]])=8),TRUE,FALSE)</f>
        <v>0</v>
      </c>
      <c r="AN304" s="134" t="b">
        <f>COUNTIF(Table3[[#This Row],[512]:[51]],"yes")&gt;0</f>
        <v>0</v>
      </c>
      <c r="AO304" s="45" t="str">
        <f>IF(Table3[[#This Row],[512]]="yes",Table3[[#This Row],[Column1]],"")</f>
        <v/>
      </c>
      <c r="AP304" s="45" t="str">
        <f>IF(Table3[[#This Row],[250]]="yes",Table3[[#This Row],[Column1.5]],"")</f>
        <v/>
      </c>
      <c r="AQ304" s="45" t="str">
        <f>IF(Table3[[#This Row],[288]]="yes",Table3[[#This Row],[Column2]],"")</f>
        <v/>
      </c>
      <c r="AR304" s="45" t="str">
        <f>IF(Table3[[#This Row],[144]]="yes",Table3[[#This Row],[Column3]],"")</f>
        <v/>
      </c>
      <c r="AS304" s="45" t="str">
        <f>IF(Table3[[#This Row],[26]]="yes",Table3[[#This Row],[Column4]],"")</f>
        <v/>
      </c>
      <c r="AT304" s="45" t="str">
        <f>IF(Table3[[#This Row],[51]]="yes",Table3[[#This Row],[Column5]],"")</f>
        <v/>
      </c>
      <c r="AU304" s="29" t="str">
        <f>IF(COUNTBLANK(Table3[[#This Row],[Date 1]:[Date 8]])=7,IF(Table3[[#This Row],[Column9]]&lt;&gt;"",IF(SUM(L304:S304)&lt;&gt;0,Table3[[#This Row],[Column9]],""),""),(SUBSTITUTE(TRIM(SUBSTITUTE(AO304&amp;","&amp;AP304&amp;","&amp;AQ304&amp;","&amp;AR304&amp;","&amp;AS304&amp;","&amp;AT304&amp;",",","," "))," ",", ")))</f>
        <v/>
      </c>
      <c r="AV304" s="35" t="str">
        <f>IF(COUNTBLANK(L304:AC304)&lt;&gt;13,IF(Table3[[#This Row],[Comments]]="Please order in multiples of 20. Minimum order of 100.",IF(COUNTBLANK(Table3[[#This Row],[Date 1]:[Order]])=12,"",1),1),IF(OR(F304="yes",G304="yes",H304="yes",I304="yes",J304="yes",K304="yes"="yes"),1,""))</f>
        <v/>
      </c>
    </row>
    <row r="305" spans="1:48" ht="36" thickBot="1" x14ac:dyDescent="0.4">
      <c r="A305" s="27" t="s">
        <v>187</v>
      </c>
      <c r="B305" s="164">
        <v>3820</v>
      </c>
      <c r="C305" s="16" t="s">
        <v>3282</v>
      </c>
      <c r="D305" s="32" t="s">
        <v>761</v>
      </c>
      <c r="E305" s="31"/>
      <c r="F305" s="30" t="s">
        <v>128</v>
      </c>
      <c r="G305" s="30" t="s">
        <v>21</v>
      </c>
      <c r="H305" s="30" t="s">
        <v>128</v>
      </c>
      <c r="I305" s="30" t="s">
        <v>128</v>
      </c>
      <c r="J305" s="30" t="s">
        <v>21</v>
      </c>
      <c r="K305" s="30" t="s">
        <v>21</v>
      </c>
      <c r="L305" s="22"/>
      <c r="M305" s="20"/>
      <c r="N305" s="20"/>
      <c r="O305" s="20"/>
      <c r="P305" s="20"/>
      <c r="Q305" s="20"/>
      <c r="R305" s="20"/>
      <c r="S305" s="21"/>
      <c r="T305" s="181" t="str">
        <f>Table3[[#This Row],[Column12]]</f>
        <v>Auto:</v>
      </c>
      <c r="U305" s="25"/>
      <c r="V305" s="51" t="str">
        <f>IF(Table3[[#This Row],[TagOrderMethod]]="Ratio:","plants per 1 tag",IF(Table3[[#This Row],[TagOrderMethod]]="tags included","",IF(Table3[[#This Row],[TagOrderMethod]]="Qty:","tags",IF(Table3[[#This Row],[TagOrderMethod]]="Auto:",IF(U305&lt;&gt;"","tags","")))))</f>
        <v/>
      </c>
      <c r="W305" s="17">
        <v>50</v>
      </c>
      <c r="X305" s="17" t="str">
        <f>IF(ISNUMBER(SEARCH("tag",Table3[[#This Row],[Notes]])), "Yes", "No")</f>
        <v>No</v>
      </c>
      <c r="Y305" s="17" t="str">
        <f>IF(Table3[[#This Row],[Column11]]="yes","tags included","Auto:")</f>
        <v>Auto:</v>
      </c>
      <c r="Z3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Row],[TagOrderMethod]]="Auto:",IF(U305&gt;0,U305,IF(COUNTBLANK(L305:S305)=8,"",(IF(Table3[[#This Row],[Column11]]&lt;&gt;"no",Table3[[#This Row],[Size]]*(SUM(Table3[[#This Row],[Date 1]:[Date 8]])),"")))),""))),(Table3[[#This Row],[Bundle]])),"")</f>
        <v/>
      </c>
      <c r="AB305" s="94" t="str">
        <f t="shared" si="5"/>
        <v/>
      </c>
      <c r="AC305" s="75"/>
      <c r="AD305" s="42"/>
      <c r="AE305" s="43"/>
      <c r="AF305" s="44"/>
      <c r="AG305" s="134" t="s">
        <v>4138</v>
      </c>
      <c r="AH305" s="134" t="s">
        <v>21</v>
      </c>
      <c r="AI305" s="134" t="s">
        <v>4139</v>
      </c>
      <c r="AJ305" s="134" t="s">
        <v>4140</v>
      </c>
      <c r="AK305" s="134" t="s">
        <v>21</v>
      </c>
      <c r="AL305" s="134" t="s">
        <v>21</v>
      </c>
      <c r="AM305" s="134" t="b">
        <f>IF(AND(Table3[[#This Row],[Column68]]=TRUE,COUNTBLANK(Table3[[#This Row],[Date 1]:[Date 8]])=8),TRUE,FALSE)</f>
        <v>0</v>
      </c>
      <c r="AN305" s="134" t="b">
        <f>COUNTIF(Table3[[#This Row],[512]:[51]],"yes")&gt;0</f>
        <v>0</v>
      </c>
      <c r="AO305" s="45" t="str">
        <f>IF(Table3[[#This Row],[512]]="yes",Table3[[#This Row],[Column1]],"")</f>
        <v/>
      </c>
      <c r="AP305" s="45" t="str">
        <f>IF(Table3[[#This Row],[250]]="yes",Table3[[#This Row],[Column1.5]],"")</f>
        <v/>
      </c>
      <c r="AQ305" s="45" t="str">
        <f>IF(Table3[[#This Row],[288]]="yes",Table3[[#This Row],[Column2]],"")</f>
        <v/>
      </c>
      <c r="AR305" s="45" t="str">
        <f>IF(Table3[[#This Row],[144]]="yes",Table3[[#This Row],[Column3]],"")</f>
        <v/>
      </c>
      <c r="AS305" s="45" t="str">
        <f>IF(Table3[[#This Row],[26]]="yes",Table3[[#This Row],[Column4]],"")</f>
        <v/>
      </c>
      <c r="AT305" s="45" t="str">
        <f>IF(Table3[[#This Row],[51]]="yes",Table3[[#This Row],[Column5]],"")</f>
        <v/>
      </c>
      <c r="AU305" s="29" t="str">
        <f>IF(COUNTBLANK(Table3[[#This Row],[Date 1]:[Date 8]])=7,IF(Table3[[#This Row],[Column9]]&lt;&gt;"",IF(SUM(L305:S305)&lt;&gt;0,Table3[[#This Row],[Column9]],""),""),(SUBSTITUTE(TRIM(SUBSTITUTE(AO305&amp;","&amp;AP305&amp;","&amp;AQ305&amp;","&amp;AR305&amp;","&amp;AS305&amp;","&amp;AT305&amp;",",","," "))," ",", ")))</f>
        <v/>
      </c>
      <c r="AV305" s="35" t="str">
        <f>IF(COUNTBLANK(L305:AC305)&lt;&gt;13,IF(Table3[[#This Row],[Comments]]="Please order in multiples of 20. Minimum order of 100.",IF(COUNTBLANK(Table3[[#This Row],[Date 1]:[Order]])=12,"",1),1),IF(OR(F305="yes",G305="yes",H305="yes",I305="yes",J305="yes",K305="yes"="yes"),1,""))</f>
        <v/>
      </c>
    </row>
    <row r="306" spans="1:48" ht="36" thickBot="1" x14ac:dyDescent="0.4">
      <c r="A306" s="27" t="s">
        <v>187</v>
      </c>
      <c r="B306" s="164">
        <v>3825</v>
      </c>
      <c r="C306" s="16" t="s">
        <v>3282</v>
      </c>
      <c r="D306" s="32" t="s">
        <v>408</v>
      </c>
      <c r="E306" s="31"/>
      <c r="F306" s="30" t="s">
        <v>128</v>
      </c>
      <c r="G306" s="30" t="s">
        <v>21</v>
      </c>
      <c r="H306" s="30" t="s">
        <v>128</v>
      </c>
      <c r="I306" s="30" t="s">
        <v>128</v>
      </c>
      <c r="J306" s="30" t="s">
        <v>21</v>
      </c>
      <c r="K306" s="30" t="s">
        <v>21</v>
      </c>
      <c r="L306" s="22"/>
      <c r="M306" s="20"/>
      <c r="N306" s="20"/>
      <c r="O306" s="20"/>
      <c r="P306" s="20"/>
      <c r="Q306" s="20"/>
      <c r="R306" s="20"/>
      <c r="S306" s="21"/>
      <c r="T306" s="181" t="str">
        <f>Table3[[#This Row],[Column12]]</f>
        <v>Auto:</v>
      </c>
      <c r="U306" s="25"/>
      <c r="V306" s="51" t="str">
        <f>IF(Table3[[#This Row],[TagOrderMethod]]="Ratio:","plants per 1 tag",IF(Table3[[#This Row],[TagOrderMethod]]="tags included","",IF(Table3[[#This Row],[TagOrderMethod]]="Qty:","tags",IF(Table3[[#This Row],[TagOrderMethod]]="Auto:",IF(U306&lt;&gt;"","tags","")))))</f>
        <v/>
      </c>
      <c r="W306" s="17">
        <v>50</v>
      </c>
      <c r="X306" s="17" t="str">
        <f>IF(ISNUMBER(SEARCH("tag",Table3[[#This Row],[Notes]])), "Yes", "No")</f>
        <v>No</v>
      </c>
      <c r="Y306" s="17" t="str">
        <f>IF(Table3[[#This Row],[Column11]]="yes","tags included","Auto:")</f>
        <v>Auto:</v>
      </c>
      <c r="Z3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Row],[TagOrderMethod]]="Auto:",IF(U306&gt;0,U306,IF(COUNTBLANK(L306:S306)=8,"",(IF(Table3[[#This Row],[Column11]]&lt;&gt;"no",Table3[[#This Row],[Size]]*(SUM(Table3[[#This Row],[Date 1]:[Date 8]])),"")))),""))),(Table3[[#This Row],[Bundle]])),"")</f>
        <v/>
      </c>
      <c r="AB306" s="94" t="str">
        <f t="shared" si="5"/>
        <v/>
      </c>
      <c r="AC306" s="75"/>
      <c r="AD306" s="42"/>
      <c r="AE306" s="43"/>
      <c r="AF306" s="44"/>
      <c r="AG306" s="134" t="s">
        <v>4141</v>
      </c>
      <c r="AH306" s="134" t="s">
        <v>21</v>
      </c>
      <c r="AI306" s="134" t="s">
        <v>4142</v>
      </c>
      <c r="AJ306" s="134" t="s">
        <v>4143</v>
      </c>
      <c r="AK306" s="134" t="s">
        <v>21</v>
      </c>
      <c r="AL306" s="134" t="s">
        <v>21</v>
      </c>
      <c r="AM306" s="134" t="b">
        <f>IF(AND(Table3[[#This Row],[Column68]]=TRUE,COUNTBLANK(Table3[[#This Row],[Date 1]:[Date 8]])=8),TRUE,FALSE)</f>
        <v>0</v>
      </c>
      <c r="AN306" s="134" t="b">
        <f>COUNTIF(Table3[[#This Row],[512]:[51]],"yes")&gt;0</f>
        <v>0</v>
      </c>
      <c r="AO306" s="45" t="str">
        <f>IF(Table3[[#This Row],[512]]="yes",Table3[[#This Row],[Column1]],"")</f>
        <v/>
      </c>
      <c r="AP306" s="45" t="str">
        <f>IF(Table3[[#This Row],[250]]="yes",Table3[[#This Row],[Column1.5]],"")</f>
        <v/>
      </c>
      <c r="AQ306" s="45" t="str">
        <f>IF(Table3[[#This Row],[288]]="yes",Table3[[#This Row],[Column2]],"")</f>
        <v/>
      </c>
      <c r="AR306" s="45" t="str">
        <f>IF(Table3[[#This Row],[144]]="yes",Table3[[#This Row],[Column3]],"")</f>
        <v/>
      </c>
      <c r="AS306" s="45" t="str">
        <f>IF(Table3[[#This Row],[26]]="yes",Table3[[#This Row],[Column4]],"")</f>
        <v/>
      </c>
      <c r="AT306" s="45" t="str">
        <f>IF(Table3[[#This Row],[51]]="yes",Table3[[#This Row],[Column5]],"")</f>
        <v/>
      </c>
      <c r="AU306" s="29" t="str">
        <f>IF(COUNTBLANK(Table3[[#This Row],[Date 1]:[Date 8]])=7,IF(Table3[[#This Row],[Column9]]&lt;&gt;"",IF(SUM(L306:S306)&lt;&gt;0,Table3[[#This Row],[Column9]],""),""),(SUBSTITUTE(TRIM(SUBSTITUTE(AO306&amp;","&amp;AP306&amp;","&amp;AQ306&amp;","&amp;AR306&amp;","&amp;AS306&amp;","&amp;AT306&amp;",",","," "))," ",", ")))</f>
        <v/>
      </c>
      <c r="AV306" s="35" t="str">
        <f>IF(COUNTBLANK(L306:AC306)&lt;&gt;13,IF(Table3[[#This Row],[Comments]]="Please order in multiples of 20. Minimum order of 100.",IF(COUNTBLANK(Table3[[#This Row],[Date 1]:[Order]])=12,"",1),1),IF(OR(F306="yes",G306="yes",H306="yes",I306="yes",J306="yes",K306="yes"="yes"),1,""))</f>
        <v/>
      </c>
    </row>
    <row r="307" spans="1:48" ht="36" thickBot="1" x14ac:dyDescent="0.4">
      <c r="A307" s="27" t="s">
        <v>187</v>
      </c>
      <c r="B307" s="164">
        <v>3830</v>
      </c>
      <c r="C307" s="16" t="s">
        <v>3282</v>
      </c>
      <c r="D307" s="32" t="s">
        <v>409</v>
      </c>
      <c r="E307" s="31"/>
      <c r="F307" s="30" t="s">
        <v>128</v>
      </c>
      <c r="G307" s="30" t="s">
        <v>21</v>
      </c>
      <c r="H307" s="30" t="s">
        <v>128</v>
      </c>
      <c r="I307" s="30" t="s">
        <v>128</v>
      </c>
      <c r="J307" s="30" t="s">
        <v>21</v>
      </c>
      <c r="K307" s="30" t="s">
        <v>21</v>
      </c>
      <c r="L307" s="22"/>
      <c r="M307" s="20"/>
      <c r="N307" s="20"/>
      <c r="O307" s="20"/>
      <c r="P307" s="20"/>
      <c r="Q307" s="20"/>
      <c r="R307" s="20"/>
      <c r="S307" s="21"/>
      <c r="T307" s="181" t="str">
        <f>Table3[[#This Row],[Column12]]</f>
        <v>Auto:</v>
      </c>
      <c r="U307" s="25"/>
      <c r="V307" s="51" t="str">
        <f>IF(Table3[[#This Row],[TagOrderMethod]]="Ratio:","plants per 1 tag",IF(Table3[[#This Row],[TagOrderMethod]]="tags included","",IF(Table3[[#This Row],[TagOrderMethod]]="Qty:","tags",IF(Table3[[#This Row],[TagOrderMethod]]="Auto:",IF(U307&lt;&gt;"","tags","")))))</f>
        <v/>
      </c>
      <c r="W307" s="17">
        <v>50</v>
      </c>
      <c r="X307" s="17" t="str">
        <f>IF(ISNUMBER(SEARCH("tag",Table3[[#This Row],[Notes]])), "Yes", "No")</f>
        <v>No</v>
      </c>
      <c r="Y307" s="17" t="str">
        <f>IF(Table3[[#This Row],[Column11]]="yes","tags included","Auto:")</f>
        <v>Auto:</v>
      </c>
      <c r="Z3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Row],[TagOrderMethod]]="Auto:",IF(U307&gt;0,U307,IF(COUNTBLANK(L307:S307)=8,"",(IF(Table3[[#This Row],[Column11]]&lt;&gt;"no",Table3[[#This Row],[Size]]*(SUM(Table3[[#This Row],[Date 1]:[Date 8]])),"")))),""))),(Table3[[#This Row],[Bundle]])),"")</f>
        <v/>
      </c>
      <c r="AB307" s="94" t="str">
        <f t="shared" si="5"/>
        <v/>
      </c>
      <c r="AC307" s="75"/>
      <c r="AD307" s="42"/>
      <c r="AE307" s="43"/>
      <c r="AF307" s="44"/>
      <c r="AG307" s="134" t="s">
        <v>4144</v>
      </c>
      <c r="AH307" s="134" t="s">
        <v>21</v>
      </c>
      <c r="AI307" s="134" t="s">
        <v>4145</v>
      </c>
      <c r="AJ307" s="134" t="s">
        <v>4146</v>
      </c>
      <c r="AK307" s="134" t="s">
        <v>21</v>
      </c>
      <c r="AL307" s="134" t="s">
        <v>21</v>
      </c>
      <c r="AM307" s="134" t="b">
        <f>IF(AND(Table3[[#This Row],[Column68]]=TRUE,COUNTBLANK(Table3[[#This Row],[Date 1]:[Date 8]])=8),TRUE,FALSE)</f>
        <v>0</v>
      </c>
      <c r="AN307" s="134" t="b">
        <f>COUNTIF(Table3[[#This Row],[512]:[51]],"yes")&gt;0</f>
        <v>0</v>
      </c>
      <c r="AO307" s="45" t="str">
        <f>IF(Table3[[#This Row],[512]]="yes",Table3[[#This Row],[Column1]],"")</f>
        <v/>
      </c>
      <c r="AP307" s="45" t="str">
        <f>IF(Table3[[#This Row],[250]]="yes",Table3[[#This Row],[Column1.5]],"")</f>
        <v/>
      </c>
      <c r="AQ307" s="45" t="str">
        <f>IF(Table3[[#This Row],[288]]="yes",Table3[[#This Row],[Column2]],"")</f>
        <v/>
      </c>
      <c r="AR307" s="45" t="str">
        <f>IF(Table3[[#This Row],[144]]="yes",Table3[[#This Row],[Column3]],"")</f>
        <v/>
      </c>
      <c r="AS307" s="45" t="str">
        <f>IF(Table3[[#This Row],[26]]="yes",Table3[[#This Row],[Column4]],"")</f>
        <v/>
      </c>
      <c r="AT307" s="45" t="str">
        <f>IF(Table3[[#This Row],[51]]="yes",Table3[[#This Row],[Column5]],"")</f>
        <v/>
      </c>
      <c r="AU307" s="29" t="str">
        <f>IF(COUNTBLANK(Table3[[#This Row],[Date 1]:[Date 8]])=7,IF(Table3[[#This Row],[Column9]]&lt;&gt;"",IF(SUM(L307:S307)&lt;&gt;0,Table3[[#This Row],[Column9]],""),""),(SUBSTITUTE(TRIM(SUBSTITUTE(AO307&amp;","&amp;AP307&amp;","&amp;AQ307&amp;","&amp;AR307&amp;","&amp;AS307&amp;","&amp;AT307&amp;",",","," "))," ",", ")))</f>
        <v/>
      </c>
      <c r="AV307" s="35" t="str">
        <f>IF(COUNTBLANK(L307:AC307)&lt;&gt;13,IF(Table3[[#This Row],[Comments]]="Please order in multiples of 20. Minimum order of 100.",IF(COUNTBLANK(Table3[[#This Row],[Date 1]:[Order]])=12,"",1),1),IF(OR(F307="yes",G307="yes",H307="yes",I307="yes",J307="yes",K307="yes"="yes"),1,""))</f>
        <v/>
      </c>
    </row>
    <row r="308" spans="1:48" ht="36" thickBot="1" x14ac:dyDescent="0.4">
      <c r="A308" s="27" t="s">
        <v>187</v>
      </c>
      <c r="B308" s="164">
        <v>3835</v>
      </c>
      <c r="C308" s="16" t="s">
        <v>3282</v>
      </c>
      <c r="D308" s="32" t="s">
        <v>410</v>
      </c>
      <c r="E308" s="31"/>
      <c r="F308" s="30" t="s">
        <v>128</v>
      </c>
      <c r="G308" s="30" t="s">
        <v>21</v>
      </c>
      <c r="H308" s="30" t="s">
        <v>128</v>
      </c>
      <c r="I308" s="30" t="s">
        <v>128</v>
      </c>
      <c r="J308" s="30" t="s">
        <v>21</v>
      </c>
      <c r="K308" s="30" t="s">
        <v>21</v>
      </c>
      <c r="L308" s="22"/>
      <c r="M308" s="20"/>
      <c r="N308" s="20"/>
      <c r="O308" s="20"/>
      <c r="P308" s="20"/>
      <c r="Q308" s="20"/>
      <c r="R308" s="20"/>
      <c r="S308" s="21"/>
      <c r="T308" s="181" t="str">
        <f>Table3[[#This Row],[Column12]]</f>
        <v>Auto:</v>
      </c>
      <c r="U308" s="25"/>
      <c r="V308" s="51" t="str">
        <f>IF(Table3[[#This Row],[TagOrderMethod]]="Ratio:","plants per 1 tag",IF(Table3[[#This Row],[TagOrderMethod]]="tags included","",IF(Table3[[#This Row],[TagOrderMethod]]="Qty:","tags",IF(Table3[[#This Row],[TagOrderMethod]]="Auto:",IF(U308&lt;&gt;"","tags","")))))</f>
        <v/>
      </c>
      <c r="W308" s="17">
        <v>50</v>
      </c>
      <c r="X308" s="17" t="str">
        <f>IF(ISNUMBER(SEARCH("tag",Table3[[#This Row],[Notes]])), "Yes", "No")</f>
        <v>No</v>
      </c>
      <c r="Y308" s="17" t="str">
        <f>IF(Table3[[#This Row],[Column11]]="yes","tags included","Auto:")</f>
        <v>Auto:</v>
      </c>
      <c r="Z3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Row],[TagOrderMethod]]="Auto:",IF(U308&gt;0,U308,IF(COUNTBLANK(L308:S308)=8,"",(IF(Table3[[#This Row],[Column11]]&lt;&gt;"no",Table3[[#This Row],[Size]]*(SUM(Table3[[#This Row],[Date 1]:[Date 8]])),"")))),""))),(Table3[[#This Row],[Bundle]])),"")</f>
        <v/>
      </c>
      <c r="AB308" s="94" t="str">
        <f t="shared" si="5"/>
        <v/>
      </c>
      <c r="AC308" s="75"/>
      <c r="AD308" s="42"/>
      <c r="AE308" s="43"/>
      <c r="AF308" s="44"/>
      <c r="AG308" s="134" t="s">
        <v>4147</v>
      </c>
      <c r="AH308" s="134" t="s">
        <v>21</v>
      </c>
      <c r="AI308" s="134" t="s">
        <v>4148</v>
      </c>
      <c r="AJ308" s="134" t="s">
        <v>4149</v>
      </c>
      <c r="AK308" s="134" t="s">
        <v>21</v>
      </c>
      <c r="AL308" s="134" t="s">
        <v>21</v>
      </c>
      <c r="AM308" s="134" t="b">
        <f>IF(AND(Table3[[#This Row],[Column68]]=TRUE,COUNTBLANK(Table3[[#This Row],[Date 1]:[Date 8]])=8),TRUE,FALSE)</f>
        <v>0</v>
      </c>
      <c r="AN308" s="134" t="b">
        <f>COUNTIF(Table3[[#This Row],[512]:[51]],"yes")&gt;0</f>
        <v>0</v>
      </c>
      <c r="AO308" s="45" t="str">
        <f>IF(Table3[[#This Row],[512]]="yes",Table3[[#This Row],[Column1]],"")</f>
        <v/>
      </c>
      <c r="AP308" s="45" t="str">
        <f>IF(Table3[[#This Row],[250]]="yes",Table3[[#This Row],[Column1.5]],"")</f>
        <v/>
      </c>
      <c r="AQ308" s="45" t="str">
        <f>IF(Table3[[#This Row],[288]]="yes",Table3[[#This Row],[Column2]],"")</f>
        <v/>
      </c>
      <c r="AR308" s="45" t="str">
        <f>IF(Table3[[#This Row],[144]]="yes",Table3[[#This Row],[Column3]],"")</f>
        <v/>
      </c>
      <c r="AS308" s="45" t="str">
        <f>IF(Table3[[#This Row],[26]]="yes",Table3[[#This Row],[Column4]],"")</f>
        <v/>
      </c>
      <c r="AT308" s="45" t="str">
        <f>IF(Table3[[#This Row],[51]]="yes",Table3[[#This Row],[Column5]],"")</f>
        <v/>
      </c>
      <c r="AU308" s="29" t="str">
        <f>IF(COUNTBLANK(Table3[[#This Row],[Date 1]:[Date 8]])=7,IF(Table3[[#This Row],[Column9]]&lt;&gt;"",IF(SUM(L308:S308)&lt;&gt;0,Table3[[#This Row],[Column9]],""),""),(SUBSTITUTE(TRIM(SUBSTITUTE(AO308&amp;","&amp;AP308&amp;","&amp;AQ308&amp;","&amp;AR308&amp;","&amp;AS308&amp;","&amp;AT308&amp;",",","," "))," ",", ")))</f>
        <v/>
      </c>
      <c r="AV308" s="35" t="str">
        <f>IF(COUNTBLANK(L308:AC308)&lt;&gt;13,IF(Table3[[#This Row],[Comments]]="Please order in multiples of 20. Minimum order of 100.",IF(COUNTBLANK(Table3[[#This Row],[Date 1]:[Order]])=12,"",1),1),IF(OR(F308="yes",G308="yes",H308="yes",I308="yes",J308="yes",K308="yes"="yes"),1,""))</f>
        <v/>
      </c>
    </row>
    <row r="309" spans="1:48" ht="36" thickBot="1" x14ac:dyDescent="0.4">
      <c r="A309" s="27" t="s">
        <v>187</v>
      </c>
      <c r="B309" s="164">
        <v>3840</v>
      </c>
      <c r="C309" s="16" t="s">
        <v>3282</v>
      </c>
      <c r="D309" s="32" t="s">
        <v>411</v>
      </c>
      <c r="E309" s="31"/>
      <c r="F309" s="30" t="s">
        <v>128</v>
      </c>
      <c r="G309" s="30" t="s">
        <v>21</v>
      </c>
      <c r="H309" s="30" t="s">
        <v>128</v>
      </c>
      <c r="I309" s="30" t="s">
        <v>128</v>
      </c>
      <c r="J309" s="30" t="s">
        <v>21</v>
      </c>
      <c r="K309" s="30" t="s">
        <v>21</v>
      </c>
      <c r="L309" s="22"/>
      <c r="M309" s="20"/>
      <c r="N309" s="20"/>
      <c r="O309" s="20"/>
      <c r="P309" s="20"/>
      <c r="Q309" s="20"/>
      <c r="R309" s="20"/>
      <c r="S309" s="21"/>
      <c r="T309" s="181" t="str">
        <f>Table3[[#This Row],[Column12]]</f>
        <v>Auto:</v>
      </c>
      <c r="U309" s="25"/>
      <c r="V309" s="51" t="str">
        <f>IF(Table3[[#This Row],[TagOrderMethod]]="Ratio:","plants per 1 tag",IF(Table3[[#This Row],[TagOrderMethod]]="tags included","",IF(Table3[[#This Row],[TagOrderMethod]]="Qty:","tags",IF(Table3[[#This Row],[TagOrderMethod]]="Auto:",IF(U309&lt;&gt;"","tags","")))))</f>
        <v/>
      </c>
      <c r="W309" s="17">
        <v>50</v>
      </c>
      <c r="X309" s="17" t="str">
        <f>IF(ISNUMBER(SEARCH("tag",Table3[[#This Row],[Notes]])), "Yes", "No")</f>
        <v>No</v>
      </c>
      <c r="Y309" s="17" t="str">
        <f>IF(Table3[[#This Row],[Column11]]="yes","tags included","Auto:")</f>
        <v>Auto:</v>
      </c>
      <c r="Z3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Row],[TagOrderMethod]]="Auto:",IF(U309&gt;0,U309,IF(COUNTBLANK(L309:S309)=8,"",(IF(Table3[[#This Row],[Column11]]&lt;&gt;"no",Table3[[#This Row],[Size]]*(SUM(Table3[[#This Row],[Date 1]:[Date 8]])),"")))),""))),(Table3[[#This Row],[Bundle]])),"")</f>
        <v/>
      </c>
      <c r="AB309" s="94" t="str">
        <f t="shared" si="5"/>
        <v/>
      </c>
      <c r="AC309" s="75"/>
      <c r="AD309" s="42"/>
      <c r="AE309" s="43"/>
      <c r="AF309" s="44"/>
      <c r="AG309" s="134" t="s">
        <v>4150</v>
      </c>
      <c r="AH309" s="134" t="s">
        <v>21</v>
      </c>
      <c r="AI309" s="134" t="s">
        <v>4151</v>
      </c>
      <c r="AJ309" s="134" t="s">
        <v>4152</v>
      </c>
      <c r="AK309" s="134" t="s">
        <v>21</v>
      </c>
      <c r="AL309" s="134" t="s">
        <v>21</v>
      </c>
      <c r="AM309" s="134" t="b">
        <f>IF(AND(Table3[[#This Row],[Column68]]=TRUE,COUNTBLANK(Table3[[#This Row],[Date 1]:[Date 8]])=8),TRUE,FALSE)</f>
        <v>0</v>
      </c>
      <c r="AN309" s="134" t="b">
        <f>COUNTIF(Table3[[#This Row],[512]:[51]],"yes")&gt;0</f>
        <v>0</v>
      </c>
      <c r="AO309" s="45" t="str">
        <f>IF(Table3[[#This Row],[512]]="yes",Table3[[#This Row],[Column1]],"")</f>
        <v/>
      </c>
      <c r="AP309" s="45" t="str">
        <f>IF(Table3[[#This Row],[250]]="yes",Table3[[#This Row],[Column1.5]],"")</f>
        <v/>
      </c>
      <c r="AQ309" s="45" t="str">
        <f>IF(Table3[[#This Row],[288]]="yes",Table3[[#This Row],[Column2]],"")</f>
        <v/>
      </c>
      <c r="AR309" s="45" t="str">
        <f>IF(Table3[[#This Row],[144]]="yes",Table3[[#This Row],[Column3]],"")</f>
        <v/>
      </c>
      <c r="AS309" s="45" t="str">
        <f>IF(Table3[[#This Row],[26]]="yes",Table3[[#This Row],[Column4]],"")</f>
        <v/>
      </c>
      <c r="AT309" s="45" t="str">
        <f>IF(Table3[[#This Row],[51]]="yes",Table3[[#This Row],[Column5]],"")</f>
        <v/>
      </c>
      <c r="AU309" s="29" t="str">
        <f>IF(COUNTBLANK(Table3[[#This Row],[Date 1]:[Date 8]])=7,IF(Table3[[#This Row],[Column9]]&lt;&gt;"",IF(SUM(L309:S309)&lt;&gt;0,Table3[[#This Row],[Column9]],""),""),(SUBSTITUTE(TRIM(SUBSTITUTE(AO309&amp;","&amp;AP309&amp;","&amp;AQ309&amp;","&amp;AR309&amp;","&amp;AS309&amp;","&amp;AT309&amp;",",","," "))," ",", ")))</f>
        <v/>
      </c>
      <c r="AV309" s="35" t="str">
        <f>IF(COUNTBLANK(L309:AC309)&lt;&gt;13,IF(Table3[[#This Row],[Comments]]="Please order in multiples of 20. Minimum order of 100.",IF(COUNTBLANK(Table3[[#This Row],[Date 1]:[Order]])=12,"",1),1),IF(OR(F309="yes",G309="yes",H309="yes",I309="yes",J309="yes",K309="yes"="yes"),1,""))</f>
        <v/>
      </c>
    </row>
    <row r="310" spans="1:48" ht="36" thickBot="1" x14ac:dyDescent="0.4">
      <c r="A310" s="27" t="s">
        <v>187</v>
      </c>
      <c r="B310" s="164">
        <v>3845</v>
      </c>
      <c r="C310" s="16" t="s">
        <v>3282</v>
      </c>
      <c r="D310" s="32" t="s">
        <v>412</v>
      </c>
      <c r="E310" s="31"/>
      <c r="F310" s="30" t="s">
        <v>128</v>
      </c>
      <c r="G310" s="30" t="s">
        <v>21</v>
      </c>
      <c r="H310" s="30" t="s">
        <v>128</v>
      </c>
      <c r="I310" s="30" t="s">
        <v>128</v>
      </c>
      <c r="J310" s="30" t="s">
        <v>21</v>
      </c>
      <c r="K310" s="30" t="s">
        <v>21</v>
      </c>
      <c r="L310" s="22"/>
      <c r="M310" s="20"/>
      <c r="N310" s="20"/>
      <c r="O310" s="20"/>
      <c r="P310" s="20"/>
      <c r="Q310" s="20"/>
      <c r="R310" s="20"/>
      <c r="S310" s="21"/>
      <c r="T310" s="181" t="str">
        <f>Table3[[#This Row],[Column12]]</f>
        <v>Auto:</v>
      </c>
      <c r="U310" s="25"/>
      <c r="V310" s="51" t="str">
        <f>IF(Table3[[#This Row],[TagOrderMethod]]="Ratio:","plants per 1 tag",IF(Table3[[#This Row],[TagOrderMethod]]="tags included","",IF(Table3[[#This Row],[TagOrderMethod]]="Qty:","tags",IF(Table3[[#This Row],[TagOrderMethod]]="Auto:",IF(U310&lt;&gt;"","tags","")))))</f>
        <v/>
      </c>
      <c r="W310" s="17">
        <v>50</v>
      </c>
      <c r="X310" s="17" t="str">
        <f>IF(ISNUMBER(SEARCH("tag",Table3[[#This Row],[Notes]])), "Yes", "No")</f>
        <v>No</v>
      </c>
      <c r="Y310" s="17" t="str">
        <f>IF(Table3[[#This Row],[Column11]]="yes","tags included","Auto:")</f>
        <v>Auto:</v>
      </c>
      <c r="Z3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Row],[TagOrderMethod]]="Auto:",IF(U310&gt;0,U310,IF(COUNTBLANK(L310:S310)=8,"",(IF(Table3[[#This Row],[Column11]]&lt;&gt;"no",Table3[[#This Row],[Size]]*(SUM(Table3[[#This Row],[Date 1]:[Date 8]])),"")))),""))),(Table3[[#This Row],[Bundle]])),"")</f>
        <v/>
      </c>
      <c r="AB310" s="94" t="str">
        <f t="shared" si="5"/>
        <v/>
      </c>
      <c r="AC310" s="75"/>
      <c r="AD310" s="42"/>
      <c r="AE310" s="43"/>
      <c r="AF310" s="44"/>
      <c r="AG310" s="134" t="s">
        <v>4153</v>
      </c>
      <c r="AH310" s="134" t="s">
        <v>21</v>
      </c>
      <c r="AI310" s="134" t="s">
        <v>4154</v>
      </c>
      <c r="AJ310" s="134" t="s">
        <v>4155</v>
      </c>
      <c r="AK310" s="134" t="s">
        <v>21</v>
      </c>
      <c r="AL310" s="134" t="s">
        <v>21</v>
      </c>
      <c r="AM310" s="134" t="b">
        <f>IF(AND(Table3[[#This Row],[Column68]]=TRUE,COUNTBLANK(Table3[[#This Row],[Date 1]:[Date 8]])=8),TRUE,FALSE)</f>
        <v>0</v>
      </c>
      <c r="AN310" s="134" t="b">
        <f>COUNTIF(Table3[[#This Row],[512]:[51]],"yes")&gt;0</f>
        <v>0</v>
      </c>
      <c r="AO310" s="45" t="str">
        <f>IF(Table3[[#This Row],[512]]="yes",Table3[[#This Row],[Column1]],"")</f>
        <v/>
      </c>
      <c r="AP310" s="45" t="str">
        <f>IF(Table3[[#This Row],[250]]="yes",Table3[[#This Row],[Column1.5]],"")</f>
        <v/>
      </c>
      <c r="AQ310" s="45" t="str">
        <f>IF(Table3[[#This Row],[288]]="yes",Table3[[#This Row],[Column2]],"")</f>
        <v/>
      </c>
      <c r="AR310" s="45" t="str">
        <f>IF(Table3[[#This Row],[144]]="yes",Table3[[#This Row],[Column3]],"")</f>
        <v/>
      </c>
      <c r="AS310" s="45" t="str">
        <f>IF(Table3[[#This Row],[26]]="yes",Table3[[#This Row],[Column4]],"")</f>
        <v/>
      </c>
      <c r="AT310" s="45" t="str">
        <f>IF(Table3[[#This Row],[51]]="yes",Table3[[#This Row],[Column5]],"")</f>
        <v/>
      </c>
      <c r="AU310" s="29" t="str">
        <f>IF(COUNTBLANK(Table3[[#This Row],[Date 1]:[Date 8]])=7,IF(Table3[[#This Row],[Column9]]&lt;&gt;"",IF(SUM(L310:S310)&lt;&gt;0,Table3[[#This Row],[Column9]],""),""),(SUBSTITUTE(TRIM(SUBSTITUTE(AO310&amp;","&amp;AP310&amp;","&amp;AQ310&amp;","&amp;AR310&amp;","&amp;AS310&amp;","&amp;AT310&amp;",",","," "))," ",", ")))</f>
        <v/>
      </c>
      <c r="AV310" s="35" t="str">
        <f>IF(COUNTBLANK(L310:AC310)&lt;&gt;13,IF(Table3[[#This Row],[Comments]]="Please order in multiples of 20. Minimum order of 100.",IF(COUNTBLANK(Table3[[#This Row],[Date 1]:[Order]])=12,"",1),1),IF(OR(F310="yes",G310="yes",H310="yes",I310="yes",J310="yes",K310="yes"="yes"),1,""))</f>
        <v/>
      </c>
    </row>
    <row r="311" spans="1:48" ht="36" thickBot="1" x14ac:dyDescent="0.4">
      <c r="A311" s="27" t="s">
        <v>187</v>
      </c>
      <c r="B311" s="164">
        <v>3850</v>
      </c>
      <c r="C311" s="16" t="s">
        <v>3282</v>
      </c>
      <c r="D311" s="32" t="s">
        <v>413</v>
      </c>
      <c r="E311" s="31"/>
      <c r="F311" s="30" t="s">
        <v>128</v>
      </c>
      <c r="G311" s="30" t="s">
        <v>21</v>
      </c>
      <c r="H311" s="30" t="s">
        <v>128</v>
      </c>
      <c r="I311" s="30" t="s">
        <v>128</v>
      </c>
      <c r="J311" s="30" t="s">
        <v>21</v>
      </c>
      <c r="K311" s="30" t="s">
        <v>21</v>
      </c>
      <c r="L311" s="22"/>
      <c r="M311" s="20"/>
      <c r="N311" s="20"/>
      <c r="O311" s="20"/>
      <c r="P311" s="20"/>
      <c r="Q311" s="20"/>
      <c r="R311" s="20"/>
      <c r="S311" s="21"/>
      <c r="T311" s="181" t="str">
        <f>Table3[[#This Row],[Column12]]</f>
        <v>Auto:</v>
      </c>
      <c r="U311" s="25"/>
      <c r="V311" s="51" t="str">
        <f>IF(Table3[[#This Row],[TagOrderMethod]]="Ratio:","plants per 1 tag",IF(Table3[[#This Row],[TagOrderMethod]]="tags included","",IF(Table3[[#This Row],[TagOrderMethod]]="Qty:","tags",IF(Table3[[#This Row],[TagOrderMethod]]="Auto:",IF(U311&lt;&gt;"","tags","")))))</f>
        <v/>
      </c>
      <c r="W311" s="17">
        <v>50</v>
      </c>
      <c r="X311" s="17" t="str">
        <f>IF(ISNUMBER(SEARCH("tag",Table3[[#This Row],[Notes]])), "Yes", "No")</f>
        <v>No</v>
      </c>
      <c r="Y311" s="17" t="str">
        <f>IF(Table3[[#This Row],[Column11]]="yes","tags included","Auto:")</f>
        <v>Auto:</v>
      </c>
      <c r="Z3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Row],[TagOrderMethod]]="Auto:",IF(U311&gt;0,U311,IF(COUNTBLANK(L311:S311)=8,"",(IF(Table3[[#This Row],[Column11]]&lt;&gt;"no",Table3[[#This Row],[Size]]*(SUM(Table3[[#This Row],[Date 1]:[Date 8]])),"")))),""))),(Table3[[#This Row],[Bundle]])),"")</f>
        <v/>
      </c>
      <c r="AB311" s="94" t="str">
        <f t="shared" si="5"/>
        <v/>
      </c>
      <c r="AC311" s="75"/>
      <c r="AD311" s="42"/>
      <c r="AE311" s="43"/>
      <c r="AF311" s="44"/>
      <c r="AG311" s="134" t="s">
        <v>4156</v>
      </c>
      <c r="AH311" s="134" t="s">
        <v>21</v>
      </c>
      <c r="AI311" s="134" t="s">
        <v>4157</v>
      </c>
      <c r="AJ311" s="134" t="s">
        <v>2686</v>
      </c>
      <c r="AK311" s="134" t="s">
        <v>21</v>
      </c>
      <c r="AL311" s="134" t="s">
        <v>21</v>
      </c>
      <c r="AM311" s="134" t="b">
        <f>IF(AND(Table3[[#This Row],[Column68]]=TRUE,COUNTBLANK(Table3[[#This Row],[Date 1]:[Date 8]])=8),TRUE,FALSE)</f>
        <v>0</v>
      </c>
      <c r="AN311" s="134" t="b">
        <f>COUNTIF(Table3[[#This Row],[512]:[51]],"yes")&gt;0</f>
        <v>0</v>
      </c>
      <c r="AO311" s="45" t="str">
        <f>IF(Table3[[#This Row],[512]]="yes",Table3[[#This Row],[Column1]],"")</f>
        <v/>
      </c>
      <c r="AP311" s="45" t="str">
        <f>IF(Table3[[#This Row],[250]]="yes",Table3[[#This Row],[Column1.5]],"")</f>
        <v/>
      </c>
      <c r="AQ311" s="45" t="str">
        <f>IF(Table3[[#This Row],[288]]="yes",Table3[[#This Row],[Column2]],"")</f>
        <v/>
      </c>
      <c r="AR311" s="45" t="str">
        <f>IF(Table3[[#This Row],[144]]="yes",Table3[[#This Row],[Column3]],"")</f>
        <v/>
      </c>
      <c r="AS311" s="45" t="str">
        <f>IF(Table3[[#This Row],[26]]="yes",Table3[[#This Row],[Column4]],"")</f>
        <v/>
      </c>
      <c r="AT311" s="45" t="str">
        <f>IF(Table3[[#This Row],[51]]="yes",Table3[[#This Row],[Column5]],"")</f>
        <v/>
      </c>
      <c r="AU311" s="29" t="str">
        <f>IF(COUNTBLANK(Table3[[#This Row],[Date 1]:[Date 8]])=7,IF(Table3[[#This Row],[Column9]]&lt;&gt;"",IF(SUM(L311:S311)&lt;&gt;0,Table3[[#This Row],[Column9]],""),""),(SUBSTITUTE(TRIM(SUBSTITUTE(AO311&amp;","&amp;AP311&amp;","&amp;AQ311&amp;","&amp;AR311&amp;","&amp;AS311&amp;","&amp;AT311&amp;",",","," "))," ",", ")))</f>
        <v/>
      </c>
      <c r="AV311" s="35" t="str">
        <f>IF(COUNTBLANK(L311:AC311)&lt;&gt;13,IF(Table3[[#This Row],[Comments]]="Please order in multiples of 20. Minimum order of 100.",IF(COUNTBLANK(Table3[[#This Row],[Date 1]:[Order]])=12,"",1),1),IF(OR(F311="yes",G311="yes",H311="yes",I311="yes",J311="yes",K311="yes"="yes"),1,""))</f>
        <v/>
      </c>
    </row>
    <row r="312" spans="1:48" ht="36" thickBot="1" x14ac:dyDescent="0.4">
      <c r="A312" s="27" t="s">
        <v>187</v>
      </c>
      <c r="B312" s="164">
        <v>3865</v>
      </c>
      <c r="C312" s="16" t="s">
        <v>3282</v>
      </c>
      <c r="D312" s="32" t="s">
        <v>88</v>
      </c>
      <c r="E312" s="31"/>
      <c r="F312" s="30" t="s">
        <v>128</v>
      </c>
      <c r="G312" s="30" t="s">
        <v>128</v>
      </c>
      <c r="H312" s="30" t="s">
        <v>128</v>
      </c>
      <c r="I312" s="30" t="s">
        <v>128</v>
      </c>
      <c r="J312" s="30" t="s">
        <v>21</v>
      </c>
      <c r="K312" s="30" t="s">
        <v>21</v>
      </c>
      <c r="L312" s="22"/>
      <c r="M312" s="20"/>
      <c r="N312" s="20"/>
      <c r="O312" s="20"/>
      <c r="P312" s="20"/>
      <c r="Q312" s="20"/>
      <c r="R312" s="20"/>
      <c r="S312" s="21"/>
      <c r="T312" s="181" t="str">
        <f>Table3[[#This Row],[Column12]]</f>
        <v>Auto:</v>
      </c>
      <c r="U312" s="25"/>
      <c r="V312" s="51" t="str">
        <f>IF(Table3[[#This Row],[TagOrderMethod]]="Ratio:","plants per 1 tag",IF(Table3[[#This Row],[TagOrderMethod]]="tags included","",IF(Table3[[#This Row],[TagOrderMethod]]="Qty:","tags",IF(Table3[[#This Row],[TagOrderMethod]]="Auto:",IF(U312&lt;&gt;"","tags","")))))</f>
        <v/>
      </c>
      <c r="W312" s="17">
        <v>50</v>
      </c>
      <c r="X312" s="17" t="str">
        <f>IF(ISNUMBER(SEARCH("tag",Table3[[#This Row],[Notes]])), "Yes", "No")</f>
        <v>No</v>
      </c>
      <c r="Y312" s="17" t="str">
        <f>IF(Table3[[#This Row],[Column11]]="yes","tags included","Auto:")</f>
        <v>Auto:</v>
      </c>
      <c r="Z3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Row],[TagOrderMethod]]="Auto:",IF(U312&gt;0,U312,IF(COUNTBLANK(L312:S312)=8,"",(IF(Table3[[#This Row],[Column11]]&lt;&gt;"no",Table3[[#This Row],[Size]]*(SUM(Table3[[#This Row],[Date 1]:[Date 8]])),"")))),""))),(Table3[[#This Row],[Bundle]])),"")</f>
        <v/>
      </c>
      <c r="AB312" s="94" t="str">
        <f t="shared" si="5"/>
        <v/>
      </c>
      <c r="AC312" s="75"/>
      <c r="AD312" s="42"/>
      <c r="AE312" s="43"/>
      <c r="AF312" s="44"/>
      <c r="AG312" s="134" t="s">
        <v>4158</v>
      </c>
      <c r="AH312" s="134" t="s">
        <v>4159</v>
      </c>
      <c r="AI312" s="134" t="s">
        <v>4160</v>
      </c>
      <c r="AJ312" s="134" t="s">
        <v>4161</v>
      </c>
      <c r="AK312" s="134" t="s">
        <v>21</v>
      </c>
      <c r="AL312" s="134" t="s">
        <v>21</v>
      </c>
      <c r="AM312" s="134" t="b">
        <f>IF(AND(Table3[[#This Row],[Column68]]=TRUE,COUNTBLANK(Table3[[#This Row],[Date 1]:[Date 8]])=8),TRUE,FALSE)</f>
        <v>0</v>
      </c>
      <c r="AN312" s="134" t="b">
        <f>COUNTIF(Table3[[#This Row],[512]:[51]],"yes")&gt;0</f>
        <v>0</v>
      </c>
      <c r="AO312" s="45" t="str">
        <f>IF(Table3[[#This Row],[512]]="yes",Table3[[#This Row],[Column1]],"")</f>
        <v/>
      </c>
      <c r="AP312" s="45" t="str">
        <f>IF(Table3[[#This Row],[250]]="yes",Table3[[#This Row],[Column1.5]],"")</f>
        <v/>
      </c>
      <c r="AQ312" s="45" t="str">
        <f>IF(Table3[[#This Row],[288]]="yes",Table3[[#This Row],[Column2]],"")</f>
        <v/>
      </c>
      <c r="AR312" s="45" t="str">
        <f>IF(Table3[[#This Row],[144]]="yes",Table3[[#This Row],[Column3]],"")</f>
        <v/>
      </c>
      <c r="AS312" s="45" t="str">
        <f>IF(Table3[[#This Row],[26]]="yes",Table3[[#This Row],[Column4]],"")</f>
        <v/>
      </c>
      <c r="AT312" s="45" t="str">
        <f>IF(Table3[[#This Row],[51]]="yes",Table3[[#This Row],[Column5]],"")</f>
        <v/>
      </c>
      <c r="AU312" s="29" t="str">
        <f>IF(COUNTBLANK(Table3[[#This Row],[Date 1]:[Date 8]])=7,IF(Table3[[#This Row],[Column9]]&lt;&gt;"",IF(SUM(L312:S312)&lt;&gt;0,Table3[[#This Row],[Column9]],""),""),(SUBSTITUTE(TRIM(SUBSTITUTE(AO312&amp;","&amp;AP312&amp;","&amp;AQ312&amp;","&amp;AR312&amp;","&amp;AS312&amp;","&amp;AT312&amp;",",","," "))," ",", ")))</f>
        <v/>
      </c>
      <c r="AV312" s="35" t="str">
        <f>IF(COUNTBLANK(L312:AC312)&lt;&gt;13,IF(Table3[[#This Row],[Comments]]="Please order in multiples of 20. Minimum order of 100.",IF(COUNTBLANK(Table3[[#This Row],[Date 1]:[Order]])=12,"",1),1),IF(OR(F312="yes",G312="yes",H312="yes",I312="yes",J312="yes",K312="yes"="yes"),1,""))</f>
        <v/>
      </c>
    </row>
    <row r="313" spans="1:48" ht="36" thickBot="1" x14ac:dyDescent="0.4">
      <c r="A313" s="27" t="s">
        <v>187</v>
      </c>
      <c r="B313" s="164">
        <v>3870</v>
      </c>
      <c r="C313" s="16" t="s">
        <v>3282</v>
      </c>
      <c r="D313" s="32" t="s">
        <v>89</v>
      </c>
      <c r="E313" s="31"/>
      <c r="F313" s="30" t="s">
        <v>128</v>
      </c>
      <c r="G313" s="30" t="s">
        <v>128</v>
      </c>
      <c r="H313" s="30" t="s">
        <v>128</v>
      </c>
      <c r="I313" s="30" t="s">
        <v>128</v>
      </c>
      <c r="J313" s="30" t="s">
        <v>21</v>
      </c>
      <c r="K313" s="30" t="s">
        <v>21</v>
      </c>
      <c r="L313" s="22"/>
      <c r="M313" s="20"/>
      <c r="N313" s="20"/>
      <c r="O313" s="20"/>
      <c r="P313" s="20"/>
      <c r="Q313" s="20"/>
      <c r="R313" s="20"/>
      <c r="S313" s="21"/>
      <c r="T313" s="181" t="str">
        <f>Table3[[#This Row],[Column12]]</f>
        <v>Auto:</v>
      </c>
      <c r="U313" s="25"/>
      <c r="V313" s="51" t="str">
        <f>IF(Table3[[#This Row],[TagOrderMethod]]="Ratio:","plants per 1 tag",IF(Table3[[#This Row],[TagOrderMethod]]="tags included","",IF(Table3[[#This Row],[TagOrderMethod]]="Qty:","tags",IF(Table3[[#This Row],[TagOrderMethod]]="Auto:",IF(U313&lt;&gt;"","tags","")))))</f>
        <v/>
      </c>
      <c r="W313" s="17">
        <v>50</v>
      </c>
      <c r="X313" s="17" t="str">
        <f>IF(ISNUMBER(SEARCH("tag",Table3[[#This Row],[Notes]])), "Yes", "No")</f>
        <v>No</v>
      </c>
      <c r="Y313" s="17" t="str">
        <f>IF(Table3[[#This Row],[Column11]]="yes","tags included","Auto:")</f>
        <v>Auto:</v>
      </c>
      <c r="Z3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Row],[TagOrderMethod]]="Auto:",IF(U313&gt;0,U313,IF(COUNTBLANK(L313:S313)=8,"",(IF(Table3[[#This Row],[Column11]]&lt;&gt;"no",Table3[[#This Row],[Size]]*(SUM(Table3[[#This Row],[Date 1]:[Date 8]])),"")))),""))),(Table3[[#This Row],[Bundle]])),"")</f>
        <v/>
      </c>
      <c r="AB313" s="94" t="str">
        <f t="shared" si="5"/>
        <v/>
      </c>
      <c r="AC313" s="75"/>
      <c r="AD313" s="42"/>
      <c r="AE313" s="43"/>
      <c r="AF313" s="44"/>
      <c r="AG313" s="134" t="s">
        <v>4162</v>
      </c>
      <c r="AH313" s="134" t="s">
        <v>4163</v>
      </c>
      <c r="AI313" s="134" t="s">
        <v>2017</v>
      </c>
      <c r="AJ313" s="134" t="s">
        <v>2018</v>
      </c>
      <c r="AK313" s="134" t="s">
        <v>21</v>
      </c>
      <c r="AL313" s="134" t="s">
        <v>21</v>
      </c>
      <c r="AM313" s="134" t="b">
        <f>IF(AND(Table3[[#This Row],[Column68]]=TRUE,COUNTBLANK(Table3[[#This Row],[Date 1]:[Date 8]])=8),TRUE,FALSE)</f>
        <v>0</v>
      </c>
      <c r="AN313" s="134" t="b">
        <f>COUNTIF(Table3[[#This Row],[512]:[51]],"yes")&gt;0</f>
        <v>0</v>
      </c>
      <c r="AO313" s="45" t="str">
        <f>IF(Table3[[#This Row],[512]]="yes",Table3[[#This Row],[Column1]],"")</f>
        <v/>
      </c>
      <c r="AP313" s="45" t="str">
        <f>IF(Table3[[#This Row],[250]]="yes",Table3[[#This Row],[Column1.5]],"")</f>
        <v/>
      </c>
      <c r="AQ313" s="45" t="str">
        <f>IF(Table3[[#This Row],[288]]="yes",Table3[[#This Row],[Column2]],"")</f>
        <v/>
      </c>
      <c r="AR313" s="45" t="str">
        <f>IF(Table3[[#This Row],[144]]="yes",Table3[[#This Row],[Column3]],"")</f>
        <v/>
      </c>
      <c r="AS313" s="45" t="str">
        <f>IF(Table3[[#This Row],[26]]="yes",Table3[[#This Row],[Column4]],"")</f>
        <v/>
      </c>
      <c r="AT313" s="45" t="str">
        <f>IF(Table3[[#This Row],[51]]="yes",Table3[[#This Row],[Column5]],"")</f>
        <v/>
      </c>
      <c r="AU313" s="29" t="str">
        <f>IF(COUNTBLANK(Table3[[#This Row],[Date 1]:[Date 8]])=7,IF(Table3[[#This Row],[Column9]]&lt;&gt;"",IF(SUM(L313:S313)&lt;&gt;0,Table3[[#This Row],[Column9]],""),""),(SUBSTITUTE(TRIM(SUBSTITUTE(AO313&amp;","&amp;AP313&amp;","&amp;AQ313&amp;","&amp;AR313&amp;","&amp;AS313&amp;","&amp;AT313&amp;",",","," "))," ",", ")))</f>
        <v/>
      </c>
      <c r="AV313" s="35" t="str">
        <f>IF(COUNTBLANK(L313:AC313)&lt;&gt;13,IF(Table3[[#This Row],[Comments]]="Please order in multiples of 20. Minimum order of 100.",IF(COUNTBLANK(Table3[[#This Row],[Date 1]:[Order]])=12,"",1),1),IF(OR(F313="yes",G313="yes",H313="yes",I313="yes",J313="yes",K313="yes"="yes"),1,""))</f>
        <v/>
      </c>
    </row>
    <row r="314" spans="1:48" ht="36" thickBot="1" x14ac:dyDescent="0.4">
      <c r="A314" s="27" t="s">
        <v>187</v>
      </c>
      <c r="B314" s="164">
        <v>3875</v>
      </c>
      <c r="C314" s="16" t="s">
        <v>3282</v>
      </c>
      <c r="D314" s="32" t="s">
        <v>90</v>
      </c>
      <c r="E314" s="31"/>
      <c r="F314" s="30" t="s">
        <v>128</v>
      </c>
      <c r="G314" s="30" t="s">
        <v>128</v>
      </c>
      <c r="H314" s="30" t="s">
        <v>128</v>
      </c>
      <c r="I314" s="30" t="s">
        <v>128</v>
      </c>
      <c r="J314" s="30" t="s">
        <v>21</v>
      </c>
      <c r="K314" s="30" t="s">
        <v>21</v>
      </c>
      <c r="L314" s="22"/>
      <c r="M314" s="20"/>
      <c r="N314" s="20"/>
      <c r="O314" s="20"/>
      <c r="P314" s="20"/>
      <c r="Q314" s="20"/>
      <c r="R314" s="20"/>
      <c r="S314" s="21"/>
      <c r="T314" s="181" t="str">
        <f>Table3[[#This Row],[Column12]]</f>
        <v>Auto:</v>
      </c>
      <c r="U314" s="25"/>
      <c r="V314" s="51" t="str">
        <f>IF(Table3[[#This Row],[TagOrderMethod]]="Ratio:","plants per 1 tag",IF(Table3[[#This Row],[TagOrderMethod]]="tags included","",IF(Table3[[#This Row],[TagOrderMethod]]="Qty:","tags",IF(Table3[[#This Row],[TagOrderMethod]]="Auto:",IF(U314&lt;&gt;"","tags","")))))</f>
        <v/>
      </c>
      <c r="W314" s="17">
        <v>50</v>
      </c>
      <c r="X314" s="17" t="str">
        <f>IF(ISNUMBER(SEARCH("tag",Table3[[#This Row],[Notes]])), "Yes", "No")</f>
        <v>No</v>
      </c>
      <c r="Y314" s="17" t="str">
        <f>IF(Table3[[#This Row],[Column11]]="yes","tags included","Auto:")</f>
        <v>Auto:</v>
      </c>
      <c r="Z3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Row],[TagOrderMethod]]="Auto:",IF(U314&gt;0,U314,IF(COUNTBLANK(L314:S314)=8,"",(IF(Table3[[#This Row],[Column11]]&lt;&gt;"no",Table3[[#This Row],[Size]]*(SUM(Table3[[#This Row],[Date 1]:[Date 8]])),"")))),""))),(Table3[[#This Row],[Bundle]])),"")</f>
        <v/>
      </c>
      <c r="AB314" s="94" t="str">
        <f t="shared" si="5"/>
        <v/>
      </c>
      <c r="AC314" s="75"/>
      <c r="AD314" s="42"/>
      <c r="AE314" s="43"/>
      <c r="AF314" s="44"/>
      <c r="AG314" s="134" t="s">
        <v>4164</v>
      </c>
      <c r="AH314" s="134" t="s">
        <v>4165</v>
      </c>
      <c r="AI314" s="134" t="s">
        <v>2687</v>
      </c>
      <c r="AJ314" s="134" t="s">
        <v>2688</v>
      </c>
      <c r="AK314" s="134" t="s">
        <v>21</v>
      </c>
      <c r="AL314" s="134" t="s">
        <v>21</v>
      </c>
      <c r="AM314" s="134" t="b">
        <f>IF(AND(Table3[[#This Row],[Column68]]=TRUE,COUNTBLANK(Table3[[#This Row],[Date 1]:[Date 8]])=8),TRUE,FALSE)</f>
        <v>0</v>
      </c>
      <c r="AN314" s="134" t="b">
        <f>COUNTIF(Table3[[#This Row],[512]:[51]],"yes")&gt;0</f>
        <v>0</v>
      </c>
      <c r="AO314" s="45" t="str">
        <f>IF(Table3[[#This Row],[512]]="yes",Table3[[#This Row],[Column1]],"")</f>
        <v/>
      </c>
      <c r="AP314" s="45" t="str">
        <f>IF(Table3[[#This Row],[250]]="yes",Table3[[#This Row],[Column1.5]],"")</f>
        <v/>
      </c>
      <c r="AQ314" s="45" t="str">
        <f>IF(Table3[[#This Row],[288]]="yes",Table3[[#This Row],[Column2]],"")</f>
        <v/>
      </c>
      <c r="AR314" s="45" t="str">
        <f>IF(Table3[[#This Row],[144]]="yes",Table3[[#This Row],[Column3]],"")</f>
        <v/>
      </c>
      <c r="AS314" s="45" t="str">
        <f>IF(Table3[[#This Row],[26]]="yes",Table3[[#This Row],[Column4]],"")</f>
        <v/>
      </c>
      <c r="AT314" s="45" t="str">
        <f>IF(Table3[[#This Row],[51]]="yes",Table3[[#This Row],[Column5]],"")</f>
        <v/>
      </c>
      <c r="AU314" s="29" t="str">
        <f>IF(COUNTBLANK(Table3[[#This Row],[Date 1]:[Date 8]])=7,IF(Table3[[#This Row],[Column9]]&lt;&gt;"",IF(SUM(L314:S314)&lt;&gt;0,Table3[[#This Row],[Column9]],""),""),(SUBSTITUTE(TRIM(SUBSTITUTE(AO314&amp;","&amp;AP314&amp;","&amp;AQ314&amp;","&amp;AR314&amp;","&amp;AS314&amp;","&amp;AT314&amp;",",","," "))," ",", ")))</f>
        <v/>
      </c>
      <c r="AV314" s="35" t="str">
        <f>IF(COUNTBLANK(L314:AC314)&lt;&gt;13,IF(Table3[[#This Row],[Comments]]="Please order in multiples of 20. Minimum order of 100.",IF(COUNTBLANK(Table3[[#This Row],[Date 1]:[Order]])=12,"",1),1),IF(OR(F314="yes",G314="yes",H314="yes",I314="yes",J314="yes",K314="yes"="yes"),1,""))</f>
        <v/>
      </c>
    </row>
    <row r="315" spans="1:48" ht="36" thickBot="1" x14ac:dyDescent="0.4">
      <c r="A315" s="27" t="s">
        <v>187</v>
      </c>
      <c r="B315" s="164">
        <v>3880</v>
      </c>
      <c r="C315" s="16" t="s">
        <v>3282</v>
      </c>
      <c r="D315" s="32" t="s">
        <v>91</v>
      </c>
      <c r="E315" s="31"/>
      <c r="F315" s="30" t="s">
        <v>128</v>
      </c>
      <c r="G315" s="30" t="s">
        <v>128</v>
      </c>
      <c r="H315" s="30" t="s">
        <v>128</v>
      </c>
      <c r="I315" s="30" t="s">
        <v>128</v>
      </c>
      <c r="J315" s="30" t="s">
        <v>21</v>
      </c>
      <c r="K315" s="30" t="s">
        <v>21</v>
      </c>
      <c r="L315" s="22"/>
      <c r="M315" s="20"/>
      <c r="N315" s="20"/>
      <c r="O315" s="20"/>
      <c r="P315" s="20"/>
      <c r="Q315" s="20"/>
      <c r="R315" s="20"/>
      <c r="S315" s="21"/>
      <c r="T315" s="181" t="str">
        <f>Table3[[#This Row],[Column12]]</f>
        <v>Auto:</v>
      </c>
      <c r="U315" s="25"/>
      <c r="V315" s="51" t="str">
        <f>IF(Table3[[#This Row],[TagOrderMethod]]="Ratio:","plants per 1 tag",IF(Table3[[#This Row],[TagOrderMethod]]="tags included","",IF(Table3[[#This Row],[TagOrderMethod]]="Qty:","tags",IF(Table3[[#This Row],[TagOrderMethod]]="Auto:",IF(U315&lt;&gt;"","tags","")))))</f>
        <v/>
      </c>
      <c r="W315" s="17">
        <v>50</v>
      </c>
      <c r="X315" s="17" t="str">
        <f>IF(ISNUMBER(SEARCH("tag",Table3[[#This Row],[Notes]])), "Yes", "No")</f>
        <v>No</v>
      </c>
      <c r="Y315" s="17" t="str">
        <f>IF(Table3[[#This Row],[Column11]]="yes","tags included","Auto:")</f>
        <v>Auto:</v>
      </c>
      <c r="Z3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Row],[TagOrderMethod]]="Auto:",IF(U315&gt;0,U315,IF(COUNTBLANK(L315:S315)=8,"",(IF(Table3[[#This Row],[Column11]]&lt;&gt;"no",Table3[[#This Row],[Size]]*(SUM(Table3[[#This Row],[Date 1]:[Date 8]])),"")))),""))),(Table3[[#This Row],[Bundle]])),"")</f>
        <v/>
      </c>
      <c r="AB315" s="94" t="str">
        <f t="shared" si="5"/>
        <v/>
      </c>
      <c r="AC315" s="75"/>
      <c r="AD315" s="42"/>
      <c r="AE315" s="43"/>
      <c r="AF315" s="44"/>
      <c r="AG315" s="134" t="s">
        <v>4166</v>
      </c>
      <c r="AH315" s="134" t="s">
        <v>4167</v>
      </c>
      <c r="AI315" s="134" t="s">
        <v>2689</v>
      </c>
      <c r="AJ315" s="134" t="s">
        <v>2690</v>
      </c>
      <c r="AK315" s="134" t="s">
        <v>21</v>
      </c>
      <c r="AL315" s="134" t="s">
        <v>21</v>
      </c>
      <c r="AM315" s="134" t="b">
        <f>IF(AND(Table3[[#This Row],[Column68]]=TRUE,COUNTBLANK(Table3[[#This Row],[Date 1]:[Date 8]])=8),TRUE,FALSE)</f>
        <v>0</v>
      </c>
      <c r="AN315" s="134" t="b">
        <f>COUNTIF(Table3[[#This Row],[512]:[51]],"yes")&gt;0</f>
        <v>0</v>
      </c>
      <c r="AO315" s="45" t="str">
        <f>IF(Table3[[#This Row],[512]]="yes",Table3[[#This Row],[Column1]],"")</f>
        <v/>
      </c>
      <c r="AP315" s="45" t="str">
        <f>IF(Table3[[#This Row],[250]]="yes",Table3[[#This Row],[Column1.5]],"")</f>
        <v/>
      </c>
      <c r="AQ315" s="45" t="str">
        <f>IF(Table3[[#This Row],[288]]="yes",Table3[[#This Row],[Column2]],"")</f>
        <v/>
      </c>
      <c r="AR315" s="45" t="str">
        <f>IF(Table3[[#This Row],[144]]="yes",Table3[[#This Row],[Column3]],"")</f>
        <v/>
      </c>
      <c r="AS315" s="45" t="str">
        <f>IF(Table3[[#This Row],[26]]="yes",Table3[[#This Row],[Column4]],"")</f>
        <v/>
      </c>
      <c r="AT315" s="45" t="str">
        <f>IF(Table3[[#This Row],[51]]="yes",Table3[[#This Row],[Column5]],"")</f>
        <v/>
      </c>
      <c r="AU315" s="29" t="str">
        <f>IF(COUNTBLANK(Table3[[#This Row],[Date 1]:[Date 8]])=7,IF(Table3[[#This Row],[Column9]]&lt;&gt;"",IF(SUM(L315:S315)&lt;&gt;0,Table3[[#This Row],[Column9]],""),""),(SUBSTITUTE(TRIM(SUBSTITUTE(AO315&amp;","&amp;AP315&amp;","&amp;AQ315&amp;","&amp;AR315&amp;","&amp;AS315&amp;","&amp;AT315&amp;",",","," "))," ",", ")))</f>
        <v/>
      </c>
      <c r="AV315" s="35" t="str">
        <f>IF(COUNTBLANK(L315:AC315)&lt;&gt;13,IF(Table3[[#This Row],[Comments]]="Please order in multiples of 20. Minimum order of 100.",IF(COUNTBLANK(Table3[[#This Row],[Date 1]:[Order]])=12,"",1),1),IF(OR(F315="yes",G315="yes",H315="yes",I315="yes",J315="yes",K315="yes"="yes"),1,""))</f>
        <v/>
      </c>
    </row>
    <row r="316" spans="1:48" ht="36" thickBot="1" x14ac:dyDescent="0.4">
      <c r="A316" s="27" t="s">
        <v>187</v>
      </c>
      <c r="B316" s="164">
        <v>3885</v>
      </c>
      <c r="C316" s="16" t="s">
        <v>3282</v>
      </c>
      <c r="D316" s="32" t="s">
        <v>92</v>
      </c>
      <c r="E316" s="31"/>
      <c r="F316" s="30" t="s">
        <v>128</v>
      </c>
      <c r="G316" s="30" t="s">
        <v>128</v>
      </c>
      <c r="H316" s="30" t="s">
        <v>128</v>
      </c>
      <c r="I316" s="30" t="s">
        <v>128</v>
      </c>
      <c r="J316" s="30" t="s">
        <v>21</v>
      </c>
      <c r="K316" s="30" t="s">
        <v>21</v>
      </c>
      <c r="L316" s="22"/>
      <c r="M316" s="20"/>
      <c r="N316" s="20"/>
      <c r="O316" s="20"/>
      <c r="P316" s="20"/>
      <c r="Q316" s="20"/>
      <c r="R316" s="20"/>
      <c r="S316" s="21"/>
      <c r="T316" s="181" t="str">
        <f>Table3[[#This Row],[Column12]]</f>
        <v>Auto:</v>
      </c>
      <c r="U316" s="25"/>
      <c r="V316" s="51" t="str">
        <f>IF(Table3[[#This Row],[TagOrderMethod]]="Ratio:","plants per 1 tag",IF(Table3[[#This Row],[TagOrderMethod]]="tags included","",IF(Table3[[#This Row],[TagOrderMethod]]="Qty:","tags",IF(Table3[[#This Row],[TagOrderMethod]]="Auto:",IF(U316&lt;&gt;"","tags","")))))</f>
        <v/>
      </c>
      <c r="W316" s="17">
        <v>50</v>
      </c>
      <c r="X316" s="17" t="str">
        <f>IF(ISNUMBER(SEARCH("tag",Table3[[#This Row],[Notes]])), "Yes", "No")</f>
        <v>No</v>
      </c>
      <c r="Y316" s="17" t="str">
        <f>IF(Table3[[#This Row],[Column11]]="yes","tags included","Auto:")</f>
        <v>Auto:</v>
      </c>
      <c r="Z3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Row],[TagOrderMethod]]="Auto:",IF(U316&gt;0,U316,IF(COUNTBLANK(L316:S316)=8,"",(IF(Table3[[#This Row],[Column11]]&lt;&gt;"no",Table3[[#This Row],[Size]]*(SUM(Table3[[#This Row],[Date 1]:[Date 8]])),"")))),""))),(Table3[[#This Row],[Bundle]])),"")</f>
        <v/>
      </c>
      <c r="AB316" s="94" t="str">
        <f t="shared" si="5"/>
        <v/>
      </c>
      <c r="AC316" s="75"/>
      <c r="AD316" s="42"/>
      <c r="AE316" s="43"/>
      <c r="AF316" s="44"/>
      <c r="AG316" s="134" t="s">
        <v>4168</v>
      </c>
      <c r="AH316" s="134" t="s">
        <v>4169</v>
      </c>
      <c r="AI316" s="134" t="s">
        <v>4170</v>
      </c>
      <c r="AJ316" s="134" t="s">
        <v>4171</v>
      </c>
      <c r="AK316" s="134" t="s">
        <v>21</v>
      </c>
      <c r="AL316" s="134" t="s">
        <v>21</v>
      </c>
      <c r="AM316" s="134" t="b">
        <f>IF(AND(Table3[[#This Row],[Column68]]=TRUE,COUNTBLANK(Table3[[#This Row],[Date 1]:[Date 8]])=8),TRUE,FALSE)</f>
        <v>0</v>
      </c>
      <c r="AN316" s="134" t="b">
        <f>COUNTIF(Table3[[#This Row],[512]:[51]],"yes")&gt;0</f>
        <v>0</v>
      </c>
      <c r="AO316" s="45" t="str">
        <f>IF(Table3[[#This Row],[512]]="yes",Table3[[#This Row],[Column1]],"")</f>
        <v/>
      </c>
      <c r="AP316" s="45" t="str">
        <f>IF(Table3[[#This Row],[250]]="yes",Table3[[#This Row],[Column1.5]],"")</f>
        <v/>
      </c>
      <c r="AQ316" s="45" t="str">
        <f>IF(Table3[[#This Row],[288]]="yes",Table3[[#This Row],[Column2]],"")</f>
        <v/>
      </c>
      <c r="AR316" s="45" t="str">
        <f>IF(Table3[[#This Row],[144]]="yes",Table3[[#This Row],[Column3]],"")</f>
        <v/>
      </c>
      <c r="AS316" s="45" t="str">
        <f>IF(Table3[[#This Row],[26]]="yes",Table3[[#This Row],[Column4]],"")</f>
        <v/>
      </c>
      <c r="AT316" s="45" t="str">
        <f>IF(Table3[[#This Row],[51]]="yes",Table3[[#This Row],[Column5]],"")</f>
        <v/>
      </c>
      <c r="AU316" s="29" t="str">
        <f>IF(COUNTBLANK(Table3[[#This Row],[Date 1]:[Date 8]])=7,IF(Table3[[#This Row],[Column9]]&lt;&gt;"",IF(SUM(L316:S316)&lt;&gt;0,Table3[[#This Row],[Column9]],""),""),(SUBSTITUTE(TRIM(SUBSTITUTE(AO316&amp;","&amp;AP316&amp;","&amp;AQ316&amp;","&amp;AR316&amp;","&amp;AS316&amp;","&amp;AT316&amp;",",","," "))," ",", ")))</f>
        <v/>
      </c>
      <c r="AV316" s="35" t="str">
        <f>IF(COUNTBLANK(L316:AC316)&lt;&gt;13,IF(Table3[[#This Row],[Comments]]="Please order in multiples of 20. Minimum order of 100.",IF(COUNTBLANK(Table3[[#This Row],[Date 1]:[Order]])=12,"",1),1),IF(OR(F316="yes",G316="yes",H316="yes",I316="yes",J316="yes",K316="yes"="yes"),1,""))</f>
        <v/>
      </c>
    </row>
    <row r="317" spans="1:48" ht="36" thickBot="1" x14ac:dyDescent="0.4">
      <c r="A317" s="27" t="s">
        <v>187</v>
      </c>
      <c r="B317" s="164">
        <v>3890</v>
      </c>
      <c r="C317" s="16" t="s">
        <v>3282</v>
      </c>
      <c r="D317" s="32" t="s">
        <v>93</v>
      </c>
      <c r="E317" s="31"/>
      <c r="F317" s="30" t="s">
        <v>128</v>
      </c>
      <c r="G317" s="30" t="s">
        <v>128</v>
      </c>
      <c r="H317" s="30" t="s">
        <v>128</v>
      </c>
      <c r="I317" s="30" t="s">
        <v>128</v>
      </c>
      <c r="J317" s="30" t="s">
        <v>21</v>
      </c>
      <c r="K317" s="30" t="s">
        <v>21</v>
      </c>
      <c r="L317" s="22"/>
      <c r="M317" s="20"/>
      <c r="N317" s="20"/>
      <c r="O317" s="20"/>
      <c r="P317" s="20"/>
      <c r="Q317" s="20"/>
      <c r="R317" s="20"/>
      <c r="S317" s="21"/>
      <c r="T317" s="181" t="str">
        <f>Table3[[#This Row],[Column12]]</f>
        <v>Auto:</v>
      </c>
      <c r="U317" s="25"/>
      <c r="V317" s="51" t="str">
        <f>IF(Table3[[#This Row],[TagOrderMethod]]="Ratio:","plants per 1 tag",IF(Table3[[#This Row],[TagOrderMethod]]="tags included","",IF(Table3[[#This Row],[TagOrderMethod]]="Qty:","tags",IF(Table3[[#This Row],[TagOrderMethod]]="Auto:",IF(U317&lt;&gt;"","tags","")))))</f>
        <v/>
      </c>
      <c r="W317" s="17">
        <v>50</v>
      </c>
      <c r="X317" s="17" t="str">
        <f>IF(ISNUMBER(SEARCH("tag",Table3[[#This Row],[Notes]])), "Yes", "No")</f>
        <v>No</v>
      </c>
      <c r="Y317" s="17" t="str">
        <f>IF(Table3[[#This Row],[Column11]]="yes","tags included","Auto:")</f>
        <v>Auto:</v>
      </c>
      <c r="Z3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Row],[TagOrderMethod]]="Auto:",IF(U317&gt;0,U317,IF(COUNTBLANK(L317:S317)=8,"",(IF(Table3[[#This Row],[Column11]]&lt;&gt;"no",Table3[[#This Row],[Size]]*(SUM(Table3[[#This Row],[Date 1]:[Date 8]])),"")))),""))),(Table3[[#This Row],[Bundle]])),"")</f>
        <v/>
      </c>
      <c r="AB317" s="94" t="str">
        <f t="shared" si="5"/>
        <v/>
      </c>
      <c r="AC317" s="75"/>
      <c r="AD317" s="42"/>
      <c r="AE317" s="43"/>
      <c r="AF317" s="44"/>
      <c r="AG317" s="134" t="s">
        <v>4172</v>
      </c>
      <c r="AH317" s="134" t="s">
        <v>4173</v>
      </c>
      <c r="AI317" s="134" t="s">
        <v>4174</v>
      </c>
      <c r="AJ317" s="134" t="s">
        <v>4175</v>
      </c>
      <c r="AK317" s="134" t="s">
        <v>21</v>
      </c>
      <c r="AL317" s="134" t="s">
        <v>21</v>
      </c>
      <c r="AM317" s="134" t="b">
        <f>IF(AND(Table3[[#This Row],[Column68]]=TRUE,COUNTBLANK(Table3[[#This Row],[Date 1]:[Date 8]])=8),TRUE,FALSE)</f>
        <v>0</v>
      </c>
      <c r="AN317" s="134" t="b">
        <f>COUNTIF(Table3[[#This Row],[512]:[51]],"yes")&gt;0</f>
        <v>0</v>
      </c>
      <c r="AO317" s="45" t="str">
        <f>IF(Table3[[#This Row],[512]]="yes",Table3[[#This Row],[Column1]],"")</f>
        <v/>
      </c>
      <c r="AP317" s="45" t="str">
        <f>IF(Table3[[#This Row],[250]]="yes",Table3[[#This Row],[Column1.5]],"")</f>
        <v/>
      </c>
      <c r="AQ317" s="45" t="str">
        <f>IF(Table3[[#This Row],[288]]="yes",Table3[[#This Row],[Column2]],"")</f>
        <v/>
      </c>
      <c r="AR317" s="45" t="str">
        <f>IF(Table3[[#This Row],[144]]="yes",Table3[[#This Row],[Column3]],"")</f>
        <v/>
      </c>
      <c r="AS317" s="45" t="str">
        <f>IF(Table3[[#This Row],[26]]="yes",Table3[[#This Row],[Column4]],"")</f>
        <v/>
      </c>
      <c r="AT317" s="45" t="str">
        <f>IF(Table3[[#This Row],[51]]="yes",Table3[[#This Row],[Column5]],"")</f>
        <v/>
      </c>
      <c r="AU317" s="29" t="str">
        <f>IF(COUNTBLANK(Table3[[#This Row],[Date 1]:[Date 8]])=7,IF(Table3[[#This Row],[Column9]]&lt;&gt;"",IF(SUM(L317:S317)&lt;&gt;0,Table3[[#This Row],[Column9]],""),""),(SUBSTITUTE(TRIM(SUBSTITUTE(AO317&amp;","&amp;AP317&amp;","&amp;AQ317&amp;","&amp;AR317&amp;","&amp;AS317&amp;","&amp;AT317&amp;",",","," "))," ",", ")))</f>
        <v/>
      </c>
      <c r="AV317" s="35" t="str">
        <f>IF(COUNTBLANK(L317:AC317)&lt;&gt;13,IF(Table3[[#This Row],[Comments]]="Please order in multiples of 20. Minimum order of 100.",IF(COUNTBLANK(Table3[[#This Row],[Date 1]:[Order]])=12,"",1),1),IF(OR(F317="yes",G317="yes",H317="yes",I317="yes",J317="yes",K317="yes"="yes"),1,""))</f>
        <v/>
      </c>
    </row>
    <row r="318" spans="1:48" ht="36" thickBot="1" x14ac:dyDescent="0.4">
      <c r="A318" s="27" t="s">
        <v>187</v>
      </c>
      <c r="B318" s="164">
        <v>3895</v>
      </c>
      <c r="C318" s="16" t="s">
        <v>3282</v>
      </c>
      <c r="D318" s="32" t="s">
        <v>94</v>
      </c>
      <c r="E318" s="31"/>
      <c r="F318" s="30" t="s">
        <v>128</v>
      </c>
      <c r="G318" s="30" t="s">
        <v>128</v>
      </c>
      <c r="H318" s="30" t="s">
        <v>128</v>
      </c>
      <c r="I318" s="30" t="s">
        <v>128</v>
      </c>
      <c r="J318" s="30" t="s">
        <v>21</v>
      </c>
      <c r="K318" s="30" t="s">
        <v>21</v>
      </c>
      <c r="L318" s="22"/>
      <c r="M318" s="20"/>
      <c r="N318" s="20"/>
      <c r="O318" s="20"/>
      <c r="P318" s="20"/>
      <c r="Q318" s="20"/>
      <c r="R318" s="20"/>
      <c r="S318" s="21"/>
      <c r="T318" s="181" t="str">
        <f>Table3[[#This Row],[Column12]]</f>
        <v>Auto:</v>
      </c>
      <c r="U318" s="25"/>
      <c r="V318" s="51" t="str">
        <f>IF(Table3[[#This Row],[TagOrderMethod]]="Ratio:","plants per 1 tag",IF(Table3[[#This Row],[TagOrderMethod]]="tags included","",IF(Table3[[#This Row],[TagOrderMethod]]="Qty:","tags",IF(Table3[[#This Row],[TagOrderMethod]]="Auto:",IF(U318&lt;&gt;"","tags","")))))</f>
        <v/>
      </c>
      <c r="W318" s="17">
        <v>50</v>
      </c>
      <c r="X318" s="17" t="str">
        <f>IF(ISNUMBER(SEARCH("tag",Table3[[#This Row],[Notes]])), "Yes", "No")</f>
        <v>No</v>
      </c>
      <c r="Y318" s="17" t="str">
        <f>IF(Table3[[#This Row],[Column11]]="yes","tags included","Auto:")</f>
        <v>Auto:</v>
      </c>
      <c r="Z3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Row],[TagOrderMethod]]="Auto:",IF(U318&gt;0,U318,IF(COUNTBLANK(L318:S318)=8,"",(IF(Table3[[#This Row],[Column11]]&lt;&gt;"no",Table3[[#This Row],[Size]]*(SUM(Table3[[#This Row],[Date 1]:[Date 8]])),"")))),""))),(Table3[[#This Row],[Bundle]])),"")</f>
        <v/>
      </c>
      <c r="AB318" s="94" t="str">
        <f t="shared" si="5"/>
        <v/>
      </c>
      <c r="AC318" s="75"/>
      <c r="AD318" s="42"/>
      <c r="AE318" s="43"/>
      <c r="AF318" s="44"/>
      <c r="AG318" s="134" t="s">
        <v>4176</v>
      </c>
      <c r="AH318" s="134" t="s">
        <v>4177</v>
      </c>
      <c r="AI318" s="134" t="s">
        <v>4178</v>
      </c>
      <c r="AJ318" s="134" t="s">
        <v>4179</v>
      </c>
      <c r="AK318" s="134" t="s">
        <v>21</v>
      </c>
      <c r="AL318" s="134" t="s">
        <v>21</v>
      </c>
      <c r="AM318" s="134" t="b">
        <f>IF(AND(Table3[[#This Row],[Column68]]=TRUE,COUNTBLANK(Table3[[#This Row],[Date 1]:[Date 8]])=8),TRUE,FALSE)</f>
        <v>0</v>
      </c>
      <c r="AN318" s="134" t="b">
        <f>COUNTIF(Table3[[#This Row],[512]:[51]],"yes")&gt;0</f>
        <v>0</v>
      </c>
      <c r="AO318" s="45" t="str">
        <f>IF(Table3[[#This Row],[512]]="yes",Table3[[#This Row],[Column1]],"")</f>
        <v/>
      </c>
      <c r="AP318" s="45" t="str">
        <f>IF(Table3[[#This Row],[250]]="yes",Table3[[#This Row],[Column1.5]],"")</f>
        <v/>
      </c>
      <c r="AQ318" s="45" t="str">
        <f>IF(Table3[[#This Row],[288]]="yes",Table3[[#This Row],[Column2]],"")</f>
        <v/>
      </c>
      <c r="AR318" s="45" t="str">
        <f>IF(Table3[[#This Row],[144]]="yes",Table3[[#This Row],[Column3]],"")</f>
        <v/>
      </c>
      <c r="AS318" s="45" t="str">
        <f>IF(Table3[[#This Row],[26]]="yes",Table3[[#This Row],[Column4]],"")</f>
        <v/>
      </c>
      <c r="AT318" s="45" t="str">
        <f>IF(Table3[[#This Row],[51]]="yes",Table3[[#This Row],[Column5]],"")</f>
        <v/>
      </c>
      <c r="AU318" s="29" t="str">
        <f>IF(COUNTBLANK(Table3[[#This Row],[Date 1]:[Date 8]])=7,IF(Table3[[#This Row],[Column9]]&lt;&gt;"",IF(SUM(L318:S318)&lt;&gt;0,Table3[[#This Row],[Column9]],""),""),(SUBSTITUTE(TRIM(SUBSTITUTE(AO318&amp;","&amp;AP318&amp;","&amp;AQ318&amp;","&amp;AR318&amp;","&amp;AS318&amp;","&amp;AT318&amp;",",","," "))," ",", ")))</f>
        <v/>
      </c>
      <c r="AV318" s="35" t="str">
        <f>IF(COUNTBLANK(L318:AC318)&lt;&gt;13,IF(Table3[[#This Row],[Comments]]="Please order in multiples of 20. Minimum order of 100.",IF(COUNTBLANK(Table3[[#This Row],[Date 1]:[Order]])=12,"",1),1),IF(OR(F318="yes",G318="yes",H318="yes",I318="yes",J318="yes",K318="yes"="yes"),1,""))</f>
        <v/>
      </c>
    </row>
    <row r="319" spans="1:48" ht="36" thickBot="1" x14ac:dyDescent="0.4">
      <c r="A319" s="27" t="s">
        <v>187</v>
      </c>
      <c r="B319" s="164">
        <v>3900</v>
      </c>
      <c r="C319" s="16" t="s">
        <v>3282</v>
      </c>
      <c r="D319" s="32" t="s">
        <v>95</v>
      </c>
      <c r="E319" s="31"/>
      <c r="F319" s="30" t="s">
        <v>128</v>
      </c>
      <c r="G319" s="30" t="s">
        <v>128</v>
      </c>
      <c r="H319" s="30" t="s">
        <v>128</v>
      </c>
      <c r="I319" s="30" t="s">
        <v>128</v>
      </c>
      <c r="J319" s="30" t="s">
        <v>21</v>
      </c>
      <c r="K319" s="30" t="s">
        <v>21</v>
      </c>
      <c r="L319" s="22"/>
      <c r="M319" s="20"/>
      <c r="N319" s="20"/>
      <c r="O319" s="20"/>
      <c r="P319" s="20"/>
      <c r="Q319" s="20"/>
      <c r="R319" s="20"/>
      <c r="S319" s="21"/>
      <c r="T319" s="181" t="str">
        <f>Table3[[#This Row],[Column12]]</f>
        <v>Auto:</v>
      </c>
      <c r="U319" s="25"/>
      <c r="V319" s="51" t="str">
        <f>IF(Table3[[#This Row],[TagOrderMethod]]="Ratio:","plants per 1 tag",IF(Table3[[#This Row],[TagOrderMethod]]="tags included","",IF(Table3[[#This Row],[TagOrderMethod]]="Qty:","tags",IF(Table3[[#This Row],[TagOrderMethod]]="Auto:",IF(U319&lt;&gt;"","tags","")))))</f>
        <v/>
      </c>
      <c r="W319" s="17">
        <v>50</v>
      </c>
      <c r="X319" s="17" t="str">
        <f>IF(ISNUMBER(SEARCH("tag",Table3[[#This Row],[Notes]])), "Yes", "No")</f>
        <v>No</v>
      </c>
      <c r="Y319" s="17" t="str">
        <f>IF(Table3[[#This Row],[Column11]]="yes","tags included","Auto:")</f>
        <v>Auto:</v>
      </c>
      <c r="Z3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Row],[TagOrderMethod]]="Auto:",IF(U319&gt;0,U319,IF(COUNTBLANK(L319:S319)=8,"",(IF(Table3[[#This Row],[Column11]]&lt;&gt;"no",Table3[[#This Row],[Size]]*(SUM(Table3[[#This Row],[Date 1]:[Date 8]])),"")))),""))),(Table3[[#This Row],[Bundle]])),"")</f>
        <v/>
      </c>
      <c r="AB319" s="94" t="str">
        <f t="shared" si="5"/>
        <v/>
      </c>
      <c r="AC319" s="75"/>
      <c r="AD319" s="42"/>
      <c r="AE319" s="43"/>
      <c r="AF319" s="44"/>
      <c r="AG319" s="134" t="s">
        <v>2691</v>
      </c>
      <c r="AH319" s="134" t="s">
        <v>2692</v>
      </c>
      <c r="AI319" s="134" t="s">
        <v>2693</v>
      </c>
      <c r="AJ319" s="134" t="s">
        <v>2694</v>
      </c>
      <c r="AK319" s="134" t="s">
        <v>21</v>
      </c>
      <c r="AL319" s="134" t="s">
        <v>21</v>
      </c>
      <c r="AM319" s="134" t="b">
        <f>IF(AND(Table3[[#This Row],[Column68]]=TRUE,COUNTBLANK(Table3[[#This Row],[Date 1]:[Date 8]])=8),TRUE,FALSE)</f>
        <v>0</v>
      </c>
      <c r="AN319" s="134" t="b">
        <f>COUNTIF(Table3[[#This Row],[512]:[51]],"yes")&gt;0</f>
        <v>0</v>
      </c>
      <c r="AO319" s="45" t="str">
        <f>IF(Table3[[#This Row],[512]]="yes",Table3[[#This Row],[Column1]],"")</f>
        <v/>
      </c>
      <c r="AP319" s="45" t="str">
        <f>IF(Table3[[#This Row],[250]]="yes",Table3[[#This Row],[Column1.5]],"")</f>
        <v/>
      </c>
      <c r="AQ319" s="45" t="str">
        <f>IF(Table3[[#This Row],[288]]="yes",Table3[[#This Row],[Column2]],"")</f>
        <v/>
      </c>
      <c r="AR319" s="45" t="str">
        <f>IF(Table3[[#This Row],[144]]="yes",Table3[[#This Row],[Column3]],"")</f>
        <v/>
      </c>
      <c r="AS319" s="45" t="str">
        <f>IF(Table3[[#This Row],[26]]="yes",Table3[[#This Row],[Column4]],"")</f>
        <v/>
      </c>
      <c r="AT319" s="45" t="str">
        <f>IF(Table3[[#This Row],[51]]="yes",Table3[[#This Row],[Column5]],"")</f>
        <v/>
      </c>
      <c r="AU319" s="29" t="str">
        <f>IF(COUNTBLANK(Table3[[#This Row],[Date 1]:[Date 8]])=7,IF(Table3[[#This Row],[Column9]]&lt;&gt;"",IF(SUM(L319:S319)&lt;&gt;0,Table3[[#This Row],[Column9]],""),""),(SUBSTITUTE(TRIM(SUBSTITUTE(AO319&amp;","&amp;AP319&amp;","&amp;AQ319&amp;","&amp;AR319&amp;","&amp;AS319&amp;","&amp;AT319&amp;",",","," "))," ",", ")))</f>
        <v/>
      </c>
      <c r="AV319" s="35" t="str">
        <f>IF(COUNTBLANK(L319:AC319)&lt;&gt;13,IF(Table3[[#This Row],[Comments]]="Please order in multiples of 20. Minimum order of 100.",IF(COUNTBLANK(Table3[[#This Row],[Date 1]:[Order]])=12,"",1),1),IF(OR(F319="yes",G319="yes",H319="yes",I319="yes",J319="yes",K319="yes"="yes"),1,""))</f>
        <v/>
      </c>
    </row>
    <row r="320" spans="1:48" ht="36" thickBot="1" x14ac:dyDescent="0.4">
      <c r="A320" s="27" t="s">
        <v>187</v>
      </c>
      <c r="B320" s="164">
        <v>3905</v>
      </c>
      <c r="C320" s="16" t="s">
        <v>3282</v>
      </c>
      <c r="D320" s="32" t="s">
        <v>414</v>
      </c>
      <c r="E320" s="31"/>
      <c r="F320" s="30" t="s">
        <v>128</v>
      </c>
      <c r="G320" s="30" t="s">
        <v>128</v>
      </c>
      <c r="H320" s="30" t="s">
        <v>128</v>
      </c>
      <c r="I320" s="30" t="s">
        <v>128</v>
      </c>
      <c r="J320" s="30" t="s">
        <v>21</v>
      </c>
      <c r="K320" s="30" t="s">
        <v>21</v>
      </c>
      <c r="L320" s="22"/>
      <c r="M320" s="20"/>
      <c r="N320" s="20"/>
      <c r="O320" s="20"/>
      <c r="P320" s="20"/>
      <c r="Q320" s="20"/>
      <c r="R320" s="20"/>
      <c r="S320" s="21"/>
      <c r="T320" s="181" t="str">
        <f>Table3[[#This Row],[Column12]]</f>
        <v>Auto:</v>
      </c>
      <c r="U320" s="25"/>
      <c r="V320" s="51" t="str">
        <f>IF(Table3[[#This Row],[TagOrderMethod]]="Ratio:","plants per 1 tag",IF(Table3[[#This Row],[TagOrderMethod]]="tags included","",IF(Table3[[#This Row],[TagOrderMethod]]="Qty:","tags",IF(Table3[[#This Row],[TagOrderMethod]]="Auto:",IF(U320&lt;&gt;"","tags","")))))</f>
        <v/>
      </c>
      <c r="W320" s="17">
        <v>50</v>
      </c>
      <c r="X320" s="17" t="str">
        <f>IF(ISNUMBER(SEARCH("tag",Table3[[#This Row],[Notes]])), "Yes", "No")</f>
        <v>No</v>
      </c>
      <c r="Y320" s="17" t="str">
        <f>IF(Table3[[#This Row],[Column11]]="yes","tags included","Auto:")</f>
        <v>Auto:</v>
      </c>
      <c r="Z3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Row],[TagOrderMethod]]="Auto:",IF(U320&gt;0,U320,IF(COUNTBLANK(L320:S320)=8,"",(IF(Table3[[#This Row],[Column11]]&lt;&gt;"no",Table3[[#This Row],[Size]]*(SUM(Table3[[#This Row],[Date 1]:[Date 8]])),"")))),""))),(Table3[[#This Row],[Bundle]])),"")</f>
        <v/>
      </c>
      <c r="AB320" s="94" t="str">
        <f t="shared" si="5"/>
        <v/>
      </c>
      <c r="AC320" s="75"/>
      <c r="AD320" s="42"/>
      <c r="AE320" s="43"/>
      <c r="AF320" s="44"/>
      <c r="AG320" s="134" t="s">
        <v>4180</v>
      </c>
      <c r="AH320" s="134" t="s">
        <v>4181</v>
      </c>
      <c r="AI320" s="134" t="s">
        <v>4182</v>
      </c>
      <c r="AJ320" s="134" t="s">
        <v>4183</v>
      </c>
      <c r="AK320" s="134" t="s">
        <v>21</v>
      </c>
      <c r="AL320" s="134" t="s">
        <v>21</v>
      </c>
      <c r="AM320" s="134" t="b">
        <f>IF(AND(Table3[[#This Row],[Column68]]=TRUE,COUNTBLANK(Table3[[#This Row],[Date 1]:[Date 8]])=8),TRUE,FALSE)</f>
        <v>0</v>
      </c>
      <c r="AN320" s="134" t="b">
        <f>COUNTIF(Table3[[#This Row],[512]:[51]],"yes")&gt;0</f>
        <v>0</v>
      </c>
      <c r="AO320" s="45" t="str">
        <f>IF(Table3[[#This Row],[512]]="yes",Table3[[#This Row],[Column1]],"")</f>
        <v/>
      </c>
      <c r="AP320" s="45" t="str">
        <f>IF(Table3[[#This Row],[250]]="yes",Table3[[#This Row],[Column1.5]],"")</f>
        <v/>
      </c>
      <c r="AQ320" s="45" t="str">
        <f>IF(Table3[[#This Row],[288]]="yes",Table3[[#This Row],[Column2]],"")</f>
        <v/>
      </c>
      <c r="AR320" s="45" t="str">
        <f>IF(Table3[[#This Row],[144]]="yes",Table3[[#This Row],[Column3]],"")</f>
        <v/>
      </c>
      <c r="AS320" s="45" t="str">
        <f>IF(Table3[[#This Row],[26]]="yes",Table3[[#This Row],[Column4]],"")</f>
        <v/>
      </c>
      <c r="AT320" s="45" t="str">
        <f>IF(Table3[[#This Row],[51]]="yes",Table3[[#This Row],[Column5]],"")</f>
        <v/>
      </c>
      <c r="AU320" s="29" t="str">
        <f>IF(COUNTBLANK(Table3[[#This Row],[Date 1]:[Date 8]])=7,IF(Table3[[#This Row],[Column9]]&lt;&gt;"",IF(SUM(L320:S320)&lt;&gt;0,Table3[[#This Row],[Column9]],""),""),(SUBSTITUTE(TRIM(SUBSTITUTE(AO320&amp;","&amp;AP320&amp;","&amp;AQ320&amp;","&amp;AR320&amp;","&amp;AS320&amp;","&amp;AT320&amp;",",","," "))," ",", ")))</f>
        <v/>
      </c>
      <c r="AV320" s="35" t="str">
        <f>IF(COUNTBLANK(L320:AC320)&lt;&gt;13,IF(Table3[[#This Row],[Comments]]="Please order in multiples of 20. Minimum order of 100.",IF(COUNTBLANK(Table3[[#This Row],[Date 1]:[Order]])=12,"",1),1),IF(OR(F320="yes",G320="yes",H320="yes",I320="yes",J320="yes",K320="yes"="yes"),1,""))</f>
        <v/>
      </c>
    </row>
    <row r="321" spans="1:48" ht="36" thickBot="1" x14ac:dyDescent="0.4">
      <c r="A321" s="27" t="s">
        <v>187</v>
      </c>
      <c r="B321" s="164">
        <v>3910</v>
      </c>
      <c r="C321" s="16" t="s">
        <v>3282</v>
      </c>
      <c r="D321" s="32" t="s">
        <v>2320</v>
      </c>
      <c r="E321" s="31"/>
      <c r="F321" s="30" t="s">
        <v>128</v>
      </c>
      <c r="G321" s="30" t="s">
        <v>128</v>
      </c>
      <c r="H321" s="30" t="s">
        <v>128</v>
      </c>
      <c r="I321" s="30" t="s">
        <v>128</v>
      </c>
      <c r="J321" s="30" t="s">
        <v>21</v>
      </c>
      <c r="K321" s="30" t="s">
        <v>21</v>
      </c>
      <c r="L321" s="22"/>
      <c r="M321" s="20"/>
      <c r="N321" s="20"/>
      <c r="O321" s="20"/>
      <c r="P321" s="20"/>
      <c r="Q321" s="20"/>
      <c r="R321" s="20"/>
      <c r="S321" s="21"/>
      <c r="T321" s="181" t="str">
        <f>Table3[[#This Row],[Column12]]</f>
        <v>Auto:</v>
      </c>
      <c r="U321" s="25"/>
      <c r="V321" s="51" t="str">
        <f>IF(Table3[[#This Row],[TagOrderMethod]]="Ratio:","plants per 1 tag",IF(Table3[[#This Row],[TagOrderMethod]]="tags included","",IF(Table3[[#This Row],[TagOrderMethod]]="Qty:","tags",IF(Table3[[#This Row],[TagOrderMethod]]="Auto:",IF(U321&lt;&gt;"","tags","")))))</f>
        <v/>
      </c>
      <c r="W321" s="17">
        <v>50</v>
      </c>
      <c r="X321" s="17" t="str">
        <f>IF(ISNUMBER(SEARCH("tag",Table3[[#This Row],[Notes]])), "Yes", "No")</f>
        <v>No</v>
      </c>
      <c r="Y321" s="17" t="str">
        <f>IF(Table3[[#This Row],[Column11]]="yes","tags included","Auto:")</f>
        <v>Auto:</v>
      </c>
      <c r="Z3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Row],[TagOrderMethod]]="Auto:",IF(U321&gt;0,U321,IF(COUNTBLANK(L321:S321)=8,"",(IF(Table3[[#This Row],[Column11]]&lt;&gt;"no",Table3[[#This Row],[Size]]*(SUM(Table3[[#This Row],[Date 1]:[Date 8]])),"")))),""))),(Table3[[#This Row],[Bundle]])),"")</f>
        <v/>
      </c>
      <c r="AB321" s="94" t="str">
        <f t="shared" si="5"/>
        <v/>
      </c>
      <c r="AC321" s="75"/>
      <c r="AD321" s="42"/>
      <c r="AE321" s="43"/>
      <c r="AF321" s="44"/>
      <c r="AG321" s="134" t="s">
        <v>2695</v>
      </c>
      <c r="AH321" s="134" t="s">
        <v>2696</v>
      </c>
      <c r="AI321" s="134" t="s">
        <v>2697</v>
      </c>
      <c r="AJ321" s="134" t="s">
        <v>2698</v>
      </c>
      <c r="AK321" s="134" t="s">
        <v>21</v>
      </c>
      <c r="AL321" s="134" t="s">
        <v>21</v>
      </c>
      <c r="AM321" s="134" t="b">
        <f>IF(AND(Table3[[#This Row],[Column68]]=TRUE,COUNTBLANK(Table3[[#This Row],[Date 1]:[Date 8]])=8),TRUE,FALSE)</f>
        <v>0</v>
      </c>
      <c r="AN321" s="134" t="b">
        <f>COUNTIF(Table3[[#This Row],[512]:[51]],"yes")&gt;0</f>
        <v>0</v>
      </c>
      <c r="AO321" s="45" t="str">
        <f>IF(Table3[[#This Row],[512]]="yes",Table3[[#This Row],[Column1]],"")</f>
        <v/>
      </c>
      <c r="AP321" s="45" t="str">
        <f>IF(Table3[[#This Row],[250]]="yes",Table3[[#This Row],[Column1.5]],"")</f>
        <v/>
      </c>
      <c r="AQ321" s="45" t="str">
        <f>IF(Table3[[#This Row],[288]]="yes",Table3[[#This Row],[Column2]],"")</f>
        <v/>
      </c>
      <c r="AR321" s="45" t="str">
        <f>IF(Table3[[#This Row],[144]]="yes",Table3[[#This Row],[Column3]],"")</f>
        <v/>
      </c>
      <c r="AS321" s="45" t="str">
        <f>IF(Table3[[#This Row],[26]]="yes",Table3[[#This Row],[Column4]],"")</f>
        <v/>
      </c>
      <c r="AT321" s="45" t="str">
        <f>IF(Table3[[#This Row],[51]]="yes",Table3[[#This Row],[Column5]],"")</f>
        <v/>
      </c>
      <c r="AU321" s="29" t="str">
        <f>IF(COUNTBLANK(Table3[[#This Row],[Date 1]:[Date 8]])=7,IF(Table3[[#This Row],[Column9]]&lt;&gt;"",IF(SUM(L321:S321)&lt;&gt;0,Table3[[#This Row],[Column9]],""),""),(SUBSTITUTE(TRIM(SUBSTITUTE(AO321&amp;","&amp;AP321&amp;","&amp;AQ321&amp;","&amp;AR321&amp;","&amp;AS321&amp;","&amp;AT321&amp;",",","," "))," ",", ")))</f>
        <v/>
      </c>
      <c r="AV321" s="35" t="str">
        <f>IF(COUNTBLANK(L321:AC321)&lt;&gt;13,IF(Table3[[#This Row],[Comments]]="Please order in multiples of 20. Minimum order of 100.",IF(COUNTBLANK(Table3[[#This Row],[Date 1]:[Order]])=12,"",1),1),IF(OR(F321="yes",G321="yes",H321="yes",I321="yes",J321="yes",K321="yes"="yes"),1,""))</f>
        <v/>
      </c>
    </row>
    <row r="322" spans="1:48" ht="36" thickBot="1" x14ac:dyDescent="0.4">
      <c r="A322" s="27" t="s">
        <v>187</v>
      </c>
      <c r="B322" s="164">
        <v>3930</v>
      </c>
      <c r="C322" s="16" t="s">
        <v>3282</v>
      </c>
      <c r="D322" s="32" t="s">
        <v>415</v>
      </c>
      <c r="E322" s="31"/>
      <c r="F322" s="30" t="s">
        <v>128</v>
      </c>
      <c r="G322" s="30" t="s">
        <v>128</v>
      </c>
      <c r="H322" s="30" t="s">
        <v>128</v>
      </c>
      <c r="I322" s="30" t="s">
        <v>128</v>
      </c>
      <c r="J322" s="30" t="s">
        <v>21</v>
      </c>
      <c r="K322" s="30" t="s">
        <v>21</v>
      </c>
      <c r="L322" s="22"/>
      <c r="M322" s="20"/>
      <c r="N322" s="20"/>
      <c r="O322" s="20"/>
      <c r="P322" s="20"/>
      <c r="Q322" s="20"/>
      <c r="R322" s="20"/>
      <c r="S322" s="21"/>
      <c r="T322" s="181" t="str">
        <f>Table3[[#This Row],[Column12]]</f>
        <v>Auto:</v>
      </c>
      <c r="U322" s="25"/>
      <c r="V322" s="51" t="str">
        <f>IF(Table3[[#This Row],[TagOrderMethod]]="Ratio:","plants per 1 tag",IF(Table3[[#This Row],[TagOrderMethod]]="tags included","",IF(Table3[[#This Row],[TagOrderMethod]]="Qty:","tags",IF(Table3[[#This Row],[TagOrderMethod]]="Auto:",IF(U322&lt;&gt;"","tags","")))))</f>
        <v/>
      </c>
      <c r="W322" s="17">
        <v>50</v>
      </c>
      <c r="X322" s="17" t="str">
        <f>IF(ISNUMBER(SEARCH("tag",Table3[[#This Row],[Notes]])), "Yes", "No")</f>
        <v>No</v>
      </c>
      <c r="Y322" s="17" t="str">
        <f>IF(Table3[[#This Row],[Column11]]="yes","tags included","Auto:")</f>
        <v>Auto:</v>
      </c>
      <c r="Z3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Row],[TagOrderMethod]]="Auto:",IF(U322&gt;0,U322,IF(COUNTBLANK(L322:S322)=8,"",(IF(Table3[[#This Row],[Column11]]&lt;&gt;"no",Table3[[#This Row],[Size]]*(SUM(Table3[[#This Row],[Date 1]:[Date 8]])),"")))),""))),(Table3[[#This Row],[Bundle]])),"")</f>
        <v/>
      </c>
      <c r="AB322" s="94" t="str">
        <f t="shared" si="5"/>
        <v/>
      </c>
      <c r="AC322" s="75"/>
      <c r="AD322" s="42"/>
      <c r="AE322" s="43"/>
      <c r="AF322" s="44"/>
      <c r="AG322" s="134" t="s">
        <v>4184</v>
      </c>
      <c r="AH322" s="134" t="s">
        <v>4185</v>
      </c>
      <c r="AI322" s="134" t="s">
        <v>4186</v>
      </c>
      <c r="AJ322" s="134" t="s">
        <v>4187</v>
      </c>
      <c r="AK322" s="134" t="s">
        <v>21</v>
      </c>
      <c r="AL322" s="134" t="s">
        <v>21</v>
      </c>
      <c r="AM322" s="134" t="b">
        <f>IF(AND(Table3[[#This Row],[Column68]]=TRUE,COUNTBLANK(Table3[[#This Row],[Date 1]:[Date 8]])=8),TRUE,FALSE)</f>
        <v>0</v>
      </c>
      <c r="AN322" s="134" t="b">
        <f>COUNTIF(Table3[[#This Row],[512]:[51]],"yes")&gt;0</f>
        <v>0</v>
      </c>
      <c r="AO322" s="45" t="str">
        <f>IF(Table3[[#This Row],[512]]="yes",Table3[[#This Row],[Column1]],"")</f>
        <v/>
      </c>
      <c r="AP322" s="45" t="str">
        <f>IF(Table3[[#This Row],[250]]="yes",Table3[[#This Row],[Column1.5]],"")</f>
        <v/>
      </c>
      <c r="AQ322" s="45" t="str">
        <f>IF(Table3[[#This Row],[288]]="yes",Table3[[#This Row],[Column2]],"")</f>
        <v/>
      </c>
      <c r="AR322" s="45" t="str">
        <f>IF(Table3[[#This Row],[144]]="yes",Table3[[#This Row],[Column3]],"")</f>
        <v/>
      </c>
      <c r="AS322" s="45" t="str">
        <f>IF(Table3[[#This Row],[26]]="yes",Table3[[#This Row],[Column4]],"")</f>
        <v/>
      </c>
      <c r="AT322" s="45" t="str">
        <f>IF(Table3[[#This Row],[51]]="yes",Table3[[#This Row],[Column5]],"")</f>
        <v/>
      </c>
      <c r="AU322" s="29" t="str">
        <f>IF(COUNTBLANK(Table3[[#This Row],[Date 1]:[Date 8]])=7,IF(Table3[[#This Row],[Column9]]&lt;&gt;"",IF(SUM(L322:S322)&lt;&gt;0,Table3[[#This Row],[Column9]],""),""),(SUBSTITUTE(TRIM(SUBSTITUTE(AO322&amp;","&amp;AP322&amp;","&amp;AQ322&amp;","&amp;AR322&amp;","&amp;AS322&amp;","&amp;AT322&amp;",",","," "))," ",", ")))</f>
        <v/>
      </c>
      <c r="AV322" s="35" t="str">
        <f>IF(COUNTBLANK(L322:AC322)&lt;&gt;13,IF(Table3[[#This Row],[Comments]]="Please order in multiples of 20. Minimum order of 100.",IF(COUNTBLANK(Table3[[#This Row],[Date 1]:[Order]])=12,"",1),1),IF(OR(F322="yes",G322="yes",H322="yes",I322="yes",J322="yes",K322="yes"="yes"),1,""))</f>
        <v/>
      </c>
    </row>
    <row r="323" spans="1:48" ht="36" thickBot="1" x14ac:dyDescent="0.4">
      <c r="A323" s="27" t="s">
        <v>187</v>
      </c>
      <c r="B323" s="164">
        <v>3935</v>
      </c>
      <c r="C323" s="16" t="s">
        <v>3282</v>
      </c>
      <c r="D323" s="32" t="s">
        <v>1548</v>
      </c>
      <c r="E323" s="31"/>
      <c r="F323" s="30" t="s">
        <v>128</v>
      </c>
      <c r="G323" s="30" t="s">
        <v>128</v>
      </c>
      <c r="H323" s="30" t="s">
        <v>128</v>
      </c>
      <c r="I323" s="30" t="s">
        <v>128</v>
      </c>
      <c r="J323" s="30" t="s">
        <v>21</v>
      </c>
      <c r="K323" s="30" t="s">
        <v>21</v>
      </c>
      <c r="L323" s="22"/>
      <c r="M323" s="20"/>
      <c r="N323" s="20"/>
      <c r="O323" s="20"/>
      <c r="P323" s="20"/>
      <c r="Q323" s="20"/>
      <c r="R323" s="20"/>
      <c r="S323" s="21"/>
      <c r="T323" s="181" t="str">
        <f>Table3[[#This Row],[Column12]]</f>
        <v>Auto:</v>
      </c>
      <c r="U323" s="25"/>
      <c r="V323" s="51" t="str">
        <f>IF(Table3[[#This Row],[TagOrderMethod]]="Ratio:","plants per 1 tag",IF(Table3[[#This Row],[TagOrderMethod]]="tags included","",IF(Table3[[#This Row],[TagOrderMethod]]="Qty:","tags",IF(Table3[[#This Row],[TagOrderMethod]]="Auto:",IF(U323&lt;&gt;"","tags","")))))</f>
        <v/>
      </c>
      <c r="W323" s="17">
        <v>50</v>
      </c>
      <c r="X323" s="17" t="str">
        <f>IF(ISNUMBER(SEARCH("tag",Table3[[#This Row],[Notes]])), "Yes", "No")</f>
        <v>No</v>
      </c>
      <c r="Y323" s="17" t="str">
        <f>IF(Table3[[#This Row],[Column11]]="yes","tags included","Auto:")</f>
        <v>Auto:</v>
      </c>
      <c r="Z3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Row],[TagOrderMethod]]="Auto:",IF(U323&gt;0,U323,IF(COUNTBLANK(L323:S323)=8,"",(IF(Table3[[#This Row],[Column11]]&lt;&gt;"no",Table3[[#This Row],[Size]]*(SUM(Table3[[#This Row],[Date 1]:[Date 8]])),"")))),""))),(Table3[[#This Row],[Bundle]])),"")</f>
        <v/>
      </c>
      <c r="AB323" s="94" t="str">
        <f t="shared" ref="AB323:AB386" si="6">IF(SUM(L323:S323)&gt;0,SUM(L323:S323) &amp;" units","")</f>
        <v/>
      </c>
      <c r="AC323" s="75"/>
      <c r="AD323" s="42"/>
      <c r="AE323" s="43"/>
      <c r="AF323" s="44"/>
      <c r="AG323" s="134" t="s">
        <v>4188</v>
      </c>
      <c r="AH323" s="134" t="s">
        <v>4189</v>
      </c>
      <c r="AI323" s="134" t="s">
        <v>4190</v>
      </c>
      <c r="AJ323" s="134" t="s">
        <v>4191</v>
      </c>
      <c r="AK323" s="134" t="s">
        <v>21</v>
      </c>
      <c r="AL323" s="134" t="s">
        <v>21</v>
      </c>
      <c r="AM323" s="134" t="b">
        <f>IF(AND(Table3[[#This Row],[Column68]]=TRUE,COUNTBLANK(Table3[[#This Row],[Date 1]:[Date 8]])=8),TRUE,FALSE)</f>
        <v>0</v>
      </c>
      <c r="AN323" s="134" t="b">
        <f>COUNTIF(Table3[[#This Row],[512]:[51]],"yes")&gt;0</f>
        <v>0</v>
      </c>
      <c r="AO323" s="45" t="str">
        <f>IF(Table3[[#This Row],[512]]="yes",Table3[[#This Row],[Column1]],"")</f>
        <v/>
      </c>
      <c r="AP323" s="45" t="str">
        <f>IF(Table3[[#This Row],[250]]="yes",Table3[[#This Row],[Column1.5]],"")</f>
        <v/>
      </c>
      <c r="AQ323" s="45" t="str">
        <f>IF(Table3[[#This Row],[288]]="yes",Table3[[#This Row],[Column2]],"")</f>
        <v/>
      </c>
      <c r="AR323" s="45" t="str">
        <f>IF(Table3[[#This Row],[144]]="yes",Table3[[#This Row],[Column3]],"")</f>
        <v/>
      </c>
      <c r="AS323" s="45" t="str">
        <f>IF(Table3[[#This Row],[26]]="yes",Table3[[#This Row],[Column4]],"")</f>
        <v/>
      </c>
      <c r="AT323" s="45" t="str">
        <f>IF(Table3[[#This Row],[51]]="yes",Table3[[#This Row],[Column5]],"")</f>
        <v/>
      </c>
      <c r="AU323" s="29" t="str">
        <f>IF(COUNTBLANK(Table3[[#This Row],[Date 1]:[Date 8]])=7,IF(Table3[[#This Row],[Column9]]&lt;&gt;"",IF(SUM(L323:S323)&lt;&gt;0,Table3[[#This Row],[Column9]],""),""),(SUBSTITUTE(TRIM(SUBSTITUTE(AO323&amp;","&amp;AP323&amp;","&amp;AQ323&amp;","&amp;AR323&amp;","&amp;AS323&amp;","&amp;AT323&amp;",",","," "))," ",", ")))</f>
        <v/>
      </c>
      <c r="AV323" s="35" t="str">
        <f>IF(COUNTBLANK(L323:AC323)&lt;&gt;13,IF(Table3[[#This Row],[Comments]]="Please order in multiples of 20. Minimum order of 100.",IF(COUNTBLANK(Table3[[#This Row],[Date 1]:[Order]])=12,"",1),1),IF(OR(F323="yes",G323="yes",H323="yes",I323="yes",J323="yes",K323="yes"="yes"),1,""))</f>
        <v/>
      </c>
    </row>
    <row r="324" spans="1:48" ht="36" thickBot="1" x14ac:dyDescent="0.4">
      <c r="A324" s="27" t="s">
        <v>187</v>
      </c>
      <c r="B324" s="164">
        <v>3940</v>
      </c>
      <c r="C324" s="16" t="s">
        <v>3282</v>
      </c>
      <c r="D324" s="32" t="s">
        <v>1549</v>
      </c>
      <c r="E324" s="31"/>
      <c r="F324" s="30" t="s">
        <v>128</v>
      </c>
      <c r="G324" s="30" t="s">
        <v>128</v>
      </c>
      <c r="H324" s="30" t="s">
        <v>128</v>
      </c>
      <c r="I324" s="30" t="s">
        <v>128</v>
      </c>
      <c r="J324" s="30" t="s">
        <v>21</v>
      </c>
      <c r="K324" s="30" t="s">
        <v>21</v>
      </c>
      <c r="L324" s="22"/>
      <c r="M324" s="20"/>
      <c r="N324" s="20"/>
      <c r="O324" s="20"/>
      <c r="P324" s="20"/>
      <c r="Q324" s="20"/>
      <c r="R324" s="20"/>
      <c r="S324" s="21"/>
      <c r="T324" s="181" t="str">
        <f>Table3[[#This Row],[Column12]]</f>
        <v>Auto:</v>
      </c>
      <c r="U324" s="25"/>
      <c r="V324" s="51" t="str">
        <f>IF(Table3[[#This Row],[TagOrderMethod]]="Ratio:","plants per 1 tag",IF(Table3[[#This Row],[TagOrderMethod]]="tags included","",IF(Table3[[#This Row],[TagOrderMethod]]="Qty:","tags",IF(Table3[[#This Row],[TagOrderMethod]]="Auto:",IF(U324&lt;&gt;"","tags","")))))</f>
        <v/>
      </c>
      <c r="W324" s="17">
        <v>50</v>
      </c>
      <c r="X324" s="17" t="str">
        <f>IF(ISNUMBER(SEARCH("tag",Table3[[#This Row],[Notes]])), "Yes", "No")</f>
        <v>No</v>
      </c>
      <c r="Y324" s="17" t="str">
        <f>IF(Table3[[#This Row],[Column11]]="yes","tags included","Auto:")</f>
        <v>Auto:</v>
      </c>
      <c r="Z3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Row],[TagOrderMethod]]="Auto:",IF(U324&gt;0,U324,IF(COUNTBLANK(L324:S324)=8,"",(IF(Table3[[#This Row],[Column11]]&lt;&gt;"no",Table3[[#This Row],[Size]]*(SUM(Table3[[#This Row],[Date 1]:[Date 8]])),"")))),""))),(Table3[[#This Row],[Bundle]])),"")</f>
        <v/>
      </c>
      <c r="AB324" s="94" t="str">
        <f t="shared" si="6"/>
        <v/>
      </c>
      <c r="AC324" s="75"/>
      <c r="AD324" s="42"/>
      <c r="AE324" s="43"/>
      <c r="AF324" s="44"/>
      <c r="AG324" s="134" t="s">
        <v>4192</v>
      </c>
      <c r="AH324" s="134" t="s">
        <v>4193</v>
      </c>
      <c r="AI324" s="134" t="s">
        <v>4194</v>
      </c>
      <c r="AJ324" s="134" t="s">
        <v>4195</v>
      </c>
      <c r="AK324" s="134" t="s">
        <v>21</v>
      </c>
      <c r="AL324" s="134" t="s">
        <v>21</v>
      </c>
      <c r="AM324" s="134" t="b">
        <f>IF(AND(Table3[[#This Row],[Column68]]=TRUE,COUNTBLANK(Table3[[#This Row],[Date 1]:[Date 8]])=8),TRUE,FALSE)</f>
        <v>0</v>
      </c>
      <c r="AN324" s="134" t="b">
        <f>COUNTIF(Table3[[#This Row],[512]:[51]],"yes")&gt;0</f>
        <v>0</v>
      </c>
      <c r="AO324" s="45" t="str">
        <f>IF(Table3[[#This Row],[512]]="yes",Table3[[#This Row],[Column1]],"")</f>
        <v/>
      </c>
      <c r="AP324" s="45" t="str">
        <f>IF(Table3[[#This Row],[250]]="yes",Table3[[#This Row],[Column1.5]],"")</f>
        <v/>
      </c>
      <c r="AQ324" s="45" t="str">
        <f>IF(Table3[[#This Row],[288]]="yes",Table3[[#This Row],[Column2]],"")</f>
        <v/>
      </c>
      <c r="AR324" s="45" t="str">
        <f>IF(Table3[[#This Row],[144]]="yes",Table3[[#This Row],[Column3]],"")</f>
        <v/>
      </c>
      <c r="AS324" s="45" t="str">
        <f>IF(Table3[[#This Row],[26]]="yes",Table3[[#This Row],[Column4]],"")</f>
        <v/>
      </c>
      <c r="AT324" s="45" t="str">
        <f>IF(Table3[[#This Row],[51]]="yes",Table3[[#This Row],[Column5]],"")</f>
        <v/>
      </c>
      <c r="AU324" s="29" t="str">
        <f>IF(COUNTBLANK(Table3[[#This Row],[Date 1]:[Date 8]])=7,IF(Table3[[#This Row],[Column9]]&lt;&gt;"",IF(SUM(L324:S324)&lt;&gt;0,Table3[[#This Row],[Column9]],""),""),(SUBSTITUTE(TRIM(SUBSTITUTE(AO324&amp;","&amp;AP324&amp;","&amp;AQ324&amp;","&amp;AR324&amp;","&amp;AS324&amp;","&amp;AT324&amp;",",","," "))," ",", ")))</f>
        <v/>
      </c>
      <c r="AV324" s="35" t="str">
        <f>IF(COUNTBLANK(L324:AC324)&lt;&gt;13,IF(Table3[[#This Row],[Comments]]="Please order in multiples of 20. Minimum order of 100.",IF(COUNTBLANK(Table3[[#This Row],[Date 1]:[Order]])=12,"",1),1),IF(OR(F324="yes",G324="yes",H324="yes",I324="yes",J324="yes",K324="yes"="yes"),1,""))</f>
        <v/>
      </c>
    </row>
    <row r="325" spans="1:48" ht="36" thickBot="1" x14ac:dyDescent="0.4">
      <c r="A325" s="27" t="s">
        <v>187</v>
      </c>
      <c r="B325" s="164">
        <v>3950</v>
      </c>
      <c r="C325" s="16" t="s">
        <v>3282</v>
      </c>
      <c r="D325" s="32" t="s">
        <v>762</v>
      </c>
      <c r="E325" s="31"/>
      <c r="F325" s="30" t="s">
        <v>128</v>
      </c>
      <c r="G325" s="30" t="s">
        <v>128</v>
      </c>
      <c r="H325" s="30" t="s">
        <v>128</v>
      </c>
      <c r="I325" s="30" t="s">
        <v>128</v>
      </c>
      <c r="J325" s="30" t="s">
        <v>21</v>
      </c>
      <c r="K325" s="30" t="s">
        <v>21</v>
      </c>
      <c r="L325" s="22"/>
      <c r="M325" s="20"/>
      <c r="N325" s="20"/>
      <c r="O325" s="20"/>
      <c r="P325" s="20"/>
      <c r="Q325" s="20"/>
      <c r="R325" s="20"/>
      <c r="S325" s="21"/>
      <c r="T325" s="181" t="str">
        <f>Table3[[#This Row],[Column12]]</f>
        <v>Auto:</v>
      </c>
      <c r="U325" s="25"/>
      <c r="V325" s="51" t="str">
        <f>IF(Table3[[#This Row],[TagOrderMethod]]="Ratio:","plants per 1 tag",IF(Table3[[#This Row],[TagOrderMethod]]="tags included","",IF(Table3[[#This Row],[TagOrderMethod]]="Qty:","tags",IF(Table3[[#This Row],[TagOrderMethod]]="Auto:",IF(U325&lt;&gt;"","tags","")))))</f>
        <v/>
      </c>
      <c r="W325" s="17">
        <v>50</v>
      </c>
      <c r="X325" s="17" t="str">
        <f>IF(ISNUMBER(SEARCH("tag",Table3[[#This Row],[Notes]])), "Yes", "No")</f>
        <v>No</v>
      </c>
      <c r="Y325" s="17" t="str">
        <f>IF(Table3[[#This Row],[Column11]]="yes","tags included","Auto:")</f>
        <v>Auto:</v>
      </c>
      <c r="Z3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Row],[TagOrderMethod]]="Auto:",IF(U325&gt;0,U325,IF(COUNTBLANK(L325:S325)=8,"",(IF(Table3[[#This Row],[Column11]]&lt;&gt;"no",Table3[[#This Row],[Size]]*(SUM(Table3[[#This Row],[Date 1]:[Date 8]])),"")))),""))),(Table3[[#This Row],[Bundle]])),"")</f>
        <v/>
      </c>
      <c r="AB325" s="94" t="str">
        <f t="shared" si="6"/>
        <v/>
      </c>
      <c r="AC325" s="75"/>
      <c r="AD325" s="42"/>
      <c r="AE325" s="43"/>
      <c r="AF325" s="44"/>
      <c r="AG325" s="134" t="s">
        <v>4196</v>
      </c>
      <c r="AH325" s="134" t="s">
        <v>4197</v>
      </c>
      <c r="AI325" s="134" t="s">
        <v>4198</v>
      </c>
      <c r="AJ325" s="134" t="s">
        <v>4199</v>
      </c>
      <c r="AK325" s="134" t="s">
        <v>21</v>
      </c>
      <c r="AL325" s="134" t="s">
        <v>21</v>
      </c>
      <c r="AM325" s="134" t="b">
        <f>IF(AND(Table3[[#This Row],[Column68]]=TRUE,COUNTBLANK(Table3[[#This Row],[Date 1]:[Date 8]])=8),TRUE,FALSE)</f>
        <v>0</v>
      </c>
      <c r="AN325" s="134" t="b">
        <f>COUNTIF(Table3[[#This Row],[512]:[51]],"yes")&gt;0</f>
        <v>0</v>
      </c>
      <c r="AO325" s="45" t="str">
        <f>IF(Table3[[#This Row],[512]]="yes",Table3[[#This Row],[Column1]],"")</f>
        <v/>
      </c>
      <c r="AP325" s="45" t="str">
        <f>IF(Table3[[#This Row],[250]]="yes",Table3[[#This Row],[Column1.5]],"")</f>
        <v/>
      </c>
      <c r="AQ325" s="45" t="str">
        <f>IF(Table3[[#This Row],[288]]="yes",Table3[[#This Row],[Column2]],"")</f>
        <v/>
      </c>
      <c r="AR325" s="45" t="str">
        <f>IF(Table3[[#This Row],[144]]="yes",Table3[[#This Row],[Column3]],"")</f>
        <v/>
      </c>
      <c r="AS325" s="45" t="str">
        <f>IF(Table3[[#This Row],[26]]="yes",Table3[[#This Row],[Column4]],"")</f>
        <v/>
      </c>
      <c r="AT325" s="45" t="str">
        <f>IF(Table3[[#This Row],[51]]="yes",Table3[[#This Row],[Column5]],"")</f>
        <v/>
      </c>
      <c r="AU325" s="29" t="str">
        <f>IF(COUNTBLANK(Table3[[#This Row],[Date 1]:[Date 8]])=7,IF(Table3[[#This Row],[Column9]]&lt;&gt;"",IF(SUM(L325:S325)&lt;&gt;0,Table3[[#This Row],[Column9]],""),""),(SUBSTITUTE(TRIM(SUBSTITUTE(AO325&amp;","&amp;AP325&amp;","&amp;AQ325&amp;","&amp;AR325&amp;","&amp;AS325&amp;","&amp;AT325&amp;",",","," "))," ",", ")))</f>
        <v/>
      </c>
      <c r="AV325" s="35" t="str">
        <f>IF(COUNTBLANK(L325:AC325)&lt;&gt;13,IF(Table3[[#This Row],[Comments]]="Please order in multiples of 20. Minimum order of 100.",IF(COUNTBLANK(Table3[[#This Row],[Date 1]:[Order]])=12,"",1),1),IF(OR(F325="yes",G325="yes",H325="yes",I325="yes",J325="yes",K325="yes"="yes"),1,""))</f>
        <v/>
      </c>
    </row>
    <row r="326" spans="1:48" ht="36" thickBot="1" x14ac:dyDescent="0.4">
      <c r="A326" s="27" t="s">
        <v>187</v>
      </c>
      <c r="B326" s="164">
        <v>3955</v>
      </c>
      <c r="C326" s="16" t="s">
        <v>3282</v>
      </c>
      <c r="D326" s="32" t="s">
        <v>932</v>
      </c>
      <c r="E326" s="31"/>
      <c r="F326" s="30" t="s">
        <v>128</v>
      </c>
      <c r="G326" s="30" t="s">
        <v>128</v>
      </c>
      <c r="H326" s="30" t="s">
        <v>128</v>
      </c>
      <c r="I326" s="30" t="s">
        <v>128</v>
      </c>
      <c r="J326" s="30" t="s">
        <v>21</v>
      </c>
      <c r="K326" s="30" t="s">
        <v>21</v>
      </c>
      <c r="L326" s="22"/>
      <c r="M326" s="20"/>
      <c r="N326" s="20"/>
      <c r="O326" s="20"/>
      <c r="P326" s="20"/>
      <c r="Q326" s="20"/>
      <c r="R326" s="20"/>
      <c r="S326" s="21"/>
      <c r="T326" s="181" t="str">
        <f>Table3[[#This Row],[Column12]]</f>
        <v>Auto:</v>
      </c>
      <c r="U326" s="25"/>
      <c r="V326" s="51" t="str">
        <f>IF(Table3[[#This Row],[TagOrderMethod]]="Ratio:","plants per 1 tag",IF(Table3[[#This Row],[TagOrderMethod]]="tags included","",IF(Table3[[#This Row],[TagOrderMethod]]="Qty:","tags",IF(Table3[[#This Row],[TagOrderMethod]]="Auto:",IF(U326&lt;&gt;"","tags","")))))</f>
        <v/>
      </c>
      <c r="W326" s="17">
        <v>50</v>
      </c>
      <c r="X326" s="17" t="str">
        <f>IF(ISNUMBER(SEARCH("tag",Table3[[#This Row],[Notes]])), "Yes", "No")</f>
        <v>No</v>
      </c>
      <c r="Y326" s="17" t="str">
        <f>IF(Table3[[#This Row],[Column11]]="yes","tags included","Auto:")</f>
        <v>Auto:</v>
      </c>
      <c r="Z3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Row],[TagOrderMethod]]="Auto:",IF(U326&gt;0,U326,IF(COUNTBLANK(L326:S326)=8,"",(IF(Table3[[#This Row],[Column11]]&lt;&gt;"no",Table3[[#This Row],[Size]]*(SUM(Table3[[#This Row],[Date 1]:[Date 8]])),"")))),""))),(Table3[[#This Row],[Bundle]])),"")</f>
        <v/>
      </c>
      <c r="AB326" s="94" t="str">
        <f t="shared" si="6"/>
        <v/>
      </c>
      <c r="AC326" s="75"/>
      <c r="AD326" s="42"/>
      <c r="AE326" s="43"/>
      <c r="AF326" s="44"/>
      <c r="AG326" s="134" t="s">
        <v>4200</v>
      </c>
      <c r="AH326" s="134" t="s">
        <v>4201</v>
      </c>
      <c r="AI326" s="134" t="s">
        <v>4202</v>
      </c>
      <c r="AJ326" s="134" t="s">
        <v>4203</v>
      </c>
      <c r="AK326" s="134" t="s">
        <v>21</v>
      </c>
      <c r="AL326" s="134" t="s">
        <v>21</v>
      </c>
      <c r="AM326" s="134" t="b">
        <f>IF(AND(Table3[[#This Row],[Column68]]=TRUE,COUNTBLANK(Table3[[#This Row],[Date 1]:[Date 8]])=8),TRUE,FALSE)</f>
        <v>0</v>
      </c>
      <c r="AN326" s="134" t="b">
        <f>COUNTIF(Table3[[#This Row],[512]:[51]],"yes")&gt;0</f>
        <v>0</v>
      </c>
      <c r="AO326" s="45" t="str">
        <f>IF(Table3[[#This Row],[512]]="yes",Table3[[#This Row],[Column1]],"")</f>
        <v/>
      </c>
      <c r="AP326" s="45" t="str">
        <f>IF(Table3[[#This Row],[250]]="yes",Table3[[#This Row],[Column1.5]],"")</f>
        <v/>
      </c>
      <c r="AQ326" s="45" t="str">
        <f>IF(Table3[[#This Row],[288]]="yes",Table3[[#This Row],[Column2]],"")</f>
        <v/>
      </c>
      <c r="AR326" s="45" t="str">
        <f>IF(Table3[[#This Row],[144]]="yes",Table3[[#This Row],[Column3]],"")</f>
        <v/>
      </c>
      <c r="AS326" s="45" t="str">
        <f>IF(Table3[[#This Row],[26]]="yes",Table3[[#This Row],[Column4]],"")</f>
        <v/>
      </c>
      <c r="AT326" s="45" t="str">
        <f>IF(Table3[[#This Row],[51]]="yes",Table3[[#This Row],[Column5]],"")</f>
        <v/>
      </c>
      <c r="AU326" s="29" t="str">
        <f>IF(COUNTBLANK(Table3[[#This Row],[Date 1]:[Date 8]])=7,IF(Table3[[#This Row],[Column9]]&lt;&gt;"",IF(SUM(L326:S326)&lt;&gt;0,Table3[[#This Row],[Column9]],""),""),(SUBSTITUTE(TRIM(SUBSTITUTE(AO326&amp;","&amp;AP326&amp;","&amp;AQ326&amp;","&amp;AR326&amp;","&amp;AS326&amp;","&amp;AT326&amp;",",","," "))," ",", ")))</f>
        <v/>
      </c>
      <c r="AV326" s="35" t="str">
        <f>IF(COUNTBLANK(L326:AC326)&lt;&gt;13,IF(Table3[[#This Row],[Comments]]="Please order in multiples of 20. Minimum order of 100.",IF(COUNTBLANK(Table3[[#This Row],[Date 1]:[Order]])=12,"",1),1),IF(OR(F326="yes",G326="yes",H326="yes",I326="yes",J326="yes",K326="yes"="yes"),1,""))</f>
        <v/>
      </c>
    </row>
    <row r="327" spans="1:48" ht="36" thickBot="1" x14ac:dyDescent="0.4">
      <c r="A327" s="27" t="s">
        <v>187</v>
      </c>
      <c r="B327" s="164">
        <v>3970</v>
      </c>
      <c r="C327" s="16" t="s">
        <v>3282</v>
      </c>
      <c r="D327" s="32" t="s">
        <v>763</v>
      </c>
      <c r="E327" s="31"/>
      <c r="F327" s="30" t="s">
        <v>128</v>
      </c>
      <c r="G327" s="30" t="s">
        <v>128</v>
      </c>
      <c r="H327" s="30" t="s">
        <v>128</v>
      </c>
      <c r="I327" s="30" t="s">
        <v>128</v>
      </c>
      <c r="J327" s="30" t="s">
        <v>21</v>
      </c>
      <c r="K327" s="30" t="s">
        <v>21</v>
      </c>
      <c r="L327" s="22"/>
      <c r="M327" s="20"/>
      <c r="N327" s="20"/>
      <c r="O327" s="20"/>
      <c r="P327" s="20"/>
      <c r="Q327" s="20"/>
      <c r="R327" s="20"/>
      <c r="S327" s="21"/>
      <c r="T327" s="181" t="str">
        <f>Table3[[#This Row],[Column12]]</f>
        <v>Auto:</v>
      </c>
      <c r="U327" s="25"/>
      <c r="V327" s="51" t="str">
        <f>IF(Table3[[#This Row],[TagOrderMethod]]="Ratio:","plants per 1 tag",IF(Table3[[#This Row],[TagOrderMethod]]="tags included","",IF(Table3[[#This Row],[TagOrderMethod]]="Qty:","tags",IF(Table3[[#This Row],[TagOrderMethod]]="Auto:",IF(U327&lt;&gt;"","tags","")))))</f>
        <v/>
      </c>
      <c r="W327" s="17">
        <v>50</v>
      </c>
      <c r="X327" s="17" t="str">
        <f>IF(ISNUMBER(SEARCH("tag",Table3[[#This Row],[Notes]])), "Yes", "No")</f>
        <v>No</v>
      </c>
      <c r="Y327" s="17" t="str">
        <f>IF(Table3[[#This Row],[Column11]]="yes","tags included","Auto:")</f>
        <v>Auto:</v>
      </c>
      <c r="Z3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Row],[TagOrderMethod]]="Auto:",IF(U327&gt;0,U327,IF(COUNTBLANK(L327:S327)=8,"",(IF(Table3[[#This Row],[Column11]]&lt;&gt;"no",Table3[[#This Row],[Size]]*(SUM(Table3[[#This Row],[Date 1]:[Date 8]])),"")))),""))),(Table3[[#This Row],[Bundle]])),"")</f>
        <v/>
      </c>
      <c r="AB327" s="94" t="str">
        <f t="shared" si="6"/>
        <v/>
      </c>
      <c r="AC327" s="75"/>
      <c r="AD327" s="42"/>
      <c r="AE327" s="43"/>
      <c r="AF327" s="44"/>
      <c r="AG327" s="134" t="s">
        <v>4204</v>
      </c>
      <c r="AH327" s="134" t="s">
        <v>4205</v>
      </c>
      <c r="AI327" s="134" t="s">
        <v>4206</v>
      </c>
      <c r="AJ327" s="134" t="s">
        <v>4207</v>
      </c>
      <c r="AK327" s="134" t="s">
        <v>21</v>
      </c>
      <c r="AL327" s="134" t="s">
        <v>21</v>
      </c>
      <c r="AM327" s="134" t="b">
        <f>IF(AND(Table3[[#This Row],[Column68]]=TRUE,COUNTBLANK(Table3[[#This Row],[Date 1]:[Date 8]])=8),TRUE,FALSE)</f>
        <v>0</v>
      </c>
      <c r="AN327" s="134" t="b">
        <f>COUNTIF(Table3[[#This Row],[512]:[51]],"yes")&gt;0</f>
        <v>0</v>
      </c>
      <c r="AO327" s="45" t="str">
        <f>IF(Table3[[#This Row],[512]]="yes",Table3[[#This Row],[Column1]],"")</f>
        <v/>
      </c>
      <c r="AP327" s="45" t="str">
        <f>IF(Table3[[#This Row],[250]]="yes",Table3[[#This Row],[Column1.5]],"")</f>
        <v/>
      </c>
      <c r="AQ327" s="45" t="str">
        <f>IF(Table3[[#This Row],[288]]="yes",Table3[[#This Row],[Column2]],"")</f>
        <v/>
      </c>
      <c r="AR327" s="45" t="str">
        <f>IF(Table3[[#This Row],[144]]="yes",Table3[[#This Row],[Column3]],"")</f>
        <v/>
      </c>
      <c r="AS327" s="45" t="str">
        <f>IF(Table3[[#This Row],[26]]="yes",Table3[[#This Row],[Column4]],"")</f>
        <v/>
      </c>
      <c r="AT327" s="45" t="str">
        <f>IF(Table3[[#This Row],[51]]="yes",Table3[[#This Row],[Column5]],"")</f>
        <v/>
      </c>
      <c r="AU327" s="29" t="str">
        <f>IF(COUNTBLANK(Table3[[#This Row],[Date 1]:[Date 8]])=7,IF(Table3[[#This Row],[Column9]]&lt;&gt;"",IF(SUM(L327:S327)&lt;&gt;0,Table3[[#This Row],[Column9]],""),""),(SUBSTITUTE(TRIM(SUBSTITUTE(AO327&amp;","&amp;AP327&amp;","&amp;AQ327&amp;","&amp;AR327&amp;","&amp;AS327&amp;","&amp;AT327&amp;",",","," "))," ",", ")))</f>
        <v/>
      </c>
      <c r="AV327" s="35" t="str">
        <f>IF(COUNTBLANK(L327:AC327)&lt;&gt;13,IF(Table3[[#This Row],[Comments]]="Please order in multiples of 20. Minimum order of 100.",IF(COUNTBLANK(Table3[[#This Row],[Date 1]:[Order]])=12,"",1),1),IF(OR(F327="yes",G327="yes",H327="yes",I327="yes",J327="yes",K327="yes"="yes"),1,""))</f>
        <v/>
      </c>
    </row>
    <row r="328" spans="1:48" ht="36" thickBot="1" x14ac:dyDescent="0.4">
      <c r="A328" s="27" t="s">
        <v>187</v>
      </c>
      <c r="B328" s="164">
        <v>3975</v>
      </c>
      <c r="C328" s="16" t="s">
        <v>3282</v>
      </c>
      <c r="D328" s="32" t="s">
        <v>764</v>
      </c>
      <c r="E328" s="31"/>
      <c r="F328" s="30" t="s">
        <v>128</v>
      </c>
      <c r="G328" s="30" t="s">
        <v>128</v>
      </c>
      <c r="H328" s="30" t="s">
        <v>128</v>
      </c>
      <c r="I328" s="30" t="s">
        <v>128</v>
      </c>
      <c r="J328" s="30" t="s">
        <v>21</v>
      </c>
      <c r="K328" s="30" t="s">
        <v>21</v>
      </c>
      <c r="L328" s="22"/>
      <c r="M328" s="20"/>
      <c r="N328" s="20"/>
      <c r="O328" s="20"/>
      <c r="P328" s="20"/>
      <c r="Q328" s="20"/>
      <c r="R328" s="20"/>
      <c r="S328" s="21"/>
      <c r="T328" s="181" t="str">
        <f>Table3[[#This Row],[Column12]]</f>
        <v>Auto:</v>
      </c>
      <c r="U328" s="25"/>
      <c r="V328" s="51" t="str">
        <f>IF(Table3[[#This Row],[TagOrderMethod]]="Ratio:","plants per 1 tag",IF(Table3[[#This Row],[TagOrderMethod]]="tags included","",IF(Table3[[#This Row],[TagOrderMethod]]="Qty:","tags",IF(Table3[[#This Row],[TagOrderMethod]]="Auto:",IF(U328&lt;&gt;"","tags","")))))</f>
        <v/>
      </c>
      <c r="W328" s="17">
        <v>50</v>
      </c>
      <c r="X328" s="17" t="str">
        <f>IF(ISNUMBER(SEARCH("tag",Table3[[#This Row],[Notes]])), "Yes", "No")</f>
        <v>No</v>
      </c>
      <c r="Y328" s="17" t="str">
        <f>IF(Table3[[#This Row],[Column11]]="yes","tags included","Auto:")</f>
        <v>Auto:</v>
      </c>
      <c r="Z3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Row],[TagOrderMethod]]="Auto:",IF(U328&gt;0,U328,IF(COUNTBLANK(L328:S328)=8,"",(IF(Table3[[#This Row],[Column11]]&lt;&gt;"no",Table3[[#This Row],[Size]]*(SUM(Table3[[#This Row],[Date 1]:[Date 8]])),"")))),""))),(Table3[[#This Row],[Bundle]])),"")</f>
        <v/>
      </c>
      <c r="AB328" s="94" t="str">
        <f t="shared" si="6"/>
        <v/>
      </c>
      <c r="AC328" s="75"/>
      <c r="AD328" s="42"/>
      <c r="AE328" s="43"/>
      <c r="AF328" s="44"/>
      <c r="AG328" s="134" t="s">
        <v>4208</v>
      </c>
      <c r="AH328" s="134" t="s">
        <v>4209</v>
      </c>
      <c r="AI328" s="134" t="s">
        <v>4210</v>
      </c>
      <c r="AJ328" s="134" t="s">
        <v>4211</v>
      </c>
      <c r="AK328" s="134" t="s">
        <v>21</v>
      </c>
      <c r="AL328" s="134" t="s">
        <v>21</v>
      </c>
      <c r="AM328" s="134" t="b">
        <f>IF(AND(Table3[[#This Row],[Column68]]=TRUE,COUNTBLANK(Table3[[#This Row],[Date 1]:[Date 8]])=8),TRUE,FALSE)</f>
        <v>0</v>
      </c>
      <c r="AN328" s="134" t="b">
        <f>COUNTIF(Table3[[#This Row],[512]:[51]],"yes")&gt;0</f>
        <v>0</v>
      </c>
      <c r="AO328" s="45" t="str">
        <f>IF(Table3[[#This Row],[512]]="yes",Table3[[#This Row],[Column1]],"")</f>
        <v/>
      </c>
      <c r="AP328" s="45" t="str">
        <f>IF(Table3[[#This Row],[250]]="yes",Table3[[#This Row],[Column1.5]],"")</f>
        <v/>
      </c>
      <c r="AQ328" s="45" t="str">
        <f>IF(Table3[[#This Row],[288]]="yes",Table3[[#This Row],[Column2]],"")</f>
        <v/>
      </c>
      <c r="AR328" s="45" t="str">
        <f>IF(Table3[[#This Row],[144]]="yes",Table3[[#This Row],[Column3]],"")</f>
        <v/>
      </c>
      <c r="AS328" s="45" t="str">
        <f>IF(Table3[[#This Row],[26]]="yes",Table3[[#This Row],[Column4]],"")</f>
        <v/>
      </c>
      <c r="AT328" s="45" t="str">
        <f>IF(Table3[[#This Row],[51]]="yes",Table3[[#This Row],[Column5]],"")</f>
        <v/>
      </c>
      <c r="AU328" s="29" t="str">
        <f>IF(COUNTBLANK(Table3[[#This Row],[Date 1]:[Date 8]])=7,IF(Table3[[#This Row],[Column9]]&lt;&gt;"",IF(SUM(L328:S328)&lt;&gt;0,Table3[[#This Row],[Column9]],""),""),(SUBSTITUTE(TRIM(SUBSTITUTE(AO328&amp;","&amp;AP328&amp;","&amp;AQ328&amp;","&amp;AR328&amp;","&amp;AS328&amp;","&amp;AT328&amp;",",","," "))," ",", ")))</f>
        <v/>
      </c>
      <c r="AV328" s="35" t="str">
        <f>IF(COUNTBLANK(L328:AC328)&lt;&gt;13,IF(Table3[[#This Row],[Comments]]="Please order in multiples of 20. Minimum order of 100.",IF(COUNTBLANK(Table3[[#This Row],[Date 1]:[Order]])=12,"",1),1),IF(OR(F328="yes",G328="yes",H328="yes",I328="yes",J328="yes",K328="yes"="yes"),1,""))</f>
        <v/>
      </c>
    </row>
    <row r="329" spans="1:48" ht="36" thickBot="1" x14ac:dyDescent="0.4">
      <c r="A329" s="27" t="s">
        <v>187</v>
      </c>
      <c r="B329" s="164">
        <v>3980</v>
      </c>
      <c r="C329" s="16" t="s">
        <v>3282</v>
      </c>
      <c r="D329" s="32" t="s">
        <v>765</v>
      </c>
      <c r="E329" s="31"/>
      <c r="F329" s="30" t="s">
        <v>128</v>
      </c>
      <c r="G329" s="30" t="s">
        <v>128</v>
      </c>
      <c r="H329" s="30" t="s">
        <v>128</v>
      </c>
      <c r="I329" s="30" t="s">
        <v>128</v>
      </c>
      <c r="J329" s="30" t="s">
        <v>21</v>
      </c>
      <c r="K329" s="30" t="s">
        <v>21</v>
      </c>
      <c r="L329" s="22"/>
      <c r="M329" s="20"/>
      <c r="N329" s="20"/>
      <c r="O329" s="20"/>
      <c r="P329" s="20"/>
      <c r="Q329" s="20"/>
      <c r="R329" s="20"/>
      <c r="S329" s="21"/>
      <c r="T329" s="181" t="str">
        <f>Table3[[#This Row],[Column12]]</f>
        <v>Auto:</v>
      </c>
      <c r="U329" s="25"/>
      <c r="V329" s="51" t="str">
        <f>IF(Table3[[#This Row],[TagOrderMethod]]="Ratio:","plants per 1 tag",IF(Table3[[#This Row],[TagOrderMethod]]="tags included","",IF(Table3[[#This Row],[TagOrderMethod]]="Qty:","tags",IF(Table3[[#This Row],[TagOrderMethod]]="Auto:",IF(U329&lt;&gt;"","tags","")))))</f>
        <v/>
      </c>
      <c r="W329" s="17">
        <v>50</v>
      </c>
      <c r="X329" s="17" t="str">
        <f>IF(ISNUMBER(SEARCH("tag",Table3[[#This Row],[Notes]])), "Yes", "No")</f>
        <v>No</v>
      </c>
      <c r="Y329" s="17" t="str">
        <f>IF(Table3[[#This Row],[Column11]]="yes","tags included","Auto:")</f>
        <v>Auto:</v>
      </c>
      <c r="Z3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Row],[TagOrderMethod]]="Auto:",IF(U329&gt;0,U329,IF(COUNTBLANK(L329:S329)=8,"",(IF(Table3[[#This Row],[Column11]]&lt;&gt;"no",Table3[[#This Row],[Size]]*(SUM(Table3[[#This Row],[Date 1]:[Date 8]])),"")))),""))),(Table3[[#This Row],[Bundle]])),"")</f>
        <v/>
      </c>
      <c r="AB329" s="94" t="str">
        <f t="shared" si="6"/>
        <v/>
      </c>
      <c r="AC329" s="75"/>
      <c r="AD329" s="42"/>
      <c r="AE329" s="43"/>
      <c r="AF329" s="44"/>
      <c r="AG329" s="134" t="s">
        <v>4212</v>
      </c>
      <c r="AH329" s="134" t="s">
        <v>4213</v>
      </c>
      <c r="AI329" s="134" t="s">
        <v>4214</v>
      </c>
      <c r="AJ329" s="134" t="s">
        <v>4215</v>
      </c>
      <c r="AK329" s="134" t="s">
        <v>21</v>
      </c>
      <c r="AL329" s="134" t="s">
        <v>21</v>
      </c>
      <c r="AM329" s="134" t="b">
        <f>IF(AND(Table3[[#This Row],[Column68]]=TRUE,COUNTBLANK(Table3[[#This Row],[Date 1]:[Date 8]])=8),TRUE,FALSE)</f>
        <v>0</v>
      </c>
      <c r="AN329" s="134" t="b">
        <f>COUNTIF(Table3[[#This Row],[512]:[51]],"yes")&gt;0</f>
        <v>0</v>
      </c>
      <c r="AO329" s="45" t="str">
        <f>IF(Table3[[#This Row],[512]]="yes",Table3[[#This Row],[Column1]],"")</f>
        <v/>
      </c>
      <c r="AP329" s="45" t="str">
        <f>IF(Table3[[#This Row],[250]]="yes",Table3[[#This Row],[Column1.5]],"")</f>
        <v/>
      </c>
      <c r="AQ329" s="45" t="str">
        <f>IF(Table3[[#This Row],[288]]="yes",Table3[[#This Row],[Column2]],"")</f>
        <v/>
      </c>
      <c r="AR329" s="45" t="str">
        <f>IF(Table3[[#This Row],[144]]="yes",Table3[[#This Row],[Column3]],"")</f>
        <v/>
      </c>
      <c r="AS329" s="45" t="str">
        <f>IF(Table3[[#This Row],[26]]="yes",Table3[[#This Row],[Column4]],"")</f>
        <v/>
      </c>
      <c r="AT329" s="45" t="str">
        <f>IF(Table3[[#This Row],[51]]="yes",Table3[[#This Row],[Column5]],"")</f>
        <v/>
      </c>
      <c r="AU329" s="29" t="str">
        <f>IF(COUNTBLANK(Table3[[#This Row],[Date 1]:[Date 8]])=7,IF(Table3[[#This Row],[Column9]]&lt;&gt;"",IF(SUM(L329:S329)&lt;&gt;0,Table3[[#This Row],[Column9]],""),""),(SUBSTITUTE(TRIM(SUBSTITUTE(AO329&amp;","&amp;AP329&amp;","&amp;AQ329&amp;","&amp;AR329&amp;","&amp;AS329&amp;","&amp;AT329&amp;",",","," "))," ",", ")))</f>
        <v/>
      </c>
      <c r="AV329" s="35" t="str">
        <f>IF(COUNTBLANK(L329:AC329)&lt;&gt;13,IF(Table3[[#This Row],[Comments]]="Please order in multiples of 20. Minimum order of 100.",IF(COUNTBLANK(Table3[[#This Row],[Date 1]:[Order]])=12,"",1),1),IF(OR(F329="yes",G329="yes",H329="yes",I329="yes",J329="yes",K329="yes"="yes"),1,""))</f>
        <v/>
      </c>
    </row>
    <row r="330" spans="1:48" ht="36" thickBot="1" x14ac:dyDescent="0.4">
      <c r="A330" s="27" t="s">
        <v>187</v>
      </c>
      <c r="B330" s="164">
        <v>4010</v>
      </c>
      <c r="C330" s="16" t="s">
        <v>3282</v>
      </c>
      <c r="D330" s="32" t="s">
        <v>1823</v>
      </c>
      <c r="E330" s="31"/>
      <c r="F330" s="30" t="s">
        <v>21</v>
      </c>
      <c r="G330" s="30" t="s">
        <v>21</v>
      </c>
      <c r="H330" s="30" t="s">
        <v>128</v>
      </c>
      <c r="I330" s="30" t="s">
        <v>128</v>
      </c>
      <c r="J330" s="30" t="s">
        <v>21</v>
      </c>
      <c r="K330" s="30" t="s">
        <v>21</v>
      </c>
      <c r="L330" s="22"/>
      <c r="M330" s="20"/>
      <c r="N330" s="20"/>
      <c r="O330" s="20"/>
      <c r="P330" s="20"/>
      <c r="Q330" s="20"/>
      <c r="R330" s="20"/>
      <c r="S330" s="21"/>
      <c r="T330" s="181" t="str">
        <f>Table3[[#This Row],[Column12]]</f>
        <v>Auto:</v>
      </c>
      <c r="U330" s="25"/>
      <c r="V330" s="51" t="str">
        <f>IF(Table3[[#This Row],[TagOrderMethod]]="Ratio:","plants per 1 tag",IF(Table3[[#This Row],[TagOrderMethod]]="tags included","",IF(Table3[[#This Row],[TagOrderMethod]]="Qty:","tags",IF(Table3[[#This Row],[TagOrderMethod]]="Auto:",IF(U330&lt;&gt;"","tags","")))))</f>
        <v/>
      </c>
      <c r="W330" s="17">
        <v>50</v>
      </c>
      <c r="X330" s="17" t="str">
        <f>IF(ISNUMBER(SEARCH("tag",Table3[[#This Row],[Notes]])), "Yes", "No")</f>
        <v>No</v>
      </c>
      <c r="Y330" s="17" t="str">
        <f>IF(Table3[[#This Row],[Column11]]="yes","tags included","Auto:")</f>
        <v>Auto:</v>
      </c>
      <c r="Z3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Row],[TagOrderMethod]]="Auto:",IF(U330&gt;0,U330,IF(COUNTBLANK(L330:S330)=8,"",(IF(Table3[[#This Row],[Column11]]&lt;&gt;"no",Table3[[#This Row],[Size]]*(SUM(Table3[[#This Row],[Date 1]:[Date 8]])),"")))),""))),(Table3[[#This Row],[Bundle]])),"")</f>
        <v/>
      </c>
      <c r="AB330" s="94" t="str">
        <f t="shared" si="6"/>
        <v/>
      </c>
      <c r="AC330" s="75"/>
      <c r="AD330" s="42"/>
      <c r="AE330" s="43"/>
      <c r="AF330" s="44"/>
      <c r="AG330" s="134" t="s">
        <v>21</v>
      </c>
      <c r="AH330" s="134" t="s">
        <v>21</v>
      </c>
      <c r="AI330" s="134" t="s">
        <v>4216</v>
      </c>
      <c r="AJ330" s="134" t="s">
        <v>4217</v>
      </c>
      <c r="AK330" s="134" t="s">
        <v>21</v>
      </c>
      <c r="AL330" s="134" t="s">
        <v>21</v>
      </c>
      <c r="AM330" s="134" t="b">
        <f>IF(AND(Table3[[#This Row],[Column68]]=TRUE,COUNTBLANK(Table3[[#This Row],[Date 1]:[Date 8]])=8),TRUE,FALSE)</f>
        <v>0</v>
      </c>
      <c r="AN330" s="134" t="b">
        <f>COUNTIF(Table3[[#This Row],[512]:[51]],"yes")&gt;0</f>
        <v>0</v>
      </c>
      <c r="AO330" s="45" t="str">
        <f>IF(Table3[[#This Row],[512]]="yes",Table3[[#This Row],[Column1]],"")</f>
        <v/>
      </c>
      <c r="AP330" s="45" t="str">
        <f>IF(Table3[[#This Row],[250]]="yes",Table3[[#This Row],[Column1.5]],"")</f>
        <v/>
      </c>
      <c r="AQ330" s="45" t="str">
        <f>IF(Table3[[#This Row],[288]]="yes",Table3[[#This Row],[Column2]],"")</f>
        <v/>
      </c>
      <c r="AR330" s="45" t="str">
        <f>IF(Table3[[#This Row],[144]]="yes",Table3[[#This Row],[Column3]],"")</f>
        <v/>
      </c>
      <c r="AS330" s="45" t="str">
        <f>IF(Table3[[#This Row],[26]]="yes",Table3[[#This Row],[Column4]],"")</f>
        <v/>
      </c>
      <c r="AT330" s="45" t="str">
        <f>IF(Table3[[#This Row],[51]]="yes",Table3[[#This Row],[Column5]],"")</f>
        <v/>
      </c>
      <c r="AU330" s="29" t="str">
        <f>IF(COUNTBLANK(Table3[[#This Row],[Date 1]:[Date 8]])=7,IF(Table3[[#This Row],[Column9]]&lt;&gt;"",IF(SUM(L330:S330)&lt;&gt;0,Table3[[#This Row],[Column9]],""),""),(SUBSTITUTE(TRIM(SUBSTITUTE(AO330&amp;","&amp;AP330&amp;","&amp;AQ330&amp;","&amp;AR330&amp;","&amp;AS330&amp;","&amp;AT330&amp;",",","," "))," ",", ")))</f>
        <v/>
      </c>
      <c r="AV330" s="35" t="str">
        <f>IF(COUNTBLANK(L330:AC330)&lt;&gt;13,IF(Table3[[#This Row],[Comments]]="Please order in multiples of 20. Minimum order of 100.",IF(COUNTBLANK(Table3[[#This Row],[Date 1]:[Order]])=12,"",1),1),IF(OR(F330="yes",G330="yes",H330="yes",I330="yes",J330="yes",K330="yes"="yes"),1,""))</f>
        <v/>
      </c>
    </row>
    <row r="331" spans="1:48" ht="36" thickBot="1" x14ac:dyDescent="0.4">
      <c r="A331" s="27" t="s">
        <v>187</v>
      </c>
      <c r="B331" s="164">
        <v>4015</v>
      </c>
      <c r="C331" s="16" t="s">
        <v>3282</v>
      </c>
      <c r="D331" s="32" t="s">
        <v>1550</v>
      </c>
      <c r="E331" s="31"/>
      <c r="F331" s="30" t="s">
        <v>21</v>
      </c>
      <c r="G331" s="30" t="s">
        <v>21</v>
      </c>
      <c r="H331" s="30" t="s">
        <v>128</v>
      </c>
      <c r="I331" s="30" t="s">
        <v>128</v>
      </c>
      <c r="J331" s="30" t="s">
        <v>21</v>
      </c>
      <c r="K331" s="30" t="s">
        <v>21</v>
      </c>
      <c r="L331" s="22"/>
      <c r="M331" s="20"/>
      <c r="N331" s="20"/>
      <c r="O331" s="20"/>
      <c r="P331" s="20"/>
      <c r="Q331" s="20"/>
      <c r="R331" s="20"/>
      <c r="S331" s="21"/>
      <c r="T331" s="181" t="str">
        <f>Table3[[#This Row],[Column12]]</f>
        <v>Auto:</v>
      </c>
      <c r="U331" s="25"/>
      <c r="V331" s="51" t="str">
        <f>IF(Table3[[#This Row],[TagOrderMethod]]="Ratio:","plants per 1 tag",IF(Table3[[#This Row],[TagOrderMethod]]="tags included","",IF(Table3[[#This Row],[TagOrderMethod]]="Qty:","tags",IF(Table3[[#This Row],[TagOrderMethod]]="Auto:",IF(U331&lt;&gt;"","tags","")))))</f>
        <v/>
      </c>
      <c r="W331" s="17">
        <v>50</v>
      </c>
      <c r="X331" s="17" t="str">
        <f>IF(ISNUMBER(SEARCH("tag",Table3[[#This Row],[Notes]])), "Yes", "No")</f>
        <v>No</v>
      </c>
      <c r="Y331" s="17" t="str">
        <f>IF(Table3[[#This Row],[Column11]]="yes","tags included","Auto:")</f>
        <v>Auto:</v>
      </c>
      <c r="Z3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Row],[TagOrderMethod]]="Auto:",IF(U331&gt;0,U331,IF(COUNTBLANK(L331:S331)=8,"",(IF(Table3[[#This Row],[Column11]]&lt;&gt;"no",Table3[[#This Row],[Size]]*(SUM(Table3[[#This Row],[Date 1]:[Date 8]])),"")))),""))),(Table3[[#This Row],[Bundle]])),"")</f>
        <v/>
      </c>
      <c r="AB331" s="94" t="str">
        <f t="shared" si="6"/>
        <v/>
      </c>
      <c r="AC331" s="75"/>
      <c r="AD331" s="42"/>
      <c r="AE331" s="43"/>
      <c r="AF331" s="44"/>
      <c r="AG331" s="134" t="s">
        <v>21</v>
      </c>
      <c r="AH331" s="134" t="s">
        <v>21</v>
      </c>
      <c r="AI331" s="134" t="s">
        <v>4218</v>
      </c>
      <c r="AJ331" s="134" t="s">
        <v>4219</v>
      </c>
      <c r="AK331" s="134" t="s">
        <v>21</v>
      </c>
      <c r="AL331" s="134" t="s">
        <v>21</v>
      </c>
      <c r="AM331" s="134" t="b">
        <f>IF(AND(Table3[[#This Row],[Column68]]=TRUE,COUNTBLANK(Table3[[#This Row],[Date 1]:[Date 8]])=8),TRUE,FALSE)</f>
        <v>0</v>
      </c>
      <c r="AN331" s="134" t="b">
        <f>COUNTIF(Table3[[#This Row],[512]:[51]],"yes")&gt;0</f>
        <v>0</v>
      </c>
      <c r="AO331" s="45" t="str">
        <f>IF(Table3[[#This Row],[512]]="yes",Table3[[#This Row],[Column1]],"")</f>
        <v/>
      </c>
      <c r="AP331" s="45" t="str">
        <f>IF(Table3[[#This Row],[250]]="yes",Table3[[#This Row],[Column1.5]],"")</f>
        <v/>
      </c>
      <c r="AQ331" s="45" t="str">
        <f>IF(Table3[[#This Row],[288]]="yes",Table3[[#This Row],[Column2]],"")</f>
        <v/>
      </c>
      <c r="AR331" s="45" t="str">
        <f>IF(Table3[[#This Row],[144]]="yes",Table3[[#This Row],[Column3]],"")</f>
        <v/>
      </c>
      <c r="AS331" s="45" t="str">
        <f>IF(Table3[[#This Row],[26]]="yes",Table3[[#This Row],[Column4]],"")</f>
        <v/>
      </c>
      <c r="AT331" s="45" t="str">
        <f>IF(Table3[[#This Row],[51]]="yes",Table3[[#This Row],[Column5]],"")</f>
        <v/>
      </c>
      <c r="AU331" s="29" t="str">
        <f>IF(COUNTBLANK(Table3[[#This Row],[Date 1]:[Date 8]])=7,IF(Table3[[#This Row],[Column9]]&lt;&gt;"",IF(SUM(L331:S331)&lt;&gt;0,Table3[[#This Row],[Column9]],""),""),(SUBSTITUTE(TRIM(SUBSTITUTE(AO331&amp;","&amp;AP331&amp;","&amp;AQ331&amp;","&amp;AR331&amp;","&amp;AS331&amp;","&amp;AT331&amp;",",","," "))," ",", ")))</f>
        <v/>
      </c>
      <c r="AV331" s="35" t="str">
        <f>IF(COUNTBLANK(L331:AC331)&lt;&gt;13,IF(Table3[[#This Row],[Comments]]="Please order in multiples of 20. Minimum order of 100.",IF(COUNTBLANK(Table3[[#This Row],[Date 1]:[Order]])=12,"",1),1),IF(OR(F331="yes",G331="yes",H331="yes",I331="yes",J331="yes",K331="yes"="yes"),1,""))</f>
        <v/>
      </c>
    </row>
    <row r="332" spans="1:48" ht="36" thickBot="1" x14ac:dyDescent="0.4">
      <c r="A332" s="27" t="s">
        <v>187</v>
      </c>
      <c r="B332" s="164">
        <v>4045</v>
      </c>
      <c r="C332" s="16" t="s">
        <v>3282</v>
      </c>
      <c r="D332" s="32" t="s">
        <v>416</v>
      </c>
      <c r="E332" s="31"/>
      <c r="F332" s="30" t="s">
        <v>21</v>
      </c>
      <c r="G332" s="30" t="s">
        <v>21</v>
      </c>
      <c r="H332" s="30" t="s">
        <v>128</v>
      </c>
      <c r="I332" s="30" t="s">
        <v>128</v>
      </c>
      <c r="J332" s="30" t="s">
        <v>21</v>
      </c>
      <c r="K332" s="30" t="s">
        <v>21</v>
      </c>
      <c r="L332" s="22"/>
      <c r="M332" s="20"/>
      <c r="N332" s="20"/>
      <c r="O332" s="20"/>
      <c r="P332" s="20"/>
      <c r="Q332" s="20"/>
      <c r="R332" s="20"/>
      <c r="S332" s="21"/>
      <c r="T332" s="181" t="str">
        <f>Table3[[#This Row],[Column12]]</f>
        <v>Auto:</v>
      </c>
      <c r="U332" s="25"/>
      <c r="V332" s="51" t="str">
        <f>IF(Table3[[#This Row],[TagOrderMethod]]="Ratio:","plants per 1 tag",IF(Table3[[#This Row],[TagOrderMethod]]="tags included","",IF(Table3[[#This Row],[TagOrderMethod]]="Qty:","tags",IF(Table3[[#This Row],[TagOrderMethod]]="Auto:",IF(U332&lt;&gt;"","tags","")))))</f>
        <v/>
      </c>
      <c r="W332" s="17">
        <v>50</v>
      </c>
      <c r="X332" s="17" t="str">
        <f>IF(ISNUMBER(SEARCH("tag",Table3[[#This Row],[Notes]])), "Yes", "No")</f>
        <v>No</v>
      </c>
      <c r="Y332" s="17" t="str">
        <f>IF(Table3[[#This Row],[Column11]]="yes","tags included","Auto:")</f>
        <v>Auto:</v>
      </c>
      <c r="Z3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Row],[TagOrderMethod]]="Auto:",IF(U332&gt;0,U332,IF(COUNTBLANK(L332:S332)=8,"",(IF(Table3[[#This Row],[Column11]]&lt;&gt;"no",Table3[[#This Row],[Size]]*(SUM(Table3[[#This Row],[Date 1]:[Date 8]])),"")))),""))),(Table3[[#This Row],[Bundle]])),"")</f>
        <v/>
      </c>
      <c r="AB332" s="94" t="str">
        <f t="shared" si="6"/>
        <v/>
      </c>
      <c r="AC332" s="75"/>
      <c r="AD332" s="42"/>
      <c r="AE332" s="43"/>
      <c r="AF332" s="44"/>
      <c r="AG332" s="134" t="s">
        <v>21</v>
      </c>
      <c r="AH332" s="134" t="s">
        <v>21</v>
      </c>
      <c r="AI332" s="134" t="s">
        <v>2699</v>
      </c>
      <c r="AJ332" s="134" t="s">
        <v>2700</v>
      </c>
      <c r="AK332" s="134" t="s">
        <v>21</v>
      </c>
      <c r="AL332" s="134" t="s">
        <v>21</v>
      </c>
      <c r="AM332" s="134" t="b">
        <f>IF(AND(Table3[[#This Row],[Column68]]=TRUE,COUNTBLANK(Table3[[#This Row],[Date 1]:[Date 8]])=8),TRUE,FALSE)</f>
        <v>0</v>
      </c>
      <c r="AN332" s="134" t="b">
        <f>COUNTIF(Table3[[#This Row],[512]:[51]],"yes")&gt;0</f>
        <v>0</v>
      </c>
      <c r="AO332" s="45" t="str">
        <f>IF(Table3[[#This Row],[512]]="yes",Table3[[#This Row],[Column1]],"")</f>
        <v/>
      </c>
      <c r="AP332" s="45" t="str">
        <f>IF(Table3[[#This Row],[250]]="yes",Table3[[#This Row],[Column1.5]],"")</f>
        <v/>
      </c>
      <c r="AQ332" s="45" t="str">
        <f>IF(Table3[[#This Row],[288]]="yes",Table3[[#This Row],[Column2]],"")</f>
        <v/>
      </c>
      <c r="AR332" s="45" t="str">
        <f>IF(Table3[[#This Row],[144]]="yes",Table3[[#This Row],[Column3]],"")</f>
        <v/>
      </c>
      <c r="AS332" s="45" t="str">
        <f>IF(Table3[[#This Row],[26]]="yes",Table3[[#This Row],[Column4]],"")</f>
        <v/>
      </c>
      <c r="AT332" s="45" t="str">
        <f>IF(Table3[[#This Row],[51]]="yes",Table3[[#This Row],[Column5]],"")</f>
        <v/>
      </c>
      <c r="AU332" s="29" t="str">
        <f>IF(COUNTBLANK(Table3[[#This Row],[Date 1]:[Date 8]])=7,IF(Table3[[#This Row],[Column9]]&lt;&gt;"",IF(SUM(L332:S332)&lt;&gt;0,Table3[[#This Row],[Column9]],""),""),(SUBSTITUTE(TRIM(SUBSTITUTE(AO332&amp;","&amp;AP332&amp;","&amp;AQ332&amp;","&amp;AR332&amp;","&amp;AS332&amp;","&amp;AT332&amp;",",","," "))," ",", ")))</f>
        <v/>
      </c>
      <c r="AV332" s="35" t="str">
        <f>IF(COUNTBLANK(L332:AC332)&lt;&gt;13,IF(Table3[[#This Row],[Comments]]="Please order in multiples of 20. Minimum order of 100.",IF(COUNTBLANK(Table3[[#This Row],[Date 1]:[Order]])=12,"",1),1),IF(OR(F332="yes",G332="yes",H332="yes",I332="yes",J332="yes",K332="yes"="yes"),1,""))</f>
        <v/>
      </c>
    </row>
    <row r="333" spans="1:48" ht="36" thickBot="1" x14ac:dyDescent="0.4">
      <c r="A333" s="27" t="s">
        <v>187</v>
      </c>
      <c r="B333" s="164">
        <v>4080</v>
      </c>
      <c r="C333" s="16" t="s">
        <v>3282</v>
      </c>
      <c r="D333" s="32" t="s">
        <v>417</v>
      </c>
      <c r="E333" s="31"/>
      <c r="F333" s="30" t="s">
        <v>21</v>
      </c>
      <c r="G333" s="30" t="s">
        <v>21</v>
      </c>
      <c r="H333" s="30" t="s">
        <v>21</v>
      </c>
      <c r="I333" s="30" t="s">
        <v>128</v>
      </c>
      <c r="J333" s="30" t="s">
        <v>128</v>
      </c>
      <c r="K333" s="30" t="s">
        <v>21</v>
      </c>
      <c r="L333" s="22"/>
      <c r="M333" s="20"/>
      <c r="N333" s="20"/>
      <c r="O333" s="20"/>
      <c r="P333" s="20"/>
      <c r="Q333" s="20"/>
      <c r="R333" s="20"/>
      <c r="S333" s="21"/>
      <c r="T333" s="181" t="str">
        <f>Table3[[#This Row],[Column12]]</f>
        <v>Auto:</v>
      </c>
      <c r="U333" s="25"/>
      <c r="V333" s="51" t="str">
        <f>IF(Table3[[#This Row],[TagOrderMethod]]="Ratio:","plants per 1 tag",IF(Table3[[#This Row],[TagOrderMethod]]="tags included","",IF(Table3[[#This Row],[TagOrderMethod]]="Qty:","tags",IF(Table3[[#This Row],[TagOrderMethod]]="Auto:",IF(U333&lt;&gt;"","tags","")))))</f>
        <v/>
      </c>
      <c r="W333" s="17">
        <v>50</v>
      </c>
      <c r="X333" s="17" t="str">
        <f>IF(ISNUMBER(SEARCH("tag",Table3[[#This Row],[Notes]])), "Yes", "No")</f>
        <v>No</v>
      </c>
      <c r="Y333" s="17" t="str">
        <f>IF(Table3[[#This Row],[Column11]]="yes","tags included","Auto:")</f>
        <v>Auto:</v>
      </c>
      <c r="Z3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Row],[TagOrderMethod]]="Auto:",IF(U333&gt;0,U333,IF(COUNTBLANK(L333:S333)=8,"",(IF(Table3[[#This Row],[Column11]]&lt;&gt;"no",Table3[[#This Row],[Size]]*(SUM(Table3[[#This Row],[Date 1]:[Date 8]])),"")))),""))),(Table3[[#This Row],[Bundle]])),"")</f>
        <v/>
      </c>
      <c r="AB333" s="94" t="str">
        <f t="shared" si="6"/>
        <v/>
      </c>
      <c r="AC333" s="75"/>
      <c r="AD333" s="42"/>
      <c r="AE333" s="43"/>
      <c r="AF333" s="44"/>
      <c r="AG333" s="134" t="s">
        <v>21</v>
      </c>
      <c r="AH333" s="134" t="s">
        <v>21</v>
      </c>
      <c r="AI333" s="134" t="s">
        <v>21</v>
      </c>
      <c r="AJ333" s="134" t="s">
        <v>2703</v>
      </c>
      <c r="AK333" s="134" t="s">
        <v>4220</v>
      </c>
      <c r="AL333" s="134" t="s">
        <v>21</v>
      </c>
      <c r="AM333" s="134" t="b">
        <f>IF(AND(Table3[[#This Row],[Column68]]=TRUE,COUNTBLANK(Table3[[#This Row],[Date 1]:[Date 8]])=8),TRUE,FALSE)</f>
        <v>0</v>
      </c>
      <c r="AN333" s="134" t="b">
        <f>COUNTIF(Table3[[#This Row],[512]:[51]],"yes")&gt;0</f>
        <v>0</v>
      </c>
      <c r="AO333" s="45" t="str">
        <f>IF(Table3[[#This Row],[512]]="yes",Table3[[#This Row],[Column1]],"")</f>
        <v/>
      </c>
      <c r="AP333" s="45" t="str">
        <f>IF(Table3[[#This Row],[250]]="yes",Table3[[#This Row],[Column1.5]],"")</f>
        <v/>
      </c>
      <c r="AQ333" s="45" t="str">
        <f>IF(Table3[[#This Row],[288]]="yes",Table3[[#This Row],[Column2]],"")</f>
        <v/>
      </c>
      <c r="AR333" s="45" t="str">
        <f>IF(Table3[[#This Row],[144]]="yes",Table3[[#This Row],[Column3]],"")</f>
        <v/>
      </c>
      <c r="AS333" s="45" t="str">
        <f>IF(Table3[[#This Row],[26]]="yes",Table3[[#This Row],[Column4]],"")</f>
        <v/>
      </c>
      <c r="AT333" s="45" t="str">
        <f>IF(Table3[[#This Row],[51]]="yes",Table3[[#This Row],[Column5]],"")</f>
        <v/>
      </c>
      <c r="AU333" s="29" t="str">
        <f>IF(COUNTBLANK(Table3[[#This Row],[Date 1]:[Date 8]])=7,IF(Table3[[#This Row],[Column9]]&lt;&gt;"",IF(SUM(L333:S333)&lt;&gt;0,Table3[[#This Row],[Column9]],""),""),(SUBSTITUTE(TRIM(SUBSTITUTE(AO333&amp;","&amp;AP333&amp;","&amp;AQ333&amp;","&amp;AR333&amp;","&amp;AS333&amp;","&amp;AT333&amp;",",","," "))," ",", ")))</f>
        <v/>
      </c>
      <c r="AV333" s="35" t="str">
        <f>IF(COUNTBLANK(L333:AC333)&lt;&gt;13,IF(Table3[[#This Row],[Comments]]="Please order in multiples of 20. Minimum order of 100.",IF(COUNTBLANK(Table3[[#This Row],[Date 1]:[Order]])=12,"",1),1),IF(OR(F333="yes",G333="yes",H333="yes",I333="yes",J333="yes",K333="yes"="yes"),1,""))</f>
        <v/>
      </c>
    </row>
    <row r="334" spans="1:48" ht="36" thickBot="1" x14ac:dyDescent="0.4">
      <c r="A334" s="27" t="s">
        <v>187</v>
      </c>
      <c r="B334" s="164">
        <v>4085</v>
      </c>
      <c r="C334" s="16" t="s">
        <v>3282</v>
      </c>
      <c r="D334" s="32" t="s">
        <v>418</v>
      </c>
      <c r="E334" s="31"/>
      <c r="F334" s="30" t="s">
        <v>21</v>
      </c>
      <c r="G334" s="30" t="s">
        <v>21</v>
      </c>
      <c r="H334" s="30" t="s">
        <v>21</v>
      </c>
      <c r="I334" s="30" t="s">
        <v>128</v>
      </c>
      <c r="J334" s="30" t="s">
        <v>128</v>
      </c>
      <c r="K334" s="30" t="s">
        <v>21</v>
      </c>
      <c r="L334" s="22"/>
      <c r="M334" s="20"/>
      <c r="N334" s="20"/>
      <c r="O334" s="20"/>
      <c r="P334" s="20"/>
      <c r="Q334" s="20"/>
      <c r="R334" s="20"/>
      <c r="S334" s="21"/>
      <c r="T334" s="181" t="str">
        <f>Table3[[#This Row],[Column12]]</f>
        <v>Auto:</v>
      </c>
      <c r="U334" s="25"/>
      <c r="V334" s="51" t="str">
        <f>IF(Table3[[#This Row],[TagOrderMethod]]="Ratio:","plants per 1 tag",IF(Table3[[#This Row],[TagOrderMethod]]="tags included","",IF(Table3[[#This Row],[TagOrderMethod]]="Qty:","tags",IF(Table3[[#This Row],[TagOrderMethod]]="Auto:",IF(U334&lt;&gt;"","tags","")))))</f>
        <v/>
      </c>
      <c r="W334" s="17">
        <v>50</v>
      </c>
      <c r="X334" s="17" t="str">
        <f>IF(ISNUMBER(SEARCH("tag",Table3[[#This Row],[Notes]])), "Yes", "No")</f>
        <v>No</v>
      </c>
      <c r="Y334" s="17" t="str">
        <f>IF(Table3[[#This Row],[Column11]]="yes","tags included","Auto:")</f>
        <v>Auto:</v>
      </c>
      <c r="Z3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Row],[TagOrderMethod]]="Auto:",IF(U334&gt;0,U334,IF(COUNTBLANK(L334:S334)=8,"",(IF(Table3[[#This Row],[Column11]]&lt;&gt;"no",Table3[[#This Row],[Size]]*(SUM(Table3[[#This Row],[Date 1]:[Date 8]])),"")))),""))),(Table3[[#This Row],[Bundle]])),"")</f>
        <v/>
      </c>
      <c r="AB334" s="94" t="str">
        <f t="shared" si="6"/>
        <v/>
      </c>
      <c r="AC334" s="75"/>
      <c r="AD334" s="42"/>
      <c r="AE334" s="43"/>
      <c r="AF334" s="44"/>
      <c r="AG334" s="134" t="s">
        <v>21</v>
      </c>
      <c r="AH334" s="134" t="s">
        <v>21</v>
      </c>
      <c r="AI334" s="134" t="s">
        <v>21</v>
      </c>
      <c r="AJ334" s="134" t="s">
        <v>2701</v>
      </c>
      <c r="AK334" s="134" t="s">
        <v>4221</v>
      </c>
      <c r="AL334" s="134" t="s">
        <v>21</v>
      </c>
      <c r="AM334" s="134" t="b">
        <f>IF(AND(Table3[[#This Row],[Column68]]=TRUE,COUNTBLANK(Table3[[#This Row],[Date 1]:[Date 8]])=8),TRUE,FALSE)</f>
        <v>0</v>
      </c>
      <c r="AN334" s="134" t="b">
        <f>COUNTIF(Table3[[#This Row],[512]:[51]],"yes")&gt;0</f>
        <v>0</v>
      </c>
      <c r="AO334" s="45" t="str">
        <f>IF(Table3[[#This Row],[512]]="yes",Table3[[#This Row],[Column1]],"")</f>
        <v/>
      </c>
      <c r="AP334" s="45" t="str">
        <f>IF(Table3[[#This Row],[250]]="yes",Table3[[#This Row],[Column1.5]],"")</f>
        <v/>
      </c>
      <c r="AQ334" s="45" t="str">
        <f>IF(Table3[[#This Row],[288]]="yes",Table3[[#This Row],[Column2]],"")</f>
        <v/>
      </c>
      <c r="AR334" s="45" t="str">
        <f>IF(Table3[[#This Row],[144]]="yes",Table3[[#This Row],[Column3]],"")</f>
        <v/>
      </c>
      <c r="AS334" s="45" t="str">
        <f>IF(Table3[[#This Row],[26]]="yes",Table3[[#This Row],[Column4]],"")</f>
        <v/>
      </c>
      <c r="AT334" s="45" t="str">
        <f>IF(Table3[[#This Row],[51]]="yes",Table3[[#This Row],[Column5]],"")</f>
        <v/>
      </c>
      <c r="AU334" s="29" t="str">
        <f>IF(COUNTBLANK(Table3[[#This Row],[Date 1]:[Date 8]])=7,IF(Table3[[#This Row],[Column9]]&lt;&gt;"",IF(SUM(L334:S334)&lt;&gt;0,Table3[[#This Row],[Column9]],""),""),(SUBSTITUTE(TRIM(SUBSTITUTE(AO334&amp;","&amp;AP334&amp;","&amp;AQ334&amp;","&amp;AR334&amp;","&amp;AS334&amp;","&amp;AT334&amp;",",","," "))," ",", ")))</f>
        <v/>
      </c>
      <c r="AV334" s="35" t="str">
        <f>IF(COUNTBLANK(L334:AC334)&lt;&gt;13,IF(Table3[[#This Row],[Comments]]="Please order in multiples of 20. Minimum order of 100.",IF(COUNTBLANK(Table3[[#This Row],[Date 1]:[Order]])=12,"",1),1),IF(OR(F334="yes",G334="yes",H334="yes",I334="yes",J334="yes",K334="yes"="yes"),1,""))</f>
        <v/>
      </c>
    </row>
    <row r="335" spans="1:48" ht="36" thickBot="1" x14ac:dyDescent="0.4">
      <c r="A335" s="27" t="s">
        <v>187</v>
      </c>
      <c r="B335" s="164">
        <v>4090</v>
      </c>
      <c r="C335" s="16" t="s">
        <v>3282</v>
      </c>
      <c r="D335" s="32" t="s">
        <v>419</v>
      </c>
      <c r="E335" s="31"/>
      <c r="F335" s="30" t="s">
        <v>21</v>
      </c>
      <c r="G335" s="30" t="s">
        <v>21</v>
      </c>
      <c r="H335" s="30" t="s">
        <v>21</v>
      </c>
      <c r="I335" s="30" t="s">
        <v>128</v>
      </c>
      <c r="J335" s="30" t="s">
        <v>128</v>
      </c>
      <c r="K335" s="30" t="s">
        <v>21</v>
      </c>
      <c r="L335" s="22"/>
      <c r="M335" s="20"/>
      <c r="N335" s="20"/>
      <c r="O335" s="20"/>
      <c r="P335" s="20"/>
      <c r="Q335" s="20"/>
      <c r="R335" s="20"/>
      <c r="S335" s="21"/>
      <c r="T335" s="181" t="str">
        <f>Table3[[#This Row],[Column12]]</f>
        <v>Auto:</v>
      </c>
      <c r="U335" s="25"/>
      <c r="V335" s="51" t="str">
        <f>IF(Table3[[#This Row],[TagOrderMethod]]="Ratio:","plants per 1 tag",IF(Table3[[#This Row],[TagOrderMethod]]="tags included","",IF(Table3[[#This Row],[TagOrderMethod]]="Qty:","tags",IF(Table3[[#This Row],[TagOrderMethod]]="Auto:",IF(U335&lt;&gt;"","tags","")))))</f>
        <v/>
      </c>
      <c r="W335" s="17">
        <v>50</v>
      </c>
      <c r="X335" s="17" t="str">
        <f>IF(ISNUMBER(SEARCH("tag",Table3[[#This Row],[Notes]])), "Yes", "No")</f>
        <v>No</v>
      </c>
      <c r="Y335" s="17" t="str">
        <f>IF(Table3[[#This Row],[Column11]]="yes","tags included","Auto:")</f>
        <v>Auto:</v>
      </c>
      <c r="Z3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Row],[TagOrderMethod]]="Auto:",IF(U335&gt;0,U335,IF(COUNTBLANK(L335:S335)=8,"",(IF(Table3[[#This Row],[Column11]]&lt;&gt;"no",Table3[[#This Row],[Size]]*(SUM(Table3[[#This Row],[Date 1]:[Date 8]])),"")))),""))),(Table3[[#This Row],[Bundle]])),"")</f>
        <v/>
      </c>
      <c r="AB335" s="94" t="str">
        <f t="shared" si="6"/>
        <v/>
      </c>
      <c r="AC335" s="75"/>
      <c r="AD335" s="42"/>
      <c r="AE335" s="43"/>
      <c r="AF335" s="44"/>
      <c r="AG335" s="134" t="s">
        <v>21</v>
      </c>
      <c r="AH335" s="134" t="s">
        <v>21</v>
      </c>
      <c r="AI335" s="134" t="s">
        <v>21</v>
      </c>
      <c r="AJ335" s="134" t="s">
        <v>2702</v>
      </c>
      <c r="AK335" s="134" t="s">
        <v>4222</v>
      </c>
      <c r="AL335" s="134" t="s">
        <v>21</v>
      </c>
      <c r="AM335" s="134" t="b">
        <f>IF(AND(Table3[[#This Row],[Column68]]=TRUE,COUNTBLANK(Table3[[#This Row],[Date 1]:[Date 8]])=8),TRUE,FALSE)</f>
        <v>0</v>
      </c>
      <c r="AN335" s="134" t="b">
        <f>COUNTIF(Table3[[#This Row],[512]:[51]],"yes")&gt;0</f>
        <v>0</v>
      </c>
      <c r="AO335" s="45" t="str">
        <f>IF(Table3[[#This Row],[512]]="yes",Table3[[#This Row],[Column1]],"")</f>
        <v/>
      </c>
      <c r="AP335" s="45" t="str">
        <f>IF(Table3[[#This Row],[250]]="yes",Table3[[#This Row],[Column1.5]],"")</f>
        <v/>
      </c>
      <c r="AQ335" s="45" t="str">
        <f>IF(Table3[[#This Row],[288]]="yes",Table3[[#This Row],[Column2]],"")</f>
        <v/>
      </c>
      <c r="AR335" s="45" t="str">
        <f>IF(Table3[[#This Row],[144]]="yes",Table3[[#This Row],[Column3]],"")</f>
        <v/>
      </c>
      <c r="AS335" s="45" t="str">
        <f>IF(Table3[[#This Row],[26]]="yes",Table3[[#This Row],[Column4]],"")</f>
        <v/>
      </c>
      <c r="AT335" s="45" t="str">
        <f>IF(Table3[[#This Row],[51]]="yes",Table3[[#This Row],[Column5]],"")</f>
        <v/>
      </c>
      <c r="AU335" s="29" t="str">
        <f>IF(COUNTBLANK(Table3[[#This Row],[Date 1]:[Date 8]])=7,IF(Table3[[#This Row],[Column9]]&lt;&gt;"",IF(SUM(L335:S335)&lt;&gt;0,Table3[[#This Row],[Column9]],""),""),(SUBSTITUTE(TRIM(SUBSTITUTE(AO335&amp;","&amp;AP335&amp;","&amp;AQ335&amp;","&amp;AR335&amp;","&amp;AS335&amp;","&amp;AT335&amp;",",","," "))," ",", ")))</f>
        <v/>
      </c>
      <c r="AV335" s="35" t="str">
        <f>IF(COUNTBLANK(L335:AC335)&lt;&gt;13,IF(Table3[[#This Row],[Comments]]="Please order in multiples of 20. Minimum order of 100.",IF(COUNTBLANK(Table3[[#This Row],[Date 1]:[Order]])=12,"",1),1),IF(OR(F335="yes",G335="yes",H335="yes",I335="yes",J335="yes",K335="yes"="yes"),1,""))</f>
        <v/>
      </c>
    </row>
    <row r="336" spans="1:48" ht="36" thickBot="1" x14ac:dyDescent="0.4">
      <c r="A336" s="27" t="s">
        <v>187</v>
      </c>
      <c r="B336" s="164">
        <v>4120</v>
      </c>
      <c r="C336" s="16" t="s">
        <v>3282</v>
      </c>
      <c r="D336" s="32" t="s">
        <v>96</v>
      </c>
      <c r="E336" s="31"/>
      <c r="F336" s="30" t="s">
        <v>21</v>
      </c>
      <c r="G336" s="30" t="s">
        <v>21</v>
      </c>
      <c r="H336" s="30" t="s">
        <v>21</v>
      </c>
      <c r="I336" s="30" t="s">
        <v>128</v>
      </c>
      <c r="J336" s="30" t="s">
        <v>128</v>
      </c>
      <c r="K336" s="30" t="s">
        <v>21</v>
      </c>
      <c r="L336" s="22"/>
      <c r="M336" s="20"/>
      <c r="N336" s="20"/>
      <c r="O336" s="20"/>
      <c r="P336" s="20"/>
      <c r="Q336" s="20"/>
      <c r="R336" s="20"/>
      <c r="S336" s="21"/>
      <c r="T336" s="181" t="str">
        <f>Table3[[#This Row],[Column12]]</f>
        <v>Auto:</v>
      </c>
      <c r="U336" s="25"/>
      <c r="V336" s="51" t="str">
        <f>IF(Table3[[#This Row],[TagOrderMethod]]="Ratio:","plants per 1 tag",IF(Table3[[#This Row],[TagOrderMethod]]="tags included","",IF(Table3[[#This Row],[TagOrderMethod]]="Qty:","tags",IF(Table3[[#This Row],[TagOrderMethod]]="Auto:",IF(U336&lt;&gt;"","tags","")))))</f>
        <v/>
      </c>
      <c r="W336" s="17">
        <v>50</v>
      </c>
      <c r="X336" s="17" t="str">
        <f>IF(ISNUMBER(SEARCH("tag",Table3[[#This Row],[Notes]])), "Yes", "No")</f>
        <v>No</v>
      </c>
      <c r="Y336" s="17" t="str">
        <f>IF(Table3[[#This Row],[Column11]]="yes","tags included","Auto:")</f>
        <v>Auto:</v>
      </c>
      <c r="Z3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Row],[TagOrderMethod]]="Auto:",IF(U336&gt;0,U336,IF(COUNTBLANK(L336:S336)=8,"",(IF(Table3[[#This Row],[Column11]]&lt;&gt;"no",Table3[[#This Row],[Size]]*(SUM(Table3[[#This Row],[Date 1]:[Date 8]])),"")))),""))),(Table3[[#This Row],[Bundle]])),"")</f>
        <v/>
      </c>
      <c r="AB336" s="94" t="str">
        <f t="shared" si="6"/>
        <v/>
      </c>
      <c r="AC336" s="75"/>
      <c r="AD336" s="42"/>
      <c r="AE336" s="43"/>
      <c r="AF336" s="44"/>
      <c r="AG336" s="134" t="s">
        <v>21</v>
      </c>
      <c r="AH336" s="134" t="s">
        <v>21</v>
      </c>
      <c r="AI336" s="134" t="s">
        <v>21</v>
      </c>
      <c r="AJ336" s="134" t="s">
        <v>4223</v>
      </c>
      <c r="AK336" s="134" t="s">
        <v>4224</v>
      </c>
      <c r="AL336" s="134" t="s">
        <v>21</v>
      </c>
      <c r="AM336" s="134" t="b">
        <f>IF(AND(Table3[[#This Row],[Column68]]=TRUE,COUNTBLANK(Table3[[#This Row],[Date 1]:[Date 8]])=8),TRUE,FALSE)</f>
        <v>0</v>
      </c>
      <c r="AN336" s="134" t="b">
        <f>COUNTIF(Table3[[#This Row],[512]:[51]],"yes")&gt;0</f>
        <v>0</v>
      </c>
      <c r="AO336" s="45" t="str">
        <f>IF(Table3[[#This Row],[512]]="yes",Table3[[#This Row],[Column1]],"")</f>
        <v/>
      </c>
      <c r="AP336" s="45" t="str">
        <f>IF(Table3[[#This Row],[250]]="yes",Table3[[#This Row],[Column1.5]],"")</f>
        <v/>
      </c>
      <c r="AQ336" s="45" t="str">
        <f>IF(Table3[[#This Row],[288]]="yes",Table3[[#This Row],[Column2]],"")</f>
        <v/>
      </c>
      <c r="AR336" s="45" t="str">
        <f>IF(Table3[[#This Row],[144]]="yes",Table3[[#This Row],[Column3]],"")</f>
        <v/>
      </c>
      <c r="AS336" s="45" t="str">
        <f>IF(Table3[[#This Row],[26]]="yes",Table3[[#This Row],[Column4]],"")</f>
        <v/>
      </c>
      <c r="AT336" s="45" t="str">
        <f>IF(Table3[[#This Row],[51]]="yes",Table3[[#This Row],[Column5]],"")</f>
        <v/>
      </c>
      <c r="AU336" s="29" t="str">
        <f>IF(COUNTBLANK(Table3[[#This Row],[Date 1]:[Date 8]])=7,IF(Table3[[#This Row],[Column9]]&lt;&gt;"",IF(SUM(L336:S336)&lt;&gt;0,Table3[[#This Row],[Column9]],""),""),(SUBSTITUTE(TRIM(SUBSTITUTE(AO336&amp;","&amp;AP336&amp;","&amp;AQ336&amp;","&amp;AR336&amp;","&amp;AS336&amp;","&amp;AT336&amp;",",","," "))," ",", ")))</f>
        <v/>
      </c>
      <c r="AV336" s="35" t="str">
        <f>IF(COUNTBLANK(L336:AC336)&lt;&gt;13,IF(Table3[[#This Row],[Comments]]="Please order in multiples of 20. Minimum order of 100.",IF(COUNTBLANK(Table3[[#This Row],[Date 1]:[Order]])=12,"",1),1),IF(OR(F336="yes",G336="yes",H336="yes",I336="yes",J336="yes",K336="yes"="yes"),1,""))</f>
        <v/>
      </c>
    </row>
    <row r="337" spans="1:48" ht="36" thickBot="1" x14ac:dyDescent="0.4">
      <c r="A337" s="27" t="s">
        <v>187</v>
      </c>
      <c r="B337" s="164">
        <v>4125</v>
      </c>
      <c r="C337" s="16" t="s">
        <v>3282</v>
      </c>
      <c r="D337" s="32" t="s">
        <v>3317</v>
      </c>
      <c r="E337" s="31"/>
      <c r="F337" s="30" t="s">
        <v>21</v>
      </c>
      <c r="G337" s="30" t="s">
        <v>21</v>
      </c>
      <c r="H337" s="30" t="s">
        <v>21</v>
      </c>
      <c r="I337" s="30" t="s">
        <v>128</v>
      </c>
      <c r="J337" s="30" t="s">
        <v>128</v>
      </c>
      <c r="K337" s="30" t="s">
        <v>21</v>
      </c>
      <c r="L337" s="22"/>
      <c r="M337" s="20"/>
      <c r="N337" s="20"/>
      <c r="O337" s="20"/>
      <c r="P337" s="20"/>
      <c r="Q337" s="20"/>
      <c r="R337" s="20"/>
      <c r="S337" s="21"/>
      <c r="T337" s="181" t="str">
        <f>Table3[[#This Row],[Column12]]</f>
        <v>Auto:</v>
      </c>
      <c r="U337" s="25"/>
      <c r="V337" s="51" t="str">
        <f>IF(Table3[[#This Row],[TagOrderMethod]]="Ratio:","plants per 1 tag",IF(Table3[[#This Row],[TagOrderMethod]]="tags included","",IF(Table3[[#This Row],[TagOrderMethod]]="Qty:","tags",IF(Table3[[#This Row],[TagOrderMethod]]="Auto:",IF(U337&lt;&gt;"","tags","")))))</f>
        <v/>
      </c>
      <c r="W337" s="17">
        <v>50</v>
      </c>
      <c r="X337" s="17" t="str">
        <f>IF(ISNUMBER(SEARCH("tag",Table3[[#This Row],[Notes]])), "Yes", "No")</f>
        <v>No</v>
      </c>
      <c r="Y337" s="17" t="str">
        <f>IF(Table3[[#This Row],[Column11]]="yes","tags included","Auto:")</f>
        <v>Auto:</v>
      </c>
      <c r="Z3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Row],[TagOrderMethod]]="Auto:",IF(U337&gt;0,U337,IF(COUNTBLANK(L337:S337)=8,"",(IF(Table3[[#This Row],[Column11]]&lt;&gt;"no",Table3[[#This Row],[Size]]*(SUM(Table3[[#This Row],[Date 1]:[Date 8]])),"")))),""))),(Table3[[#This Row],[Bundle]])),"")</f>
        <v/>
      </c>
      <c r="AB337" s="94" t="str">
        <f t="shared" si="6"/>
        <v/>
      </c>
      <c r="AC337" s="75"/>
      <c r="AD337" s="42"/>
      <c r="AE337" s="43"/>
      <c r="AF337" s="44"/>
      <c r="AG337" s="134" t="s">
        <v>21</v>
      </c>
      <c r="AH337" s="134" t="s">
        <v>21</v>
      </c>
      <c r="AI337" s="134" t="s">
        <v>21</v>
      </c>
      <c r="AJ337" s="134" t="s">
        <v>4225</v>
      </c>
      <c r="AK337" s="134" t="s">
        <v>4226</v>
      </c>
      <c r="AL337" s="134" t="s">
        <v>21</v>
      </c>
      <c r="AM337" s="134" t="b">
        <f>IF(AND(Table3[[#This Row],[Column68]]=TRUE,COUNTBLANK(Table3[[#This Row],[Date 1]:[Date 8]])=8),TRUE,FALSE)</f>
        <v>0</v>
      </c>
      <c r="AN337" s="134" t="b">
        <f>COUNTIF(Table3[[#This Row],[512]:[51]],"yes")&gt;0</f>
        <v>0</v>
      </c>
      <c r="AO337" s="45" t="str">
        <f>IF(Table3[[#This Row],[512]]="yes",Table3[[#This Row],[Column1]],"")</f>
        <v/>
      </c>
      <c r="AP337" s="45" t="str">
        <f>IF(Table3[[#This Row],[250]]="yes",Table3[[#This Row],[Column1.5]],"")</f>
        <v/>
      </c>
      <c r="AQ337" s="45" t="str">
        <f>IF(Table3[[#This Row],[288]]="yes",Table3[[#This Row],[Column2]],"")</f>
        <v/>
      </c>
      <c r="AR337" s="45" t="str">
        <f>IF(Table3[[#This Row],[144]]="yes",Table3[[#This Row],[Column3]],"")</f>
        <v/>
      </c>
      <c r="AS337" s="45" t="str">
        <f>IF(Table3[[#This Row],[26]]="yes",Table3[[#This Row],[Column4]],"")</f>
        <v/>
      </c>
      <c r="AT337" s="45" t="str">
        <f>IF(Table3[[#This Row],[51]]="yes",Table3[[#This Row],[Column5]],"")</f>
        <v/>
      </c>
      <c r="AU337" s="29" t="str">
        <f>IF(COUNTBLANK(Table3[[#This Row],[Date 1]:[Date 8]])=7,IF(Table3[[#This Row],[Column9]]&lt;&gt;"",IF(SUM(L337:S337)&lt;&gt;0,Table3[[#This Row],[Column9]],""),""),(SUBSTITUTE(TRIM(SUBSTITUTE(AO337&amp;","&amp;AP337&amp;","&amp;AQ337&amp;","&amp;AR337&amp;","&amp;AS337&amp;","&amp;AT337&amp;",",","," "))," ",", ")))</f>
        <v/>
      </c>
      <c r="AV337" s="35" t="str">
        <f>IF(COUNTBLANK(L337:AC337)&lt;&gt;13,IF(Table3[[#This Row],[Comments]]="Please order in multiples of 20. Minimum order of 100.",IF(COUNTBLANK(Table3[[#This Row],[Date 1]:[Order]])=12,"",1),1),IF(OR(F337="yes",G337="yes",H337="yes",I337="yes",J337="yes",K337="yes"="yes"),1,""))</f>
        <v/>
      </c>
    </row>
    <row r="338" spans="1:48" ht="36" thickBot="1" x14ac:dyDescent="0.4">
      <c r="A338" s="27" t="s">
        <v>187</v>
      </c>
      <c r="B338" s="164">
        <v>4130</v>
      </c>
      <c r="C338" s="16" t="s">
        <v>3282</v>
      </c>
      <c r="D338" s="32" t="s">
        <v>97</v>
      </c>
      <c r="E338" s="31"/>
      <c r="F338" s="30" t="s">
        <v>21</v>
      </c>
      <c r="G338" s="30" t="s">
        <v>21</v>
      </c>
      <c r="H338" s="30" t="s">
        <v>21</v>
      </c>
      <c r="I338" s="30" t="s">
        <v>128</v>
      </c>
      <c r="J338" s="30" t="s">
        <v>128</v>
      </c>
      <c r="K338" s="30" t="s">
        <v>21</v>
      </c>
      <c r="L338" s="22"/>
      <c r="M338" s="20"/>
      <c r="N338" s="20"/>
      <c r="O338" s="20"/>
      <c r="P338" s="20"/>
      <c r="Q338" s="20"/>
      <c r="R338" s="20"/>
      <c r="S338" s="21"/>
      <c r="T338" s="181" t="str">
        <f>Table3[[#This Row],[Column12]]</f>
        <v>Auto:</v>
      </c>
      <c r="U338" s="25"/>
      <c r="V338" s="51" t="str">
        <f>IF(Table3[[#This Row],[TagOrderMethod]]="Ratio:","plants per 1 tag",IF(Table3[[#This Row],[TagOrderMethod]]="tags included","",IF(Table3[[#This Row],[TagOrderMethod]]="Qty:","tags",IF(Table3[[#This Row],[TagOrderMethod]]="Auto:",IF(U338&lt;&gt;"","tags","")))))</f>
        <v/>
      </c>
      <c r="W338" s="17">
        <v>50</v>
      </c>
      <c r="X338" s="17" t="str">
        <f>IF(ISNUMBER(SEARCH("tag",Table3[[#This Row],[Notes]])), "Yes", "No")</f>
        <v>No</v>
      </c>
      <c r="Y338" s="17" t="str">
        <f>IF(Table3[[#This Row],[Column11]]="yes","tags included","Auto:")</f>
        <v>Auto:</v>
      </c>
      <c r="Z3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Row],[TagOrderMethod]]="Auto:",IF(U338&gt;0,U338,IF(COUNTBLANK(L338:S338)=8,"",(IF(Table3[[#This Row],[Column11]]&lt;&gt;"no",Table3[[#This Row],[Size]]*(SUM(Table3[[#This Row],[Date 1]:[Date 8]])),"")))),""))),(Table3[[#This Row],[Bundle]])),"")</f>
        <v/>
      </c>
      <c r="AB338" s="94" t="str">
        <f t="shared" si="6"/>
        <v/>
      </c>
      <c r="AC338" s="75"/>
      <c r="AD338" s="42"/>
      <c r="AE338" s="43"/>
      <c r="AF338" s="44"/>
      <c r="AG338" s="134" t="s">
        <v>21</v>
      </c>
      <c r="AH338" s="134" t="s">
        <v>21</v>
      </c>
      <c r="AI338" s="134" t="s">
        <v>21</v>
      </c>
      <c r="AJ338" s="134" t="s">
        <v>4227</v>
      </c>
      <c r="AK338" s="134" t="s">
        <v>4228</v>
      </c>
      <c r="AL338" s="134" t="s">
        <v>21</v>
      </c>
      <c r="AM338" s="134" t="b">
        <f>IF(AND(Table3[[#This Row],[Column68]]=TRUE,COUNTBLANK(Table3[[#This Row],[Date 1]:[Date 8]])=8),TRUE,FALSE)</f>
        <v>0</v>
      </c>
      <c r="AN338" s="134" t="b">
        <f>COUNTIF(Table3[[#This Row],[512]:[51]],"yes")&gt;0</f>
        <v>0</v>
      </c>
      <c r="AO338" s="45" t="str">
        <f>IF(Table3[[#This Row],[512]]="yes",Table3[[#This Row],[Column1]],"")</f>
        <v/>
      </c>
      <c r="AP338" s="45" t="str">
        <f>IF(Table3[[#This Row],[250]]="yes",Table3[[#This Row],[Column1.5]],"")</f>
        <v/>
      </c>
      <c r="AQ338" s="45" t="str">
        <f>IF(Table3[[#This Row],[288]]="yes",Table3[[#This Row],[Column2]],"")</f>
        <v/>
      </c>
      <c r="AR338" s="45" t="str">
        <f>IF(Table3[[#This Row],[144]]="yes",Table3[[#This Row],[Column3]],"")</f>
        <v/>
      </c>
      <c r="AS338" s="45" t="str">
        <f>IF(Table3[[#This Row],[26]]="yes",Table3[[#This Row],[Column4]],"")</f>
        <v/>
      </c>
      <c r="AT338" s="45" t="str">
        <f>IF(Table3[[#This Row],[51]]="yes",Table3[[#This Row],[Column5]],"")</f>
        <v/>
      </c>
      <c r="AU338" s="29" t="str">
        <f>IF(COUNTBLANK(Table3[[#This Row],[Date 1]:[Date 8]])=7,IF(Table3[[#This Row],[Column9]]&lt;&gt;"",IF(SUM(L338:S338)&lt;&gt;0,Table3[[#This Row],[Column9]],""),""),(SUBSTITUTE(TRIM(SUBSTITUTE(AO338&amp;","&amp;AP338&amp;","&amp;AQ338&amp;","&amp;AR338&amp;","&amp;AS338&amp;","&amp;AT338&amp;",",","," "))," ",", ")))</f>
        <v/>
      </c>
      <c r="AV338" s="35" t="str">
        <f>IF(COUNTBLANK(L338:AC338)&lt;&gt;13,IF(Table3[[#This Row],[Comments]]="Please order in multiples of 20. Minimum order of 100.",IF(COUNTBLANK(Table3[[#This Row],[Date 1]:[Order]])=12,"",1),1),IF(OR(F338="yes",G338="yes",H338="yes",I338="yes",J338="yes",K338="yes"="yes"),1,""))</f>
        <v/>
      </c>
    </row>
    <row r="339" spans="1:48" ht="36" thickBot="1" x14ac:dyDescent="0.4">
      <c r="A339" s="27" t="s">
        <v>187</v>
      </c>
      <c r="B339" s="164">
        <v>4160</v>
      </c>
      <c r="C339" s="16" t="s">
        <v>3282</v>
      </c>
      <c r="D339" s="32" t="s">
        <v>933</v>
      </c>
      <c r="E339" s="31"/>
      <c r="F339" s="30" t="s">
        <v>21</v>
      </c>
      <c r="G339" s="30" t="s">
        <v>21</v>
      </c>
      <c r="H339" s="30" t="s">
        <v>128</v>
      </c>
      <c r="I339" s="30" t="s">
        <v>128</v>
      </c>
      <c r="J339" s="30" t="s">
        <v>128</v>
      </c>
      <c r="K339" s="30" t="s">
        <v>21</v>
      </c>
      <c r="L339" s="22"/>
      <c r="M339" s="20"/>
      <c r="N339" s="20"/>
      <c r="O339" s="20"/>
      <c r="P339" s="20"/>
      <c r="Q339" s="20"/>
      <c r="R339" s="20"/>
      <c r="S339" s="21"/>
      <c r="T339" s="181" t="str">
        <f>Table3[[#This Row],[Column12]]</f>
        <v>Auto:</v>
      </c>
      <c r="U339" s="25"/>
      <c r="V339" s="51" t="str">
        <f>IF(Table3[[#This Row],[TagOrderMethod]]="Ratio:","plants per 1 tag",IF(Table3[[#This Row],[TagOrderMethod]]="tags included","",IF(Table3[[#This Row],[TagOrderMethod]]="Qty:","tags",IF(Table3[[#This Row],[TagOrderMethod]]="Auto:",IF(U339&lt;&gt;"","tags","")))))</f>
        <v/>
      </c>
      <c r="W339" s="17">
        <v>50</v>
      </c>
      <c r="X339" s="17" t="str">
        <f>IF(ISNUMBER(SEARCH("tag",Table3[[#This Row],[Notes]])), "Yes", "No")</f>
        <v>No</v>
      </c>
      <c r="Y339" s="17" t="str">
        <f>IF(Table3[[#This Row],[Column11]]="yes","tags included","Auto:")</f>
        <v>Auto:</v>
      </c>
      <c r="Z3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Row],[TagOrderMethod]]="Auto:",IF(U339&gt;0,U339,IF(COUNTBLANK(L339:S339)=8,"",(IF(Table3[[#This Row],[Column11]]&lt;&gt;"no",Table3[[#This Row],[Size]]*(SUM(Table3[[#This Row],[Date 1]:[Date 8]])),"")))),""))),(Table3[[#This Row],[Bundle]])),"")</f>
        <v/>
      </c>
      <c r="AB339" s="94" t="str">
        <f t="shared" si="6"/>
        <v/>
      </c>
      <c r="AC339" s="75"/>
      <c r="AD339" s="42"/>
      <c r="AE339" s="43"/>
      <c r="AF339" s="44"/>
      <c r="AG339" s="134" t="s">
        <v>21</v>
      </c>
      <c r="AH339" s="134" t="s">
        <v>21</v>
      </c>
      <c r="AI339" s="134" t="s">
        <v>4229</v>
      </c>
      <c r="AJ339" s="134" t="s">
        <v>4230</v>
      </c>
      <c r="AK339" s="134" t="s">
        <v>4231</v>
      </c>
      <c r="AL339" s="134" t="s">
        <v>21</v>
      </c>
      <c r="AM339" s="134" t="b">
        <f>IF(AND(Table3[[#This Row],[Column68]]=TRUE,COUNTBLANK(Table3[[#This Row],[Date 1]:[Date 8]])=8),TRUE,FALSE)</f>
        <v>0</v>
      </c>
      <c r="AN339" s="134" t="b">
        <f>COUNTIF(Table3[[#This Row],[512]:[51]],"yes")&gt;0</f>
        <v>0</v>
      </c>
      <c r="AO339" s="45" t="str">
        <f>IF(Table3[[#This Row],[512]]="yes",Table3[[#This Row],[Column1]],"")</f>
        <v/>
      </c>
      <c r="AP339" s="45" t="str">
        <f>IF(Table3[[#This Row],[250]]="yes",Table3[[#This Row],[Column1.5]],"")</f>
        <v/>
      </c>
      <c r="AQ339" s="45" t="str">
        <f>IF(Table3[[#This Row],[288]]="yes",Table3[[#This Row],[Column2]],"")</f>
        <v/>
      </c>
      <c r="AR339" s="45" t="str">
        <f>IF(Table3[[#This Row],[144]]="yes",Table3[[#This Row],[Column3]],"")</f>
        <v/>
      </c>
      <c r="AS339" s="45" t="str">
        <f>IF(Table3[[#This Row],[26]]="yes",Table3[[#This Row],[Column4]],"")</f>
        <v/>
      </c>
      <c r="AT339" s="45" t="str">
        <f>IF(Table3[[#This Row],[51]]="yes",Table3[[#This Row],[Column5]],"")</f>
        <v/>
      </c>
      <c r="AU339" s="29" t="str">
        <f>IF(COUNTBLANK(Table3[[#This Row],[Date 1]:[Date 8]])=7,IF(Table3[[#This Row],[Column9]]&lt;&gt;"",IF(SUM(L339:S339)&lt;&gt;0,Table3[[#This Row],[Column9]],""),""),(SUBSTITUTE(TRIM(SUBSTITUTE(AO339&amp;","&amp;AP339&amp;","&amp;AQ339&amp;","&amp;AR339&amp;","&amp;AS339&amp;","&amp;AT339&amp;",",","," "))," ",", ")))</f>
        <v/>
      </c>
      <c r="AV339" s="35" t="str">
        <f>IF(COUNTBLANK(L339:AC339)&lt;&gt;13,IF(Table3[[#This Row],[Comments]]="Please order in multiples of 20. Minimum order of 100.",IF(COUNTBLANK(Table3[[#This Row],[Date 1]:[Order]])=12,"",1),1),IF(OR(F339="yes",G339="yes",H339="yes",I339="yes",J339="yes",K339="yes"="yes"),1,""))</f>
        <v/>
      </c>
    </row>
    <row r="340" spans="1:48" ht="36" thickBot="1" x14ac:dyDescent="0.4">
      <c r="A340" s="27" t="s">
        <v>187</v>
      </c>
      <c r="B340" s="164">
        <v>4170</v>
      </c>
      <c r="C340" s="16" t="s">
        <v>3282</v>
      </c>
      <c r="D340" s="32" t="s">
        <v>3318</v>
      </c>
      <c r="E340" s="31"/>
      <c r="F340" s="30" t="s">
        <v>21</v>
      </c>
      <c r="G340" s="30" t="s">
        <v>21</v>
      </c>
      <c r="H340" s="30" t="s">
        <v>128</v>
      </c>
      <c r="I340" s="30" t="s">
        <v>128</v>
      </c>
      <c r="J340" s="30" t="s">
        <v>128</v>
      </c>
      <c r="K340" s="30" t="s">
        <v>21</v>
      </c>
      <c r="L340" s="22"/>
      <c r="M340" s="20"/>
      <c r="N340" s="20"/>
      <c r="O340" s="20"/>
      <c r="P340" s="20"/>
      <c r="Q340" s="20"/>
      <c r="R340" s="20"/>
      <c r="S340" s="21"/>
      <c r="T340" s="181" t="str">
        <f>Table3[[#This Row],[Column12]]</f>
        <v>Auto:</v>
      </c>
      <c r="U340" s="25"/>
      <c r="V340" s="51" t="str">
        <f>IF(Table3[[#This Row],[TagOrderMethod]]="Ratio:","plants per 1 tag",IF(Table3[[#This Row],[TagOrderMethod]]="tags included","",IF(Table3[[#This Row],[TagOrderMethod]]="Qty:","tags",IF(Table3[[#This Row],[TagOrderMethod]]="Auto:",IF(U340&lt;&gt;"","tags","")))))</f>
        <v/>
      </c>
      <c r="W340" s="17">
        <v>50</v>
      </c>
      <c r="X340" s="17" t="str">
        <f>IF(ISNUMBER(SEARCH("tag",Table3[[#This Row],[Notes]])), "Yes", "No")</f>
        <v>No</v>
      </c>
      <c r="Y340" s="17" t="str">
        <f>IF(Table3[[#This Row],[Column11]]="yes","tags included","Auto:")</f>
        <v>Auto:</v>
      </c>
      <c r="Z3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Row],[TagOrderMethod]]="Auto:",IF(U340&gt;0,U340,IF(COUNTBLANK(L340:S340)=8,"",(IF(Table3[[#This Row],[Column11]]&lt;&gt;"no",Table3[[#This Row],[Size]]*(SUM(Table3[[#This Row],[Date 1]:[Date 8]])),"")))),""))),(Table3[[#This Row],[Bundle]])),"")</f>
        <v/>
      </c>
      <c r="AB340" s="94" t="str">
        <f t="shared" si="6"/>
        <v/>
      </c>
      <c r="AC340" s="75"/>
      <c r="AD340" s="42"/>
      <c r="AE340" s="43"/>
      <c r="AF340" s="44"/>
      <c r="AG340" s="134" t="s">
        <v>21</v>
      </c>
      <c r="AH340" s="134" t="s">
        <v>21</v>
      </c>
      <c r="AI340" s="134" t="s">
        <v>4232</v>
      </c>
      <c r="AJ340" s="134" t="s">
        <v>4233</v>
      </c>
      <c r="AK340" s="134" t="s">
        <v>4234</v>
      </c>
      <c r="AL340" s="134" t="s">
        <v>21</v>
      </c>
      <c r="AM340" s="134" t="b">
        <f>IF(AND(Table3[[#This Row],[Column68]]=TRUE,COUNTBLANK(Table3[[#This Row],[Date 1]:[Date 8]])=8),TRUE,FALSE)</f>
        <v>0</v>
      </c>
      <c r="AN340" s="134" t="b">
        <f>COUNTIF(Table3[[#This Row],[512]:[51]],"yes")&gt;0</f>
        <v>0</v>
      </c>
      <c r="AO340" s="45" t="str">
        <f>IF(Table3[[#This Row],[512]]="yes",Table3[[#This Row],[Column1]],"")</f>
        <v/>
      </c>
      <c r="AP340" s="45" t="str">
        <f>IF(Table3[[#This Row],[250]]="yes",Table3[[#This Row],[Column1.5]],"")</f>
        <v/>
      </c>
      <c r="AQ340" s="45" t="str">
        <f>IF(Table3[[#This Row],[288]]="yes",Table3[[#This Row],[Column2]],"")</f>
        <v/>
      </c>
      <c r="AR340" s="45" t="str">
        <f>IF(Table3[[#This Row],[144]]="yes",Table3[[#This Row],[Column3]],"")</f>
        <v/>
      </c>
      <c r="AS340" s="45" t="str">
        <f>IF(Table3[[#This Row],[26]]="yes",Table3[[#This Row],[Column4]],"")</f>
        <v/>
      </c>
      <c r="AT340" s="45" t="str">
        <f>IF(Table3[[#This Row],[51]]="yes",Table3[[#This Row],[Column5]],"")</f>
        <v/>
      </c>
      <c r="AU340" s="29" t="str">
        <f>IF(COUNTBLANK(Table3[[#This Row],[Date 1]:[Date 8]])=7,IF(Table3[[#This Row],[Column9]]&lt;&gt;"",IF(SUM(L340:S340)&lt;&gt;0,Table3[[#This Row],[Column9]],""),""),(SUBSTITUTE(TRIM(SUBSTITUTE(AO340&amp;","&amp;AP340&amp;","&amp;AQ340&amp;","&amp;AR340&amp;","&amp;AS340&amp;","&amp;AT340&amp;",",","," "))," ",", ")))</f>
        <v/>
      </c>
      <c r="AV340" s="35" t="str">
        <f>IF(COUNTBLANK(L340:AC340)&lt;&gt;13,IF(Table3[[#This Row],[Comments]]="Please order in multiples of 20. Minimum order of 100.",IF(COUNTBLANK(Table3[[#This Row],[Date 1]:[Order]])=12,"",1),1),IF(OR(F340="yes",G340="yes",H340="yes",I340="yes",J340="yes",K340="yes"="yes"),1,""))</f>
        <v/>
      </c>
    </row>
    <row r="341" spans="1:48" ht="36" thickBot="1" x14ac:dyDescent="0.4">
      <c r="A341" s="27" t="s">
        <v>187</v>
      </c>
      <c r="B341" s="164">
        <v>4300</v>
      </c>
      <c r="C341" s="16" t="s">
        <v>3282</v>
      </c>
      <c r="D341" s="32" t="s">
        <v>178</v>
      </c>
      <c r="E341" s="31"/>
      <c r="F341" s="30" t="s">
        <v>128</v>
      </c>
      <c r="G341" s="30" t="s">
        <v>128</v>
      </c>
      <c r="H341" s="30" t="s">
        <v>128</v>
      </c>
      <c r="I341" s="30" t="s">
        <v>128</v>
      </c>
      <c r="J341" s="30" t="s">
        <v>21</v>
      </c>
      <c r="K341" s="30" t="s">
        <v>21</v>
      </c>
      <c r="L341" s="22"/>
      <c r="M341" s="20"/>
      <c r="N341" s="20"/>
      <c r="O341" s="20"/>
      <c r="P341" s="20"/>
      <c r="Q341" s="20"/>
      <c r="R341" s="20"/>
      <c r="S341" s="21"/>
      <c r="T341" s="181" t="str">
        <f>Table3[[#This Row],[Column12]]</f>
        <v>Auto:</v>
      </c>
      <c r="U341" s="25"/>
      <c r="V341" s="51" t="str">
        <f>IF(Table3[[#This Row],[TagOrderMethod]]="Ratio:","plants per 1 tag",IF(Table3[[#This Row],[TagOrderMethod]]="tags included","",IF(Table3[[#This Row],[TagOrderMethod]]="Qty:","tags",IF(Table3[[#This Row],[TagOrderMethod]]="Auto:",IF(U341&lt;&gt;"","tags","")))))</f>
        <v/>
      </c>
      <c r="W341" s="17">
        <v>50</v>
      </c>
      <c r="X341" s="17" t="str">
        <f>IF(ISNUMBER(SEARCH("tag",Table3[[#This Row],[Notes]])), "Yes", "No")</f>
        <v>No</v>
      </c>
      <c r="Y341" s="17" t="str">
        <f>IF(Table3[[#This Row],[Column11]]="yes","tags included","Auto:")</f>
        <v>Auto:</v>
      </c>
      <c r="Z3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Row],[TagOrderMethod]]="Auto:",IF(U341&gt;0,U341,IF(COUNTBLANK(L341:S341)=8,"",(IF(Table3[[#This Row],[Column11]]&lt;&gt;"no",Table3[[#This Row],[Size]]*(SUM(Table3[[#This Row],[Date 1]:[Date 8]])),"")))),""))),(Table3[[#This Row],[Bundle]])),"")</f>
        <v/>
      </c>
      <c r="AB341" s="94" t="str">
        <f t="shared" si="6"/>
        <v/>
      </c>
      <c r="AC341" s="75"/>
      <c r="AD341" s="42"/>
      <c r="AE341" s="43"/>
      <c r="AF341" s="44"/>
      <c r="AG341" s="134" t="s">
        <v>4235</v>
      </c>
      <c r="AH341" s="134" t="s">
        <v>4236</v>
      </c>
      <c r="AI341" s="134" t="s">
        <v>4237</v>
      </c>
      <c r="AJ341" s="134" t="s">
        <v>4238</v>
      </c>
      <c r="AK341" s="134" t="s">
        <v>21</v>
      </c>
      <c r="AL341" s="134" t="s">
        <v>21</v>
      </c>
      <c r="AM341" s="134" t="b">
        <f>IF(AND(Table3[[#This Row],[Column68]]=TRUE,COUNTBLANK(Table3[[#This Row],[Date 1]:[Date 8]])=8),TRUE,FALSE)</f>
        <v>0</v>
      </c>
      <c r="AN341" s="134" t="b">
        <f>COUNTIF(Table3[[#This Row],[512]:[51]],"yes")&gt;0</f>
        <v>0</v>
      </c>
      <c r="AO341" s="45" t="str">
        <f>IF(Table3[[#This Row],[512]]="yes",Table3[[#This Row],[Column1]],"")</f>
        <v/>
      </c>
      <c r="AP341" s="45" t="str">
        <f>IF(Table3[[#This Row],[250]]="yes",Table3[[#This Row],[Column1.5]],"")</f>
        <v/>
      </c>
      <c r="AQ341" s="45" t="str">
        <f>IF(Table3[[#This Row],[288]]="yes",Table3[[#This Row],[Column2]],"")</f>
        <v/>
      </c>
      <c r="AR341" s="45" t="str">
        <f>IF(Table3[[#This Row],[144]]="yes",Table3[[#This Row],[Column3]],"")</f>
        <v/>
      </c>
      <c r="AS341" s="45" t="str">
        <f>IF(Table3[[#This Row],[26]]="yes",Table3[[#This Row],[Column4]],"")</f>
        <v/>
      </c>
      <c r="AT341" s="45" t="str">
        <f>IF(Table3[[#This Row],[51]]="yes",Table3[[#This Row],[Column5]],"")</f>
        <v/>
      </c>
      <c r="AU341" s="29" t="str">
        <f>IF(COUNTBLANK(Table3[[#This Row],[Date 1]:[Date 8]])=7,IF(Table3[[#This Row],[Column9]]&lt;&gt;"",IF(SUM(L341:S341)&lt;&gt;0,Table3[[#This Row],[Column9]],""),""),(SUBSTITUTE(TRIM(SUBSTITUTE(AO341&amp;","&amp;AP341&amp;","&amp;AQ341&amp;","&amp;AR341&amp;","&amp;AS341&amp;","&amp;AT341&amp;",",","," "))," ",", ")))</f>
        <v/>
      </c>
      <c r="AV341" s="35" t="str">
        <f>IF(COUNTBLANK(L341:AC341)&lt;&gt;13,IF(Table3[[#This Row],[Comments]]="Please order in multiples of 20. Minimum order of 100.",IF(COUNTBLANK(Table3[[#This Row],[Date 1]:[Order]])=12,"",1),1),IF(OR(F341="yes",G341="yes",H341="yes",I341="yes",J341="yes",K341="yes"="yes"),1,""))</f>
        <v/>
      </c>
    </row>
    <row r="342" spans="1:48" ht="36" thickBot="1" x14ac:dyDescent="0.4">
      <c r="A342" s="27" t="s">
        <v>187</v>
      </c>
      <c r="B342" s="164">
        <v>4315</v>
      </c>
      <c r="C342" s="16" t="s">
        <v>3282</v>
      </c>
      <c r="D342" s="32" t="s">
        <v>1824</v>
      </c>
      <c r="E342" s="31"/>
      <c r="F342" s="30" t="s">
        <v>128</v>
      </c>
      <c r="G342" s="30" t="s">
        <v>128</v>
      </c>
      <c r="H342" s="30" t="s">
        <v>128</v>
      </c>
      <c r="I342" s="30" t="s">
        <v>128</v>
      </c>
      <c r="J342" s="30" t="s">
        <v>21</v>
      </c>
      <c r="K342" s="30" t="s">
        <v>21</v>
      </c>
      <c r="L342" s="22"/>
      <c r="M342" s="20"/>
      <c r="N342" s="20"/>
      <c r="O342" s="20"/>
      <c r="P342" s="20"/>
      <c r="Q342" s="20"/>
      <c r="R342" s="20"/>
      <c r="S342" s="21"/>
      <c r="T342" s="181" t="str">
        <f>Table3[[#This Row],[Column12]]</f>
        <v>Auto:</v>
      </c>
      <c r="U342" s="25"/>
      <c r="V342" s="51" t="str">
        <f>IF(Table3[[#This Row],[TagOrderMethod]]="Ratio:","plants per 1 tag",IF(Table3[[#This Row],[TagOrderMethod]]="tags included","",IF(Table3[[#This Row],[TagOrderMethod]]="Qty:","tags",IF(Table3[[#This Row],[TagOrderMethod]]="Auto:",IF(U342&lt;&gt;"","tags","")))))</f>
        <v/>
      </c>
      <c r="W342" s="17">
        <v>50</v>
      </c>
      <c r="X342" s="17" t="str">
        <f>IF(ISNUMBER(SEARCH("tag",Table3[[#This Row],[Notes]])), "Yes", "No")</f>
        <v>No</v>
      </c>
      <c r="Y342" s="17" t="str">
        <f>IF(Table3[[#This Row],[Column11]]="yes","tags included","Auto:")</f>
        <v>Auto:</v>
      </c>
      <c r="Z3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Row],[TagOrderMethod]]="Auto:",IF(U342&gt;0,U342,IF(COUNTBLANK(L342:S342)=8,"",(IF(Table3[[#This Row],[Column11]]&lt;&gt;"no",Table3[[#This Row],[Size]]*(SUM(Table3[[#This Row],[Date 1]:[Date 8]])),"")))),""))),(Table3[[#This Row],[Bundle]])),"")</f>
        <v/>
      </c>
      <c r="AB342" s="94" t="str">
        <f t="shared" si="6"/>
        <v/>
      </c>
      <c r="AC342" s="75"/>
      <c r="AD342" s="42"/>
      <c r="AE342" s="43"/>
      <c r="AF342" s="44"/>
      <c r="AG342" s="134" t="s">
        <v>4239</v>
      </c>
      <c r="AH342" s="134" t="s">
        <v>4240</v>
      </c>
      <c r="AI342" s="134" t="s">
        <v>4241</v>
      </c>
      <c r="AJ342" s="134" t="s">
        <v>4242</v>
      </c>
      <c r="AK342" s="134" t="s">
        <v>21</v>
      </c>
      <c r="AL342" s="134" t="s">
        <v>21</v>
      </c>
      <c r="AM342" s="134" t="b">
        <f>IF(AND(Table3[[#This Row],[Column68]]=TRUE,COUNTBLANK(Table3[[#This Row],[Date 1]:[Date 8]])=8),TRUE,FALSE)</f>
        <v>0</v>
      </c>
      <c r="AN342" s="134" t="b">
        <f>COUNTIF(Table3[[#This Row],[512]:[51]],"yes")&gt;0</f>
        <v>0</v>
      </c>
      <c r="AO342" s="45" t="str">
        <f>IF(Table3[[#This Row],[512]]="yes",Table3[[#This Row],[Column1]],"")</f>
        <v/>
      </c>
      <c r="AP342" s="45" t="str">
        <f>IF(Table3[[#This Row],[250]]="yes",Table3[[#This Row],[Column1.5]],"")</f>
        <v/>
      </c>
      <c r="AQ342" s="45" t="str">
        <f>IF(Table3[[#This Row],[288]]="yes",Table3[[#This Row],[Column2]],"")</f>
        <v/>
      </c>
      <c r="AR342" s="45" t="str">
        <f>IF(Table3[[#This Row],[144]]="yes",Table3[[#This Row],[Column3]],"")</f>
        <v/>
      </c>
      <c r="AS342" s="45" t="str">
        <f>IF(Table3[[#This Row],[26]]="yes",Table3[[#This Row],[Column4]],"")</f>
        <v/>
      </c>
      <c r="AT342" s="45" t="str">
        <f>IF(Table3[[#This Row],[51]]="yes",Table3[[#This Row],[Column5]],"")</f>
        <v/>
      </c>
      <c r="AU342" s="29" t="str">
        <f>IF(COUNTBLANK(Table3[[#This Row],[Date 1]:[Date 8]])=7,IF(Table3[[#This Row],[Column9]]&lt;&gt;"",IF(SUM(L342:S342)&lt;&gt;0,Table3[[#This Row],[Column9]],""),""),(SUBSTITUTE(TRIM(SUBSTITUTE(AO342&amp;","&amp;AP342&amp;","&amp;AQ342&amp;","&amp;AR342&amp;","&amp;AS342&amp;","&amp;AT342&amp;",",","," "))," ",", ")))</f>
        <v/>
      </c>
      <c r="AV342" s="35" t="str">
        <f>IF(COUNTBLANK(L342:AC342)&lt;&gt;13,IF(Table3[[#This Row],[Comments]]="Please order in multiples of 20. Minimum order of 100.",IF(COUNTBLANK(Table3[[#This Row],[Date 1]:[Order]])=12,"",1),1),IF(OR(F342="yes",G342="yes",H342="yes",I342="yes",J342="yes",K342="yes"="yes"),1,""))</f>
        <v/>
      </c>
    </row>
    <row r="343" spans="1:48" ht="36" thickBot="1" x14ac:dyDescent="0.4">
      <c r="A343" s="27" t="s">
        <v>187</v>
      </c>
      <c r="B343" s="164">
        <v>4340</v>
      </c>
      <c r="C343" s="16" t="s">
        <v>3282</v>
      </c>
      <c r="D343" s="32" t="s">
        <v>934</v>
      </c>
      <c r="E343" s="31"/>
      <c r="F343" s="30" t="s">
        <v>128</v>
      </c>
      <c r="G343" s="30" t="s">
        <v>21</v>
      </c>
      <c r="H343" s="30" t="s">
        <v>128</v>
      </c>
      <c r="I343" s="30" t="s">
        <v>128</v>
      </c>
      <c r="J343" s="30" t="s">
        <v>21</v>
      </c>
      <c r="K343" s="30" t="s">
        <v>21</v>
      </c>
      <c r="L343" s="22"/>
      <c r="M343" s="20"/>
      <c r="N343" s="20"/>
      <c r="O343" s="20"/>
      <c r="P343" s="20"/>
      <c r="Q343" s="20"/>
      <c r="R343" s="20"/>
      <c r="S343" s="21"/>
      <c r="T343" s="181" t="str">
        <f>Table3[[#This Row],[Column12]]</f>
        <v>Auto:</v>
      </c>
      <c r="U343" s="25"/>
      <c r="V343" s="51" t="str">
        <f>IF(Table3[[#This Row],[TagOrderMethod]]="Ratio:","plants per 1 tag",IF(Table3[[#This Row],[TagOrderMethod]]="tags included","",IF(Table3[[#This Row],[TagOrderMethod]]="Qty:","tags",IF(Table3[[#This Row],[TagOrderMethod]]="Auto:",IF(U343&lt;&gt;"","tags","")))))</f>
        <v/>
      </c>
      <c r="W343" s="17">
        <v>50</v>
      </c>
      <c r="X343" s="17" t="str">
        <f>IF(ISNUMBER(SEARCH("tag",Table3[[#This Row],[Notes]])), "Yes", "No")</f>
        <v>No</v>
      </c>
      <c r="Y343" s="17" t="str">
        <f>IF(Table3[[#This Row],[Column11]]="yes","tags included","Auto:")</f>
        <v>Auto:</v>
      </c>
      <c r="Z3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Row],[TagOrderMethod]]="Auto:",IF(U343&gt;0,U343,IF(COUNTBLANK(L343:S343)=8,"",(IF(Table3[[#This Row],[Column11]]&lt;&gt;"no",Table3[[#This Row],[Size]]*(SUM(Table3[[#This Row],[Date 1]:[Date 8]])),"")))),""))),(Table3[[#This Row],[Bundle]])),"")</f>
        <v/>
      </c>
      <c r="AB343" s="94" t="str">
        <f t="shared" si="6"/>
        <v/>
      </c>
      <c r="AC343" s="75"/>
      <c r="AD343" s="42"/>
      <c r="AE343" s="43"/>
      <c r="AF343" s="44"/>
      <c r="AG343" s="134" t="s">
        <v>4243</v>
      </c>
      <c r="AH343" s="134" t="s">
        <v>21</v>
      </c>
      <c r="AI343" s="134" t="s">
        <v>4244</v>
      </c>
      <c r="AJ343" s="134" t="s">
        <v>4245</v>
      </c>
      <c r="AK343" s="134" t="s">
        <v>21</v>
      </c>
      <c r="AL343" s="134" t="s">
        <v>21</v>
      </c>
      <c r="AM343" s="134" t="b">
        <f>IF(AND(Table3[[#This Row],[Column68]]=TRUE,COUNTBLANK(Table3[[#This Row],[Date 1]:[Date 8]])=8),TRUE,FALSE)</f>
        <v>0</v>
      </c>
      <c r="AN343" s="134" t="b">
        <f>COUNTIF(Table3[[#This Row],[512]:[51]],"yes")&gt;0</f>
        <v>0</v>
      </c>
      <c r="AO343" s="45" t="str">
        <f>IF(Table3[[#This Row],[512]]="yes",Table3[[#This Row],[Column1]],"")</f>
        <v/>
      </c>
      <c r="AP343" s="45" t="str">
        <f>IF(Table3[[#This Row],[250]]="yes",Table3[[#This Row],[Column1.5]],"")</f>
        <v/>
      </c>
      <c r="AQ343" s="45" t="str">
        <f>IF(Table3[[#This Row],[288]]="yes",Table3[[#This Row],[Column2]],"")</f>
        <v/>
      </c>
      <c r="AR343" s="45" t="str">
        <f>IF(Table3[[#This Row],[144]]="yes",Table3[[#This Row],[Column3]],"")</f>
        <v/>
      </c>
      <c r="AS343" s="45" t="str">
        <f>IF(Table3[[#This Row],[26]]="yes",Table3[[#This Row],[Column4]],"")</f>
        <v/>
      </c>
      <c r="AT343" s="45" t="str">
        <f>IF(Table3[[#This Row],[51]]="yes",Table3[[#This Row],[Column5]],"")</f>
        <v/>
      </c>
      <c r="AU343" s="29" t="str">
        <f>IF(COUNTBLANK(Table3[[#This Row],[Date 1]:[Date 8]])=7,IF(Table3[[#This Row],[Column9]]&lt;&gt;"",IF(SUM(L343:S343)&lt;&gt;0,Table3[[#This Row],[Column9]],""),""),(SUBSTITUTE(TRIM(SUBSTITUTE(AO343&amp;","&amp;AP343&amp;","&amp;AQ343&amp;","&amp;AR343&amp;","&amp;AS343&amp;","&amp;AT343&amp;",",","," "))," ",", ")))</f>
        <v/>
      </c>
      <c r="AV343" s="35" t="str">
        <f>IF(COUNTBLANK(L343:AC343)&lt;&gt;13,IF(Table3[[#This Row],[Comments]]="Please order in multiples of 20. Minimum order of 100.",IF(COUNTBLANK(Table3[[#This Row],[Date 1]:[Order]])=12,"",1),1),IF(OR(F343="yes",G343="yes",H343="yes",I343="yes",J343="yes",K343="yes"="yes"),1,""))</f>
        <v/>
      </c>
    </row>
    <row r="344" spans="1:48" ht="36" thickBot="1" x14ac:dyDescent="0.4">
      <c r="A344" s="27" t="s">
        <v>187</v>
      </c>
      <c r="B344" s="164">
        <v>4345</v>
      </c>
      <c r="C344" s="16" t="s">
        <v>3282</v>
      </c>
      <c r="D344" s="32" t="s">
        <v>98</v>
      </c>
      <c r="E344" s="31"/>
      <c r="F344" s="30" t="s">
        <v>128</v>
      </c>
      <c r="G344" s="30" t="s">
        <v>21</v>
      </c>
      <c r="H344" s="30" t="s">
        <v>128</v>
      </c>
      <c r="I344" s="30" t="s">
        <v>128</v>
      </c>
      <c r="J344" s="30" t="s">
        <v>21</v>
      </c>
      <c r="K344" s="30" t="s">
        <v>21</v>
      </c>
      <c r="L344" s="22"/>
      <c r="M344" s="20"/>
      <c r="N344" s="20"/>
      <c r="O344" s="20"/>
      <c r="P344" s="20"/>
      <c r="Q344" s="20"/>
      <c r="R344" s="20"/>
      <c r="S344" s="21"/>
      <c r="T344" s="181" t="str">
        <f>Table3[[#This Row],[Column12]]</f>
        <v>Auto:</v>
      </c>
      <c r="U344" s="25"/>
      <c r="V344" s="51" t="str">
        <f>IF(Table3[[#This Row],[TagOrderMethod]]="Ratio:","plants per 1 tag",IF(Table3[[#This Row],[TagOrderMethod]]="tags included","",IF(Table3[[#This Row],[TagOrderMethod]]="Qty:","tags",IF(Table3[[#This Row],[TagOrderMethod]]="Auto:",IF(U344&lt;&gt;"","tags","")))))</f>
        <v/>
      </c>
      <c r="W344" s="17">
        <v>50</v>
      </c>
      <c r="X344" s="17" t="str">
        <f>IF(ISNUMBER(SEARCH("tag",Table3[[#This Row],[Notes]])), "Yes", "No")</f>
        <v>No</v>
      </c>
      <c r="Y344" s="17" t="str">
        <f>IF(Table3[[#This Row],[Column11]]="yes","tags included","Auto:")</f>
        <v>Auto:</v>
      </c>
      <c r="Z3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Row],[TagOrderMethod]]="Auto:",IF(U344&gt;0,U344,IF(COUNTBLANK(L344:S344)=8,"",(IF(Table3[[#This Row],[Column11]]&lt;&gt;"no",Table3[[#This Row],[Size]]*(SUM(Table3[[#This Row],[Date 1]:[Date 8]])),"")))),""))),(Table3[[#This Row],[Bundle]])),"")</f>
        <v/>
      </c>
      <c r="AB344" s="94" t="str">
        <f t="shared" si="6"/>
        <v/>
      </c>
      <c r="AC344" s="75"/>
      <c r="AD344" s="42"/>
      <c r="AE344" s="43"/>
      <c r="AF344" s="44"/>
      <c r="AG344" s="134" t="s">
        <v>4246</v>
      </c>
      <c r="AH344" s="134" t="s">
        <v>21</v>
      </c>
      <c r="AI344" s="134" t="s">
        <v>4247</v>
      </c>
      <c r="AJ344" s="134" t="s">
        <v>4248</v>
      </c>
      <c r="AK344" s="134" t="s">
        <v>21</v>
      </c>
      <c r="AL344" s="134" t="s">
        <v>21</v>
      </c>
      <c r="AM344" s="134" t="b">
        <f>IF(AND(Table3[[#This Row],[Column68]]=TRUE,COUNTBLANK(Table3[[#This Row],[Date 1]:[Date 8]])=8),TRUE,FALSE)</f>
        <v>0</v>
      </c>
      <c r="AN344" s="134" t="b">
        <f>COUNTIF(Table3[[#This Row],[512]:[51]],"yes")&gt;0</f>
        <v>0</v>
      </c>
      <c r="AO344" s="45" t="str">
        <f>IF(Table3[[#This Row],[512]]="yes",Table3[[#This Row],[Column1]],"")</f>
        <v/>
      </c>
      <c r="AP344" s="45" t="str">
        <f>IF(Table3[[#This Row],[250]]="yes",Table3[[#This Row],[Column1.5]],"")</f>
        <v/>
      </c>
      <c r="AQ344" s="45" t="str">
        <f>IF(Table3[[#This Row],[288]]="yes",Table3[[#This Row],[Column2]],"")</f>
        <v/>
      </c>
      <c r="AR344" s="45" t="str">
        <f>IF(Table3[[#This Row],[144]]="yes",Table3[[#This Row],[Column3]],"")</f>
        <v/>
      </c>
      <c r="AS344" s="45" t="str">
        <f>IF(Table3[[#This Row],[26]]="yes",Table3[[#This Row],[Column4]],"")</f>
        <v/>
      </c>
      <c r="AT344" s="45" t="str">
        <f>IF(Table3[[#This Row],[51]]="yes",Table3[[#This Row],[Column5]],"")</f>
        <v/>
      </c>
      <c r="AU344" s="29" t="str">
        <f>IF(COUNTBLANK(Table3[[#This Row],[Date 1]:[Date 8]])=7,IF(Table3[[#This Row],[Column9]]&lt;&gt;"",IF(SUM(L344:S344)&lt;&gt;0,Table3[[#This Row],[Column9]],""),""),(SUBSTITUTE(TRIM(SUBSTITUTE(AO344&amp;","&amp;AP344&amp;","&amp;AQ344&amp;","&amp;AR344&amp;","&amp;AS344&amp;","&amp;AT344&amp;",",","," "))," ",", ")))</f>
        <v/>
      </c>
      <c r="AV344" s="35" t="str">
        <f>IF(COUNTBLANK(L344:AC344)&lt;&gt;13,IF(Table3[[#This Row],[Comments]]="Please order in multiples of 20. Minimum order of 100.",IF(COUNTBLANK(Table3[[#This Row],[Date 1]:[Order]])=12,"",1),1),IF(OR(F344="yes",G344="yes",H344="yes",I344="yes",J344="yes",K344="yes"="yes"),1,""))</f>
        <v/>
      </c>
    </row>
    <row r="345" spans="1:48" ht="36" thickBot="1" x14ac:dyDescent="0.4">
      <c r="A345" s="27" t="s">
        <v>187</v>
      </c>
      <c r="B345" s="164">
        <v>4365</v>
      </c>
      <c r="C345" s="16" t="s">
        <v>3282</v>
      </c>
      <c r="D345" s="32" t="s">
        <v>2321</v>
      </c>
      <c r="E345" s="31"/>
      <c r="F345" s="30" t="s">
        <v>128</v>
      </c>
      <c r="G345" s="30" t="s">
        <v>128</v>
      </c>
      <c r="H345" s="30" t="s">
        <v>128</v>
      </c>
      <c r="I345" s="30" t="s">
        <v>128</v>
      </c>
      <c r="J345" s="30" t="s">
        <v>21</v>
      </c>
      <c r="K345" s="30" t="s">
        <v>21</v>
      </c>
      <c r="L345" s="22"/>
      <c r="M345" s="20"/>
      <c r="N345" s="20"/>
      <c r="O345" s="20"/>
      <c r="P345" s="20"/>
      <c r="Q345" s="20"/>
      <c r="R345" s="20"/>
      <c r="S345" s="21"/>
      <c r="T345" s="181" t="str">
        <f>Table3[[#This Row],[Column12]]</f>
        <v>Auto:</v>
      </c>
      <c r="U345" s="25"/>
      <c r="V345" s="51" t="str">
        <f>IF(Table3[[#This Row],[TagOrderMethod]]="Ratio:","plants per 1 tag",IF(Table3[[#This Row],[TagOrderMethod]]="tags included","",IF(Table3[[#This Row],[TagOrderMethod]]="Qty:","tags",IF(Table3[[#This Row],[TagOrderMethod]]="Auto:",IF(U345&lt;&gt;"","tags","")))))</f>
        <v/>
      </c>
      <c r="W345" s="17">
        <v>50</v>
      </c>
      <c r="X345" s="17" t="str">
        <f>IF(ISNUMBER(SEARCH("tag",Table3[[#This Row],[Notes]])), "Yes", "No")</f>
        <v>No</v>
      </c>
      <c r="Y345" s="17" t="str">
        <f>IF(Table3[[#This Row],[Column11]]="yes","tags included","Auto:")</f>
        <v>Auto:</v>
      </c>
      <c r="Z3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Row],[TagOrderMethod]]="Auto:",IF(U345&gt;0,U345,IF(COUNTBLANK(L345:S345)=8,"",(IF(Table3[[#This Row],[Column11]]&lt;&gt;"no",Table3[[#This Row],[Size]]*(SUM(Table3[[#This Row],[Date 1]:[Date 8]])),"")))),""))),(Table3[[#This Row],[Bundle]])),"")</f>
        <v/>
      </c>
      <c r="AB345" s="94" t="str">
        <f t="shared" si="6"/>
        <v/>
      </c>
      <c r="AC345" s="75"/>
      <c r="AD345" s="42"/>
      <c r="AE345" s="43"/>
      <c r="AF345" s="44"/>
      <c r="AG345" s="134" t="s">
        <v>4249</v>
      </c>
      <c r="AH345" s="134" t="s">
        <v>4250</v>
      </c>
      <c r="AI345" s="134" t="s">
        <v>4251</v>
      </c>
      <c r="AJ345" s="134" t="s">
        <v>4252</v>
      </c>
      <c r="AK345" s="134" t="s">
        <v>21</v>
      </c>
      <c r="AL345" s="134" t="s">
        <v>21</v>
      </c>
      <c r="AM345" s="134" t="b">
        <f>IF(AND(Table3[[#This Row],[Column68]]=TRUE,COUNTBLANK(Table3[[#This Row],[Date 1]:[Date 8]])=8),TRUE,FALSE)</f>
        <v>0</v>
      </c>
      <c r="AN345" s="134" t="b">
        <f>COUNTIF(Table3[[#This Row],[512]:[51]],"yes")&gt;0</f>
        <v>0</v>
      </c>
      <c r="AO345" s="45" t="str">
        <f>IF(Table3[[#This Row],[512]]="yes",Table3[[#This Row],[Column1]],"")</f>
        <v/>
      </c>
      <c r="AP345" s="45" t="str">
        <f>IF(Table3[[#This Row],[250]]="yes",Table3[[#This Row],[Column1.5]],"")</f>
        <v/>
      </c>
      <c r="AQ345" s="45" t="str">
        <f>IF(Table3[[#This Row],[288]]="yes",Table3[[#This Row],[Column2]],"")</f>
        <v/>
      </c>
      <c r="AR345" s="45" t="str">
        <f>IF(Table3[[#This Row],[144]]="yes",Table3[[#This Row],[Column3]],"")</f>
        <v/>
      </c>
      <c r="AS345" s="45" t="str">
        <f>IF(Table3[[#This Row],[26]]="yes",Table3[[#This Row],[Column4]],"")</f>
        <v/>
      </c>
      <c r="AT345" s="45" t="str">
        <f>IF(Table3[[#This Row],[51]]="yes",Table3[[#This Row],[Column5]],"")</f>
        <v/>
      </c>
      <c r="AU345" s="29" t="str">
        <f>IF(COUNTBLANK(Table3[[#This Row],[Date 1]:[Date 8]])=7,IF(Table3[[#This Row],[Column9]]&lt;&gt;"",IF(SUM(L345:S345)&lt;&gt;0,Table3[[#This Row],[Column9]],""),""),(SUBSTITUTE(TRIM(SUBSTITUTE(AO345&amp;","&amp;AP345&amp;","&amp;AQ345&amp;","&amp;AR345&amp;","&amp;AS345&amp;","&amp;AT345&amp;",",","," "))," ",", ")))</f>
        <v/>
      </c>
      <c r="AV345" s="35" t="str">
        <f>IF(COUNTBLANK(L345:AC345)&lt;&gt;13,IF(Table3[[#This Row],[Comments]]="Please order in multiples of 20. Minimum order of 100.",IF(COUNTBLANK(Table3[[#This Row],[Date 1]:[Order]])=12,"",1),1),IF(OR(F345="yes",G345="yes",H345="yes",I345="yes",J345="yes",K345="yes"="yes"),1,""))</f>
        <v/>
      </c>
    </row>
    <row r="346" spans="1:48" ht="36" thickBot="1" x14ac:dyDescent="0.4">
      <c r="B346" s="164">
        <v>4375</v>
      </c>
      <c r="C346" s="16" t="s">
        <v>3282</v>
      </c>
      <c r="D346" s="32" t="s">
        <v>2322</v>
      </c>
      <c r="E346" s="118"/>
      <c r="F346" s="119" t="s">
        <v>128</v>
      </c>
      <c r="G346" s="30" t="s">
        <v>128</v>
      </c>
      <c r="H346" s="30" t="s">
        <v>128</v>
      </c>
      <c r="I346" s="30" t="s">
        <v>128</v>
      </c>
      <c r="J346" s="30" t="s">
        <v>21</v>
      </c>
      <c r="K346" s="30" t="s">
        <v>21</v>
      </c>
      <c r="L346" s="22"/>
      <c r="M346" s="20"/>
      <c r="N346" s="20"/>
      <c r="O346" s="20"/>
      <c r="P346" s="20"/>
      <c r="Q346" s="20"/>
      <c r="R346" s="20"/>
      <c r="S346" s="120"/>
      <c r="T346" s="181" t="str">
        <f>Table3[[#This Row],[Column12]]</f>
        <v>Auto:</v>
      </c>
      <c r="U346" s="25"/>
      <c r="V346" s="51" t="str">
        <f>IF(Table3[[#This Row],[TagOrderMethod]]="Ratio:","plants per 1 tag",IF(Table3[[#This Row],[TagOrderMethod]]="tags included","",IF(Table3[[#This Row],[TagOrderMethod]]="Qty:","tags",IF(Table3[[#This Row],[TagOrderMethod]]="Auto:",IF(U346&lt;&gt;"","tags","")))))</f>
        <v/>
      </c>
      <c r="W346" s="17">
        <v>50</v>
      </c>
      <c r="X346" s="17" t="str">
        <f>IF(ISNUMBER(SEARCH("tag",Table3[[#This Row],[Notes]])), "Yes", "No")</f>
        <v>No</v>
      </c>
      <c r="Y346" s="17" t="str">
        <f>IF(Table3[[#This Row],[Column11]]="yes","tags included","Auto:")</f>
        <v>Auto:</v>
      </c>
      <c r="Z3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Row],[TagOrderMethod]]="Auto:",IF(U346&gt;0,U346,IF(COUNTBLANK(L346:S346)=8,"",(IF(Table3[[#This Row],[Column11]]&lt;&gt;"no",Table3[[#This Row],[Size]]*(SUM(Table3[[#This Row],[Date 1]:[Date 8]])),"")))),""))),(Table3[[#This Row],[Bundle]])),"")</f>
        <v/>
      </c>
      <c r="AB346" s="94" t="str">
        <f t="shared" si="6"/>
        <v/>
      </c>
      <c r="AC346" s="75"/>
      <c r="AD346" s="42"/>
      <c r="AE346" s="43"/>
      <c r="AF346" s="44"/>
      <c r="AG346" s="134" t="s">
        <v>4253</v>
      </c>
      <c r="AH346" s="134" t="s">
        <v>4254</v>
      </c>
      <c r="AI346" s="134" t="s">
        <v>4255</v>
      </c>
      <c r="AJ346" s="134" t="s">
        <v>4256</v>
      </c>
      <c r="AK346" s="134" t="s">
        <v>21</v>
      </c>
      <c r="AL346" s="134" t="s">
        <v>21</v>
      </c>
      <c r="AM346" s="134" t="b">
        <f>IF(AND(Table3[[#This Row],[Column68]]=TRUE,COUNTBLANK(Table3[[#This Row],[Date 1]:[Date 8]])=8),TRUE,FALSE)</f>
        <v>0</v>
      </c>
      <c r="AN346" s="134" t="b">
        <f>COUNTIF(Table3[[#This Row],[512]:[51]],"yes")&gt;0</f>
        <v>0</v>
      </c>
      <c r="AO346" s="45" t="str">
        <f>IF(Table3[[#This Row],[512]]="yes",Table3[[#This Row],[Column1]],"")</f>
        <v/>
      </c>
      <c r="AP346" s="45" t="str">
        <f>IF(Table3[[#This Row],[250]]="yes",Table3[[#This Row],[Column1.5]],"")</f>
        <v/>
      </c>
      <c r="AQ346" s="45" t="str">
        <f>IF(Table3[[#This Row],[288]]="yes",Table3[[#This Row],[Column2]],"")</f>
        <v/>
      </c>
      <c r="AR346" s="45" t="str">
        <f>IF(Table3[[#This Row],[144]]="yes",Table3[[#This Row],[Column3]],"")</f>
        <v/>
      </c>
      <c r="AS346" s="45" t="str">
        <f>IF(Table3[[#This Row],[26]]="yes",Table3[[#This Row],[Column4]],"")</f>
        <v/>
      </c>
      <c r="AT346" s="45" t="str">
        <f>IF(Table3[[#This Row],[51]]="yes",Table3[[#This Row],[Column5]],"")</f>
        <v/>
      </c>
      <c r="AU346" s="29" t="str">
        <f>IF(COUNTBLANK(Table3[[#This Row],[Date 1]:[Date 8]])=7,IF(Table3[[#This Row],[Column9]]&lt;&gt;"",IF(SUM(L346:S346)&lt;&gt;0,Table3[[#This Row],[Column9]],""),""),(SUBSTITUTE(TRIM(SUBSTITUTE(AO346&amp;","&amp;AP346&amp;","&amp;AQ346&amp;","&amp;AR346&amp;","&amp;AS346&amp;","&amp;AT346&amp;",",","," "))," ",", ")))</f>
        <v/>
      </c>
      <c r="AV346" s="35" t="str">
        <f>IF(COUNTBLANK(L346:AC346)&lt;&gt;13,IF(Table3[[#This Row],[Comments]]="Please order in multiples of 20. Minimum order of 100.",IF(COUNTBLANK(Table3[[#This Row],[Date 1]:[Order]])=12,"",1),1),IF(OR(F346="yes",G346="yes",H346="yes",I346="yes",J346="yes",K346="yes"="yes"),1,""))</f>
        <v/>
      </c>
    </row>
    <row r="347" spans="1:48" ht="36" thickBot="1" x14ac:dyDescent="0.4">
      <c r="B347" s="164">
        <v>4380</v>
      </c>
      <c r="C347" s="16" t="s">
        <v>3282</v>
      </c>
      <c r="D347" s="32" t="s">
        <v>2323</v>
      </c>
      <c r="E347" s="118"/>
      <c r="F347" s="119" t="s">
        <v>128</v>
      </c>
      <c r="G347" s="30" t="s">
        <v>128</v>
      </c>
      <c r="H347" s="30" t="s">
        <v>128</v>
      </c>
      <c r="I347" s="30" t="s">
        <v>128</v>
      </c>
      <c r="J347" s="30" t="s">
        <v>21</v>
      </c>
      <c r="K347" s="30" t="s">
        <v>21</v>
      </c>
      <c r="L347" s="22"/>
      <c r="M347" s="20"/>
      <c r="N347" s="20"/>
      <c r="O347" s="20"/>
      <c r="P347" s="20"/>
      <c r="Q347" s="20"/>
      <c r="R347" s="20"/>
      <c r="S347" s="120"/>
      <c r="T347" s="181" t="str">
        <f>Table3[[#This Row],[Column12]]</f>
        <v>Auto:</v>
      </c>
      <c r="U347" s="25"/>
      <c r="V347" s="51" t="str">
        <f>IF(Table3[[#This Row],[TagOrderMethod]]="Ratio:","plants per 1 tag",IF(Table3[[#This Row],[TagOrderMethod]]="tags included","",IF(Table3[[#This Row],[TagOrderMethod]]="Qty:","tags",IF(Table3[[#This Row],[TagOrderMethod]]="Auto:",IF(U347&lt;&gt;"","tags","")))))</f>
        <v/>
      </c>
      <c r="W347" s="17">
        <v>50</v>
      </c>
      <c r="X347" s="17" t="str">
        <f>IF(ISNUMBER(SEARCH("tag",Table3[[#This Row],[Notes]])), "Yes", "No")</f>
        <v>No</v>
      </c>
      <c r="Y347" s="17" t="str">
        <f>IF(Table3[[#This Row],[Column11]]="yes","tags included","Auto:")</f>
        <v>Auto:</v>
      </c>
      <c r="Z3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Row],[TagOrderMethod]]="Auto:",IF(U347&gt;0,U347,IF(COUNTBLANK(L347:S347)=8,"",(IF(Table3[[#This Row],[Column11]]&lt;&gt;"no",Table3[[#This Row],[Size]]*(SUM(Table3[[#This Row],[Date 1]:[Date 8]])),"")))),""))),(Table3[[#This Row],[Bundle]])),"")</f>
        <v/>
      </c>
      <c r="AB347" s="94" t="str">
        <f t="shared" si="6"/>
        <v/>
      </c>
      <c r="AC347" s="75"/>
      <c r="AD347" s="42"/>
      <c r="AE347" s="43"/>
      <c r="AF347" s="44"/>
      <c r="AG347" s="134" t="s">
        <v>4257</v>
      </c>
      <c r="AH347" s="134" t="s">
        <v>4258</v>
      </c>
      <c r="AI347" s="134" t="s">
        <v>4259</v>
      </c>
      <c r="AJ347" s="134" t="s">
        <v>4260</v>
      </c>
      <c r="AK347" s="134" t="s">
        <v>21</v>
      </c>
      <c r="AL347" s="134" t="s">
        <v>21</v>
      </c>
      <c r="AM347" s="134" t="b">
        <f>IF(AND(Table3[[#This Row],[Column68]]=TRUE,COUNTBLANK(Table3[[#This Row],[Date 1]:[Date 8]])=8),TRUE,FALSE)</f>
        <v>0</v>
      </c>
      <c r="AN347" s="134" t="b">
        <f>COUNTIF(Table3[[#This Row],[512]:[51]],"yes")&gt;0</f>
        <v>0</v>
      </c>
      <c r="AO347" s="45" t="str">
        <f>IF(Table3[[#This Row],[512]]="yes",Table3[[#This Row],[Column1]],"")</f>
        <v/>
      </c>
      <c r="AP347" s="45" t="str">
        <f>IF(Table3[[#This Row],[250]]="yes",Table3[[#This Row],[Column1.5]],"")</f>
        <v/>
      </c>
      <c r="AQ347" s="45" t="str">
        <f>IF(Table3[[#This Row],[288]]="yes",Table3[[#This Row],[Column2]],"")</f>
        <v/>
      </c>
      <c r="AR347" s="45" t="str">
        <f>IF(Table3[[#This Row],[144]]="yes",Table3[[#This Row],[Column3]],"")</f>
        <v/>
      </c>
      <c r="AS347" s="45" t="str">
        <f>IF(Table3[[#This Row],[26]]="yes",Table3[[#This Row],[Column4]],"")</f>
        <v/>
      </c>
      <c r="AT347" s="45" t="str">
        <f>IF(Table3[[#This Row],[51]]="yes",Table3[[#This Row],[Column5]],"")</f>
        <v/>
      </c>
      <c r="AU347" s="29" t="str">
        <f>IF(COUNTBLANK(Table3[[#This Row],[Date 1]:[Date 8]])=7,IF(Table3[[#This Row],[Column9]]&lt;&gt;"",IF(SUM(L347:S347)&lt;&gt;0,Table3[[#This Row],[Column9]],""),""),(SUBSTITUTE(TRIM(SUBSTITUTE(AO347&amp;","&amp;AP347&amp;","&amp;AQ347&amp;","&amp;AR347&amp;","&amp;AS347&amp;","&amp;AT347&amp;",",","," "))," ",", ")))</f>
        <v/>
      </c>
      <c r="AV347" s="35" t="str">
        <f>IF(COUNTBLANK(L347:AC347)&lt;&gt;13,IF(Table3[[#This Row],[Comments]]="Please order in multiples of 20. Minimum order of 100.",IF(COUNTBLANK(Table3[[#This Row],[Date 1]:[Order]])=12,"",1),1),IF(OR(F347="yes",G347="yes",H347="yes",I347="yes",J347="yes",K347="yes"="yes"),1,""))</f>
        <v/>
      </c>
    </row>
    <row r="348" spans="1:48" ht="36" thickBot="1" x14ac:dyDescent="0.4">
      <c r="B348" s="164">
        <v>4385</v>
      </c>
      <c r="C348" s="16" t="s">
        <v>3282</v>
      </c>
      <c r="D348" s="32" t="s">
        <v>2324</v>
      </c>
      <c r="E348" s="118"/>
      <c r="F348" s="119" t="s">
        <v>128</v>
      </c>
      <c r="G348" s="30" t="s">
        <v>128</v>
      </c>
      <c r="H348" s="30" t="s">
        <v>128</v>
      </c>
      <c r="I348" s="30" t="s">
        <v>128</v>
      </c>
      <c r="J348" s="30" t="s">
        <v>21</v>
      </c>
      <c r="K348" s="30" t="s">
        <v>21</v>
      </c>
      <c r="L348" s="22"/>
      <c r="M348" s="20"/>
      <c r="N348" s="20"/>
      <c r="O348" s="20"/>
      <c r="P348" s="20"/>
      <c r="Q348" s="20"/>
      <c r="R348" s="20"/>
      <c r="S348" s="120"/>
      <c r="T348" s="181" t="str">
        <f>Table3[[#This Row],[Column12]]</f>
        <v>Auto:</v>
      </c>
      <c r="U348" s="25"/>
      <c r="V348" s="51" t="str">
        <f>IF(Table3[[#This Row],[TagOrderMethod]]="Ratio:","plants per 1 tag",IF(Table3[[#This Row],[TagOrderMethod]]="tags included","",IF(Table3[[#This Row],[TagOrderMethod]]="Qty:","tags",IF(Table3[[#This Row],[TagOrderMethod]]="Auto:",IF(U348&lt;&gt;"","tags","")))))</f>
        <v/>
      </c>
      <c r="W348" s="17">
        <v>50</v>
      </c>
      <c r="X348" s="17" t="str">
        <f>IF(ISNUMBER(SEARCH("tag",Table3[[#This Row],[Notes]])), "Yes", "No")</f>
        <v>No</v>
      </c>
      <c r="Y348" s="17" t="str">
        <f>IF(Table3[[#This Row],[Column11]]="yes","tags included","Auto:")</f>
        <v>Auto:</v>
      </c>
      <c r="Z3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Row],[TagOrderMethod]]="Auto:",IF(U348&gt;0,U348,IF(COUNTBLANK(L348:S348)=8,"",(IF(Table3[[#This Row],[Column11]]&lt;&gt;"no",Table3[[#This Row],[Size]]*(SUM(Table3[[#This Row],[Date 1]:[Date 8]])),"")))),""))),(Table3[[#This Row],[Bundle]])),"")</f>
        <v/>
      </c>
      <c r="AB348" s="94" t="str">
        <f t="shared" si="6"/>
        <v/>
      </c>
      <c r="AC348" s="75"/>
      <c r="AD348" s="42"/>
      <c r="AE348" s="43"/>
      <c r="AF348" s="44"/>
      <c r="AG348" s="134" t="s">
        <v>4261</v>
      </c>
      <c r="AH348" s="134" t="s">
        <v>4262</v>
      </c>
      <c r="AI348" s="134" t="s">
        <v>4263</v>
      </c>
      <c r="AJ348" s="134" t="s">
        <v>4264</v>
      </c>
      <c r="AK348" s="134" t="s">
        <v>21</v>
      </c>
      <c r="AL348" s="134" t="s">
        <v>21</v>
      </c>
      <c r="AM348" s="134" t="b">
        <f>IF(AND(Table3[[#This Row],[Column68]]=TRUE,COUNTBLANK(Table3[[#This Row],[Date 1]:[Date 8]])=8),TRUE,FALSE)</f>
        <v>0</v>
      </c>
      <c r="AN348" s="134" t="b">
        <f>COUNTIF(Table3[[#This Row],[512]:[51]],"yes")&gt;0</f>
        <v>0</v>
      </c>
      <c r="AO348" s="45" t="str">
        <f>IF(Table3[[#This Row],[512]]="yes",Table3[[#This Row],[Column1]],"")</f>
        <v/>
      </c>
      <c r="AP348" s="45" t="str">
        <f>IF(Table3[[#This Row],[250]]="yes",Table3[[#This Row],[Column1.5]],"")</f>
        <v/>
      </c>
      <c r="AQ348" s="45" t="str">
        <f>IF(Table3[[#This Row],[288]]="yes",Table3[[#This Row],[Column2]],"")</f>
        <v/>
      </c>
      <c r="AR348" s="45" t="str">
        <f>IF(Table3[[#This Row],[144]]="yes",Table3[[#This Row],[Column3]],"")</f>
        <v/>
      </c>
      <c r="AS348" s="45" t="str">
        <f>IF(Table3[[#This Row],[26]]="yes",Table3[[#This Row],[Column4]],"")</f>
        <v/>
      </c>
      <c r="AT348" s="45" t="str">
        <f>IF(Table3[[#This Row],[51]]="yes",Table3[[#This Row],[Column5]],"")</f>
        <v/>
      </c>
      <c r="AU348" s="29" t="str">
        <f>IF(COUNTBLANK(Table3[[#This Row],[Date 1]:[Date 8]])=7,IF(Table3[[#This Row],[Column9]]&lt;&gt;"",IF(SUM(L348:S348)&lt;&gt;0,Table3[[#This Row],[Column9]],""),""),(SUBSTITUTE(TRIM(SUBSTITUTE(AO348&amp;","&amp;AP348&amp;","&amp;AQ348&amp;","&amp;AR348&amp;","&amp;AS348&amp;","&amp;AT348&amp;",",","," "))," ",", ")))</f>
        <v/>
      </c>
      <c r="AV348" s="35" t="str">
        <f>IF(COUNTBLANK(L348:AC348)&lt;&gt;13,IF(Table3[[#This Row],[Comments]]="Please order in multiples of 20. Minimum order of 100.",IF(COUNTBLANK(Table3[[#This Row],[Date 1]:[Order]])=12,"",1),1),IF(OR(F348="yes",G348="yes",H348="yes",I348="yes",J348="yes",K348="yes"="yes"),1,""))</f>
        <v/>
      </c>
    </row>
    <row r="349" spans="1:48" ht="36" thickBot="1" x14ac:dyDescent="0.4">
      <c r="B349" s="164">
        <v>4390</v>
      </c>
      <c r="C349" s="16" t="s">
        <v>3282</v>
      </c>
      <c r="D349" s="32" t="s">
        <v>2325</v>
      </c>
      <c r="E349" s="118"/>
      <c r="F349" s="119" t="s">
        <v>128</v>
      </c>
      <c r="G349" s="30" t="s">
        <v>128</v>
      </c>
      <c r="H349" s="30" t="s">
        <v>128</v>
      </c>
      <c r="I349" s="30" t="s">
        <v>128</v>
      </c>
      <c r="J349" s="30" t="s">
        <v>21</v>
      </c>
      <c r="K349" s="30" t="s">
        <v>21</v>
      </c>
      <c r="L349" s="22"/>
      <c r="M349" s="20"/>
      <c r="N349" s="20"/>
      <c r="O349" s="20"/>
      <c r="P349" s="20"/>
      <c r="Q349" s="20"/>
      <c r="R349" s="20"/>
      <c r="S349" s="120"/>
      <c r="T349" s="181" t="str">
        <f>Table3[[#This Row],[Column12]]</f>
        <v>Auto:</v>
      </c>
      <c r="U349" s="25"/>
      <c r="V349" s="51" t="str">
        <f>IF(Table3[[#This Row],[TagOrderMethod]]="Ratio:","plants per 1 tag",IF(Table3[[#This Row],[TagOrderMethod]]="tags included","",IF(Table3[[#This Row],[TagOrderMethod]]="Qty:","tags",IF(Table3[[#This Row],[TagOrderMethod]]="Auto:",IF(U349&lt;&gt;"","tags","")))))</f>
        <v/>
      </c>
      <c r="W349" s="17">
        <v>50</v>
      </c>
      <c r="X349" s="17" t="str">
        <f>IF(ISNUMBER(SEARCH("tag",Table3[[#This Row],[Notes]])), "Yes", "No")</f>
        <v>No</v>
      </c>
      <c r="Y349" s="17" t="str">
        <f>IF(Table3[[#This Row],[Column11]]="yes","tags included","Auto:")</f>
        <v>Auto:</v>
      </c>
      <c r="Z3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Row],[TagOrderMethod]]="Auto:",IF(U349&gt;0,U349,IF(COUNTBLANK(L349:S349)=8,"",(IF(Table3[[#This Row],[Column11]]&lt;&gt;"no",Table3[[#This Row],[Size]]*(SUM(Table3[[#This Row],[Date 1]:[Date 8]])),"")))),""))),(Table3[[#This Row],[Bundle]])),"")</f>
        <v/>
      </c>
      <c r="AB349" s="94" t="str">
        <f t="shared" si="6"/>
        <v/>
      </c>
      <c r="AC349" s="75"/>
      <c r="AD349" s="42"/>
      <c r="AE349" s="43"/>
      <c r="AF349" s="44"/>
      <c r="AG349" s="134" t="s">
        <v>4265</v>
      </c>
      <c r="AH349" s="134" t="s">
        <v>4266</v>
      </c>
      <c r="AI349" s="134" t="s">
        <v>4267</v>
      </c>
      <c r="AJ349" s="134" t="s">
        <v>4268</v>
      </c>
      <c r="AK349" s="134" t="s">
        <v>21</v>
      </c>
      <c r="AL349" s="134" t="s">
        <v>21</v>
      </c>
      <c r="AM349" s="134" t="b">
        <f>IF(AND(Table3[[#This Row],[Column68]]=TRUE,COUNTBLANK(Table3[[#This Row],[Date 1]:[Date 8]])=8),TRUE,FALSE)</f>
        <v>0</v>
      </c>
      <c r="AN349" s="134" t="b">
        <f>COUNTIF(Table3[[#This Row],[512]:[51]],"yes")&gt;0</f>
        <v>0</v>
      </c>
      <c r="AO349" s="45" t="str">
        <f>IF(Table3[[#This Row],[512]]="yes",Table3[[#This Row],[Column1]],"")</f>
        <v/>
      </c>
      <c r="AP349" s="45" t="str">
        <f>IF(Table3[[#This Row],[250]]="yes",Table3[[#This Row],[Column1.5]],"")</f>
        <v/>
      </c>
      <c r="AQ349" s="45" t="str">
        <f>IF(Table3[[#This Row],[288]]="yes",Table3[[#This Row],[Column2]],"")</f>
        <v/>
      </c>
      <c r="AR349" s="45" t="str">
        <f>IF(Table3[[#This Row],[144]]="yes",Table3[[#This Row],[Column3]],"")</f>
        <v/>
      </c>
      <c r="AS349" s="45" t="str">
        <f>IF(Table3[[#This Row],[26]]="yes",Table3[[#This Row],[Column4]],"")</f>
        <v/>
      </c>
      <c r="AT349" s="45" t="str">
        <f>IF(Table3[[#This Row],[51]]="yes",Table3[[#This Row],[Column5]],"")</f>
        <v/>
      </c>
      <c r="AU349" s="29" t="str">
        <f>IF(COUNTBLANK(Table3[[#This Row],[Date 1]:[Date 8]])=7,IF(Table3[[#This Row],[Column9]]&lt;&gt;"",IF(SUM(L349:S349)&lt;&gt;0,Table3[[#This Row],[Column9]],""),""),(SUBSTITUTE(TRIM(SUBSTITUTE(AO349&amp;","&amp;AP349&amp;","&amp;AQ349&amp;","&amp;AR349&amp;","&amp;AS349&amp;","&amp;AT349&amp;",",","," "))," ",", ")))</f>
        <v/>
      </c>
      <c r="AV349" s="35" t="str">
        <f>IF(COUNTBLANK(L349:AC349)&lt;&gt;13,IF(Table3[[#This Row],[Comments]]="Please order in multiples of 20. Minimum order of 100.",IF(COUNTBLANK(Table3[[#This Row],[Date 1]:[Order]])=12,"",1),1),IF(OR(F349="yes",G349="yes",H349="yes",I349="yes",J349="yes",K349="yes"="yes"),1,""))</f>
        <v/>
      </c>
    </row>
    <row r="350" spans="1:48" ht="36" thickBot="1" x14ac:dyDescent="0.4">
      <c r="B350" s="164">
        <v>4395</v>
      </c>
      <c r="C350" s="16" t="s">
        <v>3282</v>
      </c>
      <c r="D350" s="32" t="s">
        <v>2326</v>
      </c>
      <c r="E350" s="118"/>
      <c r="F350" s="119" t="s">
        <v>128</v>
      </c>
      <c r="G350" s="30" t="s">
        <v>128</v>
      </c>
      <c r="H350" s="30" t="s">
        <v>128</v>
      </c>
      <c r="I350" s="30" t="s">
        <v>128</v>
      </c>
      <c r="J350" s="30" t="s">
        <v>21</v>
      </c>
      <c r="K350" s="30" t="s">
        <v>21</v>
      </c>
      <c r="L350" s="22"/>
      <c r="M350" s="20"/>
      <c r="N350" s="20"/>
      <c r="O350" s="20"/>
      <c r="P350" s="20"/>
      <c r="Q350" s="20"/>
      <c r="R350" s="20"/>
      <c r="S350" s="120"/>
      <c r="T350" s="181" t="str">
        <f>Table3[[#This Row],[Column12]]</f>
        <v>Auto:</v>
      </c>
      <c r="U350" s="25"/>
      <c r="V350" s="51" t="str">
        <f>IF(Table3[[#This Row],[TagOrderMethod]]="Ratio:","plants per 1 tag",IF(Table3[[#This Row],[TagOrderMethod]]="tags included","",IF(Table3[[#This Row],[TagOrderMethod]]="Qty:","tags",IF(Table3[[#This Row],[TagOrderMethod]]="Auto:",IF(U350&lt;&gt;"","tags","")))))</f>
        <v/>
      </c>
      <c r="W350" s="17">
        <v>50</v>
      </c>
      <c r="X350" s="17" t="str">
        <f>IF(ISNUMBER(SEARCH("tag",Table3[[#This Row],[Notes]])), "Yes", "No")</f>
        <v>No</v>
      </c>
      <c r="Y350" s="17" t="str">
        <f>IF(Table3[[#This Row],[Column11]]="yes","tags included","Auto:")</f>
        <v>Auto:</v>
      </c>
      <c r="Z3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Row],[TagOrderMethod]]="Auto:",IF(U350&gt;0,U350,IF(COUNTBLANK(L350:S350)=8,"",(IF(Table3[[#This Row],[Column11]]&lt;&gt;"no",Table3[[#This Row],[Size]]*(SUM(Table3[[#This Row],[Date 1]:[Date 8]])),"")))),""))),(Table3[[#This Row],[Bundle]])),"")</f>
        <v/>
      </c>
      <c r="AB350" s="94" t="str">
        <f t="shared" si="6"/>
        <v/>
      </c>
      <c r="AC350" s="75"/>
      <c r="AD350" s="42"/>
      <c r="AE350" s="43"/>
      <c r="AF350" s="44"/>
      <c r="AG350" s="134" t="s">
        <v>4269</v>
      </c>
      <c r="AH350" s="134" t="s">
        <v>4270</v>
      </c>
      <c r="AI350" s="134" t="s">
        <v>4271</v>
      </c>
      <c r="AJ350" s="134" t="s">
        <v>4272</v>
      </c>
      <c r="AK350" s="134" t="s">
        <v>21</v>
      </c>
      <c r="AL350" s="134" t="s">
        <v>21</v>
      </c>
      <c r="AM350" s="134" t="b">
        <f>IF(AND(Table3[[#This Row],[Column68]]=TRUE,COUNTBLANK(Table3[[#This Row],[Date 1]:[Date 8]])=8),TRUE,FALSE)</f>
        <v>0</v>
      </c>
      <c r="AN350" s="134" t="b">
        <f>COUNTIF(Table3[[#This Row],[512]:[51]],"yes")&gt;0</f>
        <v>0</v>
      </c>
      <c r="AO350" s="45" t="str">
        <f>IF(Table3[[#This Row],[512]]="yes",Table3[[#This Row],[Column1]],"")</f>
        <v/>
      </c>
      <c r="AP350" s="45" t="str">
        <f>IF(Table3[[#This Row],[250]]="yes",Table3[[#This Row],[Column1.5]],"")</f>
        <v/>
      </c>
      <c r="AQ350" s="45" t="str">
        <f>IF(Table3[[#This Row],[288]]="yes",Table3[[#This Row],[Column2]],"")</f>
        <v/>
      </c>
      <c r="AR350" s="45" t="str">
        <f>IF(Table3[[#This Row],[144]]="yes",Table3[[#This Row],[Column3]],"")</f>
        <v/>
      </c>
      <c r="AS350" s="45" t="str">
        <f>IF(Table3[[#This Row],[26]]="yes",Table3[[#This Row],[Column4]],"")</f>
        <v/>
      </c>
      <c r="AT350" s="45" t="str">
        <f>IF(Table3[[#This Row],[51]]="yes",Table3[[#This Row],[Column5]],"")</f>
        <v/>
      </c>
      <c r="AU350" s="29" t="str">
        <f>IF(COUNTBLANK(Table3[[#This Row],[Date 1]:[Date 8]])=7,IF(Table3[[#This Row],[Column9]]&lt;&gt;"",IF(SUM(L350:S350)&lt;&gt;0,Table3[[#This Row],[Column9]],""),""),(SUBSTITUTE(TRIM(SUBSTITUTE(AO350&amp;","&amp;AP350&amp;","&amp;AQ350&amp;","&amp;AR350&amp;","&amp;AS350&amp;","&amp;AT350&amp;",",","," "))," ",", ")))</f>
        <v/>
      </c>
      <c r="AV350" s="35" t="str">
        <f>IF(COUNTBLANK(L350:AC350)&lt;&gt;13,IF(Table3[[#This Row],[Comments]]="Please order in multiples of 20. Minimum order of 100.",IF(COUNTBLANK(Table3[[#This Row],[Date 1]:[Order]])=12,"",1),1),IF(OR(F350="yes",G350="yes",H350="yes",I350="yes",J350="yes",K350="yes"="yes"),1,""))</f>
        <v/>
      </c>
    </row>
    <row r="351" spans="1:48" ht="36" thickBot="1" x14ac:dyDescent="0.4">
      <c r="B351" s="164">
        <v>4415</v>
      </c>
      <c r="C351" s="16" t="s">
        <v>3282</v>
      </c>
      <c r="D351" s="32" t="s">
        <v>2327</v>
      </c>
      <c r="E351" s="118"/>
      <c r="F351" s="119" t="s">
        <v>128</v>
      </c>
      <c r="G351" s="30" t="s">
        <v>128</v>
      </c>
      <c r="H351" s="30" t="s">
        <v>128</v>
      </c>
      <c r="I351" s="30" t="s">
        <v>128</v>
      </c>
      <c r="J351" s="30" t="s">
        <v>21</v>
      </c>
      <c r="K351" s="30" t="s">
        <v>21</v>
      </c>
      <c r="L351" s="22"/>
      <c r="M351" s="20"/>
      <c r="N351" s="20"/>
      <c r="O351" s="20"/>
      <c r="P351" s="20"/>
      <c r="Q351" s="20"/>
      <c r="R351" s="20"/>
      <c r="S351" s="120"/>
      <c r="T351" s="181" t="str">
        <f>Table3[[#This Row],[Column12]]</f>
        <v>Auto:</v>
      </c>
      <c r="U351" s="25"/>
      <c r="V351" s="51" t="str">
        <f>IF(Table3[[#This Row],[TagOrderMethod]]="Ratio:","plants per 1 tag",IF(Table3[[#This Row],[TagOrderMethod]]="tags included","",IF(Table3[[#This Row],[TagOrderMethod]]="Qty:","tags",IF(Table3[[#This Row],[TagOrderMethod]]="Auto:",IF(U351&lt;&gt;"","tags","")))))</f>
        <v/>
      </c>
      <c r="W351" s="17">
        <v>50</v>
      </c>
      <c r="X351" s="17" t="str">
        <f>IF(ISNUMBER(SEARCH("tag",Table3[[#This Row],[Notes]])), "Yes", "No")</f>
        <v>No</v>
      </c>
      <c r="Y351" s="17" t="str">
        <f>IF(Table3[[#This Row],[Column11]]="yes","tags included","Auto:")</f>
        <v>Auto:</v>
      </c>
      <c r="Z3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Row],[TagOrderMethod]]="Auto:",IF(U351&gt;0,U351,IF(COUNTBLANK(L351:S351)=8,"",(IF(Table3[[#This Row],[Column11]]&lt;&gt;"no",Table3[[#This Row],[Size]]*(SUM(Table3[[#This Row],[Date 1]:[Date 8]])),"")))),""))),(Table3[[#This Row],[Bundle]])),"")</f>
        <v/>
      </c>
      <c r="AB351" s="94" t="str">
        <f t="shared" si="6"/>
        <v/>
      </c>
      <c r="AC351" s="75"/>
      <c r="AD351" s="42"/>
      <c r="AE351" s="43"/>
      <c r="AF351" s="44"/>
      <c r="AG351" s="134" t="s">
        <v>4273</v>
      </c>
      <c r="AH351" s="134" t="s">
        <v>4274</v>
      </c>
      <c r="AI351" s="134" t="s">
        <v>4275</v>
      </c>
      <c r="AJ351" s="134" t="s">
        <v>4276</v>
      </c>
      <c r="AK351" s="134" t="s">
        <v>21</v>
      </c>
      <c r="AL351" s="134" t="s">
        <v>21</v>
      </c>
      <c r="AM351" s="134" t="b">
        <f>IF(AND(Table3[[#This Row],[Column68]]=TRUE,COUNTBLANK(Table3[[#This Row],[Date 1]:[Date 8]])=8),TRUE,FALSE)</f>
        <v>0</v>
      </c>
      <c r="AN351" s="134" t="b">
        <f>COUNTIF(Table3[[#This Row],[512]:[51]],"yes")&gt;0</f>
        <v>0</v>
      </c>
      <c r="AO351" s="45" t="str">
        <f>IF(Table3[[#This Row],[512]]="yes",Table3[[#This Row],[Column1]],"")</f>
        <v/>
      </c>
      <c r="AP351" s="45" t="str">
        <f>IF(Table3[[#This Row],[250]]="yes",Table3[[#This Row],[Column1.5]],"")</f>
        <v/>
      </c>
      <c r="AQ351" s="45" t="str">
        <f>IF(Table3[[#This Row],[288]]="yes",Table3[[#This Row],[Column2]],"")</f>
        <v/>
      </c>
      <c r="AR351" s="45" t="str">
        <f>IF(Table3[[#This Row],[144]]="yes",Table3[[#This Row],[Column3]],"")</f>
        <v/>
      </c>
      <c r="AS351" s="45" t="str">
        <f>IF(Table3[[#This Row],[26]]="yes",Table3[[#This Row],[Column4]],"")</f>
        <v/>
      </c>
      <c r="AT351" s="45" t="str">
        <f>IF(Table3[[#This Row],[51]]="yes",Table3[[#This Row],[Column5]],"")</f>
        <v/>
      </c>
      <c r="AU351" s="29" t="str">
        <f>IF(COUNTBLANK(Table3[[#This Row],[Date 1]:[Date 8]])=7,IF(Table3[[#This Row],[Column9]]&lt;&gt;"",IF(SUM(L351:S351)&lt;&gt;0,Table3[[#This Row],[Column9]],""),""),(SUBSTITUTE(TRIM(SUBSTITUTE(AO351&amp;","&amp;AP351&amp;","&amp;AQ351&amp;","&amp;AR351&amp;","&amp;AS351&amp;","&amp;AT351&amp;",",","," "))," ",", ")))</f>
        <v/>
      </c>
      <c r="AV351" s="35" t="str">
        <f>IF(COUNTBLANK(L351:AC351)&lt;&gt;13,IF(Table3[[#This Row],[Comments]]="Please order in multiples of 20. Minimum order of 100.",IF(COUNTBLANK(Table3[[#This Row],[Date 1]:[Order]])=12,"",1),1),IF(OR(F351="yes",G351="yes",H351="yes",I351="yes",J351="yes",K351="yes"="yes"),1,""))</f>
        <v/>
      </c>
    </row>
    <row r="352" spans="1:48" ht="36" thickBot="1" x14ac:dyDescent="0.4">
      <c r="B352" s="164">
        <v>4425</v>
      </c>
      <c r="C352" s="16" t="s">
        <v>3282</v>
      </c>
      <c r="D352" s="32" t="s">
        <v>2328</v>
      </c>
      <c r="E352" s="118"/>
      <c r="F352" s="119" t="s">
        <v>128</v>
      </c>
      <c r="G352" s="30" t="s">
        <v>128</v>
      </c>
      <c r="H352" s="30" t="s">
        <v>128</v>
      </c>
      <c r="I352" s="30" t="s">
        <v>128</v>
      </c>
      <c r="J352" s="30" t="s">
        <v>21</v>
      </c>
      <c r="K352" s="30" t="s">
        <v>21</v>
      </c>
      <c r="L352" s="22"/>
      <c r="M352" s="20"/>
      <c r="N352" s="20"/>
      <c r="O352" s="20"/>
      <c r="P352" s="20"/>
      <c r="Q352" s="20"/>
      <c r="R352" s="20"/>
      <c r="S352" s="120"/>
      <c r="T352" s="181" t="str">
        <f>Table3[[#This Row],[Column12]]</f>
        <v>Auto:</v>
      </c>
      <c r="U352" s="25"/>
      <c r="V352" s="51" t="str">
        <f>IF(Table3[[#This Row],[TagOrderMethod]]="Ratio:","plants per 1 tag",IF(Table3[[#This Row],[TagOrderMethod]]="tags included","",IF(Table3[[#This Row],[TagOrderMethod]]="Qty:","tags",IF(Table3[[#This Row],[TagOrderMethod]]="Auto:",IF(U352&lt;&gt;"","tags","")))))</f>
        <v/>
      </c>
      <c r="W352" s="17">
        <v>50</v>
      </c>
      <c r="X352" s="17" t="str">
        <f>IF(ISNUMBER(SEARCH("tag",Table3[[#This Row],[Notes]])), "Yes", "No")</f>
        <v>No</v>
      </c>
      <c r="Y352" s="17" t="str">
        <f>IF(Table3[[#This Row],[Column11]]="yes","tags included","Auto:")</f>
        <v>Auto:</v>
      </c>
      <c r="Z3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Row],[TagOrderMethod]]="Auto:",IF(U352&gt;0,U352,IF(COUNTBLANK(L352:S352)=8,"",(IF(Table3[[#This Row],[Column11]]&lt;&gt;"no",Table3[[#This Row],[Size]]*(SUM(Table3[[#This Row],[Date 1]:[Date 8]])),"")))),""))),(Table3[[#This Row],[Bundle]])),"")</f>
        <v/>
      </c>
      <c r="AB352" s="94" t="str">
        <f t="shared" si="6"/>
        <v/>
      </c>
      <c r="AC352" s="75"/>
      <c r="AD352" s="42"/>
      <c r="AE352" s="43"/>
      <c r="AF352" s="44"/>
      <c r="AG352" s="134" t="s">
        <v>4277</v>
      </c>
      <c r="AH352" s="134" t="s">
        <v>4278</v>
      </c>
      <c r="AI352" s="134" t="s">
        <v>4279</v>
      </c>
      <c r="AJ352" s="134" t="s">
        <v>4280</v>
      </c>
      <c r="AK352" s="134" t="s">
        <v>21</v>
      </c>
      <c r="AL352" s="134" t="s">
        <v>21</v>
      </c>
      <c r="AM352" s="134" t="b">
        <f>IF(AND(Table3[[#This Row],[Column68]]=TRUE,COUNTBLANK(Table3[[#This Row],[Date 1]:[Date 8]])=8),TRUE,FALSE)</f>
        <v>0</v>
      </c>
      <c r="AN352" s="134" t="b">
        <f>COUNTIF(Table3[[#This Row],[512]:[51]],"yes")&gt;0</f>
        <v>0</v>
      </c>
      <c r="AO352" s="45" t="str">
        <f>IF(Table3[[#This Row],[512]]="yes",Table3[[#This Row],[Column1]],"")</f>
        <v/>
      </c>
      <c r="AP352" s="45" t="str">
        <f>IF(Table3[[#This Row],[250]]="yes",Table3[[#This Row],[Column1.5]],"")</f>
        <v/>
      </c>
      <c r="AQ352" s="45" t="str">
        <f>IF(Table3[[#This Row],[288]]="yes",Table3[[#This Row],[Column2]],"")</f>
        <v/>
      </c>
      <c r="AR352" s="45" t="str">
        <f>IF(Table3[[#This Row],[144]]="yes",Table3[[#This Row],[Column3]],"")</f>
        <v/>
      </c>
      <c r="AS352" s="45" t="str">
        <f>IF(Table3[[#This Row],[26]]="yes",Table3[[#This Row],[Column4]],"")</f>
        <v/>
      </c>
      <c r="AT352" s="45" t="str">
        <f>IF(Table3[[#This Row],[51]]="yes",Table3[[#This Row],[Column5]],"")</f>
        <v/>
      </c>
      <c r="AU352" s="29" t="str">
        <f>IF(COUNTBLANK(Table3[[#This Row],[Date 1]:[Date 8]])=7,IF(Table3[[#This Row],[Column9]]&lt;&gt;"",IF(SUM(L352:S352)&lt;&gt;0,Table3[[#This Row],[Column9]],""),""),(SUBSTITUTE(TRIM(SUBSTITUTE(AO352&amp;","&amp;AP352&amp;","&amp;AQ352&amp;","&amp;AR352&amp;","&amp;AS352&amp;","&amp;AT352&amp;",",","," "))," ",", ")))</f>
        <v/>
      </c>
      <c r="AV352" s="35" t="str">
        <f>IF(COUNTBLANK(L352:AC352)&lt;&gt;13,IF(Table3[[#This Row],[Comments]]="Please order in multiples of 20. Minimum order of 100.",IF(COUNTBLANK(Table3[[#This Row],[Date 1]:[Order]])=12,"",1),1),IF(OR(F352="yes",G352="yes",H352="yes",I352="yes",J352="yes",K352="yes"="yes"),1,""))</f>
        <v/>
      </c>
    </row>
    <row r="353" spans="2:48" ht="36" thickBot="1" x14ac:dyDescent="0.4">
      <c r="B353" s="164">
        <v>4440</v>
      </c>
      <c r="C353" s="16" t="s">
        <v>3282</v>
      </c>
      <c r="D353" s="32" t="s">
        <v>2329</v>
      </c>
      <c r="E353" s="118"/>
      <c r="F353" s="119" t="s">
        <v>128</v>
      </c>
      <c r="G353" s="30" t="s">
        <v>128</v>
      </c>
      <c r="H353" s="30" t="s">
        <v>128</v>
      </c>
      <c r="I353" s="30" t="s">
        <v>128</v>
      </c>
      <c r="J353" s="30" t="s">
        <v>21</v>
      </c>
      <c r="K353" s="30" t="s">
        <v>21</v>
      </c>
      <c r="L353" s="22"/>
      <c r="M353" s="20"/>
      <c r="N353" s="20"/>
      <c r="O353" s="20"/>
      <c r="P353" s="20"/>
      <c r="Q353" s="20"/>
      <c r="R353" s="20"/>
      <c r="S353" s="120"/>
      <c r="T353" s="181" t="str">
        <f>Table3[[#This Row],[Column12]]</f>
        <v>Auto:</v>
      </c>
      <c r="U353" s="25"/>
      <c r="V353" s="51" t="str">
        <f>IF(Table3[[#This Row],[TagOrderMethod]]="Ratio:","plants per 1 tag",IF(Table3[[#This Row],[TagOrderMethod]]="tags included","",IF(Table3[[#This Row],[TagOrderMethod]]="Qty:","tags",IF(Table3[[#This Row],[TagOrderMethod]]="Auto:",IF(U353&lt;&gt;"","tags","")))))</f>
        <v/>
      </c>
      <c r="W353" s="17">
        <v>50</v>
      </c>
      <c r="X353" s="17" t="str">
        <f>IF(ISNUMBER(SEARCH("tag",Table3[[#This Row],[Notes]])), "Yes", "No")</f>
        <v>No</v>
      </c>
      <c r="Y353" s="17" t="str">
        <f>IF(Table3[[#This Row],[Column11]]="yes","tags included","Auto:")</f>
        <v>Auto:</v>
      </c>
      <c r="Z3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Row],[TagOrderMethod]]="Auto:",IF(U353&gt;0,U353,IF(COUNTBLANK(L353:S353)=8,"",(IF(Table3[[#This Row],[Column11]]&lt;&gt;"no",Table3[[#This Row],[Size]]*(SUM(Table3[[#This Row],[Date 1]:[Date 8]])),"")))),""))),(Table3[[#This Row],[Bundle]])),"")</f>
        <v/>
      </c>
      <c r="AB353" s="94" t="str">
        <f t="shared" si="6"/>
        <v/>
      </c>
      <c r="AC353" s="75"/>
      <c r="AD353" s="42"/>
      <c r="AE353" s="43"/>
      <c r="AF353" s="44"/>
      <c r="AG353" s="134" t="s">
        <v>4281</v>
      </c>
      <c r="AH353" s="134" t="s">
        <v>4282</v>
      </c>
      <c r="AI353" s="134" t="s">
        <v>4283</v>
      </c>
      <c r="AJ353" s="134" t="s">
        <v>4284</v>
      </c>
      <c r="AK353" s="134" t="s">
        <v>21</v>
      </c>
      <c r="AL353" s="134" t="s">
        <v>21</v>
      </c>
      <c r="AM353" s="134" t="b">
        <f>IF(AND(Table3[[#This Row],[Column68]]=TRUE,COUNTBLANK(Table3[[#This Row],[Date 1]:[Date 8]])=8),TRUE,FALSE)</f>
        <v>0</v>
      </c>
      <c r="AN353" s="134" t="b">
        <f>COUNTIF(Table3[[#This Row],[512]:[51]],"yes")&gt;0</f>
        <v>0</v>
      </c>
      <c r="AO353" s="45" t="str">
        <f>IF(Table3[[#This Row],[512]]="yes",Table3[[#This Row],[Column1]],"")</f>
        <v/>
      </c>
      <c r="AP353" s="45" t="str">
        <f>IF(Table3[[#This Row],[250]]="yes",Table3[[#This Row],[Column1.5]],"")</f>
        <v/>
      </c>
      <c r="AQ353" s="45" t="str">
        <f>IF(Table3[[#This Row],[288]]="yes",Table3[[#This Row],[Column2]],"")</f>
        <v/>
      </c>
      <c r="AR353" s="45" t="str">
        <f>IF(Table3[[#This Row],[144]]="yes",Table3[[#This Row],[Column3]],"")</f>
        <v/>
      </c>
      <c r="AS353" s="45" t="str">
        <f>IF(Table3[[#This Row],[26]]="yes",Table3[[#This Row],[Column4]],"")</f>
        <v/>
      </c>
      <c r="AT353" s="45" t="str">
        <f>IF(Table3[[#This Row],[51]]="yes",Table3[[#This Row],[Column5]],"")</f>
        <v/>
      </c>
      <c r="AU353" s="29" t="str">
        <f>IF(COUNTBLANK(Table3[[#This Row],[Date 1]:[Date 8]])=7,IF(Table3[[#This Row],[Column9]]&lt;&gt;"",IF(SUM(L353:S353)&lt;&gt;0,Table3[[#This Row],[Column9]],""),""),(SUBSTITUTE(TRIM(SUBSTITUTE(AO353&amp;","&amp;AP353&amp;","&amp;AQ353&amp;","&amp;AR353&amp;","&amp;AS353&amp;","&amp;AT353&amp;",",","," "))," ",", ")))</f>
        <v/>
      </c>
      <c r="AV353" s="35" t="str">
        <f>IF(COUNTBLANK(L353:AC353)&lt;&gt;13,IF(Table3[[#This Row],[Comments]]="Please order in multiples of 20. Minimum order of 100.",IF(COUNTBLANK(Table3[[#This Row],[Date 1]:[Order]])=12,"",1),1),IF(OR(F353="yes",G353="yes",H353="yes",I353="yes",J353="yes",K353="yes"="yes"),1,""))</f>
        <v/>
      </c>
    </row>
    <row r="354" spans="2:48" ht="36" thickBot="1" x14ac:dyDescent="0.4">
      <c r="B354" s="164">
        <v>4450</v>
      </c>
      <c r="C354" s="16" t="s">
        <v>3282</v>
      </c>
      <c r="D354" s="32" t="s">
        <v>2330</v>
      </c>
      <c r="E354" s="118"/>
      <c r="F354" s="119" t="s">
        <v>128</v>
      </c>
      <c r="G354" s="30" t="s">
        <v>128</v>
      </c>
      <c r="H354" s="30" t="s">
        <v>128</v>
      </c>
      <c r="I354" s="30" t="s">
        <v>128</v>
      </c>
      <c r="J354" s="30" t="s">
        <v>21</v>
      </c>
      <c r="K354" s="30" t="s">
        <v>21</v>
      </c>
      <c r="L354" s="22"/>
      <c r="M354" s="20"/>
      <c r="N354" s="20"/>
      <c r="O354" s="20"/>
      <c r="P354" s="20"/>
      <c r="Q354" s="20"/>
      <c r="R354" s="20"/>
      <c r="S354" s="120"/>
      <c r="T354" s="181" t="str">
        <f>Table3[[#This Row],[Column12]]</f>
        <v>Auto:</v>
      </c>
      <c r="U354" s="25"/>
      <c r="V354" s="51" t="str">
        <f>IF(Table3[[#This Row],[TagOrderMethod]]="Ratio:","plants per 1 tag",IF(Table3[[#This Row],[TagOrderMethod]]="tags included","",IF(Table3[[#This Row],[TagOrderMethod]]="Qty:","tags",IF(Table3[[#This Row],[TagOrderMethod]]="Auto:",IF(U354&lt;&gt;"","tags","")))))</f>
        <v/>
      </c>
      <c r="W354" s="17">
        <v>50</v>
      </c>
      <c r="X354" s="17" t="str">
        <f>IF(ISNUMBER(SEARCH("tag",Table3[[#This Row],[Notes]])), "Yes", "No")</f>
        <v>No</v>
      </c>
      <c r="Y354" s="17" t="str">
        <f>IF(Table3[[#This Row],[Column11]]="yes","tags included","Auto:")</f>
        <v>Auto:</v>
      </c>
      <c r="Z3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Row],[TagOrderMethod]]="Auto:",IF(U354&gt;0,U354,IF(COUNTBLANK(L354:S354)=8,"",(IF(Table3[[#This Row],[Column11]]&lt;&gt;"no",Table3[[#This Row],[Size]]*(SUM(Table3[[#This Row],[Date 1]:[Date 8]])),"")))),""))),(Table3[[#This Row],[Bundle]])),"")</f>
        <v/>
      </c>
      <c r="AB354" s="94" t="str">
        <f t="shared" si="6"/>
        <v/>
      </c>
      <c r="AC354" s="75"/>
      <c r="AD354" s="42"/>
      <c r="AE354" s="43"/>
      <c r="AF354" s="44"/>
      <c r="AG354" s="134" t="s">
        <v>4285</v>
      </c>
      <c r="AH354" s="134" t="s">
        <v>4286</v>
      </c>
      <c r="AI354" s="134" t="s">
        <v>4287</v>
      </c>
      <c r="AJ354" s="134" t="s">
        <v>4288</v>
      </c>
      <c r="AK354" s="134" t="s">
        <v>21</v>
      </c>
      <c r="AL354" s="134" t="s">
        <v>21</v>
      </c>
      <c r="AM354" s="134" t="b">
        <f>IF(AND(Table3[[#This Row],[Column68]]=TRUE,COUNTBLANK(Table3[[#This Row],[Date 1]:[Date 8]])=8),TRUE,FALSE)</f>
        <v>0</v>
      </c>
      <c r="AN354" s="134" t="b">
        <f>COUNTIF(Table3[[#This Row],[512]:[51]],"yes")&gt;0</f>
        <v>0</v>
      </c>
      <c r="AO354" s="45" t="str">
        <f>IF(Table3[[#This Row],[512]]="yes",Table3[[#This Row],[Column1]],"")</f>
        <v/>
      </c>
      <c r="AP354" s="45" t="str">
        <f>IF(Table3[[#This Row],[250]]="yes",Table3[[#This Row],[Column1.5]],"")</f>
        <v/>
      </c>
      <c r="AQ354" s="45" t="str">
        <f>IF(Table3[[#This Row],[288]]="yes",Table3[[#This Row],[Column2]],"")</f>
        <v/>
      </c>
      <c r="AR354" s="45" t="str">
        <f>IF(Table3[[#This Row],[144]]="yes",Table3[[#This Row],[Column3]],"")</f>
        <v/>
      </c>
      <c r="AS354" s="45" t="str">
        <f>IF(Table3[[#This Row],[26]]="yes",Table3[[#This Row],[Column4]],"")</f>
        <v/>
      </c>
      <c r="AT354" s="45" t="str">
        <f>IF(Table3[[#This Row],[51]]="yes",Table3[[#This Row],[Column5]],"")</f>
        <v/>
      </c>
      <c r="AU354" s="29" t="str">
        <f>IF(COUNTBLANK(Table3[[#This Row],[Date 1]:[Date 8]])=7,IF(Table3[[#This Row],[Column9]]&lt;&gt;"",IF(SUM(L354:S354)&lt;&gt;0,Table3[[#This Row],[Column9]],""),""),(SUBSTITUTE(TRIM(SUBSTITUTE(AO354&amp;","&amp;AP354&amp;","&amp;AQ354&amp;","&amp;AR354&amp;","&amp;AS354&amp;","&amp;AT354&amp;",",","," "))," ",", ")))</f>
        <v/>
      </c>
      <c r="AV354" s="35" t="str">
        <f>IF(COUNTBLANK(L354:AC354)&lt;&gt;13,IF(Table3[[#This Row],[Comments]]="Please order in multiples of 20. Minimum order of 100.",IF(COUNTBLANK(Table3[[#This Row],[Date 1]:[Order]])=12,"",1),1),IF(OR(F354="yes",G354="yes",H354="yes",I354="yes",J354="yes",K354="yes"="yes"),1,""))</f>
        <v/>
      </c>
    </row>
    <row r="355" spans="2:48" ht="36" thickBot="1" x14ac:dyDescent="0.4">
      <c r="B355" s="164">
        <v>4455</v>
      </c>
      <c r="C355" s="16" t="s">
        <v>3282</v>
      </c>
      <c r="D355" s="32" t="s">
        <v>2331</v>
      </c>
      <c r="E355" s="118"/>
      <c r="F355" s="119" t="s">
        <v>128</v>
      </c>
      <c r="G355" s="30" t="s">
        <v>128</v>
      </c>
      <c r="H355" s="30" t="s">
        <v>128</v>
      </c>
      <c r="I355" s="30" t="s">
        <v>128</v>
      </c>
      <c r="J355" s="30" t="s">
        <v>21</v>
      </c>
      <c r="K355" s="30" t="s">
        <v>21</v>
      </c>
      <c r="L355" s="22"/>
      <c r="M355" s="20"/>
      <c r="N355" s="20"/>
      <c r="O355" s="20"/>
      <c r="P355" s="20"/>
      <c r="Q355" s="20"/>
      <c r="R355" s="20"/>
      <c r="S355" s="120"/>
      <c r="T355" s="181" t="str">
        <f>Table3[[#This Row],[Column12]]</f>
        <v>Auto:</v>
      </c>
      <c r="U355" s="25"/>
      <c r="V355" s="51" t="str">
        <f>IF(Table3[[#This Row],[TagOrderMethod]]="Ratio:","plants per 1 tag",IF(Table3[[#This Row],[TagOrderMethod]]="tags included","",IF(Table3[[#This Row],[TagOrderMethod]]="Qty:","tags",IF(Table3[[#This Row],[TagOrderMethod]]="Auto:",IF(U355&lt;&gt;"","tags","")))))</f>
        <v/>
      </c>
      <c r="W355" s="17">
        <v>50</v>
      </c>
      <c r="X355" s="17" t="str">
        <f>IF(ISNUMBER(SEARCH("tag",Table3[[#This Row],[Notes]])), "Yes", "No")</f>
        <v>No</v>
      </c>
      <c r="Y355" s="17" t="str">
        <f>IF(Table3[[#This Row],[Column11]]="yes","tags included","Auto:")</f>
        <v>Auto:</v>
      </c>
      <c r="Z3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Row],[TagOrderMethod]]="Auto:",IF(U355&gt;0,U355,IF(COUNTBLANK(L355:S355)=8,"",(IF(Table3[[#This Row],[Column11]]&lt;&gt;"no",Table3[[#This Row],[Size]]*(SUM(Table3[[#This Row],[Date 1]:[Date 8]])),"")))),""))),(Table3[[#This Row],[Bundle]])),"")</f>
        <v/>
      </c>
      <c r="AB355" s="94" t="str">
        <f t="shared" si="6"/>
        <v/>
      </c>
      <c r="AC355" s="75"/>
      <c r="AD355" s="42"/>
      <c r="AE355" s="43"/>
      <c r="AF355" s="44"/>
      <c r="AG355" s="134" t="s">
        <v>4289</v>
      </c>
      <c r="AH355" s="134" t="s">
        <v>4290</v>
      </c>
      <c r="AI355" s="134" t="s">
        <v>4291</v>
      </c>
      <c r="AJ355" s="134" t="s">
        <v>4292</v>
      </c>
      <c r="AK355" s="134" t="s">
        <v>21</v>
      </c>
      <c r="AL355" s="134" t="s">
        <v>21</v>
      </c>
      <c r="AM355" s="134" t="b">
        <f>IF(AND(Table3[[#This Row],[Column68]]=TRUE,COUNTBLANK(Table3[[#This Row],[Date 1]:[Date 8]])=8),TRUE,FALSE)</f>
        <v>0</v>
      </c>
      <c r="AN355" s="134" t="b">
        <f>COUNTIF(Table3[[#This Row],[512]:[51]],"yes")&gt;0</f>
        <v>0</v>
      </c>
      <c r="AO355" s="45" t="str">
        <f>IF(Table3[[#This Row],[512]]="yes",Table3[[#This Row],[Column1]],"")</f>
        <v/>
      </c>
      <c r="AP355" s="45" t="str">
        <f>IF(Table3[[#This Row],[250]]="yes",Table3[[#This Row],[Column1.5]],"")</f>
        <v/>
      </c>
      <c r="AQ355" s="45" t="str">
        <f>IF(Table3[[#This Row],[288]]="yes",Table3[[#This Row],[Column2]],"")</f>
        <v/>
      </c>
      <c r="AR355" s="45" t="str">
        <f>IF(Table3[[#This Row],[144]]="yes",Table3[[#This Row],[Column3]],"")</f>
        <v/>
      </c>
      <c r="AS355" s="45" t="str">
        <f>IF(Table3[[#This Row],[26]]="yes",Table3[[#This Row],[Column4]],"")</f>
        <v/>
      </c>
      <c r="AT355" s="45" t="str">
        <f>IF(Table3[[#This Row],[51]]="yes",Table3[[#This Row],[Column5]],"")</f>
        <v/>
      </c>
      <c r="AU355" s="29" t="str">
        <f>IF(COUNTBLANK(Table3[[#This Row],[Date 1]:[Date 8]])=7,IF(Table3[[#This Row],[Column9]]&lt;&gt;"",IF(SUM(L355:S355)&lt;&gt;0,Table3[[#This Row],[Column9]],""),""),(SUBSTITUTE(TRIM(SUBSTITUTE(AO355&amp;","&amp;AP355&amp;","&amp;AQ355&amp;","&amp;AR355&amp;","&amp;AS355&amp;","&amp;AT355&amp;",",","," "))," ",", ")))</f>
        <v/>
      </c>
      <c r="AV355" s="35" t="str">
        <f>IF(COUNTBLANK(L355:AC355)&lt;&gt;13,IF(Table3[[#This Row],[Comments]]="Please order in multiples of 20. Minimum order of 100.",IF(COUNTBLANK(Table3[[#This Row],[Date 1]:[Order]])=12,"",1),1),IF(OR(F355="yes",G355="yes",H355="yes",I355="yes",J355="yes",K355="yes"="yes"),1,""))</f>
        <v/>
      </c>
    </row>
    <row r="356" spans="2:48" ht="36" thickBot="1" x14ac:dyDescent="0.4">
      <c r="B356" s="164">
        <v>4460</v>
      </c>
      <c r="C356" s="16" t="s">
        <v>3282</v>
      </c>
      <c r="D356" s="32" t="s">
        <v>3319</v>
      </c>
      <c r="E356" s="118"/>
      <c r="F356" s="119" t="s">
        <v>128</v>
      </c>
      <c r="G356" s="30" t="s">
        <v>128</v>
      </c>
      <c r="H356" s="30" t="s">
        <v>128</v>
      </c>
      <c r="I356" s="30" t="s">
        <v>128</v>
      </c>
      <c r="J356" s="30" t="s">
        <v>21</v>
      </c>
      <c r="K356" s="30" t="s">
        <v>21</v>
      </c>
      <c r="L356" s="22"/>
      <c r="M356" s="20"/>
      <c r="N356" s="20"/>
      <c r="O356" s="20"/>
      <c r="P356" s="20"/>
      <c r="Q356" s="20"/>
      <c r="R356" s="20"/>
      <c r="S356" s="120"/>
      <c r="T356" s="181" t="str">
        <f>Table3[[#This Row],[Column12]]</f>
        <v>Auto:</v>
      </c>
      <c r="U356" s="25"/>
      <c r="V356" s="51" t="str">
        <f>IF(Table3[[#This Row],[TagOrderMethod]]="Ratio:","plants per 1 tag",IF(Table3[[#This Row],[TagOrderMethod]]="tags included","",IF(Table3[[#This Row],[TagOrderMethod]]="Qty:","tags",IF(Table3[[#This Row],[TagOrderMethod]]="Auto:",IF(U356&lt;&gt;"","tags","")))))</f>
        <v/>
      </c>
      <c r="W356" s="17">
        <v>50</v>
      </c>
      <c r="X356" s="17" t="str">
        <f>IF(ISNUMBER(SEARCH("tag",Table3[[#This Row],[Notes]])), "Yes", "No")</f>
        <v>No</v>
      </c>
      <c r="Y356" s="17" t="str">
        <f>IF(Table3[[#This Row],[Column11]]="yes","tags included","Auto:")</f>
        <v>Auto:</v>
      </c>
      <c r="Z3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Row],[TagOrderMethod]]="Auto:",IF(U356&gt;0,U356,IF(COUNTBLANK(L356:S356)=8,"",(IF(Table3[[#This Row],[Column11]]&lt;&gt;"no",Table3[[#This Row],[Size]]*(SUM(Table3[[#This Row],[Date 1]:[Date 8]])),"")))),""))),(Table3[[#This Row],[Bundle]])),"")</f>
        <v/>
      </c>
      <c r="AB356" s="94" t="str">
        <f t="shared" si="6"/>
        <v/>
      </c>
      <c r="AC356" s="75"/>
      <c r="AD356" s="42"/>
      <c r="AE356" s="43"/>
      <c r="AF356" s="44"/>
      <c r="AG356" s="134" t="s">
        <v>4293</v>
      </c>
      <c r="AH356" s="134" t="s">
        <v>4294</v>
      </c>
      <c r="AI356" s="134" t="s">
        <v>4295</v>
      </c>
      <c r="AJ356" s="134" t="s">
        <v>4296</v>
      </c>
      <c r="AK356" s="134" t="s">
        <v>21</v>
      </c>
      <c r="AL356" s="134" t="s">
        <v>21</v>
      </c>
      <c r="AM356" s="134" t="b">
        <f>IF(AND(Table3[[#This Row],[Column68]]=TRUE,COUNTBLANK(Table3[[#This Row],[Date 1]:[Date 8]])=8),TRUE,FALSE)</f>
        <v>0</v>
      </c>
      <c r="AN356" s="134" t="b">
        <f>COUNTIF(Table3[[#This Row],[512]:[51]],"yes")&gt;0</f>
        <v>0</v>
      </c>
      <c r="AO356" s="45" t="str">
        <f>IF(Table3[[#This Row],[512]]="yes",Table3[[#This Row],[Column1]],"")</f>
        <v/>
      </c>
      <c r="AP356" s="45" t="str">
        <f>IF(Table3[[#This Row],[250]]="yes",Table3[[#This Row],[Column1.5]],"")</f>
        <v/>
      </c>
      <c r="AQ356" s="45" t="str">
        <f>IF(Table3[[#This Row],[288]]="yes",Table3[[#This Row],[Column2]],"")</f>
        <v/>
      </c>
      <c r="AR356" s="45" t="str">
        <f>IF(Table3[[#This Row],[144]]="yes",Table3[[#This Row],[Column3]],"")</f>
        <v/>
      </c>
      <c r="AS356" s="45" t="str">
        <f>IF(Table3[[#This Row],[26]]="yes",Table3[[#This Row],[Column4]],"")</f>
        <v/>
      </c>
      <c r="AT356" s="45" t="str">
        <f>IF(Table3[[#This Row],[51]]="yes",Table3[[#This Row],[Column5]],"")</f>
        <v/>
      </c>
      <c r="AU356" s="29" t="str">
        <f>IF(COUNTBLANK(Table3[[#This Row],[Date 1]:[Date 8]])=7,IF(Table3[[#This Row],[Column9]]&lt;&gt;"",IF(SUM(L356:S356)&lt;&gt;0,Table3[[#This Row],[Column9]],""),""),(SUBSTITUTE(TRIM(SUBSTITUTE(AO356&amp;","&amp;AP356&amp;","&amp;AQ356&amp;","&amp;AR356&amp;","&amp;AS356&amp;","&amp;AT356&amp;",",","," "))," ",", ")))</f>
        <v/>
      </c>
      <c r="AV356" s="35" t="str">
        <f>IF(COUNTBLANK(L356:AC356)&lt;&gt;13,IF(Table3[[#This Row],[Comments]]="Please order in multiples of 20. Minimum order of 100.",IF(COUNTBLANK(Table3[[#This Row],[Date 1]:[Order]])=12,"",1),1),IF(OR(F356="yes",G356="yes",H356="yes",I356="yes",J356="yes",K356="yes"="yes"),1,""))</f>
        <v/>
      </c>
    </row>
    <row r="357" spans="2:48" ht="36" thickBot="1" x14ac:dyDescent="0.4">
      <c r="B357" s="164">
        <v>4465</v>
      </c>
      <c r="C357" s="16" t="s">
        <v>3282</v>
      </c>
      <c r="D357" s="32" t="s">
        <v>2332</v>
      </c>
      <c r="E357" s="118"/>
      <c r="F357" s="119" t="s">
        <v>128</v>
      </c>
      <c r="G357" s="30" t="s">
        <v>128</v>
      </c>
      <c r="H357" s="30" t="s">
        <v>128</v>
      </c>
      <c r="I357" s="30" t="s">
        <v>128</v>
      </c>
      <c r="J357" s="30" t="s">
        <v>21</v>
      </c>
      <c r="K357" s="30" t="s">
        <v>21</v>
      </c>
      <c r="L357" s="22"/>
      <c r="M357" s="20"/>
      <c r="N357" s="20"/>
      <c r="O357" s="20"/>
      <c r="P357" s="20"/>
      <c r="Q357" s="20"/>
      <c r="R357" s="20"/>
      <c r="S357" s="120"/>
      <c r="T357" s="181" t="str">
        <f>Table3[[#This Row],[Column12]]</f>
        <v>Auto:</v>
      </c>
      <c r="U357" s="25"/>
      <c r="V357" s="51" t="str">
        <f>IF(Table3[[#This Row],[TagOrderMethod]]="Ratio:","plants per 1 tag",IF(Table3[[#This Row],[TagOrderMethod]]="tags included","",IF(Table3[[#This Row],[TagOrderMethod]]="Qty:","tags",IF(Table3[[#This Row],[TagOrderMethod]]="Auto:",IF(U357&lt;&gt;"","tags","")))))</f>
        <v/>
      </c>
      <c r="W357" s="17">
        <v>50</v>
      </c>
      <c r="X357" s="17" t="str">
        <f>IF(ISNUMBER(SEARCH("tag",Table3[[#This Row],[Notes]])), "Yes", "No")</f>
        <v>No</v>
      </c>
      <c r="Y357" s="17" t="str">
        <f>IF(Table3[[#This Row],[Column11]]="yes","tags included","Auto:")</f>
        <v>Auto:</v>
      </c>
      <c r="Z3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Row],[TagOrderMethod]]="Auto:",IF(U357&gt;0,U357,IF(COUNTBLANK(L357:S357)=8,"",(IF(Table3[[#This Row],[Column11]]&lt;&gt;"no",Table3[[#This Row],[Size]]*(SUM(Table3[[#This Row],[Date 1]:[Date 8]])),"")))),""))),(Table3[[#This Row],[Bundle]])),"")</f>
        <v/>
      </c>
      <c r="AB357" s="94" t="str">
        <f t="shared" si="6"/>
        <v/>
      </c>
      <c r="AC357" s="75"/>
      <c r="AD357" s="42"/>
      <c r="AE357" s="43"/>
      <c r="AF357" s="44"/>
      <c r="AG357" s="134" t="s">
        <v>4297</v>
      </c>
      <c r="AH357" s="134" t="s">
        <v>4298</v>
      </c>
      <c r="AI357" s="134" t="s">
        <v>4299</v>
      </c>
      <c r="AJ357" s="134" t="s">
        <v>4300</v>
      </c>
      <c r="AK357" s="134" t="s">
        <v>21</v>
      </c>
      <c r="AL357" s="134" t="s">
        <v>21</v>
      </c>
      <c r="AM357" s="134" t="b">
        <f>IF(AND(Table3[[#This Row],[Column68]]=TRUE,COUNTBLANK(Table3[[#This Row],[Date 1]:[Date 8]])=8),TRUE,FALSE)</f>
        <v>0</v>
      </c>
      <c r="AN357" s="134" t="b">
        <f>COUNTIF(Table3[[#This Row],[512]:[51]],"yes")&gt;0</f>
        <v>0</v>
      </c>
      <c r="AO357" s="45" t="str">
        <f>IF(Table3[[#This Row],[512]]="yes",Table3[[#This Row],[Column1]],"")</f>
        <v/>
      </c>
      <c r="AP357" s="45" t="str">
        <f>IF(Table3[[#This Row],[250]]="yes",Table3[[#This Row],[Column1.5]],"")</f>
        <v/>
      </c>
      <c r="AQ357" s="45" t="str">
        <f>IF(Table3[[#This Row],[288]]="yes",Table3[[#This Row],[Column2]],"")</f>
        <v/>
      </c>
      <c r="AR357" s="45" t="str">
        <f>IF(Table3[[#This Row],[144]]="yes",Table3[[#This Row],[Column3]],"")</f>
        <v/>
      </c>
      <c r="AS357" s="45" t="str">
        <f>IF(Table3[[#This Row],[26]]="yes",Table3[[#This Row],[Column4]],"")</f>
        <v/>
      </c>
      <c r="AT357" s="45" t="str">
        <f>IF(Table3[[#This Row],[51]]="yes",Table3[[#This Row],[Column5]],"")</f>
        <v/>
      </c>
      <c r="AU357" s="29" t="str">
        <f>IF(COUNTBLANK(Table3[[#This Row],[Date 1]:[Date 8]])=7,IF(Table3[[#This Row],[Column9]]&lt;&gt;"",IF(SUM(L357:S357)&lt;&gt;0,Table3[[#This Row],[Column9]],""),""),(SUBSTITUTE(TRIM(SUBSTITUTE(AO357&amp;","&amp;AP357&amp;","&amp;AQ357&amp;","&amp;AR357&amp;","&amp;AS357&amp;","&amp;AT357&amp;",",","," "))," ",", ")))</f>
        <v/>
      </c>
      <c r="AV357" s="35" t="str">
        <f>IF(COUNTBLANK(L357:AC357)&lt;&gt;13,IF(Table3[[#This Row],[Comments]]="Please order in multiples of 20. Minimum order of 100.",IF(COUNTBLANK(Table3[[#This Row],[Date 1]:[Order]])=12,"",1),1),IF(OR(F357="yes",G357="yes",H357="yes",I357="yes",J357="yes",K357="yes"="yes"),1,""))</f>
        <v/>
      </c>
    </row>
    <row r="358" spans="2:48" ht="36" thickBot="1" x14ac:dyDescent="0.4">
      <c r="B358" s="164">
        <v>4470</v>
      </c>
      <c r="C358" s="16" t="s">
        <v>3282</v>
      </c>
      <c r="D358" s="32" t="s">
        <v>3320</v>
      </c>
      <c r="E358" s="118"/>
      <c r="F358" s="119" t="s">
        <v>128</v>
      </c>
      <c r="G358" s="30" t="s">
        <v>128</v>
      </c>
      <c r="H358" s="30" t="s">
        <v>128</v>
      </c>
      <c r="I358" s="30" t="s">
        <v>128</v>
      </c>
      <c r="J358" s="30" t="s">
        <v>21</v>
      </c>
      <c r="K358" s="30" t="s">
        <v>21</v>
      </c>
      <c r="L358" s="22"/>
      <c r="M358" s="20"/>
      <c r="N358" s="20"/>
      <c r="O358" s="20"/>
      <c r="P358" s="20"/>
      <c r="Q358" s="20"/>
      <c r="R358" s="20"/>
      <c r="S358" s="120"/>
      <c r="T358" s="181" t="str">
        <f>Table3[[#This Row],[Column12]]</f>
        <v>Auto:</v>
      </c>
      <c r="U358" s="25"/>
      <c r="V358" s="51" t="str">
        <f>IF(Table3[[#This Row],[TagOrderMethod]]="Ratio:","plants per 1 tag",IF(Table3[[#This Row],[TagOrderMethod]]="tags included","",IF(Table3[[#This Row],[TagOrderMethod]]="Qty:","tags",IF(Table3[[#This Row],[TagOrderMethod]]="Auto:",IF(U358&lt;&gt;"","tags","")))))</f>
        <v/>
      </c>
      <c r="W358" s="17">
        <v>50</v>
      </c>
      <c r="X358" s="17" t="str">
        <f>IF(ISNUMBER(SEARCH("tag",Table3[[#This Row],[Notes]])), "Yes", "No")</f>
        <v>No</v>
      </c>
      <c r="Y358" s="17" t="str">
        <f>IF(Table3[[#This Row],[Column11]]="yes","tags included","Auto:")</f>
        <v>Auto:</v>
      </c>
      <c r="Z3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Row],[TagOrderMethod]]="Auto:",IF(U358&gt;0,U358,IF(COUNTBLANK(L358:S358)=8,"",(IF(Table3[[#This Row],[Column11]]&lt;&gt;"no",Table3[[#This Row],[Size]]*(SUM(Table3[[#This Row],[Date 1]:[Date 8]])),"")))),""))),(Table3[[#This Row],[Bundle]])),"")</f>
        <v/>
      </c>
      <c r="AB358" s="94" t="str">
        <f t="shared" si="6"/>
        <v/>
      </c>
      <c r="AC358" s="75"/>
      <c r="AD358" s="42"/>
      <c r="AE358" s="43"/>
      <c r="AF358" s="44"/>
      <c r="AG358" s="134" t="s">
        <v>4301</v>
      </c>
      <c r="AH358" s="134" t="s">
        <v>4302</v>
      </c>
      <c r="AI358" s="134" t="s">
        <v>4303</v>
      </c>
      <c r="AJ358" s="134" t="s">
        <v>4304</v>
      </c>
      <c r="AK358" s="134" t="s">
        <v>21</v>
      </c>
      <c r="AL358" s="134" t="s">
        <v>21</v>
      </c>
      <c r="AM358" s="134" t="b">
        <f>IF(AND(Table3[[#This Row],[Column68]]=TRUE,COUNTBLANK(Table3[[#This Row],[Date 1]:[Date 8]])=8),TRUE,FALSE)</f>
        <v>0</v>
      </c>
      <c r="AN358" s="134" t="b">
        <f>COUNTIF(Table3[[#This Row],[512]:[51]],"yes")&gt;0</f>
        <v>0</v>
      </c>
      <c r="AO358" s="45" t="str">
        <f>IF(Table3[[#This Row],[512]]="yes",Table3[[#This Row],[Column1]],"")</f>
        <v/>
      </c>
      <c r="AP358" s="45" t="str">
        <f>IF(Table3[[#This Row],[250]]="yes",Table3[[#This Row],[Column1.5]],"")</f>
        <v/>
      </c>
      <c r="AQ358" s="45" t="str">
        <f>IF(Table3[[#This Row],[288]]="yes",Table3[[#This Row],[Column2]],"")</f>
        <v/>
      </c>
      <c r="AR358" s="45" t="str">
        <f>IF(Table3[[#This Row],[144]]="yes",Table3[[#This Row],[Column3]],"")</f>
        <v/>
      </c>
      <c r="AS358" s="45" t="str">
        <f>IF(Table3[[#This Row],[26]]="yes",Table3[[#This Row],[Column4]],"")</f>
        <v/>
      </c>
      <c r="AT358" s="45" t="str">
        <f>IF(Table3[[#This Row],[51]]="yes",Table3[[#This Row],[Column5]],"")</f>
        <v/>
      </c>
      <c r="AU358" s="29" t="str">
        <f>IF(COUNTBLANK(Table3[[#This Row],[Date 1]:[Date 8]])=7,IF(Table3[[#This Row],[Column9]]&lt;&gt;"",IF(SUM(L358:S358)&lt;&gt;0,Table3[[#This Row],[Column9]],""),""),(SUBSTITUTE(TRIM(SUBSTITUTE(AO358&amp;","&amp;AP358&amp;","&amp;AQ358&amp;","&amp;AR358&amp;","&amp;AS358&amp;","&amp;AT358&amp;",",","," "))," ",", ")))</f>
        <v/>
      </c>
      <c r="AV358" s="35" t="str">
        <f>IF(COUNTBLANK(L358:AC358)&lt;&gt;13,IF(Table3[[#This Row],[Comments]]="Please order in multiples of 20. Minimum order of 100.",IF(COUNTBLANK(Table3[[#This Row],[Date 1]:[Order]])=12,"",1),1),IF(OR(F358="yes",G358="yes",H358="yes",I358="yes",J358="yes",K358="yes"="yes"),1,""))</f>
        <v/>
      </c>
    </row>
    <row r="359" spans="2:48" ht="36" thickBot="1" x14ac:dyDescent="0.4">
      <c r="B359" s="164">
        <v>4475</v>
      </c>
      <c r="C359" s="16" t="s">
        <v>3282</v>
      </c>
      <c r="D359" s="32" t="s">
        <v>2333</v>
      </c>
      <c r="E359" s="118"/>
      <c r="F359" s="119" t="s">
        <v>128</v>
      </c>
      <c r="G359" s="30" t="s">
        <v>128</v>
      </c>
      <c r="H359" s="30" t="s">
        <v>128</v>
      </c>
      <c r="I359" s="30" t="s">
        <v>128</v>
      </c>
      <c r="J359" s="30" t="s">
        <v>21</v>
      </c>
      <c r="K359" s="30" t="s">
        <v>21</v>
      </c>
      <c r="L359" s="22"/>
      <c r="M359" s="20"/>
      <c r="N359" s="20"/>
      <c r="O359" s="20"/>
      <c r="P359" s="20"/>
      <c r="Q359" s="20"/>
      <c r="R359" s="20"/>
      <c r="S359" s="120"/>
      <c r="T359" s="181" t="str">
        <f>Table3[[#This Row],[Column12]]</f>
        <v>Auto:</v>
      </c>
      <c r="U359" s="25"/>
      <c r="V359" s="51" t="str">
        <f>IF(Table3[[#This Row],[TagOrderMethod]]="Ratio:","plants per 1 tag",IF(Table3[[#This Row],[TagOrderMethod]]="tags included","",IF(Table3[[#This Row],[TagOrderMethod]]="Qty:","tags",IF(Table3[[#This Row],[TagOrderMethod]]="Auto:",IF(U359&lt;&gt;"","tags","")))))</f>
        <v/>
      </c>
      <c r="W359" s="17">
        <v>50</v>
      </c>
      <c r="X359" s="17" t="str">
        <f>IF(ISNUMBER(SEARCH("tag",Table3[[#This Row],[Notes]])), "Yes", "No")</f>
        <v>No</v>
      </c>
      <c r="Y359" s="17" t="str">
        <f>IF(Table3[[#This Row],[Column11]]="yes","tags included","Auto:")</f>
        <v>Auto:</v>
      </c>
      <c r="Z3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Row],[TagOrderMethod]]="Auto:",IF(U359&gt;0,U359,IF(COUNTBLANK(L359:S359)=8,"",(IF(Table3[[#This Row],[Column11]]&lt;&gt;"no",Table3[[#This Row],[Size]]*(SUM(Table3[[#This Row],[Date 1]:[Date 8]])),"")))),""))),(Table3[[#This Row],[Bundle]])),"")</f>
        <v/>
      </c>
      <c r="AB359" s="94" t="str">
        <f t="shared" si="6"/>
        <v/>
      </c>
      <c r="AC359" s="75"/>
      <c r="AD359" s="42"/>
      <c r="AE359" s="43"/>
      <c r="AF359" s="44"/>
      <c r="AG359" s="134" t="s">
        <v>4305</v>
      </c>
      <c r="AH359" s="134" t="s">
        <v>4306</v>
      </c>
      <c r="AI359" s="134" t="s">
        <v>4307</v>
      </c>
      <c r="AJ359" s="134" t="s">
        <v>4308</v>
      </c>
      <c r="AK359" s="134" t="s">
        <v>21</v>
      </c>
      <c r="AL359" s="134" t="s">
        <v>21</v>
      </c>
      <c r="AM359" s="134" t="b">
        <f>IF(AND(Table3[[#This Row],[Column68]]=TRUE,COUNTBLANK(Table3[[#This Row],[Date 1]:[Date 8]])=8),TRUE,FALSE)</f>
        <v>0</v>
      </c>
      <c r="AN359" s="134" t="b">
        <f>COUNTIF(Table3[[#This Row],[512]:[51]],"yes")&gt;0</f>
        <v>0</v>
      </c>
      <c r="AO359" s="45" t="str">
        <f>IF(Table3[[#This Row],[512]]="yes",Table3[[#This Row],[Column1]],"")</f>
        <v/>
      </c>
      <c r="AP359" s="45" t="str">
        <f>IF(Table3[[#This Row],[250]]="yes",Table3[[#This Row],[Column1.5]],"")</f>
        <v/>
      </c>
      <c r="AQ359" s="45" t="str">
        <f>IF(Table3[[#This Row],[288]]="yes",Table3[[#This Row],[Column2]],"")</f>
        <v/>
      </c>
      <c r="AR359" s="45" t="str">
        <f>IF(Table3[[#This Row],[144]]="yes",Table3[[#This Row],[Column3]],"")</f>
        <v/>
      </c>
      <c r="AS359" s="45" t="str">
        <f>IF(Table3[[#This Row],[26]]="yes",Table3[[#This Row],[Column4]],"")</f>
        <v/>
      </c>
      <c r="AT359" s="45" t="str">
        <f>IF(Table3[[#This Row],[51]]="yes",Table3[[#This Row],[Column5]],"")</f>
        <v/>
      </c>
      <c r="AU359" s="29" t="str">
        <f>IF(COUNTBLANK(Table3[[#This Row],[Date 1]:[Date 8]])=7,IF(Table3[[#This Row],[Column9]]&lt;&gt;"",IF(SUM(L359:S359)&lt;&gt;0,Table3[[#This Row],[Column9]],""),""),(SUBSTITUTE(TRIM(SUBSTITUTE(AO359&amp;","&amp;AP359&amp;","&amp;AQ359&amp;","&amp;AR359&amp;","&amp;AS359&amp;","&amp;AT359&amp;",",","," "))," ",", ")))</f>
        <v/>
      </c>
      <c r="AV359" s="35" t="str">
        <f>IF(COUNTBLANK(L359:AC359)&lt;&gt;13,IF(Table3[[#This Row],[Comments]]="Please order in multiples of 20. Minimum order of 100.",IF(COUNTBLANK(Table3[[#This Row],[Date 1]:[Order]])=12,"",1),1),IF(OR(F359="yes",G359="yes",H359="yes",I359="yes",J359="yes",K359="yes"="yes"),1,""))</f>
        <v/>
      </c>
    </row>
    <row r="360" spans="2:48" ht="36" thickBot="1" x14ac:dyDescent="0.4">
      <c r="B360" s="164">
        <v>4480</v>
      </c>
      <c r="C360" s="16" t="s">
        <v>3282</v>
      </c>
      <c r="D360" s="32" t="s">
        <v>2334</v>
      </c>
      <c r="E360" s="118"/>
      <c r="F360" s="119" t="s">
        <v>128</v>
      </c>
      <c r="G360" s="30" t="s">
        <v>128</v>
      </c>
      <c r="H360" s="30" t="s">
        <v>128</v>
      </c>
      <c r="I360" s="30" t="s">
        <v>128</v>
      </c>
      <c r="J360" s="30" t="s">
        <v>21</v>
      </c>
      <c r="K360" s="30" t="s">
        <v>21</v>
      </c>
      <c r="L360" s="22"/>
      <c r="M360" s="20"/>
      <c r="N360" s="20"/>
      <c r="O360" s="20"/>
      <c r="P360" s="20"/>
      <c r="Q360" s="20"/>
      <c r="R360" s="20"/>
      <c r="S360" s="120"/>
      <c r="T360" s="181" t="str">
        <f>Table3[[#This Row],[Column12]]</f>
        <v>Auto:</v>
      </c>
      <c r="U360" s="25"/>
      <c r="V360" s="51" t="str">
        <f>IF(Table3[[#This Row],[TagOrderMethod]]="Ratio:","plants per 1 tag",IF(Table3[[#This Row],[TagOrderMethod]]="tags included","",IF(Table3[[#This Row],[TagOrderMethod]]="Qty:","tags",IF(Table3[[#This Row],[TagOrderMethod]]="Auto:",IF(U360&lt;&gt;"","tags","")))))</f>
        <v/>
      </c>
      <c r="W360" s="17">
        <v>50</v>
      </c>
      <c r="X360" s="17" t="str">
        <f>IF(ISNUMBER(SEARCH("tag",Table3[[#This Row],[Notes]])), "Yes", "No")</f>
        <v>No</v>
      </c>
      <c r="Y360" s="17" t="str">
        <f>IF(Table3[[#This Row],[Column11]]="yes","tags included","Auto:")</f>
        <v>Auto:</v>
      </c>
      <c r="Z3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Row],[TagOrderMethod]]="Auto:",IF(U360&gt;0,U360,IF(COUNTBLANK(L360:S360)=8,"",(IF(Table3[[#This Row],[Column11]]&lt;&gt;"no",Table3[[#This Row],[Size]]*(SUM(Table3[[#This Row],[Date 1]:[Date 8]])),"")))),""))),(Table3[[#This Row],[Bundle]])),"")</f>
        <v/>
      </c>
      <c r="AB360" s="94" t="str">
        <f t="shared" si="6"/>
        <v/>
      </c>
      <c r="AC360" s="75"/>
      <c r="AD360" s="42"/>
      <c r="AE360" s="43"/>
      <c r="AF360" s="44"/>
      <c r="AG360" s="134" t="s">
        <v>2704</v>
      </c>
      <c r="AH360" s="134" t="s">
        <v>2705</v>
      </c>
      <c r="AI360" s="134" t="s">
        <v>2706</v>
      </c>
      <c r="AJ360" s="134" t="s">
        <v>2707</v>
      </c>
      <c r="AK360" s="134" t="s">
        <v>21</v>
      </c>
      <c r="AL360" s="134" t="s">
        <v>21</v>
      </c>
      <c r="AM360" s="134" t="b">
        <f>IF(AND(Table3[[#This Row],[Column68]]=TRUE,COUNTBLANK(Table3[[#This Row],[Date 1]:[Date 8]])=8),TRUE,FALSE)</f>
        <v>0</v>
      </c>
      <c r="AN360" s="134" t="b">
        <f>COUNTIF(Table3[[#This Row],[512]:[51]],"yes")&gt;0</f>
        <v>0</v>
      </c>
      <c r="AO360" s="45" t="str">
        <f>IF(Table3[[#This Row],[512]]="yes",Table3[[#This Row],[Column1]],"")</f>
        <v/>
      </c>
      <c r="AP360" s="45" t="str">
        <f>IF(Table3[[#This Row],[250]]="yes",Table3[[#This Row],[Column1.5]],"")</f>
        <v/>
      </c>
      <c r="AQ360" s="45" t="str">
        <f>IF(Table3[[#This Row],[288]]="yes",Table3[[#This Row],[Column2]],"")</f>
        <v/>
      </c>
      <c r="AR360" s="45" t="str">
        <f>IF(Table3[[#This Row],[144]]="yes",Table3[[#This Row],[Column3]],"")</f>
        <v/>
      </c>
      <c r="AS360" s="45" t="str">
        <f>IF(Table3[[#This Row],[26]]="yes",Table3[[#This Row],[Column4]],"")</f>
        <v/>
      </c>
      <c r="AT360" s="45" t="str">
        <f>IF(Table3[[#This Row],[51]]="yes",Table3[[#This Row],[Column5]],"")</f>
        <v/>
      </c>
      <c r="AU360" s="29" t="str">
        <f>IF(COUNTBLANK(Table3[[#This Row],[Date 1]:[Date 8]])=7,IF(Table3[[#This Row],[Column9]]&lt;&gt;"",IF(SUM(L360:S360)&lt;&gt;0,Table3[[#This Row],[Column9]],""),""),(SUBSTITUTE(TRIM(SUBSTITUTE(AO360&amp;","&amp;AP360&amp;","&amp;AQ360&amp;","&amp;AR360&amp;","&amp;AS360&amp;","&amp;AT360&amp;",",","," "))," ",", ")))</f>
        <v/>
      </c>
      <c r="AV360" s="35" t="str">
        <f>IF(COUNTBLANK(L360:AC360)&lt;&gt;13,IF(Table3[[#This Row],[Comments]]="Please order in multiples of 20. Minimum order of 100.",IF(COUNTBLANK(Table3[[#This Row],[Date 1]:[Order]])=12,"",1),1),IF(OR(F360="yes",G360="yes",H360="yes",I360="yes",J360="yes",K360="yes"="yes"),1,""))</f>
        <v/>
      </c>
    </row>
    <row r="361" spans="2:48" ht="36" thickBot="1" x14ac:dyDescent="0.4">
      <c r="B361" s="164">
        <v>4490</v>
      </c>
      <c r="C361" s="16" t="s">
        <v>3282</v>
      </c>
      <c r="D361" s="32" t="s">
        <v>2335</v>
      </c>
      <c r="E361" s="118"/>
      <c r="F361" s="119" t="s">
        <v>128</v>
      </c>
      <c r="G361" s="30" t="s">
        <v>128</v>
      </c>
      <c r="H361" s="30" t="s">
        <v>128</v>
      </c>
      <c r="I361" s="30" t="s">
        <v>128</v>
      </c>
      <c r="J361" s="30" t="s">
        <v>21</v>
      </c>
      <c r="K361" s="30" t="s">
        <v>21</v>
      </c>
      <c r="L361" s="22"/>
      <c r="M361" s="20"/>
      <c r="N361" s="20"/>
      <c r="O361" s="20"/>
      <c r="P361" s="20"/>
      <c r="Q361" s="20"/>
      <c r="R361" s="20"/>
      <c r="S361" s="120"/>
      <c r="T361" s="181" t="str">
        <f>Table3[[#This Row],[Column12]]</f>
        <v>Auto:</v>
      </c>
      <c r="U361" s="25"/>
      <c r="V361" s="51" t="str">
        <f>IF(Table3[[#This Row],[TagOrderMethod]]="Ratio:","plants per 1 tag",IF(Table3[[#This Row],[TagOrderMethod]]="tags included","",IF(Table3[[#This Row],[TagOrderMethod]]="Qty:","tags",IF(Table3[[#This Row],[TagOrderMethod]]="Auto:",IF(U361&lt;&gt;"","tags","")))))</f>
        <v/>
      </c>
      <c r="W361" s="17">
        <v>50</v>
      </c>
      <c r="X361" s="17" t="str">
        <f>IF(ISNUMBER(SEARCH("tag",Table3[[#This Row],[Notes]])), "Yes", "No")</f>
        <v>No</v>
      </c>
      <c r="Y361" s="17" t="str">
        <f>IF(Table3[[#This Row],[Column11]]="yes","tags included","Auto:")</f>
        <v>Auto:</v>
      </c>
      <c r="Z3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Row],[TagOrderMethod]]="Auto:",IF(U361&gt;0,U361,IF(COUNTBLANK(L361:S361)=8,"",(IF(Table3[[#This Row],[Column11]]&lt;&gt;"no",Table3[[#This Row],[Size]]*(SUM(Table3[[#This Row],[Date 1]:[Date 8]])),"")))),""))),(Table3[[#This Row],[Bundle]])),"")</f>
        <v/>
      </c>
      <c r="AB361" s="94" t="str">
        <f t="shared" si="6"/>
        <v/>
      </c>
      <c r="AC361" s="75"/>
      <c r="AD361" s="42"/>
      <c r="AE361" s="43"/>
      <c r="AF361" s="44"/>
      <c r="AG361" s="134" t="s">
        <v>4309</v>
      </c>
      <c r="AH361" s="134" t="s">
        <v>4310</v>
      </c>
      <c r="AI361" s="134" t="s">
        <v>4311</v>
      </c>
      <c r="AJ361" s="134" t="s">
        <v>4312</v>
      </c>
      <c r="AK361" s="134" t="s">
        <v>21</v>
      </c>
      <c r="AL361" s="134" t="s">
        <v>21</v>
      </c>
      <c r="AM361" s="134" t="b">
        <f>IF(AND(Table3[[#This Row],[Column68]]=TRUE,COUNTBLANK(Table3[[#This Row],[Date 1]:[Date 8]])=8),TRUE,FALSE)</f>
        <v>0</v>
      </c>
      <c r="AN361" s="134" t="b">
        <f>COUNTIF(Table3[[#This Row],[512]:[51]],"yes")&gt;0</f>
        <v>0</v>
      </c>
      <c r="AO361" s="45" t="str">
        <f>IF(Table3[[#This Row],[512]]="yes",Table3[[#This Row],[Column1]],"")</f>
        <v/>
      </c>
      <c r="AP361" s="45" t="str">
        <f>IF(Table3[[#This Row],[250]]="yes",Table3[[#This Row],[Column1.5]],"")</f>
        <v/>
      </c>
      <c r="AQ361" s="45" t="str">
        <f>IF(Table3[[#This Row],[288]]="yes",Table3[[#This Row],[Column2]],"")</f>
        <v/>
      </c>
      <c r="AR361" s="45" t="str">
        <f>IF(Table3[[#This Row],[144]]="yes",Table3[[#This Row],[Column3]],"")</f>
        <v/>
      </c>
      <c r="AS361" s="45" t="str">
        <f>IF(Table3[[#This Row],[26]]="yes",Table3[[#This Row],[Column4]],"")</f>
        <v/>
      </c>
      <c r="AT361" s="45" t="str">
        <f>IF(Table3[[#This Row],[51]]="yes",Table3[[#This Row],[Column5]],"")</f>
        <v/>
      </c>
      <c r="AU361" s="29" t="str">
        <f>IF(COUNTBLANK(Table3[[#This Row],[Date 1]:[Date 8]])=7,IF(Table3[[#This Row],[Column9]]&lt;&gt;"",IF(SUM(L361:S361)&lt;&gt;0,Table3[[#This Row],[Column9]],""),""),(SUBSTITUTE(TRIM(SUBSTITUTE(AO361&amp;","&amp;AP361&amp;","&amp;AQ361&amp;","&amp;AR361&amp;","&amp;AS361&amp;","&amp;AT361&amp;",",","," "))," ",", ")))</f>
        <v/>
      </c>
      <c r="AV361" s="35" t="str">
        <f>IF(COUNTBLANK(L361:AC361)&lt;&gt;13,IF(Table3[[#This Row],[Comments]]="Please order in multiples of 20. Minimum order of 100.",IF(COUNTBLANK(Table3[[#This Row],[Date 1]:[Order]])=12,"",1),1),IF(OR(F361="yes",G361="yes",H361="yes",I361="yes",J361="yes",K361="yes"="yes"),1,""))</f>
        <v/>
      </c>
    </row>
    <row r="362" spans="2:48" ht="36" thickBot="1" x14ac:dyDescent="0.4">
      <c r="B362" s="164">
        <v>4500</v>
      </c>
      <c r="C362" s="16" t="s">
        <v>3282</v>
      </c>
      <c r="D362" s="32" t="s">
        <v>2336</v>
      </c>
      <c r="E362" s="118"/>
      <c r="F362" s="119" t="s">
        <v>128</v>
      </c>
      <c r="G362" s="30" t="s">
        <v>128</v>
      </c>
      <c r="H362" s="30" t="s">
        <v>128</v>
      </c>
      <c r="I362" s="30" t="s">
        <v>128</v>
      </c>
      <c r="J362" s="30" t="s">
        <v>21</v>
      </c>
      <c r="K362" s="30" t="s">
        <v>21</v>
      </c>
      <c r="L362" s="22"/>
      <c r="M362" s="20"/>
      <c r="N362" s="20"/>
      <c r="O362" s="20"/>
      <c r="P362" s="20"/>
      <c r="Q362" s="20"/>
      <c r="R362" s="20"/>
      <c r="S362" s="120"/>
      <c r="T362" s="181" t="str">
        <f>Table3[[#This Row],[Column12]]</f>
        <v>Auto:</v>
      </c>
      <c r="U362" s="25"/>
      <c r="V362" s="51" t="str">
        <f>IF(Table3[[#This Row],[TagOrderMethod]]="Ratio:","plants per 1 tag",IF(Table3[[#This Row],[TagOrderMethod]]="tags included","",IF(Table3[[#This Row],[TagOrderMethod]]="Qty:","tags",IF(Table3[[#This Row],[TagOrderMethod]]="Auto:",IF(U362&lt;&gt;"","tags","")))))</f>
        <v/>
      </c>
      <c r="W362" s="17">
        <v>50</v>
      </c>
      <c r="X362" s="17" t="str">
        <f>IF(ISNUMBER(SEARCH("tag",Table3[[#This Row],[Notes]])), "Yes", "No")</f>
        <v>No</v>
      </c>
      <c r="Y362" s="17" t="str">
        <f>IF(Table3[[#This Row],[Column11]]="yes","tags included","Auto:")</f>
        <v>Auto:</v>
      </c>
      <c r="Z3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Row],[TagOrderMethod]]="Auto:",IF(U362&gt;0,U362,IF(COUNTBLANK(L362:S362)=8,"",(IF(Table3[[#This Row],[Column11]]&lt;&gt;"no",Table3[[#This Row],[Size]]*(SUM(Table3[[#This Row],[Date 1]:[Date 8]])),"")))),""))),(Table3[[#This Row],[Bundle]])),"")</f>
        <v/>
      </c>
      <c r="AB362" s="94" t="str">
        <f t="shared" si="6"/>
        <v/>
      </c>
      <c r="AC362" s="75"/>
      <c r="AD362" s="42"/>
      <c r="AE362" s="43"/>
      <c r="AF362" s="44"/>
      <c r="AG362" s="134" t="s">
        <v>4313</v>
      </c>
      <c r="AH362" s="134" t="s">
        <v>4314</v>
      </c>
      <c r="AI362" s="134" t="s">
        <v>4315</v>
      </c>
      <c r="AJ362" s="134" t="s">
        <v>4316</v>
      </c>
      <c r="AK362" s="134" t="s">
        <v>21</v>
      </c>
      <c r="AL362" s="134" t="s">
        <v>21</v>
      </c>
      <c r="AM362" s="134" t="b">
        <f>IF(AND(Table3[[#This Row],[Column68]]=TRUE,COUNTBLANK(Table3[[#This Row],[Date 1]:[Date 8]])=8),TRUE,FALSE)</f>
        <v>0</v>
      </c>
      <c r="AN362" s="134" t="b">
        <f>COUNTIF(Table3[[#This Row],[512]:[51]],"yes")&gt;0</f>
        <v>0</v>
      </c>
      <c r="AO362" s="45" t="str">
        <f>IF(Table3[[#This Row],[512]]="yes",Table3[[#This Row],[Column1]],"")</f>
        <v/>
      </c>
      <c r="AP362" s="45" t="str">
        <f>IF(Table3[[#This Row],[250]]="yes",Table3[[#This Row],[Column1.5]],"")</f>
        <v/>
      </c>
      <c r="AQ362" s="45" t="str">
        <f>IF(Table3[[#This Row],[288]]="yes",Table3[[#This Row],[Column2]],"")</f>
        <v/>
      </c>
      <c r="AR362" s="45" t="str">
        <f>IF(Table3[[#This Row],[144]]="yes",Table3[[#This Row],[Column3]],"")</f>
        <v/>
      </c>
      <c r="AS362" s="45" t="str">
        <f>IF(Table3[[#This Row],[26]]="yes",Table3[[#This Row],[Column4]],"")</f>
        <v/>
      </c>
      <c r="AT362" s="45" t="str">
        <f>IF(Table3[[#This Row],[51]]="yes",Table3[[#This Row],[Column5]],"")</f>
        <v/>
      </c>
      <c r="AU362" s="29" t="str">
        <f>IF(COUNTBLANK(Table3[[#This Row],[Date 1]:[Date 8]])=7,IF(Table3[[#This Row],[Column9]]&lt;&gt;"",IF(SUM(L362:S362)&lt;&gt;0,Table3[[#This Row],[Column9]],""),""),(SUBSTITUTE(TRIM(SUBSTITUTE(AO362&amp;","&amp;AP362&amp;","&amp;AQ362&amp;","&amp;AR362&amp;","&amp;AS362&amp;","&amp;AT362&amp;",",","," "))," ",", ")))</f>
        <v/>
      </c>
      <c r="AV362" s="35" t="str">
        <f>IF(COUNTBLANK(L362:AC362)&lt;&gt;13,IF(Table3[[#This Row],[Comments]]="Please order in multiples of 20. Minimum order of 100.",IF(COUNTBLANK(Table3[[#This Row],[Date 1]:[Order]])=12,"",1),1),IF(OR(F362="yes",G362="yes",H362="yes",I362="yes",J362="yes",K362="yes"="yes"),1,""))</f>
        <v/>
      </c>
    </row>
    <row r="363" spans="2:48" ht="36" thickBot="1" x14ac:dyDescent="0.4">
      <c r="B363" s="164">
        <v>4510</v>
      </c>
      <c r="C363" s="16" t="s">
        <v>3282</v>
      </c>
      <c r="D363" s="32" t="s">
        <v>2337</v>
      </c>
      <c r="E363" s="118"/>
      <c r="F363" s="119" t="s">
        <v>128</v>
      </c>
      <c r="G363" s="30" t="s">
        <v>128</v>
      </c>
      <c r="H363" s="30" t="s">
        <v>128</v>
      </c>
      <c r="I363" s="30" t="s">
        <v>128</v>
      </c>
      <c r="J363" s="30" t="s">
        <v>21</v>
      </c>
      <c r="K363" s="30" t="s">
        <v>21</v>
      </c>
      <c r="L363" s="22"/>
      <c r="M363" s="20"/>
      <c r="N363" s="20"/>
      <c r="O363" s="20"/>
      <c r="P363" s="20"/>
      <c r="Q363" s="20"/>
      <c r="R363" s="20"/>
      <c r="S363" s="120"/>
      <c r="T363" s="181" t="str">
        <f>Table3[[#This Row],[Column12]]</f>
        <v>Auto:</v>
      </c>
      <c r="U363" s="25"/>
      <c r="V363" s="51" t="str">
        <f>IF(Table3[[#This Row],[TagOrderMethod]]="Ratio:","plants per 1 tag",IF(Table3[[#This Row],[TagOrderMethod]]="tags included","",IF(Table3[[#This Row],[TagOrderMethod]]="Qty:","tags",IF(Table3[[#This Row],[TagOrderMethod]]="Auto:",IF(U363&lt;&gt;"","tags","")))))</f>
        <v/>
      </c>
      <c r="W363" s="17">
        <v>50</v>
      </c>
      <c r="X363" s="17" t="str">
        <f>IF(ISNUMBER(SEARCH("tag",Table3[[#This Row],[Notes]])), "Yes", "No")</f>
        <v>No</v>
      </c>
      <c r="Y363" s="17" t="str">
        <f>IF(Table3[[#This Row],[Column11]]="yes","tags included","Auto:")</f>
        <v>Auto:</v>
      </c>
      <c r="Z3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Row],[TagOrderMethod]]="Auto:",IF(U363&gt;0,U363,IF(COUNTBLANK(L363:S363)=8,"",(IF(Table3[[#This Row],[Column11]]&lt;&gt;"no",Table3[[#This Row],[Size]]*(SUM(Table3[[#This Row],[Date 1]:[Date 8]])),"")))),""))),(Table3[[#This Row],[Bundle]])),"")</f>
        <v/>
      </c>
      <c r="AB363" s="94" t="str">
        <f t="shared" si="6"/>
        <v/>
      </c>
      <c r="AC363" s="75"/>
      <c r="AD363" s="42"/>
      <c r="AE363" s="43"/>
      <c r="AF363" s="44"/>
      <c r="AG363" s="134" t="s">
        <v>4317</v>
      </c>
      <c r="AH363" s="134" t="s">
        <v>4318</v>
      </c>
      <c r="AI363" s="134" t="s">
        <v>4319</v>
      </c>
      <c r="AJ363" s="134" t="s">
        <v>4320</v>
      </c>
      <c r="AK363" s="134" t="s">
        <v>21</v>
      </c>
      <c r="AL363" s="134" t="s">
        <v>21</v>
      </c>
      <c r="AM363" s="134" t="b">
        <f>IF(AND(Table3[[#This Row],[Column68]]=TRUE,COUNTBLANK(Table3[[#This Row],[Date 1]:[Date 8]])=8),TRUE,FALSE)</f>
        <v>0</v>
      </c>
      <c r="AN363" s="134" t="b">
        <f>COUNTIF(Table3[[#This Row],[512]:[51]],"yes")&gt;0</f>
        <v>0</v>
      </c>
      <c r="AO363" s="45" t="str">
        <f>IF(Table3[[#This Row],[512]]="yes",Table3[[#This Row],[Column1]],"")</f>
        <v/>
      </c>
      <c r="AP363" s="45" t="str">
        <f>IF(Table3[[#This Row],[250]]="yes",Table3[[#This Row],[Column1.5]],"")</f>
        <v/>
      </c>
      <c r="AQ363" s="45" t="str">
        <f>IF(Table3[[#This Row],[288]]="yes",Table3[[#This Row],[Column2]],"")</f>
        <v/>
      </c>
      <c r="AR363" s="45" t="str">
        <f>IF(Table3[[#This Row],[144]]="yes",Table3[[#This Row],[Column3]],"")</f>
        <v/>
      </c>
      <c r="AS363" s="45" t="str">
        <f>IF(Table3[[#This Row],[26]]="yes",Table3[[#This Row],[Column4]],"")</f>
        <v/>
      </c>
      <c r="AT363" s="45" t="str">
        <f>IF(Table3[[#This Row],[51]]="yes",Table3[[#This Row],[Column5]],"")</f>
        <v/>
      </c>
      <c r="AU363" s="29" t="str">
        <f>IF(COUNTBLANK(Table3[[#This Row],[Date 1]:[Date 8]])=7,IF(Table3[[#This Row],[Column9]]&lt;&gt;"",IF(SUM(L363:S363)&lt;&gt;0,Table3[[#This Row],[Column9]],""),""),(SUBSTITUTE(TRIM(SUBSTITUTE(AO363&amp;","&amp;AP363&amp;","&amp;AQ363&amp;","&amp;AR363&amp;","&amp;AS363&amp;","&amp;AT363&amp;",",","," "))," ",", ")))</f>
        <v/>
      </c>
      <c r="AV363" s="35" t="str">
        <f>IF(COUNTBLANK(L363:AC363)&lt;&gt;13,IF(Table3[[#This Row],[Comments]]="Please order in multiples of 20. Minimum order of 100.",IF(COUNTBLANK(Table3[[#This Row],[Date 1]:[Order]])=12,"",1),1),IF(OR(F363="yes",G363="yes",H363="yes",I363="yes",J363="yes",K363="yes"="yes"),1,""))</f>
        <v/>
      </c>
    </row>
    <row r="364" spans="2:48" ht="36" thickBot="1" x14ac:dyDescent="0.4">
      <c r="B364" s="164">
        <v>4515</v>
      </c>
      <c r="C364" s="16" t="s">
        <v>3282</v>
      </c>
      <c r="D364" s="32" t="s">
        <v>2338</v>
      </c>
      <c r="E364" s="118"/>
      <c r="F364" s="119" t="s">
        <v>128</v>
      </c>
      <c r="G364" s="30" t="s">
        <v>128</v>
      </c>
      <c r="H364" s="30" t="s">
        <v>128</v>
      </c>
      <c r="I364" s="30" t="s">
        <v>128</v>
      </c>
      <c r="J364" s="30" t="s">
        <v>21</v>
      </c>
      <c r="K364" s="30" t="s">
        <v>21</v>
      </c>
      <c r="L364" s="22"/>
      <c r="M364" s="20"/>
      <c r="N364" s="20"/>
      <c r="O364" s="20"/>
      <c r="P364" s="20"/>
      <c r="Q364" s="20"/>
      <c r="R364" s="20"/>
      <c r="S364" s="120"/>
      <c r="T364" s="181" t="str">
        <f>Table3[[#This Row],[Column12]]</f>
        <v>Auto:</v>
      </c>
      <c r="U364" s="25"/>
      <c r="V364" s="51" t="str">
        <f>IF(Table3[[#This Row],[TagOrderMethod]]="Ratio:","plants per 1 tag",IF(Table3[[#This Row],[TagOrderMethod]]="tags included","",IF(Table3[[#This Row],[TagOrderMethod]]="Qty:","tags",IF(Table3[[#This Row],[TagOrderMethod]]="Auto:",IF(U364&lt;&gt;"","tags","")))))</f>
        <v/>
      </c>
      <c r="W364" s="17">
        <v>50</v>
      </c>
      <c r="X364" s="17" t="str">
        <f>IF(ISNUMBER(SEARCH("tag",Table3[[#This Row],[Notes]])), "Yes", "No")</f>
        <v>No</v>
      </c>
      <c r="Y364" s="17" t="str">
        <f>IF(Table3[[#This Row],[Column11]]="yes","tags included","Auto:")</f>
        <v>Auto:</v>
      </c>
      <c r="Z3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Row],[TagOrderMethod]]="Auto:",IF(U364&gt;0,U364,IF(COUNTBLANK(L364:S364)=8,"",(IF(Table3[[#This Row],[Column11]]&lt;&gt;"no",Table3[[#This Row],[Size]]*(SUM(Table3[[#This Row],[Date 1]:[Date 8]])),"")))),""))),(Table3[[#This Row],[Bundle]])),"")</f>
        <v/>
      </c>
      <c r="AB364" s="94" t="str">
        <f t="shared" si="6"/>
        <v/>
      </c>
      <c r="AC364" s="75"/>
      <c r="AD364" s="42"/>
      <c r="AE364" s="43"/>
      <c r="AF364" s="44"/>
      <c r="AG364" s="134" t="s">
        <v>4321</v>
      </c>
      <c r="AH364" s="134" t="s">
        <v>4322</v>
      </c>
      <c r="AI364" s="134" t="s">
        <v>4323</v>
      </c>
      <c r="AJ364" s="134" t="s">
        <v>4324</v>
      </c>
      <c r="AK364" s="134" t="s">
        <v>21</v>
      </c>
      <c r="AL364" s="134" t="s">
        <v>21</v>
      </c>
      <c r="AM364" s="134" t="b">
        <f>IF(AND(Table3[[#This Row],[Column68]]=TRUE,COUNTBLANK(Table3[[#This Row],[Date 1]:[Date 8]])=8),TRUE,FALSE)</f>
        <v>0</v>
      </c>
      <c r="AN364" s="134" t="b">
        <f>COUNTIF(Table3[[#This Row],[512]:[51]],"yes")&gt;0</f>
        <v>0</v>
      </c>
      <c r="AO364" s="45" t="str">
        <f>IF(Table3[[#This Row],[512]]="yes",Table3[[#This Row],[Column1]],"")</f>
        <v/>
      </c>
      <c r="AP364" s="45" t="str">
        <f>IF(Table3[[#This Row],[250]]="yes",Table3[[#This Row],[Column1.5]],"")</f>
        <v/>
      </c>
      <c r="AQ364" s="45" t="str">
        <f>IF(Table3[[#This Row],[288]]="yes",Table3[[#This Row],[Column2]],"")</f>
        <v/>
      </c>
      <c r="AR364" s="45" t="str">
        <f>IF(Table3[[#This Row],[144]]="yes",Table3[[#This Row],[Column3]],"")</f>
        <v/>
      </c>
      <c r="AS364" s="45" t="str">
        <f>IF(Table3[[#This Row],[26]]="yes",Table3[[#This Row],[Column4]],"")</f>
        <v/>
      </c>
      <c r="AT364" s="45" t="str">
        <f>IF(Table3[[#This Row],[51]]="yes",Table3[[#This Row],[Column5]],"")</f>
        <v/>
      </c>
      <c r="AU364" s="29" t="str">
        <f>IF(COUNTBLANK(Table3[[#This Row],[Date 1]:[Date 8]])=7,IF(Table3[[#This Row],[Column9]]&lt;&gt;"",IF(SUM(L364:S364)&lt;&gt;0,Table3[[#This Row],[Column9]],""),""),(SUBSTITUTE(TRIM(SUBSTITUTE(AO364&amp;","&amp;AP364&amp;","&amp;AQ364&amp;","&amp;AR364&amp;","&amp;AS364&amp;","&amp;AT364&amp;",",","," "))," ",", ")))</f>
        <v/>
      </c>
      <c r="AV364" s="35" t="str">
        <f>IF(COUNTBLANK(L364:AC364)&lt;&gt;13,IF(Table3[[#This Row],[Comments]]="Please order in multiples of 20. Minimum order of 100.",IF(COUNTBLANK(Table3[[#This Row],[Date 1]:[Order]])=12,"",1),1),IF(OR(F364="yes",G364="yes",H364="yes",I364="yes",J364="yes",K364="yes"="yes"),1,""))</f>
        <v/>
      </c>
    </row>
    <row r="365" spans="2:48" ht="36" thickBot="1" x14ac:dyDescent="0.4">
      <c r="B365" s="164">
        <v>4520</v>
      </c>
      <c r="C365" s="16" t="s">
        <v>3282</v>
      </c>
      <c r="D365" s="32" t="s">
        <v>2339</v>
      </c>
      <c r="E365" s="118"/>
      <c r="F365" s="119" t="s">
        <v>128</v>
      </c>
      <c r="G365" s="30" t="s">
        <v>128</v>
      </c>
      <c r="H365" s="30" t="s">
        <v>128</v>
      </c>
      <c r="I365" s="30" t="s">
        <v>128</v>
      </c>
      <c r="J365" s="30" t="s">
        <v>21</v>
      </c>
      <c r="K365" s="30" t="s">
        <v>21</v>
      </c>
      <c r="L365" s="22"/>
      <c r="M365" s="20"/>
      <c r="N365" s="20"/>
      <c r="O365" s="20"/>
      <c r="P365" s="20"/>
      <c r="Q365" s="20"/>
      <c r="R365" s="20"/>
      <c r="S365" s="120"/>
      <c r="T365" s="181" t="str">
        <f>Table3[[#This Row],[Column12]]</f>
        <v>Auto:</v>
      </c>
      <c r="U365" s="25"/>
      <c r="V365" s="51" t="str">
        <f>IF(Table3[[#This Row],[TagOrderMethod]]="Ratio:","plants per 1 tag",IF(Table3[[#This Row],[TagOrderMethod]]="tags included","",IF(Table3[[#This Row],[TagOrderMethod]]="Qty:","tags",IF(Table3[[#This Row],[TagOrderMethod]]="Auto:",IF(U365&lt;&gt;"","tags","")))))</f>
        <v/>
      </c>
      <c r="W365" s="17">
        <v>50</v>
      </c>
      <c r="X365" s="17" t="str">
        <f>IF(ISNUMBER(SEARCH("tag",Table3[[#This Row],[Notes]])), "Yes", "No")</f>
        <v>No</v>
      </c>
      <c r="Y365" s="17" t="str">
        <f>IF(Table3[[#This Row],[Column11]]="yes","tags included","Auto:")</f>
        <v>Auto:</v>
      </c>
      <c r="Z3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Row],[TagOrderMethod]]="Auto:",IF(U365&gt;0,U365,IF(COUNTBLANK(L365:S365)=8,"",(IF(Table3[[#This Row],[Column11]]&lt;&gt;"no",Table3[[#This Row],[Size]]*(SUM(Table3[[#This Row],[Date 1]:[Date 8]])),"")))),""))),(Table3[[#This Row],[Bundle]])),"")</f>
        <v/>
      </c>
      <c r="AB365" s="94" t="str">
        <f t="shared" si="6"/>
        <v/>
      </c>
      <c r="AC365" s="75"/>
      <c r="AD365" s="42"/>
      <c r="AE365" s="43"/>
      <c r="AF365" s="44"/>
      <c r="AG365" s="134" t="s">
        <v>4325</v>
      </c>
      <c r="AH365" s="134" t="s">
        <v>4326</v>
      </c>
      <c r="AI365" s="134" t="s">
        <v>4327</v>
      </c>
      <c r="AJ365" s="134" t="s">
        <v>4328</v>
      </c>
      <c r="AK365" s="134" t="s">
        <v>21</v>
      </c>
      <c r="AL365" s="134" t="s">
        <v>21</v>
      </c>
      <c r="AM365" s="134" t="b">
        <f>IF(AND(Table3[[#This Row],[Column68]]=TRUE,COUNTBLANK(Table3[[#This Row],[Date 1]:[Date 8]])=8),TRUE,FALSE)</f>
        <v>0</v>
      </c>
      <c r="AN365" s="134" t="b">
        <f>COUNTIF(Table3[[#This Row],[512]:[51]],"yes")&gt;0</f>
        <v>0</v>
      </c>
      <c r="AO365" s="45" t="str">
        <f>IF(Table3[[#This Row],[512]]="yes",Table3[[#This Row],[Column1]],"")</f>
        <v/>
      </c>
      <c r="AP365" s="45" t="str">
        <f>IF(Table3[[#This Row],[250]]="yes",Table3[[#This Row],[Column1.5]],"")</f>
        <v/>
      </c>
      <c r="AQ365" s="45" t="str">
        <f>IF(Table3[[#This Row],[288]]="yes",Table3[[#This Row],[Column2]],"")</f>
        <v/>
      </c>
      <c r="AR365" s="45" t="str">
        <f>IF(Table3[[#This Row],[144]]="yes",Table3[[#This Row],[Column3]],"")</f>
        <v/>
      </c>
      <c r="AS365" s="45" t="str">
        <f>IF(Table3[[#This Row],[26]]="yes",Table3[[#This Row],[Column4]],"")</f>
        <v/>
      </c>
      <c r="AT365" s="45" t="str">
        <f>IF(Table3[[#This Row],[51]]="yes",Table3[[#This Row],[Column5]],"")</f>
        <v/>
      </c>
      <c r="AU365" s="29" t="str">
        <f>IF(COUNTBLANK(Table3[[#This Row],[Date 1]:[Date 8]])=7,IF(Table3[[#This Row],[Column9]]&lt;&gt;"",IF(SUM(L365:S365)&lt;&gt;0,Table3[[#This Row],[Column9]],""),""),(SUBSTITUTE(TRIM(SUBSTITUTE(AO365&amp;","&amp;AP365&amp;","&amp;AQ365&amp;","&amp;AR365&amp;","&amp;AS365&amp;","&amp;AT365&amp;",",","," "))," ",", ")))</f>
        <v/>
      </c>
      <c r="AV365" s="35" t="str">
        <f>IF(COUNTBLANK(L365:AC365)&lt;&gt;13,IF(Table3[[#This Row],[Comments]]="Please order in multiples of 20. Minimum order of 100.",IF(COUNTBLANK(Table3[[#This Row],[Date 1]:[Order]])=12,"",1),1),IF(OR(F365="yes",G365="yes",H365="yes",I365="yes",J365="yes",K365="yes"="yes"),1,""))</f>
        <v/>
      </c>
    </row>
    <row r="366" spans="2:48" ht="36" thickBot="1" x14ac:dyDescent="0.4">
      <c r="B366" s="164">
        <v>4525</v>
      </c>
      <c r="C366" s="16" t="s">
        <v>3282</v>
      </c>
      <c r="D366" s="32" t="s">
        <v>2340</v>
      </c>
      <c r="E366" s="118"/>
      <c r="F366" s="119" t="s">
        <v>128</v>
      </c>
      <c r="G366" s="30" t="s">
        <v>128</v>
      </c>
      <c r="H366" s="30" t="s">
        <v>128</v>
      </c>
      <c r="I366" s="30" t="s">
        <v>128</v>
      </c>
      <c r="J366" s="30" t="s">
        <v>21</v>
      </c>
      <c r="K366" s="30" t="s">
        <v>21</v>
      </c>
      <c r="L366" s="22"/>
      <c r="M366" s="20"/>
      <c r="N366" s="20"/>
      <c r="O366" s="20"/>
      <c r="P366" s="20"/>
      <c r="Q366" s="20"/>
      <c r="R366" s="20"/>
      <c r="S366" s="120"/>
      <c r="T366" s="181" t="str">
        <f>Table3[[#This Row],[Column12]]</f>
        <v>Auto:</v>
      </c>
      <c r="U366" s="25"/>
      <c r="V366" s="51" t="str">
        <f>IF(Table3[[#This Row],[TagOrderMethod]]="Ratio:","plants per 1 tag",IF(Table3[[#This Row],[TagOrderMethod]]="tags included","",IF(Table3[[#This Row],[TagOrderMethod]]="Qty:","tags",IF(Table3[[#This Row],[TagOrderMethod]]="Auto:",IF(U366&lt;&gt;"","tags","")))))</f>
        <v/>
      </c>
      <c r="W366" s="17">
        <v>50</v>
      </c>
      <c r="X366" s="17" t="str">
        <f>IF(ISNUMBER(SEARCH("tag",Table3[[#This Row],[Notes]])), "Yes", "No")</f>
        <v>No</v>
      </c>
      <c r="Y366" s="17" t="str">
        <f>IF(Table3[[#This Row],[Column11]]="yes","tags included","Auto:")</f>
        <v>Auto:</v>
      </c>
      <c r="Z3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Row],[TagOrderMethod]]="Auto:",IF(U366&gt;0,U366,IF(COUNTBLANK(L366:S366)=8,"",(IF(Table3[[#This Row],[Column11]]&lt;&gt;"no",Table3[[#This Row],[Size]]*(SUM(Table3[[#This Row],[Date 1]:[Date 8]])),"")))),""))),(Table3[[#This Row],[Bundle]])),"")</f>
        <v/>
      </c>
      <c r="AB366" s="94" t="str">
        <f t="shared" si="6"/>
        <v/>
      </c>
      <c r="AC366" s="75"/>
      <c r="AD366" s="42"/>
      <c r="AE366" s="43"/>
      <c r="AF366" s="44"/>
      <c r="AG366" s="134" t="s">
        <v>4329</v>
      </c>
      <c r="AH366" s="134" t="s">
        <v>4330</v>
      </c>
      <c r="AI366" s="134" t="s">
        <v>4331</v>
      </c>
      <c r="AJ366" s="134" t="s">
        <v>4332</v>
      </c>
      <c r="AK366" s="134" t="s">
        <v>21</v>
      </c>
      <c r="AL366" s="134" t="s">
        <v>21</v>
      </c>
      <c r="AM366" s="134" t="b">
        <f>IF(AND(Table3[[#This Row],[Column68]]=TRUE,COUNTBLANK(Table3[[#This Row],[Date 1]:[Date 8]])=8),TRUE,FALSE)</f>
        <v>0</v>
      </c>
      <c r="AN366" s="134" t="b">
        <f>COUNTIF(Table3[[#This Row],[512]:[51]],"yes")&gt;0</f>
        <v>0</v>
      </c>
      <c r="AO366" s="45" t="str">
        <f>IF(Table3[[#This Row],[512]]="yes",Table3[[#This Row],[Column1]],"")</f>
        <v/>
      </c>
      <c r="AP366" s="45" t="str">
        <f>IF(Table3[[#This Row],[250]]="yes",Table3[[#This Row],[Column1.5]],"")</f>
        <v/>
      </c>
      <c r="AQ366" s="45" t="str">
        <f>IF(Table3[[#This Row],[288]]="yes",Table3[[#This Row],[Column2]],"")</f>
        <v/>
      </c>
      <c r="AR366" s="45" t="str">
        <f>IF(Table3[[#This Row],[144]]="yes",Table3[[#This Row],[Column3]],"")</f>
        <v/>
      </c>
      <c r="AS366" s="45" t="str">
        <f>IF(Table3[[#This Row],[26]]="yes",Table3[[#This Row],[Column4]],"")</f>
        <v/>
      </c>
      <c r="AT366" s="45" t="str">
        <f>IF(Table3[[#This Row],[51]]="yes",Table3[[#This Row],[Column5]],"")</f>
        <v/>
      </c>
      <c r="AU366" s="29" t="str">
        <f>IF(COUNTBLANK(Table3[[#This Row],[Date 1]:[Date 8]])=7,IF(Table3[[#This Row],[Column9]]&lt;&gt;"",IF(SUM(L366:S366)&lt;&gt;0,Table3[[#This Row],[Column9]],""),""),(SUBSTITUTE(TRIM(SUBSTITUTE(AO366&amp;","&amp;AP366&amp;","&amp;AQ366&amp;","&amp;AR366&amp;","&amp;AS366&amp;","&amp;AT366&amp;",",","," "))," ",", ")))</f>
        <v/>
      </c>
      <c r="AV366" s="35" t="str">
        <f>IF(COUNTBLANK(L366:AC366)&lt;&gt;13,IF(Table3[[#This Row],[Comments]]="Please order in multiples of 20. Minimum order of 100.",IF(COUNTBLANK(Table3[[#This Row],[Date 1]:[Order]])=12,"",1),1),IF(OR(F366="yes",G366="yes",H366="yes",I366="yes",J366="yes",K366="yes"="yes"),1,""))</f>
        <v/>
      </c>
    </row>
    <row r="367" spans="2:48" ht="36" thickBot="1" x14ac:dyDescent="0.4">
      <c r="B367" s="164">
        <v>4580</v>
      </c>
      <c r="C367" s="16" t="s">
        <v>3282</v>
      </c>
      <c r="D367" s="32" t="s">
        <v>3321</v>
      </c>
      <c r="E367" s="118"/>
      <c r="F367" s="119" t="s">
        <v>128</v>
      </c>
      <c r="G367" s="30" t="s">
        <v>128</v>
      </c>
      <c r="H367" s="30" t="s">
        <v>128</v>
      </c>
      <c r="I367" s="30" t="s">
        <v>128</v>
      </c>
      <c r="J367" s="30" t="s">
        <v>21</v>
      </c>
      <c r="K367" s="30" t="s">
        <v>21</v>
      </c>
      <c r="L367" s="22"/>
      <c r="M367" s="20"/>
      <c r="N367" s="20"/>
      <c r="O367" s="20"/>
      <c r="P367" s="20"/>
      <c r="Q367" s="20"/>
      <c r="R367" s="20"/>
      <c r="S367" s="120"/>
      <c r="T367" s="181" t="str">
        <f>Table3[[#This Row],[Column12]]</f>
        <v>Auto:</v>
      </c>
      <c r="U367" s="25"/>
      <c r="V367" s="51" t="str">
        <f>IF(Table3[[#This Row],[TagOrderMethod]]="Ratio:","plants per 1 tag",IF(Table3[[#This Row],[TagOrderMethod]]="tags included","",IF(Table3[[#This Row],[TagOrderMethod]]="Qty:","tags",IF(Table3[[#This Row],[TagOrderMethod]]="Auto:",IF(U367&lt;&gt;"","tags","")))))</f>
        <v/>
      </c>
      <c r="W367" s="17">
        <v>50</v>
      </c>
      <c r="X367" s="17" t="str">
        <f>IF(ISNUMBER(SEARCH("tag",Table3[[#This Row],[Notes]])), "Yes", "No")</f>
        <v>No</v>
      </c>
      <c r="Y367" s="17" t="str">
        <f>IF(Table3[[#This Row],[Column11]]="yes","tags included","Auto:")</f>
        <v>Auto:</v>
      </c>
      <c r="Z3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Row],[TagOrderMethod]]="Auto:",IF(U367&gt;0,U367,IF(COUNTBLANK(L367:S367)=8,"",(IF(Table3[[#This Row],[Column11]]&lt;&gt;"no",Table3[[#This Row],[Size]]*(SUM(Table3[[#This Row],[Date 1]:[Date 8]])),"")))),""))),(Table3[[#This Row],[Bundle]])),"")</f>
        <v/>
      </c>
      <c r="AB367" s="94" t="str">
        <f t="shared" si="6"/>
        <v/>
      </c>
      <c r="AC367" s="75"/>
      <c r="AD367" s="42"/>
      <c r="AE367" s="43"/>
      <c r="AF367" s="44"/>
      <c r="AG367" s="134" t="s">
        <v>4333</v>
      </c>
      <c r="AH367" s="134" t="s">
        <v>4334</v>
      </c>
      <c r="AI367" s="134" t="s">
        <v>4335</v>
      </c>
      <c r="AJ367" s="134" t="s">
        <v>4336</v>
      </c>
      <c r="AK367" s="134" t="s">
        <v>21</v>
      </c>
      <c r="AL367" s="134" t="s">
        <v>21</v>
      </c>
      <c r="AM367" s="134" t="b">
        <f>IF(AND(Table3[[#This Row],[Column68]]=TRUE,COUNTBLANK(Table3[[#This Row],[Date 1]:[Date 8]])=8),TRUE,FALSE)</f>
        <v>0</v>
      </c>
      <c r="AN367" s="134" t="b">
        <f>COUNTIF(Table3[[#This Row],[512]:[51]],"yes")&gt;0</f>
        <v>0</v>
      </c>
      <c r="AO367" s="45" t="str">
        <f>IF(Table3[[#This Row],[512]]="yes",Table3[[#This Row],[Column1]],"")</f>
        <v/>
      </c>
      <c r="AP367" s="45" t="str">
        <f>IF(Table3[[#This Row],[250]]="yes",Table3[[#This Row],[Column1.5]],"")</f>
        <v/>
      </c>
      <c r="AQ367" s="45" t="str">
        <f>IF(Table3[[#This Row],[288]]="yes",Table3[[#This Row],[Column2]],"")</f>
        <v/>
      </c>
      <c r="AR367" s="45" t="str">
        <f>IF(Table3[[#This Row],[144]]="yes",Table3[[#This Row],[Column3]],"")</f>
        <v/>
      </c>
      <c r="AS367" s="45" t="str">
        <f>IF(Table3[[#This Row],[26]]="yes",Table3[[#This Row],[Column4]],"")</f>
        <v/>
      </c>
      <c r="AT367" s="45" t="str">
        <f>IF(Table3[[#This Row],[51]]="yes",Table3[[#This Row],[Column5]],"")</f>
        <v/>
      </c>
      <c r="AU367" s="29" t="str">
        <f>IF(COUNTBLANK(Table3[[#This Row],[Date 1]:[Date 8]])=7,IF(Table3[[#This Row],[Column9]]&lt;&gt;"",IF(SUM(L367:S367)&lt;&gt;0,Table3[[#This Row],[Column9]],""),""),(SUBSTITUTE(TRIM(SUBSTITUTE(AO367&amp;","&amp;AP367&amp;","&amp;AQ367&amp;","&amp;AR367&amp;","&amp;AS367&amp;","&amp;AT367&amp;",",","," "))," ",", ")))</f>
        <v/>
      </c>
      <c r="AV367" s="35" t="str">
        <f>IF(COUNTBLANK(L367:AC367)&lt;&gt;13,IF(Table3[[#This Row],[Comments]]="Please order in multiples of 20. Minimum order of 100.",IF(COUNTBLANK(Table3[[#This Row],[Date 1]:[Order]])=12,"",1),1),IF(OR(F367="yes",G367="yes",H367="yes",I367="yes",J367="yes",K367="yes"="yes"),1,""))</f>
        <v/>
      </c>
    </row>
    <row r="368" spans="2:48" ht="36" thickBot="1" x14ac:dyDescent="0.4">
      <c r="B368" s="164">
        <v>4600</v>
      </c>
      <c r="C368" s="16" t="s">
        <v>3282</v>
      </c>
      <c r="D368" s="32" t="s">
        <v>3322</v>
      </c>
      <c r="E368" s="118"/>
      <c r="F368" s="119" t="s">
        <v>128</v>
      </c>
      <c r="G368" s="30" t="s">
        <v>128</v>
      </c>
      <c r="H368" s="30" t="s">
        <v>128</v>
      </c>
      <c r="I368" s="30" t="s">
        <v>128</v>
      </c>
      <c r="J368" s="30" t="s">
        <v>21</v>
      </c>
      <c r="K368" s="30" t="s">
        <v>21</v>
      </c>
      <c r="L368" s="22"/>
      <c r="M368" s="20"/>
      <c r="N368" s="20"/>
      <c r="O368" s="20"/>
      <c r="P368" s="20"/>
      <c r="Q368" s="20"/>
      <c r="R368" s="20"/>
      <c r="S368" s="120"/>
      <c r="T368" s="181" t="str">
        <f>Table3[[#This Row],[Column12]]</f>
        <v>Auto:</v>
      </c>
      <c r="U368" s="25"/>
      <c r="V368" s="51" t="str">
        <f>IF(Table3[[#This Row],[TagOrderMethod]]="Ratio:","plants per 1 tag",IF(Table3[[#This Row],[TagOrderMethod]]="tags included","",IF(Table3[[#This Row],[TagOrderMethod]]="Qty:","tags",IF(Table3[[#This Row],[TagOrderMethod]]="Auto:",IF(U368&lt;&gt;"","tags","")))))</f>
        <v/>
      </c>
      <c r="W368" s="17">
        <v>50</v>
      </c>
      <c r="X368" s="17" t="str">
        <f>IF(ISNUMBER(SEARCH("tag",Table3[[#This Row],[Notes]])), "Yes", "No")</f>
        <v>No</v>
      </c>
      <c r="Y368" s="17" t="str">
        <f>IF(Table3[[#This Row],[Column11]]="yes","tags included","Auto:")</f>
        <v>Auto:</v>
      </c>
      <c r="Z3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Row],[TagOrderMethod]]="Auto:",IF(U368&gt;0,U368,IF(COUNTBLANK(L368:S368)=8,"",(IF(Table3[[#This Row],[Column11]]&lt;&gt;"no",Table3[[#This Row],[Size]]*(SUM(Table3[[#This Row],[Date 1]:[Date 8]])),"")))),""))),(Table3[[#This Row],[Bundle]])),"")</f>
        <v/>
      </c>
      <c r="AB368" s="94" t="str">
        <f t="shared" si="6"/>
        <v/>
      </c>
      <c r="AC368" s="75"/>
      <c r="AD368" s="42"/>
      <c r="AE368" s="43"/>
      <c r="AF368" s="44"/>
      <c r="AG368" s="134" t="s">
        <v>4337</v>
      </c>
      <c r="AH368" s="134" t="s">
        <v>4338</v>
      </c>
      <c r="AI368" s="134" t="s">
        <v>4339</v>
      </c>
      <c r="AJ368" s="134" t="s">
        <v>4340</v>
      </c>
      <c r="AK368" s="134" t="s">
        <v>21</v>
      </c>
      <c r="AL368" s="134" t="s">
        <v>21</v>
      </c>
      <c r="AM368" s="134" t="b">
        <f>IF(AND(Table3[[#This Row],[Column68]]=TRUE,COUNTBLANK(Table3[[#This Row],[Date 1]:[Date 8]])=8),TRUE,FALSE)</f>
        <v>0</v>
      </c>
      <c r="AN368" s="134" t="b">
        <f>COUNTIF(Table3[[#This Row],[512]:[51]],"yes")&gt;0</f>
        <v>0</v>
      </c>
      <c r="AO368" s="45" t="str">
        <f>IF(Table3[[#This Row],[512]]="yes",Table3[[#This Row],[Column1]],"")</f>
        <v/>
      </c>
      <c r="AP368" s="45" t="str">
        <f>IF(Table3[[#This Row],[250]]="yes",Table3[[#This Row],[Column1.5]],"")</f>
        <v/>
      </c>
      <c r="AQ368" s="45" t="str">
        <f>IF(Table3[[#This Row],[288]]="yes",Table3[[#This Row],[Column2]],"")</f>
        <v/>
      </c>
      <c r="AR368" s="45" t="str">
        <f>IF(Table3[[#This Row],[144]]="yes",Table3[[#This Row],[Column3]],"")</f>
        <v/>
      </c>
      <c r="AS368" s="45" t="str">
        <f>IF(Table3[[#This Row],[26]]="yes",Table3[[#This Row],[Column4]],"")</f>
        <v/>
      </c>
      <c r="AT368" s="45" t="str">
        <f>IF(Table3[[#This Row],[51]]="yes",Table3[[#This Row],[Column5]],"")</f>
        <v/>
      </c>
      <c r="AU368" s="29" t="str">
        <f>IF(COUNTBLANK(Table3[[#This Row],[Date 1]:[Date 8]])=7,IF(Table3[[#This Row],[Column9]]&lt;&gt;"",IF(SUM(L368:S368)&lt;&gt;0,Table3[[#This Row],[Column9]],""),""),(SUBSTITUTE(TRIM(SUBSTITUTE(AO368&amp;","&amp;AP368&amp;","&amp;AQ368&amp;","&amp;AR368&amp;","&amp;AS368&amp;","&amp;AT368&amp;",",","," "))," ",", ")))</f>
        <v/>
      </c>
      <c r="AV368" s="35" t="str">
        <f>IF(COUNTBLANK(L368:AC368)&lt;&gt;13,IF(Table3[[#This Row],[Comments]]="Please order in multiples of 20. Minimum order of 100.",IF(COUNTBLANK(Table3[[#This Row],[Date 1]:[Order]])=12,"",1),1),IF(OR(F368="yes",G368="yes",H368="yes",I368="yes",J368="yes",K368="yes"="yes"),1,""))</f>
        <v/>
      </c>
    </row>
    <row r="369" spans="2:48" ht="36" thickBot="1" x14ac:dyDescent="0.4">
      <c r="B369" s="164">
        <v>4605</v>
      </c>
      <c r="C369" s="16" t="s">
        <v>3282</v>
      </c>
      <c r="D369" s="32" t="s">
        <v>99</v>
      </c>
      <c r="E369" s="118"/>
      <c r="F369" s="119" t="s">
        <v>128</v>
      </c>
      <c r="G369" s="30" t="s">
        <v>128</v>
      </c>
      <c r="H369" s="30" t="s">
        <v>128</v>
      </c>
      <c r="I369" s="30" t="s">
        <v>128</v>
      </c>
      <c r="J369" s="30" t="s">
        <v>21</v>
      </c>
      <c r="K369" s="30" t="s">
        <v>21</v>
      </c>
      <c r="L369" s="22"/>
      <c r="M369" s="20"/>
      <c r="N369" s="20"/>
      <c r="O369" s="20"/>
      <c r="P369" s="20"/>
      <c r="Q369" s="20"/>
      <c r="R369" s="20"/>
      <c r="S369" s="120"/>
      <c r="T369" s="181" t="str">
        <f>Table3[[#This Row],[Column12]]</f>
        <v>Auto:</v>
      </c>
      <c r="U369" s="25"/>
      <c r="V369" s="51" t="str">
        <f>IF(Table3[[#This Row],[TagOrderMethod]]="Ratio:","plants per 1 tag",IF(Table3[[#This Row],[TagOrderMethod]]="tags included","",IF(Table3[[#This Row],[TagOrderMethod]]="Qty:","tags",IF(Table3[[#This Row],[TagOrderMethod]]="Auto:",IF(U369&lt;&gt;"","tags","")))))</f>
        <v/>
      </c>
      <c r="W369" s="17">
        <v>50</v>
      </c>
      <c r="X369" s="17" t="str">
        <f>IF(ISNUMBER(SEARCH("tag",Table3[[#This Row],[Notes]])), "Yes", "No")</f>
        <v>No</v>
      </c>
      <c r="Y369" s="17" t="str">
        <f>IF(Table3[[#This Row],[Column11]]="yes","tags included","Auto:")</f>
        <v>Auto:</v>
      </c>
      <c r="Z3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Row],[TagOrderMethod]]="Auto:",IF(U369&gt;0,U369,IF(COUNTBLANK(L369:S369)=8,"",(IF(Table3[[#This Row],[Column11]]&lt;&gt;"no",Table3[[#This Row],[Size]]*(SUM(Table3[[#This Row],[Date 1]:[Date 8]])),"")))),""))),(Table3[[#This Row],[Bundle]])),"")</f>
        <v/>
      </c>
      <c r="AB369" s="94" t="str">
        <f t="shared" si="6"/>
        <v/>
      </c>
      <c r="AC369" s="75"/>
      <c r="AD369" s="42"/>
      <c r="AE369" s="43"/>
      <c r="AF369" s="44"/>
      <c r="AG369" s="134" t="s">
        <v>4341</v>
      </c>
      <c r="AH369" s="134" t="s">
        <v>4342</v>
      </c>
      <c r="AI369" s="134" t="s">
        <v>4343</v>
      </c>
      <c r="AJ369" s="134" t="s">
        <v>4344</v>
      </c>
      <c r="AK369" s="134" t="s">
        <v>21</v>
      </c>
      <c r="AL369" s="134" t="s">
        <v>21</v>
      </c>
      <c r="AM369" s="134" t="b">
        <f>IF(AND(Table3[[#This Row],[Column68]]=TRUE,COUNTBLANK(Table3[[#This Row],[Date 1]:[Date 8]])=8),TRUE,FALSE)</f>
        <v>0</v>
      </c>
      <c r="AN369" s="134" t="b">
        <f>COUNTIF(Table3[[#This Row],[512]:[51]],"yes")&gt;0</f>
        <v>0</v>
      </c>
      <c r="AO369" s="45" t="str">
        <f>IF(Table3[[#This Row],[512]]="yes",Table3[[#This Row],[Column1]],"")</f>
        <v/>
      </c>
      <c r="AP369" s="45" t="str">
        <f>IF(Table3[[#This Row],[250]]="yes",Table3[[#This Row],[Column1.5]],"")</f>
        <v/>
      </c>
      <c r="AQ369" s="45" t="str">
        <f>IF(Table3[[#This Row],[288]]="yes",Table3[[#This Row],[Column2]],"")</f>
        <v/>
      </c>
      <c r="AR369" s="45" t="str">
        <f>IF(Table3[[#This Row],[144]]="yes",Table3[[#This Row],[Column3]],"")</f>
        <v/>
      </c>
      <c r="AS369" s="45" t="str">
        <f>IF(Table3[[#This Row],[26]]="yes",Table3[[#This Row],[Column4]],"")</f>
        <v/>
      </c>
      <c r="AT369" s="45" t="str">
        <f>IF(Table3[[#This Row],[51]]="yes",Table3[[#This Row],[Column5]],"")</f>
        <v/>
      </c>
      <c r="AU369" s="29" t="str">
        <f>IF(COUNTBLANK(Table3[[#This Row],[Date 1]:[Date 8]])=7,IF(Table3[[#This Row],[Column9]]&lt;&gt;"",IF(SUM(L369:S369)&lt;&gt;0,Table3[[#This Row],[Column9]],""),""),(SUBSTITUTE(TRIM(SUBSTITUTE(AO369&amp;","&amp;AP369&amp;","&amp;AQ369&amp;","&amp;AR369&amp;","&amp;AS369&amp;","&amp;AT369&amp;",",","," "))," ",", ")))</f>
        <v/>
      </c>
      <c r="AV369" s="35" t="str">
        <f>IF(COUNTBLANK(L369:AC369)&lt;&gt;13,IF(Table3[[#This Row],[Comments]]="Please order in multiples of 20. Minimum order of 100.",IF(COUNTBLANK(Table3[[#This Row],[Date 1]:[Order]])=12,"",1),1),IF(OR(F369="yes",G369="yes",H369="yes",I369="yes",J369="yes",K369="yes"="yes"),1,""))</f>
        <v/>
      </c>
    </row>
    <row r="370" spans="2:48" ht="36" thickBot="1" x14ac:dyDescent="0.4">
      <c r="B370" s="164">
        <v>4635</v>
      </c>
      <c r="C370" s="16" t="s">
        <v>3282</v>
      </c>
      <c r="D370" s="32" t="s">
        <v>100</v>
      </c>
      <c r="E370" s="118"/>
      <c r="F370" s="119" t="s">
        <v>128</v>
      </c>
      <c r="G370" s="30" t="s">
        <v>21</v>
      </c>
      <c r="H370" s="30" t="s">
        <v>128</v>
      </c>
      <c r="I370" s="30" t="s">
        <v>128</v>
      </c>
      <c r="J370" s="30" t="s">
        <v>21</v>
      </c>
      <c r="K370" s="30" t="s">
        <v>21</v>
      </c>
      <c r="L370" s="22"/>
      <c r="M370" s="20"/>
      <c r="N370" s="20"/>
      <c r="O370" s="20"/>
      <c r="P370" s="20"/>
      <c r="Q370" s="20"/>
      <c r="R370" s="20"/>
      <c r="S370" s="120"/>
      <c r="T370" s="181" t="str">
        <f>Table3[[#This Row],[Column12]]</f>
        <v>Auto:</v>
      </c>
      <c r="U370" s="25"/>
      <c r="V370" s="51" t="str">
        <f>IF(Table3[[#This Row],[TagOrderMethod]]="Ratio:","plants per 1 tag",IF(Table3[[#This Row],[TagOrderMethod]]="tags included","",IF(Table3[[#This Row],[TagOrderMethod]]="Qty:","tags",IF(Table3[[#This Row],[TagOrderMethod]]="Auto:",IF(U370&lt;&gt;"","tags","")))))</f>
        <v/>
      </c>
      <c r="W370" s="17">
        <v>50</v>
      </c>
      <c r="X370" s="17" t="str">
        <f>IF(ISNUMBER(SEARCH("tag",Table3[[#This Row],[Notes]])), "Yes", "No")</f>
        <v>No</v>
      </c>
      <c r="Y370" s="17" t="str">
        <f>IF(Table3[[#This Row],[Column11]]="yes","tags included","Auto:")</f>
        <v>Auto:</v>
      </c>
      <c r="Z3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Row],[TagOrderMethod]]="Auto:",IF(U370&gt;0,U370,IF(COUNTBLANK(L370:S370)=8,"",(IF(Table3[[#This Row],[Column11]]&lt;&gt;"no",Table3[[#This Row],[Size]]*(SUM(Table3[[#This Row],[Date 1]:[Date 8]])),"")))),""))),(Table3[[#This Row],[Bundle]])),"")</f>
        <v/>
      </c>
      <c r="AB370" s="94" t="str">
        <f t="shared" si="6"/>
        <v/>
      </c>
      <c r="AC370" s="75"/>
      <c r="AD370" s="42"/>
      <c r="AE370" s="43"/>
      <c r="AF370" s="44"/>
      <c r="AG370" s="134" t="s">
        <v>4345</v>
      </c>
      <c r="AH370" s="134" t="s">
        <v>21</v>
      </c>
      <c r="AI370" s="134" t="s">
        <v>4346</v>
      </c>
      <c r="AJ370" s="134" t="s">
        <v>4347</v>
      </c>
      <c r="AK370" s="134" t="s">
        <v>21</v>
      </c>
      <c r="AL370" s="134" t="s">
        <v>21</v>
      </c>
      <c r="AM370" s="134" t="b">
        <f>IF(AND(Table3[[#This Row],[Column68]]=TRUE,COUNTBLANK(Table3[[#This Row],[Date 1]:[Date 8]])=8),TRUE,FALSE)</f>
        <v>0</v>
      </c>
      <c r="AN370" s="134" t="b">
        <f>COUNTIF(Table3[[#This Row],[512]:[51]],"yes")&gt;0</f>
        <v>0</v>
      </c>
      <c r="AO370" s="45" t="str">
        <f>IF(Table3[[#This Row],[512]]="yes",Table3[[#This Row],[Column1]],"")</f>
        <v/>
      </c>
      <c r="AP370" s="45" t="str">
        <f>IF(Table3[[#This Row],[250]]="yes",Table3[[#This Row],[Column1.5]],"")</f>
        <v/>
      </c>
      <c r="AQ370" s="45" t="str">
        <f>IF(Table3[[#This Row],[288]]="yes",Table3[[#This Row],[Column2]],"")</f>
        <v/>
      </c>
      <c r="AR370" s="45" t="str">
        <f>IF(Table3[[#This Row],[144]]="yes",Table3[[#This Row],[Column3]],"")</f>
        <v/>
      </c>
      <c r="AS370" s="45" t="str">
        <f>IF(Table3[[#This Row],[26]]="yes",Table3[[#This Row],[Column4]],"")</f>
        <v/>
      </c>
      <c r="AT370" s="45" t="str">
        <f>IF(Table3[[#This Row],[51]]="yes",Table3[[#This Row],[Column5]],"")</f>
        <v/>
      </c>
      <c r="AU370" s="29" t="str">
        <f>IF(COUNTBLANK(Table3[[#This Row],[Date 1]:[Date 8]])=7,IF(Table3[[#This Row],[Column9]]&lt;&gt;"",IF(SUM(L370:S370)&lt;&gt;0,Table3[[#This Row],[Column9]],""),""),(SUBSTITUTE(TRIM(SUBSTITUTE(AO370&amp;","&amp;AP370&amp;","&amp;AQ370&amp;","&amp;AR370&amp;","&amp;AS370&amp;","&amp;AT370&amp;",",","," "))," ",", ")))</f>
        <v/>
      </c>
      <c r="AV370" s="35" t="str">
        <f>IF(COUNTBLANK(L370:AC370)&lt;&gt;13,IF(Table3[[#This Row],[Comments]]="Please order in multiples of 20. Minimum order of 100.",IF(COUNTBLANK(Table3[[#This Row],[Date 1]:[Order]])=12,"",1),1),IF(OR(F370="yes",G370="yes",H370="yes",I370="yes",J370="yes",K370="yes"="yes"),1,""))</f>
        <v/>
      </c>
    </row>
    <row r="371" spans="2:48" ht="36" thickBot="1" x14ac:dyDescent="0.4">
      <c r="B371" s="164">
        <v>4650</v>
      </c>
      <c r="C371" s="16" t="s">
        <v>3282</v>
      </c>
      <c r="D371" s="32" t="s">
        <v>935</v>
      </c>
      <c r="E371" s="118"/>
      <c r="F371" s="119" t="s">
        <v>128</v>
      </c>
      <c r="G371" s="30" t="s">
        <v>128</v>
      </c>
      <c r="H371" s="30" t="s">
        <v>128</v>
      </c>
      <c r="I371" s="30" t="s">
        <v>128</v>
      </c>
      <c r="J371" s="30" t="s">
        <v>21</v>
      </c>
      <c r="K371" s="30" t="s">
        <v>21</v>
      </c>
      <c r="L371" s="22"/>
      <c r="M371" s="20"/>
      <c r="N371" s="20"/>
      <c r="O371" s="20"/>
      <c r="P371" s="20"/>
      <c r="Q371" s="20"/>
      <c r="R371" s="20"/>
      <c r="S371" s="120"/>
      <c r="T371" s="181" t="str">
        <f>Table3[[#This Row],[Column12]]</f>
        <v>Auto:</v>
      </c>
      <c r="U371" s="25"/>
      <c r="V371" s="51" t="str">
        <f>IF(Table3[[#This Row],[TagOrderMethod]]="Ratio:","plants per 1 tag",IF(Table3[[#This Row],[TagOrderMethod]]="tags included","",IF(Table3[[#This Row],[TagOrderMethod]]="Qty:","tags",IF(Table3[[#This Row],[TagOrderMethod]]="Auto:",IF(U371&lt;&gt;"","tags","")))))</f>
        <v/>
      </c>
      <c r="W371" s="17">
        <v>50</v>
      </c>
      <c r="X371" s="17" t="str">
        <f>IF(ISNUMBER(SEARCH("tag",Table3[[#This Row],[Notes]])), "Yes", "No")</f>
        <v>No</v>
      </c>
      <c r="Y371" s="17" t="str">
        <f>IF(Table3[[#This Row],[Column11]]="yes","tags included","Auto:")</f>
        <v>Auto:</v>
      </c>
      <c r="Z3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Row],[TagOrderMethod]]="Auto:",IF(U371&gt;0,U371,IF(COUNTBLANK(L371:S371)=8,"",(IF(Table3[[#This Row],[Column11]]&lt;&gt;"no",Table3[[#This Row],[Size]]*(SUM(Table3[[#This Row],[Date 1]:[Date 8]])),"")))),""))),(Table3[[#This Row],[Bundle]])),"")</f>
        <v/>
      </c>
      <c r="AB371" s="94" t="str">
        <f t="shared" si="6"/>
        <v/>
      </c>
      <c r="AC371" s="75"/>
      <c r="AD371" s="42"/>
      <c r="AE371" s="43"/>
      <c r="AF371" s="44"/>
      <c r="AG371" s="134" t="s">
        <v>4348</v>
      </c>
      <c r="AH371" s="134" t="s">
        <v>4349</v>
      </c>
      <c r="AI371" s="134" t="s">
        <v>4350</v>
      </c>
      <c r="AJ371" s="134" t="s">
        <v>4351</v>
      </c>
      <c r="AK371" s="134" t="s">
        <v>21</v>
      </c>
      <c r="AL371" s="134" t="s">
        <v>21</v>
      </c>
      <c r="AM371" s="134" t="b">
        <f>IF(AND(Table3[[#This Row],[Column68]]=TRUE,COUNTBLANK(Table3[[#This Row],[Date 1]:[Date 8]])=8),TRUE,FALSE)</f>
        <v>0</v>
      </c>
      <c r="AN371" s="134" t="b">
        <f>COUNTIF(Table3[[#This Row],[512]:[51]],"yes")&gt;0</f>
        <v>0</v>
      </c>
      <c r="AO371" s="45" t="str">
        <f>IF(Table3[[#This Row],[512]]="yes",Table3[[#This Row],[Column1]],"")</f>
        <v/>
      </c>
      <c r="AP371" s="45" t="str">
        <f>IF(Table3[[#This Row],[250]]="yes",Table3[[#This Row],[Column1.5]],"")</f>
        <v/>
      </c>
      <c r="AQ371" s="45" t="str">
        <f>IF(Table3[[#This Row],[288]]="yes",Table3[[#This Row],[Column2]],"")</f>
        <v/>
      </c>
      <c r="AR371" s="45" t="str">
        <f>IF(Table3[[#This Row],[144]]="yes",Table3[[#This Row],[Column3]],"")</f>
        <v/>
      </c>
      <c r="AS371" s="45" t="str">
        <f>IF(Table3[[#This Row],[26]]="yes",Table3[[#This Row],[Column4]],"")</f>
        <v/>
      </c>
      <c r="AT371" s="45" t="str">
        <f>IF(Table3[[#This Row],[51]]="yes",Table3[[#This Row],[Column5]],"")</f>
        <v/>
      </c>
      <c r="AU371" s="29" t="str">
        <f>IF(COUNTBLANK(Table3[[#This Row],[Date 1]:[Date 8]])=7,IF(Table3[[#This Row],[Column9]]&lt;&gt;"",IF(SUM(L371:S371)&lt;&gt;0,Table3[[#This Row],[Column9]],""),""),(SUBSTITUTE(TRIM(SUBSTITUTE(AO371&amp;","&amp;AP371&amp;","&amp;AQ371&amp;","&amp;AR371&amp;","&amp;AS371&amp;","&amp;AT371&amp;",",","," "))," ",", ")))</f>
        <v/>
      </c>
      <c r="AV371" s="35" t="str">
        <f>IF(COUNTBLANK(L371:AC371)&lt;&gt;13,IF(Table3[[#This Row],[Comments]]="Please order in multiples of 20. Minimum order of 100.",IF(COUNTBLANK(Table3[[#This Row],[Date 1]:[Order]])=12,"",1),1),IF(OR(F371="yes",G371="yes",H371="yes",I371="yes",J371="yes",K371="yes"="yes"),1,""))</f>
        <v/>
      </c>
    </row>
    <row r="372" spans="2:48" ht="36" thickBot="1" x14ac:dyDescent="0.4">
      <c r="B372" s="164">
        <v>4670</v>
      </c>
      <c r="C372" s="16" t="s">
        <v>3282</v>
      </c>
      <c r="D372" s="32" t="s">
        <v>101</v>
      </c>
      <c r="E372" s="118"/>
      <c r="F372" s="119" t="s">
        <v>128</v>
      </c>
      <c r="G372" s="30" t="s">
        <v>128</v>
      </c>
      <c r="H372" s="30" t="s">
        <v>128</v>
      </c>
      <c r="I372" s="30" t="s">
        <v>128</v>
      </c>
      <c r="J372" s="30" t="s">
        <v>21</v>
      </c>
      <c r="K372" s="30" t="s">
        <v>21</v>
      </c>
      <c r="L372" s="22"/>
      <c r="M372" s="20"/>
      <c r="N372" s="20"/>
      <c r="O372" s="20"/>
      <c r="P372" s="20"/>
      <c r="Q372" s="20"/>
      <c r="R372" s="20"/>
      <c r="S372" s="120"/>
      <c r="T372" s="181" t="str">
        <f>Table3[[#This Row],[Column12]]</f>
        <v>Auto:</v>
      </c>
      <c r="U372" s="25"/>
      <c r="V372" s="51" t="str">
        <f>IF(Table3[[#This Row],[TagOrderMethod]]="Ratio:","plants per 1 tag",IF(Table3[[#This Row],[TagOrderMethod]]="tags included","",IF(Table3[[#This Row],[TagOrderMethod]]="Qty:","tags",IF(Table3[[#This Row],[TagOrderMethod]]="Auto:",IF(U372&lt;&gt;"","tags","")))))</f>
        <v/>
      </c>
      <c r="W372" s="17">
        <v>50</v>
      </c>
      <c r="X372" s="17" t="str">
        <f>IF(ISNUMBER(SEARCH("tag",Table3[[#This Row],[Notes]])), "Yes", "No")</f>
        <v>No</v>
      </c>
      <c r="Y372" s="17" t="str">
        <f>IF(Table3[[#This Row],[Column11]]="yes","tags included","Auto:")</f>
        <v>Auto:</v>
      </c>
      <c r="Z3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Row],[TagOrderMethod]]="Auto:",IF(U372&gt;0,U372,IF(COUNTBLANK(L372:S372)=8,"",(IF(Table3[[#This Row],[Column11]]&lt;&gt;"no",Table3[[#This Row],[Size]]*(SUM(Table3[[#This Row],[Date 1]:[Date 8]])),"")))),""))),(Table3[[#This Row],[Bundle]])),"")</f>
        <v/>
      </c>
      <c r="AB372" s="94" t="str">
        <f t="shared" si="6"/>
        <v/>
      </c>
      <c r="AC372" s="75"/>
      <c r="AD372" s="42"/>
      <c r="AE372" s="43"/>
      <c r="AF372" s="44"/>
      <c r="AG372" s="134" t="s">
        <v>4352</v>
      </c>
      <c r="AH372" s="134" t="s">
        <v>4353</v>
      </c>
      <c r="AI372" s="134" t="s">
        <v>4354</v>
      </c>
      <c r="AJ372" s="134" t="s">
        <v>4355</v>
      </c>
      <c r="AK372" s="134" t="s">
        <v>21</v>
      </c>
      <c r="AL372" s="134" t="s">
        <v>21</v>
      </c>
      <c r="AM372" s="134" t="b">
        <f>IF(AND(Table3[[#This Row],[Column68]]=TRUE,COUNTBLANK(Table3[[#This Row],[Date 1]:[Date 8]])=8),TRUE,FALSE)</f>
        <v>0</v>
      </c>
      <c r="AN372" s="134" t="b">
        <f>COUNTIF(Table3[[#This Row],[512]:[51]],"yes")&gt;0</f>
        <v>0</v>
      </c>
      <c r="AO372" s="45" t="str">
        <f>IF(Table3[[#This Row],[512]]="yes",Table3[[#This Row],[Column1]],"")</f>
        <v/>
      </c>
      <c r="AP372" s="45" t="str">
        <f>IF(Table3[[#This Row],[250]]="yes",Table3[[#This Row],[Column1.5]],"")</f>
        <v/>
      </c>
      <c r="AQ372" s="45" t="str">
        <f>IF(Table3[[#This Row],[288]]="yes",Table3[[#This Row],[Column2]],"")</f>
        <v/>
      </c>
      <c r="AR372" s="45" t="str">
        <f>IF(Table3[[#This Row],[144]]="yes",Table3[[#This Row],[Column3]],"")</f>
        <v/>
      </c>
      <c r="AS372" s="45" t="str">
        <f>IF(Table3[[#This Row],[26]]="yes",Table3[[#This Row],[Column4]],"")</f>
        <v/>
      </c>
      <c r="AT372" s="45" t="str">
        <f>IF(Table3[[#This Row],[51]]="yes",Table3[[#This Row],[Column5]],"")</f>
        <v/>
      </c>
      <c r="AU372" s="29" t="str">
        <f>IF(COUNTBLANK(Table3[[#This Row],[Date 1]:[Date 8]])=7,IF(Table3[[#This Row],[Column9]]&lt;&gt;"",IF(SUM(L372:S372)&lt;&gt;0,Table3[[#This Row],[Column9]],""),""),(SUBSTITUTE(TRIM(SUBSTITUTE(AO372&amp;","&amp;AP372&amp;","&amp;AQ372&amp;","&amp;AR372&amp;","&amp;AS372&amp;","&amp;AT372&amp;",",","," "))," ",", ")))</f>
        <v/>
      </c>
      <c r="AV372" s="35" t="str">
        <f>IF(COUNTBLANK(L372:AC372)&lt;&gt;13,IF(Table3[[#This Row],[Comments]]="Please order in multiples of 20. Minimum order of 100.",IF(COUNTBLANK(Table3[[#This Row],[Date 1]:[Order]])=12,"",1),1),IF(OR(F372="yes",G372="yes",H372="yes",I372="yes",J372="yes",K372="yes"="yes"),1,""))</f>
        <v/>
      </c>
    </row>
    <row r="373" spans="2:48" ht="36" thickBot="1" x14ac:dyDescent="0.4">
      <c r="B373" s="164">
        <v>4695</v>
      </c>
      <c r="C373" s="16" t="s">
        <v>3282</v>
      </c>
      <c r="D373" s="32" t="s">
        <v>102</v>
      </c>
      <c r="E373" s="118"/>
      <c r="F373" s="119" t="s">
        <v>128</v>
      </c>
      <c r="G373" s="30" t="s">
        <v>128</v>
      </c>
      <c r="H373" s="30" t="s">
        <v>128</v>
      </c>
      <c r="I373" s="30" t="s">
        <v>128</v>
      </c>
      <c r="J373" s="30" t="s">
        <v>21</v>
      </c>
      <c r="K373" s="30" t="s">
        <v>21</v>
      </c>
      <c r="L373" s="22"/>
      <c r="M373" s="20"/>
      <c r="N373" s="20"/>
      <c r="O373" s="20"/>
      <c r="P373" s="20"/>
      <c r="Q373" s="20"/>
      <c r="R373" s="20"/>
      <c r="S373" s="120"/>
      <c r="T373" s="181" t="str">
        <f>Table3[[#This Row],[Column12]]</f>
        <v>Auto:</v>
      </c>
      <c r="U373" s="25"/>
      <c r="V373" s="51" t="str">
        <f>IF(Table3[[#This Row],[TagOrderMethod]]="Ratio:","plants per 1 tag",IF(Table3[[#This Row],[TagOrderMethod]]="tags included","",IF(Table3[[#This Row],[TagOrderMethod]]="Qty:","tags",IF(Table3[[#This Row],[TagOrderMethod]]="Auto:",IF(U373&lt;&gt;"","tags","")))))</f>
        <v/>
      </c>
      <c r="W373" s="17">
        <v>50</v>
      </c>
      <c r="X373" s="17" t="str">
        <f>IF(ISNUMBER(SEARCH("tag",Table3[[#This Row],[Notes]])), "Yes", "No")</f>
        <v>No</v>
      </c>
      <c r="Y373" s="17" t="str">
        <f>IF(Table3[[#This Row],[Column11]]="yes","tags included","Auto:")</f>
        <v>Auto:</v>
      </c>
      <c r="Z3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Row],[TagOrderMethod]]="Auto:",IF(U373&gt;0,U373,IF(COUNTBLANK(L373:S373)=8,"",(IF(Table3[[#This Row],[Column11]]&lt;&gt;"no",Table3[[#This Row],[Size]]*(SUM(Table3[[#This Row],[Date 1]:[Date 8]])),"")))),""))),(Table3[[#This Row],[Bundle]])),"")</f>
        <v/>
      </c>
      <c r="AB373" s="94" t="str">
        <f t="shared" si="6"/>
        <v/>
      </c>
      <c r="AC373" s="75"/>
      <c r="AD373" s="42"/>
      <c r="AE373" s="43"/>
      <c r="AF373" s="44"/>
      <c r="AG373" s="134" t="s">
        <v>4356</v>
      </c>
      <c r="AH373" s="134" t="s">
        <v>4357</v>
      </c>
      <c r="AI373" s="134" t="s">
        <v>4358</v>
      </c>
      <c r="AJ373" s="134" t="s">
        <v>4359</v>
      </c>
      <c r="AK373" s="134" t="s">
        <v>21</v>
      </c>
      <c r="AL373" s="134" t="s">
        <v>21</v>
      </c>
      <c r="AM373" s="134" t="b">
        <f>IF(AND(Table3[[#This Row],[Column68]]=TRUE,COUNTBLANK(Table3[[#This Row],[Date 1]:[Date 8]])=8),TRUE,FALSE)</f>
        <v>0</v>
      </c>
      <c r="AN373" s="134" t="b">
        <f>COUNTIF(Table3[[#This Row],[512]:[51]],"yes")&gt;0</f>
        <v>0</v>
      </c>
      <c r="AO373" s="45" t="str">
        <f>IF(Table3[[#This Row],[512]]="yes",Table3[[#This Row],[Column1]],"")</f>
        <v/>
      </c>
      <c r="AP373" s="45" t="str">
        <f>IF(Table3[[#This Row],[250]]="yes",Table3[[#This Row],[Column1.5]],"")</f>
        <v/>
      </c>
      <c r="AQ373" s="45" t="str">
        <f>IF(Table3[[#This Row],[288]]="yes",Table3[[#This Row],[Column2]],"")</f>
        <v/>
      </c>
      <c r="AR373" s="45" t="str">
        <f>IF(Table3[[#This Row],[144]]="yes",Table3[[#This Row],[Column3]],"")</f>
        <v/>
      </c>
      <c r="AS373" s="45" t="str">
        <f>IF(Table3[[#This Row],[26]]="yes",Table3[[#This Row],[Column4]],"")</f>
        <v/>
      </c>
      <c r="AT373" s="45" t="str">
        <f>IF(Table3[[#This Row],[51]]="yes",Table3[[#This Row],[Column5]],"")</f>
        <v/>
      </c>
      <c r="AU373" s="29" t="str">
        <f>IF(COUNTBLANK(Table3[[#This Row],[Date 1]:[Date 8]])=7,IF(Table3[[#This Row],[Column9]]&lt;&gt;"",IF(SUM(L373:S373)&lt;&gt;0,Table3[[#This Row],[Column9]],""),""),(SUBSTITUTE(TRIM(SUBSTITUTE(AO373&amp;","&amp;AP373&amp;","&amp;AQ373&amp;","&amp;AR373&amp;","&amp;AS373&amp;","&amp;AT373&amp;",",","," "))," ",", ")))</f>
        <v/>
      </c>
      <c r="AV373" s="35" t="str">
        <f>IF(COUNTBLANK(L373:AC373)&lt;&gt;13,IF(Table3[[#This Row],[Comments]]="Please order in multiples of 20. Minimum order of 100.",IF(COUNTBLANK(Table3[[#This Row],[Date 1]:[Order]])=12,"",1),1),IF(OR(F373="yes",G373="yes",H373="yes",I373="yes",J373="yes",K373="yes"="yes"),1,""))</f>
        <v/>
      </c>
    </row>
    <row r="374" spans="2:48" ht="36" thickBot="1" x14ac:dyDescent="0.4">
      <c r="B374" s="164">
        <v>4700</v>
      </c>
      <c r="C374" s="16" t="s">
        <v>3282</v>
      </c>
      <c r="D374" s="32" t="s">
        <v>103</v>
      </c>
      <c r="E374" s="118"/>
      <c r="F374" s="119" t="s">
        <v>128</v>
      </c>
      <c r="G374" s="30" t="s">
        <v>128</v>
      </c>
      <c r="H374" s="30" t="s">
        <v>128</v>
      </c>
      <c r="I374" s="30" t="s">
        <v>128</v>
      </c>
      <c r="J374" s="30" t="s">
        <v>21</v>
      </c>
      <c r="K374" s="30" t="s">
        <v>21</v>
      </c>
      <c r="L374" s="22"/>
      <c r="M374" s="20"/>
      <c r="N374" s="20"/>
      <c r="O374" s="20"/>
      <c r="P374" s="20"/>
      <c r="Q374" s="20"/>
      <c r="R374" s="20"/>
      <c r="S374" s="120"/>
      <c r="T374" s="181" t="str">
        <f>Table3[[#This Row],[Column12]]</f>
        <v>Auto:</v>
      </c>
      <c r="U374" s="25"/>
      <c r="V374" s="51" t="str">
        <f>IF(Table3[[#This Row],[TagOrderMethod]]="Ratio:","plants per 1 tag",IF(Table3[[#This Row],[TagOrderMethod]]="tags included","",IF(Table3[[#This Row],[TagOrderMethod]]="Qty:","tags",IF(Table3[[#This Row],[TagOrderMethod]]="Auto:",IF(U374&lt;&gt;"","tags","")))))</f>
        <v/>
      </c>
      <c r="W374" s="17">
        <v>50</v>
      </c>
      <c r="X374" s="17" t="str">
        <f>IF(ISNUMBER(SEARCH("tag",Table3[[#This Row],[Notes]])), "Yes", "No")</f>
        <v>No</v>
      </c>
      <c r="Y374" s="17" t="str">
        <f>IF(Table3[[#This Row],[Column11]]="yes","tags included","Auto:")</f>
        <v>Auto:</v>
      </c>
      <c r="Z3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Row],[TagOrderMethod]]="Auto:",IF(U374&gt;0,U374,IF(COUNTBLANK(L374:S374)=8,"",(IF(Table3[[#This Row],[Column11]]&lt;&gt;"no",Table3[[#This Row],[Size]]*(SUM(Table3[[#This Row],[Date 1]:[Date 8]])),"")))),""))),(Table3[[#This Row],[Bundle]])),"")</f>
        <v/>
      </c>
      <c r="AB374" s="94" t="str">
        <f t="shared" si="6"/>
        <v/>
      </c>
      <c r="AC374" s="75"/>
      <c r="AD374" s="42"/>
      <c r="AE374" s="43"/>
      <c r="AF374" s="44"/>
      <c r="AG374" s="134" t="s">
        <v>4360</v>
      </c>
      <c r="AH374" s="134" t="s">
        <v>4361</v>
      </c>
      <c r="AI374" s="134" t="s">
        <v>4362</v>
      </c>
      <c r="AJ374" s="134" t="s">
        <v>4363</v>
      </c>
      <c r="AK374" s="134" t="s">
        <v>21</v>
      </c>
      <c r="AL374" s="134" t="s">
        <v>21</v>
      </c>
      <c r="AM374" s="134" t="b">
        <f>IF(AND(Table3[[#This Row],[Column68]]=TRUE,COUNTBLANK(Table3[[#This Row],[Date 1]:[Date 8]])=8),TRUE,FALSE)</f>
        <v>0</v>
      </c>
      <c r="AN374" s="134" t="b">
        <f>COUNTIF(Table3[[#This Row],[512]:[51]],"yes")&gt;0</f>
        <v>0</v>
      </c>
      <c r="AO374" s="45" t="str">
        <f>IF(Table3[[#This Row],[512]]="yes",Table3[[#This Row],[Column1]],"")</f>
        <v/>
      </c>
      <c r="AP374" s="45" t="str">
        <f>IF(Table3[[#This Row],[250]]="yes",Table3[[#This Row],[Column1.5]],"")</f>
        <v/>
      </c>
      <c r="AQ374" s="45" t="str">
        <f>IF(Table3[[#This Row],[288]]="yes",Table3[[#This Row],[Column2]],"")</f>
        <v/>
      </c>
      <c r="AR374" s="45" t="str">
        <f>IF(Table3[[#This Row],[144]]="yes",Table3[[#This Row],[Column3]],"")</f>
        <v/>
      </c>
      <c r="AS374" s="45" t="str">
        <f>IF(Table3[[#This Row],[26]]="yes",Table3[[#This Row],[Column4]],"")</f>
        <v/>
      </c>
      <c r="AT374" s="45" t="str">
        <f>IF(Table3[[#This Row],[51]]="yes",Table3[[#This Row],[Column5]],"")</f>
        <v/>
      </c>
      <c r="AU374" s="29" t="str">
        <f>IF(COUNTBLANK(Table3[[#This Row],[Date 1]:[Date 8]])=7,IF(Table3[[#This Row],[Column9]]&lt;&gt;"",IF(SUM(L374:S374)&lt;&gt;0,Table3[[#This Row],[Column9]],""),""),(SUBSTITUTE(TRIM(SUBSTITUTE(AO374&amp;","&amp;AP374&amp;","&amp;AQ374&amp;","&amp;AR374&amp;","&amp;AS374&amp;","&amp;AT374&amp;",",","," "))," ",", ")))</f>
        <v/>
      </c>
      <c r="AV374" s="35" t="str">
        <f>IF(COUNTBLANK(L374:AC374)&lt;&gt;13,IF(Table3[[#This Row],[Comments]]="Please order in multiples of 20. Minimum order of 100.",IF(COUNTBLANK(Table3[[#This Row],[Date 1]:[Order]])=12,"",1),1),IF(OR(F374="yes",G374="yes",H374="yes",I374="yes",J374="yes",K374="yes"="yes"),1,""))</f>
        <v/>
      </c>
    </row>
    <row r="375" spans="2:48" ht="36" thickBot="1" x14ac:dyDescent="0.4">
      <c r="B375" s="164">
        <v>4740</v>
      </c>
      <c r="C375" s="16" t="s">
        <v>3282</v>
      </c>
      <c r="D375" s="32" t="s">
        <v>420</v>
      </c>
      <c r="E375" s="118"/>
      <c r="F375" s="119" t="s">
        <v>128</v>
      </c>
      <c r="G375" s="30" t="s">
        <v>128</v>
      </c>
      <c r="H375" s="30" t="s">
        <v>128</v>
      </c>
      <c r="I375" s="30" t="s">
        <v>128</v>
      </c>
      <c r="J375" s="30" t="s">
        <v>21</v>
      </c>
      <c r="K375" s="30" t="s">
        <v>21</v>
      </c>
      <c r="L375" s="22"/>
      <c r="M375" s="20"/>
      <c r="N375" s="20"/>
      <c r="O375" s="20"/>
      <c r="P375" s="20"/>
      <c r="Q375" s="20"/>
      <c r="R375" s="20"/>
      <c r="S375" s="120"/>
      <c r="T375" s="181" t="str">
        <f>Table3[[#This Row],[Column12]]</f>
        <v>Auto:</v>
      </c>
      <c r="U375" s="25"/>
      <c r="V375" s="51" t="str">
        <f>IF(Table3[[#This Row],[TagOrderMethod]]="Ratio:","plants per 1 tag",IF(Table3[[#This Row],[TagOrderMethod]]="tags included","",IF(Table3[[#This Row],[TagOrderMethod]]="Qty:","tags",IF(Table3[[#This Row],[TagOrderMethod]]="Auto:",IF(U375&lt;&gt;"","tags","")))))</f>
        <v/>
      </c>
      <c r="W375" s="17">
        <v>50</v>
      </c>
      <c r="X375" s="17" t="str">
        <f>IF(ISNUMBER(SEARCH("tag",Table3[[#This Row],[Notes]])), "Yes", "No")</f>
        <v>No</v>
      </c>
      <c r="Y375" s="17" t="str">
        <f>IF(Table3[[#This Row],[Column11]]="yes","tags included","Auto:")</f>
        <v>Auto:</v>
      </c>
      <c r="Z3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Row],[TagOrderMethod]]="Auto:",IF(U375&gt;0,U375,IF(COUNTBLANK(L375:S375)=8,"",(IF(Table3[[#This Row],[Column11]]&lt;&gt;"no",Table3[[#This Row],[Size]]*(SUM(Table3[[#This Row],[Date 1]:[Date 8]])),"")))),""))),(Table3[[#This Row],[Bundle]])),"")</f>
        <v/>
      </c>
      <c r="AB375" s="94" t="str">
        <f t="shared" si="6"/>
        <v/>
      </c>
      <c r="AC375" s="75"/>
      <c r="AD375" s="42"/>
      <c r="AE375" s="43"/>
      <c r="AF375" s="44"/>
      <c r="AG375" s="134" t="s">
        <v>4364</v>
      </c>
      <c r="AH375" s="134" t="s">
        <v>4365</v>
      </c>
      <c r="AI375" s="134" t="s">
        <v>4366</v>
      </c>
      <c r="AJ375" s="134" t="s">
        <v>4367</v>
      </c>
      <c r="AK375" s="134" t="s">
        <v>21</v>
      </c>
      <c r="AL375" s="134" t="s">
        <v>21</v>
      </c>
      <c r="AM375" s="134" t="b">
        <f>IF(AND(Table3[[#This Row],[Column68]]=TRUE,COUNTBLANK(Table3[[#This Row],[Date 1]:[Date 8]])=8),TRUE,FALSE)</f>
        <v>0</v>
      </c>
      <c r="AN375" s="134" t="b">
        <f>COUNTIF(Table3[[#This Row],[512]:[51]],"yes")&gt;0</f>
        <v>0</v>
      </c>
      <c r="AO375" s="45" t="str">
        <f>IF(Table3[[#This Row],[512]]="yes",Table3[[#This Row],[Column1]],"")</f>
        <v/>
      </c>
      <c r="AP375" s="45" t="str">
        <f>IF(Table3[[#This Row],[250]]="yes",Table3[[#This Row],[Column1.5]],"")</f>
        <v/>
      </c>
      <c r="AQ375" s="45" t="str">
        <f>IF(Table3[[#This Row],[288]]="yes",Table3[[#This Row],[Column2]],"")</f>
        <v/>
      </c>
      <c r="AR375" s="45" t="str">
        <f>IF(Table3[[#This Row],[144]]="yes",Table3[[#This Row],[Column3]],"")</f>
        <v/>
      </c>
      <c r="AS375" s="45" t="str">
        <f>IF(Table3[[#This Row],[26]]="yes",Table3[[#This Row],[Column4]],"")</f>
        <v/>
      </c>
      <c r="AT375" s="45" t="str">
        <f>IF(Table3[[#This Row],[51]]="yes",Table3[[#This Row],[Column5]],"")</f>
        <v/>
      </c>
      <c r="AU375" s="29" t="str">
        <f>IF(COUNTBLANK(Table3[[#This Row],[Date 1]:[Date 8]])=7,IF(Table3[[#This Row],[Column9]]&lt;&gt;"",IF(SUM(L375:S375)&lt;&gt;0,Table3[[#This Row],[Column9]],""),""),(SUBSTITUTE(TRIM(SUBSTITUTE(AO375&amp;","&amp;AP375&amp;","&amp;AQ375&amp;","&amp;AR375&amp;","&amp;AS375&amp;","&amp;AT375&amp;",",","," "))," ",", ")))</f>
        <v/>
      </c>
      <c r="AV375" s="35" t="str">
        <f>IF(COUNTBLANK(L375:AC375)&lt;&gt;13,IF(Table3[[#This Row],[Comments]]="Please order in multiples of 20. Minimum order of 100.",IF(COUNTBLANK(Table3[[#This Row],[Date 1]:[Order]])=12,"",1),1),IF(OR(F375="yes",G375="yes",H375="yes",I375="yes",J375="yes",K375="yes"="yes"),1,""))</f>
        <v/>
      </c>
    </row>
    <row r="376" spans="2:48" ht="36" thickBot="1" x14ac:dyDescent="0.4">
      <c r="B376" s="164">
        <v>4800</v>
      </c>
      <c r="C376" s="16" t="s">
        <v>3282</v>
      </c>
      <c r="D376" s="32" t="s">
        <v>1825</v>
      </c>
      <c r="E376" s="118"/>
      <c r="F376" s="119" t="s">
        <v>21</v>
      </c>
      <c r="G376" s="30" t="s">
        <v>21</v>
      </c>
      <c r="H376" s="30" t="s">
        <v>128</v>
      </c>
      <c r="I376" s="30" t="s">
        <v>128</v>
      </c>
      <c r="J376" s="30" t="s">
        <v>128</v>
      </c>
      <c r="K376" s="30" t="s">
        <v>21</v>
      </c>
      <c r="L376" s="22"/>
      <c r="M376" s="20"/>
      <c r="N376" s="20"/>
      <c r="O376" s="20"/>
      <c r="P376" s="20"/>
      <c r="Q376" s="20"/>
      <c r="R376" s="20"/>
      <c r="S376" s="120"/>
      <c r="T376" s="181" t="str">
        <f>Table3[[#This Row],[Column12]]</f>
        <v>Auto:</v>
      </c>
      <c r="U376" s="25"/>
      <c r="V376" s="51" t="str">
        <f>IF(Table3[[#This Row],[TagOrderMethod]]="Ratio:","plants per 1 tag",IF(Table3[[#This Row],[TagOrderMethod]]="tags included","",IF(Table3[[#This Row],[TagOrderMethod]]="Qty:","tags",IF(Table3[[#This Row],[TagOrderMethod]]="Auto:",IF(U376&lt;&gt;"","tags","")))))</f>
        <v/>
      </c>
      <c r="W376" s="17">
        <v>50</v>
      </c>
      <c r="X376" s="17" t="str">
        <f>IF(ISNUMBER(SEARCH("tag",Table3[[#This Row],[Notes]])), "Yes", "No")</f>
        <v>No</v>
      </c>
      <c r="Y376" s="17" t="str">
        <f>IF(Table3[[#This Row],[Column11]]="yes","tags included","Auto:")</f>
        <v>Auto:</v>
      </c>
      <c r="Z3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Row],[TagOrderMethod]]="Auto:",IF(U376&gt;0,U376,IF(COUNTBLANK(L376:S376)=8,"",(IF(Table3[[#This Row],[Column11]]&lt;&gt;"no",Table3[[#This Row],[Size]]*(SUM(Table3[[#This Row],[Date 1]:[Date 8]])),"")))),""))),(Table3[[#This Row],[Bundle]])),"")</f>
        <v/>
      </c>
      <c r="AB376" s="94" t="str">
        <f t="shared" si="6"/>
        <v/>
      </c>
      <c r="AC376" s="75"/>
      <c r="AD376" s="42"/>
      <c r="AE376" s="43"/>
      <c r="AF376" s="44"/>
      <c r="AG376" s="134" t="s">
        <v>21</v>
      </c>
      <c r="AH376" s="134" t="s">
        <v>21</v>
      </c>
      <c r="AI376" s="134" t="s">
        <v>4368</v>
      </c>
      <c r="AJ376" s="134" t="s">
        <v>4369</v>
      </c>
      <c r="AK376" s="134" t="s">
        <v>4370</v>
      </c>
      <c r="AL376" s="134" t="s">
        <v>21</v>
      </c>
      <c r="AM376" s="134" t="b">
        <f>IF(AND(Table3[[#This Row],[Column68]]=TRUE,COUNTBLANK(Table3[[#This Row],[Date 1]:[Date 8]])=8),TRUE,FALSE)</f>
        <v>0</v>
      </c>
      <c r="AN376" s="134" t="b">
        <f>COUNTIF(Table3[[#This Row],[512]:[51]],"yes")&gt;0</f>
        <v>0</v>
      </c>
      <c r="AO376" s="45" t="str">
        <f>IF(Table3[[#This Row],[512]]="yes",Table3[[#This Row],[Column1]],"")</f>
        <v/>
      </c>
      <c r="AP376" s="45" t="str">
        <f>IF(Table3[[#This Row],[250]]="yes",Table3[[#This Row],[Column1.5]],"")</f>
        <v/>
      </c>
      <c r="AQ376" s="45" t="str">
        <f>IF(Table3[[#This Row],[288]]="yes",Table3[[#This Row],[Column2]],"")</f>
        <v/>
      </c>
      <c r="AR376" s="45" t="str">
        <f>IF(Table3[[#This Row],[144]]="yes",Table3[[#This Row],[Column3]],"")</f>
        <v/>
      </c>
      <c r="AS376" s="45" t="str">
        <f>IF(Table3[[#This Row],[26]]="yes",Table3[[#This Row],[Column4]],"")</f>
        <v/>
      </c>
      <c r="AT376" s="45" t="str">
        <f>IF(Table3[[#This Row],[51]]="yes",Table3[[#This Row],[Column5]],"")</f>
        <v/>
      </c>
      <c r="AU376" s="29" t="str">
        <f>IF(COUNTBLANK(Table3[[#This Row],[Date 1]:[Date 8]])=7,IF(Table3[[#This Row],[Column9]]&lt;&gt;"",IF(SUM(L376:S376)&lt;&gt;0,Table3[[#This Row],[Column9]],""),""),(SUBSTITUTE(TRIM(SUBSTITUTE(AO376&amp;","&amp;AP376&amp;","&amp;AQ376&amp;","&amp;AR376&amp;","&amp;AS376&amp;","&amp;AT376&amp;",",","," "))," ",", ")))</f>
        <v/>
      </c>
      <c r="AV376" s="35" t="str">
        <f>IF(COUNTBLANK(L376:AC376)&lt;&gt;13,IF(Table3[[#This Row],[Comments]]="Please order in multiples of 20. Minimum order of 100.",IF(COUNTBLANK(Table3[[#This Row],[Date 1]:[Order]])=12,"",1),1),IF(OR(F376="yes",G376="yes",H376="yes",I376="yes",J376="yes",K376="yes"="yes"),1,""))</f>
        <v/>
      </c>
    </row>
    <row r="377" spans="2:48" ht="36" thickBot="1" x14ac:dyDescent="0.4">
      <c r="B377" s="164">
        <v>4805</v>
      </c>
      <c r="C377" s="16" t="s">
        <v>3282</v>
      </c>
      <c r="D377" s="32" t="s">
        <v>766</v>
      </c>
      <c r="E377" s="118"/>
      <c r="F377" s="119" t="s">
        <v>21</v>
      </c>
      <c r="G377" s="30" t="s">
        <v>21</v>
      </c>
      <c r="H377" s="30" t="s">
        <v>128</v>
      </c>
      <c r="I377" s="30" t="s">
        <v>128</v>
      </c>
      <c r="J377" s="30" t="s">
        <v>128</v>
      </c>
      <c r="K377" s="30" t="s">
        <v>21</v>
      </c>
      <c r="L377" s="22"/>
      <c r="M377" s="20"/>
      <c r="N377" s="20"/>
      <c r="O377" s="20"/>
      <c r="P377" s="20"/>
      <c r="Q377" s="20"/>
      <c r="R377" s="20"/>
      <c r="S377" s="120"/>
      <c r="T377" s="181" t="str">
        <f>Table3[[#This Row],[Column12]]</f>
        <v>Auto:</v>
      </c>
      <c r="U377" s="25"/>
      <c r="V377" s="51" t="str">
        <f>IF(Table3[[#This Row],[TagOrderMethod]]="Ratio:","plants per 1 tag",IF(Table3[[#This Row],[TagOrderMethod]]="tags included","",IF(Table3[[#This Row],[TagOrderMethod]]="Qty:","tags",IF(Table3[[#This Row],[TagOrderMethod]]="Auto:",IF(U377&lt;&gt;"","tags","")))))</f>
        <v/>
      </c>
      <c r="W377" s="17">
        <v>50</v>
      </c>
      <c r="X377" s="17" t="str">
        <f>IF(ISNUMBER(SEARCH("tag",Table3[[#This Row],[Notes]])), "Yes", "No")</f>
        <v>No</v>
      </c>
      <c r="Y377" s="17" t="str">
        <f>IF(Table3[[#This Row],[Column11]]="yes","tags included","Auto:")</f>
        <v>Auto:</v>
      </c>
      <c r="Z3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Row],[TagOrderMethod]]="Auto:",IF(U377&gt;0,U377,IF(COUNTBLANK(L377:S377)=8,"",(IF(Table3[[#This Row],[Column11]]&lt;&gt;"no",Table3[[#This Row],[Size]]*(SUM(Table3[[#This Row],[Date 1]:[Date 8]])),"")))),""))),(Table3[[#This Row],[Bundle]])),"")</f>
        <v/>
      </c>
      <c r="AB377" s="94" t="str">
        <f t="shared" si="6"/>
        <v/>
      </c>
      <c r="AC377" s="75"/>
      <c r="AD377" s="42"/>
      <c r="AE377" s="43"/>
      <c r="AF377" s="44"/>
      <c r="AG377" s="134" t="s">
        <v>21</v>
      </c>
      <c r="AH377" s="134" t="s">
        <v>21</v>
      </c>
      <c r="AI377" s="134" t="s">
        <v>4371</v>
      </c>
      <c r="AJ377" s="134" t="s">
        <v>4372</v>
      </c>
      <c r="AK377" s="134" t="s">
        <v>4373</v>
      </c>
      <c r="AL377" s="134" t="s">
        <v>21</v>
      </c>
      <c r="AM377" s="134" t="b">
        <f>IF(AND(Table3[[#This Row],[Column68]]=TRUE,COUNTBLANK(Table3[[#This Row],[Date 1]:[Date 8]])=8),TRUE,FALSE)</f>
        <v>0</v>
      </c>
      <c r="AN377" s="134" t="b">
        <f>COUNTIF(Table3[[#This Row],[512]:[51]],"yes")&gt;0</f>
        <v>0</v>
      </c>
      <c r="AO377" s="45" t="str">
        <f>IF(Table3[[#This Row],[512]]="yes",Table3[[#This Row],[Column1]],"")</f>
        <v/>
      </c>
      <c r="AP377" s="45" t="str">
        <f>IF(Table3[[#This Row],[250]]="yes",Table3[[#This Row],[Column1.5]],"")</f>
        <v/>
      </c>
      <c r="AQ377" s="45" t="str">
        <f>IF(Table3[[#This Row],[288]]="yes",Table3[[#This Row],[Column2]],"")</f>
        <v/>
      </c>
      <c r="AR377" s="45" t="str">
        <f>IF(Table3[[#This Row],[144]]="yes",Table3[[#This Row],[Column3]],"")</f>
        <v/>
      </c>
      <c r="AS377" s="45" t="str">
        <f>IF(Table3[[#This Row],[26]]="yes",Table3[[#This Row],[Column4]],"")</f>
        <v/>
      </c>
      <c r="AT377" s="45" t="str">
        <f>IF(Table3[[#This Row],[51]]="yes",Table3[[#This Row],[Column5]],"")</f>
        <v/>
      </c>
      <c r="AU377" s="29" t="str">
        <f>IF(COUNTBLANK(Table3[[#This Row],[Date 1]:[Date 8]])=7,IF(Table3[[#This Row],[Column9]]&lt;&gt;"",IF(SUM(L377:S377)&lt;&gt;0,Table3[[#This Row],[Column9]],""),""),(SUBSTITUTE(TRIM(SUBSTITUTE(AO377&amp;","&amp;AP377&amp;","&amp;AQ377&amp;","&amp;AR377&amp;","&amp;AS377&amp;","&amp;AT377&amp;",",","," "))," ",", ")))</f>
        <v/>
      </c>
      <c r="AV377" s="35" t="str">
        <f>IF(COUNTBLANK(L377:AC377)&lt;&gt;13,IF(Table3[[#This Row],[Comments]]="Please order in multiples of 20. Minimum order of 100.",IF(COUNTBLANK(Table3[[#This Row],[Date 1]:[Order]])=12,"",1),1),IF(OR(F377="yes",G377="yes",H377="yes",I377="yes",J377="yes",K377="yes"="yes"),1,""))</f>
        <v/>
      </c>
    </row>
    <row r="378" spans="2:48" ht="36" thickBot="1" x14ac:dyDescent="0.4">
      <c r="B378" s="164">
        <v>4810</v>
      </c>
      <c r="C378" s="16" t="s">
        <v>3282</v>
      </c>
      <c r="D378" s="32" t="s">
        <v>104</v>
      </c>
      <c r="E378" s="118"/>
      <c r="F378" s="119" t="s">
        <v>21</v>
      </c>
      <c r="G378" s="30" t="s">
        <v>21</v>
      </c>
      <c r="H378" s="30" t="s">
        <v>128</v>
      </c>
      <c r="I378" s="30" t="s">
        <v>128</v>
      </c>
      <c r="J378" s="30" t="s">
        <v>128</v>
      </c>
      <c r="K378" s="30" t="s">
        <v>21</v>
      </c>
      <c r="L378" s="22"/>
      <c r="M378" s="20"/>
      <c r="N378" s="20"/>
      <c r="O378" s="20"/>
      <c r="P378" s="20"/>
      <c r="Q378" s="20"/>
      <c r="R378" s="20"/>
      <c r="S378" s="120"/>
      <c r="T378" s="181" t="str">
        <f>Table3[[#This Row],[Column12]]</f>
        <v>Auto:</v>
      </c>
      <c r="U378" s="25"/>
      <c r="V378" s="51" t="str">
        <f>IF(Table3[[#This Row],[TagOrderMethod]]="Ratio:","plants per 1 tag",IF(Table3[[#This Row],[TagOrderMethod]]="tags included","",IF(Table3[[#This Row],[TagOrderMethod]]="Qty:","tags",IF(Table3[[#This Row],[TagOrderMethod]]="Auto:",IF(U378&lt;&gt;"","tags","")))))</f>
        <v/>
      </c>
      <c r="W378" s="17">
        <v>50</v>
      </c>
      <c r="X378" s="17" t="str">
        <f>IF(ISNUMBER(SEARCH("tag",Table3[[#This Row],[Notes]])), "Yes", "No")</f>
        <v>No</v>
      </c>
      <c r="Y378" s="17" t="str">
        <f>IF(Table3[[#This Row],[Column11]]="yes","tags included","Auto:")</f>
        <v>Auto:</v>
      </c>
      <c r="Z3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Row],[TagOrderMethod]]="Auto:",IF(U378&gt;0,U378,IF(COUNTBLANK(L378:S378)=8,"",(IF(Table3[[#This Row],[Column11]]&lt;&gt;"no",Table3[[#This Row],[Size]]*(SUM(Table3[[#This Row],[Date 1]:[Date 8]])),"")))),""))),(Table3[[#This Row],[Bundle]])),"")</f>
        <v/>
      </c>
      <c r="AB378" s="94" t="str">
        <f t="shared" si="6"/>
        <v/>
      </c>
      <c r="AC378" s="75"/>
      <c r="AD378" s="42"/>
      <c r="AE378" s="43"/>
      <c r="AF378" s="44"/>
      <c r="AG378" s="134" t="s">
        <v>21</v>
      </c>
      <c r="AH378" s="134" t="s">
        <v>21</v>
      </c>
      <c r="AI378" s="134" t="s">
        <v>4374</v>
      </c>
      <c r="AJ378" s="134" t="s">
        <v>4375</v>
      </c>
      <c r="AK378" s="134" t="s">
        <v>4376</v>
      </c>
      <c r="AL378" s="134" t="s">
        <v>21</v>
      </c>
      <c r="AM378" s="134" t="b">
        <f>IF(AND(Table3[[#This Row],[Column68]]=TRUE,COUNTBLANK(Table3[[#This Row],[Date 1]:[Date 8]])=8),TRUE,FALSE)</f>
        <v>0</v>
      </c>
      <c r="AN378" s="134" t="b">
        <f>COUNTIF(Table3[[#This Row],[512]:[51]],"yes")&gt;0</f>
        <v>0</v>
      </c>
      <c r="AO378" s="45" t="str">
        <f>IF(Table3[[#This Row],[512]]="yes",Table3[[#This Row],[Column1]],"")</f>
        <v/>
      </c>
      <c r="AP378" s="45" t="str">
        <f>IF(Table3[[#This Row],[250]]="yes",Table3[[#This Row],[Column1.5]],"")</f>
        <v/>
      </c>
      <c r="AQ378" s="45" t="str">
        <f>IF(Table3[[#This Row],[288]]="yes",Table3[[#This Row],[Column2]],"")</f>
        <v/>
      </c>
      <c r="AR378" s="45" t="str">
        <f>IF(Table3[[#This Row],[144]]="yes",Table3[[#This Row],[Column3]],"")</f>
        <v/>
      </c>
      <c r="AS378" s="45" t="str">
        <f>IF(Table3[[#This Row],[26]]="yes",Table3[[#This Row],[Column4]],"")</f>
        <v/>
      </c>
      <c r="AT378" s="45" t="str">
        <f>IF(Table3[[#This Row],[51]]="yes",Table3[[#This Row],[Column5]],"")</f>
        <v/>
      </c>
      <c r="AU378" s="29" t="str">
        <f>IF(COUNTBLANK(Table3[[#This Row],[Date 1]:[Date 8]])=7,IF(Table3[[#This Row],[Column9]]&lt;&gt;"",IF(SUM(L378:S378)&lt;&gt;0,Table3[[#This Row],[Column9]],""),""),(SUBSTITUTE(TRIM(SUBSTITUTE(AO378&amp;","&amp;AP378&amp;","&amp;AQ378&amp;","&amp;AR378&amp;","&amp;AS378&amp;","&amp;AT378&amp;",",","," "))," ",", ")))</f>
        <v/>
      </c>
      <c r="AV378" s="35" t="str">
        <f>IF(COUNTBLANK(L378:AC378)&lt;&gt;13,IF(Table3[[#This Row],[Comments]]="Please order in multiples of 20. Minimum order of 100.",IF(COUNTBLANK(Table3[[#This Row],[Date 1]:[Order]])=12,"",1),1),IF(OR(F378="yes",G378="yes",H378="yes",I378="yes",J378="yes",K378="yes"="yes"),1,""))</f>
        <v/>
      </c>
    </row>
    <row r="379" spans="2:48" ht="36" thickBot="1" x14ac:dyDescent="0.4">
      <c r="B379" s="164">
        <v>4815</v>
      </c>
      <c r="C379" s="16" t="s">
        <v>3282</v>
      </c>
      <c r="D379" s="32" t="s">
        <v>105</v>
      </c>
      <c r="E379" s="118"/>
      <c r="F379" s="119" t="s">
        <v>21</v>
      </c>
      <c r="G379" s="30" t="s">
        <v>21</v>
      </c>
      <c r="H379" s="30" t="s">
        <v>128</v>
      </c>
      <c r="I379" s="30" t="s">
        <v>128</v>
      </c>
      <c r="J379" s="30" t="s">
        <v>128</v>
      </c>
      <c r="K379" s="30" t="s">
        <v>21</v>
      </c>
      <c r="L379" s="22"/>
      <c r="M379" s="20"/>
      <c r="N379" s="20"/>
      <c r="O379" s="20"/>
      <c r="P379" s="20"/>
      <c r="Q379" s="20"/>
      <c r="R379" s="20"/>
      <c r="S379" s="120"/>
      <c r="T379" s="181" t="str">
        <f>Table3[[#This Row],[Column12]]</f>
        <v>Auto:</v>
      </c>
      <c r="U379" s="25"/>
      <c r="V379" s="51" t="str">
        <f>IF(Table3[[#This Row],[TagOrderMethod]]="Ratio:","plants per 1 tag",IF(Table3[[#This Row],[TagOrderMethod]]="tags included","",IF(Table3[[#This Row],[TagOrderMethod]]="Qty:","tags",IF(Table3[[#This Row],[TagOrderMethod]]="Auto:",IF(U379&lt;&gt;"","tags","")))))</f>
        <v/>
      </c>
      <c r="W379" s="17">
        <v>50</v>
      </c>
      <c r="X379" s="17" t="str">
        <f>IF(ISNUMBER(SEARCH("tag",Table3[[#This Row],[Notes]])), "Yes", "No")</f>
        <v>No</v>
      </c>
      <c r="Y379" s="17" t="str">
        <f>IF(Table3[[#This Row],[Column11]]="yes","tags included","Auto:")</f>
        <v>Auto:</v>
      </c>
      <c r="Z3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Row],[TagOrderMethod]]="Auto:",IF(U379&gt;0,U379,IF(COUNTBLANK(L379:S379)=8,"",(IF(Table3[[#This Row],[Column11]]&lt;&gt;"no",Table3[[#This Row],[Size]]*(SUM(Table3[[#This Row],[Date 1]:[Date 8]])),"")))),""))),(Table3[[#This Row],[Bundle]])),"")</f>
        <v/>
      </c>
      <c r="AB379" s="94" t="str">
        <f t="shared" si="6"/>
        <v/>
      </c>
      <c r="AC379" s="75"/>
      <c r="AD379" s="42"/>
      <c r="AE379" s="43"/>
      <c r="AF379" s="44"/>
      <c r="AG379" s="134" t="s">
        <v>21</v>
      </c>
      <c r="AH379" s="134" t="s">
        <v>21</v>
      </c>
      <c r="AI379" s="134" t="s">
        <v>4377</v>
      </c>
      <c r="AJ379" s="134" t="s">
        <v>4378</v>
      </c>
      <c r="AK379" s="134" t="s">
        <v>4379</v>
      </c>
      <c r="AL379" s="134" t="s">
        <v>21</v>
      </c>
      <c r="AM379" s="134" t="b">
        <f>IF(AND(Table3[[#This Row],[Column68]]=TRUE,COUNTBLANK(Table3[[#This Row],[Date 1]:[Date 8]])=8),TRUE,FALSE)</f>
        <v>0</v>
      </c>
      <c r="AN379" s="134" t="b">
        <f>COUNTIF(Table3[[#This Row],[512]:[51]],"yes")&gt;0</f>
        <v>0</v>
      </c>
      <c r="AO379" s="45" t="str">
        <f>IF(Table3[[#This Row],[512]]="yes",Table3[[#This Row],[Column1]],"")</f>
        <v/>
      </c>
      <c r="AP379" s="45" t="str">
        <f>IF(Table3[[#This Row],[250]]="yes",Table3[[#This Row],[Column1.5]],"")</f>
        <v/>
      </c>
      <c r="AQ379" s="45" t="str">
        <f>IF(Table3[[#This Row],[288]]="yes",Table3[[#This Row],[Column2]],"")</f>
        <v/>
      </c>
      <c r="AR379" s="45" t="str">
        <f>IF(Table3[[#This Row],[144]]="yes",Table3[[#This Row],[Column3]],"")</f>
        <v/>
      </c>
      <c r="AS379" s="45" t="str">
        <f>IF(Table3[[#This Row],[26]]="yes",Table3[[#This Row],[Column4]],"")</f>
        <v/>
      </c>
      <c r="AT379" s="45" t="str">
        <f>IF(Table3[[#This Row],[51]]="yes",Table3[[#This Row],[Column5]],"")</f>
        <v/>
      </c>
      <c r="AU379" s="29" t="str">
        <f>IF(COUNTBLANK(Table3[[#This Row],[Date 1]:[Date 8]])=7,IF(Table3[[#This Row],[Column9]]&lt;&gt;"",IF(SUM(L379:S379)&lt;&gt;0,Table3[[#This Row],[Column9]],""),""),(SUBSTITUTE(TRIM(SUBSTITUTE(AO379&amp;","&amp;AP379&amp;","&amp;AQ379&amp;","&amp;AR379&amp;","&amp;AS379&amp;","&amp;AT379&amp;",",","," "))," ",", ")))</f>
        <v/>
      </c>
      <c r="AV379" s="35" t="str">
        <f>IF(COUNTBLANK(L379:AC379)&lt;&gt;13,IF(Table3[[#This Row],[Comments]]="Please order in multiples of 20. Minimum order of 100.",IF(COUNTBLANK(Table3[[#This Row],[Date 1]:[Order]])=12,"",1),1),IF(OR(F379="yes",G379="yes",H379="yes",I379="yes",J379="yes",K379="yes"="yes"),1,""))</f>
        <v/>
      </c>
    </row>
    <row r="380" spans="2:48" ht="36" thickBot="1" x14ac:dyDescent="0.4">
      <c r="B380" s="164">
        <v>4820</v>
      </c>
      <c r="C380" s="16" t="s">
        <v>3282</v>
      </c>
      <c r="D380" s="32" t="s">
        <v>106</v>
      </c>
      <c r="E380" s="118"/>
      <c r="F380" s="119" t="s">
        <v>21</v>
      </c>
      <c r="G380" s="30" t="s">
        <v>21</v>
      </c>
      <c r="H380" s="30" t="s">
        <v>128</v>
      </c>
      <c r="I380" s="30" t="s">
        <v>128</v>
      </c>
      <c r="J380" s="30" t="s">
        <v>128</v>
      </c>
      <c r="K380" s="30" t="s">
        <v>21</v>
      </c>
      <c r="L380" s="22"/>
      <c r="M380" s="20"/>
      <c r="N380" s="20"/>
      <c r="O380" s="20"/>
      <c r="P380" s="20"/>
      <c r="Q380" s="20"/>
      <c r="R380" s="20"/>
      <c r="S380" s="120"/>
      <c r="T380" s="181" t="str">
        <f>Table3[[#This Row],[Column12]]</f>
        <v>Auto:</v>
      </c>
      <c r="U380" s="25"/>
      <c r="V380" s="51" t="str">
        <f>IF(Table3[[#This Row],[TagOrderMethod]]="Ratio:","plants per 1 tag",IF(Table3[[#This Row],[TagOrderMethod]]="tags included","",IF(Table3[[#This Row],[TagOrderMethod]]="Qty:","tags",IF(Table3[[#This Row],[TagOrderMethod]]="Auto:",IF(U380&lt;&gt;"","tags","")))))</f>
        <v/>
      </c>
      <c r="W380" s="17">
        <v>50</v>
      </c>
      <c r="X380" s="17" t="str">
        <f>IF(ISNUMBER(SEARCH("tag",Table3[[#This Row],[Notes]])), "Yes", "No")</f>
        <v>No</v>
      </c>
      <c r="Y380" s="17" t="str">
        <f>IF(Table3[[#This Row],[Column11]]="yes","tags included","Auto:")</f>
        <v>Auto:</v>
      </c>
      <c r="Z3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Row],[TagOrderMethod]]="Auto:",IF(U380&gt;0,U380,IF(COUNTBLANK(L380:S380)=8,"",(IF(Table3[[#This Row],[Column11]]&lt;&gt;"no",Table3[[#This Row],[Size]]*(SUM(Table3[[#This Row],[Date 1]:[Date 8]])),"")))),""))),(Table3[[#This Row],[Bundle]])),"")</f>
        <v/>
      </c>
      <c r="AB380" s="94" t="str">
        <f t="shared" si="6"/>
        <v/>
      </c>
      <c r="AC380" s="75"/>
      <c r="AD380" s="42"/>
      <c r="AE380" s="43"/>
      <c r="AF380" s="44"/>
      <c r="AG380" s="134" t="s">
        <v>21</v>
      </c>
      <c r="AH380" s="134" t="s">
        <v>21</v>
      </c>
      <c r="AI380" s="134" t="s">
        <v>4380</v>
      </c>
      <c r="AJ380" s="134" t="s">
        <v>4381</v>
      </c>
      <c r="AK380" s="134" t="s">
        <v>4382</v>
      </c>
      <c r="AL380" s="134" t="s">
        <v>21</v>
      </c>
      <c r="AM380" s="134" t="b">
        <f>IF(AND(Table3[[#This Row],[Column68]]=TRUE,COUNTBLANK(Table3[[#This Row],[Date 1]:[Date 8]])=8),TRUE,FALSE)</f>
        <v>0</v>
      </c>
      <c r="AN380" s="134" t="b">
        <f>COUNTIF(Table3[[#This Row],[512]:[51]],"yes")&gt;0</f>
        <v>0</v>
      </c>
      <c r="AO380" s="45" t="str">
        <f>IF(Table3[[#This Row],[512]]="yes",Table3[[#This Row],[Column1]],"")</f>
        <v/>
      </c>
      <c r="AP380" s="45" t="str">
        <f>IF(Table3[[#This Row],[250]]="yes",Table3[[#This Row],[Column1.5]],"")</f>
        <v/>
      </c>
      <c r="AQ380" s="45" t="str">
        <f>IF(Table3[[#This Row],[288]]="yes",Table3[[#This Row],[Column2]],"")</f>
        <v/>
      </c>
      <c r="AR380" s="45" t="str">
        <f>IF(Table3[[#This Row],[144]]="yes",Table3[[#This Row],[Column3]],"")</f>
        <v/>
      </c>
      <c r="AS380" s="45" t="str">
        <f>IF(Table3[[#This Row],[26]]="yes",Table3[[#This Row],[Column4]],"")</f>
        <v/>
      </c>
      <c r="AT380" s="45" t="str">
        <f>IF(Table3[[#This Row],[51]]="yes",Table3[[#This Row],[Column5]],"")</f>
        <v/>
      </c>
      <c r="AU380" s="29" t="str">
        <f>IF(COUNTBLANK(Table3[[#This Row],[Date 1]:[Date 8]])=7,IF(Table3[[#This Row],[Column9]]&lt;&gt;"",IF(SUM(L380:S380)&lt;&gt;0,Table3[[#This Row],[Column9]],""),""),(SUBSTITUTE(TRIM(SUBSTITUTE(AO380&amp;","&amp;AP380&amp;","&amp;AQ380&amp;","&amp;AR380&amp;","&amp;AS380&amp;","&amp;AT380&amp;",",","," "))," ",", ")))</f>
        <v/>
      </c>
      <c r="AV380" s="35" t="str">
        <f>IF(COUNTBLANK(L380:AC380)&lt;&gt;13,IF(Table3[[#This Row],[Comments]]="Please order in multiples of 20. Minimum order of 100.",IF(COUNTBLANK(Table3[[#This Row],[Date 1]:[Order]])=12,"",1),1),IF(OR(F380="yes",G380="yes",H380="yes",I380="yes",J380="yes",K380="yes"="yes"),1,""))</f>
        <v/>
      </c>
    </row>
    <row r="381" spans="2:48" ht="36" thickBot="1" x14ac:dyDescent="0.4">
      <c r="B381" s="164">
        <v>4825</v>
      </c>
      <c r="C381" s="16" t="s">
        <v>3282</v>
      </c>
      <c r="D381" s="32" t="s">
        <v>174</v>
      </c>
      <c r="E381" s="118"/>
      <c r="F381" s="119" t="s">
        <v>21</v>
      </c>
      <c r="G381" s="30" t="s">
        <v>21</v>
      </c>
      <c r="H381" s="30" t="s">
        <v>128</v>
      </c>
      <c r="I381" s="30" t="s">
        <v>128</v>
      </c>
      <c r="J381" s="30" t="s">
        <v>128</v>
      </c>
      <c r="K381" s="30" t="s">
        <v>21</v>
      </c>
      <c r="L381" s="22"/>
      <c r="M381" s="20"/>
      <c r="N381" s="20"/>
      <c r="O381" s="20"/>
      <c r="P381" s="20"/>
      <c r="Q381" s="20"/>
      <c r="R381" s="20"/>
      <c r="S381" s="120"/>
      <c r="T381" s="181" t="str">
        <f>Table3[[#This Row],[Column12]]</f>
        <v>Auto:</v>
      </c>
      <c r="U381" s="25"/>
      <c r="V381" s="51" t="str">
        <f>IF(Table3[[#This Row],[TagOrderMethod]]="Ratio:","plants per 1 tag",IF(Table3[[#This Row],[TagOrderMethod]]="tags included","",IF(Table3[[#This Row],[TagOrderMethod]]="Qty:","tags",IF(Table3[[#This Row],[TagOrderMethod]]="Auto:",IF(U381&lt;&gt;"","tags","")))))</f>
        <v/>
      </c>
      <c r="W381" s="17">
        <v>50</v>
      </c>
      <c r="X381" s="17" t="str">
        <f>IF(ISNUMBER(SEARCH("tag",Table3[[#This Row],[Notes]])), "Yes", "No")</f>
        <v>No</v>
      </c>
      <c r="Y381" s="17" t="str">
        <f>IF(Table3[[#This Row],[Column11]]="yes","tags included","Auto:")</f>
        <v>Auto:</v>
      </c>
      <c r="Z3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Row],[TagOrderMethod]]="Auto:",IF(U381&gt;0,U381,IF(COUNTBLANK(L381:S381)=8,"",(IF(Table3[[#This Row],[Column11]]&lt;&gt;"no",Table3[[#This Row],[Size]]*(SUM(Table3[[#This Row],[Date 1]:[Date 8]])),"")))),""))),(Table3[[#This Row],[Bundle]])),"")</f>
        <v/>
      </c>
      <c r="AB381" s="94" t="str">
        <f t="shared" si="6"/>
        <v/>
      </c>
      <c r="AC381" s="75"/>
      <c r="AD381" s="42"/>
      <c r="AE381" s="43"/>
      <c r="AF381" s="44"/>
      <c r="AG381" s="134" t="s">
        <v>21</v>
      </c>
      <c r="AH381" s="134" t="s">
        <v>21</v>
      </c>
      <c r="AI381" s="134" t="s">
        <v>4383</v>
      </c>
      <c r="AJ381" s="134" t="s">
        <v>4384</v>
      </c>
      <c r="AK381" s="134" t="s">
        <v>4385</v>
      </c>
      <c r="AL381" s="134" t="s">
        <v>21</v>
      </c>
      <c r="AM381" s="134" t="b">
        <f>IF(AND(Table3[[#This Row],[Column68]]=TRUE,COUNTBLANK(Table3[[#This Row],[Date 1]:[Date 8]])=8),TRUE,FALSE)</f>
        <v>0</v>
      </c>
      <c r="AN381" s="134" t="b">
        <f>COUNTIF(Table3[[#This Row],[512]:[51]],"yes")&gt;0</f>
        <v>0</v>
      </c>
      <c r="AO381" s="45" t="str">
        <f>IF(Table3[[#This Row],[512]]="yes",Table3[[#This Row],[Column1]],"")</f>
        <v/>
      </c>
      <c r="AP381" s="45" t="str">
        <f>IF(Table3[[#This Row],[250]]="yes",Table3[[#This Row],[Column1.5]],"")</f>
        <v/>
      </c>
      <c r="AQ381" s="45" t="str">
        <f>IF(Table3[[#This Row],[288]]="yes",Table3[[#This Row],[Column2]],"")</f>
        <v/>
      </c>
      <c r="AR381" s="45" t="str">
        <f>IF(Table3[[#This Row],[144]]="yes",Table3[[#This Row],[Column3]],"")</f>
        <v/>
      </c>
      <c r="AS381" s="45" t="str">
        <f>IF(Table3[[#This Row],[26]]="yes",Table3[[#This Row],[Column4]],"")</f>
        <v/>
      </c>
      <c r="AT381" s="45" t="str">
        <f>IF(Table3[[#This Row],[51]]="yes",Table3[[#This Row],[Column5]],"")</f>
        <v/>
      </c>
      <c r="AU381" s="29" t="str">
        <f>IF(COUNTBLANK(Table3[[#This Row],[Date 1]:[Date 8]])=7,IF(Table3[[#This Row],[Column9]]&lt;&gt;"",IF(SUM(L381:S381)&lt;&gt;0,Table3[[#This Row],[Column9]],""),""),(SUBSTITUTE(TRIM(SUBSTITUTE(AO381&amp;","&amp;AP381&amp;","&amp;AQ381&amp;","&amp;AR381&amp;","&amp;AS381&amp;","&amp;AT381&amp;",",","," "))," ",", ")))</f>
        <v/>
      </c>
      <c r="AV381" s="35" t="str">
        <f>IF(COUNTBLANK(L381:AC381)&lt;&gt;13,IF(Table3[[#This Row],[Comments]]="Please order in multiples of 20. Minimum order of 100.",IF(COUNTBLANK(Table3[[#This Row],[Date 1]:[Order]])=12,"",1),1),IF(OR(F381="yes",G381="yes",H381="yes",I381="yes",J381="yes",K381="yes"="yes"),1,""))</f>
        <v/>
      </c>
    </row>
    <row r="382" spans="2:48" ht="36" thickBot="1" x14ac:dyDescent="0.4">
      <c r="B382" s="164">
        <v>4835</v>
      </c>
      <c r="C382" s="16" t="s">
        <v>3282</v>
      </c>
      <c r="D382" s="32" t="s">
        <v>421</v>
      </c>
      <c r="E382" s="118"/>
      <c r="F382" s="119" t="s">
        <v>21</v>
      </c>
      <c r="G382" s="30" t="s">
        <v>21</v>
      </c>
      <c r="H382" s="30" t="s">
        <v>128</v>
      </c>
      <c r="I382" s="30" t="s">
        <v>128</v>
      </c>
      <c r="J382" s="30" t="s">
        <v>128</v>
      </c>
      <c r="K382" s="30" t="s">
        <v>21</v>
      </c>
      <c r="L382" s="22"/>
      <c r="M382" s="20"/>
      <c r="N382" s="20"/>
      <c r="O382" s="20"/>
      <c r="P382" s="20"/>
      <c r="Q382" s="20"/>
      <c r="R382" s="20"/>
      <c r="S382" s="120"/>
      <c r="T382" s="181" t="str">
        <f>Table3[[#This Row],[Column12]]</f>
        <v>Auto:</v>
      </c>
      <c r="U382" s="25"/>
      <c r="V382" s="51" t="str">
        <f>IF(Table3[[#This Row],[TagOrderMethod]]="Ratio:","plants per 1 tag",IF(Table3[[#This Row],[TagOrderMethod]]="tags included","",IF(Table3[[#This Row],[TagOrderMethod]]="Qty:","tags",IF(Table3[[#This Row],[TagOrderMethod]]="Auto:",IF(U382&lt;&gt;"","tags","")))))</f>
        <v/>
      </c>
      <c r="W382" s="17">
        <v>50</v>
      </c>
      <c r="X382" s="17" t="str">
        <f>IF(ISNUMBER(SEARCH("tag",Table3[[#This Row],[Notes]])), "Yes", "No")</f>
        <v>No</v>
      </c>
      <c r="Y382" s="17" t="str">
        <f>IF(Table3[[#This Row],[Column11]]="yes","tags included","Auto:")</f>
        <v>Auto:</v>
      </c>
      <c r="Z3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Row],[TagOrderMethod]]="Auto:",IF(U382&gt;0,U382,IF(COUNTBLANK(L382:S382)=8,"",(IF(Table3[[#This Row],[Column11]]&lt;&gt;"no",Table3[[#This Row],[Size]]*(SUM(Table3[[#This Row],[Date 1]:[Date 8]])),"")))),""))),(Table3[[#This Row],[Bundle]])),"")</f>
        <v/>
      </c>
      <c r="AB382" s="94" t="str">
        <f t="shared" si="6"/>
        <v/>
      </c>
      <c r="AC382" s="75"/>
      <c r="AD382" s="42"/>
      <c r="AE382" s="43"/>
      <c r="AF382" s="44"/>
      <c r="AG382" s="134" t="s">
        <v>21</v>
      </c>
      <c r="AH382" s="134" t="s">
        <v>21</v>
      </c>
      <c r="AI382" s="134" t="s">
        <v>4386</v>
      </c>
      <c r="AJ382" s="134" t="s">
        <v>4387</v>
      </c>
      <c r="AK382" s="134" t="s">
        <v>4388</v>
      </c>
      <c r="AL382" s="134" t="s">
        <v>21</v>
      </c>
      <c r="AM382" s="134" t="b">
        <f>IF(AND(Table3[[#This Row],[Column68]]=TRUE,COUNTBLANK(Table3[[#This Row],[Date 1]:[Date 8]])=8),TRUE,FALSE)</f>
        <v>0</v>
      </c>
      <c r="AN382" s="134" t="b">
        <f>COUNTIF(Table3[[#This Row],[512]:[51]],"yes")&gt;0</f>
        <v>0</v>
      </c>
      <c r="AO382" s="45" t="str">
        <f>IF(Table3[[#This Row],[512]]="yes",Table3[[#This Row],[Column1]],"")</f>
        <v/>
      </c>
      <c r="AP382" s="45" t="str">
        <f>IF(Table3[[#This Row],[250]]="yes",Table3[[#This Row],[Column1.5]],"")</f>
        <v/>
      </c>
      <c r="AQ382" s="45" t="str">
        <f>IF(Table3[[#This Row],[288]]="yes",Table3[[#This Row],[Column2]],"")</f>
        <v/>
      </c>
      <c r="AR382" s="45" t="str">
        <f>IF(Table3[[#This Row],[144]]="yes",Table3[[#This Row],[Column3]],"")</f>
        <v/>
      </c>
      <c r="AS382" s="45" t="str">
        <f>IF(Table3[[#This Row],[26]]="yes",Table3[[#This Row],[Column4]],"")</f>
        <v/>
      </c>
      <c r="AT382" s="45" t="str">
        <f>IF(Table3[[#This Row],[51]]="yes",Table3[[#This Row],[Column5]],"")</f>
        <v/>
      </c>
      <c r="AU382" s="29" t="str">
        <f>IF(COUNTBLANK(Table3[[#This Row],[Date 1]:[Date 8]])=7,IF(Table3[[#This Row],[Column9]]&lt;&gt;"",IF(SUM(L382:S382)&lt;&gt;0,Table3[[#This Row],[Column9]],""),""),(SUBSTITUTE(TRIM(SUBSTITUTE(AO382&amp;","&amp;AP382&amp;","&amp;AQ382&amp;","&amp;AR382&amp;","&amp;AS382&amp;","&amp;AT382&amp;",",","," "))," ",", ")))</f>
        <v/>
      </c>
      <c r="AV382" s="35" t="str">
        <f>IF(COUNTBLANK(L382:AC382)&lt;&gt;13,IF(Table3[[#This Row],[Comments]]="Please order in multiples of 20. Minimum order of 100.",IF(COUNTBLANK(Table3[[#This Row],[Date 1]:[Order]])=12,"",1),1),IF(OR(F382="yes",G382="yes",H382="yes",I382="yes",J382="yes",K382="yes"="yes"),1,""))</f>
        <v/>
      </c>
    </row>
    <row r="383" spans="2:48" ht="36" thickBot="1" x14ac:dyDescent="0.4">
      <c r="B383" s="164">
        <v>4840</v>
      </c>
      <c r="C383" s="16" t="s">
        <v>3282</v>
      </c>
      <c r="D383" s="32" t="s">
        <v>936</v>
      </c>
      <c r="E383" s="118"/>
      <c r="F383" s="119" t="s">
        <v>21</v>
      </c>
      <c r="G383" s="30" t="s">
        <v>21</v>
      </c>
      <c r="H383" s="30" t="s">
        <v>128</v>
      </c>
      <c r="I383" s="30" t="s">
        <v>128</v>
      </c>
      <c r="J383" s="30" t="s">
        <v>128</v>
      </c>
      <c r="K383" s="30" t="s">
        <v>21</v>
      </c>
      <c r="L383" s="22"/>
      <c r="M383" s="20"/>
      <c r="N383" s="20"/>
      <c r="O383" s="20"/>
      <c r="P383" s="20"/>
      <c r="Q383" s="20"/>
      <c r="R383" s="20"/>
      <c r="S383" s="120"/>
      <c r="T383" s="181" t="str">
        <f>Table3[[#This Row],[Column12]]</f>
        <v>Auto:</v>
      </c>
      <c r="U383" s="25"/>
      <c r="V383" s="51" t="str">
        <f>IF(Table3[[#This Row],[TagOrderMethod]]="Ratio:","plants per 1 tag",IF(Table3[[#This Row],[TagOrderMethod]]="tags included","",IF(Table3[[#This Row],[TagOrderMethod]]="Qty:","tags",IF(Table3[[#This Row],[TagOrderMethod]]="Auto:",IF(U383&lt;&gt;"","tags","")))))</f>
        <v/>
      </c>
      <c r="W383" s="17">
        <v>50</v>
      </c>
      <c r="X383" s="17" t="str">
        <f>IF(ISNUMBER(SEARCH("tag",Table3[[#This Row],[Notes]])), "Yes", "No")</f>
        <v>No</v>
      </c>
      <c r="Y383" s="17" t="str">
        <f>IF(Table3[[#This Row],[Column11]]="yes","tags included","Auto:")</f>
        <v>Auto:</v>
      </c>
      <c r="Z3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Row],[TagOrderMethod]]="Auto:",IF(U383&gt;0,U383,IF(COUNTBLANK(L383:S383)=8,"",(IF(Table3[[#This Row],[Column11]]&lt;&gt;"no",Table3[[#This Row],[Size]]*(SUM(Table3[[#This Row],[Date 1]:[Date 8]])),"")))),""))),(Table3[[#This Row],[Bundle]])),"")</f>
        <v/>
      </c>
      <c r="AB383" s="94" t="str">
        <f t="shared" si="6"/>
        <v/>
      </c>
      <c r="AC383" s="75"/>
      <c r="AD383" s="42"/>
      <c r="AE383" s="43"/>
      <c r="AF383" s="44"/>
      <c r="AG383" s="134" t="s">
        <v>21</v>
      </c>
      <c r="AH383" s="134" t="s">
        <v>21</v>
      </c>
      <c r="AI383" s="134" t="s">
        <v>4389</v>
      </c>
      <c r="AJ383" s="134" t="s">
        <v>4390</v>
      </c>
      <c r="AK383" s="134" t="s">
        <v>4391</v>
      </c>
      <c r="AL383" s="134" t="s">
        <v>21</v>
      </c>
      <c r="AM383" s="134" t="b">
        <f>IF(AND(Table3[[#This Row],[Column68]]=TRUE,COUNTBLANK(Table3[[#This Row],[Date 1]:[Date 8]])=8),TRUE,FALSE)</f>
        <v>0</v>
      </c>
      <c r="AN383" s="134" t="b">
        <f>COUNTIF(Table3[[#This Row],[512]:[51]],"yes")&gt;0</f>
        <v>0</v>
      </c>
      <c r="AO383" s="45" t="str">
        <f>IF(Table3[[#This Row],[512]]="yes",Table3[[#This Row],[Column1]],"")</f>
        <v/>
      </c>
      <c r="AP383" s="45" t="str">
        <f>IF(Table3[[#This Row],[250]]="yes",Table3[[#This Row],[Column1.5]],"")</f>
        <v/>
      </c>
      <c r="AQ383" s="45" t="str">
        <f>IF(Table3[[#This Row],[288]]="yes",Table3[[#This Row],[Column2]],"")</f>
        <v/>
      </c>
      <c r="AR383" s="45" t="str">
        <f>IF(Table3[[#This Row],[144]]="yes",Table3[[#This Row],[Column3]],"")</f>
        <v/>
      </c>
      <c r="AS383" s="45" t="str">
        <f>IF(Table3[[#This Row],[26]]="yes",Table3[[#This Row],[Column4]],"")</f>
        <v/>
      </c>
      <c r="AT383" s="45" t="str">
        <f>IF(Table3[[#This Row],[51]]="yes",Table3[[#This Row],[Column5]],"")</f>
        <v/>
      </c>
      <c r="AU383" s="29" t="str">
        <f>IF(COUNTBLANK(Table3[[#This Row],[Date 1]:[Date 8]])=7,IF(Table3[[#This Row],[Column9]]&lt;&gt;"",IF(SUM(L383:S383)&lt;&gt;0,Table3[[#This Row],[Column9]],""),""),(SUBSTITUTE(TRIM(SUBSTITUTE(AO383&amp;","&amp;AP383&amp;","&amp;AQ383&amp;","&amp;AR383&amp;","&amp;AS383&amp;","&amp;AT383&amp;",",","," "))," ",", ")))</f>
        <v/>
      </c>
      <c r="AV383" s="35" t="str">
        <f>IF(COUNTBLANK(L383:AC383)&lt;&gt;13,IF(Table3[[#This Row],[Comments]]="Please order in multiples of 20. Minimum order of 100.",IF(COUNTBLANK(Table3[[#This Row],[Date 1]:[Order]])=12,"",1),1),IF(OR(F383="yes",G383="yes",H383="yes",I383="yes",J383="yes",K383="yes"="yes"),1,""))</f>
        <v/>
      </c>
    </row>
    <row r="384" spans="2:48" ht="36" thickBot="1" x14ac:dyDescent="0.4">
      <c r="B384" s="164">
        <v>4845</v>
      </c>
      <c r="C384" s="16" t="s">
        <v>3282</v>
      </c>
      <c r="D384" s="32" t="s">
        <v>937</v>
      </c>
      <c r="E384" s="118"/>
      <c r="F384" s="119" t="s">
        <v>21</v>
      </c>
      <c r="G384" s="30" t="s">
        <v>21</v>
      </c>
      <c r="H384" s="30" t="s">
        <v>128</v>
      </c>
      <c r="I384" s="30" t="s">
        <v>128</v>
      </c>
      <c r="J384" s="30" t="s">
        <v>128</v>
      </c>
      <c r="K384" s="30" t="s">
        <v>21</v>
      </c>
      <c r="L384" s="22"/>
      <c r="M384" s="20"/>
      <c r="N384" s="20"/>
      <c r="O384" s="20"/>
      <c r="P384" s="20"/>
      <c r="Q384" s="20"/>
      <c r="R384" s="20"/>
      <c r="S384" s="120"/>
      <c r="T384" s="181" t="str">
        <f>Table3[[#This Row],[Column12]]</f>
        <v>Auto:</v>
      </c>
      <c r="U384" s="25"/>
      <c r="V384" s="51" t="str">
        <f>IF(Table3[[#This Row],[TagOrderMethod]]="Ratio:","plants per 1 tag",IF(Table3[[#This Row],[TagOrderMethod]]="tags included","",IF(Table3[[#This Row],[TagOrderMethod]]="Qty:","tags",IF(Table3[[#This Row],[TagOrderMethod]]="Auto:",IF(U384&lt;&gt;"","tags","")))))</f>
        <v/>
      </c>
      <c r="W384" s="17">
        <v>50</v>
      </c>
      <c r="X384" s="17" t="str">
        <f>IF(ISNUMBER(SEARCH("tag",Table3[[#This Row],[Notes]])), "Yes", "No")</f>
        <v>No</v>
      </c>
      <c r="Y384" s="17" t="str">
        <f>IF(Table3[[#This Row],[Column11]]="yes","tags included","Auto:")</f>
        <v>Auto:</v>
      </c>
      <c r="Z3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Row],[TagOrderMethod]]="Auto:",IF(U384&gt;0,U384,IF(COUNTBLANK(L384:S384)=8,"",(IF(Table3[[#This Row],[Column11]]&lt;&gt;"no",Table3[[#This Row],[Size]]*(SUM(Table3[[#This Row],[Date 1]:[Date 8]])),"")))),""))),(Table3[[#This Row],[Bundle]])),"")</f>
        <v/>
      </c>
      <c r="AB384" s="94" t="str">
        <f t="shared" si="6"/>
        <v/>
      </c>
      <c r="AC384" s="75"/>
      <c r="AD384" s="42"/>
      <c r="AE384" s="43"/>
      <c r="AF384" s="44"/>
      <c r="AG384" s="134" t="s">
        <v>21</v>
      </c>
      <c r="AH384" s="134" t="s">
        <v>21</v>
      </c>
      <c r="AI384" s="134" t="s">
        <v>4392</v>
      </c>
      <c r="AJ384" s="134" t="s">
        <v>4393</v>
      </c>
      <c r="AK384" s="134" t="s">
        <v>4394</v>
      </c>
      <c r="AL384" s="134" t="s">
        <v>21</v>
      </c>
      <c r="AM384" s="134" t="b">
        <f>IF(AND(Table3[[#This Row],[Column68]]=TRUE,COUNTBLANK(Table3[[#This Row],[Date 1]:[Date 8]])=8),TRUE,FALSE)</f>
        <v>0</v>
      </c>
      <c r="AN384" s="134" t="b">
        <f>COUNTIF(Table3[[#This Row],[512]:[51]],"yes")&gt;0</f>
        <v>0</v>
      </c>
      <c r="AO384" s="45" t="str">
        <f>IF(Table3[[#This Row],[512]]="yes",Table3[[#This Row],[Column1]],"")</f>
        <v/>
      </c>
      <c r="AP384" s="45" t="str">
        <f>IF(Table3[[#This Row],[250]]="yes",Table3[[#This Row],[Column1.5]],"")</f>
        <v/>
      </c>
      <c r="AQ384" s="45" t="str">
        <f>IF(Table3[[#This Row],[288]]="yes",Table3[[#This Row],[Column2]],"")</f>
        <v/>
      </c>
      <c r="AR384" s="45" t="str">
        <f>IF(Table3[[#This Row],[144]]="yes",Table3[[#This Row],[Column3]],"")</f>
        <v/>
      </c>
      <c r="AS384" s="45" t="str">
        <f>IF(Table3[[#This Row],[26]]="yes",Table3[[#This Row],[Column4]],"")</f>
        <v/>
      </c>
      <c r="AT384" s="45" t="str">
        <f>IF(Table3[[#This Row],[51]]="yes",Table3[[#This Row],[Column5]],"")</f>
        <v/>
      </c>
      <c r="AU384" s="29" t="str">
        <f>IF(COUNTBLANK(Table3[[#This Row],[Date 1]:[Date 8]])=7,IF(Table3[[#This Row],[Column9]]&lt;&gt;"",IF(SUM(L384:S384)&lt;&gt;0,Table3[[#This Row],[Column9]],""),""),(SUBSTITUTE(TRIM(SUBSTITUTE(AO384&amp;","&amp;AP384&amp;","&amp;AQ384&amp;","&amp;AR384&amp;","&amp;AS384&amp;","&amp;AT384&amp;",",","," "))," ",", ")))</f>
        <v/>
      </c>
      <c r="AV384" s="35" t="str">
        <f>IF(COUNTBLANK(L384:AC384)&lt;&gt;13,IF(Table3[[#This Row],[Comments]]="Please order in multiples of 20. Minimum order of 100.",IF(COUNTBLANK(Table3[[#This Row],[Date 1]:[Order]])=12,"",1),1),IF(OR(F384="yes",G384="yes",H384="yes",I384="yes",J384="yes",K384="yes"="yes"),1,""))</f>
        <v/>
      </c>
    </row>
    <row r="385" spans="2:48" ht="36" thickBot="1" x14ac:dyDescent="0.4">
      <c r="B385" s="164">
        <v>4855</v>
      </c>
      <c r="C385" s="16" t="s">
        <v>3282</v>
      </c>
      <c r="D385" s="32" t="s">
        <v>107</v>
      </c>
      <c r="E385" s="118"/>
      <c r="F385" s="119" t="s">
        <v>21</v>
      </c>
      <c r="G385" s="30" t="s">
        <v>21</v>
      </c>
      <c r="H385" s="30" t="s">
        <v>128</v>
      </c>
      <c r="I385" s="30" t="s">
        <v>128</v>
      </c>
      <c r="J385" s="30" t="s">
        <v>128</v>
      </c>
      <c r="K385" s="30" t="s">
        <v>21</v>
      </c>
      <c r="L385" s="22"/>
      <c r="M385" s="20"/>
      <c r="N385" s="20"/>
      <c r="O385" s="20"/>
      <c r="P385" s="20"/>
      <c r="Q385" s="20"/>
      <c r="R385" s="20"/>
      <c r="S385" s="120"/>
      <c r="T385" s="181" t="str">
        <f>Table3[[#This Row],[Column12]]</f>
        <v>Auto:</v>
      </c>
      <c r="U385" s="25"/>
      <c r="V385" s="51" t="str">
        <f>IF(Table3[[#This Row],[TagOrderMethod]]="Ratio:","plants per 1 tag",IF(Table3[[#This Row],[TagOrderMethod]]="tags included","",IF(Table3[[#This Row],[TagOrderMethod]]="Qty:","tags",IF(Table3[[#This Row],[TagOrderMethod]]="Auto:",IF(U385&lt;&gt;"","tags","")))))</f>
        <v/>
      </c>
      <c r="W385" s="17">
        <v>50</v>
      </c>
      <c r="X385" s="17" t="str">
        <f>IF(ISNUMBER(SEARCH("tag",Table3[[#This Row],[Notes]])), "Yes", "No")</f>
        <v>No</v>
      </c>
      <c r="Y385" s="17" t="str">
        <f>IF(Table3[[#This Row],[Column11]]="yes","tags included","Auto:")</f>
        <v>Auto:</v>
      </c>
      <c r="Z3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Row],[TagOrderMethod]]="Auto:",IF(U385&gt;0,U385,IF(COUNTBLANK(L385:S385)=8,"",(IF(Table3[[#This Row],[Column11]]&lt;&gt;"no",Table3[[#This Row],[Size]]*(SUM(Table3[[#This Row],[Date 1]:[Date 8]])),"")))),""))),(Table3[[#This Row],[Bundle]])),"")</f>
        <v/>
      </c>
      <c r="AB385" s="94" t="str">
        <f t="shared" si="6"/>
        <v/>
      </c>
      <c r="AC385" s="75"/>
      <c r="AD385" s="42"/>
      <c r="AE385" s="43"/>
      <c r="AF385" s="44"/>
      <c r="AG385" s="134" t="s">
        <v>21</v>
      </c>
      <c r="AH385" s="134" t="s">
        <v>21</v>
      </c>
      <c r="AI385" s="134" t="s">
        <v>4395</v>
      </c>
      <c r="AJ385" s="134" t="s">
        <v>4396</v>
      </c>
      <c r="AK385" s="134" t="s">
        <v>4397</v>
      </c>
      <c r="AL385" s="134" t="s">
        <v>21</v>
      </c>
      <c r="AM385" s="134" t="b">
        <f>IF(AND(Table3[[#This Row],[Column68]]=TRUE,COUNTBLANK(Table3[[#This Row],[Date 1]:[Date 8]])=8),TRUE,FALSE)</f>
        <v>0</v>
      </c>
      <c r="AN385" s="134" t="b">
        <f>COUNTIF(Table3[[#This Row],[512]:[51]],"yes")&gt;0</f>
        <v>0</v>
      </c>
      <c r="AO385" s="45" t="str">
        <f>IF(Table3[[#This Row],[512]]="yes",Table3[[#This Row],[Column1]],"")</f>
        <v/>
      </c>
      <c r="AP385" s="45" t="str">
        <f>IF(Table3[[#This Row],[250]]="yes",Table3[[#This Row],[Column1.5]],"")</f>
        <v/>
      </c>
      <c r="AQ385" s="45" t="str">
        <f>IF(Table3[[#This Row],[288]]="yes",Table3[[#This Row],[Column2]],"")</f>
        <v/>
      </c>
      <c r="AR385" s="45" t="str">
        <f>IF(Table3[[#This Row],[144]]="yes",Table3[[#This Row],[Column3]],"")</f>
        <v/>
      </c>
      <c r="AS385" s="45" t="str">
        <f>IF(Table3[[#This Row],[26]]="yes",Table3[[#This Row],[Column4]],"")</f>
        <v/>
      </c>
      <c r="AT385" s="45" t="str">
        <f>IF(Table3[[#This Row],[51]]="yes",Table3[[#This Row],[Column5]],"")</f>
        <v/>
      </c>
      <c r="AU385" s="29" t="str">
        <f>IF(COUNTBLANK(Table3[[#This Row],[Date 1]:[Date 8]])=7,IF(Table3[[#This Row],[Column9]]&lt;&gt;"",IF(SUM(L385:S385)&lt;&gt;0,Table3[[#This Row],[Column9]],""),""),(SUBSTITUTE(TRIM(SUBSTITUTE(AO385&amp;","&amp;AP385&amp;","&amp;AQ385&amp;","&amp;AR385&amp;","&amp;AS385&amp;","&amp;AT385&amp;",",","," "))," ",", ")))</f>
        <v/>
      </c>
      <c r="AV385" s="35" t="str">
        <f>IF(COUNTBLANK(L385:AC385)&lt;&gt;13,IF(Table3[[#This Row],[Comments]]="Please order in multiples of 20. Minimum order of 100.",IF(COUNTBLANK(Table3[[#This Row],[Date 1]:[Order]])=12,"",1),1),IF(OR(F385="yes",G385="yes",H385="yes",I385="yes",J385="yes",K385="yes"="yes"),1,""))</f>
        <v/>
      </c>
    </row>
    <row r="386" spans="2:48" ht="36" thickBot="1" x14ac:dyDescent="0.4">
      <c r="B386" s="164">
        <v>4900</v>
      </c>
      <c r="C386" s="16" t="s">
        <v>3282</v>
      </c>
      <c r="D386" s="32" t="s">
        <v>767</v>
      </c>
      <c r="E386" s="118"/>
      <c r="F386" s="119" t="s">
        <v>128</v>
      </c>
      <c r="G386" s="30" t="s">
        <v>21</v>
      </c>
      <c r="H386" s="30" t="s">
        <v>128</v>
      </c>
      <c r="I386" s="30" t="s">
        <v>128</v>
      </c>
      <c r="J386" s="30" t="s">
        <v>21</v>
      </c>
      <c r="K386" s="30" t="s">
        <v>21</v>
      </c>
      <c r="L386" s="22"/>
      <c r="M386" s="20"/>
      <c r="N386" s="20"/>
      <c r="O386" s="20"/>
      <c r="P386" s="20"/>
      <c r="Q386" s="20"/>
      <c r="R386" s="20"/>
      <c r="S386" s="120"/>
      <c r="T386" s="181" t="str">
        <f>Table3[[#This Row],[Column12]]</f>
        <v>Auto:</v>
      </c>
      <c r="U386" s="25"/>
      <c r="V386" s="51" t="str">
        <f>IF(Table3[[#This Row],[TagOrderMethod]]="Ratio:","plants per 1 tag",IF(Table3[[#This Row],[TagOrderMethod]]="tags included","",IF(Table3[[#This Row],[TagOrderMethod]]="Qty:","tags",IF(Table3[[#This Row],[TagOrderMethod]]="Auto:",IF(U386&lt;&gt;"","tags","")))))</f>
        <v/>
      </c>
      <c r="W386" s="17">
        <v>50</v>
      </c>
      <c r="X386" s="17" t="str">
        <f>IF(ISNUMBER(SEARCH("tag",Table3[[#This Row],[Notes]])), "Yes", "No")</f>
        <v>No</v>
      </c>
      <c r="Y386" s="17" t="str">
        <f>IF(Table3[[#This Row],[Column11]]="yes","tags included","Auto:")</f>
        <v>Auto:</v>
      </c>
      <c r="Z3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Row],[TagOrderMethod]]="Auto:",IF(U386&gt;0,U386,IF(COUNTBLANK(L386:S386)=8,"",(IF(Table3[[#This Row],[Column11]]&lt;&gt;"no",Table3[[#This Row],[Size]]*(SUM(Table3[[#This Row],[Date 1]:[Date 8]])),"")))),""))),(Table3[[#This Row],[Bundle]])),"")</f>
        <v/>
      </c>
      <c r="AB386" s="94" t="str">
        <f t="shared" si="6"/>
        <v/>
      </c>
      <c r="AC386" s="75"/>
      <c r="AD386" s="42"/>
      <c r="AE386" s="43"/>
      <c r="AF386" s="44"/>
      <c r="AG386" s="134" t="s">
        <v>4398</v>
      </c>
      <c r="AH386" s="134" t="s">
        <v>21</v>
      </c>
      <c r="AI386" s="134" t="s">
        <v>4399</v>
      </c>
      <c r="AJ386" s="134" t="s">
        <v>4400</v>
      </c>
      <c r="AK386" s="134" t="s">
        <v>21</v>
      </c>
      <c r="AL386" s="134" t="s">
        <v>21</v>
      </c>
      <c r="AM386" s="134" t="b">
        <f>IF(AND(Table3[[#This Row],[Column68]]=TRUE,COUNTBLANK(Table3[[#This Row],[Date 1]:[Date 8]])=8),TRUE,FALSE)</f>
        <v>0</v>
      </c>
      <c r="AN386" s="134" t="b">
        <f>COUNTIF(Table3[[#This Row],[512]:[51]],"yes")&gt;0</f>
        <v>0</v>
      </c>
      <c r="AO386" s="45" t="str">
        <f>IF(Table3[[#This Row],[512]]="yes",Table3[[#This Row],[Column1]],"")</f>
        <v/>
      </c>
      <c r="AP386" s="45" t="str">
        <f>IF(Table3[[#This Row],[250]]="yes",Table3[[#This Row],[Column1.5]],"")</f>
        <v/>
      </c>
      <c r="AQ386" s="45" t="str">
        <f>IF(Table3[[#This Row],[288]]="yes",Table3[[#This Row],[Column2]],"")</f>
        <v/>
      </c>
      <c r="AR386" s="45" t="str">
        <f>IF(Table3[[#This Row],[144]]="yes",Table3[[#This Row],[Column3]],"")</f>
        <v/>
      </c>
      <c r="AS386" s="45" t="str">
        <f>IF(Table3[[#This Row],[26]]="yes",Table3[[#This Row],[Column4]],"")</f>
        <v/>
      </c>
      <c r="AT386" s="45" t="str">
        <f>IF(Table3[[#This Row],[51]]="yes",Table3[[#This Row],[Column5]],"")</f>
        <v/>
      </c>
      <c r="AU386" s="29" t="str">
        <f>IF(COUNTBLANK(Table3[[#This Row],[Date 1]:[Date 8]])=7,IF(Table3[[#This Row],[Column9]]&lt;&gt;"",IF(SUM(L386:S386)&lt;&gt;0,Table3[[#This Row],[Column9]],""),""),(SUBSTITUTE(TRIM(SUBSTITUTE(AO386&amp;","&amp;AP386&amp;","&amp;AQ386&amp;","&amp;AR386&amp;","&amp;AS386&amp;","&amp;AT386&amp;",",","," "))," ",", ")))</f>
        <v/>
      </c>
      <c r="AV386" s="35" t="str">
        <f>IF(COUNTBLANK(L386:AC386)&lt;&gt;13,IF(Table3[[#This Row],[Comments]]="Please order in multiples of 20. Minimum order of 100.",IF(COUNTBLANK(Table3[[#This Row],[Date 1]:[Order]])=12,"",1),1),IF(OR(F386="yes",G386="yes",H386="yes",I386="yes",J386="yes",K386="yes"="yes"),1,""))</f>
        <v/>
      </c>
    </row>
    <row r="387" spans="2:48" ht="36" thickBot="1" x14ac:dyDescent="0.4">
      <c r="B387" s="164">
        <v>4905</v>
      </c>
      <c r="C387" s="16" t="s">
        <v>3282</v>
      </c>
      <c r="D387" s="32" t="s">
        <v>422</v>
      </c>
      <c r="E387" s="118"/>
      <c r="F387" s="119" t="s">
        <v>21</v>
      </c>
      <c r="G387" s="30" t="s">
        <v>21</v>
      </c>
      <c r="H387" s="30" t="s">
        <v>128</v>
      </c>
      <c r="I387" s="30" t="s">
        <v>128</v>
      </c>
      <c r="J387" s="30" t="s">
        <v>128</v>
      </c>
      <c r="K387" s="30" t="s">
        <v>21</v>
      </c>
      <c r="L387" s="22"/>
      <c r="M387" s="20"/>
      <c r="N387" s="20"/>
      <c r="O387" s="20"/>
      <c r="P387" s="20"/>
      <c r="Q387" s="20"/>
      <c r="R387" s="20"/>
      <c r="S387" s="120"/>
      <c r="T387" s="181" t="str">
        <f>Table3[[#This Row],[Column12]]</f>
        <v>Auto:</v>
      </c>
      <c r="U387" s="25"/>
      <c r="V387" s="51" t="str">
        <f>IF(Table3[[#This Row],[TagOrderMethod]]="Ratio:","plants per 1 tag",IF(Table3[[#This Row],[TagOrderMethod]]="tags included","",IF(Table3[[#This Row],[TagOrderMethod]]="Qty:","tags",IF(Table3[[#This Row],[TagOrderMethod]]="Auto:",IF(U387&lt;&gt;"","tags","")))))</f>
        <v/>
      </c>
      <c r="W387" s="17">
        <v>50</v>
      </c>
      <c r="X387" s="17" t="str">
        <f>IF(ISNUMBER(SEARCH("tag",Table3[[#This Row],[Notes]])), "Yes", "No")</f>
        <v>No</v>
      </c>
      <c r="Y387" s="17" t="str">
        <f>IF(Table3[[#This Row],[Column11]]="yes","tags included","Auto:")</f>
        <v>Auto:</v>
      </c>
      <c r="Z3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Row],[TagOrderMethod]]="Auto:",IF(U387&gt;0,U387,IF(COUNTBLANK(L387:S387)=8,"",(IF(Table3[[#This Row],[Column11]]&lt;&gt;"no",Table3[[#This Row],[Size]]*(SUM(Table3[[#This Row],[Date 1]:[Date 8]])),"")))),""))),(Table3[[#This Row],[Bundle]])),"")</f>
        <v/>
      </c>
      <c r="AB387" s="94" t="str">
        <f t="shared" ref="AB387:AB450" si="7">IF(SUM(L387:S387)&gt;0,SUM(L387:S387) &amp;" units","")</f>
        <v/>
      </c>
      <c r="AC387" s="75"/>
      <c r="AD387" s="42"/>
      <c r="AE387" s="43"/>
      <c r="AF387" s="44"/>
      <c r="AG387" s="134" t="s">
        <v>21</v>
      </c>
      <c r="AH387" s="134" t="s">
        <v>21</v>
      </c>
      <c r="AI387" s="134" t="s">
        <v>1475</v>
      </c>
      <c r="AJ387" s="134" t="s">
        <v>1476</v>
      </c>
      <c r="AK387" s="134" t="s">
        <v>2073</v>
      </c>
      <c r="AL387" s="134" t="s">
        <v>21</v>
      </c>
      <c r="AM387" s="134" t="b">
        <f>IF(AND(Table3[[#This Row],[Column68]]=TRUE,COUNTBLANK(Table3[[#This Row],[Date 1]:[Date 8]])=8),TRUE,FALSE)</f>
        <v>0</v>
      </c>
      <c r="AN387" s="134" t="b">
        <f>COUNTIF(Table3[[#This Row],[512]:[51]],"yes")&gt;0</f>
        <v>0</v>
      </c>
      <c r="AO387" s="45" t="str">
        <f>IF(Table3[[#This Row],[512]]="yes",Table3[[#This Row],[Column1]],"")</f>
        <v/>
      </c>
      <c r="AP387" s="45" t="str">
        <f>IF(Table3[[#This Row],[250]]="yes",Table3[[#This Row],[Column1.5]],"")</f>
        <v/>
      </c>
      <c r="AQ387" s="45" t="str">
        <f>IF(Table3[[#This Row],[288]]="yes",Table3[[#This Row],[Column2]],"")</f>
        <v/>
      </c>
      <c r="AR387" s="45" t="str">
        <f>IF(Table3[[#This Row],[144]]="yes",Table3[[#This Row],[Column3]],"")</f>
        <v/>
      </c>
      <c r="AS387" s="45" t="str">
        <f>IF(Table3[[#This Row],[26]]="yes",Table3[[#This Row],[Column4]],"")</f>
        <v/>
      </c>
      <c r="AT387" s="45" t="str">
        <f>IF(Table3[[#This Row],[51]]="yes",Table3[[#This Row],[Column5]],"")</f>
        <v/>
      </c>
      <c r="AU387" s="29" t="str">
        <f>IF(COUNTBLANK(Table3[[#This Row],[Date 1]:[Date 8]])=7,IF(Table3[[#This Row],[Column9]]&lt;&gt;"",IF(SUM(L387:S387)&lt;&gt;0,Table3[[#This Row],[Column9]],""),""),(SUBSTITUTE(TRIM(SUBSTITUTE(AO387&amp;","&amp;AP387&amp;","&amp;AQ387&amp;","&amp;AR387&amp;","&amp;AS387&amp;","&amp;AT387&amp;",",","," "))," ",", ")))</f>
        <v/>
      </c>
      <c r="AV387" s="35" t="str">
        <f>IF(COUNTBLANK(L387:AC387)&lt;&gt;13,IF(Table3[[#This Row],[Comments]]="Please order in multiples of 20. Minimum order of 100.",IF(COUNTBLANK(Table3[[#This Row],[Date 1]:[Order]])=12,"",1),1),IF(OR(F387="yes",G387="yes",H387="yes",I387="yes",J387="yes",K387="yes"="yes"),1,""))</f>
        <v/>
      </c>
    </row>
    <row r="388" spans="2:48" ht="36" thickBot="1" x14ac:dyDescent="0.4">
      <c r="B388" s="164">
        <v>4910</v>
      </c>
      <c r="C388" s="16" t="s">
        <v>3282</v>
      </c>
      <c r="D388" s="32" t="s">
        <v>1309</v>
      </c>
      <c r="E388" s="118"/>
      <c r="F388" s="119" t="s">
        <v>21</v>
      </c>
      <c r="G388" s="30" t="s">
        <v>21</v>
      </c>
      <c r="H388" s="30" t="s">
        <v>128</v>
      </c>
      <c r="I388" s="30" t="s">
        <v>128</v>
      </c>
      <c r="J388" s="30" t="s">
        <v>128</v>
      </c>
      <c r="K388" s="30" t="s">
        <v>21</v>
      </c>
      <c r="L388" s="22"/>
      <c r="M388" s="20"/>
      <c r="N388" s="20"/>
      <c r="O388" s="20"/>
      <c r="P388" s="20"/>
      <c r="Q388" s="20"/>
      <c r="R388" s="20"/>
      <c r="S388" s="120"/>
      <c r="T388" s="181" t="str">
        <f>Table3[[#This Row],[Column12]]</f>
        <v>Auto:</v>
      </c>
      <c r="U388" s="25"/>
      <c r="V388" s="51" t="str">
        <f>IF(Table3[[#This Row],[TagOrderMethod]]="Ratio:","plants per 1 tag",IF(Table3[[#This Row],[TagOrderMethod]]="tags included","",IF(Table3[[#This Row],[TagOrderMethod]]="Qty:","tags",IF(Table3[[#This Row],[TagOrderMethod]]="Auto:",IF(U388&lt;&gt;"","tags","")))))</f>
        <v/>
      </c>
      <c r="W388" s="17">
        <v>50</v>
      </c>
      <c r="X388" s="17" t="str">
        <f>IF(ISNUMBER(SEARCH("tag",Table3[[#This Row],[Notes]])), "Yes", "No")</f>
        <v>No</v>
      </c>
      <c r="Y388" s="17" t="str">
        <f>IF(Table3[[#This Row],[Column11]]="yes","tags included","Auto:")</f>
        <v>Auto:</v>
      </c>
      <c r="Z3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Row],[TagOrderMethod]]="Auto:",IF(U388&gt;0,U388,IF(COUNTBLANK(L388:S388)=8,"",(IF(Table3[[#This Row],[Column11]]&lt;&gt;"no",Table3[[#This Row],[Size]]*(SUM(Table3[[#This Row],[Date 1]:[Date 8]])),"")))),""))),(Table3[[#This Row],[Bundle]])),"")</f>
        <v/>
      </c>
      <c r="AB388" s="94" t="str">
        <f t="shared" si="7"/>
        <v/>
      </c>
      <c r="AC388" s="75"/>
      <c r="AD388" s="42"/>
      <c r="AE388" s="43"/>
      <c r="AF388" s="44"/>
      <c r="AG388" s="134" t="s">
        <v>21</v>
      </c>
      <c r="AH388" s="134" t="s">
        <v>21</v>
      </c>
      <c r="AI388" s="134" t="s">
        <v>4401</v>
      </c>
      <c r="AJ388" s="134" t="s">
        <v>4402</v>
      </c>
      <c r="AK388" s="134" t="s">
        <v>4403</v>
      </c>
      <c r="AL388" s="134" t="s">
        <v>21</v>
      </c>
      <c r="AM388" s="134" t="b">
        <f>IF(AND(Table3[[#This Row],[Column68]]=TRUE,COUNTBLANK(Table3[[#This Row],[Date 1]:[Date 8]])=8),TRUE,FALSE)</f>
        <v>0</v>
      </c>
      <c r="AN388" s="134" t="b">
        <f>COUNTIF(Table3[[#This Row],[512]:[51]],"yes")&gt;0</f>
        <v>0</v>
      </c>
      <c r="AO388" s="45" t="str">
        <f>IF(Table3[[#This Row],[512]]="yes",Table3[[#This Row],[Column1]],"")</f>
        <v/>
      </c>
      <c r="AP388" s="45" t="str">
        <f>IF(Table3[[#This Row],[250]]="yes",Table3[[#This Row],[Column1.5]],"")</f>
        <v/>
      </c>
      <c r="AQ388" s="45" t="str">
        <f>IF(Table3[[#This Row],[288]]="yes",Table3[[#This Row],[Column2]],"")</f>
        <v/>
      </c>
      <c r="AR388" s="45" t="str">
        <f>IF(Table3[[#This Row],[144]]="yes",Table3[[#This Row],[Column3]],"")</f>
        <v/>
      </c>
      <c r="AS388" s="45" t="str">
        <f>IF(Table3[[#This Row],[26]]="yes",Table3[[#This Row],[Column4]],"")</f>
        <v/>
      </c>
      <c r="AT388" s="45" t="str">
        <f>IF(Table3[[#This Row],[51]]="yes",Table3[[#This Row],[Column5]],"")</f>
        <v/>
      </c>
      <c r="AU388" s="29" t="str">
        <f>IF(COUNTBLANK(Table3[[#This Row],[Date 1]:[Date 8]])=7,IF(Table3[[#This Row],[Column9]]&lt;&gt;"",IF(SUM(L388:S388)&lt;&gt;0,Table3[[#This Row],[Column9]],""),""),(SUBSTITUTE(TRIM(SUBSTITUTE(AO388&amp;","&amp;AP388&amp;","&amp;AQ388&amp;","&amp;AR388&amp;","&amp;AS388&amp;","&amp;AT388&amp;",",","," "))," ",", ")))</f>
        <v/>
      </c>
      <c r="AV388" s="35" t="str">
        <f>IF(COUNTBLANK(L388:AC388)&lt;&gt;13,IF(Table3[[#This Row],[Comments]]="Please order in multiples of 20. Minimum order of 100.",IF(COUNTBLANK(Table3[[#This Row],[Date 1]:[Order]])=12,"",1),1),IF(OR(F388="yes",G388="yes",H388="yes",I388="yes",J388="yes",K388="yes"="yes"),1,""))</f>
        <v/>
      </c>
    </row>
    <row r="389" spans="2:48" ht="36" thickBot="1" x14ac:dyDescent="0.4">
      <c r="B389" s="164">
        <v>4915</v>
      </c>
      <c r="C389" s="16" t="s">
        <v>3282</v>
      </c>
      <c r="D389" s="32" t="s">
        <v>3323</v>
      </c>
      <c r="E389" s="118"/>
      <c r="F389" s="119" t="s">
        <v>128</v>
      </c>
      <c r="G389" s="30" t="s">
        <v>21</v>
      </c>
      <c r="H389" s="30" t="s">
        <v>128</v>
      </c>
      <c r="I389" s="30" t="s">
        <v>128</v>
      </c>
      <c r="J389" s="30" t="s">
        <v>128</v>
      </c>
      <c r="K389" s="30" t="s">
        <v>21</v>
      </c>
      <c r="L389" s="22"/>
      <c r="M389" s="20"/>
      <c r="N389" s="20"/>
      <c r="O389" s="20"/>
      <c r="P389" s="20"/>
      <c r="Q389" s="20"/>
      <c r="R389" s="20"/>
      <c r="S389" s="120"/>
      <c r="T389" s="181" t="str">
        <f>Table3[[#This Row],[Column12]]</f>
        <v>Auto:</v>
      </c>
      <c r="U389" s="25"/>
      <c r="V389" s="51" t="str">
        <f>IF(Table3[[#This Row],[TagOrderMethod]]="Ratio:","plants per 1 tag",IF(Table3[[#This Row],[TagOrderMethod]]="tags included","",IF(Table3[[#This Row],[TagOrderMethod]]="Qty:","tags",IF(Table3[[#This Row],[TagOrderMethod]]="Auto:",IF(U389&lt;&gt;"","tags","")))))</f>
        <v/>
      </c>
      <c r="W389" s="17">
        <v>50</v>
      </c>
      <c r="X389" s="17" t="str">
        <f>IF(ISNUMBER(SEARCH("tag",Table3[[#This Row],[Notes]])), "Yes", "No")</f>
        <v>No</v>
      </c>
      <c r="Y389" s="17" t="str">
        <f>IF(Table3[[#This Row],[Column11]]="yes","tags included","Auto:")</f>
        <v>Auto:</v>
      </c>
      <c r="Z3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Row],[TagOrderMethod]]="Auto:",IF(U389&gt;0,U389,IF(COUNTBLANK(L389:S389)=8,"",(IF(Table3[[#This Row],[Column11]]&lt;&gt;"no",Table3[[#This Row],[Size]]*(SUM(Table3[[#This Row],[Date 1]:[Date 8]])),"")))),""))),(Table3[[#This Row],[Bundle]])),"")</f>
        <v/>
      </c>
      <c r="AB389" s="94" t="str">
        <f t="shared" si="7"/>
        <v/>
      </c>
      <c r="AC389" s="75"/>
      <c r="AD389" s="42"/>
      <c r="AE389" s="43"/>
      <c r="AF389" s="44"/>
      <c r="AG389" s="134" t="s">
        <v>4404</v>
      </c>
      <c r="AH389" s="134" t="s">
        <v>21</v>
      </c>
      <c r="AI389" s="134" t="s">
        <v>2019</v>
      </c>
      <c r="AJ389" s="134" t="s">
        <v>2020</v>
      </c>
      <c r="AK389" s="134" t="s">
        <v>2074</v>
      </c>
      <c r="AL389" s="134" t="s">
        <v>21</v>
      </c>
      <c r="AM389" s="134" t="b">
        <f>IF(AND(Table3[[#This Row],[Column68]]=TRUE,COUNTBLANK(Table3[[#This Row],[Date 1]:[Date 8]])=8),TRUE,FALSE)</f>
        <v>0</v>
      </c>
      <c r="AN389" s="134" t="b">
        <f>COUNTIF(Table3[[#This Row],[512]:[51]],"yes")&gt;0</f>
        <v>0</v>
      </c>
      <c r="AO389" s="45" t="str">
        <f>IF(Table3[[#This Row],[512]]="yes",Table3[[#This Row],[Column1]],"")</f>
        <v/>
      </c>
      <c r="AP389" s="45" t="str">
        <f>IF(Table3[[#This Row],[250]]="yes",Table3[[#This Row],[Column1.5]],"")</f>
        <v/>
      </c>
      <c r="AQ389" s="45" t="str">
        <f>IF(Table3[[#This Row],[288]]="yes",Table3[[#This Row],[Column2]],"")</f>
        <v/>
      </c>
      <c r="AR389" s="45" t="str">
        <f>IF(Table3[[#This Row],[144]]="yes",Table3[[#This Row],[Column3]],"")</f>
        <v/>
      </c>
      <c r="AS389" s="45" t="str">
        <f>IF(Table3[[#This Row],[26]]="yes",Table3[[#This Row],[Column4]],"")</f>
        <v/>
      </c>
      <c r="AT389" s="45" t="str">
        <f>IF(Table3[[#This Row],[51]]="yes",Table3[[#This Row],[Column5]],"")</f>
        <v/>
      </c>
      <c r="AU389" s="29" t="str">
        <f>IF(COUNTBLANK(Table3[[#This Row],[Date 1]:[Date 8]])=7,IF(Table3[[#This Row],[Column9]]&lt;&gt;"",IF(SUM(L389:S389)&lt;&gt;0,Table3[[#This Row],[Column9]],""),""),(SUBSTITUTE(TRIM(SUBSTITUTE(AO389&amp;","&amp;AP389&amp;","&amp;AQ389&amp;","&amp;AR389&amp;","&amp;AS389&amp;","&amp;AT389&amp;",",","," "))," ",", ")))</f>
        <v/>
      </c>
      <c r="AV389" s="35" t="str">
        <f>IF(COUNTBLANK(L389:AC389)&lt;&gt;13,IF(Table3[[#This Row],[Comments]]="Please order in multiples of 20. Minimum order of 100.",IF(COUNTBLANK(Table3[[#This Row],[Date 1]:[Order]])=12,"",1),1),IF(OR(F389="yes",G389="yes",H389="yes",I389="yes",J389="yes",K389="yes"="yes"),1,""))</f>
        <v/>
      </c>
    </row>
    <row r="390" spans="2:48" ht="36" thickBot="1" x14ac:dyDescent="0.4">
      <c r="B390" s="164">
        <v>4920</v>
      </c>
      <c r="C390" s="16" t="s">
        <v>3282</v>
      </c>
      <c r="D390" s="32" t="s">
        <v>3324</v>
      </c>
      <c r="E390" s="118"/>
      <c r="F390" s="119" t="s">
        <v>128</v>
      </c>
      <c r="G390" s="30" t="s">
        <v>21</v>
      </c>
      <c r="H390" s="30" t="s">
        <v>128</v>
      </c>
      <c r="I390" s="30" t="s">
        <v>128</v>
      </c>
      <c r="J390" s="30" t="s">
        <v>128</v>
      </c>
      <c r="K390" s="30" t="s">
        <v>21</v>
      </c>
      <c r="L390" s="22"/>
      <c r="M390" s="20"/>
      <c r="N390" s="20"/>
      <c r="O390" s="20"/>
      <c r="P390" s="20"/>
      <c r="Q390" s="20"/>
      <c r="R390" s="20"/>
      <c r="S390" s="120"/>
      <c r="T390" s="181" t="str">
        <f>Table3[[#This Row],[Column12]]</f>
        <v>Auto:</v>
      </c>
      <c r="U390" s="25"/>
      <c r="V390" s="51" t="str">
        <f>IF(Table3[[#This Row],[TagOrderMethod]]="Ratio:","plants per 1 tag",IF(Table3[[#This Row],[TagOrderMethod]]="tags included","",IF(Table3[[#This Row],[TagOrderMethod]]="Qty:","tags",IF(Table3[[#This Row],[TagOrderMethod]]="Auto:",IF(U390&lt;&gt;"","tags","")))))</f>
        <v/>
      </c>
      <c r="W390" s="17">
        <v>50</v>
      </c>
      <c r="X390" s="17" t="str">
        <f>IF(ISNUMBER(SEARCH("tag",Table3[[#This Row],[Notes]])), "Yes", "No")</f>
        <v>No</v>
      </c>
      <c r="Y390" s="17" t="str">
        <f>IF(Table3[[#This Row],[Column11]]="yes","tags included","Auto:")</f>
        <v>Auto:</v>
      </c>
      <c r="Z3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Row],[TagOrderMethod]]="Auto:",IF(U390&gt;0,U390,IF(COUNTBLANK(L390:S390)=8,"",(IF(Table3[[#This Row],[Column11]]&lt;&gt;"no",Table3[[#This Row],[Size]]*(SUM(Table3[[#This Row],[Date 1]:[Date 8]])),"")))),""))),(Table3[[#This Row],[Bundle]])),"")</f>
        <v/>
      </c>
      <c r="AB390" s="94" t="str">
        <f t="shared" si="7"/>
        <v/>
      </c>
      <c r="AC390" s="75"/>
      <c r="AD390" s="42"/>
      <c r="AE390" s="43"/>
      <c r="AF390" s="44"/>
      <c r="AG390" s="134" t="s">
        <v>4405</v>
      </c>
      <c r="AH390" s="134" t="s">
        <v>21</v>
      </c>
      <c r="AI390" s="134" t="s">
        <v>4406</v>
      </c>
      <c r="AJ390" s="134" t="s">
        <v>4407</v>
      </c>
      <c r="AK390" s="134" t="s">
        <v>4408</v>
      </c>
      <c r="AL390" s="134" t="s">
        <v>21</v>
      </c>
      <c r="AM390" s="134" t="b">
        <f>IF(AND(Table3[[#This Row],[Column68]]=TRUE,COUNTBLANK(Table3[[#This Row],[Date 1]:[Date 8]])=8),TRUE,FALSE)</f>
        <v>0</v>
      </c>
      <c r="AN390" s="134" t="b">
        <f>COUNTIF(Table3[[#This Row],[512]:[51]],"yes")&gt;0</f>
        <v>0</v>
      </c>
      <c r="AO390" s="45" t="str">
        <f>IF(Table3[[#This Row],[512]]="yes",Table3[[#This Row],[Column1]],"")</f>
        <v/>
      </c>
      <c r="AP390" s="45" t="str">
        <f>IF(Table3[[#This Row],[250]]="yes",Table3[[#This Row],[Column1.5]],"")</f>
        <v/>
      </c>
      <c r="AQ390" s="45" t="str">
        <f>IF(Table3[[#This Row],[288]]="yes",Table3[[#This Row],[Column2]],"")</f>
        <v/>
      </c>
      <c r="AR390" s="45" t="str">
        <f>IF(Table3[[#This Row],[144]]="yes",Table3[[#This Row],[Column3]],"")</f>
        <v/>
      </c>
      <c r="AS390" s="45" t="str">
        <f>IF(Table3[[#This Row],[26]]="yes",Table3[[#This Row],[Column4]],"")</f>
        <v/>
      </c>
      <c r="AT390" s="45" t="str">
        <f>IF(Table3[[#This Row],[51]]="yes",Table3[[#This Row],[Column5]],"")</f>
        <v/>
      </c>
      <c r="AU390" s="29" t="str">
        <f>IF(COUNTBLANK(Table3[[#This Row],[Date 1]:[Date 8]])=7,IF(Table3[[#This Row],[Column9]]&lt;&gt;"",IF(SUM(L390:S390)&lt;&gt;0,Table3[[#This Row],[Column9]],""),""),(SUBSTITUTE(TRIM(SUBSTITUTE(AO390&amp;","&amp;AP390&amp;","&amp;AQ390&amp;","&amp;AR390&amp;","&amp;AS390&amp;","&amp;AT390&amp;",",","," "))," ",", ")))</f>
        <v/>
      </c>
      <c r="AV390" s="35" t="str">
        <f>IF(COUNTBLANK(L390:AC390)&lt;&gt;13,IF(Table3[[#This Row],[Comments]]="Please order in multiples of 20. Minimum order of 100.",IF(COUNTBLANK(Table3[[#This Row],[Date 1]:[Order]])=12,"",1),1),IF(OR(F390="yes",G390="yes",H390="yes",I390="yes",J390="yes",K390="yes"="yes"),1,""))</f>
        <v/>
      </c>
    </row>
    <row r="391" spans="2:48" ht="36" thickBot="1" x14ac:dyDescent="0.4">
      <c r="B391" s="164">
        <v>4925</v>
      </c>
      <c r="C391" s="16" t="s">
        <v>3282</v>
      </c>
      <c r="D391" s="32" t="s">
        <v>3325</v>
      </c>
      <c r="E391" s="118"/>
      <c r="F391" s="119" t="s">
        <v>128</v>
      </c>
      <c r="G391" s="30" t="s">
        <v>21</v>
      </c>
      <c r="H391" s="30" t="s">
        <v>128</v>
      </c>
      <c r="I391" s="30" t="s">
        <v>128</v>
      </c>
      <c r="J391" s="30" t="s">
        <v>128</v>
      </c>
      <c r="K391" s="30" t="s">
        <v>21</v>
      </c>
      <c r="L391" s="22"/>
      <c r="M391" s="20"/>
      <c r="N391" s="20"/>
      <c r="O391" s="20"/>
      <c r="P391" s="20"/>
      <c r="Q391" s="20"/>
      <c r="R391" s="20"/>
      <c r="S391" s="120"/>
      <c r="T391" s="181" t="str">
        <f>Table3[[#This Row],[Column12]]</f>
        <v>Auto:</v>
      </c>
      <c r="U391" s="25"/>
      <c r="V391" s="51" t="str">
        <f>IF(Table3[[#This Row],[TagOrderMethod]]="Ratio:","plants per 1 tag",IF(Table3[[#This Row],[TagOrderMethod]]="tags included","",IF(Table3[[#This Row],[TagOrderMethod]]="Qty:","tags",IF(Table3[[#This Row],[TagOrderMethod]]="Auto:",IF(U391&lt;&gt;"","tags","")))))</f>
        <v/>
      </c>
      <c r="W391" s="17">
        <v>50</v>
      </c>
      <c r="X391" s="17" t="str">
        <f>IF(ISNUMBER(SEARCH("tag",Table3[[#This Row],[Notes]])), "Yes", "No")</f>
        <v>No</v>
      </c>
      <c r="Y391" s="17" t="str">
        <f>IF(Table3[[#This Row],[Column11]]="yes","tags included","Auto:")</f>
        <v>Auto:</v>
      </c>
      <c r="Z3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Row],[TagOrderMethod]]="Auto:",IF(U391&gt;0,U391,IF(COUNTBLANK(L391:S391)=8,"",(IF(Table3[[#This Row],[Column11]]&lt;&gt;"no",Table3[[#This Row],[Size]]*(SUM(Table3[[#This Row],[Date 1]:[Date 8]])),"")))),""))),(Table3[[#This Row],[Bundle]])),"")</f>
        <v/>
      </c>
      <c r="AB391" s="94" t="str">
        <f t="shared" si="7"/>
        <v/>
      </c>
      <c r="AC391" s="75"/>
      <c r="AD391" s="42"/>
      <c r="AE391" s="43"/>
      <c r="AF391" s="44"/>
      <c r="AG391" s="134" t="s">
        <v>4409</v>
      </c>
      <c r="AH391" s="134" t="s">
        <v>21</v>
      </c>
      <c r="AI391" s="134" t="s">
        <v>2021</v>
      </c>
      <c r="AJ391" s="134" t="s">
        <v>2022</v>
      </c>
      <c r="AK391" s="134" t="s">
        <v>2075</v>
      </c>
      <c r="AL391" s="134" t="s">
        <v>21</v>
      </c>
      <c r="AM391" s="134" t="b">
        <f>IF(AND(Table3[[#This Row],[Column68]]=TRUE,COUNTBLANK(Table3[[#This Row],[Date 1]:[Date 8]])=8),TRUE,FALSE)</f>
        <v>0</v>
      </c>
      <c r="AN391" s="134" t="b">
        <f>COUNTIF(Table3[[#This Row],[512]:[51]],"yes")&gt;0</f>
        <v>0</v>
      </c>
      <c r="AO391" s="45" t="str">
        <f>IF(Table3[[#This Row],[512]]="yes",Table3[[#This Row],[Column1]],"")</f>
        <v/>
      </c>
      <c r="AP391" s="45" t="str">
        <f>IF(Table3[[#This Row],[250]]="yes",Table3[[#This Row],[Column1.5]],"")</f>
        <v/>
      </c>
      <c r="AQ391" s="45" t="str">
        <f>IF(Table3[[#This Row],[288]]="yes",Table3[[#This Row],[Column2]],"")</f>
        <v/>
      </c>
      <c r="AR391" s="45" t="str">
        <f>IF(Table3[[#This Row],[144]]="yes",Table3[[#This Row],[Column3]],"")</f>
        <v/>
      </c>
      <c r="AS391" s="45" t="str">
        <f>IF(Table3[[#This Row],[26]]="yes",Table3[[#This Row],[Column4]],"")</f>
        <v/>
      </c>
      <c r="AT391" s="45" t="str">
        <f>IF(Table3[[#This Row],[51]]="yes",Table3[[#This Row],[Column5]],"")</f>
        <v/>
      </c>
      <c r="AU391" s="29" t="str">
        <f>IF(COUNTBLANK(Table3[[#This Row],[Date 1]:[Date 8]])=7,IF(Table3[[#This Row],[Column9]]&lt;&gt;"",IF(SUM(L391:S391)&lt;&gt;0,Table3[[#This Row],[Column9]],""),""),(SUBSTITUTE(TRIM(SUBSTITUTE(AO391&amp;","&amp;AP391&amp;","&amp;AQ391&amp;","&amp;AR391&amp;","&amp;AS391&amp;","&amp;AT391&amp;",",","," "))," ",", ")))</f>
        <v/>
      </c>
      <c r="AV391" s="35" t="str">
        <f>IF(COUNTBLANK(L391:AC391)&lt;&gt;13,IF(Table3[[#This Row],[Comments]]="Please order in multiples of 20. Minimum order of 100.",IF(COUNTBLANK(Table3[[#This Row],[Date 1]:[Order]])=12,"",1),1),IF(OR(F391="yes",G391="yes",H391="yes",I391="yes",J391="yes",K391="yes"="yes"),1,""))</f>
        <v/>
      </c>
    </row>
    <row r="392" spans="2:48" ht="36" thickBot="1" x14ac:dyDescent="0.4">
      <c r="B392" s="164">
        <v>4935</v>
      </c>
      <c r="C392" s="16" t="s">
        <v>3282</v>
      </c>
      <c r="D392" s="32" t="s">
        <v>3326</v>
      </c>
      <c r="E392" s="118"/>
      <c r="F392" s="119" t="s">
        <v>128</v>
      </c>
      <c r="G392" s="30" t="s">
        <v>21</v>
      </c>
      <c r="H392" s="30" t="s">
        <v>128</v>
      </c>
      <c r="I392" s="30" t="s">
        <v>128</v>
      </c>
      <c r="J392" s="30" t="s">
        <v>128</v>
      </c>
      <c r="K392" s="30" t="s">
        <v>21</v>
      </c>
      <c r="L392" s="22"/>
      <c r="M392" s="20"/>
      <c r="N392" s="20"/>
      <c r="O392" s="20"/>
      <c r="P392" s="20"/>
      <c r="Q392" s="20"/>
      <c r="R392" s="20"/>
      <c r="S392" s="120"/>
      <c r="T392" s="181" t="str">
        <f>Table3[[#This Row],[Column12]]</f>
        <v>Auto:</v>
      </c>
      <c r="U392" s="25"/>
      <c r="V392" s="51" t="str">
        <f>IF(Table3[[#This Row],[TagOrderMethod]]="Ratio:","plants per 1 tag",IF(Table3[[#This Row],[TagOrderMethod]]="tags included","",IF(Table3[[#This Row],[TagOrderMethod]]="Qty:","tags",IF(Table3[[#This Row],[TagOrderMethod]]="Auto:",IF(U392&lt;&gt;"","tags","")))))</f>
        <v/>
      </c>
      <c r="W392" s="17">
        <v>50</v>
      </c>
      <c r="X392" s="17" t="str">
        <f>IF(ISNUMBER(SEARCH("tag",Table3[[#This Row],[Notes]])), "Yes", "No")</f>
        <v>No</v>
      </c>
      <c r="Y392" s="17" t="str">
        <f>IF(Table3[[#This Row],[Column11]]="yes","tags included","Auto:")</f>
        <v>Auto:</v>
      </c>
      <c r="Z3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Row],[TagOrderMethod]]="Auto:",IF(U392&gt;0,U392,IF(COUNTBLANK(L392:S392)=8,"",(IF(Table3[[#This Row],[Column11]]&lt;&gt;"no",Table3[[#This Row],[Size]]*(SUM(Table3[[#This Row],[Date 1]:[Date 8]])),"")))),""))),(Table3[[#This Row],[Bundle]])),"")</f>
        <v/>
      </c>
      <c r="AB392" s="94" t="str">
        <f t="shared" si="7"/>
        <v/>
      </c>
      <c r="AC392" s="75"/>
      <c r="AD392" s="42"/>
      <c r="AE392" s="43"/>
      <c r="AF392" s="44"/>
      <c r="AG392" s="134" t="s">
        <v>4410</v>
      </c>
      <c r="AH392" s="134" t="s">
        <v>21</v>
      </c>
      <c r="AI392" s="134" t="s">
        <v>2023</v>
      </c>
      <c r="AJ392" s="134" t="s">
        <v>2024</v>
      </c>
      <c r="AK392" s="134" t="s">
        <v>2076</v>
      </c>
      <c r="AL392" s="134" t="s">
        <v>21</v>
      </c>
      <c r="AM392" s="134" t="b">
        <f>IF(AND(Table3[[#This Row],[Column68]]=TRUE,COUNTBLANK(Table3[[#This Row],[Date 1]:[Date 8]])=8),TRUE,FALSE)</f>
        <v>0</v>
      </c>
      <c r="AN392" s="134" t="b">
        <f>COUNTIF(Table3[[#This Row],[512]:[51]],"yes")&gt;0</f>
        <v>0</v>
      </c>
      <c r="AO392" s="45" t="str">
        <f>IF(Table3[[#This Row],[512]]="yes",Table3[[#This Row],[Column1]],"")</f>
        <v/>
      </c>
      <c r="AP392" s="45" t="str">
        <f>IF(Table3[[#This Row],[250]]="yes",Table3[[#This Row],[Column1.5]],"")</f>
        <v/>
      </c>
      <c r="AQ392" s="45" t="str">
        <f>IF(Table3[[#This Row],[288]]="yes",Table3[[#This Row],[Column2]],"")</f>
        <v/>
      </c>
      <c r="AR392" s="45" t="str">
        <f>IF(Table3[[#This Row],[144]]="yes",Table3[[#This Row],[Column3]],"")</f>
        <v/>
      </c>
      <c r="AS392" s="45" t="str">
        <f>IF(Table3[[#This Row],[26]]="yes",Table3[[#This Row],[Column4]],"")</f>
        <v/>
      </c>
      <c r="AT392" s="45" t="str">
        <f>IF(Table3[[#This Row],[51]]="yes",Table3[[#This Row],[Column5]],"")</f>
        <v/>
      </c>
      <c r="AU392" s="29" t="str">
        <f>IF(COUNTBLANK(Table3[[#This Row],[Date 1]:[Date 8]])=7,IF(Table3[[#This Row],[Column9]]&lt;&gt;"",IF(SUM(L392:S392)&lt;&gt;0,Table3[[#This Row],[Column9]],""),""),(SUBSTITUTE(TRIM(SUBSTITUTE(AO392&amp;","&amp;AP392&amp;","&amp;AQ392&amp;","&amp;AR392&amp;","&amp;AS392&amp;","&amp;AT392&amp;",",","," "))," ",", ")))</f>
        <v/>
      </c>
      <c r="AV392" s="35" t="str">
        <f>IF(COUNTBLANK(L392:AC392)&lt;&gt;13,IF(Table3[[#This Row],[Comments]]="Please order in multiples of 20. Minimum order of 100.",IF(COUNTBLANK(Table3[[#This Row],[Date 1]:[Order]])=12,"",1),1),IF(OR(F392="yes",G392="yes",H392="yes",I392="yes",J392="yes",K392="yes"="yes"),1,""))</f>
        <v/>
      </c>
    </row>
    <row r="393" spans="2:48" ht="36" thickBot="1" x14ac:dyDescent="0.4">
      <c r="B393" s="164">
        <v>4940</v>
      </c>
      <c r="C393" s="16" t="s">
        <v>3282</v>
      </c>
      <c r="D393" s="32" t="s">
        <v>1310</v>
      </c>
      <c r="E393" s="118"/>
      <c r="F393" s="119" t="s">
        <v>128</v>
      </c>
      <c r="G393" s="30" t="s">
        <v>21</v>
      </c>
      <c r="H393" s="30" t="s">
        <v>128</v>
      </c>
      <c r="I393" s="30" t="s">
        <v>128</v>
      </c>
      <c r="J393" s="30" t="s">
        <v>128</v>
      </c>
      <c r="K393" s="30" t="s">
        <v>21</v>
      </c>
      <c r="L393" s="22"/>
      <c r="M393" s="20"/>
      <c r="N393" s="20"/>
      <c r="O393" s="20"/>
      <c r="P393" s="20"/>
      <c r="Q393" s="20"/>
      <c r="R393" s="20"/>
      <c r="S393" s="120"/>
      <c r="T393" s="181" t="str">
        <f>Table3[[#This Row],[Column12]]</f>
        <v>Auto:</v>
      </c>
      <c r="U393" s="25"/>
      <c r="V393" s="51" t="str">
        <f>IF(Table3[[#This Row],[TagOrderMethod]]="Ratio:","plants per 1 tag",IF(Table3[[#This Row],[TagOrderMethod]]="tags included","",IF(Table3[[#This Row],[TagOrderMethod]]="Qty:","tags",IF(Table3[[#This Row],[TagOrderMethod]]="Auto:",IF(U393&lt;&gt;"","tags","")))))</f>
        <v/>
      </c>
      <c r="W393" s="17">
        <v>50</v>
      </c>
      <c r="X393" s="17" t="str">
        <f>IF(ISNUMBER(SEARCH("tag",Table3[[#This Row],[Notes]])), "Yes", "No")</f>
        <v>No</v>
      </c>
      <c r="Y393" s="17" t="str">
        <f>IF(Table3[[#This Row],[Column11]]="yes","tags included","Auto:")</f>
        <v>Auto:</v>
      </c>
      <c r="Z3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Row],[TagOrderMethod]]="Auto:",IF(U393&gt;0,U393,IF(COUNTBLANK(L393:S393)=8,"",(IF(Table3[[#This Row],[Column11]]&lt;&gt;"no",Table3[[#This Row],[Size]]*(SUM(Table3[[#This Row],[Date 1]:[Date 8]])),"")))),""))),(Table3[[#This Row],[Bundle]])),"")</f>
        <v/>
      </c>
      <c r="AB393" s="94" t="str">
        <f t="shared" si="7"/>
        <v/>
      </c>
      <c r="AC393" s="75"/>
      <c r="AD393" s="42"/>
      <c r="AE393" s="43"/>
      <c r="AF393" s="44"/>
      <c r="AG393" s="134" t="s">
        <v>4411</v>
      </c>
      <c r="AH393" s="134" t="s">
        <v>21</v>
      </c>
      <c r="AI393" s="134" t="s">
        <v>2025</v>
      </c>
      <c r="AJ393" s="134" t="s">
        <v>2026</v>
      </c>
      <c r="AK393" s="134" t="s">
        <v>2077</v>
      </c>
      <c r="AL393" s="134" t="s">
        <v>21</v>
      </c>
      <c r="AM393" s="134" t="b">
        <f>IF(AND(Table3[[#This Row],[Column68]]=TRUE,COUNTBLANK(Table3[[#This Row],[Date 1]:[Date 8]])=8),TRUE,FALSE)</f>
        <v>0</v>
      </c>
      <c r="AN393" s="134" t="b">
        <f>COUNTIF(Table3[[#This Row],[512]:[51]],"yes")&gt;0</f>
        <v>0</v>
      </c>
      <c r="AO393" s="45" t="str">
        <f>IF(Table3[[#This Row],[512]]="yes",Table3[[#This Row],[Column1]],"")</f>
        <v/>
      </c>
      <c r="AP393" s="45" t="str">
        <f>IF(Table3[[#This Row],[250]]="yes",Table3[[#This Row],[Column1.5]],"")</f>
        <v/>
      </c>
      <c r="AQ393" s="45" t="str">
        <f>IF(Table3[[#This Row],[288]]="yes",Table3[[#This Row],[Column2]],"")</f>
        <v/>
      </c>
      <c r="AR393" s="45" t="str">
        <f>IF(Table3[[#This Row],[144]]="yes",Table3[[#This Row],[Column3]],"")</f>
        <v/>
      </c>
      <c r="AS393" s="45" t="str">
        <f>IF(Table3[[#This Row],[26]]="yes",Table3[[#This Row],[Column4]],"")</f>
        <v/>
      </c>
      <c r="AT393" s="45" t="str">
        <f>IF(Table3[[#This Row],[51]]="yes",Table3[[#This Row],[Column5]],"")</f>
        <v/>
      </c>
      <c r="AU393" s="29" t="str">
        <f>IF(COUNTBLANK(Table3[[#This Row],[Date 1]:[Date 8]])=7,IF(Table3[[#This Row],[Column9]]&lt;&gt;"",IF(SUM(L393:S393)&lt;&gt;0,Table3[[#This Row],[Column9]],""),""),(SUBSTITUTE(TRIM(SUBSTITUTE(AO393&amp;","&amp;AP393&amp;","&amp;AQ393&amp;","&amp;AR393&amp;","&amp;AS393&amp;","&amp;AT393&amp;",",","," "))," ",", ")))</f>
        <v/>
      </c>
      <c r="AV393" s="35" t="str">
        <f>IF(COUNTBLANK(L393:AC393)&lt;&gt;13,IF(Table3[[#This Row],[Comments]]="Please order in multiples of 20. Minimum order of 100.",IF(COUNTBLANK(Table3[[#This Row],[Date 1]:[Order]])=12,"",1),1),IF(OR(F393="yes",G393="yes",H393="yes",I393="yes",J393="yes",K393="yes"="yes"),1,""))</f>
        <v/>
      </c>
    </row>
    <row r="394" spans="2:48" ht="36" thickBot="1" x14ac:dyDescent="0.4">
      <c r="B394" s="164">
        <v>4970</v>
      </c>
      <c r="C394" s="16" t="s">
        <v>3282</v>
      </c>
      <c r="D394" s="32" t="s">
        <v>2341</v>
      </c>
      <c r="E394" s="118"/>
      <c r="F394" s="119" t="s">
        <v>21</v>
      </c>
      <c r="G394" s="30" t="s">
        <v>21</v>
      </c>
      <c r="H394" s="30" t="s">
        <v>128</v>
      </c>
      <c r="I394" s="30" t="s">
        <v>128</v>
      </c>
      <c r="J394" s="30" t="s">
        <v>128</v>
      </c>
      <c r="K394" s="30" t="s">
        <v>21</v>
      </c>
      <c r="L394" s="22"/>
      <c r="M394" s="20"/>
      <c r="N394" s="20"/>
      <c r="O394" s="20"/>
      <c r="P394" s="20"/>
      <c r="Q394" s="20"/>
      <c r="R394" s="20"/>
      <c r="S394" s="120"/>
      <c r="T394" s="181" t="str">
        <f>Table3[[#This Row],[Column12]]</f>
        <v>Auto:</v>
      </c>
      <c r="U394" s="25"/>
      <c r="V394" s="51" t="str">
        <f>IF(Table3[[#This Row],[TagOrderMethod]]="Ratio:","plants per 1 tag",IF(Table3[[#This Row],[TagOrderMethod]]="tags included","",IF(Table3[[#This Row],[TagOrderMethod]]="Qty:","tags",IF(Table3[[#This Row],[TagOrderMethod]]="Auto:",IF(U394&lt;&gt;"","tags","")))))</f>
        <v/>
      </c>
      <c r="W394" s="17">
        <v>50</v>
      </c>
      <c r="X394" s="17" t="str">
        <f>IF(ISNUMBER(SEARCH("tag",Table3[[#This Row],[Notes]])), "Yes", "No")</f>
        <v>No</v>
      </c>
      <c r="Y394" s="17" t="str">
        <f>IF(Table3[[#This Row],[Column11]]="yes","tags included","Auto:")</f>
        <v>Auto:</v>
      </c>
      <c r="Z3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Row],[TagOrderMethod]]="Auto:",IF(U394&gt;0,U394,IF(COUNTBLANK(L394:S394)=8,"",(IF(Table3[[#This Row],[Column11]]&lt;&gt;"no",Table3[[#This Row],[Size]]*(SUM(Table3[[#This Row],[Date 1]:[Date 8]])),"")))),""))),(Table3[[#This Row],[Bundle]])),"")</f>
        <v/>
      </c>
      <c r="AB394" s="94" t="str">
        <f t="shared" si="7"/>
        <v/>
      </c>
      <c r="AC394" s="75"/>
      <c r="AD394" s="42"/>
      <c r="AE394" s="43"/>
      <c r="AF394" s="44"/>
      <c r="AG394" s="134" t="s">
        <v>21</v>
      </c>
      <c r="AH394" s="134" t="s">
        <v>21</v>
      </c>
      <c r="AI394" s="134" t="s">
        <v>4412</v>
      </c>
      <c r="AJ394" s="134" t="s">
        <v>4413</v>
      </c>
      <c r="AK394" s="134" t="s">
        <v>4414</v>
      </c>
      <c r="AL394" s="134" t="s">
        <v>21</v>
      </c>
      <c r="AM394" s="134" t="b">
        <f>IF(AND(Table3[[#This Row],[Column68]]=TRUE,COUNTBLANK(Table3[[#This Row],[Date 1]:[Date 8]])=8),TRUE,FALSE)</f>
        <v>0</v>
      </c>
      <c r="AN394" s="134" t="b">
        <f>COUNTIF(Table3[[#This Row],[512]:[51]],"yes")&gt;0</f>
        <v>0</v>
      </c>
      <c r="AO394" s="45" t="str">
        <f>IF(Table3[[#This Row],[512]]="yes",Table3[[#This Row],[Column1]],"")</f>
        <v/>
      </c>
      <c r="AP394" s="45" t="str">
        <f>IF(Table3[[#This Row],[250]]="yes",Table3[[#This Row],[Column1.5]],"")</f>
        <v/>
      </c>
      <c r="AQ394" s="45" t="str">
        <f>IF(Table3[[#This Row],[288]]="yes",Table3[[#This Row],[Column2]],"")</f>
        <v/>
      </c>
      <c r="AR394" s="45" t="str">
        <f>IF(Table3[[#This Row],[144]]="yes",Table3[[#This Row],[Column3]],"")</f>
        <v/>
      </c>
      <c r="AS394" s="45" t="str">
        <f>IF(Table3[[#This Row],[26]]="yes",Table3[[#This Row],[Column4]],"")</f>
        <v/>
      </c>
      <c r="AT394" s="45" t="str">
        <f>IF(Table3[[#This Row],[51]]="yes",Table3[[#This Row],[Column5]],"")</f>
        <v/>
      </c>
      <c r="AU394" s="29" t="str">
        <f>IF(COUNTBLANK(Table3[[#This Row],[Date 1]:[Date 8]])=7,IF(Table3[[#This Row],[Column9]]&lt;&gt;"",IF(SUM(L394:S394)&lt;&gt;0,Table3[[#This Row],[Column9]],""),""),(SUBSTITUTE(TRIM(SUBSTITUTE(AO394&amp;","&amp;AP394&amp;","&amp;AQ394&amp;","&amp;AR394&amp;","&amp;AS394&amp;","&amp;AT394&amp;",",","," "))," ",", ")))</f>
        <v/>
      </c>
      <c r="AV394" s="35" t="str">
        <f>IF(COUNTBLANK(L394:AC394)&lt;&gt;13,IF(Table3[[#This Row],[Comments]]="Please order in multiples of 20. Minimum order of 100.",IF(COUNTBLANK(Table3[[#This Row],[Date 1]:[Order]])=12,"",1),1),IF(OR(F394="yes",G394="yes",H394="yes",I394="yes",J394="yes",K394="yes"="yes"),1,""))</f>
        <v/>
      </c>
    </row>
    <row r="395" spans="2:48" ht="36" thickBot="1" x14ac:dyDescent="0.4">
      <c r="B395" s="164">
        <v>5000</v>
      </c>
      <c r="C395" s="16" t="s">
        <v>3282</v>
      </c>
      <c r="D395" s="32" t="s">
        <v>938</v>
      </c>
      <c r="E395" s="118"/>
      <c r="F395" s="119" t="s">
        <v>128</v>
      </c>
      <c r="G395" s="30" t="s">
        <v>128</v>
      </c>
      <c r="H395" s="30" t="s">
        <v>128</v>
      </c>
      <c r="I395" s="30" t="s">
        <v>128</v>
      </c>
      <c r="J395" s="30" t="s">
        <v>21</v>
      </c>
      <c r="K395" s="30" t="s">
        <v>21</v>
      </c>
      <c r="L395" s="22"/>
      <c r="M395" s="20"/>
      <c r="N395" s="20"/>
      <c r="O395" s="20"/>
      <c r="P395" s="20"/>
      <c r="Q395" s="20"/>
      <c r="R395" s="20"/>
      <c r="S395" s="120"/>
      <c r="T395" s="181" t="str">
        <f>Table3[[#This Row],[Column12]]</f>
        <v>Auto:</v>
      </c>
      <c r="U395" s="25"/>
      <c r="V395" s="51" t="str">
        <f>IF(Table3[[#This Row],[TagOrderMethod]]="Ratio:","plants per 1 tag",IF(Table3[[#This Row],[TagOrderMethod]]="tags included","",IF(Table3[[#This Row],[TagOrderMethod]]="Qty:","tags",IF(Table3[[#This Row],[TagOrderMethod]]="Auto:",IF(U395&lt;&gt;"","tags","")))))</f>
        <v/>
      </c>
      <c r="W395" s="17">
        <v>50</v>
      </c>
      <c r="X395" s="17" t="str">
        <f>IF(ISNUMBER(SEARCH("tag",Table3[[#This Row],[Notes]])), "Yes", "No")</f>
        <v>No</v>
      </c>
      <c r="Y395" s="17" t="str">
        <f>IF(Table3[[#This Row],[Column11]]="yes","tags included","Auto:")</f>
        <v>Auto:</v>
      </c>
      <c r="Z3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Row],[TagOrderMethod]]="Auto:",IF(U395&gt;0,U395,IF(COUNTBLANK(L395:S395)=8,"",(IF(Table3[[#This Row],[Column11]]&lt;&gt;"no",Table3[[#This Row],[Size]]*(SUM(Table3[[#This Row],[Date 1]:[Date 8]])),"")))),""))),(Table3[[#This Row],[Bundle]])),"")</f>
        <v/>
      </c>
      <c r="AB395" s="94" t="str">
        <f t="shared" si="7"/>
        <v/>
      </c>
      <c r="AC395" s="75"/>
      <c r="AD395" s="42"/>
      <c r="AE395" s="43"/>
      <c r="AF395" s="44"/>
      <c r="AG395" s="134" t="s">
        <v>4415</v>
      </c>
      <c r="AH395" s="134" t="s">
        <v>4416</v>
      </c>
      <c r="AI395" s="134" t="s">
        <v>4417</v>
      </c>
      <c r="AJ395" s="134" t="s">
        <v>4418</v>
      </c>
      <c r="AK395" s="134" t="s">
        <v>21</v>
      </c>
      <c r="AL395" s="134" t="s">
        <v>21</v>
      </c>
      <c r="AM395" s="134" t="b">
        <f>IF(AND(Table3[[#This Row],[Column68]]=TRUE,COUNTBLANK(Table3[[#This Row],[Date 1]:[Date 8]])=8),TRUE,FALSE)</f>
        <v>0</v>
      </c>
      <c r="AN395" s="134" t="b">
        <f>COUNTIF(Table3[[#This Row],[512]:[51]],"yes")&gt;0</f>
        <v>0</v>
      </c>
      <c r="AO395" s="45" t="str">
        <f>IF(Table3[[#This Row],[512]]="yes",Table3[[#This Row],[Column1]],"")</f>
        <v/>
      </c>
      <c r="AP395" s="45" t="str">
        <f>IF(Table3[[#This Row],[250]]="yes",Table3[[#This Row],[Column1.5]],"")</f>
        <v/>
      </c>
      <c r="AQ395" s="45" t="str">
        <f>IF(Table3[[#This Row],[288]]="yes",Table3[[#This Row],[Column2]],"")</f>
        <v/>
      </c>
      <c r="AR395" s="45" t="str">
        <f>IF(Table3[[#This Row],[144]]="yes",Table3[[#This Row],[Column3]],"")</f>
        <v/>
      </c>
      <c r="AS395" s="45" t="str">
        <f>IF(Table3[[#This Row],[26]]="yes",Table3[[#This Row],[Column4]],"")</f>
        <v/>
      </c>
      <c r="AT395" s="45" t="str">
        <f>IF(Table3[[#This Row],[51]]="yes",Table3[[#This Row],[Column5]],"")</f>
        <v/>
      </c>
      <c r="AU395" s="29" t="str">
        <f>IF(COUNTBLANK(Table3[[#This Row],[Date 1]:[Date 8]])=7,IF(Table3[[#This Row],[Column9]]&lt;&gt;"",IF(SUM(L395:S395)&lt;&gt;0,Table3[[#This Row],[Column9]],""),""),(SUBSTITUTE(TRIM(SUBSTITUTE(AO395&amp;","&amp;AP395&amp;","&amp;AQ395&amp;","&amp;AR395&amp;","&amp;AS395&amp;","&amp;AT395&amp;",",","," "))," ",", ")))</f>
        <v/>
      </c>
      <c r="AV395" s="35" t="str">
        <f>IF(COUNTBLANK(L395:AC395)&lt;&gt;13,IF(Table3[[#This Row],[Comments]]="Please order in multiples of 20. Minimum order of 100.",IF(COUNTBLANK(Table3[[#This Row],[Date 1]:[Order]])=12,"",1),1),IF(OR(F395="yes",G395="yes",H395="yes",I395="yes",J395="yes",K395="yes"="yes"),1,""))</f>
        <v/>
      </c>
    </row>
    <row r="396" spans="2:48" ht="36" thickBot="1" x14ac:dyDescent="0.4">
      <c r="B396" s="164">
        <v>5005</v>
      </c>
      <c r="C396" s="16" t="s">
        <v>3282</v>
      </c>
      <c r="D396" s="32" t="s">
        <v>939</v>
      </c>
      <c r="E396" s="118"/>
      <c r="F396" s="119" t="s">
        <v>128</v>
      </c>
      <c r="G396" s="30" t="s">
        <v>128</v>
      </c>
      <c r="H396" s="30" t="s">
        <v>128</v>
      </c>
      <c r="I396" s="30" t="s">
        <v>128</v>
      </c>
      <c r="J396" s="30" t="s">
        <v>21</v>
      </c>
      <c r="K396" s="30" t="s">
        <v>21</v>
      </c>
      <c r="L396" s="22"/>
      <c r="M396" s="20"/>
      <c r="N396" s="20"/>
      <c r="O396" s="20"/>
      <c r="P396" s="20"/>
      <c r="Q396" s="20"/>
      <c r="R396" s="20"/>
      <c r="S396" s="120"/>
      <c r="T396" s="181" t="str">
        <f>Table3[[#This Row],[Column12]]</f>
        <v>Auto:</v>
      </c>
      <c r="U396" s="25"/>
      <c r="V396" s="51" t="str">
        <f>IF(Table3[[#This Row],[TagOrderMethod]]="Ratio:","plants per 1 tag",IF(Table3[[#This Row],[TagOrderMethod]]="tags included","",IF(Table3[[#This Row],[TagOrderMethod]]="Qty:","tags",IF(Table3[[#This Row],[TagOrderMethod]]="Auto:",IF(U396&lt;&gt;"","tags","")))))</f>
        <v/>
      </c>
      <c r="W396" s="17">
        <v>50</v>
      </c>
      <c r="X396" s="17" t="str">
        <f>IF(ISNUMBER(SEARCH("tag",Table3[[#This Row],[Notes]])), "Yes", "No")</f>
        <v>No</v>
      </c>
      <c r="Y396" s="17" t="str">
        <f>IF(Table3[[#This Row],[Column11]]="yes","tags included","Auto:")</f>
        <v>Auto:</v>
      </c>
      <c r="Z3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Row],[TagOrderMethod]]="Auto:",IF(U396&gt;0,U396,IF(COUNTBLANK(L396:S396)=8,"",(IF(Table3[[#This Row],[Column11]]&lt;&gt;"no",Table3[[#This Row],[Size]]*(SUM(Table3[[#This Row],[Date 1]:[Date 8]])),"")))),""))),(Table3[[#This Row],[Bundle]])),"")</f>
        <v/>
      </c>
      <c r="AB396" s="94" t="str">
        <f t="shared" si="7"/>
        <v/>
      </c>
      <c r="AC396" s="75"/>
      <c r="AD396" s="42"/>
      <c r="AE396" s="43"/>
      <c r="AF396" s="44"/>
      <c r="AG396" s="134" t="s">
        <v>4419</v>
      </c>
      <c r="AH396" s="134" t="s">
        <v>4420</v>
      </c>
      <c r="AI396" s="134" t="s">
        <v>4421</v>
      </c>
      <c r="AJ396" s="134" t="s">
        <v>4422</v>
      </c>
      <c r="AK396" s="134" t="s">
        <v>21</v>
      </c>
      <c r="AL396" s="134" t="s">
        <v>21</v>
      </c>
      <c r="AM396" s="134" t="b">
        <f>IF(AND(Table3[[#This Row],[Column68]]=TRUE,COUNTBLANK(Table3[[#This Row],[Date 1]:[Date 8]])=8),TRUE,FALSE)</f>
        <v>0</v>
      </c>
      <c r="AN396" s="134" t="b">
        <f>COUNTIF(Table3[[#This Row],[512]:[51]],"yes")&gt;0</f>
        <v>0</v>
      </c>
      <c r="AO396" s="45" t="str">
        <f>IF(Table3[[#This Row],[512]]="yes",Table3[[#This Row],[Column1]],"")</f>
        <v/>
      </c>
      <c r="AP396" s="45" t="str">
        <f>IF(Table3[[#This Row],[250]]="yes",Table3[[#This Row],[Column1.5]],"")</f>
        <v/>
      </c>
      <c r="AQ396" s="45" t="str">
        <f>IF(Table3[[#This Row],[288]]="yes",Table3[[#This Row],[Column2]],"")</f>
        <v/>
      </c>
      <c r="AR396" s="45" t="str">
        <f>IF(Table3[[#This Row],[144]]="yes",Table3[[#This Row],[Column3]],"")</f>
        <v/>
      </c>
      <c r="AS396" s="45" t="str">
        <f>IF(Table3[[#This Row],[26]]="yes",Table3[[#This Row],[Column4]],"")</f>
        <v/>
      </c>
      <c r="AT396" s="45" t="str">
        <f>IF(Table3[[#This Row],[51]]="yes",Table3[[#This Row],[Column5]],"")</f>
        <v/>
      </c>
      <c r="AU396" s="29" t="str">
        <f>IF(COUNTBLANK(Table3[[#This Row],[Date 1]:[Date 8]])=7,IF(Table3[[#This Row],[Column9]]&lt;&gt;"",IF(SUM(L396:S396)&lt;&gt;0,Table3[[#This Row],[Column9]],""),""),(SUBSTITUTE(TRIM(SUBSTITUTE(AO396&amp;","&amp;AP396&amp;","&amp;AQ396&amp;","&amp;AR396&amp;","&amp;AS396&amp;","&amp;AT396&amp;",",","," "))," ",", ")))</f>
        <v/>
      </c>
      <c r="AV396" s="35" t="str">
        <f>IF(COUNTBLANK(L396:AC396)&lt;&gt;13,IF(Table3[[#This Row],[Comments]]="Please order in multiples of 20. Minimum order of 100.",IF(COUNTBLANK(Table3[[#This Row],[Date 1]:[Order]])=12,"",1),1),IF(OR(F396="yes",G396="yes",H396="yes",I396="yes",J396="yes",K396="yes"="yes"),1,""))</f>
        <v/>
      </c>
    </row>
    <row r="397" spans="2:48" ht="36" thickBot="1" x14ac:dyDescent="0.4">
      <c r="B397" s="164">
        <v>5010</v>
      </c>
      <c r="C397" s="16" t="s">
        <v>3282</v>
      </c>
      <c r="D397" s="32" t="s">
        <v>940</v>
      </c>
      <c r="E397" s="118"/>
      <c r="F397" s="119" t="s">
        <v>128</v>
      </c>
      <c r="G397" s="30" t="s">
        <v>128</v>
      </c>
      <c r="H397" s="30" t="s">
        <v>128</v>
      </c>
      <c r="I397" s="30" t="s">
        <v>128</v>
      </c>
      <c r="J397" s="30" t="s">
        <v>21</v>
      </c>
      <c r="K397" s="30" t="s">
        <v>21</v>
      </c>
      <c r="L397" s="22"/>
      <c r="M397" s="20"/>
      <c r="N397" s="20"/>
      <c r="O397" s="20"/>
      <c r="P397" s="20"/>
      <c r="Q397" s="20"/>
      <c r="R397" s="20"/>
      <c r="S397" s="120"/>
      <c r="T397" s="181" t="str">
        <f>Table3[[#This Row],[Column12]]</f>
        <v>Auto:</v>
      </c>
      <c r="U397" s="25"/>
      <c r="V397" s="51" t="str">
        <f>IF(Table3[[#This Row],[TagOrderMethod]]="Ratio:","plants per 1 tag",IF(Table3[[#This Row],[TagOrderMethod]]="tags included","",IF(Table3[[#This Row],[TagOrderMethod]]="Qty:","tags",IF(Table3[[#This Row],[TagOrderMethod]]="Auto:",IF(U397&lt;&gt;"","tags","")))))</f>
        <v/>
      </c>
      <c r="W397" s="17">
        <v>50</v>
      </c>
      <c r="X397" s="17" t="str">
        <f>IF(ISNUMBER(SEARCH("tag",Table3[[#This Row],[Notes]])), "Yes", "No")</f>
        <v>No</v>
      </c>
      <c r="Y397" s="17" t="str">
        <f>IF(Table3[[#This Row],[Column11]]="yes","tags included","Auto:")</f>
        <v>Auto:</v>
      </c>
      <c r="Z3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Row],[TagOrderMethod]]="Auto:",IF(U397&gt;0,U397,IF(COUNTBLANK(L397:S397)=8,"",(IF(Table3[[#This Row],[Column11]]&lt;&gt;"no",Table3[[#This Row],[Size]]*(SUM(Table3[[#This Row],[Date 1]:[Date 8]])),"")))),""))),(Table3[[#This Row],[Bundle]])),"")</f>
        <v/>
      </c>
      <c r="AB397" s="94" t="str">
        <f t="shared" si="7"/>
        <v/>
      </c>
      <c r="AC397" s="75"/>
      <c r="AD397" s="42"/>
      <c r="AE397" s="43"/>
      <c r="AF397" s="44"/>
      <c r="AG397" s="134" t="s">
        <v>4423</v>
      </c>
      <c r="AH397" s="134" t="s">
        <v>4424</v>
      </c>
      <c r="AI397" s="134" t="s">
        <v>4425</v>
      </c>
      <c r="AJ397" s="134" t="s">
        <v>4426</v>
      </c>
      <c r="AK397" s="134" t="s">
        <v>21</v>
      </c>
      <c r="AL397" s="134" t="s">
        <v>21</v>
      </c>
      <c r="AM397" s="134" t="b">
        <f>IF(AND(Table3[[#This Row],[Column68]]=TRUE,COUNTBLANK(Table3[[#This Row],[Date 1]:[Date 8]])=8),TRUE,FALSE)</f>
        <v>0</v>
      </c>
      <c r="AN397" s="134" t="b">
        <f>COUNTIF(Table3[[#This Row],[512]:[51]],"yes")&gt;0</f>
        <v>0</v>
      </c>
      <c r="AO397" s="45" t="str">
        <f>IF(Table3[[#This Row],[512]]="yes",Table3[[#This Row],[Column1]],"")</f>
        <v/>
      </c>
      <c r="AP397" s="45" t="str">
        <f>IF(Table3[[#This Row],[250]]="yes",Table3[[#This Row],[Column1.5]],"")</f>
        <v/>
      </c>
      <c r="AQ397" s="45" t="str">
        <f>IF(Table3[[#This Row],[288]]="yes",Table3[[#This Row],[Column2]],"")</f>
        <v/>
      </c>
      <c r="AR397" s="45" t="str">
        <f>IF(Table3[[#This Row],[144]]="yes",Table3[[#This Row],[Column3]],"")</f>
        <v/>
      </c>
      <c r="AS397" s="45" t="str">
        <f>IF(Table3[[#This Row],[26]]="yes",Table3[[#This Row],[Column4]],"")</f>
        <v/>
      </c>
      <c r="AT397" s="45" t="str">
        <f>IF(Table3[[#This Row],[51]]="yes",Table3[[#This Row],[Column5]],"")</f>
        <v/>
      </c>
      <c r="AU397" s="29" t="str">
        <f>IF(COUNTBLANK(Table3[[#This Row],[Date 1]:[Date 8]])=7,IF(Table3[[#This Row],[Column9]]&lt;&gt;"",IF(SUM(L397:S397)&lt;&gt;0,Table3[[#This Row],[Column9]],""),""),(SUBSTITUTE(TRIM(SUBSTITUTE(AO397&amp;","&amp;AP397&amp;","&amp;AQ397&amp;","&amp;AR397&amp;","&amp;AS397&amp;","&amp;AT397&amp;",",","," "))," ",", ")))</f>
        <v/>
      </c>
      <c r="AV397" s="35" t="str">
        <f>IF(COUNTBLANK(L397:AC397)&lt;&gt;13,IF(Table3[[#This Row],[Comments]]="Please order in multiples of 20. Minimum order of 100.",IF(COUNTBLANK(Table3[[#This Row],[Date 1]:[Order]])=12,"",1),1),IF(OR(F397="yes",G397="yes",H397="yes",I397="yes",J397="yes",K397="yes"="yes"),1,""))</f>
        <v/>
      </c>
    </row>
    <row r="398" spans="2:48" ht="36" thickBot="1" x14ac:dyDescent="0.4">
      <c r="B398" s="164">
        <v>5020</v>
      </c>
      <c r="C398" s="16" t="s">
        <v>3282</v>
      </c>
      <c r="D398" s="32" t="s">
        <v>423</v>
      </c>
      <c r="E398" s="118"/>
      <c r="F398" s="119" t="s">
        <v>128</v>
      </c>
      <c r="G398" s="30" t="s">
        <v>128</v>
      </c>
      <c r="H398" s="30" t="s">
        <v>128</v>
      </c>
      <c r="I398" s="30" t="s">
        <v>128</v>
      </c>
      <c r="J398" s="30" t="s">
        <v>21</v>
      </c>
      <c r="K398" s="30" t="s">
        <v>21</v>
      </c>
      <c r="L398" s="22"/>
      <c r="M398" s="20"/>
      <c r="N398" s="20"/>
      <c r="O398" s="20"/>
      <c r="P398" s="20"/>
      <c r="Q398" s="20"/>
      <c r="R398" s="20"/>
      <c r="S398" s="120"/>
      <c r="T398" s="181" t="str">
        <f>Table3[[#This Row],[Column12]]</f>
        <v>Auto:</v>
      </c>
      <c r="U398" s="25"/>
      <c r="V398" s="51" t="str">
        <f>IF(Table3[[#This Row],[TagOrderMethod]]="Ratio:","plants per 1 tag",IF(Table3[[#This Row],[TagOrderMethod]]="tags included","",IF(Table3[[#This Row],[TagOrderMethod]]="Qty:","tags",IF(Table3[[#This Row],[TagOrderMethod]]="Auto:",IF(U398&lt;&gt;"","tags","")))))</f>
        <v/>
      </c>
      <c r="W398" s="17">
        <v>50</v>
      </c>
      <c r="X398" s="17" t="str">
        <f>IF(ISNUMBER(SEARCH("tag",Table3[[#This Row],[Notes]])), "Yes", "No")</f>
        <v>No</v>
      </c>
      <c r="Y398" s="17" t="str">
        <f>IF(Table3[[#This Row],[Column11]]="yes","tags included","Auto:")</f>
        <v>Auto:</v>
      </c>
      <c r="Z3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Row],[TagOrderMethod]]="Auto:",IF(U398&gt;0,U398,IF(COUNTBLANK(L398:S398)=8,"",(IF(Table3[[#This Row],[Column11]]&lt;&gt;"no",Table3[[#This Row],[Size]]*(SUM(Table3[[#This Row],[Date 1]:[Date 8]])),"")))),""))),(Table3[[#This Row],[Bundle]])),"")</f>
        <v/>
      </c>
      <c r="AB398" s="94" t="str">
        <f t="shared" si="7"/>
        <v/>
      </c>
      <c r="AC398" s="75"/>
      <c r="AD398" s="42"/>
      <c r="AE398" s="43"/>
      <c r="AF398" s="44"/>
      <c r="AG398" s="134" t="s">
        <v>4427</v>
      </c>
      <c r="AH398" s="134" t="s">
        <v>4428</v>
      </c>
      <c r="AI398" s="134" t="s">
        <v>4429</v>
      </c>
      <c r="AJ398" s="134" t="s">
        <v>4430</v>
      </c>
      <c r="AK398" s="134" t="s">
        <v>21</v>
      </c>
      <c r="AL398" s="134" t="s">
        <v>21</v>
      </c>
      <c r="AM398" s="134" t="b">
        <f>IF(AND(Table3[[#This Row],[Column68]]=TRUE,COUNTBLANK(Table3[[#This Row],[Date 1]:[Date 8]])=8),TRUE,FALSE)</f>
        <v>0</v>
      </c>
      <c r="AN398" s="134" t="b">
        <f>COUNTIF(Table3[[#This Row],[512]:[51]],"yes")&gt;0</f>
        <v>0</v>
      </c>
      <c r="AO398" s="45" t="str">
        <f>IF(Table3[[#This Row],[512]]="yes",Table3[[#This Row],[Column1]],"")</f>
        <v/>
      </c>
      <c r="AP398" s="45" t="str">
        <f>IF(Table3[[#This Row],[250]]="yes",Table3[[#This Row],[Column1.5]],"")</f>
        <v/>
      </c>
      <c r="AQ398" s="45" t="str">
        <f>IF(Table3[[#This Row],[288]]="yes",Table3[[#This Row],[Column2]],"")</f>
        <v/>
      </c>
      <c r="AR398" s="45" t="str">
        <f>IF(Table3[[#This Row],[144]]="yes",Table3[[#This Row],[Column3]],"")</f>
        <v/>
      </c>
      <c r="AS398" s="45" t="str">
        <f>IF(Table3[[#This Row],[26]]="yes",Table3[[#This Row],[Column4]],"")</f>
        <v/>
      </c>
      <c r="AT398" s="45" t="str">
        <f>IF(Table3[[#This Row],[51]]="yes",Table3[[#This Row],[Column5]],"")</f>
        <v/>
      </c>
      <c r="AU398" s="29" t="str">
        <f>IF(COUNTBLANK(Table3[[#This Row],[Date 1]:[Date 8]])=7,IF(Table3[[#This Row],[Column9]]&lt;&gt;"",IF(SUM(L398:S398)&lt;&gt;0,Table3[[#This Row],[Column9]],""),""),(SUBSTITUTE(TRIM(SUBSTITUTE(AO398&amp;","&amp;AP398&amp;","&amp;AQ398&amp;","&amp;AR398&amp;","&amp;AS398&amp;","&amp;AT398&amp;",",","," "))," ",", ")))</f>
        <v/>
      </c>
      <c r="AV398" s="35" t="str">
        <f>IF(COUNTBLANK(L398:AC398)&lt;&gt;13,IF(Table3[[#This Row],[Comments]]="Please order in multiples of 20. Minimum order of 100.",IF(COUNTBLANK(Table3[[#This Row],[Date 1]:[Order]])=12,"",1),1),IF(OR(F398="yes",G398="yes",H398="yes",I398="yes",J398="yes",K398="yes"="yes"),1,""))</f>
        <v/>
      </c>
    </row>
    <row r="399" spans="2:48" ht="36" thickBot="1" x14ac:dyDescent="0.4">
      <c r="B399" s="164">
        <v>5030</v>
      </c>
      <c r="C399" s="16" t="s">
        <v>3282</v>
      </c>
      <c r="D399" s="32" t="s">
        <v>108</v>
      </c>
      <c r="E399" s="118"/>
      <c r="F399" s="119" t="s">
        <v>128</v>
      </c>
      <c r="G399" s="30" t="s">
        <v>128</v>
      </c>
      <c r="H399" s="30" t="s">
        <v>128</v>
      </c>
      <c r="I399" s="30" t="s">
        <v>128</v>
      </c>
      <c r="J399" s="30" t="s">
        <v>21</v>
      </c>
      <c r="K399" s="30" t="s">
        <v>21</v>
      </c>
      <c r="L399" s="22"/>
      <c r="M399" s="20"/>
      <c r="N399" s="20"/>
      <c r="O399" s="20"/>
      <c r="P399" s="20"/>
      <c r="Q399" s="20"/>
      <c r="R399" s="20"/>
      <c r="S399" s="120"/>
      <c r="T399" s="181" t="str">
        <f>Table3[[#This Row],[Column12]]</f>
        <v>Auto:</v>
      </c>
      <c r="U399" s="25"/>
      <c r="V399" s="51" t="str">
        <f>IF(Table3[[#This Row],[TagOrderMethod]]="Ratio:","plants per 1 tag",IF(Table3[[#This Row],[TagOrderMethod]]="tags included","",IF(Table3[[#This Row],[TagOrderMethod]]="Qty:","tags",IF(Table3[[#This Row],[TagOrderMethod]]="Auto:",IF(U399&lt;&gt;"","tags","")))))</f>
        <v/>
      </c>
      <c r="W399" s="17">
        <v>50</v>
      </c>
      <c r="X399" s="17" t="str">
        <f>IF(ISNUMBER(SEARCH("tag",Table3[[#This Row],[Notes]])), "Yes", "No")</f>
        <v>No</v>
      </c>
      <c r="Y399" s="17" t="str">
        <f>IF(Table3[[#This Row],[Column11]]="yes","tags included","Auto:")</f>
        <v>Auto:</v>
      </c>
      <c r="Z3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Row],[TagOrderMethod]]="Auto:",IF(U399&gt;0,U399,IF(COUNTBLANK(L399:S399)=8,"",(IF(Table3[[#This Row],[Column11]]&lt;&gt;"no",Table3[[#This Row],[Size]]*(SUM(Table3[[#This Row],[Date 1]:[Date 8]])),"")))),""))),(Table3[[#This Row],[Bundle]])),"")</f>
        <v/>
      </c>
      <c r="AB399" s="94" t="str">
        <f t="shared" si="7"/>
        <v/>
      </c>
      <c r="AC399" s="75"/>
      <c r="AD399" s="42"/>
      <c r="AE399" s="43"/>
      <c r="AF399" s="44"/>
      <c r="AG399" s="134" t="s">
        <v>4431</v>
      </c>
      <c r="AH399" s="134" t="s">
        <v>4432</v>
      </c>
      <c r="AI399" s="134" t="s">
        <v>4433</v>
      </c>
      <c r="AJ399" s="134" t="s">
        <v>4434</v>
      </c>
      <c r="AK399" s="134" t="s">
        <v>21</v>
      </c>
      <c r="AL399" s="134" t="s">
        <v>21</v>
      </c>
      <c r="AM399" s="134" t="b">
        <f>IF(AND(Table3[[#This Row],[Column68]]=TRUE,COUNTBLANK(Table3[[#This Row],[Date 1]:[Date 8]])=8),TRUE,FALSE)</f>
        <v>0</v>
      </c>
      <c r="AN399" s="134" t="b">
        <f>COUNTIF(Table3[[#This Row],[512]:[51]],"yes")&gt;0</f>
        <v>0</v>
      </c>
      <c r="AO399" s="45" t="str">
        <f>IF(Table3[[#This Row],[512]]="yes",Table3[[#This Row],[Column1]],"")</f>
        <v/>
      </c>
      <c r="AP399" s="45" t="str">
        <f>IF(Table3[[#This Row],[250]]="yes",Table3[[#This Row],[Column1.5]],"")</f>
        <v/>
      </c>
      <c r="AQ399" s="45" t="str">
        <f>IF(Table3[[#This Row],[288]]="yes",Table3[[#This Row],[Column2]],"")</f>
        <v/>
      </c>
      <c r="AR399" s="45" t="str">
        <f>IF(Table3[[#This Row],[144]]="yes",Table3[[#This Row],[Column3]],"")</f>
        <v/>
      </c>
      <c r="AS399" s="45" t="str">
        <f>IF(Table3[[#This Row],[26]]="yes",Table3[[#This Row],[Column4]],"")</f>
        <v/>
      </c>
      <c r="AT399" s="45" t="str">
        <f>IF(Table3[[#This Row],[51]]="yes",Table3[[#This Row],[Column5]],"")</f>
        <v/>
      </c>
      <c r="AU399" s="29" t="str">
        <f>IF(COUNTBLANK(Table3[[#This Row],[Date 1]:[Date 8]])=7,IF(Table3[[#This Row],[Column9]]&lt;&gt;"",IF(SUM(L399:S399)&lt;&gt;0,Table3[[#This Row],[Column9]],""),""),(SUBSTITUTE(TRIM(SUBSTITUTE(AO399&amp;","&amp;AP399&amp;","&amp;AQ399&amp;","&amp;AR399&amp;","&amp;AS399&amp;","&amp;AT399&amp;",",","," "))," ",", ")))</f>
        <v/>
      </c>
      <c r="AV399" s="35" t="str">
        <f>IF(COUNTBLANK(L399:AC399)&lt;&gt;13,IF(Table3[[#This Row],[Comments]]="Please order in multiples of 20. Minimum order of 100.",IF(COUNTBLANK(Table3[[#This Row],[Date 1]:[Order]])=12,"",1),1),IF(OR(F399="yes",G399="yes",H399="yes",I399="yes",J399="yes",K399="yes"="yes"),1,""))</f>
        <v/>
      </c>
    </row>
    <row r="400" spans="2:48" ht="36" thickBot="1" x14ac:dyDescent="0.4">
      <c r="B400" s="164">
        <v>5035</v>
      </c>
      <c r="C400" s="16" t="s">
        <v>3282</v>
      </c>
      <c r="D400" s="32" t="s">
        <v>109</v>
      </c>
      <c r="E400" s="118"/>
      <c r="F400" s="119" t="s">
        <v>128</v>
      </c>
      <c r="G400" s="30" t="s">
        <v>128</v>
      </c>
      <c r="H400" s="30" t="s">
        <v>128</v>
      </c>
      <c r="I400" s="30" t="s">
        <v>128</v>
      </c>
      <c r="J400" s="30" t="s">
        <v>21</v>
      </c>
      <c r="K400" s="30" t="s">
        <v>21</v>
      </c>
      <c r="L400" s="22"/>
      <c r="M400" s="20"/>
      <c r="N400" s="20"/>
      <c r="O400" s="20"/>
      <c r="P400" s="20"/>
      <c r="Q400" s="20"/>
      <c r="R400" s="20"/>
      <c r="S400" s="120"/>
      <c r="T400" s="181" t="str">
        <f>Table3[[#This Row],[Column12]]</f>
        <v>Auto:</v>
      </c>
      <c r="U400" s="25"/>
      <c r="V400" s="51" t="str">
        <f>IF(Table3[[#This Row],[TagOrderMethod]]="Ratio:","plants per 1 tag",IF(Table3[[#This Row],[TagOrderMethod]]="tags included","",IF(Table3[[#This Row],[TagOrderMethod]]="Qty:","tags",IF(Table3[[#This Row],[TagOrderMethod]]="Auto:",IF(U400&lt;&gt;"","tags","")))))</f>
        <v/>
      </c>
      <c r="W400" s="17">
        <v>50</v>
      </c>
      <c r="X400" s="17" t="str">
        <f>IF(ISNUMBER(SEARCH("tag",Table3[[#This Row],[Notes]])), "Yes", "No")</f>
        <v>No</v>
      </c>
      <c r="Y400" s="17" t="str">
        <f>IF(Table3[[#This Row],[Column11]]="yes","tags included","Auto:")</f>
        <v>Auto:</v>
      </c>
      <c r="Z4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Row],[TagOrderMethod]]="Auto:",IF(U400&gt;0,U400,IF(COUNTBLANK(L400:S400)=8,"",(IF(Table3[[#This Row],[Column11]]&lt;&gt;"no",Table3[[#This Row],[Size]]*(SUM(Table3[[#This Row],[Date 1]:[Date 8]])),"")))),""))),(Table3[[#This Row],[Bundle]])),"")</f>
        <v/>
      </c>
      <c r="AB400" s="94" t="str">
        <f t="shared" si="7"/>
        <v/>
      </c>
      <c r="AC400" s="75"/>
      <c r="AD400" s="42"/>
      <c r="AE400" s="43"/>
      <c r="AF400" s="44"/>
      <c r="AG400" s="134" t="s">
        <v>4435</v>
      </c>
      <c r="AH400" s="134" t="s">
        <v>4436</v>
      </c>
      <c r="AI400" s="134" t="s">
        <v>4437</v>
      </c>
      <c r="AJ400" s="134" t="s">
        <v>4438</v>
      </c>
      <c r="AK400" s="134" t="s">
        <v>21</v>
      </c>
      <c r="AL400" s="134" t="s">
        <v>21</v>
      </c>
      <c r="AM400" s="134" t="b">
        <f>IF(AND(Table3[[#This Row],[Column68]]=TRUE,COUNTBLANK(Table3[[#This Row],[Date 1]:[Date 8]])=8),TRUE,FALSE)</f>
        <v>0</v>
      </c>
      <c r="AN400" s="134" t="b">
        <f>COUNTIF(Table3[[#This Row],[512]:[51]],"yes")&gt;0</f>
        <v>0</v>
      </c>
      <c r="AO400" s="45" t="str">
        <f>IF(Table3[[#This Row],[512]]="yes",Table3[[#This Row],[Column1]],"")</f>
        <v/>
      </c>
      <c r="AP400" s="45" t="str">
        <f>IF(Table3[[#This Row],[250]]="yes",Table3[[#This Row],[Column1.5]],"")</f>
        <v/>
      </c>
      <c r="AQ400" s="45" t="str">
        <f>IF(Table3[[#This Row],[288]]="yes",Table3[[#This Row],[Column2]],"")</f>
        <v/>
      </c>
      <c r="AR400" s="45" t="str">
        <f>IF(Table3[[#This Row],[144]]="yes",Table3[[#This Row],[Column3]],"")</f>
        <v/>
      </c>
      <c r="AS400" s="45" t="str">
        <f>IF(Table3[[#This Row],[26]]="yes",Table3[[#This Row],[Column4]],"")</f>
        <v/>
      </c>
      <c r="AT400" s="45" t="str">
        <f>IF(Table3[[#This Row],[51]]="yes",Table3[[#This Row],[Column5]],"")</f>
        <v/>
      </c>
      <c r="AU400" s="29" t="str">
        <f>IF(COUNTBLANK(Table3[[#This Row],[Date 1]:[Date 8]])=7,IF(Table3[[#This Row],[Column9]]&lt;&gt;"",IF(SUM(L400:S400)&lt;&gt;0,Table3[[#This Row],[Column9]],""),""),(SUBSTITUTE(TRIM(SUBSTITUTE(AO400&amp;","&amp;AP400&amp;","&amp;AQ400&amp;","&amp;AR400&amp;","&amp;AS400&amp;","&amp;AT400&amp;",",","," "))," ",", ")))</f>
        <v/>
      </c>
      <c r="AV400" s="35" t="str">
        <f>IF(COUNTBLANK(L400:AC400)&lt;&gt;13,IF(Table3[[#This Row],[Comments]]="Please order in multiples of 20. Minimum order of 100.",IF(COUNTBLANK(Table3[[#This Row],[Date 1]:[Order]])=12,"",1),1),IF(OR(F400="yes",G400="yes",H400="yes",I400="yes",J400="yes",K400="yes"="yes"),1,""))</f>
        <v/>
      </c>
    </row>
    <row r="401" spans="2:48" ht="36" thickBot="1" x14ac:dyDescent="0.4">
      <c r="B401" s="164">
        <v>5040</v>
      </c>
      <c r="C401" s="16" t="s">
        <v>3282</v>
      </c>
      <c r="D401" s="32" t="s">
        <v>110</v>
      </c>
      <c r="E401" s="118"/>
      <c r="F401" s="119" t="s">
        <v>128</v>
      </c>
      <c r="G401" s="30" t="s">
        <v>128</v>
      </c>
      <c r="H401" s="30" t="s">
        <v>128</v>
      </c>
      <c r="I401" s="30" t="s">
        <v>128</v>
      </c>
      <c r="J401" s="30" t="s">
        <v>21</v>
      </c>
      <c r="K401" s="30" t="s">
        <v>21</v>
      </c>
      <c r="L401" s="22"/>
      <c r="M401" s="20"/>
      <c r="N401" s="20"/>
      <c r="O401" s="20"/>
      <c r="P401" s="20"/>
      <c r="Q401" s="20"/>
      <c r="R401" s="20"/>
      <c r="S401" s="120"/>
      <c r="T401" s="181" t="str">
        <f>Table3[[#This Row],[Column12]]</f>
        <v>Auto:</v>
      </c>
      <c r="U401" s="25"/>
      <c r="V401" s="51" t="str">
        <f>IF(Table3[[#This Row],[TagOrderMethod]]="Ratio:","plants per 1 tag",IF(Table3[[#This Row],[TagOrderMethod]]="tags included","",IF(Table3[[#This Row],[TagOrderMethod]]="Qty:","tags",IF(Table3[[#This Row],[TagOrderMethod]]="Auto:",IF(U401&lt;&gt;"","tags","")))))</f>
        <v/>
      </c>
      <c r="W401" s="17">
        <v>50</v>
      </c>
      <c r="X401" s="17" t="str">
        <f>IF(ISNUMBER(SEARCH("tag",Table3[[#This Row],[Notes]])), "Yes", "No")</f>
        <v>No</v>
      </c>
      <c r="Y401" s="17" t="str">
        <f>IF(Table3[[#This Row],[Column11]]="yes","tags included","Auto:")</f>
        <v>Auto:</v>
      </c>
      <c r="Z4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Row],[TagOrderMethod]]="Auto:",IF(U401&gt;0,U401,IF(COUNTBLANK(L401:S401)=8,"",(IF(Table3[[#This Row],[Column11]]&lt;&gt;"no",Table3[[#This Row],[Size]]*(SUM(Table3[[#This Row],[Date 1]:[Date 8]])),"")))),""))),(Table3[[#This Row],[Bundle]])),"")</f>
        <v/>
      </c>
      <c r="AB401" s="94" t="str">
        <f t="shared" si="7"/>
        <v/>
      </c>
      <c r="AC401" s="75"/>
      <c r="AD401" s="42"/>
      <c r="AE401" s="43"/>
      <c r="AF401" s="44"/>
      <c r="AG401" s="134" t="s">
        <v>4439</v>
      </c>
      <c r="AH401" s="134" t="s">
        <v>4440</v>
      </c>
      <c r="AI401" s="134" t="s">
        <v>4441</v>
      </c>
      <c r="AJ401" s="134" t="s">
        <v>4442</v>
      </c>
      <c r="AK401" s="134" t="s">
        <v>21</v>
      </c>
      <c r="AL401" s="134" t="s">
        <v>21</v>
      </c>
      <c r="AM401" s="134" t="b">
        <f>IF(AND(Table3[[#This Row],[Column68]]=TRUE,COUNTBLANK(Table3[[#This Row],[Date 1]:[Date 8]])=8),TRUE,FALSE)</f>
        <v>0</v>
      </c>
      <c r="AN401" s="134" t="b">
        <f>COUNTIF(Table3[[#This Row],[512]:[51]],"yes")&gt;0</f>
        <v>0</v>
      </c>
      <c r="AO401" s="45" t="str">
        <f>IF(Table3[[#This Row],[512]]="yes",Table3[[#This Row],[Column1]],"")</f>
        <v/>
      </c>
      <c r="AP401" s="45" t="str">
        <f>IF(Table3[[#This Row],[250]]="yes",Table3[[#This Row],[Column1.5]],"")</f>
        <v/>
      </c>
      <c r="AQ401" s="45" t="str">
        <f>IF(Table3[[#This Row],[288]]="yes",Table3[[#This Row],[Column2]],"")</f>
        <v/>
      </c>
      <c r="AR401" s="45" t="str">
        <f>IF(Table3[[#This Row],[144]]="yes",Table3[[#This Row],[Column3]],"")</f>
        <v/>
      </c>
      <c r="AS401" s="45" t="str">
        <f>IF(Table3[[#This Row],[26]]="yes",Table3[[#This Row],[Column4]],"")</f>
        <v/>
      </c>
      <c r="AT401" s="45" t="str">
        <f>IF(Table3[[#This Row],[51]]="yes",Table3[[#This Row],[Column5]],"")</f>
        <v/>
      </c>
      <c r="AU401" s="29" t="str">
        <f>IF(COUNTBLANK(Table3[[#This Row],[Date 1]:[Date 8]])=7,IF(Table3[[#This Row],[Column9]]&lt;&gt;"",IF(SUM(L401:S401)&lt;&gt;0,Table3[[#This Row],[Column9]],""),""),(SUBSTITUTE(TRIM(SUBSTITUTE(AO401&amp;","&amp;AP401&amp;","&amp;AQ401&amp;","&amp;AR401&amp;","&amp;AS401&amp;","&amp;AT401&amp;",",","," "))," ",", ")))</f>
        <v/>
      </c>
      <c r="AV401" s="35" t="str">
        <f>IF(COUNTBLANK(L401:AC401)&lt;&gt;13,IF(Table3[[#This Row],[Comments]]="Please order in multiples of 20. Minimum order of 100.",IF(COUNTBLANK(Table3[[#This Row],[Date 1]:[Order]])=12,"",1),1),IF(OR(F401="yes",G401="yes",H401="yes",I401="yes",J401="yes",K401="yes"="yes"),1,""))</f>
        <v/>
      </c>
    </row>
    <row r="402" spans="2:48" ht="36" thickBot="1" x14ac:dyDescent="0.4">
      <c r="B402" s="164">
        <v>5045</v>
      </c>
      <c r="C402" s="16" t="s">
        <v>3282</v>
      </c>
      <c r="D402" s="32" t="s">
        <v>111</v>
      </c>
      <c r="E402" s="118"/>
      <c r="F402" s="119" t="s">
        <v>128</v>
      </c>
      <c r="G402" s="30" t="s">
        <v>128</v>
      </c>
      <c r="H402" s="30" t="s">
        <v>128</v>
      </c>
      <c r="I402" s="30" t="s">
        <v>128</v>
      </c>
      <c r="J402" s="30" t="s">
        <v>21</v>
      </c>
      <c r="K402" s="30" t="s">
        <v>21</v>
      </c>
      <c r="L402" s="22"/>
      <c r="M402" s="20"/>
      <c r="N402" s="20"/>
      <c r="O402" s="20"/>
      <c r="P402" s="20"/>
      <c r="Q402" s="20"/>
      <c r="R402" s="20"/>
      <c r="S402" s="120"/>
      <c r="T402" s="181" t="str">
        <f>Table3[[#This Row],[Column12]]</f>
        <v>Auto:</v>
      </c>
      <c r="U402" s="25"/>
      <c r="V402" s="51" t="str">
        <f>IF(Table3[[#This Row],[TagOrderMethod]]="Ratio:","plants per 1 tag",IF(Table3[[#This Row],[TagOrderMethod]]="tags included","",IF(Table3[[#This Row],[TagOrderMethod]]="Qty:","tags",IF(Table3[[#This Row],[TagOrderMethod]]="Auto:",IF(U402&lt;&gt;"","tags","")))))</f>
        <v/>
      </c>
      <c r="W402" s="17">
        <v>50</v>
      </c>
      <c r="X402" s="17" t="str">
        <f>IF(ISNUMBER(SEARCH("tag",Table3[[#This Row],[Notes]])), "Yes", "No")</f>
        <v>No</v>
      </c>
      <c r="Y402" s="17" t="str">
        <f>IF(Table3[[#This Row],[Column11]]="yes","tags included","Auto:")</f>
        <v>Auto:</v>
      </c>
      <c r="Z4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Row],[TagOrderMethod]]="Auto:",IF(U402&gt;0,U402,IF(COUNTBLANK(L402:S402)=8,"",(IF(Table3[[#This Row],[Column11]]&lt;&gt;"no",Table3[[#This Row],[Size]]*(SUM(Table3[[#This Row],[Date 1]:[Date 8]])),"")))),""))),(Table3[[#This Row],[Bundle]])),"")</f>
        <v/>
      </c>
      <c r="AB402" s="94" t="str">
        <f t="shared" si="7"/>
        <v/>
      </c>
      <c r="AC402" s="75"/>
      <c r="AD402" s="42"/>
      <c r="AE402" s="43"/>
      <c r="AF402" s="44"/>
      <c r="AG402" s="134" t="s">
        <v>4443</v>
      </c>
      <c r="AH402" s="134" t="s">
        <v>4444</v>
      </c>
      <c r="AI402" s="134" t="s">
        <v>4445</v>
      </c>
      <c r="AJ402" s="134" t="s">
        <v>4446</v>
      </c>
      <c r="AK402" s="134" t="s">
        <v>21</v>
      </c>
      <c r="AL402" s="134" t="s">
        <v>21</v>
      </c>
      <c r="AM402" s="134" t="b">
        <f>IF(AND(Table3[[#This Row],[Column68]]=TRUE,COUNTBLANK(Table3[[#This Row],[Date 1]:[Date 8]])=8),TRUE,FALSE)</f>
        <v>0</v>
      </c>
      <c r="AN402" s="134" t="b">
        <f>COUNTIF(Table3[[#This Row],[512]:[51]],"yes")&gt;0</f>
        <v>0</v>
      </c>
      <c r="AO402" s="45" t="str">
        <f>IF(Table3[[#This Row],[512]]="yes",Table3[[#This Row],[Column1]],"")</f>
        <v/>
      </c>
      <c r="AP402" s="45" t="str">
        <f>IF(Table3[[#This Row],[250]]="yes",Table3[[#This Row],[Column1.5]],"")</f>
        <v/>
      </c>
      <c r="AQ402" s="45" t="str">
        <f>IF(Table3[[#This Row],[288]]="yes",Table3[[#This Row],[Column2]],"")</f>
        <v/>
      </c>
      <c r="AR402" s="45" t="str">
        <f>IF(Table3[[#This Row],[144]]="yes",Table3[[#This Row],[Column3]],"")</f>
        <v/>
      </c>
      <c r="AS402" s="45" t="str">
        <f>IF(Table3[[#This Row],[26]]="yes",Table3[[#This Row],[Column4]],"")</f>
        <v/>
      </c>
      <c r="AT402" s="45" t="str">
        <f>IF(Table3[[#This Row],[51]]="yes",Table3[[#This Row],[Column5]],"")</f>
        <v/>
      </c>
      <c r="AU402" s="29" t="str">
        <f>IF(COUNTBLANK(Table3[[#This Row],[Date 1]:[Date 8]])=7,IF(Table3[[#This Row],[Column9]]&lt;&gt;"",IF(SUM(L402:S402)&lt;&gt;0,Table3[[#This Row],[Column9]],""),""),(SUBSTITUTE(TRIM(SUBSTITUTE(AO402&amp;","&amp;AP402&amp;","&amp;AQ402&amp;","&amp;AR402&amp;","&amp;AS402&amp;","&amp;AT402&amp;",",","," "))," ",", ")))</f>
        <v/>
      </c>
      <c r="AV402" s="35" t="str">
        <f>IF(COUNTBLANK(L402:AC402)&lt;&gt;13,IF(Table3[[#This Row],[Comments]]="Please order in multiples of 20. Minimum order of 100.",IF(COUNTBLANK(Table3[[#This Row],[Date 1]:[Order]])=12,"",1),1),IF(OR(F402="yes",G402="yes",H402="yes",I402="yes",J402="yes",K402="yes"="yes"),1,""))</f>
        <v/>
      </c>
    </row>
    <row r="403" spans="2:48" ht="36" thickBot="1" x14ac:dyDescent="0.4">
      <c r="B403" s="164">
        <v>5050</v>
      </c>
      <c r="C403" s="16" t="s">
        <v>3282</v>
      </c>
      <c r="D403" s="32" t="s">
        <v>941</v>
      </c>
      <c r="E403" s="118"/>
      <c r="F403" s="119" t="s">
        <v>128</v>
      </c>
      <c r="G403" s="30" t="s">
        <v>128</v>
      </c>
      <c r="H403" s="30" t="s">
        <v>128</v>
      </c>
      <c r="I403" s="30" t="s">
        <v>128</v>
      </c>
      <c r="J403" s="30" t="s">
        <v>21</v>
      </c>
      <c r="K403" s="30" t="s">
        <v>21</v>
      </c>
      <c r="L403" s="22"/>
      <c r="M403" s="20"/>
      <c r="N403" s="20"/>
      <c r="O403" s="20"/>
      <c r="P403" s="20"/>
      <c r="Q403" s="20"/>
      <c r="R403" s="20"/>
      <c r="S403" s="120"/>
      <c r="T403" s="181" t="str">
        <f>Table3[[#This Row],[Column12]]</f>
        <v>Auto:</v>
      </c>
      <c r="U403" s="25"/>
      <c r="V403" s="51" t="str">
        <f>IF(Table3[[#This Row],[TagOrderMethod]]="Ratio:","plants per 1 tag",IF(Table3[[#This Row],[TagOrderMethod]]="tags included","",IF(Table3[[#This Row],[TagOrderMethod]]="Qty:","tags",IF(Table3[[#This Row],[TagOrderMethod]]="Auto:",IF(U403&lt;&gt;"","tags","")))))</f>
        <v/>
      </c>
      <c r="W403" s="17">
        <v>50</v>
      </c>
      <c r="X403" s="17" t="str">
        <f>IF(ISNUMBER(SEARCH("tag",Table3[[#This Row],[Notes]])), "Yes", "No")</f>
        <v>No</v>
      </c>
      <c r="Y403" s="17" t="str">
        <f>IF(Table3[[#This Row],[Column11]]="yes","tags included","Auto:")</f>
        <v>Auto:</v>
      </c>
      <c r="Z4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Row],[TagOrderMethod]]="Auto:",IF(U403&gt;0,U403,IF(COUNTBLANK(L403:S403)=8,"",(IF(Table3[[#This Row],[Column11]]&lt;&gt;"no",Table3[[#This Row],[Size]]*(SUM(Table3[[#This Row],[Date 1]:[Date 8]])),"")))),""))),(Table3[[#This Row],[Bundle]])),"")</f>
        <v/>
      </c>
      <c r="AB403" s="94" t="str">
        <f t="shared" si="7"/>
        <v/>
      </c>
      <c r="AC403" s="75"/>
      <c r="AD403" s="42"/>
      <c r="AE403" s="43"/>
      <c r="AF403" s="44"/>
      <c r="AG403" s="134" t="s">
        <v>4447</v>
      </c>
      <c r="AH403" s="134" t="s">
        <v>4448</v>
      </c>
      <c r="AI403" s="134" t="s">
        <v>4449</v>
      </c>
      <c r="AJ403" s="134" t="s">
        <v>4450</v>
      </c>
      <c r="AK403" s="134" t="s">
        <v>21</v>
      </c>
      <c r="AL403" s="134" t="s">
        <v>21</v>
      </c>
      <c r="AM403" s="134" t="b">
        <f>IF(AND(Table3[[#This Row],[Column68]]=TRUE,COUNTBLANK(Table3[[#This Row],[Date 1]:[Date 8]])=8),TRUE,FALSE)</f>
        <v>0</v>
      </c>
      <c r="AN403" s="134" t="b">
        <f>COUNTIF(Table3[[#This Row],[512]:[51]],"yes")&gt;0</f>
        <v>0</v>
      </c>
      <c r="AO403" s="45" t="str">
        <f>IF(Table3[[#This Row],[512]]="yes",Table3[[#This Row],[Column1]],"")</f>
        <v/>
      </c>
      <c r="AP403" s="45" t="str">
        <f>IF(Table3[[#This Row],[250]]="yes",Table3[[#This Row],[Column1.5]],"")</f>
        <v/>
      </c>
      <c r="AQ403" s="45" t="str">
        <f>IF(Table3[[#This Row],[288]]="yes",Table3[[#This Row],[Column2]],"")</f>
        <v/>
      </c>
      <c r="AR403" s="45" t="str">
        <f>IF(Table3[[#This Row],[144]]="yes",Table3[[#This Row],[Column3]],"")</f>
        <v/>
      </c>
      <c r="AS403" s="45" t="str">
        <f>IF(Table3[[#This Row],[26]]="yes",Table3[[#This Row],[Column4]],"")</f>
        <v/>
      </c>
      <c r="AT403" s="45" t="str">
        <f>IF(Table3[[#This Row],[51]]="yes",Table3[[#This Row],[Column5]],"")</f>
        <v/>
      </c>
      <c r="AU403" s="29" t="str">
        <f>IF(COUNTBLANK(Table3[[#This Row],[Date 1]:[Date 8]])=7,IF(Table3[[#This Row],[Column9]]&lt;&gt;"",IF(SUM(L403:S403)&lt;&gt;0,Table3[[#This Row],[Column9]],""),""),(SUBSTITUTE(TRIM(SUBSTITUTE(AO403&amp;","&amp;AP403&amp;","&amp;AQ403&amp;","&amp;AR403&amp;","&amp;AS403&amp;","&amp;AT403&amp;",",","," "))," ",", ")))</f>
        <v/>
      </c>
      <c r="AV403" s="35" t="str">
        <f>IF(COUNTBLANK(L403:AC403)&lt;&gt;13,IF(Table3[[#This Row],[Comments]]="Please order in multiples of 20. Minimum order of 100.",IF(COUNTBLANK(Table3[[#This Row],[Date 1]:[Order]])=12,"",1),1),IF(OR(F403="yes",G403="yes",H403="yes",I403="yes",J403="yes",K403="yes"="yes"),1,""))</f>
        <v/>
      </c>
    </row>
    <row r="404" spans="2:48" ht="36" thickBot="1" x14ac:dyDescent="0.4">
      <c r="B404" s="164">
        <v>5055</v>
      </c>
      <c r="C404" s="16" t="s">
        <v>3282</v>
      </c>
      <c r="D404" s="32" t="s">
        <v>112</v>
      </c>
      <c r="E404" s="118"/>
      <c r="F404" s="119" t="s">
        <v>128</v>
      </c>
      <c r="G404" s="30" t="s">
        <v>128</v>
      </c>
      <c r="H404" s="30" t="s">
        <v>128</v>
      </c>
      <c r="I404" s="30" t="s">
        <v>128</v>
      </c>
      <c r="J404" s="30" t="s">
        <v>21</v>
      </c>
      <c r="K404" s="30" t="s">
        <v>21</v>
      </c>
      <c r="L404" s="22"/>
      <c r="M404" s="20"/>
      <c r="N404" s="20"/>
      <c r="O404" s="20"/>
      <c r="P404" s="20"/>
      <c r="Q404" s="20"/>
      <c r="R404" s="20"/>
      <c r="S404" s="120"/>
      <c r="T404" s="181" t="str">
        <f>Table3[[#This Row],[Column12]]</f>
        <v>Auto:</v>
      </c>
      <c r="U404" s="25"/>
      <c r="V404" s="51" t="str">
        <f>IF(Table3[[#This Row],[TagOrderMethod]]="Ratio:","plants per 1 tag",IF(Table3[[#This Row],[TagOrderMethod]]="tags included","",IF(Table3[[#This Row],[TagOrderMethod]]="Qty:","tags",IF(Table3[[#This Row],[TagOrderMethod]]="Auto:",IF(U404&lt;&gt;"","tags","")))))</f>
        <v/>
      </c>
      <c r="W404" s="17">
        <v>50</v>
      </c>
      <c r="X404" s="17" t="str">
        <f>IF(ISNUMBER(SEARCH("tag",Table3[[#This Row],[Notes]])), "Yes", "No")</f>
        <v>No</v>
      </c>
      <c r="Y404" s="17" t="str">
        <f>IF(Table3[[#This Row],[Column11]]="yes","tags included","Auto:")</f>
        <v>Auto:</v>
      </c>
      <c r="Z4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Row],[TagOrderMethod]]="Auto:",IF(U404&gt;0,U404,IF(COUNTBLANK(L404:S404)=8,"",(IF(Table3[[#This Row],[Column11]]&lt;&gt;"no",Table3[[#This Row],[Size]]*(SUM(Table3[[#This Row],[Date 1]:[Date 8]])),"")))),""))),(Table3[[#This Row],[Bundle]])),"")</f>
        <v/>
      </c>
      <c r="AB404" s="94" t="str">
        <f t="shared" si="7"/>
        <v/>
      </c>
      <c r="AC404" s="75"/>
      <c r="AD404" s="42"/>
      <c r="AE404" s="43"/>
      <c r="AF404" s="44"/>
      <c r="AG404" s="134" t="s">
        <v>4451</v>
      </c>
      <c r="AH404" s="134" t="s">
        <v>4452</v>
      </c>
      <c r="AI404" s="134" t="s">
        <v>4453</v>
      </c>
      <c r="AJ404" s="134" t="s">
        <v>4454</v>
      </c>
      <c r="AK404" s="134" t="s">
        <v>21</v>
      </c>
      <c r="AL404" s="134" t="s">
        <v>21</v>
      </c>
      <c r="AM404" s="134" t="b">
        <f>IF(AND(Table3[[#This Row],[Column68]]=TRUE,COUNTBLANK(Table3[[#This Row],[Date 1]:[Date 8]])=8),TRUE,FALSE)</f>
        <v>0</v>
      </c>
      <c r="AN404" s="134" t="b">
        <f>COUNTIF(Table3[[#This Row],[512]:[51]],"yes")&gt;0</f>
        <v>0</v>
      </c>
      <c r="AO404" s="45" t="str">
        <f>IF(Table3[[#This Row],[512]]="yes",Table3[[#This Row],[Column1]],"")</f>
        <v/>
      </c>
      <c r="AP404" s="45" t="str">
        <f>IF(Table3[[#This Row],[250]]="yes",Table3[[#This Row],[Column1.5]],"")</f>
        <v/>
      </c>
      <c r="AQ404" s="45" t="str">
        <f>IF(Table3[[#This Row],[288]]="yes",Table3[[#This Row],[Column2]],"")</f>
        <v/>
      </c>
      <c r="AR404" s="45" t="str">
        <f>IF(Table3[[#This Row],[144]]="yes",Table3[[#This Row],[Column3]],"")</f>
        <v/>
      </c>
      <c r="AS404" s="45" t="str">
        <f>IF(Table3[[#This Row],[26]]="yes",Table3[[#This Row],[Column4]],"")</f>
        <v/>
      </c>
      <c r="AT404" s="45" t="str">
        <f>IF(Table3[[#This Row],[51]]="yes",Table3[[#This Row],[Column5]],"")</f>
        <v/>
      </c>
      <c r="AU404" s="29" t="str">
        <f>IF(COUNTBLANK(Table3[[#This Row],[Date 1]:[Date 8]])=7,IF(Table3[[#This Row],[Column9]]&lt;&gt;"",IF(SUM(L404:S404)&lt;&gt;0,Table3[[#This Row],[Column9]],""),""),(SUBSTITUTE(TRIM(SUBSTITUTE(AO404&amp;","&amp;AP404&amp;","&amp;AQ404&amp;","&amp;AR404&amp;","&amp;AS404&amp;","&amp;AT404&amp;",",","," "))," ",", ")))</f>
        <v/>
      </c>
      <c r="AV404" s="35" t="str">
        <f>IF(COUNTBLANK(L404:AC404)&lt;&gt;13,IF(Table3[[#This Row],[Comments]]="Please order in multiples of 20. Minimum order of 100.",IF(COUNTBLANK(Table3[[#This Row],[Date 1]:[Order]])=12,"",1),1),IF(OR(F404="yes",G404="yes",H404="yes",I404="yes",J404="yes",K404="yes"="yes"),1,""))</f>
        <v/>
      </c>
    </row>
    <row r="405" spans="2:48" ht="36" thickBot="1" x14ac:dyDescent="0.4">
      <c r="B405" s="164">
        <v>5060</v>
      </c>
      <c r="C405" s="16" t="s">
        <v>3282</v>
      </c>
      <c r="D405" s="32" t="s">
        <v>113</v>
      </c>
      <c r="E405" s="118"/>
      <c r="F405" s="119" t="s">
        <v>128</v>
      </c>
      <c r="G405" s="30" t="s">
        <v>128</v>
      </c>
      <c r="H405" s="30" t="s">
        <v>128</v>
      </c>
      <c r="I405" s="30" t="s">
        <v>128</v>
      </c>
      <c r="J405" s="30" t="s">
        <v>21</v>
      </c>
      <c r="K405" s="30" t="s">
        <v>21</v>
      </c>
      <c r="L405" s="22"/>
      <c r="M405" s="20"/>
      <c r="N405" s="20"/>
      <c r="O405" s="20"/>
      <c r="P405" s="20"/>
      <c r="Q405" s="20"/>
      <c r="R405" s="20"/>
      <c r="S405" s="120"/>
      <c r="T405" s="181" t="str">
        <f>Table3[[#This Row],[Column12]]</f>
        <v>Auto:</v>
      </c>
      <c r="U405" s="25"/>
      <c r="V405" s="51" t="str">
        <f>IF(Table3[[#This Row],[TagOrderMethod]]="Ratio:","plants per 1 tag",IF(Table3[[#This Row],[TagOrderMethod]]="tags included","",IF(Table3[[#This Row],[TagOrderMethod]]="Qty:","tags",IF(Table3[[#This Row],[TagOrderMethod]]="Auto:",IF(U405&lt;&gt;"","tags","")))))</f>
        <v/>
      </c>
      <c r="W405" s="17">
        <v>50</v>
      </c>
      <c r="X405" s="17" t="str">
        <f>IF(ISNUMBER(SEARCH("tag",Table3[[#This Row],[Notes]])), "Yes", "No")</f>
        <v>No</v>
      </c>
      <c r="Y405" s="17" t="str">
        <f>IF(Table3[[#This Row],[Column11]]="yes","tags included","Auto:")</f>
        <v>Auto:</v>
      </c>
      <c r="Z4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Row],[TagOrderMethod]]="Auto:",IF(U405&gt;0,U405,IF(COUNTBLANK(L405:S405)=8,"",(IF(Table3[[#This Row],[Column11]]&lt;&gt;"no",Table3[[#This Row],[Size]]*(SUM(Table3[[#This Row],[Date 1]:[Date 8]])),"")))),""))),(Table3[[#This Row],[Bundle]])),"")</f>
        <v/>
      </c>
      <c r="AB405" s="94" t="str">
        <f t="shared" si="7"/>
        <v/>
      </c>
      <c r="AC405" s="75"/>
      <c r="AD405" s="42"/>
      <c r="AE405" s="43"/>
      <c r="AF405" s="44"/>
      <c r="AG405" s="134" t="s">
        <v>4455</v>
      </c>
      <c r="AH405" s="134" t="s">
        <v>4456</v>
      </c>
      <c r="AI405" s="134" t="s">
        <v>4457</v>
      </c>
      <c r="AJ405" s="134" t="s">
        <v>4458</v>
      </c>
      <c r="AK405" s="134" t="s">
        <v>21</v>
      </c>
      <c r="AL405" s="134" t="s">
        <v>21</v>
      </c>
      <c r="AM405" s="134" t="b">
        <f>IF(AND(Table3[[#This Row],[Column68]]=TRUE,COUNTBLANK(Table3[[#This Row],[Date 1]:[Date 8]])=8),TRUE,FALSE)</f>
        <v>0</v>
      </c>
      <c r="AN405" s="134" t="b">
        <f>COUNTIF(Table3[[#This Row],[512]:[51]],"yes")&gt;0</f>
        <v>0</v>
      </c>
      <c r="AO405" s="45" t="str">
        <f>IF(Table3[[#This Row],[512]]="yes",Table3[[#This Row],[Column1]],"")</f>
        <v/>
      </c>
      <c r="AP405" s="45" t="str">
        <f>IF(Table3[[#This Row],[250]]="yes",Table3[[#This Row],[Column1.5]],"")</f>
        <v/>
      </c>
      <c r="AQ405" s="45" t="str">
        <f>IF(Table3[[#This Row],[288]]="yes",Table3[[#This Row],[Column2]],"")</f>
        <v/>
      </c>
      <c r="AR405" s="45" t="str">
        <f>IF(Table3[[#This Row],[144]]="yes",Table3[[#This Row],[Column3]],"")</f>
        <v/>
      </c>
      <c r="AS405" s="45" t="str">
        <f>IF(Table3[[#This Row],[26]]="yes",Table3[[#This Row],[Column4]],"")</f>
        <v/>
      </c>
      <c r="AT405" s="45" t="str">
        <f>IF(Table3[[#This Row],[51]]="yes",Table3[[#This Row],[Column5]],"")</f>
        <v/>
      </c>
      <c r="AU405" s="29" t="str">
        <f>IF(COUNTBLANK(Table3[[#This Row],[Date 1]:[Date 8]])=7,IF(Table3[[#This Row],[Column9]]&lt;&gt;"",IF(SUM(L405:S405)&lt;&gt;0,Table3[[#This Row],[Column9]],""),""),(SUBSTITUTE(TRIM(SUBSTITUTE(AO405&amp;","&amp;AP405&amp;","&amp;AQ405&amp;","&amp;AR405&amp;","&amp;AS405&amp;","&amp;AT405&amp;",",","," "))," ",", ")))</f>
        <v/>
      </c>
      <c r="AV405" s="35" t="str">
        <f>IF(COUNTBLANK(L405:AC405)&lt;&gt;13,IF(Table3[[#This Row],[Comments]]="Please order in multiples of 20. Minimum order of 100.",IF(COUNTBLANK(Table3[[#This Row],[Date 1]:[Order]])=12,"",1),1),IF(OR(F405="yes",G405="yes",H405="yes",I405="yes",J405="yes",K405="yes"="yes"),1,""))</f>
        <v/>
      </c>
    </row>
    <row r="406" spans="2:48" ht="36" thickBot="1" x14ac:dyDescent="0.4">
      <c r="B406" s="164">
        <v>5065</v>
      </c>
      <c r="C406" s="16" t="s">
        <v>3282</v>
      </c>
      <c r="D406" s="32" t="s">
        <v>942</v>
      </c>
      <c r="E406" s="118"/>
      <c r="F406" s="119" t="s">
        <v>128</v>
      </c>
      <c r="G406" s="30" t="s">
        <v>128</v>
      </c>
      <c r="H406" s="30" t="s">
        <v>128</v>
      </c>
      <c r="I406" s="30" t="s">
        <v>128</v>
      </c>
      <c r="J406" s="30" t="s">
        <v>21</v>
      </c>
      <c r="K406" s="30" t="s">
        <v>21</v>
      </c>
      <c r="L406" s="22"/>
      <c r="M406" s="20"/>
      <c r="N406" s="20"/>
      <c r="O406" s="20"/>
      <c r="P406" s="20"/>
      <c r="Q406" s="20"/>
      <c r="R406" s="20"/>
      <c r="S406" s="120"/>
      <c r="T406" s="181" t="str">
        <f>Table3[[#This Row],[Column12]]</f>
        <v>Auto:</v>
      </c>
      <c r="U406" s="25"/>
      <c r="V406" s="51" t="str">
        <f>IF(Table3[[#This Row],[TagOrderMethod]]="Ratio:","plants per 1 tag",IF(Table3[[#This Row],[TagOrderMethod]]="tags included","",IF(Table3[[#This Row],[TagOrderMethod]]="Qty:","tags",IF(Table3[[#This Row],[TagOrderMethod]]="Auto:",IF(U406&lt;&gt;"","tags","")))))</f>
        <v/>
      </c>
      <c r="W406" s="17">
        <v>50</v>
      </c>
      <c r="X406" s="17" t="str">
        <f>IF(ISNUMBER(SEARCH("tag",Table3[[#This Row],[Notes]])), "Yes", "No")</f>
        <v>No</v>
      </c>
      <c r="Y406" s="17" t="str">
        <f>IF(Table3[[#This Row],[Column11]]="yes","tags included","Auto:")</f>
        <v>Auto:</v>
      </c>
      <c r="Z4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Row],[TagOrderMethod]]="Auto:",IF(U406&gt;0,U406,IF(COUNTBLANK(L406:S406)=8,"",(IF(Table3[[#This Row],[Column11]]&lt;&gt;"no",Table3[[#This Row],[Size]]*(SUM(Table3[[#This Row],[Date 1]:[Date 8]])),"")))),""))),(Table3[[#This Row],[Bundle]])),"")</f>
        <v/>
      </c>
      <c r="AB406" s="94" t="str">
        <f t="shared" si="7"/>
        <v/>
      </c>
      <c r="AC406" s="75"/>
      <c r="AD406" s="42"/>
      <c r="AE406" s="43"/>
      <c r="AF406" s="44"/>
      <c r="AG406" s="134" t="s">
        <v>4459</v>
      </c>
      <c r="AH406" s="134" t="s">
        <v>4460</v>
      </c>
      <c r="AI406" s="134" t="s">
        <v>4461</v>
      </c>
      <c r="AJ406" s="134" t="s">
        <v>4462</v>
      </c>
      <c r="AK406" s="134" t="s">
        <v>21</v>
      </c>
      <c r="AL406" s="134" t="s">
        <v>21</v>
      </c>
      <c r="AM406" s="134" t="b">
        <f>IF(AND(Table3[[#This Row],[Column68]]=TRUE,COUNTBLANK(Table3[[#This Row],[Date 1]:[Date 8]])=8),TRUE,FALSE)</f>
        <v>0</v>
      </c>
      <c r="AN406" s="134" t="b">
        <f>COUNTIF(Table3[[#This Row],[512]:[51]],"yes")&gt;0</f>
        <v>0</v>
      </c>
      <c r="AO406" s="45" t="str">
        <f>IF(Table3[[#This Row],[512]]="yes",Table3[[#This Row],[Column1]],"")</f>
        <v/>
      </c>
      <c r="AP406" s="45" t="str">
        <f>IF(Table3[[#This Row],[250]]="yes",Table3[[#This Row],[Column1.5]],"")</f>
        <v/>
      </c>
      <c r="AQ406" s="45" t="str">
        <f>IF(Table3[[#This Row],[288]]="yes",Table3[[#This Row],[Column2]],"")</f>
        <v/>
      </c>
      <c r="AR406" s="45" t="str">
        <f>IF(Table3[[#This Row],[144]]="yes",Table3[[#This Row],[Column3]],"")</f>
        <v/>
      </c>
      <c r="AS406" s="45" t="str">
        <f>IF(Table3[[#This Row],[26]]="yes",Table3[[#This Row],[Column4]],"")</f>
        <v/>
      </c>
      <c r="AT406" s="45" t="str">
        <f>IF(Table3[[#This Row],[51]]="yes",Table3[[#This Row],[Column5]],"")</f>
        <v/>
      </c>
      <c r="AU406" s="29" t="str">
        <f>IF(COUNTBLANK(Table3[[#This Row],[Date 1]:[Date 8]])=7,IF(Table3[[#This Row],[Column9]]&lt;&gt;"",IF(SUM(L406:S406)&lt;&gt;0,Table3[[#This Row],[Column9]],""),""),(SUBSTITUTE(TRIM(SUBSTITUTE(AO406&amp;","&amp;AP406&amp;","&amp;AQ406&amp;","&amp;AR406&amp;","&amp;AS406&amp;","&amp;AT406&amp;",",","," "))," ",", ")))</f>
        <v/>
      </c>
      <c r="AV406" s="35" t="str">
        <f>IF(COUNTBLANK(L406:AC406)&lt;&gt;13,IF(Table3[[#This Row],[Comments]]="Please order in multiples of 20. Minimum order of 100.",IF(COUNTBLANK(Table3[[#This Row],[Date 1]:[Order]])=12,"",1),1),IF(OR(F406="yes",G406="yes",H406="yes",I406="yes",J406="yes",K406="yes"="yes"),1,""))</f>
        <v/>
      </c>
    </row>
    <row r="407" spans="2:48" ht="36" thickBot="1" x14ac:dyDescent="0.4">
      <c r="B407" s="164">
        <v>5070</v>
      </c>
      <c r="C407" s="16" t="s">
        <v>3282</v>
      </c>
      <c r="D407" s="32" t="s">
        <v>943</v>
      </c>
      <c r="E407" s="118"/>
      <c r="F407" s="119" t="s">
        <v>128</v>
      </c>
      <c r="G407" s="30" t="s">
        <v>128</v>
      </c>
      <c r="H407" s="30" t="s">
        <v>128</v>
      </c>
      <c r="I407" s="30" t="s">
        <v>128</v>
      </c>
      <c r="J407" s="30" t="s">
        <v>21</v>
      </c>
      <c r="K407" s="30" t="s">
        <v>21</v>
      </c>
      <c r="L407" s="22"/>
      <c r="M407" s="20"/>
      <c r="N407" s="20"/>
      <c r="O407" s="20"/>
      <c r="P407" s="20"/>
      <c r="Q407" s="20"/>
      <c r="R407" s="20"/>
      <c r="S407" s="120"/>
      <c r="T407" s="181" t="str">
        <f>Table3[[#This Row],[Column12]]</f>
        <v>Auto:</v>
      </c>
      <c r="U407" s="25"/>
      <c r="V407" s="51" t="str">
        <f>IF(Table3[[#This Row],[TagOrderMethod]]="Ratio:","plants per 1 tag",IF(Table3[[#This Row],[TagOrderMethod]]="tags included","",IF(Table3[[#This Row],[TagOrderMethod]]="Qty:","tags",IF(Table3[[#This Row],[TagOrderMethod]]="Auto:",IF(U407&lt;&gt;"","tags","")))))</f>
        <v/>
      </c>
      <c r="W407" s="17">
        <v>50</v>
      </c>
      <c r="X407" s="17" t="str">
        <f>IF(ISNUMBER(SEARCH("tag",Table3[[#This Row],[Notes]])), "Yes", "No")</f>
        <v>No</v>
      </c>
      <c r="Y407" s="17" t="str">
        <f>IF(Table3[[#This Row],[Column11]]="yes","tags included","Auto:")</f>
        <v>Auto:</v>
      </c>
      <c r="Z4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Row],[TagOrderMethod]]="Auto:",IF(U407&gt;0,U407,IF(COUNTBLANK(L407:S407)=8,"",(IF(Table3[[#This Row],[Column11]]&lt;&gt;"no",Table3[[#This Row],[Size]]*(SUM(Table3[[#This Row],[Date 1]:[Date 8]])),"")))),""))),(Table3[[#This Row],[Bundle]])),"")</f>
        <v/>
      </c>
      <c r="AB407" s="94" t="str">
        <f t="shared" si="7"/>
        <v/>
      </c>
      <c r="AC407" s="75"/>
      <c r="AD407" s="42"/>
      <c r="AE407" s="43"/>
      <c r="AF407" s="44"/>
      <c r="AG407" s="134" t="s">
        <v>4463</v>
      </c>
      <c r="AH407" s="134" t="s">
        <v>4464</v>
      </c>
      <c r="AI407" s="134" t="s">
        <v>4465</v>
      </c>
      <c r="AJ407" s="134" t="s">
        <v>4466</v>
      </c>
      <c r="AK407" s="134" t="s">
        <v>21</v>
      </c>
      <c r="AL407" s="134" t="s">
        <v>21</v>
      </c>
      <c r="AM407" s="134" t="b">
        <f>IF(AND(Table3[[#This Row],[Column68]]=TRUE,COUNTBLANK(Table3[[#This Row],[Date 1]:[Date 8]])=8),TRUE,FALSE)</f>
        <v>0</v>
      </c>
      <c r="AN407" s="134" t="b">
        <f>COUNTIF(Table3[[#This Row],[512]:[51]],"yes")&gt;0</f>
        <v>0</v>
      </c>
      <c r="AO407" s="45" t="str">
        <f>IF(Table3[[#This Row],[512]]="yes",Table3[[#This Row],[Column1]],"")</f>
        <v/>
      </c>
      <c r="AP407" s="45" t="str">
        <f>IF(Table3[[#This Row],[250]]="yes",Table3[[#This Row],[Column1.5]],"")</f>
        <v/>
      </c>
      <c r="AQ407" s="45" t="str">
        <f>IF(Table3[[#This Row],[288]]="yes",Table3[[#This Row],[Column2]],"")</f>
        <v/>
      </c>
      <c r="AR407" s="45" t="str">
        <f>IF(Table3[[#This Row],[144]]="yes",Table3[[#This Row],[Column3]],"")</f>
        <v/>
      </c>
      <c r="AS407" s="45" t="str">
        <f>IF(Table3[[#This Row],[26]]="yes",Table3[[#This Row],[Column4]],"")</f>
        <v/>
      </c>
      <c r="AT407" s="45" t="str">
        <f>IF(Table3[[#This Row],[51]]="yes",Table3[[#This Row],[Column5]],"")</f>
        <v/>
      </c>
      <c r="AU407" s="29" t="str">
        <f>IF(COUNTBLANK(Table3[[#This Row],[Date 1]:[Date 8]])=7,IF(Table3[[#This Row],[Column9]]&lt;&gt;"",IF(SUM(L407:S407)&lt;&gt;0,Table3[[#This Row],[Column9]],""),""),(SUBSTITUTE(TRIM(SUBSTITUTE(AO407&amp;","&amp;AP407&amp;","&amp;AQ407&amp;","&amp;AR407&amp;","&amp;AS407&amp;","&amp;AT407&amp;",",","," "))," ",", ")))</f>
        <v/>
      </c>
      <c r="AV407" s="35" t="str">
        <f>IF(COUNTBLANK(L407:AC407)&lt;&gt;13,IF(Table3[[#This Row],[Comments]]="Please order in multiples of 20. Minimum order of 100.",IF(COUNTBLANK(Table3[[#This Row],[Date 1]:[Order]])=12,"",1),1),IF(OR(F407="yes",G407="yes",H407="yes",I407="yes",J407="yes",K407="yes"="yes"),1,""))</f>
        <v/>
      </c>
    </row>
    <row r="408" spans="2:48" ht="36" thickBot="1" x14ac:dyDescent="0.4">
      <c r="B408" s="164">
        <v>5075</v>
      </c>
      <c r="C408" s="16" t="s">
        <v>3282</v>
      </c>
      <c r="D408" s="32" t="s">
        <v>114</v>
      </c>
      <c r="E408" s="118"/>
      <c r="F408" s="119" t="s">
        <v>128</v>
      </c>
      <c r="G408" s="30" t="s">
        <v>128</v>
      </c>
      <c r="H408" s="30" t="s">
        <v>128</v>
      </c>
      <c r="I408" s="30" t="s">
        <v>128</v>
      </c>
      <c r="J408" s="30" t="s">
        <v>21</v>
      </c>
      <c r="K408" s="30" t="s">
        <v>21</v>
      </c>
      <c r="L408" s="22"/>
      <c r="M408" s="20"/>
      <c r="N408" s="20"/>
      <c r="O408" s="20"/>
      <c r="P408" s="20"/>
      <c r="Q408" s="20"/>
      <c r="R408" s="20"/>
      <c r="S408" s="120"/>
      <c r="T408" s="181" t="str">
        <f>Table3[[#This Row],[Column12]]</f>
        <v>Auto:</v>
      </c>
      <c r="U408" s="25"/>
      <c r="V408" s="51" t="str">
        <f>IF(Table3[[#This Row],[TagOrderMethod]]="Ratio:","plants per 1 tag",IF(Table3[[#This Row],[TagOrderMethod]]="tags included","",IF(Table3[[#This Row],[TagOrderMethod]]="Qty:","tags",IF(Table3[[#This Row],[TagOrderMethod]]="Auto:",IF(U408&lt;&gt;"","tags","")))))</f>
        <v/>
      </c>
      <c r="W408" s="17">
        <v>50</v>
      </c>
      <c r="X408" s="17" t="str">
        <f>IF(ISNUMBER(SEARCH("tag",Table3[[#This Row],[Notes]])), "Yes", "No")</f>
        <v>No</v>
      </c>
      <c r="Y408" s="17" t="str">
        <f>IF(Table3[[#This Row],[Column11]]="yes","tags included","Auto:")</f>
        <v>Auto:</v>
      </c>
      <c r="Z4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Row],[TagOrderMethod]]="Auto:",IF(U408&gt;0,U408,IF(COUNTBLANK(L408:S408)=8,"",(IF(Table3[[#This Row],[Column11]]&lt;&gt;"no",Table3[[#This Row],[Size]]*(SUM(Table3[[#This Row],[Date 1]:[Date 8]])),"")))),""))),(Table3[[#This Row],[Bundle]])),"")</f>
        <v/>
      </c>
      <c r="AB408" s="94" t="str">
        <f t="shared" si="7"/>
        <v/>
      </c>
      <c r="AC408" s="75"/>
      <c r="AD408" s="42"/>
      <c r="AE408" s="43"/>
      <c r="AF408" s="44"/>
      <c r="AG408" s="134" t="s">
        <v>4467</v>
      </c>
      <c r="AH408" s="134" t="s">
        <v>4468</v>
      </c>
      <c r="AI408" s="134" t="s">
        <v>4469</v>
      </c>
      <c r="AJ408" s="134" t="s">
        <v>4470</v>
      </c>
      <c r="AK408" s="134" t="s">
        <v>21</v>
      </c>
      <c r="AL408" s="134" t="s">
        <v>21</v>
      </c>
      <c r="AM408" s="134" t="b">
        <f>IF(AND(Table3[[#This Row],[Column68]]=TRUE,COUNTBLANK(Table3[[#This Row],[Date 1]:[Date 8]])=8),TRUE,FALSE)</f>
        <v>0</v>
      </c>
      <c r="AN408" s="134" t="b">
        <f>COUNTIF(Table3[[#This Row],[512]:[51]],"yes")&gt;0</f>
        <v>0</v>
      </c>
      <c r="AO408" s="45" t="str">
        <f>IF(Table3[[#This Row],[512]]="yes",Table3[[#This Row],[Column1]],"")</f>
        <v/>
      </c>
      <c r="AP408" s="45" t="str">
        <f>IF(Table3[[#This Row],[250]]="yes",Table3[[#This Row],[Column1.5]],"")</f>
        <v/>
      </c>
      <c r="AQ408" s="45" t="str">
        <f>IF(Table3[[#This Row],[288]]="yes",Table3[[#This Row],[Column2]],"")</f>
        <v/>
      </c>
      <c r="AR408" s="45" t="str">
        <f>IF(Table3[[#This Row],[144]]="yes",Table3[[#This Row],[Column3]],"")</f>
        <v/>
      </c>
      <c r="AS408" s="45" t="str">
        <f>IF(Table3[[#This Row],[26]]="yes",Table3[[#This Row],[Column4]],"")</f>
        <v/>
      </c>
      <c r="AT408" s="45" t="str">
        <f>IF(Table3[[#This Row],[51]]="yes",Table3[[#This Row],[Column5]],"")</f>
        <v/>
      </c>
      <c r="AU408" s="29" t="str">
        <f>IF(COUNTBLANK(Table3[[#This Row],[Date 1]:[Date 8]])=7,IF(Table3[[#This Row],[Column9]]&lt;&gt;"",IF(SUM(L408:S408)&lt;&gt;0,Table3[[#This Row],[Column9]],""),""),(SUBSTITUTE(TRIM(SUBSTITUTE(AO408&amp;","&amp;AP408&amp;","&amp;AQ408&amp;","&amp;AR408&amp;","&amp;AS408&amp;","&amp;AT408&amp;",",","," "))," ",", ")))</f>
        <v/>
      </c>
      <c r="AV408" s="35" t="str">
        <f>IF(COUNTBLANK(L408:AC408)&lt;&gt;13,IF(Table3[[#This Row],[Comments]]="Please order in multiples of 20. Minimum order of 100.",IF(COUNTBLANK(Table3[[#This Row],[Date 1]:[Order]])=12,"",1),1),IF(OR(F408="yes",G408="yes",H408="yes",I408="yes",J408="yes",K408="yes"="yes"),1,""))</f>
        <v/>
      </c>
    </row>
    <row r="409" spans="2:48" ht="36" thickBot="1" x14ac:dyDescent="0.4">
      <c r="B409" s="164">
        <v>5080</v>
      </c>
      <c r="C409" s="16" t="s">
        <v>3282</v>
      </c>
      <c r="D409" s="32" t="s">
        <v>944</v>
      </c>
      <c r="E409" s="118"/>
      <c r="F409" s="119" t="s">
        <v>128</v>
      </c>
      <c r="G409" s="30" t="s">
        <v>128</v>
      </c>
      <c r="H409" s="30" t="s">
        <v>128</v>
      </c>
      <c r="I409" s="30" t="s">
        <v>128</v>
      </c>
      <c r="J409" s="30" t="s">
        <v>21</v>
      </c>
      <c r="K409" s="30" t="s">
        <v>21</v>
      </c>
      <c r="L409" s="22"/>
      <c r="M409" s="20"/>
      <c r="N409" s="20"/>
      <c r="O409" s="20"/>
      <c r="P409" s="20"/>
      <c r="Q409" s="20"/>
      <c r="R409" s="20"/>
      <c r="S409" s="120"/>
      <c r="T409" s="181" t="str">
        <f>Table3[[#This Row],[Column12]]</f>
        <v>Auto:</v>
      </c>
      <c r="U409" s="25"/>
      <c r="V409" s="51" t="str">
        <f>IF(Table3[[#This Row],[TagOrderMethod]]="Ratio:","plants per 1 tag",IF(Table3[[#This Row],[TagOrderMethod]]="tags included","",IF(Table3[[#This Row],[TagOrderMethod]]="Qty:","tags",IF(Table3[[#This Row],[TagOrderMethod]]="Auto:",IF(U409&lt;&gt;"","tags","")))))</f>
        <v/>
      </c>
      <c r="W409" s="17">
        <v>50</v>
      </c>
      <c r="X409" s="17" t="str">
        <f>IF(ISNUMBER(SEARCH("tag",Table3[[#This Row],[Notes]])), "Yes", "No")</f>
        <v>No</v>
      </c>
      <c r="Y409" s="17" t="str">
        <f>IF(Table3[[#This Row],[Column11]]="yes","tags included","Auto:")</f>
        <v>Auto:</v>
      </c>
      <c r="Z4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Row],[TagOrderMethod]]="Auto:",IF(U409&gt;0,U409,IF(COUNTBLANK(L409:S409)=8,"",(IF(Table3[[#This Row],[Column11]]&lt;&gt;"no",Table3[[#This Row],[Size]]*(SUM(Table3[[#This Row],[Date 1]:[Date 8]])),"")))),""))),(Table3[[#This Row],[Bundle]])),"")</f>
        <v/>
      </c>
      <c r="AB409" s="94" t="str">
        <f t="shared" si="7"/>
        <v/>
      </c>
      <c r="AC409" s="75"/>
      <c r="AD409" s="42"/>
      <c r="AE409" s="43"/>
      <c r="AF409" s="44"/>
      <c r="AG409" s="134" t="s">
        <v>4471</v>
      </c>
      <c r="AH409" s="134" t="s">
        <v>4472</v>
      </c>
      <c r="AI409" s="134" t="s">
        <v>4473</v>
      </c>
      <c r="AJ409" s="134" t="s">
        <v>4474</v>
      </c>
      <c r="AK409" s="134" t="s">
        <v>21</v>
      </c>
      <c r="AL409" s="134" t="s">
        <v>21</v>
      </c>
      <c r="AM409" s="134" t="b">
        <f>IF(AND(Table3[[#This Row],[Column68]]=TRUE,COUNTBLANK(Table3[[#This Row],[Date 1]:[Date 8]])=8),TRUE,FALSE)</f>
        <v>0</v>
      </c>
      <c r="AN409" s="134" t="b">
        <f>COUNTIF(Table3[[#This Row],[512]:[51]],"yes")&gt;0</f>
        <v>0</v>
      </c>
      <c r="AO409" s="45" t="str">
        <f>IF(Table3[[#This Row],[512]]="yes",Table3[[#This Row],[Column1]],"")</f>
        <v/>
      </c>
      <c r="AP409" s="45" t="str">
        <f>IF(Table3[[#This Row],[250]]="yes",Table3[[#This Row],[Column1.5]],"")</f>
        <v/>
      </c>
      <c r="AQ409" s="45" t="str">
        <f>IF(Table3[[#This Row],[288]]="yes",Table3[[#This Row],[Column2]],"")</f>
        <v/>
      </c>
      <c r="AR409" s="45" t="str">
        <f>IF(Table3[[#This Row],[144]]="yes",Table3[[#This Row],[Column3]],"")</f>
        <v/>
      </c>
      <c r="AS409" s="45" t="str">
        <f>IF(Table3[[#This Row],[26]]="yes",Table3[[#This Row],[Column4]],"")</f>
        <v/>
      </c>
      <c r="AT409" s="45" t="str">
        <f>IF(Table3[[#This Row],[51]]="yes",Table3[[#This Row],[Column5]],"")</f>
        <v/>
      </c>
      <c r="AU409" s="29" t="str">
        <f>IF(COUNTBLANK(Table3[[#This Row],[Date 1]:[Date 8]])=7,IF(Table3[[#This Row],[Column9]]&lt;&gt;"",IF(SUM(L409:S409)&lt;&gt;0,Table3[[#This Row],[Column9]],""),""),(SUBSTITUTE(TRIM(SUBSTITUTE(AO409&amp;","&amp;AP409&amp;","&amp;AQ409&amp;","&amp;AR409&amp;","&amp;AS409&amp;","&amp;AT409&amp;",",","," "))," ",", ")))</f>
        <v/>
      </c>
      <c r="AV409" s="35" t="str">
        <f>IF(COUNTBLANK(L409:AC409)&lt;&gt;13,IF(Table3[[#This Row],[Comments]]="Please order in multiples of 20. Minimum order of 100.",IF(COUNTBLANK(Table3[[#This Row],[Date 1]:[Order]])=12,"",1),1),IF(OR(F409="yes",G409="yes",H409="yes",I409="yes",J409="yes",K409="yes"="yes"),1,""))</f>
        <v/>
      </c>
    </row>
    <row r="410" spans="2:48" ht="36" thickBot="1" x14ac:dyDescent="0.4">
      <c r="B410" s="164">
        <v>5085</v>
      </c>
      <c r="C410" s="16" t="s">
        <v>3282</v>
      </c>
      <c r="D410" s="32" t="s">
        <v>424</v>
      </c>
      <c r="E410" s="118"/>
      <c r="F410" s="119" t="s">
        <v>128</v>
      </c>
      <c r="G410" s="30" t="s">
        <v>128</v>
      </c>
      <c r="H410" s="30" t="s">
        <v>128</v>
      </c>
      <c r="I410" s="30" t="s">
        <v>128</v>
      </c>
      <c r="J410" s="30" t="s">
        <v>21</v>
      </c>
      <c r="K410" s="30" t="s">
        <v>21</v>
      </c>
      <c r="L410" s="22"/>
      <c r="M410" s="20"/>
      <c r="N410" s="20"/>
      <c r="O410" s="20"/>
      <c r="P410" s="20"/>
      <c r="Q410" s="20"/>
      <c r="R410" s="20"/>
      <c r="S410" s="120"/>
      <c r="T410" s="181" t="str">
        <f>Table3[[#This Row],[Column12]]</f>
        <v>Auto:</v>
      </c>
      <c r="U410" s="25"/>
      <c r="V410" s="51" t="str">
        <f>IF(Table3[[#This Row],[TagOrderMethod]]="Ratio:","plants per 1 tag",IF(Table3[[#This Row],[TagOrderMethod]]="tags included","",IF(Table3[[#This Row],[TagOrderMethod]]="Qty:","tags",IF(Table3[[#This Row],[TagOrderMethod]]="Auto:",IF(U410&lt;&gt;"","tags","")))))</f>
        <v/>
      </c>
      <c r="W410" s="17">
        <v>50</v>
      </c>
      <c r="X410" s="17" t="str">
        <f>IF(ISNUMBER(SEARCH("tag",Table3[[#This Row],[Notes]])), "Yes", "No")</f>
        <v>No</v>
      </c>
      <c r="Y410" s="17" t="str">
        <f>IF(Table3[[#This Row],[Column11]]="yes","tags included","Auto:")</f>
        <v>Auto:</v>
      </c>
      <c r="Z4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Row],[TagOrderMethod]]="Auto:",IF(U410&gt;0,U410,IF(COUNTBLANK(L410:S410)=8,"",(IF(Table3[[#This Row],[Column11]]&lt;&gt;"no",Table3[[#This Row],[Size]]*(SUM(Table3[[#This Row],[Date 1]:[Date 8]])),"")))),""))),(Table3[[#This Row],[Bundle]])),"")</f>
        <v/>
      </c>
      <c r="AB410" s="94" t="str">
        <f t="shared" si="7"/>
        <v/>
      </c>
      <c r="AC410" s="75"/>
      <c r="AD410" s="42"/>
      <c r="AE410" s="43"/>
      <c r="AF410" s="44"/>
      <c r="AG410" s="134" t="s">
        <v>4475</v>
      </c>
      <c r="AH410" s="134" t="s">
        <v>4476</v>
      </c>
      <c r="AI410" s="134" t="s">
        <v>4477</v>
      </c>
      <c r="AJ410" s="134" t="s">
        <v>4478</v>
      </c>
      <c r="AK410" s="134" t="s">
        <v>21</v>
      </c>
      <c r="AL410" s="134" t="s">
        <v>21</v>
      </c>
      <c r="AM410" s="134" t="b">
        <f>IF(AND(Table3[[#This Row],[Column68]]=TRUE,COUNTBLANK(Table3[[#This Row],[Date 1]:[Date 8]])=8),TRUE,FALSE)</f>
        <v>0</v>
      </c>
      <c r="AN410" s="134" t="b">
        <f>COUNTIF(Table3[[#This Row],[512]:[51]],"yes")&gt;0</f>
        <v>0</v>
      </c>
      <c r="AO410" s="45" t="str">
        <f>IF(Table3[[#This Row],[512]]="yes",Table3[[#This Row],[Column1]],"")</f>
        <v/>
      </c>
      <c r="AP410" s="45" t="str">
        <f>IF(Table3[[#This Row],[250]]="yes",Table3[[#This Row],[Column1.5]],"")</f>
        <v/>
      </c>
      <c r="AQ410" s="45" t="str">
        <f>IF(Table3[[#This Row],[288]]="yes",Table3[[#This Row],[Column2]],"")</f>
        <v/>
      </c>
      <c r="AR410" s="45" t="str">
        <f>IF(Table3[[#This Row],[144]]="yes",Table3[[#This Row],[Column3]],"")</f>
        <v/>
      </c>
      <c r="AS410" s="45" t="str">
        <f>IF(Table3[[#This Row],[26]]="yes",Table3[[#This Row],[Column4]],"")</f>
        <v/>
      </c>
      <c r="AT410" s="45" t="str">
        <f>IF(Table3[[#This Row],[51]]="yes",Table3[[#This Row],[Column5]],"")</f>
        <v/>
      </c>
      <c r="AU410" s="29" t="str">
        <f>IF(COUNTBLANK(Table3[[#This Row],[Date 1]:[Date 8]])=7,IF(Table3[[#This Row],[Column9]]&lt;&gt;"",IF(SUM(L410:S410)&lt;&gt;0,Table3[[#This Row],[Column9]],""),""),(SUBSTITUTE(TRIM(SUBSTITUTE(AO410&amp;","&amp;AP410&amp;","&amp;AQ410&amp;","&amp;AR410&amp;","&amp;AS410&amp;","&amp;AT410&amp;",",","," "))," ",", ")))</f>
        <v/>
      </c>
      <c r="AV410" s="35" t="str">
        <f>IF(COUNTBLANK(L410:AC410)&lt;&gt;13,IF(Table3[[#This Row],[Comments]]="Please order in multiples of 20. Minimum order of 100.",IF(COUNTBLANK(Table3[[#This Row],[Date 1]:[Order]])=12,"",1),1),IF(OR(F410="yes",G410="yes",H410="yes",I410="yes",J410="yes",K410="yes"="yes"),1,""))</f>
        <v/>
      </c>
    </row>
    <row r="411" spans="2:48" ht="36" thickBot="1" x14ac:dyDescent="0.4">
      <c r="B411" s="164">
        <v>5095</v>
      </c>
      <c r="C411" s="16" t="s">
        <v>3282</v>
      </c>
      <c r="D411" s="32" t="s">
        <v>115</v>
      </c>
      <c r="E411" s="118"/>
      <c r="F411" s="119" t="s">
        <v>128</v>
      </c>
      <c r="G411" s="30" t="s">
        <v>128</v>
      </c>
      <c r="H411" s="30" t="s">
        <v>128</v>
      </c>
      <c r="I411" s="30" t="s">
        <v>128</v>
      </c>
      <c r="J411" s="30" t="s">
        <v>21</v>
      </c>
      <c r="K411" s="30" t="s">
        <v>21</v>
      </c>
      <c r="L411" s="22"/>
      <c r="M411" s="20"/>
      <c r="N411" s="20"/>
      <c r="O411" s="20"/>
      <c r="P411" s="20"/>
      <c r="Q411" s="20"/>
      <c r="R411" s="20"/>
      <c r="S411" s="120"/>
      <c r="T411" s="181" t="str">
        <f>Table3[[#This Row],[Column12]]</f>
        <v>Auto:</v>
      </c>
      <c r="U411" s="25"/>
      <c r="V411" s="51" t="str">
        <f>IF(Table3[[#This Row],[TagOrderMethod]]="Ratio:","plants per 1 tag",IF(Table3[[#This Row],[TagOrderMethod]]="tags included","",IF(Table3[[#This Row],[TagOrderMethod]]="Qty:","tags",IF(Table3[[#This Row],[TagOrderMethod]]="Auto:",IF(U411&lt;&gt;"","tags","")))))</f>
        <v/>
      </c>
      <c r="W411" s="17">
        <v>50</v>
      </c>
      <c r="X411" s="17" t="str">
        <f>IF(ISNUMBER(SEARCH("tag",Table3[[#This Row],[Notes]])), "Yes", "No")</f>
        <v>No</v>
      </c>
      <c r="Y411" s="17" t="str">
        <f>IF(Table3[[#This Row],[Column11]]="yes","tags included","Auto:")</f>
        <v>Auto:</v>
      </c>
      <c r="Z4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Row],[TagOrderMethod]]="Auto:",IF(U411&gt;0,U411,IF(COUNTBLANK(L411:S411)=8,"",(IF(Table3[[#This Row],[Column11]]&lt;&gt;"no",Table3[[#This Row],[Size]]*(SUM(Table3[[#This Row],[Date 1]:[Date 8]])),"")))),""))),(Table3[[#This Row],[Bundle]])),"")</f>
        <v/>
      </c>
      <c r="AB411" s="94" t="str">
        <f t="shared" si="7"/>
        <v/>
      </c>
      <c r="AC411" s="75"/>
      <c r="AD411" s="42"/>
      <c r="AE411" s="43"/>
      <c r="AF411" s="44"/>
      <c r="AG411" s="134" t="s">
        <v>4479</v>
      </c>
      <c r="AH411" s="134" t="s">
        <v>4480</v>
      </c>
      <c r="AI411" s="134" t="s">
        <v>4481</v>
      </c>
      <c r="AJ411" s="134" t="s">
        <v>4482</v>
      </c>
      <c r="AK411" s="134" t="s">
        <v>21</v>
      </c>
      <c r="AL411" s="134" t="s">
        <v>21</v>
      </c>
      <c r="AM411" s="134" t="b">
        <f>IF(AND(Table3[[#This Row],[Column68]]=TRUE,COUNTBLANK(Table3[[#This Row],[Date 1]:[Date 8]])=8),TRUE,FALSE)</f>
        <v>0</v>
      </c>
      <c r="AN411" s="134" t="b">
        <f>COUNTIF(Table3[[#This Row],[512]:[51]],"yes")&gt;0</f>
        <v>0</v>
      </c>
      <c r="AO411" s="45" t="str">
        <f>IF(Table3[[#This Row],[512]]="yes",Table3[[#This Row],[Column1]],"")</f>
        <v/>
      </c>
      <c r="AP411" s="45" t="str">
        <f>IF(Table3[[#This Row],[250]]="yes",Table3[[#This Row],[Column1.5]],"")</f>
        <v/>
      </c>
      <c r="AQ411" s="45" t="str">
        <f>IF(Table3[[#This Row],[288]]="yes",Table3[[#This Row],[Column2]],"")</f>
        <v/>
      </c>
      <c r="AR411" s="45" t="str">
        <f>IF(Table3[[#This Row],[144]]="yes",Table3[[#This Row],[Column3]],"")</f>
        <v/>
      </c>
      <c r="AS411" s="45" t="str">
        <f>IF(Table3[[#This Row],[26]]="yes",Table3[[#This Row],[Column4]],"")</f>
        <v/>
      </c>
      <c r="AT411" s="45" t="str">
        <f>IF(Table3[[#This Row],[51]]="yes",Table3[[#This Row],[Column5]],"")</f>
        <v/>
      </c>
      <c r="AU411" s="29" t="str">
        <f>IF(COUNTBLANK(Table3[[#This Row],[Date 1]:[Date 8]])=7,IF(Table3[[#This Row],[Column9]]&lt;&gt;"",IF(SUM(L411:S411)&lt;&gt;0,Table3[[#This Row],[Column9]],""),""),(SUBSTITUTE(TRIM(SUBSTITUTE(AO411&amp;","&amp;AP411&amp;","&amp;AQ411&amp;","&amp;AR411&amp;","&amp;AS411&amp;","&amp;AT411&amp;",",","," "))," ",", ")))</f>
        <v/>
      </c>
      <c r="AV411" s="35" t="str">
        <f>IF(COUNTBLANK(L411:AC411)&lt;&gt;13,IF(Table3[[#This Row],[Comments]]="Please order in multiples of 20. Minimum order of 100.",IF(COUNTBLANK(Table3[[#This Row],[Date 1]:[Order]])=12,"",1),1),IF(OR(F411="yes",G411="yes",H411="yes",I411="yes",J411="yes",K411="yes"="yes"),1,""))</f>
        <v/>
      </c>
    </row>
    <row r="412" spans="2:48" ht="36" thickBot="1" x14ac:dyDescent="0.4">
      <c r="B412" s="164">
        <v>5100</v>
      </c>
      <c r="C412" s="16" t="s">
        <v>3282</v>
      </c>
      <c r="D412" s="32" t="s">
        <v>945</v>
      </c>
      <c r="E412" s="118"/>
      <c r="F412" s="119" t="s">
        <v>128</v>
      </c>
      <c r="G412" s="30" t="s">
        <v>128</v>
      </c>
      <c r="H412" s="30" t="s">
        <v>128</v>
      </c>
      <c r="I412" s="30" t="s">
        <v>128</v>
      </c>
      <c r="J412" s="30" t="s">
        <v>21</v>
      </c>
      <c r="K412" s="30" t="s">
        <v>21</v>
      </c>
      <c r="L412" s="22"/>
      <c r="M412" s="20"/>
      <c r="N412" s="20"/>
      <c r="O412" s="20"/>
      <c r="P412" s="20"/>
      <c r="Q412" s="20"/>
      <c r="R412" s="20"/>
      <c r="S412" s="120"/>
      <c r="T412" s="181" t="str">
        <f>Table3[[#This Row],[Column12]]</f>
        <v>Auto:</v>
      </c>
      <c r="U412" s="25"/>
      <c r="V412" s="51" t="str">
        <f>IF(Table3[[#This Row],[TagOrderMethod]]="Ratio:","plants per 1 tag",IF(Table3[[#This Row],[TagOrderMethod]]="tags included","",IF(Table3[[#This Row],[TagOrderMethod]]="Qty:","tags",IF(Table3[[#This Row],[TagOrderMethod]]="Auto:",IF(U412&lt;&gt;"","tags","")))))</f>
        <v/>
      </c>
      <c r="W412" s="17">
        <v>50</v>
      </c>
      <c r="X412" s="17" t="str">
        <f>IF(ISNUMBER(SEARCH("tag",Table3[[#This Row],[Notes]])), "Yes", "No")</f>
        <v>No</v>
      </c>
      <c r="Y412" s="17" t="str">
        <f>IF(Table3[[#This Row],[Column11]]="yes","tags included","Auto:")</f>
        <v>Auto:</v>
      </c>
      <c r="Z4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Row],[TagOrderMethod]]="Auto:",IF(U412&gt;0,U412,IF(COUNTBLANK(L412:S412)=8,"",(IF(Table3[[#This Row],[Column11]]&lt;&gt;"no",Table3[[#This Row],[Size]]*(SUM(Table3[[#This Row],[Date 1]:[Date 8]])),"")))),""))),(Table3[[#This Row],[Bundle]])),"")</f>
        <v/>
      </c>
      <c r="AB412" s="94" t="str">
        <f t="shared" si="7"/>
        <v/>
      </c>
      <c r="AC412" s="75"/>
      <c r="AD412" s="42"/>
      <c r="AE412" s="43"/>
      <c r="AF412" s="44"/>
      <c r="AG412" s="134" t="s">
        <v>1606</v>
      </c>
      <c r="AH412" s="134" t="s">
        <v>4483</v>
      </c>
      <c r="AI412" s="134" t="s">
        <v>1607</v>
      </c>
      <c r="AJ412" s="134" t="s">
        <v>1608</v>
      </c>
      <c r="AK412" s="134" t="s">
        <v>21</v>
      </c>
      <c r="AL412" s="134" t="s">
        <v>21</v>
      </c>
      <c r="AM412" s="134" t="b">
        <f>IF(AND(Table3[[#This Row],[Column68]]=TRUE,COUNTBLANK(Table3[[#This Row],[Date 1]:[Date 8]])=8),TRUE,FALSE)</f>
        <v>0</v>
      </c>
      <c r="AN412" s="134" t="b">
        <f>COUNTIF(Table3[[#This Row],[512]:[51]],"yes")&gt;0</f>
        <v>0</v>
      </c>
      <c r="AO412" s="45" t="str">
        <f>IF(Table3[[#This Row],[512]]="yes",Table3[[#This Row],[Column1]],"")</f>
        <v/>
      </c>
      <c r="AP412" s="45" t="str">
        <f>IF(Table3[[#This Row],[250]]="yes",Table3[[#This Row],[Column1.5]],"")</f>
        <v/>
      </c>
      <c r="AQ412" s="45" t="str">
        <f>IF(Table3[[#This Row],[288]]="yes",Table3[[#This Row],[Column2]],"")</f>
        <v/>
      </c>
      <c r="AR412" s="45" t="str">
        <f>IF(Table3[[#This Row],[144]]="yes",Table3[[#This Row],[Column3]],"")</f>
        <v/>
      </c>
      <c r="AS412" s="45" t="str">
        <f>IF(Table3[[#This Row],[26]]="yes",Table3[[#This Row],[Column4]],"")</f>
        <v/>
      </c>
      <c r="AT412" s="45" t="str">
        <f>IF(Table3[[#This Row],[51]]="yes",Table3[[#This Row],[Column5]],"")</f>
        <v/>
      </c>
      <c r="AU412" s="29" t="str">
        <f>IF(COUNTBLANK(Table3[[#This Row],[Date 1]:[Date 8]])=7,IF(Table3[[#This Row],[Column9]]&lt;&gt;"",IF(SUM(L412:S412)&lt;&gt;0,Table3[[#This Row],[Column9]],""),""),(SUBSTITUTE(TRIM(SUBSTITUTE(AO412&amp;","&amp;AP412&amp;","&amp;AQ412&amp;","&amp;AR412&amp;","&amp;AS412&amp;","&amp;AT412&amp;",",","," "))," ",", ")))</f>
        <v/>
      </c>
      <c r="AV412" s="35" t="str">
        <f>IF(COUNTBLANK(L412:AC412)&lt;&gt;13,IF(Table3[[#This Row],[Comments]]="Please order in multiples of 20. Minimum order of 100.",IF(COUNTBLANK(Table3[[#This Row],[Date 1]:[Order]])=12,"",1),1),IF(OR(F412="yes",G412="yes",H412="yes",I412="yes",J412="yes",K412="yes"="yes"),1,""))</f>
        <v/>
      </c>
    </row>
    <row r="413" spans="2:48" ht="36" thickBot="1" x14ac:dyDescent="0.4">
      <c r="B413" s="164">
        <v>5110</v>
      </c>
      <c r="C413" s="16" t="s">
        <v>3282</v>
      </c>
      <c r="D413" s="32" t="s">
        <v>1826</v>
      </c>
      <c r="E413" s="118"/>
      <c r="F413" s="119" t="s">
        <v>128</v>
      </c>
      <c r="G413" s="30" t="s">
        <v>128</v>
      </c>
      <c r="H413" s="30" t="s">
        <v>128</v>
      </c>
      <c r="I413" s="30" t="s">
        <v>128</v>
      </c>
      <c r="J413" s="30" t="s">
        <v>21</v>
      </c>
      <c r="K413" s="30" t="s">
        <v>21</v>
      </c>
      <c r="L413" s="22"/>
      <c r="M413" s="20"/>
      <c r="N413" s="20"/>
      <c r="O413" s="20"/>
      <c r="P413" s="20"/>
      <c r="Q413" s="20"/>
      <c r="R413" s="20"/>
      <c r="S413" s="120"/>
      <c r="T413" s="181" t="str">
        <f>Table3[[#This Row],[Column12]]</f>
        <v>Auto:</v>
      </c>
      <c r="U413" s="25"/>
      <c r="V413" s="51" t="str">
        <f>IF(Table3[[#This Row],[TagOrderMethod]]="Ratio:","plants per 1 tag",IF(Table3[[#This Row],[TagOrderMethod]]="tags included","",IF(Table3[[#This Row],[TagOrderMethod]]="Qty:","tags",IF(Table3[[#This Row],[TagOrderMethod]]="Auto:",IF(U413&lt;&gt;"","tags","")))))</f>
        <v/>
      </c>
      <c r="W413" s="17">
        <v>50</v>
      </c>
      <c r="X413" s="17" t="str">
        <f>IF(ISNUMBER(SEARCH("tag",Table3[[#This Row],[Notes]])), "Yes", "No")</f>
        <v>No</v>
      </c>
      <c r="Y413" s="17" t="str">
        <f>IF(Table3[[#This Row],[Column11]]="yes","tags included","Auto:")</f>
        <v>Auto:</v>
      </c>
      <c r="Z4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Row],[TagOrderMethod]]="Auto:",IF(U413&gt;0,U413,IF(COUNTBLANK(L413:S413)=8,"",(IF(Table3[[#This Row],[Column11]]&lt;&gt;"no",Table3[[#This Row],[Size]]*(SUM(Table3[[#This Row],[Date 1]:[Date 8]])),"")))),""))),(Table3[[#This Row],[Bundle]])),"")</f>
        <v/>
      </c>
      <c r="AB413" s="94" t="str">
        <f t="shared" si="7"/>
        <v/>
      </c>
      <c r="AC413" s="75"/>
      <c r="AD413" s="42"/>
      <c r="AE413" s="43"/>
      <c r="AF413" s="44"/>
      <c r="AG413" s="134" t="s">
        <v>1609</v>
      </c>
      <c r="AH413" s="134" t="s">
        <v>4484</v>
      </c>
      <c r="AI413" s="134" t="s">
        <v>1610</v>
      </c>
      <c r="AJ413" s="134" t="s">
        <v>1611</v>
      </c>
      <c r="AK413" s="134" t="s">
        <v>21</v>
      </c>
      <c r="AL413" s="134" t="s">
        <v>21</v>
      </c>
      <c r="AM413" s="134" t="b">
        <f>IF(AND(Table3[[#This Row],[Column68]]=TRUE,COUNTBLANK(Table3[[#This Row],[Date 1]:[Date 8]])=8),TRUE,FALSE)</f>
        <v>0</v>
      </c>
      <c r="AN413" s="134" t="b">
        <f>COUNTIF(Table3[[#This Row],[512]:[51]],"yes")&gt;0</f>
        <v>0</v>
      </c>
      <c r="AO413" s="45" t="str">
        <f>IF(Table3[[#This Row],[512]]="yes",Table3[[#This Row],[Column1]],"")</f>
        <v/>
      </c>
      <c r="AP413" s="45" t="str">
        <f>IF(Table3[[#This Row],[250]]="yes",Table3[[#This Row],[Column1.5]],"")</f>
        <v/>
      </c>
      <c r="AQ413" s="45" t="str">
        <f>IF(Table3[[#This Row],[288]]="yes",Table3[[#This Row],[Column2]],"")</f>
        <v/>
      </c>
      <c r="AR413" s="45" t="str">
        <f>IF(Table3[[#This Row],[144]]="yes",Table3[[#This Row],[Column3]],"")</f>
        <v/>
      </c>
      <c r="AS413" s="45" t="str">
        <f>IF(Table3[[#This Row],[26]]="yes",Table3[[#This Row],[Column4]],"")</f>
        <v/>
      </c>
      <c r="AT413" s="45" t="str">
        <f>IF(Table3[[#This Row],[51]]="yes",Table3[[#This Row],[Column5]],"")</f>
        <v/>
      </c>
      <c r="AU413" s="29" t="str">
        <f>IF(COUNTBLANK(Table3[[#This Row],[Date 1]:[Date 8]])=7,IF(Table3[[#This Row],[Column9]]&lt;&gt;"",IF(SUM(L413:S413)&lt;&gt;0,Table3[[#This Row],[Column9]],""),""),(SUBSTITUTE(TRIM(SUBSTITUTE(AO413&amp;","&amp;AP413&amp;","&amp;AQ413&amp;","&amp;AR413&amp;","&amp;AS413&amp;","&amp;AT413&amp;",",","," "))," ",", ")))</f>
        <v/>
      </c>
      <c r="AV413" s="35" t="str">
        <f>IF(COUNTBLANK(L413:AC413)&lt;&gt;13,IF(Table3[[#This Row],[Comments]]="Please order in multiples of 20. Minimum order of 100.",IF(COUNTBLANK(Table3[[#This Row],[Date 1]:[Order]])=12,"",1),1),IF(OR(F413="yes",G413="yes",H413="yes",I413="yes",J413="yes",K413="yes"="yes"),1,""))</f>
        <v/>
      </c>
    </row>
    <row r="414" spans="2:48" ht="36" thickBot="1" x14ac:dyDescent="0.4">
      <c r="B414" s="164">
        <v>5125</v>
      </c>
      <c r="C414" s="16" t="s">
        <v>3282</v>
      </c>
      <c r="D414" s="32" t="s">
        <v>1551</v>
      </c>
      <c r="E414" s="118"/>
      <c r="F414" s="119" t="s">
        <v>128</v>
      </c>
      <c r="G414" s="30" t="s">
        <v>128</v>
      </c>
      <c r="H414" s="30" t="s">
        <v>128</v>
      </c>
      <c r="I414" s="30" t="s">
        <v>128</v>
      </c>
      <c r="J414" s="30" t="s">
        <v>21</v>
      </c>
      <c r="K414" s="30" t="s">
        <v>21</v>
      </c>
      <c r="L414" s="22"/>
      <c r="M414" s="20"/>
      <c r="N414" s="20"/>
      <c r="O414" s="20"/>
      <c r="P414" s="20"/>
      <c r="Q414" s="20"/>
      <c r="R414" s="20"/>
      <c r="S414" s="120"/>
      <c r="T414" s="181" t="str">
        <f>Table3[[#This Row],[Column12]]</f>
        <v>Auto:</v>
      </c>
      <c r="U414" s="25"/>
      <c r="V414" s="51" t="str">
        <f>IF(Table3[[#This Row],[TagOrderMethod]]="Ratio:","plants per 1 tag",IF(Table3[[#This Row],[TagOrderMethod]]="tags included","",IF(Table3[[#This Row],[TagOrderMethod]]="Qty:","tags",IF(Table3[[#This Row],[TagOrderMethod]]="Auto:",IF(U414&lt;&gt;"","tags","")))))</f>
        <v/>
      </c>
      <c r="W414" s="17">
        <v>50</v>
      </c>
      <c r="X414" s="17" t="str">
        <f>IF(ISNUMBER(SEARCH("tag",Table3[[#This Row],[Notes]])), "Yes", "No")</f>
        <v>No</v>
      </c>
      <c r="Y414" s="17" t="str">
        <f>IF(Table3[[#This Row],[Column11]]="yes","tags included","Auto:")</f>
        <v>Auto:</v>
      </c>
      <c r="Z4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Row],[TagOrderMethod]]="Auto:",IF(U414&gt;0,U414,IF(COUNTBLANK(L414:S414)=8,"",(IF(Table3[[#This Row],[Column11]]&lt;&gt;"no",Table3[[#This Row],[Size]]*(SUM(Table3[[#This Row],[Date 1]:[Date 8]])),"")))),""))),(Table3[[#This Row],[Bundle]])),"")</f>
        <v/>
      </c>
      <c r="AB414" s="94" t="str">
        <f t="shared" si="7"/>
        <v/>
      </c>
      <c r="AC414" s="75"/>
      <c r="AD414" s="42"/>
      <c r="AE414" s="43"/>
      <c r="AF414" s="44"/>
      <c r="AG414" s="134" t="s">
        <v>2708</v>
      </c>
      <c r="AH414" s="134" t="s">
        <v>4485</v>
      </c>
      <c r="AI414" s="134" t="s">
        <v>2709</v>
      </c>
      <c r="AJ414" s="134" t="s">
        <v>2710</v>
      </c>
      <c r="AK414" s="134" t="s">
        <v>21</v>
      </c>
      <c r="AL414" s="134" t="s">
        <v>21</v>
      </c>
      <c r="AM414" s="134" t="b">
        <f>IF(AND(Table3[[#This Row],[Column68]]=TRUE,COUNTBLANK(Table3[[#This Row],[Date 1]:[Date 8]])=8),TRUE,FALSE)</f>
        <v>0</v>
      </c>
      <c r="AN414" s="134" t="b">
        <f>COUNTIF(Table3[[#This Row],[512]:[51]],"yes")&gt;0</f>
        <v>0</v>
      </c>
      <c r="AO414" s="45" t="str">
        <f>IF(Table3[[#This Row],[512]]="yes",Table3[[#This Row],[Column1]],"")</f>
        <v/>
      </c>
      <c r="AP414" s="45" t="str">
        <f>IF(Table3[[#This Row],[250]]="yes",Table3[[#This Row],[Column1.5]],"")</f>
        <v/>
      </c>
      <c r="AQ414" s="45" t="str">
        <f>IF(Table3[[#This Row],[288]]="yes",Table3[[#This Row],[Column2]],"")</f>
        <v/>
      </c>
      <c r="AR414" s="45" t="str">
        <f>IF(Table3[[#This Row],[144]]="yes",Table3[[#This Row],[Column3]],"")</f>
        <v/>
      </c>
      <c r="AS414" s="45" t="str">
        <f>IF(Table3[[#This Row],[26]]="yes",Table3[[#This Row],[Column4]],"")</f>
        <v/>
      </c>
      <c r="AT414" s="45" t="str">
        <f>IF(Table3[[#This Row],[51]]="yes",Table3[[#This Row],[Column5]],"")</f>
        <v/>
      </c>
      <c r="AU414" s="29" t="str">
        <f>IF(COUNTBLANK(Table3[[#This Row],[Date 1]:[Date 8]])=7,IF(Table3[[#This Row],[Column9]]&lt;&gt;"",IF(SUM(L414:S414)&lt;&gt;0,Table3[[#This Row],[Column9]],""),""),(SUBSTITUTE(TRIM(SUBSTITUTE(AO414&amp;","&amp;AP414&amp;","&amp;AQ414&amp;","&amp;AR414&amp;","&amp;AS414&amp;","&amp;AT414&amp;",",","," "))," ",", ")))</f>
        <v/>
      </c>
      <c r="AV414" s="35" t="str">
        <f>IF(COUNTBLANK(L414:AC414)&lt;&gt;13,IF(Table3[[#This Row],[Comments]]="Please order in multiples of 20. Minimum order of 100.",IF(COUNTBLANK(Table3[[#This Row],[Date 1]:[Order]])=12,"",1),1),IF(OR(F414="yes",G414="yes",H414="yes",I414="yes",J414="yes",K414="yes"="yes"),1,""))</f>
        <v/>
      </c>
    </row>
    <row r="415" spans="2:48" ht="36" thickBot="1" x14ac:dyDescent="0.4">
      <c r="B415" s="164">
        <v>5130</v>
      </c>
      <c r="C415" s="16" t="s">
        <v>3282</v>
      </c>
      <c r="D415" s="32" t="s">
        <v>1552</v>
      </c>
      <c r="E415" s="118"/>
      <c r="F415" s="119" t="s">
        <v>128</v>
      </c>
      <c r="G415" s="30" t="s">
        <v>21</v>
      </c>
      <c r="H415" s="30" t="s">
        <v>128</v>
      </c>
      <c r="I415" s="30" t="s">
        <v>128</v>
      </c>
      <c r="J415" s="30" t="s">
        <v>21</v>
      </c>
      <c r="K415" s="30" t="s">
        <v>21</v>
      </c>
      <c r="L415" s="22"/>
      <c r="M415" s="20"/>
      <c r="N415" s="20"/>
      <c r="O415" s="20"/>
      <c r="P415" s="20"/>
      <c r="Q415" s="20"/>
      <c r="R415" s="20"/>
      <c r="S415" s="120"/>
      <c r="T415" s="181" t="str">
        <f>Table3[[#This Row],[Column12]]</f>
        <v>Auto:</v>
      </c>
      <c r="U415" s="25"/>
      <c r="V415" s="51" t="str">
        <f>IF(Table3[[#This Row],[TagOrderMethod]]="Ratio:","plants per 1 tag",IF(Table3[[#This Row],[TagOrderMethod]]="tags included","",IF(Table3[[#This Row],[TagOrderMethod]]="Qty:","tags",IF(Table3[[#This Row],[TagOrderMethod]]="Auto:",IF(U415&lt;&gt;"","tags","")))))</f>
        <v/>
      </c>
      <c r="W415" s="17">
        <v>50</v>
      </c>
      <c r="X415" s="17" t="str">
        <f>IF(ISNUMBER(SEARCH("tag",Table3[[#This Row],[Notes]])), "Yes", "No")</f>
        <v>No</v>
      </c>
      <c r="Y415" s="17" t="str">
        <f>IF(Table3[[#This Row],[Column11]]="yes","tags included","Auto:")</f>
        <v>Auto:</v>
      </c>
      <c r="Z4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Row],[TagOrderMethod]]="Auto:",IF(U415&gt;0,U415,IF(COUNTBLANK(L415:S415)=8,"",(IF(Table3[[#This Row],[Column11]]&lt;&gt;"no",Table3[[#This Row],[Size]]*(SUM(Table3[[#This Row],[Date 1]:[Date 8]])),"")))),""))),(Table3[[#This Row],[Bundle]])),"")</f>
        <v/>
      </c>
      <c r="AB415" s="94" t="str">
        <f t="shared" si="7"/>
        <v/>
      </c>
      <c r="AC415" s="75"/>
      <c r="AD415" s="42"/>
      <c r="AE415" s="43"/>
      <c r="AF415" s="44"/>
      <c r="AG415" s="134" t="s">
        <v>1477</v>
      </c>
      <c r="AH415" s="134" t="s">
        <v>21</v>
      </c>
      <c r="AI415" s="134" t="s">
        <v>1478</v>
      </c>
      <c r="AJ415" s="134" t="s">
        <v>1479</v>
      </c>
      <c r="AK415" s="134" t="s">
        <v>21</v>
      </c>
      <c r="AL415" s="134" t="s">
        <v>21</v>
      </c>
      <c r="AM415" s="134" t="b">
        <f>IF(AND(Table3[[#This Row],[Column68]]=TRUE,COUNTBLANK(Table3[[#This Row],[Date 1]:[Date 8]])=8),TRUE,FALSE)</f>
        <v>0</v>
      </c>
      <c r="AN415" s="134" t="b">
        <f>COUNTIF(Table3[[#This Row],[512]:[51]],"yes")&gt;0</f>
        <v>0</v>
      </c>
      <c r="AO415" s="45" t="str">
        <f>IF(Table3[[#This Row],[512]]="yes",Table3[[#This Row],[Column1]],"")</f>
        <v/>
      </c>
      <c r="AP415" s="45" t="str">
        <f>IF(Table3[[#This Row],[250]]="yes",Table3[[#This Row],[Column1.5]],"")</f>
        <v/>
      </c>
      <c r="AQ415" s="45" t="str">
        <f>IF(Table3[[#This Row],[288]]="yes",Table3[[#This Row],[Column2]],"")</f>
        <v/>
      </c>
      <c r="AR415" s="45" t="str">
        <f>IF(Table3[[#This Row],[144]]="yes",Table3[[#This Row],[Column3]],"")</f>
        <v/>
      </c>
      <c r="AS415" s="45" t="str">
        <f>IF(Table3[[#This Row],[26]]="yes",Table3[[#This Row],[Column4]],"")</f>
        <v/>
      </c>
      <c r="AT415" s="45" t="str">
        <f>IF(Table3[[#This Row],[51]]="yes",Table3[[#This Row],[Column5]],"")</f>
        <v/>
      </c>
      <c r="AU415" s="29" t="str">
        <f>IF(COUNTBLANK(Table3[[#This Row],[Date 1]:[Date 8]])=7,IF(Table3[[#This Row],[Column9]]&lt;&gt;"",IF(SUM(L415:S415)&lt;&gt;0,Table3[[#This Row],[Column9]],""),""),(SUBSTITUTE(TRIM(SUBSTITUTE(AO415&amp;","&amp;AP415&amp;","&amp;AQ415&amp;","&amp;AR415&amp;","&amp;AS415&amp;","&amp;AT415&amp;",",","," "))," ",", ")))</f>
        <v/>
      </c>
      <c r="AV415" s="35" t="str">
        <f>IF(COUNTBLANK(L415:AC415)&lt;&gt;13,IF(Table3[[#This Row],[Comments]]="Please order in multiples of 20. Minimum order of 100.",IF(COUNTBLANK(Table3[[#This Row],[Date 1]:[Order]])=12,"",1),1),IF(OR(F415="yes",G415="yes",H415="yes",I415="yes",J415="yes",K415="yes"="yes"),1,""))</f>
        <v/>
      </c>
    </row>
    <row r="416" spans="2:48" ht="36" thickBot="1" x14ac:dyDescent="0.4">
      <c r="B416" s="164">
        <v>5135</v>
      </c>
      <c r="C416" s="16" t="s">
        <v>3282</v>
      </c>
      <c r="D416" s="32" t="s">
        <v>425</v>
      </c>
      <c r="E416" s="118"/>
      <c r="F416" s="119" t="s">
        <v>128</v>
      </c>
      <c r="G416" s="30" t="s">
        <v>21</v>
      </c>
      <c r="H416" s="30" t="s">
        <v>128</v>
      </c>
      <c r="I416" s="30" t="s">
        <v>128</v>
      </c>
      <c r="J416" s="30" t="s">
        <v>21</v>
      </c>
      <c r="K416" s="30" t="s">
        <v>21</v>
      </c>
      <c r="L416" s="22"/>
      <c r="M416" s="20"/>
      <c r="N416" s="20"/>
      <c r="O416" s="20"/>
      <c r="P416" s="20"/>
      <c r="Q416" s="20"/>
      <c r="R416" s="20"/>
      <c r="S416" s="120"/>
      <c r="T416" s="181" t="str">
        <f>Table3[[#This Row],[Column12]]</f>
        <v>Auto:</v>
      </c>
      <c r="U416" s="25"/>
      <c r="V416" s="51" t="str">
        <f>IF(Table3[[#This Row],[TagOrderMethod]]="Ratio:","plants per 1 tag",IF(Table3[[#This Row],[TagOrderMethod]]="tags included","",IF(Table3[[#This Row],[TagOrderMethod]]="Qty:","tags",IF(Table3[[#This Row],[TagOrderMethod]]="Auto:",IF(U416&lt;&gt;"","tags","")))))</f>
        <v/>
      </c>
      <c r="W416" s="17">
        <v>50</v>
      </c>
      <c r="X416" s="17" t="str">
        <f>IF(ISNUMBER(SEARCH("tag",Table3[[#This Row],[Notes]])), "Yes", "No")</f>
        <v>No</v>
      </c>
      <c r="Y416" s="17" t="str">
        <f>IF(Table3[[#This Row],[Column11]]="yes","tags included","Auto:")</f>
        <v>Auto:</v>
      </c>
      <c r="Z4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Row],[TagOrderMethod]]="Auto:",IF(U416&gt;0,U416,IF(COUNTBLANK(L416:S416)=8,"",(IF(Table3[[#This Row],[Column11]]&lt;&gt;"no",Table3[[#This Row],[Size]]*(SUM(Table3[[#This Row],[Date 1]:[Date 8]])),"")))),""))),(Table3[[#This Row],[Bundle]])),"")</f>
        <v/>
      </c>
      <c r="AB416" s="94" t="str">
        <f t="shared" si="7"/>
        <v/>
      </c>
      <c r="AC416" s="75"/>
      <c r="AD416" s="42"/>
      <c r="AE416" s="43"/>
      <c r="AF416" s="44"/>
      <c r="AG416" s="134" t="s">
        <v>1480</v>
      </c>
      <c r="AH416" s="134" t="s">
        <v>21</v>
      </c>
      <c r="AI416" s="134" t="s">
        <v>1481</v>
      </c>
      <c r="AJ416" s="134" t="s">
        <v>1482</v>
      </c>
      <c r="AK416" s="134" t="s">
        <v>21</v>
      </c>
      <c r="AL416" s="134" t="s">
        <v>21</v>
      </c>
      <c r="AM416" s="134" t="b">
        <f>IF(AND(Table3[[#This Row],[Column68]]=TRUE,COUNTBLANK(Table3[[#This Row],[Date 1]:[Date 8]])=8),TRUE,FALSE)</f>
        <v>0</v>
      </c>
      <c r="AN416" s="134" t="b">
        <f>COUNTIF(Table3[[#This Row],[512]:[51]],"yes")&gt;0</f>
        <v>0</v>
      </c>
      <c r="AO416" s="45" t="str">
        <f>IF(Table3[[#This Row],[512]]="yes",Table3[[#This Row],[Column1]],"")</f>
        <v/>
      </c>
      <c r="AP416" s="45" t="str">
        <f>IF(Table3[[#This Row],[250]]="yes",Table3[[#This Row],[Column1.5]],"")</f>
        <v/>
      </c>
      <c r="AQ416" s="45" t="str">
        <f>IF(Table3[[#This Row],[288]]="yes",Table3[[#This Row],[Column2]],"")</f>
        <v/>
      </c>
      <c r="AR416" s="45" t="str">
        <f>IF(Table3[[#This Row],[144]]="yes",Table3[[#This Row],[Column3]],"")</f>
        <v/>
      </c>
      <c r="AS416" s="45" t="str">
        <f>IF(Table3[[#This Row],[26]]="yes",Table3[[#This Row],[Column4]],"")</f>
        <v/>
      </c>
      <c r="AT416" s="45" t="str">
        <f>IF(Table3[[#This Row],[51]]="yes",Table3[[#This Row],[Column5]],"")</f>
        <v/>
      </c>
      <c r="AU416" s="29" t="str">
        <f>IF(COUNTBLANK(Table3[[#This Row],[Date 1]:[Date 8]])=7,IF(Table3[[#This Row],[Column9]]&lt;&gt;"",IF(SUM(L416:S416)&lt;&gt;0,Table3[[#This Row],[Column9]],""),""),(SUBSTITUTE(TRIM(SUBSTITUTE(AO416&amp;","&amp;AP416&amp;","&amp;AQ416&amp;","&amp;AR416&amp;","&amp;AS416&amp;","&amp;AT416&amp;",",","," "))," ",", ")))</f>
        <v/>
      </c>
      <c r="AV416" s="35" t="str">
        <f>IF(COUNTBLANK(L416:AC416)&lt;&gt;13,IF(Table3[[#This Row],[Comments]]="Please order in multiples of 20. Minimum order of 100.",IF(COUNTBLANK(Table3[[#This Row],[Date 1]:[Order]])=12,"",1),1),IF(OR(F416="yes",G416="yes",H416="yes",I416="yes",J416="yes",K416="yes"="yes"),1,""))</f>
        <v/>
      </c>
    </row>
    <row r="417" spans="2:48" ht="36" thickBot="1" x14ac:dyDescent="0.4">
      <c r="B417" s="164">
        <v>5140</v>
      </c>
      <c r="C417" s="16" t="s">
        <v>3282</v>
      </c>
      <c r="D417" s="32" t="s">
        <v>1553</v>
      </c>
      <c r="E417" s="118"/>
      <c r="F417" s="119" t="s">
        <v>128</v>
      </c>
      <c r="G417" s="30" t="s">
        <v>21</v>
      </c>
      <c r="H417" s="30" t="s">
        <v>128</v>
      </c>
      <c r="I417" s="30" t="s">
        <v>128</v>
      </c>
      <c r="J417" s="30" t="s">
        <v>21</v>
      </c>
      <c r="K417" s="30" t="s">
        <v>21</v>
      </c>
      <c r="L417" s="22"/>
      <c r="M417" s="20"/>
      <c r="N417" s="20"/>
      <c r="O417" s="20"/>
      <c r="P417" s="20"/>
      <c r="Q417" s="20"/>
      <c r="R417" s="20"/>
      <c r="S417" s="120"/>
      <c r="T417" s="181" t="str">
        <f>Table3[[#This Row],[Column12]]</f>
        <v>Auto:</v>
      </c>
      <c r="U417" s="25"/>
      <c r="V417" s="51" t="str">
        <f>IF(Table3[[#This Row],[TagOrderMethod]]="Ratio:","plants per 1 tag",IF(Table3[[#This Row],[TagOrderMethod]]="tags included","",IF(Table3[[#This Row],[TagOrderMethod]]="Qty:","tags",IF(Table3[[#This Row],[TagOrderMethod]]="Auto:",IF(U417&lt;&gt;"","tags","")))))</f>
        <v/>
      </c>
      <c r="W417" s="17">
        <v>50</v>
      </c>
      <c r="X417" s="17" t="str">
        <f>IF(ISNUMBER(SEARCH("tag",Table3[[#This Row],[Notes]])), "Yes", "No")</f>
        <v>No</v>
      </c>
      <c r="Y417" s="17" t="str">
        <f>IF(Table3[[#This Row],[Column11]]="yes","tags included","Auto:")</f>
        <v>Auto:</v>
      </c>
      <c r="Z4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Row],[TagOrderMethod]]="Auto:",IF(U417&gt;0,U417,IF(COUNTBLANK(L417:S417)=8,"",(IF(Table3[[#This Row],[Column11]]&lt;&gt;"no",Table3[[#This Row],[Size]]*(SUM(Table3[[#This Row],[Date 1]:[Date 8]])),"")))),""))),(Table3[[#This Row],[Bundle]])),"")</f>
        <v/>
      </c>
      <c r="AB417" s="94" t="str">
        <f t="shared" si="7"/>
        <v/>
      </c>
      <c r="AC417" s="75"/>
      <c r="AD417" s="42"/>
      <c r="AE417" s="43"/>
      <c r="AF417" s="44"/>
      <c r="AG417" s="134" t="s">
        <v>1483</v>
      </c>
      <c r="AH417" s="134" t="s">
        <v>21</v>
      </c>
      <c r="AI417" s="134" t="s">
        <v>1484</v>
      </c>
      <c r="AJ417" s="134" t="s">
        <v>1485</v>
      </c>
      <c r="AK417" s="134" t="s">
        <v>21</v>
      </c>
      <c r="AL417" s="134" t="s">
        <v>21</v>
      </c>
      <c r="AM417" s="134" t="b">
        <f>IF(AND(Table3[[#This Row],[Column68]]=TRUE,COUNTBLANK(Table3[[#This Row],[Date 1]:[Date 8]])=8),TRUE,FALSE)</f>
        <v>0</v>
      </c>
      <c r="AN417" s="134" t="b">
        <f>COUNTIF(Table3[[#This Row],[512]:[51]],"yes")&gt;0</f>
        <v>0</v>
      </c>
      <c r="AO417" s="45" t="str">
        <f>IF(Table3[[#This Row],[512]]="yes",Table3[[#This Row],[Column1]],"")</f>
        <v/>
      </c>
      <c r="AP417" s="45" t="str">
        <f>IF(Table3[[#This Row],[250]]="yes",Table3[[#This Row],[Column1.5]],"")</f>
        <v/>
      </c>
      <c r="AQ417" s="45" t="str">
        <f>IF(Table3[[#This Row],[288]]="yes",Table3[[#This Row],[Column2]],"")</f>
        <v/>
      </c>
      <c r="AR417" s="45" t="str">
        <f>IF(Table3[[#This Row],[144]]="yes",Table3[[#This Row],[Column3]],"")</f>
        <v/>
      </c>
      <c r="AS417" s="45" t="str">
        <f>IF(Table3[[#This Row],[26]]="yes",Table3[[#This Row],[Column4]],"")</f>
        <v/>
      </c>
      <c r="AT417" s="45" t="str">
        <f>IF(Table3[[#This Row],[51]]="yes",Table3[[#This Row],[Column5]],"")</f>
        <v/>
      </c>
      <c r="AU417" s="29" t="str">
        <f>IF(COUNTBLANK(Table3[[#This Row],[Date 1]:[Date 8]])=7,IF(Table3[[#This Row],[Column9]]&lt;&gt;"",IF(SUM(L417:S417)&lt;&gt;0,Table3[[#This Row],[Column9]],""),""),(SUBSTITUTE(TRIM(SUBSTITUTE(AO417&amp;","&amp;AP417&amp;","&amp;AQ417&amp;","&amp;AR417&amp;","&amp;AS417&amp;","&amp;AT417&amp;",",","," "))," ",", ")))</f>
        <v/>
      </c>
      <c r="AV417" s="35" t="str">
        <f>IF(COUNTBLANK(L417:AC417)&lt;&gt;13,IF(Table3[[#This Row],[Comments]]="Please order in multiples of 20. Minimum order of 100.",IF(COUNTBLANK(Table3[[#This Row],[Date 1]:[Order]])=12,"",1),1),IF(OR(F417="yes",G417="yes",H417="yes",I417="yes",J417="yes",K417="yes"="yes"),1,""))</f>
        <v/>
      </c>
    </row>
    <row r="418" spans="2:48" ht="36" thickBot="1" x14ac:dyDescent="0.4">
      <c r="B418" s="164">
        <v>5145</v>
      </c>
      <c r="C418" s="16" t="s">
        <v>3282</v>
      </c>
      <c r="D418" s="32" t="s">
        <v>946</v>
      </c>
      <c r="E418" s="118"/>
      <c r="F418" s="119" t="s">
        <v>128</v>
      </c>
      <c r="G418" s="30" t="s">
        <v>21</v>
      </c>
      <c r="H418" s="30" t="s">
        <v>128</v>
      </c>
      <c r="I418" s="30" t="s">
        <v>128</v>
      </c>
      <c r="J418" s="30" t="s">
        <v>21</v>
      </c>
      <c r="K418" s="30" t="s">
        <v>21</v>
      </c>
      <c r="L418" s="22"/>
      <c r="M418" s="20"/>
      <c r="N418" s="20"/>
      <c r="O418" s="20"/>
      <c r="P418" s="20"/>
      <c r="Q418" s="20"/>
      <c r="R418" s="20"/>
      <c r="S418" s="120"/>
      <c r="T418" s="181" t="str">
        <f>Table3[[#This Row],[Column12]]</f>
        <v>Auto:</v>
      </c>
      <c r="U418" s="25"/>
      <c r="V418" s="51" t="str">
        <f>IF(Table3[[#This Row],[TagOrderMethod]]="Ratio:","plants per 1 tag",IF(Table3[[#This Row],[TagOrderMethod]]="tags included","",IF(Table3[[#This Row],[TagOrderMethod]]="Qty:","tags",IF(Table3[[#This Row],[TagOrderMethod]]="Auto:",IF(U418&lt;&gt;"","tags","")))))</f>
        <v/>
      </c>
      <c r="W418" s="17">
        <v>50</v>
      </c>
      <c r="X418" s="17" t="str">
        <f>IF(ISNUMBER(SEARCH("tag",Table3[[#This Row],[Notes]])), "Yes", "No")</f>
        <v>No</v>
      </c>
      <c r="Y418" s="17" t="str">
        <f>IF(Table3[[#This Row],[Column11]]="yes","tags included","Auto:")</f>
        <v>Auto:</v>
      </c>
      <c r="Z4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Row],[TagOrderMethod]]="Auto:",IF(U418&gt;0,U418,IF(COUNTBLANK(L418:S418)=8,"",(IF(Table3[[#This Row],[Column11]]&lt;&gt;"no",Table3[[#This Row],[Size]]*(SUM(Table3[[#This Row],[Date 1]:[Date 8]])),"")))),""))),(Table3[[#This Row],[Bundle]])),"")</f>
        <v/>
      </c>
      <c r="AB418" s="94" t="str">
        <f t="shared" si="7"/>
        <v/>
      </c>
      <c r="AC418" s="75"/>
      <c r="AD418" s="42"/>
      <c r="AE418" s="43"/>
      <c r="AF418" s="44"/>
      <c r="AG418" s="134" t="s">
        <v>231</v>
      </c>
      <c r="AH418" s="134" t="s">
        <v>21</v>
      </c>
      <c r="AI418" s="134" t="s">
        <v>229</v>
      </c>
      <c r="AJ418" s="134" t="s">
        <v>226</v>
      </c>
      <c r="AK418" s="134" t="s">
        <v>21</v>
      </c>
      <c r="AL418" s="134" t="s">
        <v>21</v>
      </c>
      <c r="AM418" s="134" t="b">
        <f>IF(AND(Table3[[#This Row],[Column68]]=TRUE,COUNTBLANK(Table3[[#This Row],[Date 1]:[Date 8]])=8),TRUE,FALSE)</f>
        <v>0</v>
      </c>
      <c r="AN418" s="134" t="b">
        <f>COUNTIF(Table3[[#This Row],[512]:[51]],"yes")&gt;0</f>
        <v>0</v>
      </c>
      <c r="AO418" s="45" t="str">
        <f>IF(Table3[[#This Row],[512]]="yes",Table3[[#This Row],[Column1]],"")</f>
        <v/>
      </c>
      <c r="AP418" s="45" t="str">
        <f>IF(Table3[[#This Row],[250]]="yes",Table3[[#This Row],[Column1.5]],"")</f>
        <v/>
      </c>
      <c r="AQ418" s="45" t="str">
        <f>IF(Table3[[#This Row],[288]]="yes",Table3[[#This Row],[Column2]],"")</f>
        <v/>
      </c>
      <c r="AR418" s="45" t="str">
        <f>IF(Table3[[#This Row],[144]]="yes",Table3[[#This Row],[Column3]],"")</f>
        <v/>
      </c>
      <c r="AS418" s="45" t="str">
        <f>IF(Table3[[#This Row],[26]]="yes",Table3[[#This Row],[Column4]],"")</f>
        <v/>
      </c>
      <c r="AT418" s="45" t="str">
        <f>IF(Table3[[#This Row],[51]]="yes",Table3[[#This Row],[Column5]],"")</f>
        <v/>
      </c>
      <c r="AU418" s="29" t="str">
        <f>IF(COUNTBLANK(Table3[[#This Row],[Date 1]:[Date 8]])=7,IF(Table3[[#This Row],[Column9]]&lt;&gt;"",IF(SUM(L418:S418)&lt;&gt;0,Table3[[#This Row],[Column9]],""),""),(SUBSTITUTE(TRIM(SUBSTITUTE(AO418&amp;","&amp;AP418&amp;","&amp;AQ418&amp;","&amp;AR418&amp;","&amp;AS418&amp;","&amp;AT418&amp;",",","," "))," ",", ")))</f>
        <v/>
      </c>
      <c r="AV418" s="35" t="str">
        <f>IF(COUNTBLANK(L418:AC418)&lt;&gt;13,IF(Table3[[#This Row],[Comments]]="Please order in multiples of 20. Minimum order of 100.",IF(COUNTBLANK(Table3[[#This Row],[Date 1]:[Order]])=12,"",1),1),IF(OR(F418="yes",G418="yes",H418="yes",I418="yes",J418="yes",K418="yes"="yes"),1,""))</f>
        <v/>
      </c>
    </row>
    <row r="419" spans="2:48" ht="36" thickBot="1" x14ac:dyDescent="0.4">
      <c r="B419" s="164">
        <v>5150</v>
      </c>
      <c r="C419" s="16" t="s">
        <v>3282</v>
      </c>
      <c r="D419" s="32" t="s">
        <v>947</v>
      </c>
      <c r="E419" s="118"/>
      <c r="F419" s="119" t="s">
        <v>128</v>
      </c>
      <c r="G419" s="30" t="s">
        <v>21</v>
      </c>
      <c r="H419" s="30" t="s">
        <v>128</v>
      </c>
      <c r="I419" s="30" t="s">
        <v>128</v>
      </c>
      <c r="J419" s="30" t="s">
        <v>21</v>
      </c>
      <c r="K419" s="30" t="s">
        <v>21</v>
      </c>
      <c r="L419" s="22"/>
      <c r="M419" s="20"/>
      <c r="N419" s="20"/>
      <c r="O419" s="20"/>
      <c r="P419" s="20"/>
      <c r="Q419" s="20"/>
      <c r="R419" s="20"/>
      <c r="S419" s="120"/>
      <c r="T419" s="181" t="str">
        <f>Table3[[#This Row],[Column12]]</f>
        <v>Auto:</v>
      </c>
      <c r="U419" s="25"/>
      <c r="V419" s="51" t="str">
        <f>IF(Table3[[#This Row],[TagOrderMethod]]="Ratio:","plants per 1 tag",IF(Table3[[#This Row],[TagOrderMethod]]="tags included","",IF(Table3[[#This Row],[TagOrderMethod]]="Qty:","tags",IF(Table3[[#This Row],[TagOrderMethod]]="Auto:",IF(U419&lt;&gt;"","tags","")))))</f>
        <v/>
      </c>
      <c r="W419" s="17">
        <v>50</v>
      </c>
      <c r="X419" s="17" t="str">
        <f>IF(ISNUMBER(SEARCH("tag",Table3[[#This Row],[Notes]])), "Yes", "No")</f>
        <v>No</v>
      </c>
      <c r="Y419" s="17" t="str">
        <f>IF(Table3[[#This Row],[Column11]]="yes","tags included","Auto:")</f>
        <v>Auto:</v>
      </c>
      <c r="Z4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Row],[TagOrderMethod]]="Auto:",IF(U419&gt;0,U419,IF(COUNTBLANK(L419:S419)=8,"",(IF(Table3[[#This Row],[Column11]]&lt;&gt;"no",Table3[[#This Row],[Size]]*(SUM(Table3[[#This Row],[Date 1]:[Date 8]])),"")))),""))),(Table3[[#This Row],[Bundle]])),"")</f>
        <v/>
      </c>
      <c r="AB419" s="94" t="str">
        <f t="shared" si="7"/>
        <v/>
      </c>
      <c r="AC419" s="75"/>
      <c r="AD419" s="42"/>
      <c r="AE419" s="43"/>
      <c r="AF419" s="44"/>
      <c r="AG419" s="134" t="s">
        <v>4486</v>
      </c>
      <c r="AH419" s="134" t="s">
        <v>21</v>
      </c>
      <c r="AI419" s="134" t="s">
        <v>4487</v>
      </c>
      <c r="AJ419" s="134" t="s">
        <v>4488</v>
      </c>
      <c r="AK419" s="134" t="s">
        <v>21</v>
      </c>
      <c r="AL419" s="134" t="s">
        <v>21</v>
      </c>
      <c r="AM419" s="134" t="b">
        <f>IF(AND(Table3[[#This Row],[Column68]]=TRUE,COUNTBLANK(Table3[[#This Row],[Date 1]:[Date 8]])=8),TRUE,FALSE)</f>
        <v>0</v>
      </c>
      <c r="AN419" s="134" t="b">
        <f>COUNTIF(Table3[[#This Row],[512]:[51]],"yes")&gt;0</f>
        <v>0</v>
      </c>
      <c r="AO419" s="45" t="str">
        <f>IF(Table3[[#This Row],[512]]="yes",Table3[[#This Row],[Column1]],"")</f>
        <v/>
      </c>
      <c r="AP419" s="45" t="str">
        <f>IF(Table3[[#This Row],[250]]="yes",Table3[[#This Row],[Column1.5]],"")</f>
        <v/>
      </c>
      <c r="AQ419" s="45" t="str">
        <f>IF(Table3[[#This Row],[288]]="yes",Table3[[#This Row],[Column2]],"")</f>
        <v/>
      </c>
      <c r="AR419" s="45" t="str">
        <f>IF(Table3[[#This Row],[144]]="yes",Table3[[#This Row],[Column3]],"")</f>
        <v/>
      </c>
      <c r="AS419" s="45" t="str">
        <f>IF(Table3[[#This Row],[26]]="yes",Table3[[#This Row],[Column4]],"")</f>
        <v/>
      </c>
      <c r="AT419" s="45" t="str">
        <f>IF(Table3[[#This Row],[51]]="yes",Table3[[#This Row],[Column5]],"")</f>
        <v/>
      </c>
      <c r="AU419" s="29" t="str">
        <f>IF(COUNTBLANK(Table3[[#This Row],[Date 1]:[Date 8]])=7,IF(Table3[[#This Row],[Column9]]&lt;&gt;"",IF(SUM(L419:S419)&lt;&gt;0,Table3[[#This Row],[Column9]],""),""),(SUBSTITUTE(TRIM(SUBSTITUTE(AO419&amp;","&amp;AP419&amp;","&amp;AQ419&amp;","&amp;AR419&amp;","&amp;AS419&amp;","&amp;AT419&amp;",",","," "))," ",", ")))</f>
        <v/>
      </c>
      <c r="AV419" s="35" t="str">
        <f>IF(COUNTBLANK(L419:AC419)&lt;&gt;13,IF(Table3[[#This Row],[Comments]]="Please order in multiples of 20. Minimum order of 100.",IF(COUNTBLANK(Table3[[#This Row],[Date 1]:[Order]])=12,"",1),1),IF(OR(F419="yes",G419="yes",H419="yes",I419="yes",J419="yes",K419="yes"="yes"),1,""))</f>
        <v/>
      </c>
    </row>
    <row r="420" spans="2:48" ht="36" thickBot="1" x14ac:dyDescent="0.4">
      <c r="B420" s="164">
        <v>5155</v>
      </c>
      <c r="C420" s="16" t="s">
        <v>3282</v>
      </c>
      <c r="D420" s="32" t="s">
        <v>948</v>
      </c>
      <c r="E420" s="118"/>
      <c r="F420" s="119" t="s">
        <v>128</v>
      </c>
      <c r="G420" s="30" t="s">
        <v>21</v>
      </c>
      <c r="H420" s="30" t="s">
        <v>128</v>
      </c>
      <c r="I420" s="30" t="s">
        <v>128</v>
      </c>
      <c r="J420" s="30" t="s">
        <v>21</v>
      </c>
      <c r="K420" s="30" t="s">
        <v>21</v>
      </c>
      <c r="L420" s="22"/>
      <c r="M420" s="20"/>
      <c r="N420" s="20"/>
      <c r="O420" s="20"/>
      <c r="P420" s="20"/>
      <c r="Q420" s="20"/>
      <c r="R420" s="20"/>
      <c r="S420" s="120"/>
      <c r="T420" s="181" t="str">
        <f>Table3[[#This Row],[Column12]]</f>
        <v>Auto:</v>
      </c>
      <c r="U420" s="25"/>
      <c r="V420" s="51" t="str">
        <f>IF(Table3[[#This Row],[TagOrderMethod]]="Ratio:","plants per 1 tag",IF(Table3[[#This Row],[TagOrderMethod]]="tags included","",IF(Table3[[#This Row],[TagOrderMethod]]="Qty:","tags",IF(Table3[[#This Row],[TagOrderMethod]]="Auto:",IF(U420&lt;&gt;"","tags","")))))</f>
        <v/>
      </c>
      <c r="W420" s="17">
        <v>50</v>
      </c>
      <c r="X420" s="17" t="str">
        <f>IF(ISNUMBER(SEARCH("tag",Table3[[#This Row],[Notes]])), "Yes", "No")</f>
        <v>No</v>
      </c>
      <c r="Y420" s="17" t="str">
        <f>IF(Table3[[#This Row],[Column11]]="yes","tags included","Auto:")</f>
        <v>Auto:</v>
      </c>
      <c r="Z4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Row],[TagOrderMethod]]="Auto:",IF(U420&gt;0,U420,IF(COUNTBLANK(L420:S420)=8,"",(IF(Table3[[#This Row],[Column11]]&lt;&gt;"no",Table3[[#This Row],[Size]]*(SUM(Table3[[#This Row],[Date 1]:[Date 8]])),"")))),""))),(Table3[[#This Row],[Bundle]])),"")</f>
        <v/>
      </c>
      <c r="AB420" s="94" t="str">
        <f t="shared" si="7"/>
        <v/>
      </c>
      <c r="AC420" s="75"/>
      <c r="AD420" s="42"/>
      <c r="AE420" s="43"/>
      <c r="AF420" s="44"/>
      <c r="AG420" s="134" t="s">
        <v>4489</v>
      </c>
      <c r="AH420" s="134" t="s">
        <v>21</v>
      </c>
      <c r="AI420" s="134" t="s">
        <v>4490</v>
      </c>
      <c r="AJ420" s="134" t="s">
        <v>4491</v>
      </c>
      <c r="AK420" s="134" t="s">
        <v>21</v>
      </c>
      <c r="AL420" s="134" t="s">
        <v>21</v>
      </c>
      <c r="AM420" s="134" t="b">
        <f>IF(AND(Table3[[#This Row],[Column68]]=TRUE,COUNTBLANK(Table3[[#This Row],[Date 1]:[Date 8]])=8),TRUE,FALSE)</f>
        <v>0</v>
      </c>
      <c r="AN420" s="134" t="b">
        <f>COUNTIF(Table3[[#This Row],[512]:[51]],"yes")&gt;0</f>
        <v>0</v>
      </c>
      <c r="AO420" s="45" t="str">
        <f>IF(Table3[[#This Row],[512]]="yes",Table3[[#This Row],[Column1]],"")</f>
        <v/>
      </c>
      <c r="AP420" s="45" t="str">
        <f>IF(Table3[[#This Row],[250]]="yes",Table3[[#This Row],[Column1.5]],"")</f>
        <v/>
      </c>
      <c r="AQ420" s="45" t="str">
        <f>IF(Table3[[#This Row],[288]]="yes",Table3[[#This Row],[Column2]],"")</f>
        <v/>
      </c>
      <c r="AR420" s="45" t="str">
        <f>IF(Table3[[#This Row],[144]]="yes",Table3[[#This Row],[Column3]],"")</f>
        <v/>
      </c>
      <c r="AS420" s="45" t="str">
        <f>IF(Table3[[#This Row],[26]]="yes",Table3[[#This Row],[Column4]],"")</f>
        <v/>
      </c>
      <c r="AT420" s="45" t="str">
        <f>IF(Table3[[#This Row],[51]]="yes",Table3[[#This Row],[Column5]],"")</f>
        <v/>
      </c>
      <c r="AU420" s="29" t="str">
        <f>IF(COUNTBLANK(Table3[[#This Row],[Date 1]:[Date 8]])=7,IF(Table3[[#This Row],[Column9]]&lt;&gt;"",IF(SUM(L420:S420)&lt;&gt;0,Table3[[#This Row],[Column9]],""),""),(SUBSTITUTE(TRIM(SUBSTITUTE(AO420&amp;","&amp;AP420&amp;","&amp;AQ420&amp;","&amp;AR420&amp;","&amp;AS420&amp;","&amp;AT420&amp;",",","," "))," ",", ")))</f>
        <v/>
      </c>
      <c r="AV420" s="35" t="str">
        <f>IF(COUNTBLANK(L420:AC420)&lt;&gt;13,IF(Table3[[#This Row],[Comments]]="Please order in multiples of 20. Minimum order of 100.",IF(COUNTBLANK(Table3[[#This Row],[Date 1]:[Order]])=12,"",1),1),IF(OR(F420="yes",G420="yes",H420="yes",I420="yes",J420="yes",K420="yes"="yes"),1,""))</f>
        <v/>
      </c>
    </row>
    <row r="421" spans="2:48" ht="36" thickBot="1" x14ac:dyDescent="0.4">
      <c r="B421" s="164">
        <v>5160</v>
      </c>
      <c r="C421" s="16" t="s">
        <v>3282</v>
      </c>
      <c r="D421" s="32" t="s">
        <v>426</v>
      </c>
      <c r="E421" s="118"/>
      <c r="F421" s="119" t="s">
        <v>128</v>
      </c>
      <c r="G421" s="30" t="s">
        <v>21</v>
      </c>
      <c r="H421" s="30" t="s">
        <v>128</v>
      </c>
      <c r="I421" s="30" t="s">
        <v>128</v>
      </c>
      <c r="J421" s="30" t="s">
        <v>21</v>
      </c>
      <c r="K421" s="30" t="s">
        <v>21</v>
      </c>
      <c r="L421" s="22"/>
      <c r="M421" s="20"/>
      <c r="N421" s="20"/>
      <c r="O421" s="20"/>
      <c r="P421" s="20"/>
      <c r="Q421" s="20"/>
      <c r="R421" s="20"/>
      <c r="S421" s="120"/>
      <c r="T421" s="181" t="str">
        <f>Table3[[#This Row],[Column12]]</f>
        <v>Auto:</v>
      </c>
      <c r="U421" s="25"/>
      <c r="V421" s="51" t="str">
        <f>IF(Table3[[#This Row],[TagOrderMethod]]="Ratio:","plants per 1 tag",IF(Table3[[#This Row],[TagOrderMethod]]="tags included","",IF(Table3[[#This Row],[TagOrderMethod]]="Qty:","tags",IF(Table3[[#This Row],[TagOrderMethod]]="Auto:",IF(U421&lt;&gt;"","tags","")))))</f>
        <v/>
      </c>
      <c r="W421" s="17">
        <v>50</v>
      </c>
      <c r="X421" s="17" t="str">
        <f>IF(ISNUMBER(SEARCH("tag",Table3[[#This Row],[Notes]])), "Yes", "No")</f>
        <v>No</v>
      </c>
      <c r="Y421" s="17" t="str">
        <f>IF(Table3[[#This Row],[Column11]]="yes","tags included","Auto:")</f>
        <v>Auto:</v>
      </c>
      <c r="Z4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Row],[TagOrderMethod]]="Auto:",IF(U421&gt;0,U421,IF(COUNTBLANK(L421:S421)=8,"",(IF(Table3[[#This Row],[Column11]]&lt;&gt;"no",Table3[[#This Row],[Size]]*(SUM(Table3[[#This Row],[Date 1]:[Date 8]])),"")))),""))),(Table3[[#This Row],[Bundle]])),"")</f>
        <v/>
      </c>
      <c r="AB421" s="94" t="str">
        <f t="shared" si="7"/>
        <v/>
      </c>
      <c r="AC421" s="75"/>
      <c r="AD421" s="42"/>
      <c r="AE421" s="43"/>
      <c r="AF421" s="44"/>
      <c r="AG421" s="134" t="s">
        <v>4492</v>
      </c>
      <c r="AH421" s="134" t="s">
        <v>21</v>
      </c>
      <c r="AI421" s="134" t="s">
        <v>228</v>
      </c>
      <c r="AJ421" s="134" t="s">
        <v>225</v>
      </c>
      <c r="AK421" s="134" t="s">
        <v>21</v>
      </c>
      <c r="AL421" s="134" t="s">
        <v>21</v>
      </c>
      <c r="AM421" s="134" t="b">
        <f>IF(AND(Table3[[#This Row],[Column68]]=TRUE,COUNTBLANK(Table3[[#This Row],[Date 1]:[Date 8]])=8),TRUE,FALSE)</f>
        <v>0</v>
      </c>
      <c r="AN421" s="134" t="b">
        <f>COUNTIF(Table3[[#This Row],[512]:[51]],"yes")&gt;0</f>
        <v>0</v>
      </c>
      <c r="AO421" s="45" t="str">
        <f>IF(Table3[[#This Row],[512]]="yes",Table3[[#This Row],[Column1]],"")</f>
        <v/>
      </c>
      <c r="AP421" s="45" t="str">
        <f>IF(Table3[[#This Row],[250]]="yes",Table3[[#This Row],[Column1.5]],"")</f>
        <v/>
      </c>
      <c r="AQ421" s="45" t="str">
        <f>IF(Table3[[#This Row],[288]]="yes",Table3[[#This Row],[Column2]],"")</f>
        <v/>
      </c>
      <c r="AR421" s="45" t="str">
        <f>IF(Table3[[#This Row],[144]]="yes",Table3[[#This Row],[Column3]],"")</f>
        <v/>
      </c>
      <c r="AS421" s="45" t="str">
        <f>IF(Table3[[#This Row],[26]]="yes",Table3[[#This Row],[Column4]],"")</f>
        <v/>
      </c>
      <c r="AT421" s="45" t="str">
        <f>IF(Table3[[#This Row],[51]]="yes",Table3[[#This Row],[Column5]],"")</f>
        <v/>
      </c>
      <c r="AU421" s="29" t="str">
        <f>IF(COUNTBLANK(Table3[[#This Row],[Date 1]:[Date 8]])=7,IF(Table3[[#This Row],[Column9]]&lt;&gt;"",IF(SUM(L421:S421)&lt;&gt;0,Table3[[#This Row],[Column9]],""),""),(SUBSTITUTE(TRIM(SUBSTITUTE(AO421&amp;","&amp;AP421&amp;","&amp;AQ421&amp;","&amp;AR421&amp;","&amp;AS421&amp;","&amp;AT421&amp;",",","," "))," ",", ")))</f>
        <v/>
      </c>
      <c r="AV421" s="35" t="str">
        <f>IF(COUNTBLANK(L421:AC421)&lt;&gt;13,IF(Table3[[#This Row],[Comments]]="Please order in multiples of 20. Minimum order of 100.",IF(COUNTBLANK(Table3[[#This Row],[Date 1]:[Order]])=12,"",1),1),IF(OR(F421="yes",G421="yes",H421="yes",I421="yes",J421="yes",K421="yes"="yes"),1,""))</f>
        <v/>
      </c>
    </row>
    <row r="422" spans="2:48" ht="36" thickBot="1" x14ac:dyDescent="0.4">
      <c r="B422" s="164">
        <v>5165</v>
      </c>
      <c r="C422" s="16" t="s">
        <v>3282</v>
      </c>
      <c r="D422" s="32" t="s">
        <v>1311</v>
      </c>
      <c r="E422" s="118"/>
      <c r="F422" s="119" t="s">
        <v>128</v>
      </c>
      <c r="G422" s="30" t="s">
        <v>21</v>
      </c>
      <c r="H422" s="30" t="s">
        <v>128</v>
      </c>
      <c r="I422" s="30" t="s">
        <v>128</v>
      </c>
      <c r="J422" s="30" t="s">
        <v>21</v>
      </c>
      <c r="K422" s="30" t="s">
        <v>21</v>
      </c>
      <c r="L422" s="22"/>
      <c r="M422" s="20"/>
      <c r="N422" s="20"/>
      <c r="O422" s="20"/>
      <c r="P422" s="20"/>
      <c r="Q422" s="20"/>
      <c r="R422" s="20"/>
      <c r="S422" s="120"/>
      <c r="T422" s="181" t="str">
        <f>Table3[[#This Row],[Column12]]</f>
        <v>Auto:</v>
      </c>
      <c r="U422" s="25"/>
      <c r="V422" s="51" t="str">
        <f>IF(Table3[[#This Row],[TagOrderMethod]]="Ratio:","plants per 1 tag",IF(Table3[[#This Row],[TagOrderMethod]]="tags included","",IF(Table3[[#This Row],[TagOrderMethod]]="Qty:","tags",IF(Table3[[#This Row],[TagOrderMethod]]="Auto:",IF(U422&lt;&gt;"","tags","")))))</f>
        <v/>
      </c>
      <c r="W422" s="17">
        <v>50</v>
      </c>
      <c r="X422" s="17" t="str">
        <f>IF(ISNUMBER(SEARCH("tag",Table3[[#This Row],[Notes]])), "Yes", "No")</f>
        <v>No</v>
      </c>
      <c r="Y422" s="17" t="str">
        <f>IF(Table3[[#This Row],[Column11]]="yes","tags included","Auto:")</f>
        <v>Auto:</v>
      </c>
      <c r="Z4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Row],[TagOrderMethod]]="Auto:",IF(U422&gt;0,U422,IF(COUNTBLANK(L422:S422)=8,"",(IF(Table3[[#This Row],[Column11]]&lt;&gt;"no",Table3[[#This Row],[Size]]*(SUM(Table3[[#This Row],[Date 1]:[Date 8]])),"")))),""))),(Table3[[#This Row],[Bundle]])),"")</f>
        <v/>
      </c>
      <c r="AB422" s="94" t="str">
        <f t="shared" si="7"/>
        <v/>
      </c>
      <c r="AC422" s="75"/>
      <c r="AD422" s="42"/>
      <c r="AE422" s="43"/>
      <c r="AF422" s="44"/>
      <c r="AG422" s="134" t="s">
        <v>4493</v>
      </c>
      <c r="AH422" s="134" t="s">
        <v>21</v>
      </c>
      <c r="AI422" s="134" t="s">
        <v>4494</v>
      </c>
      <c r="AJ422" s="134" t="s">
        <v>4495</v>
      </c>
      <c r="AK422" s="134" t="s">
        <v>21</v>
      </c>
      <c r="AL422" s="134" t="s">
        <v>21</v>
      </c>
      <c r="AM422" s="134" t="b">
        <f>IF(AND(Table3[[#This Row],[Column68]]=TRUE,COUNTBLANK(Table3[[#This Row],[Date 1]:[Date 8]])=8),TRUE,FALSE)</f>
        <v>0</v>
      </c>
      <c r="AN422" s="134" t="b">
        <f>COUNTIF(Table3[[#This Row],[512]:[51]],"yes")&gt;0</f>
        <v>0</v>
      </c>
      <c r="AO422" s="45" t="str">
        <f>IF(Table3[[#This Row],[512]]="yes",Table3[[#This Row],[Column1]],"")</f>
        <v/>
      </c>
      <c r="AP422" s="45" t="str">
        <f>IF(Table3[[#This Row],[250]]="yes",Table3[[#This Row],[Column1.5]],"")</f>
        <v/>
      </c>
      <c r="AQ422" s="45" t="str">
        <f>IF(Table3[[#This Row],[288]]="yes",Table3[[#This Row],[Column2]],"")</f>
        <v/>
      </c>
      <c r="AR422" s="45" t="str">
        <f>IF(Table3[[#This Row],[144]]="yes",Table3[[#This Row],[Column3]],"")</f>
        <v/>
      </c>
      <c r="AS422" s="45" t="str">
        <f>IF(Table3[[#This Row],[26]]="yes",Table3[[#This Row],[Column4]],"")</f>
        <v/>
      </c>
      <c r="AT422" s="45" t="str">
        <f>IF(Table3[[#This Row],[51]]="yes",Table3[[#This Row],[Column5]],"")</f>
        <v/>
      </c>
      <c r="AU422" s="29" t="str">
        <f>IF(COUNTBLANK(Table3[[#This Row],[Date 1]:[Date 8]])=7,IF(Table3[[#This Row],[Column9]]&lt;&gt;"",IF(SUM(L422:S422)&lt;&gt;0,Table3[[#This Row],[Column9]],""),""),(SUBSTITUTE(TRIM(SUBSTITUTE(AO422&amp;","&amp;AP422&amp;","&amp;AQ422&amp;","&amp;AR422&amp;","&amp;AS422&amp;","&amp;AT422&amp;",",","," "))," ",", ")))</f>
        <v/>
      </c>
      <c r="AV422" s="35" t="str">
        <f>IF(COUNTBLANK(L422:AC422)&lt;&gt;13,IF(Table3[[#This Row],[Comments]]="Please order in multiples of 20. Minimum order of 100.",IF(COUNTBLANK(Table3[[#This Row],[Date 1]:[Order]])=12,"",1),1),IF(OR(F422="yes",G422="yes",H422="yes",I422="yes",J422="yes",K422="yes"="yes"),1,""))</f>
        <v/>
      </c>
    </row>
    <row r="423" spans="2:48" ht="36" thickBot="1" x14ac:dyDescent="0.4">
      <c r="B423" s="164">
        <v>5170</v>
      </c>
      <c r="C423" s="16" t="s">
        <v>3282</v>
      </c>
      <c r="D423" s="32" t="s">
        <v>768</v>
      </c>
      <c r="E423" s="118"/>
      <c r="F423" s="119" t="s">
        <v>128</v>
      </c>
      <c r="G423" s="30" t="s">
        <v>21</v>
      </c>
      <c r="H423" s="30" t="s">
        <v>128</v>
      </c>
      <c r="I423" s="30" t="s">
        <v>128</v>
      </c>
      <c r="J423" s="30" t="s">
        <v>21</v>
      </c>
      <c r="K423" s="30" t="s">
        <v>21</v>
      </c>
      <c r="L423" s="22"/>
      <c r="M423" s="20"/>
      <c r="N423" s="20"/>
      <c r="O423" s="20"/>
      <c r="P423" s="20"/>
      <c r="Q423" s="20"/>
      <c r="R423" s="20"/>
      <c r="S423" s="120"/>
      <c r="T423" s="181" t="str">
        <f>Table3[[#This Row],[Column12]]</f>
        <v>Auto:</v>
      </c>
      <c r="U423" s="25"/>
      <c r="V423" s="51" t="str">
        <f>IF(Table3[[#This Row],[TagOrderMethod]]="Ratio:","plants per 1 tag",IF(Table3[[#This Row],[TagOrderMethod]]="tags included","",IF(Table3[[#This Row],[TagOrderMethod]]="Qty:","tags",IF(Table3[[#This Row],[TagOrderMethod]]="Auto:",IF(U423&lt;&gt;"","tags","")))))</f>
        <v/>
      </c>
      <c r="W423" s="17">
        <v>50</v>
      </c>
      <c r="X423" s="17" t="str">
        <f>IF(ISNUMBER(SEARCH("tag",Table3[[#This Row],[Notes]])), "Yes", "No")</f>
        <v>No</v>
      </c>
      <c r="Y423" s="17" t="str">
        <f>IF(Table3[[#This Row],[Column11]]="yes","tags included","Auto:")</f>
        <v>Auto:</v>
      </c>
      <c r="Z4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Row],[TagOrderMethod]]="Auto:",IF(U423&gt;0,U423,IF(COUNTBLANK(L423:S423)=8,"",(IF(Table3[[#This Row],[Column11]]&lt;&gt;"no",Table3[[#This Row],[Size]]*(SUM(Table3[[#This Row],[Date 1]:[Date 8]])),"")))),""))),(Table3[[#This Row],[Bundle]])),"")</f>
        <v/>
      </c>
      <c r="AB423" s="94" t="str">
        <f t="shared" si="7"/>
        <v/>
      </c>
      <c r="AC423" s="75"/>
      <c r="AD423" s="42"/>
      <c r="AE423" s="43"/>
      <c r="AF423" s="44"/>
      <c r="AG423" s="134" t="s">
        <v>4496</v>
      </c>
      <c r="AH423" s="134" t="s">
        <v>21</v>
      </c>
      <c r="AI423" s="134" t="s">
        <v>4497</v>
      </c>
      <c r="AJ423" s="134" t="s">
        <v>4498</v>
      </c>
      <c r="AK423" s="134" t="s">
        <v>21</v>
      </c>
      <c r="AL423" s="134" t="s">
        <v>21</v>
      </c>
      <c r="AM423" s="134" t="b">
        <f>IF(AND(Table3[[#This Row],[Column68]]=TRUE,COUNTBLANK(Table3[[#This Row],[Date 1]:[Date 8]])=8),TRUE,FALSE)</f>
        <v>0</v>
      </c>
      <c r="AN423" s="134" t="b">
        <f>COUNTIF(Table3[[#This Row],[512]:[51]],"yes")&gt;0</f>
        <v>0</v>
      </c>
      <c r="AO423" s="45" t="str">
        <f>IF(Table3[[#This Row],[512]]="yes",Table3[[#This Row],[Column1]],"")</f>
        <v/>
      </c>
      <c r="AP423" s="45" t="str">
        <f>IF(Table3[[#This Row],[250]]="yes",Table3[[#This Row],[Column1.5]],"")</f>
        <v/>
      </c>
      <c r="AQ423" s="45" t="str">
        <f>IF(Table3[[#This Row],[288]]="yes",Table3[[#This Row],[Column2]],"")</f>
        <v/>
      </c>
      <c r="AR423" s="45" t="str">
        <f>IF(Table3[[#This Row],[144]]="yes",Table3[[#This Row],[Column3]],"")</f>
        <v/>
      </c>
      <c r="AS423" s="45" t="str">
        <f>IF(Table3[[#This Row],[26]]="yes",Table3[[#This Row],[Column4]],"")</f>
        <v/>
      </c>
      <c r="AT423" s="45" t="str">
        <f>IF(Table3[[#This Row],[51]]="yes",Table3[[#This Row],[Column5]],"")</f>
        <v/>
      </c>
      <c r="AU423" s="29" t="str">
        <f>IF(COUNTBLANK(Table3[[#This Row],[Date 1]:[Date 8]])=7,IF(Table3[[#This Row],[Column9]]&lt;&gt;"",IF(SUM(L423:S423)&lt;&gt;0,Table3[[#This Row],[Column9]],""),""),(SUBSTITUTE(TRIM(SUBSTITUTE(AO423&amp;","&amp;AP423&amp;","&amp;AQ423&amp;","&amp;AR423&amp;","&amp;AS423&amp;","&amp;AT423&amp;",",","," "))," ",", ")))</f>
        <v/>
      </c>
      <c r="AV423" s="35" t="str">
        <f>IF(COUNTBLANK(L423:AC423)&lt;&gt;13,IF(Table3[[#This Row],[Comments]]="Please order in multiples of 20. Minimum order of 100.",IF(COUNTBLANK(Table3[[#This Row],[Date 1]:[Order]])=12,"",1),1),IF(OR(F423="yes",G423="yes",H423="yes",I423="yes",J423="yes",K423="yes"="yes"),1,""))</f>
        <v/>
      </c>
    </row>
    <row r="424" spans="2:48" ht="36" thickBot="1" x14ac:dyDescent="0.4">
      <c r="B424" s="164">
        <v>5175</v>
      </c>
      <c r="C424" s="16" t="s">
        <v>3282</v>
      </c>
      <c r="D424" s="32" t="s">
        <v>427</v>
      </c>
      <c r="E424" s="118"/>
      <c r="F424" s="119" t="s">
        <v>128</v>
      </c>
      <c r="G424" s="30" t="s">
        <v>21</v>
      </c>
      <c r="H424" s="30" t="s">
        <v>128</v>
      </c>
      <c r="I424" s="30" t="s">
        <v>128</v>
      </c>
      <c r="J424" s="30" t="s">
        <v>21</v>
      </c>
      <c r="K424" s="30" t="s">
        <v>21</v>
      </c>
      <c r="L424" s="22"/>
      <c r="M424" s="20"/>
      <c r="N424" s="20"/>
      <c r="O424" s="20"/>
      <c r="P424" s="20"/>
      <c r="Q424" s="20"/>
      <c r="R424" s="20"/>
      <c r="S424" s="120"/>
      <c r="T424" s="181" t="str">
        <f>Table3[[#This Row],[Column12]]</f>
        <v>Auto:</v>
      </c>
      <c r="U424" s="25"/>
      <c r="V424" s="51" t="str">
        <f>IF(Table3[[#This Row],[TagOrderMethod]]="Ratio:","plants per 1 tag",IF(Table3[[#This Row],[TagOrderMethod]]="tags included","",IF(Table3[[#This Row],[TagOrderMethod]]="Qty:","tags",IF(Table3[[#This Row],[TagOrderMethod]]="Auto:",IF(U424&lt;&gt;"","tags","")))))</f>
        <v/>
      </c>
      <c r="W424" s="17">
        <v>50</v>
      </c>
      <c r="X424" s="17" t="str">
        <f>IF(ISNUMBER(SEARCH("tag",Table3[[#This Row],[Notes]])), "Yes", "No")</f>
        <v>No</v>
      </c>
      <c r="Y424" s="17" t="str">
        <f>IF(Table3[[#This Row],[Column11]]="yes","tags included","Auto:")</f>
        <v>Auto:</v>
      </c>
      <c r="Z4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Row],[TagOrderMethod]]="Auto:",IF(U424&gt;0,U424,IF(COUNTBLANK(L424:S424)=8,"",(IF(Table3[[#This Row],[Column11]]&lt;&gt;"no",Table3[[#This Row],[Size]]*(SUM(Table3[[#This Row],[Date 1]:[Date 8]])),"")))),""))),(Table3[[#This Row],[Bundle]])),"")</f>
        <v/>
      </c>
      <c r="AB424" s="94" t="str">
        <f t="shared" si="7"/>
        <v/>
      </c>
      <c r="AC424" s="75"/>
      <c r="AD424" s="42"/>
      <c r="AE424" s="43"/>
      <c r="AF424" s="44"/>
      <c r="AG424" s="134" t="s">
        <v>4499</v>
      </c>
      <c r="AH424" s="134" t="s">
        <v>21</v>
      </c>
      <c r="AI424" s="134" t="s">
        <v>4500</v>
      </c>
      <c r="AJ424" s="134" t="s">
        <v>4501</v>
      </c>
      <c r="AK424" s="134" t="s">
        <v>21</v>
      </c>
      <c r="AL424" s="134" t="s">
        <v>21</v>
      </c>
      <c r="AM424" s="134" t="b">
        <f>IF(AND(Table3[[#This Row],[Column68]]=TRUE,COUNTBLANK(Table3[[#This Row],[Date 1]:[Date 8]])=8),TRUE,FALSE)</f>
        <v>0</v>
      </c>
      <c r="AN424" s="134" t="b">
        <f>COUNTIF(Table3[[#This Row],[512]:[51]],"yes")&gt;0</f>
        <v>0</v>
      </c>
      <c r="AO424" s="45" t="str">
        <f>IF(Table3[[#This Row],[512]]="yes",Table3[[#This Row],[Column1]],"")</f>
        <v/>
      </c>
      <c r="AP424" s="45" t="str">
        <f>IF(Table3[[#This Row],[250]]="yes",Table3[[#This Row],[Column1.5]],"")</f>
        <v/>
      </c>
      <c r="AQ424" s="45" t="str">
        <f>IF(Table3[[#This Row],[288]]="yes",Table3[[#This Row],[Column2]],"")</f>
        <v/>
      </c>
      <c r="AR424" s="45" t="str">
        <f>IF(Table3[[#This Row],[144]]="yes",Table3[[#This Row],[Column3]],"")</f>
        <v/>
      </c>
      <c r="AS424" s="45" t="str">
        <f>IF(Table3[[#This Row],[26]]="yes",Table3[[#This Row],[Column4]],"")</f>
        <v/>
      </c>
      <c r="AT424" s="45" t="str">
        <f>IF(Table3[[#This Row],[51]]="yes",Table3[[#This Row],[Column5]],"")</f>
        <v/>
      </c>
      <c r="AU424" s="29" t="str">
        <f>IF(COUNTBLANK(Table3[[#This Row],[Date 1]:[Date 8]])=7,IF(Table3[[#This Row],[Column9]]&lt;&gt;"",IF(SUM(L424:S424)&lt;&gt;0,Table3[[#This Row],[Column9]],""),""),(SUBSTITUTE(TRIM(SUBSTITUTE(AO424&amp;","&amp;AP424&amp;","&amp;AQ424&amp;","&amp;AR424&amp;","&amp;AS424&amp;","&amp;AT424&amp;",",","," "))," ",", ")))</f>
        <v/>
      </c>
      <c r="AV424" s="35" t="str">
        <f>IF(COUNTBLANK(L424:AC424)&lt;&gt;13,IF(Table3[[#This Row],[Comments]]="Please order in multiples of 20. Minimum order of 100.",IF(COUNTBLANK(Table3[[#This Row],[Date 1]:[Order]])=12,"",1),1),IF(OR(F424="yes",G424="yes",H424="yes",I424="yes",J424="yes",K424="yes"="yes"),1,""))</f>
        <v/>
      </c>
    </row>
    <row r="425" spans="2:48" ht="36" thickBot="1" x14ac:dyDescent="0.4">
      <c r="B425" s="164">
        <v>5180</v>
      </c>
      <c r="C425" s="16" t="s">
        <v>3282</v>
      </c>
      <c r="D425" s="32" t="s">
        <v>428</v>
      </c>
      <c r="E425" s="118"/>
      <c r="F425" s="119" t="s">
        <v>128</v>
      </c>
      <c r="G425" s="30" t="s">
        <v>128</v>
      </c>
      <c r="H425" s="30" t="s">
        <v>128</v>
      </c>
      <c r="I425" s="30" t="s">
        <v>128</v>
      </c>
      <c r="J425" s="30" t="s">
        <v>21</v>
      </c>
      <c r="K425" s="30" t="s">
        <v>21</v>
      </c>
      <c r="L425" s="22"/>
      <c r="M425" s="20"/>
      <c r="N425" s="20"/>
      <c r="O425" s="20"/>
      <c r="P425" s="20"/>
      <c r="Q425" s="20"/>
      <c r="R425" s="20"/>
      <c r="S425" s="120"/>
      <c r="T425" s="181" t="str">
        <f>Table3[[#This Row],[Column12]]</f>
        <v>Auto:</v>
      </c>
      <c r="U425" s="25"/>
      <c r="V425" s="51" t="str">
        <f>IF(Table3[[#This Row],[TagOrderMethod]]="Ratio:","plants per 1 tag",IF(Table3[[#This Row],[TagOrderMethod]]="tags included","",IF(Table3[[#This Row],[TagOrderMethod]]="Qty:","tags",IF(Table3[[#This Row],[TagOrderMethod]]="Auto:",IF(U425&lt;&gt;"","tags","")))))</f>
        <v/>
      </c>
      <c r="W425" s="17">
        <v>50</v>
      </c>
      <c r="X425" s="17" t="str">
        <f>IF(ISNUMBER(SEARCH("tag",Table3[[#This Row],[Notes]])), "Yes", "No")</f>
        <v>No</v>
      </c>
      <c r="Y425" s="17" t="str">
        <f>IF(Table3[[#This Row],[Column11]]="yes","tags included","Auto:")</f>
        <v>Auto:</v>
      </c>
      <c r="Z4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Row],[TagOrderMethod]]="Auto:",IF(U425&gt;0,U425,IF(COUNTBLANK(L425:S425)=8,"",(IF(Table3[[#This Row],[Column11]]&lt;&gt;"no",Table3[[#This Row],[Size]]*(SUM(Table3[[#This Row],[Date 1]:[Date 8]])),"")))),""))),(Table3[[#This Row],[Bundle]])),"")</f>
        <v/>
      </c>
      <c r="AB425" s="94" t="str">
        <f t="shared" si="7"/>
        <v/>
      </c>
      <c r="AC425" s="75"/>
      <c r="AD425" s="42"/>
      <c r="AE425" s="43"/>
      <c r="AF425" s="44"/>
      <c r="AG425" s="134" t="s">
        <v>4502</v>
      </c>
      <c r="AH425" s="134" t="s">
        <v>4503</v>
      </c>
      <c r="AI425" s="134" t="s">
        <v>4504</v>
      </c>
      <c r="AJ425" s="134" t="s">
        <v>4505</v>
      </c>
      <c r="AK425" s="134" t="s">
        <v>21</v>
      </c>
      <c r="AL425" s="134" t="s">
        <v>21</v>
      </c>
      <c r="AM425" s="134" t="b">
        <f>IF(AND(Table3[[#This Row],[Column68]]=TRUE,COUNTBLANK(Table3[[#This Row],[Date 1]:[Date 8]])=8),TRUE,FALSE)</f>
        <v>0</v>
      </c>
      <c r="AN425" s="134" t="b">
        <f>COUNTIF(Table3[[#This Row],[512]:[51]],"yes")&gt;0</f>
        <v>0</v>
      </c>
      <c r="AO425" s="45" t="str">
        <f>IF(Table3[[#This Row],[512]]="yes",Table3[[#This Row],[Column1]],"")</f>
        <v/>
      </c>
      <c r="AP425" s="45" t="str">
        <f>IF(Table3[[#This Row],[250]]="yes",Table3[[#This Row],[Column1.5]],"")</f>
        <v/>
      </c>
      <c r="AQ425" s="45" t="str">
        <f>IF(Table3[[#This Row],[288]]="yes",Table3[[#This Row],[Column2]],"")</f>
        <v/>
      </c>
      <c r="AR425" s="45" t="str">
        <f>IF(Table3[[#This Row],[144]]="yes",Table3[[#This Row],[Column3]],"")</f>
        <v/>
      </c>
      <c r="AS425" s="45" t="str">
        <f>IF(Table3[[#This Row],[26]]="yes",Table3[[#This Row],[Column4]],"")</f>
        <v/>
      </c>
      <c r="AT425" s="45" t="str">
        <f>IF(Table3[[#This Row],[51]]="yes",Table3[[#This Row],[Column5]],"")</f>
        <v/>
      </c>
      <c r="AU425" s="29" t="str">
        <f>IF(COUNTBLANK(Table3[[#This Row],[Date 1]:[Date 8]])=7,IF(Table3[[#This Row],[Column9]]&lt;&gt;"",IF(SUM(L425:S425)&lt;&gt;0,Table3[[#This Row],[Column9]],""),""),(SUBSTITUTE(TRIM(SUBSTITUTE(AO425&amp;","&amp;AP425&amp;","&amp;AQ425&amp;","&amp;AR425&amp;","&amp;AS425&amp;","&amp;AT425&amp;",",","," "))," ",", ")))</f>
        <v/>
      </c>
      <c r="AV425" s="35" t="str">
        <f>IF(COUNTBLANK(L425:AC425)&lt;&gt;13,IF(Table3[[#This Row],[Comments]]="Please order in multiples of 20. Minimum order of 100.",IF(COUNTBLANK(Table3[[#This Row],[Date 1]:[Order]])=12,"",1),1),IF(OR(F425="yes",G425="yes",H425="yes",I425="yes",J425="yes",K425="yes"="yes"),1,""))</f>
        <v/>
      </c>
    </row>
    <row r="426" spans="2:48" ht="36" thickBot="1" x14ac:dyDescent="0.4">
      <c r="B426" s="164">
        <v>5190</v>
      </c>
      <c r="C426" s="16" t="s">
        <v>3282</v>
      </c>
      <c r="D426" s="32" t="s">
        <v>429</v>
      </c>
      <c r="E426" s="118"/>
      <c r="F426" s="119" t="s">
        <v>128</v>
      </c>
      <c r="G426" s="30" t="s">
        <v>21</v>
      </c>
      <c r="H426" s="30" t="s">
        <v>128</v>
      </c>
      <c r="I426" s="30" t="s">
        <v>128</v>
      </c>
      <c r="J426" s="30" t="s">
        <v>21</v>
      </c>
      <c r="K426" s="30" t="s">
        <v>21</v>
      </c>
      <c r="L426" s="22"/>
      <c r="M426" s="20"/>
      <c r="N426" s="20"/>
      <c r="O426" s="20"/>
      <c r="P426" s="20"/>
      <c r="Q426" s="20"/>
      <c r="R426" s="20"/>
      <c r="S426" s="120"/>
      <c r="T426" s="181" t="str">
        <f>Table3[[#This Row],[Column12]]</f>
        <v>Auto:</v>
      </c>
      <c r="U426" s="25"/>
      <c r="V426" s="51" t="str">
        <f>IF(Table3[[#This Row],[TagOrderMethod]]="Ratio:","plants per 1 tag",IF(Table3[[#This Row],[TagOrderMethod]]="tags included","",IF(Table3[[#This Row],[TagOrderMethod]]="Qty:","tags",IF(Table3[[#This Row],[TagOrderMethod]]="Auto:",IF(U426&lt;&gt;"","tags","")))))</f>
        <v/>
      </c>
      <c r="W426" s="17">
        <v>50</v>
      </c>
      <c r="X426" s="17" t="str">
        <f>IF(ISNUMBER(SEARCH("tag",Table3[[#This Row],[Notes]])), "Yes", "No")</f>
        <v>No</v>
      </c>
      <c r="Y426" s="17" t="str">
        <f>IF(Table3[[#This Row],[Column11]]="yes","tags included","Auto:")</f>
        <v>Auto:</v>
      </c>
      <c r="Z4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Row],[TagOrderMethod]]="Auto:",IF(U426&gt;0,U426,IF(COUNTBLANK(L426:S426)=8,"",(IF(Table3[[#This Row],[Column11]]&lt;&gt;"no",Table3[[#This Row],[Size]]*(SUM(Table3[[#This Row],[Date 1]:[Date 8]])),"")))),""))),(Table3[[#This Row],[Bundle]])),"")</f>
        <v/>
      </c>
      <c r="AB426" s="94" t="str">
        <f t="shared" si="7"/>
        <v/>
      </c>
      <c r="AC426" s="75"/>
      <c r="AD426" s="42"/>
      <c r="AE426" s="43"/>
      <c r="AF426" s="44"/>
      <c r="AG426" s="134" t="s">
        <v>4506</v>
      </c>
      <c r="AH426" s="134" t="s">
        <v>21</v>
      </c>
      <c r="AI426" s="134" t="s">
        <v>4507</v>
      </c>
      <c r="AJ426" s="134" t="s">
        <v>4508</v>
      </c>
      <c r="AK426" s="134" t="s">
        <v>21</v>
      </c>
      <c r="AL426" s="134" t="s">
        <v>21</v>
      </c>
      <c r="AM426" s="134" t="b">
        <f>IF(AND(Table3[[#This Row],[Column68]]=TRUE,COUNTBLANK(Table3[[#This Row],[Date 1]:[Date 8]])=8),TRUE,FALSE)</f>
        <v>0</v>
      </c>
      <c r="AN426" s="134" t="b">
        <f>COUNTIF(Table3[[#This Row],[512]:[51]],"yes")&gt;0</f>
        <v>0</v>
      </c>
      <c r="AO426" s="45" t="str">
        <f>IF(Table3[[#This Row],[512]]="yes",Table3[[#This Row],[Column1]],"")</f>
        <v/>
      </c>
      <c r="AP426" s="45" t="str">
        <f>IF(Table3[[#This Row],[250]]="yes",Table3[[#This Row],[Column1.5]],"")</f>
        <v/>
      </c>
      <c r="AQ426" s="45" t="str">
        <f>IF(Table3[[#This Row],[288]]="yes",Table3[[#This Row],[Column2]],"")</f>
        <v/>
      </c>
      <c r="AR426" s="45" t="str">
        <f>IF(Table3[[#This Row],[144]]="yes",Table3[[#This Row],[Column3]],"")</f>
        <v/>
      </c>
      <c r="AS426" s="45" t="str">
        <f>IF(Table3[[#This Row],[26]]="yes",Table3[[#This Row],[Column4]],"")</f>
        <v/>
      </c>
      <c r="AT426" s="45" t="str">
        <f>IF(Table3[[#This Row],[51]]="yes",Table3[[#This Row],[Column5]],"")</f>
        <v/>
      </c>
      <c r="AU426" s="29" t="str">
        <f>IF(COUNTBLANK(Table3[[#This Row],[Date 1]:[Date 8]])=7,IF(Table3[[#This Row],[Column9]]&lt;&gt;"",IF(SUM(L426:S426)&lt;&gt;0,Table3[[#This Row],[Column9]],""),""),(SUBSTITUTE(TRIM(SUBSTITUTE(AO426&amp;","&amp;AP426&amp;","&amp;AQ426&amp;","&amp;AR426&amp;","&amp;AS426&amp;","&amp;AT426&amp;",",","," "))," ",", ")))</f>
        <v/>
      </c>
      <c r="AV426" s="35" t="str">
        <f>IF(COUNTBLANK(L426:AC426)&lt;&gt;13,IF(Table3[[#This Row],[Comments]]="Please order in multiples of 20. Minimum order of 100.",IF(COUNTBLANK(Table3[[#This Row],[Date 1]:[Order]])=12,"",1),1),IF(OR(F426="yes",G426="yes",H426="yes",I426="yes",J426="yes",K426="yes"="yes"),1,""))</f>
        <v/>
      </c>
    </row>
    <row r="427" spans="2:48" ht="36" thickBot="1" x14ac:dyDescent="0.4">
      <c r="B427" s="164">
        <v>5195</v>
      </c>
      <c r="C427" s="16" t="s">
        <v>3282</v>
      </c>
      <c r="D427" s="32" t="s">
        <v>2342</v>
      </c>
      <c r="E427" s="118"/>
      <c r="F427" s="119" t="s">
        <v>128</v>
      </c>
      <c r="G427" s="30" t="s">
        <v>21</v>
      </c>
      <c r="H427" s="30" t="s">
        <v>128</v>
      </c>
      <c r="I427" s="30" t="s">
        <v>128</v>
      </c>
      <c r="J427" s="30" t="s">
        <v>21</v>
      </c>
      <c r="K427" s="30" t="s">
        <v>21</v>
      </c>
      <c r="L427" s="22"/>
      <c r="M427" s="20"/>
      <c r="N427" s="20"/>
      <c r="O427" s="20"/>
      <c r="P427" s="20"/>
      <c r="Q427" s="20"/>
      <c r="R427" s="20"/>
      <c r="S427" s="120"/>
      <c r="T427" s="181" t="str">
        <f>Table3[[#This Row],[Column12]]</f>
        <v>Auto:</v>
      </c>
      <c r="U427" s="25"/>
      <c r="V427" s="51" t="str">
        <f>IF(Table3[[#This Row],[TagOrderMethod]]="Ratio:","plants per 1 tag",IF(Table3[[#This Row],[TagOrderMethod]]="tags included","",IF(Table3[[#This Row],[TagOrderMethod]]="Qty:","tags",IF(Table3[[#This Row],[TagOrderMethod]]="Auto:",IF(U427&lt;&gt;"","tags","")))))</f>
        <v/>
      </c>
      <c r="W427" s="17">
        <v>50</v>
      </c>
      <c r="X427" s="17" t="str">
        <f>IF(ISNUMBER(SEARCH("tag",Table3[[#This Row],[Notes]])), "Yes", "No")</f>
        <v>No</v>
      </c>
      <c r="Y427" s="17" t="str">
        <f>IF(Table3[[#This Row],[Column11]]="yes","tags included","Auto:")</f>
        <v>Auto:</v>
      </c>
      <c r="Z4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Row],[TagOrderMethod]]="Auto:",IF(U427&gt;0,U427,IF(COUNTBLANK(L427:S427)=8,"",(IF(Table3[[#This Row],[Column11]]&lt;&gt;"no",Table3[[#This Row],[Size]]*(SUM(Table3[[#This Row],[Date 1]:[Date 8]])),"")))),""))),(Table3[[#This Row],[Bundle]])),"")</f>
        <v/>
      </c>
      <c r="AB427" s="94" t="str">
        <f t="shared" si="7"/>
        <v/>
      </c>
      <c r="AC427" s="75"/>
      <c r="AD427" s="42"/>
      <c r="AE427" s="43"/>
      <c r="AF427" s="44"/>
      <c r="AG427" s="134" t="s">
        <v>4509</v>
      </c>
      <c r="AH427" s="134" t="s">
        <v>21</v>
      </c>
      <c r="AI427" s="134" t="s">
        <v>4510</v>
      </c>
      <c r="AJ427" s="134" t="s">
        <v>4511</v>
      </c>
      <c r="AK427" s="134" t="s">
        <v>21</v>
      </c>
      <c r="AL427" s="134" t="s">
        <v>21</v>
      </c>
      <c r="AM427" s="134" t="b">
        <f>IF(AND(Table3[[#This Row],[Column68]]=TRUE,COUNTBLANK(Table3[[#This Row],[Date 1]:[Date 8]])=8),TRUE,FALSE)</f>
        <v>0</v>
      </c>
      <c r="AN427" s="134" t="b">
        <f>COUNTIF(Table3[[#This Row],[512]:[51]],"yes")&gt;0</f>
        <v>0</v>
      </c>
      <c r="AO427" s="45" t="str">
        <f>IF(Table3[[#This Row],[512]]="yes",Table3[[#This Row],[Column1]],"")</f>
        <v/>
      </c>
      <c r="AP427" s="45" t="str">
        <f>IF(Table3[[#This Row],[250]]="yes",Table3[[#This Row],[Column1.5]],"")</f>
        <v/>
      </c>
      <c r="AQ427" s="45" t="str">
        <f>IF(Table3[[#This Row],[288]]="yes",Table3[[#This Row],[Column2]],"")</f>
        <v/>
      </c>
      <c r="AR427" s="45" t="str">
        <f>IF(Table3[[#This Row],[144]]="yes",Table3[[#This Row],[Column3]],"")</f>
        <v/>
      </c>
      <c r="AS427" s="45" t="str">
        <f>IF(Table3[[#This Row],[26]]="yes",Table3[[#This Row],[Column4]],"")</f>
        <v/>
      </c>
      <c r="AT427" s="45" t="str">
        <f>IF(Table3[[#This Row],[51]]="yes",Table3[[#This Row],[Column5]],"")</f>
        <v/>
      </c>
      <c r="AU427" s="29" t="str">
        <f>IF(COUNTBLANK(Table3[[#This Row],[Date 1]:[Date 8]])=7,IF(Table3[[#This Row],[Column9]]&lt;&gt;"",IF(SUM(L427:S427)&lt;&gt;0,Table3[[#This Row],[Column9]],""),""),(SUBSTITUTE(TRIM(SUBSTITUTE(AO427&amp;","&amp;AP427&amp;","&amp;AQ427&amp;","&amp;AR427&amp;","&amp;AS427&amp;","&amp;AT427&amp;",",","," "))," ",", ")))</f>
        <v/>
      </c>
      <c r="AV427" s="35" t="str">
        <f>IF(COUNTBLANK(L427:AC427)&lt;&gt;13,IF(Table3[[#This Row],[Comments]]="Please order in multiples of 20. Minimum order of 100.",IF(COUNTBLANK(Table3[[#This Row],[Date 1]:[Order]])=12,"",1),1),IF(OR(F427="yes",G427="yes",H427="yes",I427="yes",J427="yes",K427="yes"="yes"),1,""))</f>
        <v/>
      </c>
    </row>
    <row r="428" spans="2:48" ht="36" thickBot="1" x14ac:dyDescent="0.4">
      <c r="B428" s="164">
        <v>5200</v>
      </c>
      <c r="C428" s="16" t="s">
        <v>3282</v>
      </c>
      <c r="D428" s="32" t="s">
        <v>430</v>
      </c>
      <c r="E428" s="118"/>
      <c r="F428" s="119" t="s">
        <v>128</v>
      </c>
      <c r="G428" s="30" t="s">
        <v>21</v>
      </c>
      <c r="H428" s="30" t="s">
        <v>128</v>
      </c>
      <c r="I428" s="30" t="s">
        <v>128</v>
      </c>
      <c r="J428" s="30" t="s">
        <v>21</v>
      </c>
      <c r="K428" s="30" t="s">
        <v>21</v>
      </c>
      <c r="L428" s="22"/>
      <c r="M428" s="20"/>
      <c r="N428" s="20"/>
      <c r="O428" s="20"/>
      <c r="P428" s="20"/>
      <c r="Q428" s="20"/>
      <c r="R428" s="20"/>
      <c r="S428" s="120"/>
      <c r="T428" s="181" t="str">
        <f>Table3[[#This Row],[Column12]]</f>
        <v>Auto:</v>
      </c>
      <c r="U428" s="25"/>
      <c r="V428" s="51" t="str">
        <f>IF(Table3[[#This Row],[TagOrderMethod]]="Ratio:","plants per 1 tag",IF(Table3[[#This Row],[TagOrderMethod]]="tags included","",IF(Table3[[#This Row],[TagOrderMethod]]="Qty:","tags",IF(Table3[[#This Row],[TagOrderMethod]]="Auto:",IF(U428&lt;&gt;"","tags","")))))</f>
        <v/>
      </c>
      <c r="W428" s="17">
        <v>50</v>
      </c>
      <c r="X428" s="17" t="str">
        <f>IF(ISNUMBER(SEARCH("tag",Table3[[#This Row],[Notes]])), "Yes", "No")</f>
        <v>No</v>
      </c>
      <c r="Y428" s="17" t="str">
        <f>IF(Table3[[#This Row],[Column11]]="yes","tags included","Auto:")</f>
        <v>Auto:</v>
      </c>
      <c r="Z4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Row],[TagOrderMethod]]="Auto:",IF(U428&gt;0,U428,IF(COUNTBLANK(L428:S428)=8,"",(IF(Table3[[#This Row],[Column11]]&lt;&gt;"no",Table3[[#This Row],[Size]]*(SUM(Table3[[#This Row],[Date 1]:[Date 8]])),"")))),""))),(Table3[[#This Row],[Bundle]])),"")</f>
        <v/>
      </c>
      <c r="AB428" s="94" t="str">
        <f t="shared" si="7"/>
        <v/>
      </c>
      <c r="AC428" s="75"/>
      <c r="AD428" s="42"/>
      <c r="AE428" s="43"/>
      <c r="AF428" s="44"/>
      <c r="AG428" s="134" t="s">
        <v>4512</v>
      </c>
      <c r="AH428" s="134" t="s">
        <v>21</v>
      </c>
      <c r="AI428" s="134" t="s">
        <v>4513</v>
      </c>
      <c r="AJ428" s="134" t="s">
        <v>4514</v>
      </c>
      <c r="AK428" s="134" t="s">
        <v>21</v>
      </c>
      <c r="AL428" s="134" t="s">
        <v>21</v>
      </c>
      <c r="AM428" s="134" t="b">
        <f>IF(AND(Table3[[#This Row],[Column68]]=TRUE,COUNTBLANK(Table3[[#This Row],[Date 1]:[Date 8]])=8),TRUE,FALSE)</f>
        <v>0</v>
      </c>
      <c r="AN428" s="134" t="b">
        <f>COUNTIF(Table3[[#This Row],[512]:[51]],"yes")&gt;0</f>
        <v>0</v>
      </c>
      <c r="AO428" s="45" t="str">
        <f>IF(Table3[[#This Row],[512]]="yes",Table3[[#This Row],[Column1]],"")</f>
        <v/>
      </c>
      <c r="AP428" s="45" t="str">
        <f>IF(Table3[[#This Row],[250]]="yes",Table3[[#This Row],[Column1.5]],"")</f>
        <v/>
      </c>
      <c r="AQ428" s="45" t="str">
        <f>IF(Table3[[#This Row],[288]]="yes",Table3[[#This Row],[Column2]],"")</f>
        <v/>
      </c>
      <c r="AR428" s="45" t="str">
        <f>IF(Table3[[#This Row],[144]]="yes",Table3[[#This Row],[Column3]],"")</f>
        <v/>
      </c>
      <c r="AS428" s="45" t="str">
        <f>IF(Table3[[#This Row],[26]]="yes",Table3[[#This Row],[Column4]],"")</f>
        <v/>
      </c>
      <c r="AT428" s="45" t="str">
        <f>IF(Table3[[#This Row],[51]]="yes",Table3[[#This Row],[Column5]],"")</f>
        <v/>
      </c>
      <c r="AU428" s="29" t="str">
        <f>IF(COUNTBLANK(Table3[[#This Row],[Date 1]:[Date 8]])=7,IF(Table3[[#This Row],[Column9]]&lt;&gt;"",IF(SUM(L428:S428)&lt;&gt;0,Table3[[#This Row],[Column9]],""),""),(SUBSTITUTE(TRIM(SUBSTITUTE(AO428&amp;","&amp;AP428&amp;","&amp;AQ428&amp;","&amp;AR428&amp;","&amp;AS428&amp;","&amp;AT428&amp;",",","," "))," ",", ")))</f>
        <v/>
      </c>
      <c r="AV428" s="35" t="str">
        <f>IF(COUNTBLANK(L428:AC428)&lt;&gt;13,IF(Table3[[#This Row],[Comments]]="Please order in multiples of 20. Minimum order of 100.",IF(COUNTBLANK(Table3[[#This Row],[Date 1]:[Order]])=12,"",1),1),IF(OR(F428="yes",G428="yes",H428="yes",I428="yes",J428="yes",K428="yes"="yes"),1,""))</f>
        <v/>
      </c>
    </row>
    <row r="429" spans="2:48" ht="36" thickBot="1" x14ac:dyDescent="0.4">
      <c r="B429" s="164">
        <v>5205</v>
      </c>
      <c r="C429" s="16" t="s">
        <v>3282</v>
      </c>
      <c r="D429" s="32" t="s">
        <v>431</v>
      </c>
      <c r="E429" s="118"/>
      <c r="F429" s="119" t="s">
        <v>128</v>
      </c>
      <c r="G429" s="30" t="s">
        <v>21</v>
      </c>
      <c r="H429" s="30" t="s">
        <v>128</v>
      </c>
      <c r="I429" s="30" t="s">
        <v>128</v>
      </c>
      <c r="J429" s="30" t="s">
        <v>21</v>
      </c>
      <c r="K429" s="30" t="s">
        <v>21</v>
      </c>
      <c r="L429" s="22"/>
      <c r="M429" s="20"/>
      <c r="N429" s="20"/>
      <c r="O429" s="20"/>
      <c r="P429" s="20"/>
      <c r="Q429" s="20"/>
      <c r="R429" s="20"/>
      <c r="S429" s="120"/>
      <c r="T429" s="181" t="str">
        <f>Table3[[#This Row],[Column12]]</f>
        <v>Auto:</v>
      </c>
      <c r="U429" s="25"/>
      <c r="V429" s="51" t="str">
        <f>IF(Table3[[#This Row],[TagOrderMethod]]="Ratio:","plants per 1 tag",IF(Table3[[#This Row],[TagOrderMethod]]="tags included","",IF(Table3[[#This Row],[TagOrderMethod]]="Qty:","tags",IF(Table3[[#This Row],[TagOrderMethod]]="Auto:",IF(U429&lt;&gt;"","tags","")))))</f>
        <v/>
      </c>
      <c r="W429" s="17">
        <v>50</v>
      </c>
      <c r="X429" s="17" t="str">
        <f>IF(ISNUMBER(SEARCH("tag",Table3[[#This Row],[Notes]])), "Yes", "No")</f>
        <v>No</v>
      </c>
      <c r="Y429" s="17" t="str">
        <f>IF(Table3[[#This Row],[Column11]]="yes","tags included","Auto:")</f>
        <v>Auto:</v>
      </c>
      <c r="Z4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Row],[TagOrderMethod]]="Auto:",IF(U429&gt;0,U429,IF(COUNTBLANK(L429:S429)=8,"",(IF(Table3[[#This Row],[Column11]]&lt;&gt;"no",Table3[[#This Row],[Size]]*(SUM(Table3[[#This Row],[Date 1]:[Date 8]])),"")))),""))),(Table3[[#This Row],[Bundle]])),"")</f>
        <v/>
      </c>
      <c r="AB429" s="94" t="str">
        <f t="shared" si="7"/>
        <v/>
      </c>
      <c r="AC429" s="75"/>
      <c r="AD429" s="42"/>
      <c r="AE429" s="43"/>
      <c r="AF429" s="44"/>
      <c r="AG429" s="134" t="s">
        <v>230</v>
      </c>
      <c r="AH429" s="134" t="s">
        <v>21</v>
      </c>
      <c r="AI429" s="134" t="s">
        <v>227</v>
      </c>
      <c r="AJ429" s="134" t="s">
        <v>224</v>
      </c>
      <c r="AK429" s="134" t="s">
        <v>21</v>
      </c>
      <c r="AL429" s="134" t="s">
        <v>21</v>
      </c>
      <c r="AM429" s="134" t="b">
        <f>IF(AND(Table3[[#This Row],[Column68]]=TRUE,COUNTBLANK(Table3[[#This Row],[Date 1]:[Date 8]])=8),TRUE,FALSE)</f>
        <v>0</v>
      </c>
      <c r="AN429" s="134" t="b">
        <f>COUNTIF(Table3[[#This Row],[512]:[51]],"yes")&gt;0</f>
        <v>0</v>
      </c>
      <c r="AO429" s="45" t="str">
        <f>IF(Table3[[#This Row],[512]]="yes",Table3[[#This Row],[Column1]],"")</f>
        <v/>
      </c>
      <c r="AP429" s="45" t="str">
        <f>IF(Table3[[#This Row],[250]]="yes",Table3[[#This Row],[Column1.5]],"")</f>
        <v/>
      </c>
      <c r="AQ429" s="45" t="str">
        <f>IF(Table3[[#This Row],[288]]="yes",Table3[[#This Row],[Column2]],"")</f>
        <v/>
      </c>
      <c r="AR429" s="45" t="str">
        <f>IF(Table3[[#This Row],[144]]="yes",Table3[[#This Row],[Column3]],"")</f>
        <v/>
      </c>
      <c r="AS429" s="45" t="str">
        <f>IF(Table3[[#This Row],[26]]="yes",Table3[[#This Row],[Column4]],"")</f>
        <v/>
      </c>
      <c r="AT429" s="45" t="str">
        <f>IF(Table3[[#This Row],[51]]="yes",Table3[[#This Row],[Column5]],"")</f>
        <v/>
      </c>
      <c r="AU429" s="29" t="str">
        <f>IF(COUNTBLANK(Table3[[#This Row],[Date 1]:[Date 8]])=7,IF(Table3[[#This Row],[Column9]]&lt;&gt;"",IF(SUM(L429:S429)&lt;&gt;0,Table3[[#This Row],[Column9]],""),""),(SUBSTITUTE(TRIM(SUBSTITUTE(AO429&amp;","&amp;AP429&amp;","&amp;AQ429&amp;","&amp;AR429&amp;","&amp;AS429&amp;","&amp;AT429&amp;",",","," "))," ",", ")))</f>
        <v/>
      </c>
      <c r="AV429" s="35" t="str">
        <f>IF(COUNTBLANK(L429:AC429)&lt;&gt;13,IF(Table3[[#This Row],[Comments]]="Please order in multiples of 20. Minimum order of 100.",IF(COUNTBLANK(Table3[[#This Row],[Date 1]:[Order]])=12,"",1),1),IF(OR(F429="yes",G429="yes",H429="yes",I429="yes",J429="yes",K429="yes"="yes"),1,""))</f>
        <v/>
      </c>
    </row>
    <row r="430" spans="2:48" ht="36" thickBot="1" x14ac:dyDescent="0.4">
      <c r="B430" s="164">
        <v>5209</v>
      </c>
      <c r="C430" s="16" t="s">
        <v>3282</v>
      </c>
      <c r="D430" s="32" t="s">
        <v>432</v>
      </c>
      <c r="E430" s="118"/>
      <c r="F430" s="119" t="s">
        <v>128</v>
      </c>
      <c r="G430" s="30" t="s">
        <v>21</v>
      </c>
      <c r="H430" s="30" t="s">
        <v>128</v>
      </c>
      <c r="I430" s="30" t="s">
        <v>128</v>
      </c>
      <c r="J430" s="30" t="s">
        <v>21</v>
      </c>
      <c r="K430" s="30" t="s">
        <v>21</v>
      </c>
      <c r="L430" s="22"/>
      <c r="M430" s="20"/>
      <c r="N430" s="20"/>
      <c r="O430" s="20"/>
      <c r="P430" s="20"/>
      <c r="Q430" s="20"/>
      <c r="R430" s="20"/>
      <c r="S430" s="120"/>
      <c r="T430" s="181" t="str">
        <f>Table3[[#This Row],[Column12]]</f>
        <v>Auto:</v>
      </c>
      <c r="U430" s="25"/>
      <c r="V430" s="51" t="str">
        <f>IF(Table3[[#This Row],[TagOrderMethod]]="Ratio:","plants per 1 tag",IF(Table3[[#This Row],[TagOrderMethod]]="tags included","",IF(Table3[[#This Row],[TagOrderMethod]]="Qty:","tags",IF(Table3[[#This Row],[TagOrderMethod]]="Auto:",IF(U430&lt;&gt;"","tags","")))))</f>
        <v/>
      </c>
      <c r="W430" s="17">
        <v>50</v>
      </c>
      <c r="X430" s="17" t="str">
        <f>IF(ISNUMBER(SEARCH("tag",Table3[[#This Row],[Notes]])), "Yes", "No")</f>
        <v>No</v>
      </c>
      <c r="Y430" s="17" t="str">
        <f>IF(Table3[[#This Row],[Column11]]="yes","tags included","Auto:")</f>
        <v>Auto:</v>
      </c>
      <c r="Z4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Row],[TagOrderMethod]]="Auto:",IF(U430&gt;0,U430,IF(COUNTBLANK(L430:S430)=8,"",(IF(Table3[[#This Row],[Column11]]&lt;&gt;"no",Table3[[#This Row],[Size]]*(SUM(Table3[[#This Row],[Date 1]:[Date 8]])),"")))),""))),(Table3[[#This Row],[Bundle]])),"")</f>
        <v/>
      </c>
      <c r="AB430" s="94" t="str">
        <f t="shared" si="7"/>
        <v/>
      </c>
      <c r="AC430" s="75"/>
      <c r="AD430" s="42"/>
      <c r="AE430" s="43"/>
      <c r="AF430" s="44"/>
      <c r="AG430" s="134" t="s">
        <v>4515</v>
      </c>
      <c r="AH430" s="134" t="s">
        <v>21</v>
      </c>
      <c r="AI430" s="134" t="s">
        <v>4516</v>
      </c>
      <c r="AJ430" s="134" t="s">
        <v>4517</v>
      </c>
      <c r="AK430" s="134" t="s">
        <v>21</v>
      </c>
      <c r="AL430" s="134" t="s">
        <v>21</v>
      </c>
      <c r="AM430" s="134" t="b">
        <f>IF(AND(Table3[[#This Row],[Column68]]=TRUE,COUNTBLANK(Table3[[#This Row],[Date 1]:[Date 8]])=8),TRUE,FALSE)</f>
        <v>0</v>
      </c>
      <c r="AN430" s="134" t="b">
        <f>COUNTIF(Table3[[#This Row],[512]:[51]],"yes")&gt;0</f>
        <v>0</v>
      </c>
      <c r="AO430" s="45" t="str">
        <f>IF(Table3[[#This Row],[512]]="yes",Table3[[#This Row],[Column1]],"")</f>
        <v/>
      </c>
      <c r="AP430" s="45" t="str">
        <f>IF(Table3[[#This Row],[250]]="yes",Table3[[#This Row],[Column1.5]],"")</f>
        <v/>
      </c>
      <c r="AQ430" s="45" t="str">
        <f>IF(Table3[[#This Row],[288]]="yes",Table3[[#This Row],[Column2]],"")</f>
        <v/>
      </c>
      <c r="AR430" s="45" t="str">
        <f>IF(Table3[[#This Row],[144]]="yes",Table3[[#This Row],[Column3]],"")</f>
        <v/>
      </c>
      <c r="AS430" s="45" t="str">
        <f>IF(Table3[[#This Row],[26]]="yes",Table3[[#This Row],[Column4]],"")</f>
        <v/>
      </c>
      <c r="AT430" s="45" t="str">
        <f>IF(Table3[[#This Row],[51]]="yes",Table3[[#This Row],[Column5]],"")</f>
        <v/>
      </c>
      <c r="AU430" s="29" t="str">
        <f>IF(COUNTBLANK(Table3[[#This Row],[Date 1]:[Date 8]])=7,IF(Table3[[#This Row],[Column9]]&lt;&gt;"",IF(SUM(L430:S430)&lt;&gt;0,Table3[[#This Row],[Column9]],""),""),(SUBSTITUTE(TRIM(SUBSTITUTE(AO430&amp;","&amp;AP430&amp;","&amp;AQ430&amp;","&amp;AR430&amp;","&amp;AS430&amp;","&amp;AT430&amp;",",","," "))," ",", ")))</f>
        <v/>
      </c>
      <c r="AV430" s="35" t="str">
        <f>IF(COUNTBLANK(L430:AC430)&lt;&gt;13,IF(Table3[[#This Row],[Comments]]="Please order in multiples of 20. Minimum order of 100.",IF(COUNTBLANK(Table3[[#This Row],[Date 1]:[Order]])=12,"",1),1),IF(OR(F430="yes",G430="yes",H430="yes",I430="yes",J430="yes",K430="yes"="yes"),1,""))</f>
        <v/>
      </c>
    </row>
    <row r="431" spans="2:48" ht="36" thickBot="1" x14ac:dyDescent="0.4">
      <c r="B431" s="164">
        <v>5214</v>
      </c>
      <c r="C431" s="16" t="s">
        <v>3282</v>
      </c>
      <c r="D431" s="32" t="s">
        <v>433</v>
      </c>
      <c r="E431" s="118"/>
      <c r="F431" s="119" t="s">
        <v>128</v>
      </c>
      <c r="G431" s="30" t="s">
        <v>128</v>
      </c>
      <c r="H431" s="30" t="s">
        <v>128</v>
      </c>
      <c r="I431" s="30" t="s">
        <v>128</v>
      </c>
      <c r="J431" s="30" t="s">
        <v>21</v>
      </c>
      <c r="K431" s="30" t="s">
        <v>21</v>
      </c>
      <c r="L431" s="22"/>
      <c r="M431" s="20"/>
      <c r="N431" s="20"/>
      <c r="O431" s="20"/>
      <c r="P431" s="20"/>
      <c r="Q431" s="20"/>
      <c r="R431" s="20"/>
      <c r="S431" s="120"/>
      <c r="T431" s="181" t="str">
        <f>Table3[[#This Row],[Column12]]</f>
        <v>Auto:</v>
      </c>
      <c r="U431" s="25"/>
      <c r="V431" s="51" t="str">
        <f>IF(Table3[[#This Row],[TagOrderMethod]]="Ratio:","plants per 1 tag",IF(Table3[[#This Row],[TagOrderMethod]]="tags included","",IF(Table3[[#This Row],[TagOrderMethod]]="Qty:","tags",IF(Table3[[#This Row],[TagOrderMethod]]="Auto:",IF(U431&lt;&gt;"","tags","")))))</f>
        <v/>
      </c>
      <c r="W431" s="17">
        <v>50</v>
      </c>
      <c r="X431" s="17" t="str">
        <f>IF(ISNUMBER(SEARCH("tag",Table3[[#This Row],[Notes]])), "Yes", "No")</f>
        <v>No</v>
      </c>
      <c r="Y431" s="17" t="str">
        <f>IF(Table3[[#This Row],[Column11]]="yes","tags included","Auto:")</f>
        <v>Auto:</v>
      </c>
      <c r="Z4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Row],[TagOrderMethod]]="Auto:",IF(U431&gt;0,U431,IF(COUNTBLANK(L431:S431)=8,"",(IF(Table3[[#This Row],[Column11]]&lt;&gt;"no",Table3[[#This Row],[Size]]*(SUM(Table3[[#This Row],[Date 1]:[Date 8]])),"")))),""))),(Table3[[#This Row],[Bundle]])),"")</f>
        <v/>
      </c>
      <c r="AB431" s="94" t="str">
        <f t="shared" si="7"/>
        <v/>
      </c>
      <c r="AC431" s="75"/>
      <c r="AD431" s="42"/>
      <c r="AE431" s="43"/>
      <c r="AF431" s="44"/>
      <c r="AG431" s="134" t="s">
        <v>4518</v>
      </c>
      <c r="AH431" s="134" t="s">
        <v>4519</v>
      </c>
      <c r="AI431" s="134" t="s">
        <v>4520</v>
      </c>
      <c r="AJ431" s="134" t="s">
        <v>4521</v>
      </c>
      <c r="AK431" s="134" t="s">
        <v>21</v>
      </c>
      <c r="AL431" s="134" t="s">
        <v>21</v>
      </c>
      <c r="AM431" s="134" t="b">
        <f>IF(AND(Table3[[#This Row],[Column68]]=TRUE,COUNTBLANK(Table3[[#This Row],[Date 1]:[Date 8]])=8),TRUE,FALSE)</f>
        <v>0</v>
      </c>
      <c r="AN431" s="134" t="b">
        <f>COUNTIF(Table3[[#This Row],[512]:[51]],"yes")&gt;0</f>
        <v>0</v>
      </c>
      <c r="AO431" s="45" t="str">
        <f>IF(Table3[[#This Row],[512]]="yes",Table3[[#This Row],[Column1]],"")</f>
        <v/>
      </c>
      <c r="AP431" s="45" t="str">
        <f>IF(Table3[[#This Row],[250]]="yes",Table3[[#This Row],[Column1.5]],"")</f>
        <v/>
      </c>
      <c r="AQ431" s="45" t="str">
        <f>IF(Table3[[#This Row],[288]]="yes",Table3[[#This Row],[Column2]],"")</f>
        <v/>
      </c>
      <c r="AR431" s="45" t="str">
        <f>IF(Table3[[#This Row],[144]]="yes",Table3[[#This Row],[Column3]],"")</f>
        <v/>
      </c>
      <c r="AS431" s="45" t="str">
        <f>IF(Table3[[#This Row],[26]]="yes",Table3[[#This Row],[Column4]],"")</f>
        <v/>
      </c>
      <c r="AT431" s="45" t="str">
        <f>IF(Table3[[#This Row],[51]]="yes",Table3[[#This Row],[Column5]],"")</f>
        <v/>
      </c>
      <c r="AU431" s="29" t="str">
        <f>IF(COUNTBLANK(Table3[[#This Row],[Date 1]:[Date 8]])=7,IF(Table3[[#This Row],[Column9]]&lt;&gt;"",IF(SUM(L431:S431)&lt;&gt;0,Table3[[#This Row],[Column9]],""),""),(SUBSTITUTE(TRIM(SUBSTITUTE(AO431&amp;","&amp;AP431&amp;","&amp;AQ431&amp;","&amp;AR431&amp;","&amp;AS431&amp;","&amp;AT431&amp;",",","," "))," ",", ")))</f>
        <v/>
      </c>
      <c r="AV431" s="35" t="str">
        <f>IF(COUNTBLANK(L431:AC431)&lt;&gt;13,IF(Table3[[#This Row],[Comments]]="Please order in multiples of 20. Minimum order of 100.",IF(COUNTBLANK(Table3[[#This Row],[Date 1]:[Order]])=12,"",1),1),IF(OR(F431="yes",G431="yes",H431="yes",I431="yes",J431="yes",K431="yes"="yes"),1,""))</f>
        <v/>
      </c>
    </row>
    <row r="432" spans="2:48" ht="36" thickBot="1" x14ac:dyDescent="0.4">
      <c r="B432" s="164">
        <v>5216</v>
      </c>
      <c r="C432" s="16" t="s">
        <v>3282</v>
      </c>
      <c r="D432" s="32" t="s">
        <v>3327</v>
      </c>
      <c r="E432" s="118"/>
      <c r="F432" s="119" t="s">
        <v>128</v>
      </c>
      <c r="G432" s="30" t="s">
        <v>21</v>
      </c>
      <c r="H432" s="30" t="s">
        <v>128</v>
      </c>
      <c r="I432" s="30" t="s">
        <v>128</v>
      </c>
      <c r="J432" s="30" t="s">
        <v>21</v>
      </c>
      <c r="K432" s="30" t="s">
        <v>21</v>
      </c>
      <c r="L432" s="22"/>
      <c r="M432" s="20"/>
      <c r="N432" s="20"/>
      <c r="O432" s="20"/>
      <c r="P432" s="20"/>
      <c r="Q432" s="20"/>
      <c r="R432" s="20"/>
      <c r="S432" s="120"/>
      <c r="T432" s="181" t="str">
        <f>Table3[[#This Row],[Column12]]</f>
        <v>Auto:</v>
      </c>
      <c r="U432" s="25"/>
      <c r="V432" s="51" t="str">
        <f>IF(Table3[[#This Row],[TagOrderMethod]]="Ratio:","plants per 1 tag",IF(Table3[[#This Row],[TagOrderMethod]]="tags included","",IF(Table3[[#This Row],[TagOrderMethod]]="Qty:","tags",IF(Table3[[#This Row],[TagOrderMethod]]="Auto:",IF(U432&lt;&gt;"","tags","")))))</f>
        <v/>
      </c>
      <c r="W432" s="17">
        <v>50</v>
      </c>
      <c r="X432" s="17" t="str">
        <f>IF(ISNUMBER(SEARCH("tag",Table3[[#This Row],[Notes]])), "Yes", "No")</f>
        <v>No</v>
      </c>
      <c r="Y432" s="17" t="str">
        <f>IF(Table3[[#This Row],[Column11]]="yes","tags included","Auto:")</f>
        <v>Auto:</v>
      </c>
      <c r="Z4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Row],[TagOrderMethod]]="Auto:",IF(U432&gt;0,U432,IF(COUNTBLANK(L432:S432)=8,"",(IF(Table3[[#This Row],[Column11]]&lt;&gt;"no",Table3[[#This Row],[Size]]*(SUM(Table3[[#This Row],[Date 1]:[Date 8]])),"")))),""))),(Table3[[#This Row],[Bundle]])),"")</f>
        <v/>
      </c>
      <c r="AB432" s="94" t="str">
        <f t="shared" si="7"/>
        <v/>
      </c>
      <c r="AC432" s="75"/>
      <c r="AD432" s="42"/>
      <c r="AE432" s="43"/>
      <c r="AF432" s="44"/>
      <c r="AG432" s="134" t="s">
        <v>4522</v>
      </c>
      <c r="AH432" s="134" t="s">
        <v>21</v>
      </c>
      <c r="AI432" s="134" t="s">
        <v>4523</v>
      </c>
      <c r="AJ432" s="134" t="s">
        <v>4524</v>
      </c>
      <c r="AK432" s="134" t="s">
        <v>21</v>
      </c>
      <c r="AL432" s="134" t="s">
        <v>21</v>
      </c>
      <c r="AM432" s="134" t="b">
        <f>IF(AND(Table3[[#This Row],[Column68]]=TRUE,COUNTBLANK(Table3[[#This Row],[Date 1]:[Date 8]])=8),TRUE,FALSE)</f>
        <v>0</v>
      </c>
      <c r="AN432" s="134" t="b">
        <f>COUNTIF(Table3[[#This Row],[512]:[51]],"yes")&gt;0</f>
        <v>0</v>
      </c>
      <c r="AO432" s="45" t="str">
        <f>IF(Table3[[#This Row],[512]]="yes",Table3[[#This Row],[Column1]],"")</f>
        <v/>
      </c>
      <c r="AP432" s="45" t="str">
        <f>IF(Table3[[#This Row],[250]]="yes",Table3[[#This Row],[Column1.5]],"")</f>
        <v/>
      </c>
      <c r="AQ432" s="45" t="str">
        <f>IF(Table3[[#This Row],[288]]="yes",Table3[[#This Row],[Column2]],"")</f>
        <v/>
      </c>
      <c r="AR432" s="45" t="str">
        <f>IF(Table3[[#This Row],[144]]="yes",Table3[[#This Row],[Column3]],"")</f>
        <v/>
      </c>
      <c r="AS432" s="45" t="str">
        <f>IF(Table3[[#This Row],[26]]="yes",Table3[[#This Row],[Column4]],"")</f>
        <v/>
      </c>
      <c r="AT432" s="45" t="str">
        <f>IF(Table3[[#This Row],[51]]="yes",Table3[[#This Row],[Column5]],"")</f>
        <v/>
      </c>
      <c r="AU432" s="29" t="str">
        <f>IF(COUNTBLANK(Table3[[#This Row],[Date 1]:[Date 8]])=7,IF(Table3[[#This Row],[Column9]]&lt;&gt;"",IF(SUM(L432:S432)&lt;&gt;0,Table3[[#This Row],[Column9]],""),""),(SUBSTITUTE(TRIM(SUBSTITUTE(AO432&amp;","&amp;AP432&amp;","&amp;AQ432&amp;","&amp;AR432&amp;","&amp;AS432&amp;","&amp;AT432&amp;",",","," "))," ",", ")))</f>
        <v/>
      </c>
      <c r="AV432" s="35" t="str">
        <f>IF(COUNTBLANK(L432:AC432)&lt;&gt;13,IF(Table3[[#This Row],[Comments]]="Please order in multiples of 20. Minimum order of 100.",IF(COUNTBLANK(Table3[[#This Row],[Date 1]:[Order]])=12,"",1),1),IF(OR(F432="yes",G432="yes",H432="yes",I432="yes",J432="yes",K432="yes"="yes"),1,""))</f>
        <v/>
      </c>
    </row>
    <row r="433" spans="2:48" ht="36" thickBot="1" x14ac:dyDescent="0.4">
      <c r="B433" s="164">
        <v>5219</v>
      </c>
      <c r="C433" s="16" t="s">
        <v>3282</v>
      </c>
      <c r="D433" s="32" t="s">
        <v>3328</v>
      </c>
      <c r="E433" s="118"/>
      <c r="F433" s="119" t="s">
        <v>128</v>
      </c>
      <c r="G433" s="30" t="s">
        <v>21</v>
      </c>
      <c r="H433" s="30" t="s">
        <v>128</v>
      </c>
      <c r="I433" s="30" t="s">
        <v>128</v>
      </c>
      <c r="J433" s="30" t="s">
        <v>21</v>
      </c>
      <c r="K433" s="30" t="s">
        <v>21</v>
      </c>
      <c r="L433" s="22"/>
      <c r="M433" s="20"/>
      <c r="N433" s="20"/>
      <c r="O433" s="20"/>
      <c r="P433" s="20"/>
      <c r="Q433" s="20"/>
      <c r="R433" s="20"/>
      <c r="S433" s="120"/>
      <c r="T433" s="181" t="str">
        <f>Table3[[#This Row],[Column12]]</f>
        <v>Auto:</v>
      </c>
      <c r="U433" s="25"/>
      <c r="V433" s="51" t="str">
        <f>IF(Table3[[#This Row],[TagOrderMethod]]="Ratio:","plants per 1 tag",IF(Table3[[#This Row],[TagOrderMethod]]="tags included","",IF(Table3[[#This Row],[TagOrderMethod]]="Qty:","tags",IF(Table3[[#This Row],[TagOrderMethod]]="Auto:",IF(U433&lt;&gt;"","tags","")))))</f>
        <v/>
      </c>
      <c r="W433" s="17">
        <v>50</v>
      </c>
      <c r="X433" s="17" t="str">
        <f>IF(ISNUMBER(SEARCH("tag",Table3[[#This Row],[Notes]])), "Yes", "No")</f>
        <v>No</v>
      </c>
      <c r="Y433" s="17" t="str">
        <f>IF(Table3[[#This Row],[Column11]]="yes","tags included","Auto:")</f>
        <v>Auto:</v>
      </c>
      <c r="Z4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Row],[TagOrderMethod]]="Auto:",IF(U433&gt;0,U433,IF(COUNTBLANK(L433:S433)=8,"",(IF(Table3[[#This Row],[Column11]]&lt;&gt;"no",Table3[[#This Row],[Size]]*(SUM(Table3[[#This Row],[Date 1]:[Date 8]])),"")))),""))),(Table3[[#This Row],[Bundle]])),"")</f>
        <v/>
      </c>
      <c r="AB433" s="94" t="str">
        <f t="shared" si="7"/>
        <v/>
      </c>
      <c r="AC433" s="75"/>
      <c r="AD433" s="42"/>
      <c r="AE433" s="43"/>
      <c r="AF433" s="44"/>
      <c r="AG433" s="134" t="s">
        <v>4525</v>
      </c>
      <c r="AH433" s="134" t="s">
        <v>21</v>
      </c>
      <c r="AI433" s="134" t="s">
        <v>4526</v>
      </c>
      <c r="AJ433" s="134" t="s">
        <v>4527</v>
      </c>
      <c r="AK433" s="134" t="s">
        <v>21</v>
      </c>
      <c r="AL433" s="134" t="s">
        <v>21</v>
      </c>
      <c r="AM433" s="134" t="b">
        <f>IF(AND(Table3[[#This Row],[Column68]]=TRUE,COUNTBLANK(Table3[[#This Row],[Date 1]:[Date 8]])=8),TRUE,FALSE)</f>
        <v>0</v>
      </c>
      <c r="AN433" s="134" t="b">
        <f>COUNTIF(Table3[[#This Row],[512]:[51]],"yes")&gt;0</f>
        <v>0</v>
      </c>
      <c r="AO433" s="45" t="str">
        <f>IF(Table3[[#This Row],[512]]="yes",Table3[[#This Row],[Column1]],"")</f>
        <v/>
      </c>
      <c r="AP433" s="45" t="str">
        <f>IF(Table3[[#This Row],[250]]="yes",Table3[[#This Row],[Column1.5]],"")</f>
        <v/>
      </c>
      <c r="AQ433" s="45" t="str">
        <f>IF(Table3[[#This Row],[288]]="yes",Table3[[#This Row],[Column2]],"")</f>
        <v/>
      </c>
      <c r="AR433" s="45" t="str">
        <f>IF(Table3[[#This Row],[144]]="yes",Table3[[#This Row],[Column3]],"")</f>
        <v/>
      </c>
      <c r="AS433" s="45" t="str">
        <f>IF(Table3[[#This Row],[26]]="yes",Table3[[#This Row],[Column4]],"")</f>
        <v/>
      </c>
      <c r="AT433" s="45" t="str">
        <f>IF(Table3[[#This Row],[51]]="yes",Table3[[#This Row],[Column5]],"")</f>
        <v/>
      </c>
      <c r="AU433" s="29" t="str">
        <f>IF(COUNTBLANK(Table3[[#This Row],[Date 1]:[Date 8]])=7,IF(Table3[[#This Row],[Column9]]&lt;&gt;"",IF(SUM(L433:S433)&lt;&gt;0,Table3[[#This Row],[Column9]],""),""),(SUBSTITUTE(TRIM(SUBSTITUTE(AO433&amp;","&amp;AP433&amp;","&amp;AQ433&amp;","&amp;AR433&amp;","&amp;AS433&amp;","&amp;AT433&amp;",",","," "))," ",", ")))</f>
        <v/>
      </c>
      <c r="AV433" s="35" t="str">
        <f>IF(COUNTBLANK(L433:AC433)&lt;&gt;13,IF(Table3[[#This Row],[Comments]]="Please order in multiples of 20. Minimum order of 100.",IF(COUNTBLANK(Table3[[#This Row],[Date 1]:[Order]])=12,"",1),1),IF(OR(F433="yes",G433="yes",H433="yes",I433="yes",J433="yes",K433="yes"="yes"),1,""))</f>
        <v/>
      </c>
    </row>
    <row r="434" spans="2:48" ht="36" thickBot="1" x14ac:dyDescent="0.4">
      <c r="B434" s="164">
        <v>5225</v>
      </c>
      <c r="C434" s="16" t="s">
        <v>3282</v>
      </c>
      <c r="D434" s="32" t="s">
        <v>434</v>
      </c>
      <c r="E434" s="118"/>
      <c r="F434" s="119" t="s">
        <v>128</v>
      </c>
      <c r="G434" s="30" t="s">
        <v>21</v>
      </c>
      <c r="H434" s="30" t="s">
        <v>128</v>
      </c>
      <c r="I434" s="30" t="s">
        <v>128</v>
      </c>
      <c r="J434" s="30" t="s">
        <v>21</v>
      </c>
      <c r="K434" s="30" t="s">
        <v>21</v>
      </c>
      <c r="L434" s="22"/>
      <c r="M434" s="20"/>
      <c r="N434" s="20"/>
      <c r="O434" s="20"/>
      <c r="P434" s="20"/>
      <c r="Q434" s="20"/>
      <c r="R434" s="20"/>
      <c r="S434" s="120"/>
      <c r="T434" s="181" t="str">
        <f>Table3[[#This Row],[Column12]]</f>
        <v>Auto:</v>
      </c>
      <c r="U434" s="25"/>
      <c r="V434" s="51" t="str">
        <f>IF(Table3[[#This Row],[TagOrderMethod]]="Ratio:","plants per 1 tag",IF(Table3[[#This Row],[TagOrderMethod]]="tags included","",IF(Table3[[#This Row],[TagOrderMethod]]="Qty:","tags",IF(Table3[[#This Row],[TagOrderMethod]]="Auto:",IF(U434&lt;&gt;"","tags","")))))</f>
        <v/>
      </c>
      <c r="W434" s="17">
        <v>50</v>
      </c>
      <c r="X434" s="17" t="str">
        <f>IF(ISNUMBER(SEARCH("tag",Table3[[#This Row],[Notes]])), "Yes", "No")</f>
        <v>No</v>
      </c>
      <c r="Y434" s="17" t="str">
        <f>IF(Table3[[#This Row],[Column11]]="yes","tags included","Auto:")</f>
        <v>Auto:</v>
      </c>
      <c r="Z4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Row],[TagOrderMethod]]="Auto:",IF(U434&gt;0,U434,IF(COUNTBLANK(L434:S434)=8,"",(IF(Table3[[#This Row],[Column11]]&lt;&gt;"no",Table3[[#This Row],[Size]]*(SUM(Table3[[#This Row],[Date 1]:[Date 8]])),"")))),""))),(Table3[[#This Row],[Bundle]])),"")</f>
        <v/>
      </c>
      <c r="AB434" s="94" t="str">
        <f t="shared" si="7"/>
        <v/>
      </c>
      <c r="AC434" s="75"/>
      <c r="AD434" s="42"/>
      <c r="AE434" s="43"/>
      <c r="AF434" s="44"/>
      <c r="AG434" s="134" t="s">
        <v>2711</v>
      </c>
      <c r="AH434" s="134" t="s">
        <v>21</v>
      </c>
      <c r="AI434" s="134" t="s">
        <v>2712</v>
      </c>
      <c r="AJ434" s="134" t="s">
        <v>2713</v>
      </c>
      <c r="AK434" s="134" t="s">
        <v>21</v>
      </c>
      <c r="AL434" s="134" t="s">
        <v>21</v>
      </c>
      <c r="AM434" s="134" t="b">
        <f>IF(AND(Table3[[#This Row],[Column68]]=TRUE,COUNTBLANK(Table3[[#This Row],[Date 1]:[Date 8]])=8),TRUE,FALSE)</f>
        <v>0</v>
      </c>
      <c r="AN434" s="134" t="b">
        <f>COUNTIF(Table3[[#This Row],[512]:[51]],"yes")&gt;0</f>
        <v>0</v>
      </c>
      <c r="AO434" s="45" t="str">
        <f>IF(Table3[[#This Row],[512]]="yes",Table3[[#This Row],[Column1]],"")</f>
        <v/>
      </c>
      <c r="AP434" s="45" t="str">
        <f>IF(Table3[[#This Row],[250]]="yes",Table3[[#This Row],[Column1.5]],"")</f>
        <v/>
      </c>
      <c r="AQ434" s="45" t="str">
        <f>IF(Table3[[#This Row],[288]]="yes",Table3[[#This Row],[Column2]],"")</f>
        <v/>
      </c>
      <c r="AR434" s="45" t="str">
        <f>IF(Table3[[#This Row],[144]]="yes",Table3[[#This Row],[Column3]],"")</f>
        <v/>
      </c>
      <c r="AS434" s="45" t="str">
        <f>IF(Table3[[#This Row],[26]]="yes",Table3[[#This Row],[Column4]],"")</f>
        <v/>
      </c>
      <c r="AT434" s="45" t="str">
        <f>IF(Table3[[#This Row],[51]]="yes",Table3[[#This Row],[Column5]],"")</f>
        <v/>
      </c>
      <c r="AU434" s="29" t="str">
        <f>IF(COUNTBLANK(Table3[[#This Row],[Date 1]:[Date 8]])=7,IF(Table3[[#This Row],[Column9]]&lt;&gt;"",IF(SUM(L434:S434)&lt;&gt;0,Table3[[#This Row],[Column9]],""),""),(SUBSTITUTE(TRIM(SUBSTITUTE(AO434&amp;","&amp;AP434&amp;","&amp;AQ434&amp;","&amp;AR434&amp;","&amp;AS434&amp;","&amp;AT434&amp;",",","," "))," ",", ")))</f>
        <v/>
      </c>
      <c r="AV434" s="35" t="str">
        <f>IF(COUNTBLANK(L434:AC434)&lt;&gt;13,IF(Table3[[#This Row],[Comments]]="Please order in multiples of 20. Minimum order of 100.",IF(COUNTBLANK(Table3[[#This Row],[Date 1]:[Order]])=12,"",1),1),IF(OR(F434="yes",G434="yes",H434="yes",I434="yes",J434="yes",K434="yes"="yes"),1,""))</f>
        <v/>
      </c>
    </row>
    <row r="435" spans="2:48" ht="36" thickBot="1" x14ac:dyDescent="0.4">
      <c r="B435" s="164">
        <v>5235</v>
      </c>
      <c r="C435" s="16" t="s">
        <v>3282</v>
      </c>
      <c r="D435" s="32" t="s">
        <v>1554</v>
      </c>
      <c r="E435" s="118"/>
      <c r="F435" s="119" t="s">
        <v>128</v>
      </c>
      <c r="G435" s="30" t="s">
        <v>128</v>
      </c>
      <c r="H435" s="30" t="s">
        <v>128</v>
      </c>
      <c r="I435" s="30" t="s">
        <v>128</v>
      </c>
      <c r="J435" s="30" t="s">
        <v>21</v>
      </c>
      <c r="K435" s="30" t="s">
        <v>21</v>
      </c>
      <c r="L435" s="22"/>
      <c r="M435" s="20"/>
      <c r="N435" s="20"/>
      <c r="O435" s="20"/>
      <c r="P435" s="20"/>
      <c r="Q435" s="20"/>
      <c r="R435" s="20"/>
      <c r="S435" s="120"/>
      <c r="T435" s="181" t="str">
        <f>Table3[[#This Row],[Column12]]</f>
        <v>Auto:</v>
      </c>
      <c r="U435" s="25"/>
      <c r="V435" s="51" t="str">
        <f>IF(Table3[[#This Row],[TagOrderMethod]]="Ratio:","plants per 1 tag",IF(Table3[[#This Row],[TagOrderMethod]]="tags included","",IF(Table3[[#This Row],[TagOrderMethod]]="Qty:","tags",IF(Table3[[#This Row],[TagOrderMethod]]="Auto:",IF(U435&lt;&gt;"","tags","")))))</f>
        <v/>
      </c>
      <c r="W435" s="17">
        <v>50</v>
      </c>
      <c r="X435" s="17" t="str">
        <f>IF(ISNUMBER(SEARCH("tag",Table3[[#This Row],[Notes]])), "Yes", "No")</f>
        <v>No</v>
      </c>
      <c r="Y435" s="17" t="str">
        <f>IF(Table3[[#This Row],[Column11]]="yes","tags included","Auto:")</f>
        <v>Auto:</v>
      </c>
      <c r="Z4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Row],[TagOrderMethod]]="Auto:",IF(U435&gt;0,U435,IF(COUNTBLANK(L435:S435)=8,"",(IF(Table3[[#This Row],[Column11]]&lt;&gt;"no",Table3[[#This Row],[Size]]*(SUM(Table3[[#This Row],[Date 1]:[Date 8]])),"")))),""))),(Table3[[#This Row],[Bundle]])),"")</f>
        <v/>
      </c>
      <c r="AB435" s="94" t="str">
        <f t="shared" si="7"/>
        <v/>
      </c>
      <c r="AC435" s="75"/>
      <c r="AD435" s="42"/>
      <c r="AE435" s="43"/>
      <c r="AF435" s="44"/>
      <c r="AG435" s="134" t="s">
        <v>4528</v>
      </c>
      <c r="AH435" s="134" t="s">
        <v>4529</v>
      </c>
      <c r="AI435" s="134" t="s">
        <v>4530</v>
      </c>
      <c r="AJ435" s="134" t="s">
        <v>4531</v>
      </c>
      <c r="AK435" s="134" t="s">
        <v>21</v>
      </c>
      <c r="AL435" s="134" t="s">
        <v>21</v>
      </c>
      <c r="AM435" s="134" t="b">
        <f>IF(AND(Table3[[#This Row],[Column68]]=TRUE,COUNTBLANK(Table3[[#This Row],[Date 1]:[Date 8]])=8),TRUE,FALSE)</f>
        <v>0</v>
      </c>
      <c r="AN435" s="134" t="b">
        <f>COUNTIF(Table3[[#This Row],[512]:[51]],"yes")&gt;0</f>
        <v>0</v>
      </c>
      <c r="AO435" s="45" t="str">
        <f>IF(Table3[[#This Row],[512]]="yes",Table3[[#This Row],[Column1]],"")</f>
        <v/>
      </c>
      <c r="AP435" s="45" t="str">
        <f>IF(Table3[[#This Row],[250]]="yes",Table3[[#This Row],[Column1.5]],"")</f>
        <v/>
      </c>
      <c r="AQ435" s="45" t="str">
        <f>IF(Table3[[#This Row],[288]]="yes",Table3[[#This Row],[Column2]],"")</f>
        <v/>
      </c>
      <c r="AR435" s="45" t="str">
        <f>IF(Table3[[#This Row],[144]]="yes",Table3[[#This Row],[Column3]],"")</f>
        <v/>
      </c>
      <c r="AS435" s="45" t="str">
        <f>IF(Table3[[#This Row],[26]]="yes",Table3[[#This Row],[Column4]],"")</f>
        <v/>
      </c>
      <c r="AT435" s="45" t="str">
        <f>IF(Table3[[#This Row],[51]]="yes",Table3[[#This Row],[Column5]],"")</f>
        <v/>
      </c>
      <c r="AU435" s="29" t="str">
        <f>IF(COUNTBLANK(Table3[[#This Row],[Date 1]:[Date 8]])=7,IF(Table3[[#This Row],[Column9]]&lt;&gt;"",IF(SUM(L435:S435)&lt;&gt;0,Table3[[#This Row],[Column9]],""),""),(SUBSTITUTE(TRIM(SUBSTITUTE(AO435&amp;","&amp;AP435&amp;","&amp;AQ435&amp;","&amp;AR435&amp;","&amp;AS435&amp;","&amp;AT435&amp;",",","," "))," ",", ")))</f>
        <v/>
      </c>
      <c r="AV435" s="35" t="str">
        <f>IF(COUNTBLANK(L435:AC435)&lt;&gt;13,IF(Table3[[#This Row],[Comments]]="Please order in multiples of 20. Minimum order of 100.",IF(COUNTBLANK(Table3[[#This Row],[Date 1]:[Order]])=12,"",1),1),IF(OR(F435="yes",G435="yes",H435="yes",I435="yes",J435="yes",K435="yes"="yes"),1,""))</f>
        <v/>
      </c>
    </row>
    <row r="436" spans="2:48" ht="36" thickBot="1" x14ac:dyDescent="0.4">
      <c r="B436" s="164">
        <v>5245</v>
      </c>
      <c r="C436" s="16" t="s">
        <v>3282</v>
      </c>
      <c r="D436" s="32" t="s">
        <v>1555</v>
      </c>
      <c r="E436" s="118"/>
      <c r="F436" s="119" t="s">
        <v>128</v>
      </c>
      <c r="G436" s="30" t="s">
        <v>128</v>
      </c>
      <c r="H436" s="30" t="s">
        <v>128</v>
      </c>
      <c r="I436" s="30" t="s">
        <v>128</v>
      </c>
      <c r="J436" s="30" t="s">
        <v>21</v>
      </c>
      <c r="K436" s="30" t="s">
        <v>21</v>
      </c>
      <c r="L436" s="22"/>
      <c r="M436" s="20"/>
      <c r="N436" s="20"/>
      <c r="O436" s="20"/>
      <c r="P436" s="20"/>
      <c r="Q436" s="20"/>
      <c r="R436" s="20"/>
      <c r="S436" s="120"/>
      <c r="T436" s="181" t="str">
        <f>Table3[[#This Row],[Column12]]</f>
        <v>Auto:</v>
      </c>
      <c r="U436" s="25"/>
      <c r="V436" s="51" t="str">
        <f>IF(Table3[[#This Row],[TagOrderMethod]]="Ratio:","plants per 1 tag",IF(Table3[[#This Row],[TagOrderMethod]]="tags included","",IF(Table3[[#This Row],[TagOrderMethod]]="Qty:","tags",IF(Table3[[#This Row],[TagOrderMethod]]="Auto:",IF(U436&lt;&gt;"","tags","")))))</f>
        <v/>
      </c>
      <c r="W436" s="17">
        <v>50</v>
      </c>
      <c r="X436" s="17" t="str">
        <f>IF(ISNUMBER(SEARCH("tag",Table3[[#This Row],[Notes]])), "Yes", "No")</f>
        <v>No</v>
      </c>
      <c r="Y436" s="17" t="str">
        <f>IF(Table3[[#This Row],[Column11]]="yes","tags included","Auto:")</f>
        <v>Auto:</v>
      </c>
      <c r="Z4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Row],[TagOrderMethod]]="Auto:",IF(U436&gt;0,U436,IF(COUNTBLANK(L436:S436)=8,"",(IF(Table3[[#This Row],[Column11]]&lt;&gt;"no",Table3[[#This Row],[Size]]*(SUM(Table3[[#This Row],[Date 1]:[Date 8]])),"")))),""))),(Table3[[#This Row],[Bundle]])),"")</f>
        <v/>
      </c>
      <c r="AB436" s="94" t="str">
        <f t="shared" si="7"/>
        <v/>
      </c>
      <c r="AC436" s="75"/>
      <c r="AD436" s="42"/>
      <c r="AE436" s="43"/>
      <c r="AF436" s="44"/>
      <c r="AG436" s="134" t="s">
        <v>2027</v>
      </c>
      <c r="AH436" s="134" t="s">
        <v>2028</v>
      </c>
      <c r="AI436" s="134" t="s">
        <v>1612</v>
      </c>
      <c r="AJ436" s="134" t="s">
        <v>1613</v>
      </c>
      <c r="AK436" s="134" t="s">
        <v>21</v>
      </c>
      <c r="AL436" s="134" t="s">
        <v>21</v>
      </c>
      <c r="AM436" s="134" t="b">
        <f>IF(AND(Table3[[#This Row],[Column68]]=TRUE,COUNTBLANK(Table3[[#This Row],[Date 1]:[Date 8]])=8),TRUE,FALSE)</f>
        <v>0</v>
      </c>
      <c r="AN436" s="134" t="b">
        <f>COUNTIF(Table3[[#This Row],[512]:[51]],"yes")&gt;0</f>
        <v>0</v>
      </c>
      <c r="AO436" s="45" t="str">
        <f>IF(Table3[[#This Row],[512]]="yes",Table3[[#This Row],[Column1]],"")</f>
        <v/>
      </c>
      <c r="AP436" s="45" t="str">
        <f>IF(Table3[[#This Row],[250]]="yes",Table3[[#This Row],[Column1.5]],"")</f>
        <v/>
      </c>
      <c r="AQ436" s="45" t="str">
        <f>IF(Table3[[#This Row],[288]]="yes",Table3[[#This Row],[Column2]],"")</f>
        <v/>
      </c>
      <c r="AR436" s="45" t="str">
        <f>IF(Table3[[#This Row],[144]]="yes",Table3[[#This Row],[Column3]],"")</f>
        <v/>
      </c>
      <c r="AS436" s="45" t="str">
        <f>IF(Table3[[#This Row],[26]]="yes",Table3[[#This Row],[Column4]],"")</f>
        <v/>
      </c>
      <c r="AT436" s="45" t="str">
        <f>IF(Table3[[#This Row],[51]]="yes",Table3[[#This Row],[Column5]],"")</f>
        <v/>
      </c>
      <c r="AU436" s="29" t="str">
        <f>IF(COUNTBLANK(Table3[[#This Row],[Date 1]:[Date 8]])=7,IF(Table3[[#This Row],[Column9]]&lt;&gt;"",IF(SUM(L436:S436)&lt;&gt;0,Table3[[#This Row],[Column9]],""),""),(SUBSTITUTE(TRIM(SUBSTITUTE(AO436&amp;","&amp;AP436&amp;","&amp;AQ436&amp;","&amp;AR436&amp;","&amp;AS436&amp;","&amp;AT436&amp;",",","," "))," ",", ")))</f>
        <v/>
      </c>
      <c r="AV436" s="35" t="str">
        <f>IF(COUNTBLANK(L436:AC436)&lt;&gt;13,IF(Table3[[#This Row],[Comments]]="Please order in multiples of 20. Minimum order of 100.",IF(COUNTBLANK(Table3[[#This Row],[Date 1]:[Order]])=12,"",1),1),IF(OR(F436="yes",G436="yes",H436="yes",I436="yes",J436="yes",K436="yes"="yes"),1,""))</f>
        <v/>
      </c>
    </row>
    <row r="437" spans="2:48" ht="36" thickBot="1" x14ac:dyDescent="0.4">
      <c r="B437" s="164">
        <v>5300</v>
      </c>
      <c r="C437" s="16" t="s">
        <v>3282</v>
      </c>
      <c r="D437" s="32" t="s">
        <v>1556</v>
      </c>
      <c r="E437" s="118"/>
      <c r="F437" s="119" t="s">
        <v>128</v>
      </c>
      <c r="G437" s="30" t="s">
        <v>21</v>
      </c>
      <c r="H437" s="30" t="s">
        <v>128</v>
      </c>
      <c r="I437" s="30" t="s">
        <v>128</v>
      </c>
      <c r="J437" s="30" t="s">
        <v>128</v>
      </c>
      <c r="K437" s="30" t="s">
        <v>21</v>
      </c>
      <c r="L437" s="22"/>
      <c r="M437" s="20"/>
      <c r="N437" s="20"/>
      <c r="O437" s="20"/>
      <c r="P437" s="20"/>
      <c r="Q437" s="20"/>
      <c r="R437" s="20"/>
      <c r="S437" s="120"/>
      <c r="T437" s="181" t="str">
        <f>Table3[[#This Row],[Column12]]</f>
        <v>Auto:</v>
      </c>
      <c r="U437" s="25"/>
      <c r="V437" s="51" t="str">
        <f>IF(Table3[[#This Row],[TagOrderMethod]]="Ratio:","plants per 1 tag",IF(Table3[[#This Row],[TagOrderMethod]]="tags included","",IF(Table3[[#This Row],[TagOrderMethod]]="Qty:","tags",IF(Table3[[#This Row],[TagOrderMethod]]="Auto:",IF(U437&lt;&gt;"","tags","")))))</f>
        <v/>
      </c>
      <c r="W437" s="17">
        <v>50</v>
      </c>
      <c r="X437" s="17" t="str">
        <f>IF(ISNUMBER(SEARCH("tag",Table3[[#This Row],[Notes]])), "Yes", "No")</f>
        <v>No</v>
      </c>
      <c r="Y437" s="17" t="str">
        <f>IF(Table3[[#This Row],[Column11]]="yes","tags included","Auto:")</f>
        <v>Auto:</v>
      </c>
      <c r="Z4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Row],[TagOrderMethod]]="Auto:",IF(U437&gt;0,U437,IF(COUNTBLANK(L437:S437)=8,"",(IF(Table3[[#This Row],[Column11]]&lt;&gt;"no",Table3[[#This Row],[Size]]*(SUM(Table3[[#This Row],[Date 1]:[Date 8]])),"")))),""))),(Table3[[#This Row],[Bundle]])),"")</f>
        <v/>
      </c>
      <c r="AB437" s="94" t="str">
        <f t="shared" si="7"/>
        <v/>
      </c>
      <c r="AC437" s="75"/>
      <c r="AD437" s="42"/>
      <c r="AE437" s="43"/>
      <c r="AF437" s="44"/>
      <c r="AG437" s="134" t="s">
        <v>4532</v>
      </c>
      <c r="AH437" s="134" t="s">
        <v>21</v>
      </c>
      <c r="AI437" s="134" t="s">
        <v>4533</v>
      </c>
      <c r="AJ437" s="134" t="s">
        <v>4534</v>
      </c>
      <c r="AK437" s="134" t="s">
        <v>4535</v>
      </c>
      <c r="AL437" s="134" t="s">
        <v>21</v>
      </c>
      <c r="AM437" s="134" t="b">
        <f>IF(AND(Table3[[#This Row],[Column68]]=TRUE,COUNTBLANK(Table3[[#This Row],[Date 1]:[Date 8]])=8),TRUE,FALSE)</f>
        <v>0</v>
      </c>
      <c r="AN437" s="134" t="b">
        <f>COUNTIF(Table3[[#This Row],[512]:[51]],"yes")&gt;0</f>
        <v>0</v>
      </c>
      <c r="AO437" s="45" t="str">
        <f>IF(Table3[[#This Row],[512]]="yes",Table3[[#This Row],[Column1]],"")</f>
        <v/>
      </c>
      <c r="AP437" s="45" t="str">
        <f>IF(Table3[[#This Row],[250]]="yes",Table3[[#This Row],[Column1.5]],"")</f>
        <v/>
      </c>
      <c r="AQ437" s="45" t="str">
        <f>IF(Table3[[#This Row],[288]]="yes",Table3[[#This Row],[Column2]],"")</f>
        <v/>
      </c>
      <c r="AR437" s="45" t="str">
        <f>IF(Table3[[#This Row],[144]]="yes",Table3[[#This Row],[Column3]],"")</f>
        <v/>
      </c>
      <c r="AS437" s="45" t="str">
        <f>IF(Table3[[#This Row],[26]]="yes",Table3[[#This Row],[Column4]],"")</f>
        <v/>
      </c>
      <c r="AT437" s="45" t="str">
        <f>IF(Table3[[#This Row],[51]]="yes",Table3[[#This Row],[Column5]],"")</f>
        <v/>
      </c>
      <c r="AU437" s="29" t="str">
        <f>IF(COUNTBLANK(Table3[[#This Row],[Date 1]:[Date 8]])=7,IF(Table3[[#This Row],[Column9]]&lt;&gt;"",IF(SUM(L437:S437)&lt;&gt;0,Table3[[#This Row],[Column9]],""),""),(SUBSTITUTE(TRIM(SUBSTITUTE(AO437&amp;","&amp;AP437&amp;","&amp;AQ437&amp;","&amp;AR437&amp;","&amp;AS437&amp;","&amp;AT437&amp;",",","," "))," ",", ")))</f>
        <v/>
      </c>
      <c r="AV437" s="35" t="str">
        <f>IF(COUNTBLANK(L437:AC437)&lt;&gt;13,IF(Table3[[#This Row],[Comments]]="Please order in multiples of 20. Minimum order of 100.",IF(COUNTBLANK(Table3[[#This Row],[Date 1]:[Order]])=12,"",1),1),IF(OR(F437="yes",G437="yes",H437="yes",I437="yes",J437="yes",K437="yes"="yes"),1,""))</f>
        <v/>
      </c>
    </row>
    <row r="438" spans="2:48" ht="36" thickBot="1" x14ac:dyDescent="0.4">
      <c r="B438" s="164">
        <v>5305</v>
      </c>
      <c r="C438" s="16" t="s">
        <v>3282</v>
      </c>
      <c r="D438" s="32" t="s">
        <v>1557</v>
      </c>
      <c r="E438" s="118"/>
      <c r="F438" s="119" t="s">
        <v>128</v>
      </c>
      <c r="G438" s="30" t="s">
        <v>21</v>
      </c>
      <c r="H438" s="30" t="s">
        <v>128</v>
      </c>
      <c r="I438" s="30" t="s">
        <v>128</v>
      </c>
      <c r="J438" s="30" t="s">
        <v>128</v>
      </c>
      <c r="K438" s="30" t="s">
        <v>21</v>
      </c>
      <c r="L438" s="22"/>
      <c r="M438" s="20"/>
      <c r="N438" s="20"/>
      <c r="O438" s="20"/>
      <c r="P438" s="20"/>
      <c r="Q438" s="20"/>
      <c r="R438" s="20"/>
      <c r="S438" s="120"/>
      <c r="T438" s="181" t="str">
        <f>Table3[[#This Row],[Column12]]</f>
        <v>Auto:</v>
      </c>
      <c r="U438" s="25"/>
      <c r="V438" s="51" t="str">
        <f>IF(Table3[[#This Row],[TagOrderMethod]]="Ratio:","plants per 1 tag",IF(Table3[[#This Row],[TagOrderMethod]]="tags included","",IF(Table3[[#This Row],[TagOrderMethod]]="Qty:","tags",IF(Table3[[#This Row],[TagOrderMethod]]="Auto:",IF(U438&lt;&gt;"","tags","")))))</f>
        <v/>
      </c>
      <c r="W438" s="17">
        <v>50</v>
      </c>
      <c r="X438" s="17" t="str">
        <f>IF(ISNUMBER(SEARCH("tag",Table3[[#This Row],[Notes]])), "Yes", "No")</f>
        <v>No</v>
      </c>
      <c r="Y438" s="17" t="str">
        <f>IF(Table3[[#This Row],[Column11]]="yes","tags included","Auto:")</f>
        <v>Auto:</v>
      </c>
      <c r="Z4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Row],[TagOrderMethod]]="Auto:",IF(U438&gt;0,U438,IF(COUNTBLANK(L438:S438)=8,"",(IF(Table3[[#This Row],[Column11]]&lt;&gt;"no",Table3[[#This Row],[Size]]*(SUM(Table3[[#This Row],[Date 1]:[Date 8]])),"")))),""))),(Table3[[#This Row],[Bundle]])),"")</f>
        <v/>
      </c>
      <c r="AB438" s="94" t="str">
        <f t="shared" si="7"/>
        <v/>
      </c>
      <c r="AC438" s="75"/>
      <c r="AD438" s="42"/>
      <c r="AE438" s="43"/>
      <c r="AF438" s="44"/>
      <c r="AG438" s="134" t="s">
        <v>2714</v>
      </c>
      <c r="AH438" s="134" t="s">
        <v>21</v>
      </c>
      <c r="AI438" s="134" t="s">
        <v>2715</v>
      </c>
      <c r="AJ438" s="134" t="s">
        <v>2716</v>
      </c>
      <c r="AK438" s="134" t="s">
        <v>4536</v>
      </c>
      <c r="AL438" s="134" t="s">
        <v>21</v>
      </c>
      <c r="AM438" s="134" t="b">
        <f>IF(AND(Table3[[#This Row],[Column68]]=TRUE,COUNTBLANK(Table3[[#This Row],[Date 1]:[Date 8]])=8),TRUE,FALSE)</f>
        <v>0</v>
      </c>
      <c r="AN438" s="134" t="b">
        <f>COUNTIF(Table3[[#This Row],[512]:[51]],"yes")&gt;0</f>
        <v>0</v>
      </c>
      <c r="AO438" s="45" t="str">
        <f>IF(Table3[[#This Row],[512]]="yes",Table3[[#This Row],[Column1]],"")</f>
        <v/>
      </c>
      <c r="AP438" s="45" t="str">
        <f>IF(Table3[[#This Row],[250]]="yes",Table3[[#This Row],[Column1.5]],"")</f>
        <v/>
      </c>
      <c r="AQ438" s="45" t="str">
        <f>IF(Table3[[#This Row],[288]]="yes",Table3[[#This Row],[Column2]],"")</f>
        <v/>
      </c>
      <c r="AR438" s="45" t="str">
        <f>IF(Table3[[#This Row],[144]]="yes",Table3[[#This Row],[Column3]],"")</f>
        <v/>
      </c>
      <c r="AS438" s="45" t="str">
        <f>IF(Table3[[#This Row],[26]]="yes",Table3[[#This Row],[Column4]],"")</f>
        <v/>
      </c>
      <c r="AT438" s="45" t="str">
        <f>IF(Table3[[#This Row],[51]]="yes",Table3[[#This Row],[Column5]],"")</f>
        <v/>
      </c>
      <c r="AU438" s="29" t="str">
        <f>IF(COUNTBLANK(Table3[[#This Row],[Date 1]:[Date 8]])=7,IF(Table3[[#This Row],[Column9]]&lt;&gt;"",IF(SUM(L438:S438)&lt;&gt;0,Table3[[#This Row],[Column9]],""),""),(SUBSTITUTE(TRIM(SUBSTITUTE(AO438&amp;","&amp;AP438&amp;","&amp;AQ438&amp;","&amp;AR438&amp;","&amp;AS438&amp;","&amp;AT438&amp;",",","," "))," ",", ")))</f>
        <v/>
      </c>
      <c r="AV438" s="35" t="str">
        <f>IF(COUNTBLANK(L438:AC438)&lt;&gt;13,IF(Table3[[#This Row],[Comments]]="Please order in multiples of 20. Minimum order of 100.",IF(COUNTBLANK(Table3[[#This Row],[Date 1]:[Order]])=12,"",1),1),IF(OR(F438="yes",G438="yes",H438="yes",I438="yes",J438="yes",K438="yes"="yes"),1,""))</f>
        <v/>
      </c>
    </row>
    <row r="439" spans="2:48" ht="36" thickBot="1" x14ac:dyDescent="0.4">
      <c r="B439" s="164">
        <v>5310</v>
      </c>
      <c r="C439" s="16" t="s">
        <v>3282</v>
      </c>
      <c r="D439" s="32" t="s">
        <v>1827</v>
      </c>
      <c r="E439" s="118"/>
      <c r="F439" s="119" t="s">
        <v>128</v>
      </c>
      <c r="G439" s="30" t="s">
        <v>21</v>
      </c>
      <c r="H439" s="30" t="s">
        <v>128</v>
      </c>
      <c r="I439" s="30" t="s">
        <v>128</v>
      </c>
      <c r="J439" s="30" t="s">
        <v>21</v>
      </c>
      <c r="K439" s="30" t="s">
        <v>21</v>
      </c>
      <c r="L439" s="22"/>
      <c r="M439" s="20"/>
      <c r="N439" s="20"/>
      <c r="O439" s="20"/>
      <c r="P439" s="20"/>
      <c r="Q439" s="20"/>
      <c r="R439" s="20"/>
      <c r="S439" s="120"/>
      <c r="T439" s="181" t="str">
        <f>Table3[[#This Row],[Column12]]</f>
        <v>Auto:</v>
      </c>
      <c r="U439" s="25"/>
      <c r="V439" s="51" t="str">
        <f>IF(Table3[[#This Row],[TagOrderMethod]]="Ratio:","plants per 1 tag",IF(Table3[[#This Row],[TagOrderMethod]]="tags included","",IF(Table3[[#This Row],[TagOrderMethod]]="Qty:","tags",IF(Table3[[#This Row],[TagOrderMethod]]="Auto:",IF(U439&lt;&gt;"","tags","")))))</f>
        <v/>
      </c>
      <c r="W439" s="17">
        <v>50</v>
      </c>
      <c r="X439" s="17" t="str">
        <f>IF(ISNUMBER(SEARCH("tag",Table3[[#This Row],[Notes]])), "Yes", "No")</f>
        <v>No</v>
      </c>
      <c r="Y439" s="17" t="str">
        <f>IF(Table3[[#This Row],[Column11]]="yes","tags included","Auto:")</f>
        <v>Auto:</v>
      </c>
      <c r="Z4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Row],[TagOrderMethod]]="Auto:",IF(U439&gt;0,U439,IF(COUNTBLANK(L439:S439)=8,"",(IF(Table3[[#This Row],[Column11]]&lt;&gt;"no",Table3[[#This Row],[Size]]*(SUM(Table3[[#This Row],[Date 1]:[Date 8]])),"")))),""))),(Table3[[#This Row],[Bundle]])),"")</f>
        <v/>
      </c>
      <c r="AB439" s="94" t="str">
        <f t="shared" si="7"/>
        <v/>
      </c>
      <c r="AC439" s="75"/>
      <c r="AD439" s="42"/>
      <c r="AE439" s="43"/>
      <c r="AF439" s="44"/>
      <c r="AG439" s="134" t="s">
        <v>2717</v>
      </c>
      <c r="AH439" s="134" t="s">
        <v>21</v>
      </c>
      <c r="AI439" s="134" t="s">
        <v>2718</v>
      </c>
      <c r="AJ439" s="134" t="s">
        <v>2719</v>
      </c>
      <c r="AK439" s="134" t="s">
        <v>21</v>
      </c>
      <c r="AL439" s="134" t="s">
        <v>21</v>
      </c>
      <c r="AM439" s="134" t="b">
        <f>IF(AND(Table3[[#This Row],[Column68]]=TRUE,COUNTBLANK(Table3[[#This Row],[Date 1]:[Date 8]])=8),TRUE,FALSE)</f>
        <v>0</v>
      </c>
      <c r="AN439" s="134" t="b">
        <f>COUNTIF(Table3[[#This Row],[512]:[51]],"yes")&gt;0</f>
        <v>0</v>
      </c>
      <c r="AO439" s="45" t="str">
        <f>IF(Table3[[#This Row],[512]]="yes",Table3[[#This Row],[Column1]],"")</f>
        <v/>
      </c>
      <c r="AP439" s="45" t="str">
        <f>IF(Table3[[#This Row],[250]]="yes",Table3[[#This Row],[Column1.5]],"")</f>
        <v/>
      </c>
      <c r="AQ439" s="45" t="str">
        <f>IF(Table3[[#This Row],[288]]="yes",Table3[[#This Row],[Column2]],"")</f>
        <v/>
      </c>
      <c r="AR439" s="45" t="str">
        <f>IF(Table3[[#This Row],[144]]="yes",Table3[[#This Row],[Column3]],"")</f>
        <v/>
      </c>
      <c r="AS439" s="45" t="str">
        <f>IF(Table3[[#This Row],[26]]="yes",Table3[[#This Row],[Column4]],"")</f>
        <v/>
      </c>
      <c r="AT439" s="45" t="str">
        <f>IF(Table3[[#This Row],[51]]="yes",Table3[[#This Row],[Column5]],"")</f>
        <v/>
      </c>
      <c r="AU439" s="29" t="str">
        <f>IF(COUNTBLANK(Table3[[#This Row],[Date 1]:[Date 8]])=7,IF(Table3[[#This Row],[Column9]]&lt;&gt;"",IF(SUM(L439:S439)&lt;&gt;0,Table3[[#This Row],[Column9]],""),""),(SUBSTITUTE(TRIM(SUBSTITUTE(AO439&amp;","&amp;AP439&amp;","&amp;AQ439&amp;","&amp;AR439&amp;","&amp;AS439&amp;","&amp;AT439&amp;",",","," "))," ",", ")))</f>
        <v/>
      </c>
      <c r="AV439" s="35" t="str">
        <f>IF(COUNTBLANK(L439:AC439)&lt;&gt;13,IF(Table3[[#This Row],[Comments]]="Please order in multiples of 20. Minimum order of 100.",IF(COUNTBLANK(Table3[[#This Row],[Date 1]:[Order]])=12,"",1),1),IF(OR(F439="yes",G439="yes",H439="yes",I439="yes",J439="yes",K439="yes"="yes"),1,""))</f>
        <v/>
      </c>
    </row>
    <row r="440" spans="2:48" ht="36" thickBot="1" x14ac:dyDescent="0.4">
      <c r="B440" s="164">
        <v>5315</v>
      </c>
      <c r="C440" s="16" t="s">
        <v>3282</v>
      </c>
      <c r="D440" s="32" t="s">
        <v>2343</v>
      </c>
      <c r="E440" s="118"/>
      <c r="F440" s="119" t="s">
        <v>128</v>
      </c>
      <c r="G440" s="30" t="s">
        <v>21</v>
      </c>
      <c r="H440" s="30" t="s">
        <v>128</v>
      </c>
      <c r="I440" s="30" t="s">
        <v>128</v>
      </c>
      <c r="J440" s="30" t="s">
        <v>21</v>
      </c>
      <c r="K440" s="30" t="s">
        <v>21</v>
      </c>
      <c r="L440" s="22"/>
      <c r="M440" s="20"/>
      <c r="N440" s="20"/>
      <c r="O440" s="20"/>
      <c r="P440" s="20"/>
      <c r="Q440" s="20"/>
      <c r="R440" s="20"/>
      <c r="S440" s="120"/>
      <c r="T440" s="181" t="str">
        <f>Table3[[#This Row],[Column12]]</f>
        <v>Auto:</v>
      </c>
      <c r="U440" s="25"/>
      <c r="V440" s="51" t="str">
        <f>IF(Table3[[#This Row],[TagOrderMethod]]="Ratio:","plants per 1 tag",IF(Table3[[#This Row],[TagOrderMethod]]="tags included","",IF(Table3[[#This Row],[TagOrderMethod]]="Qty:","tags",IF(Table3[[#This Row],[TagOrderMethod]]="Auto:",IF(U440&lt;&gt;"","tags","")))))</f>
        <v/>
      </c>
      <c r="W440" s="17">
        <v>50</v>
      </c>
      <c r="X440" s="17" t="str">
        <f>IF(ISNUMBER(SEARCH("tag",Table3[[#This Row],[Notes]])), "Yes", "No")</f>
        <v>No</v>
      </c>
      <c r="Y440" s="17" t="str">
        <f>IF(Table3[[#This Row],[Column11]]="yes","tags included","Auto:")</f>
        <v>Auto:</v>
      </c>
      <c r="Z4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Row],[TagOrderMethod]]="Auto:",IF(U440&gt;0,U440,IF(COUNTBLANK(L440:S440)=8,"",(IF(Table3[[#This Row],[Column11]]&lt;&gt;"no",Table3[[#This Row],[Size]]*(SUM(Table3[[#This Row],[Date 1]:[Date 8]])),"")))),""))),(Table3[[#This Row],[Bundle]])),"")</f>
        <v/>
      </c>
      <c r="AB440" s="94" t="str">
        <f t="shared" si="7"/>
        <v/>
      </c>
      <c r="AC440" s="75"/>
      <c r="AD440" s="42"/>
      <c r="AE440" s="43"/>
      <c r="AF440" s="44"/>
      <c r="AG440" s="134" t="s">
        <v>4537</v>
      </c>
      <c r="AH440" s="134" t="s">
        <v>21</v>
      </c>
      <c r="AI440" s="134" t="s">
        <v>4538</v>
      </c>
      <c r="AJ440" s="134" t="s">
        <v>4539</v>
      </c>
      <c r="AK440" s="134" t="s">
        <v>21</v>
      </c>
      <c r="AL440" s="134" t="s">
        <v>21</v>
      </c>
      <c r="AM440" s="134" t="b">
        <f>IF(AND(Table3[[#This Row],[Column68]]=TRUE,COUNTBLANK(Table3[[#This Row],[Date 1]:[Date 8]])=8),TRUE,FALSE)</f>
        <v>0</v>
      </c>
      <c r="AN440" s="134" t="b">
        <f>COUNTIF(Table3[[#This Row],[512]:[51]],"yes")&gt;0</f>
        <v>0</v>
      </c>
      <c r="AO440" s="45" t="str">
        <f>IF(Table3[[#This Row],[512]]="yes",Table3[[#This Row],[Column1]],"")</f>
        <v/>
      </c>
      <c r="AP440" s="45" t="str">
        <f>IF(Table3[[#This Row],[250]]="yes",Table3[[#This Row],[Column1.5]],"")</f>
        <v/>
      </c>
      <c r="AQ440" s="45" t="str">
        <f>IF(Table3[[#This Row],[288]]="yes",Table3[[#This Row],[Column2]],"")</f>
        <v/>
      </c>
      <c r="AR440" s="45" t="str">
        <f>IF(Table3[[#This Row],[144]]="yes",Table3[[#This Row],[Column3]],"")</f>
        <v/>
      </c>
      <c r="AS440" s="45" t="str">
        <f>IF(Table3[[#This Row],[26]]="yes",Table3[[#This Row],[Column4]],"")</f>
        <v/>
      </c>
      <c r="AT440" s="45" t="str">
        <f>IF(Table3[[#This Row],[51]]="yes",Table3[[#This Row],[Column5]],"")</f>
        <v/>
      </c>
      <c r="AU440" s="29" t="str">
        <f>IF(COUNTBLANK(Table3[[#This Row],[Date 1]:[Date 8]])=7,IF(Table3[[#This Row],[Column9]]&lt;&gt;"",IF(SUM(L440:S440)&lt;&gt;0,Table3[[#This Row],[Column9]],""),""),(SUBSTITUTE(TRIM(SUBSTITUTE(AO440&amp;","&amp;AP440&amp;","&amp;AQ440&amp;","&amp;AR440&amp;","&amp;AS440&amp;","&amp;AT440&amp;",",","," "))," ",", ")))</f>
        <v/>
      </c>
      <c r="AV440" s="35" t="str">
        <f>IF(COUNTBLANK(L440:AC440)&lt;&gt;13,IF(Table3[[#This Row],[Comments]]="Please order in multiples of 20. Minimum order of 100.",IF(COUNTBLANK(Table3[[#This Row],[Date 1]:[Order]])=12,"",1),1),IF(OR(F440="yes",G440="yes",H440="yes",I440="yes",J440="yes",K440="yes"="yes"),1,""))</f>
        <v/>
      </c>
    </row>
    <row r="441" spans="2:48" ht="36" thickBot="1" x14ac:dyDescent="0.4">
      <c r="B441" s="164">
        <v>5320</v>
      </c>
      <c r="C441" s="16" t="s">
        <v>3282</v>
      </c>
      <c r="D441" s="32" t="s">
        <v>1558</v>
      </c>
      <c r="E441" s="118"/>
      <c r="F441" s="119" t="s">
        <v>128</v>
      </c>
      <c r="G441" s="30" t="s">
        <v>21</v>
      </c>
      <c r="H441" s="30" t="s">
        <v>128</v>
      </c>
      <c r="I441" s="30" t="s">
        <v>128</v>
      </c>
      <c r="J441" s="30" t="s">
        <v>128</v>
      </c>
      <c r="K441" s="30" t="s">
        <v>21</v>
      </c>
      <c r="L441" s="22"/>
      <c r="M441" s="20"/>
      <c r="N441" s="20"/>
      <c r="O441" s="20"/>
      <c r="P441" s="20"/>
      <c r="Q441" s="20"/>
      <c r="R441" s="20"/>
      <c r="S441" s="120"/>
      <c r="T441" s="181" t="str">
        <f>Table3[[#This Row],[Column12]]</f>
        <v>Auto:</v>
      </c>
      <c r="U441" s="25"/>
      <c r="V441" s="51" t="str">
        <f>IF(Table3[[#This Row],[TagOrderMethod]]="Ratio:","plants per 1 tag",IF(Table3[[#This Row],[TagOrderMethod]]="tags included","",IF(Table3[[#This Row],[TagOrderMethod]]="Qty:","tags",IF(Table3[[#This Row],[TagOrderMethod]]="Auto:",IF(U441&lt;&gt;"","tags","")))))</f>
        <v/>
      </c>
      <c r="W441" s="17">
        <v>50</v>
      </c>
      <c r="X441" s="17" t="str">
        <f>IF(ISNUMBER(SEARCH("tag",Table3[[#This Row],[Notes]])), "Yes", "No")</f>
        <v>No</v>
      </c>
      <c r="Y441" s="17" t="str">
        <f>IF(Table3[[#This Row],[Column11]]="yes","tags included","Auto:")</f>
        <v>Auto:</v>
      </c>
      <c r="Z4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Row],[TagOrderMethod]]="Auto:",IF(U441&gt;0,U441,IF(COUNTBLANK(L441:S441)=8,"",(IF(Table3[[#This Row],[Column11]]&lt;&gt;"no",Table3[[#This Row],[Size]]*(SUM(Table3[[#This Row],[Date 1]:[Date 8]])),"")))),""))),(Table3[[#This Row],[Bundle]])),"")</f>
        <v/>
      </c>
      <c r="AB441" s="94" t="str">
        <f t="shared" si="7"/>
        <v/>
      </c>
      <c r="AC441" s="75"/>
      <c r="AD441" s="42"/>
      <c r="AE441" s="43"/>
      <c r="AF441" s="44"/>
      <c r="AG441" s="134" t="s">
        <v>2720</v>
      </c>
      <c r="AH441" s="134" t="s">
        <v>21</v>
      </c>
      <c r="AI441" s="134" t="s">
        <v>2721</v>
      </c>
      <c r="AJ441" s="134" t="s">
        <v>2722</v>
      </c>
      <c r="AK441" s="134" t="s">
        <v>4540</v>
      </c>
      <c r="AL441" s="134" t="s">
        <v>21</v>
      </c>
      <c r="AM441" s="134" t="b">
        <f>IF(AND(Table3[[#This Row],[Column68]]=TRUE,COUNTBLANK(Table3[[#This Row],[Date 1]:[Date 8]])=8),TRUE,FALSE)</f>
        <v>0</v>
      </c>
      <c r="AN441" s="134" t="b">
        <f>COUNTIF(Table3[[#This Row],[512]:[51]],"yes")&gt;0</f>
        <v>0</v>
      </c>
      <c r="AO441" s="45" t="str">
        <f>IF(Table3[[#This Row],[512]]="yes",Table3[[#This Row],[Column1]],"")</f>
        <v/>
      </c>
      <c r="AP441" s="45" t="str">
        <f>IF(Table3[[#This Row],[250]]="yes",Table3[[#This Row],[Column1.5]],"")</f>
        <v/>
      </c>
      <c r="AQ441" s="45" t="str">
        <f>IF(Table3[[#This Row],[288]]="yes",Table3[[#This Row],[Column2]],"")</f>
        <v/>
      </c>
      <c r="AR441" s="45" t="str">
        <f>IF(Table3[[#This Row],[144]]="yes",Table3[[#This Row],[Column3]],"")</f>
        <v/>
      </c>
      <c r="AS441" s="45" t="str">
        <f>IF(Table3[[#This Row],[26]]="yes",Table3[[#This Row],[Column4]],"")</f>
        <v/>
      </c>
      <c r="AT441" s="45" t="str">
        <f>IF(Table3[[#This Row],[51]]="yes",Table3[[#This Row],[Column5]],"")</f>
        <v/>
      </c>
      <c r="AU441" s="29" t="str">
        <f>IF(COUNTBLANK(Table3[[#This Row],[Date 1]:[Date 8]])=7,IF(Table3[[#This Row],[Column9]]&lt;&gt;"",IF(SUM(L441:S441)&lt;&gt;0,Table3[[#This Row],[Column9]],""),""),(SUBSTITUTE(TRIM(SUBSTITUTE(AO441&amp;","&amp;AP441&amp;","&amp;AQ441&amp;","&amp;AR441&amp;","&amp;AS441&amp;","&amp;AT441&amp;",",","," "))," ",", ")))</f>
        <v/>
      </c>
      <c r="AV441" s="35" t="str">
        <f>IF(COUNTBLANK(L441:AC441)&lt;&gt;13,IF(Table3[[#This Row],[Comments]]="Please order in multiples of 20. Minimum order of 100.",IF(COUNTBLANK(Table3[[#This Row],[Date 1]:[Order]])=12,"",1),1),IF(OR(F441="yes",G441="yes",H441="yes",I441="yes",J441="yes",K441="yes"="yes"),1,""))</f>
        <v/>
      </c>
    </row>
    <row r="442" spans="2:48" ht="36" thickBot="1" x14ac:dyDescent="0.4">
      <c r="B442" s="164">
        <v>5325</v>
      </c>
      <c r="C442" s="16" t="s">
        <v>3282</v>
      </c>
      <c r="D442" s="32" t="s">
        <v>1559</v>
      </c>
      <c r="E442" s="118"/>
      <c r="F442" s="119" t="s">
        <v>128</v>
      </c>
      <c r="G442" s="30" t="s">
        <v>21</v>
      </c>
      <c r="H442" s="30" t="s">
        <v>128</v>
      </c>
      <c r="I442" s="30" t="s">
        <v>128</v>
      </c>
      <c r="J442" s="30" t="s">
        <v>128</v>
      </c>
      <c r="K442" s="30" t="s">
        <v>21</v>
      </c>
      <c r="L442" s="22"/>
      <c r="M442" s="20"/>
      <c r="N442" s="20"/>
      <c r="O442" s="20"/>
      <c r="P442" s="20"/>
      <c r="Q442" s="20"/>
      <c r="R442" s="20"/>
      <c r="S442" s="120"/>
      <c r="T442" s="181" t="str">
        <f>Table3[[#This Row],[Column12]]</f>
        <v>Auto:</v>
      </c>
      <c r="U442" s="25"/>
      <c r="V442" s="51" t="str">
        <f>IF(Table3[[#This Row],[TagOrderMethod]]="Ratio:","plants per 1 tag",IF(Table3[[#This Row],[TagOrderMethod]]="tags included","",IF(Table3[[#This Row],[TagOrderMethod]]="Qty:","tags",IF(Table3[[#This Row],[TagOrderMethod]]="Auto:",IF(U442&lt;&gt;"","tags","")))))</f>
        <v/>
      </c>
      <c r="W442" s="17">
        <v>50</v>
      </c>
      <c r="X442" s="17" t="str">
        <f>IF(ISNUMBER(SEARCH("tag",Table3[[#This Row],[Notes]])), "Yes", "No")</f>
        <v>No</v>
      </c>
      <c r="Y442" s="17" t="str">
        <f>IF(Table3[[#This Row],[Column11]]="yes","tags included","Auto:")</f>
        <v>Auto:</v>
      </c>
      <c r="Z4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Row],[TagOrderMethod]]="Auto:",IF(U442&gt;0,U442,IF(COUNTBLANK(L442:S442)=8,"",(IF(Table3[[#This Row],[Column11]]&lt;&gt;"no",Table3[[#This Row],[Size]]*(SUM(Table3[[#This Row],[Date 1]:[Date 8]])),"")))),""))),(Table3[[#This Row],[Bundle]])),"")</f>
        <v/>
      </c>
      <c r="AB442" s="94" t="str">
        <f t="shared" si="7"/>
        <v/>
      </c>
      <c r="AC442" s="75"/>
      <c r="AD442" s="42"/>
      <c r="AE442" s="43"/>
      <c r="AF442" s="44"/>
      <c r="AG442" s="134" t="s">
        <v>2723</v>
      </c>
      <c r="AH442" s="134" t="s">
        <v>21</v>
      </c>
      <c r="AI442" s="134" t="s">
        <v>2724</v>
      </c>
      <c r="AJ442" s="134" t="s">
        <v>2725</v>
      </c>
      <c r="AK442" s="134" t="s">
        <v>4541</v>
      </c>
      <c r="AL442" s="134" t="s">
        <v>21</v>
      </c>
      <c r="AM442" s="134" t="b">
        <f>IF(AND(Table3[[#This Row],[Column68]]=TRUE,COUNTBLANK(Table3[[#This Row],[Date 1]:[Date 8]])=8),TRUE,FALSE)</f>
        <v>0</v>
      </c>
      <c r="AN442" s="134" t="b">
        <f>COUNTIF(Table3[[#This Row],[512]:[51]],"yes")&gt;0</f>
        <v>0</v>
      </c>
      <c r="AO442" s="45" t="str">
        <f>IF(Table3[[#This Row],[512]]="yes",Table3[[#This Row],[Column1]],"")</f>
        <v/>
      </c>
      <c r="AP442" s="45" t="str">
        <f>IF(Table3[[#This Row],[250]]="yes",Table3[[#This Row],[Column1.5]],"")</f>
        <v/>
      </c>
      <c r="AQ442" s="45" t="str">
        <f>IF(Table3[[#This Row],[288]]="yes",Table3[[#This Row],[Column2]],"")</f>
        <v/>
      </c>
      <c r="AR442" s="45" t="str">
        <f>IF(Table3[[#This Row],[144]]="yes",Table3[[#This Row],[Column3]],"")</f>
        <v/>
      </c>
      <c r="AS442" s="45" t="str">
        <f>IF(Table3[[#This Row],[26]]="yes",Table3[[#This Row],[Column4]],"")</f>
        <v/>
      </c>
      <c r="AT442" s="45" t="str">
        <f>IF(Table3[[#This Row],[51]]="yes",Table3[[#This Row],[Column5]],"")</f>
        <v/>
      </c>
      <c r="AU442" s="29" t="str">
        <f>IF(COUNTBLANK(Table3[[#This Row],[Date 1]:[Date 8]])=7,IF(Table3[[#This Row],[Column9]]&lt;&gt;"",IF(SUM(L442:S442)&lt;&gt;0,Table3[[#This Row],[Column9]],""),""),(SUBSTITUTE(TRIM(SUBSTITUTE(AO442&amp;","&amp;AP442&amp;","&amp;AQ442&amp;","&amp;AR442&amp;","&amp;AS442&amp;","&amp;AT442&amp;",",","," "))," ",", ")))</f>
        <v/>
      </c>
      <c r="AV442" s="35" t="str">
        <f>IF(COUNTBLANK(L442:AC442)&lt;&gt;13,IF(Table3[[#This Row],[Comments]]="Please order in multiples of 20. Minimum order of 100.",IF(COUNTBLANK(Table3[[#This Row],[Date 1]:[Order]])=12,"",1),1),IF(OR(F442="yes",G442="yes",H442="yes",I442="yes",J442="yes",K442="yes"="yes"),1,""))</f>
        <v/>
      </c>
    </row>
    <row r="443" spans="2:48" ht="36" thickBot="1" x14ac:dyDescent="0.4">
      <c r="B443" s="164">
        <v>5330</v>
      </c>
      <c r="C443" s="16" t="s">
        <v>3282</v>
      </c>
      <c r="D443" s="32" t="s">
        <v>1560</v>
      </c>
      <c r="E443" s="118"/>
      <c r="F443" s="119" t="s">
        <v>128</v>
      </c>
      <c r="G443" s="30" t="s">
        <v>21</v>
      </c>
      <c r="H443" s="30" t="s">
        <v>128</v>
      </c>
      <c r="I443" s="30" t="s">
        <v>128</v>
      </c>
      <c r="J443" s="30" t="s">
        <v>128</v>
      </c>
      <c r="K443" s="30" t="s">
        <v>21</v>
      </c>
      <c r="L443" s="22"/>
      <c r="M443" s="20"/>
      <c r="N443" s="20"/>
      <c r="O443" s="20"/>
      <c r="P443" s="20"/>
      <c r="Q443" s="20"/>
      <c r="R443" s="20"/>
      <c r="S443" s="120"/>
      <c r="T443" s="181" t="str">
        <f>Table3[[#This Row],[Column12]]</f>
        <v>Auto:</v>
      </c>
      <c r="U443" s="25"/>
      <c r="V443" s="51" t="str">
        <f>IF(Table3[[#This Row],[TagOrderMethod]]="Ratio:","plants per 1 tag",IF(Table3[[#This Row],[TagOrderMethod]]="tags included","",IF(Table3[[#This Row],[TagOrderMethod]]="Qty:","tags",IF(Table3[[#This Row],[TagOrderMethod]]="Auto:",IF(U443&lt;&gt;"","tags","")))))</f>
        <v/>
      </c>
      <c r="W443" s="17">
        <v>50</v>
      </c>
      <c r="X443" s="17" t="str">
        <f>IF(ISNUMBER(SEARCH("tag",Table3[[#This Row],[Notes]])), "Yes", "No")</f>
        <v>No</v>
      </c>
      <c r="Y443" s="17" t="str">
        <f>IF(Table3[[#This Row],[Column11]]="yes","tags included","Auto:")</f>
        <v>Auto:</v>
      </c>
      <c r="Z4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Row],[TagOrderMethod]]="Auto:",IF(U443&gt;0,U443,IF(COUNTBLANK(L443:S443)=8,"",(IF(Table3[[#This Row],[Column11]]&lt;&gt;"no",Table3[[#This Row],[Size]]*(SUM(Table3[[#This Row],[Date 1]:[Date 8]])),"")))),""))),(Table3[[#This Row],[Bundle]])),"")</f>
        <v/>
      </c>
      <c r="AB443" s="94" t="str">
        <f t="shared" si="7"/>
        <v/>
      </c>
      <c r="AC443" s="75"/>
      <c r="AD443" s="42"/>
      <c r="AE443" s="43"/>
      <c r="AF443" s="44"/>
      <c r="AG443" s="134" t="s">
        <v>4542</v>
      </c>
      <c r="AH443" s="134" t="s">
        <v>21</v>
      </c>
      <c r="AI443" s="134" t="s">
        <v>4543</v>
      </c>
      <c r="AJ443" s="134" t="s">
        <v>4544</v>
      </c>
      <c r="AK443" s="134" t="s">
        <v>4545</v>
      </c>
      <c r="AL443" s="134" t="s">
        <v>21</v>
      </c>
      <c r="AM443" s="134" t="b">
        <f>IF(AND(Table3[[#This Row],[Column68]]=TRUE,COUNTBLANK(Table3[[#This Row],[Date 1]:[Date 8]])=8),TRUE,FALSE)</f>
        <v>0</v>
      </c>
      <c r="AN443" s="134" t="b">
        <f>COUNTIF(Table3[[#This Row],[512]:[51]],"yes")&gt;0</f>
        <v>0</v>
      </c>
      <c r="AO443" s="45" t="str">
        <f>IF(Table3[[#This Row],[512]]="yes",Table3[[#This Row],[Column1]],"")</f>
        <v/>
      </c>
      <c r="AP443" s="45" t="str">
        <f>IF(Table3[[#This Row],[250]]="yes",Table3[[#This Row],[Column1.5]],"")</f>
        <v/>
      </c>
      <c r="AQ443" s="45" t="str">
        <f>IF(Table3[[#This Row],[288]]="yes",Table3[[#This Row],[Column2]],"")</f>
        <v/>
      </c>
      <c r="AR443" s="45" t="str">
        <f>IF(Table3[[#This Row],[144]]="yes",Table3[[#This Row],[Column3]],"")</f>
        <v/>
      </c>
      <c r="AS443" s="45" t="str">
        <f>IF(Table3[[#This Row],[26]]="yes",Table3[[#This Row],[Column4]],"")</f>
        <v/>
      </c>
      <c r="AT443" s="45" t="str">
        <f>IF(Table3[[#This Row],[51]]="yes",Table3[[#This Row],[Column5]],"")</f>
        <v/>
      </c>
      <c r="AU443" s="29" t="str">
        <f>IF(COUNTBLANK(Table3[[#This Row],[Date 1]:[Date 8]])=7,IF(Table3[[#This Row],[Column9]]&lt;&gt;"",IF(SUM(L443:S443)&lt;&gt;0,Table3[[#This Row],[Column9]],""),""),(SUBSTITUTE(TRIM(SUBSTITUTE(AO443&amp;","&amp;AP443&amp;","&amp;AQ443&amp;","&amp;AR443&amp;","&amp;AS443&amp;","&amp;AT443&amp;",",","," "))," ",", ")))</f>
        <v/>
      </c>
      <c r="AV443" s="35" t="str">
        <f>IF(COUNTBLANK(L443:AC443)&lt;&gt;13,IF(Table3[[#This Row],[Comments]]="Please order in multiples of 20. Minimum order of 100.",IF(COUNTBLANK(Table3[[#This Row],[Date 1]:[Order]])=12,"",1),1),IF(OR(F443="yes",G443="yes",H443="yes",I443="yes",J443="yes",K443="yes"="yes"),1,""))</f>
        <v/>
      </c>
    </row>
    <row r="444" spans="2:48" ht="36" thickBot="1" x14ac:dyDescent="0.4">
      <c r="B444" s="164">
        <v>5335</v>
      </c>
      <c r="C444" s="16" t="s">
        <v>3282</v>
      </c>
      <c r="D444" s="32" t="s">
        <v>3329</v>
      </c>
      <c r="E444" s="118"/>
      <c r="F444" s="119" t="s">
        <v>128</v>
      </c>
      <c r="G444" s="30" t="s">
        <v>21</v>
      </c>
      <c r="H444" s="30" t="s">
        <v>128</v>
      </c>
      <c r="I444" s="30" t="s">
        <v>128</v>
      </c>
      <c r="J444" s="30" t="s">
        <v>128</v>
      </c>
      <c r="K444" s="30" t="s">
        <v>21</v>
      </c>
      <c r="L444" s="22"/>
      <c r="M444" s="20"/>
      <c r="N444" s="20"/>
      <c r="O444" s="20"/>
      <c r="P444" s="20"/>
      <c r="Q444" s="20"/>
      <c r="R444" s="20"/>
      <c r="S444" s="120"/>
      <c r="T444" s="181" t="str">
        <f>Table3[[#This Row],[Column12]]</f>
        <v>Auto:</v>
      </c>
      <c r="U444" s="25"/>
      <c r="V444" s="51" t="str">
        <f>IF(Table3[[#This Row],[TagOrderMethod]]="Ratio:","plants per 1 tag",IF(Table3[[#This Row],[TagOrderMethod]]="tags included","",IF(Table3[[#This Row],[TagOrderMethod]]="Qty:","tags",IF(Table3[[#This Row],[TagOrderMethod]]="Auto:",IF(U444&lt;&gt;"","tags","")))))</f>
        <v/>
      </c>
      <c r="W444" s="17">
        <v>50</v>
      </c>
      <c r="X444" s="17" t="str">
        <f>IF(ISNUMBER(SEARCH("tag",Table3[[#This Row],[Notes]])), "Yes", "No")</f>
        <v>No</v>
      </c>
      <c r="Y444" s="17" t="str">
        <f>IF(Table3[[#This Row],[Column11]]="yes","tags included","Auto:")</f>
        <v>Auto:</v>
      </c>
      <c r="Z4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Row],[TagOrderMethod]]="Auto:",IF(U444&gt;0,U444,IF(COUNTBLANK(L444:S444)=8,"",(IF(Table3[[#This Row],[Column11]]&lt;&gt;"no",Table3[[#This Row],[Size]]*(SUM(Table3[[#This Row],[Date 1]:[Date 8]])),"")))),""))),(Table3[[#This Row],[Bundle]])),"")</f>
        <v/>
      </c>
      <c r="AB444" s="94" t="str">
        <f t="shared" si="7"/>
        <v/>
      </c>
      <c r="AC444" s="75"/>
      <c r="AD444" s="42"/>
      <c r="AE444" s="43"/>
      <c r="AF444" s="44"/>
      <c r="AG444" s="134" t="s">
        <v>2726</v>
      </c>
      <c r="AH444" s="134" t="s">
        <v>21</v>
      </c>
      <c r="AI444" s="134" t="s">
        <v>2727</v>
      </c>
      <c r="AJ444" s="134" t="s">
        <v>2728</v>
      </c>
      <c r="AK444" s="134" t="s">
        <v>4546</v>
      </c>
      <c r="AL444" s="134" t="s">
        <v>21</v>
      </c>
      <c r="AM444" s="134" t="b">
        <f>IF(AND(Table3[[#This Row],[Column68]]=TRUE,COUNTBLANK(Table3[[#This Row],[Date 1]:[Date 8]])=8),TRUE,FALSE)</f>
        <v>0</v>
      </c>
      <c r="AN444" s="134" t="b">
        <f>COUNTIF(Table3[[#This Row],[512]:[51]],"yes")&gt;0</f>
        <v>0</v>
      </c>
      <c r="AO444" s="45" t="str">
        <f>IF(Table3[[#This Row],[512]]="yes",Table3[[#This Row],[Column1]],"")</f>
        <v/>
      </c>
      <c r="AP444" s="45" t="str">
        <f>IF(Table3[[#This Row],[250]]="yes",Table3[[#This Row],[Column1.5]],"")</f>
        <v/>
      </c>
      <c r="AQ444" s="45" t="str">
        <f>IF(Table3[[#This Row],[288]]="yes",Table3[[#This Row],[Column2]],"")</f>
        <v/>
      </c>
      <c r="AR444" s="45" t="str">
        <f>IF(Table3[[#This Row],[144]]="yes",Table3[[#This Row],[Column3]],"")</f>
        <v/>
      </c>
      <c r="AS444" s="45" t="str">
        <f>IF(Table3[[#This Row],[26]]="yes",Table3[[#This Row],[Column4]],"")</f>
        <v/>
      </c>
      <c r="AT444" s="45" t="str">
        <f>IF(Table3[[#This Row],[51]]="yes",Table3[[#This Row],[Column5]],"")</f>
        <v/>
      </c>
      <c r="AU444" s="29" t="str">
        <f>IF(COUNTBLANK(Table3[[#This Row],[Date 1]:[Date 8]])=7,IF(Table3[[#This Row],[Column9]]&lt;&gt;"",IF(SUM(L444:S444)&lt;&gt;0,Table3[[#This Row],[Column9]],""),""),(SUBSTITUTE(TRIM(SUBSTITUTE(AO444&amp;","&amp;AP444&amp;","&amp;AQ444&amp;","&amp;AR444&amp;","&amp;AS444&amp;","&amp;AT444&amp;",",","," "))," ",", ")))</f>
        <v/>
      </c>
      <c r="AV444" s="35" t="str">
        <f>IF(COUNTBLANK(L444:AC444)&lt;&gt;13,IF(Table3[[#This Row],[Comments]]="Please order in multiples of 20. Minimum order of 100.",IF(COUNTBLANK(Table3[[#This Row],[Date 1]:[Order]])=12,"",1),1),IF(OR(F444="yes",G444="yes",H444="yes",I444="yes",J444="yes",K444="yes"="yes"),1,""))</f>
        <v/>
      </c>
    </row>
    <row r="445" spans="2:48" ht="36" thickBot="1" x14ac:dyDescent="0.4">
      <c r="B445" s="164">
        <v>5340</v>
      </c>
      <c r="C445" s="16" t="s">
        <v>3282</v>
      </c>
      <c r="D445" s="32" t="s">
        <v>2344</v>
      </c>
      <c r="E445" s="118"/>
      <c r="F445" s="119" t="s">
        <v>128</v>
      </c>
      <c r="G445" s="30" t="s">
        <v>21</v>
      </c>
      <c r="H445" s="30" t="s">
        <v>128</v>
      </c>
      <c r="I445" s="30" t="s">
        <v>128</v>
      </c>
      <c r="J445" s="30" t="s">
        <v>128</v>
      </c>
      <c r="K445" s="30" t="s">
        <v>21</v>
      </c>
      <c r="L445" s="22"/>
      <c r="M445" s="20"/>
      <c r="N445" s="20"/>
      <c r="O445" s="20"/>
      <c r="P445" s="20"/>
      <c r="Q445" s="20"/>
      <c r="R445" s="20"/>
      <c r="S445" s="120"/>
      <c r="T445" s="181" t="str">
        <f>Table3[[#This Row],[Column12]]</f>
        <v>Auto:</v>
      </c>
      <c r="U445" s="25"/>
      <c r="V445" s="51" t="str">
        <f>IF(Table3[[#This Row],[TagOrderMethod]]="Ratio:","plants per 1 tag",IF(Table3[[#This Row],[TagOrderMethod]]="tags included","",IF(Table3[[#This Row],[TagOrderMethod]]="Qty:","tags",IF(Table3[[#This Row],[TagOrderMethod]]="Auto:",IF(U445&lt;&gt;"","tags","")))))</f>
        <v/>
      </c>
      <c r="W445" s="17">
        <v>50</v>
      </c>
      <c r="X445" s="17" t="str">
        <f>IF(ISNUMBER(SEARCH("tag",Table3[[#This Row],[Notes]])), "Yes", "No")</f>
        <v>No</v>
      </c>
      <c r="Y445" s="17" t="str">
        <f>IF(Table3[[#This Row],[Column11]]="yes","tags included","Auto:")</f>
        <v>Auto:</v>
      </c>
      <c r="Z4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Row],[TagOrderMethod]]="Auto:",IF(U445&gt;0,U445,IF(COUNTBLANK(L445:S445)=8,"",(IF(Table3[[#This Row],[Column11]]&lt;&gt;"no",Table3[[#This Row],[Size]]*(SUM(Table3[[#This Row],[Date 1]:[Date 8]])),"")))),""))),(Table3[[#This Row],[Bundle]])),"")</f>
        <v/>
      </c>
      <c r="AB445" s="94" t="str">
        <f t="shared" si="7"/>
        <v/>
      </c>
      <c r="AC445" s="75"/>
      <c r="AD445" s="42"/>
      <c r="AE445" s="43"/>
      <c r="AF445" s="44"/>
      <c r="AG445" s="134" t="s">
        <v>2729</v>
      </c>
      <c r="AH445" s="134" t="s">
        <v>21</v>
      </c>
      <c r="AI445" s="134" t="s">
        <v>2730</v>
      </c>
      <c r="AJ445" s="134" t="s">
        <v>2731</v>
      </c>
      <c r="AK445" s="134" t="s">
        <v>4547</v>
      </c>
      <c r="AL445" s="134" t="s">
        <v>21</v>
      </c>
      <c r="AM445" s="134" t="b">
        <f>IF(AND(Table3[[#This Row],[Column68]]=TRUE,COUNTBLANK(Table3[[#This Row],[Date 1]:[Date 8]])=8),TRUE,FALSE)</f>
        <v>0</v>
      </c>
      <c r="AN445" s="134" t="b">
        <f>COUNTIF(Table3[[#This Row],[512]:[51]],"yes")&gt;0</f>
        <v>0</v>
      </c>
      <c r="AO445" s="45" t="str">
        <f>IF(Table3[[#This Row],[512]]="yes",Table3[[#This Row],[Column1]],"")</f>
        <v/>
      </c>
      <c r="AP445" s="45" t="str">
        <f>IF(Table3[[#This Row],[250]]="yes",Table3[[#This Row],[Column1.5]],"")</f>
        <v/>
      </c>
      <c r="AQ445" s="45" t="str">
        <f>IF(Table3[[#This Row],[288]]="yes",Table3[[#This Row],[Column2]],"")</f>
        <v/>
      </c>
      <c r="AR445" s="45" t="str">
        <f>IF(Table3[[#This Row],[144]]="yes",Table3[[#This Row],[Column3]],"")</f>
        <v/>
      </c>
      <c r="AS445" s="45" t="str">
        <f>IF(Table3[[#This Row],[26]]="yes",Table3[[#This Row],[Column4]],"")</f>
        <v/>
      </c>
      <c r="AT445" s="45" t="str">
        <f>IF(Table3[[#This Row],[51]]="yes",Table3[[#This Row],[Column5]],"")</f>
        <v/>
      </c>
      <c r="AU445" s="29" t="str">
        <f>IF(COUNTBLANK(Table3[[#This Row],[Date 1]:[Date 8]])=7,IF(Table3[[#This Row],[Column9]]&lt;&gt;"",IF(SUM(L445:S445)&lt;&gt;0,Table3[[#This Row],[Column9]],""),""),(SUBSTITUTE(TRIM(SUBSTITUTE(AO445&amp;","&amp;AP445&amp;","&amp;AQ445&amp;","&amp;AR445&amp;","&amp;AS445&amp;","&amp;AT445&amp;",",","," "))," ",", ")))</f>
        <v/>
      </c>
      <c r="AV445" s="35" t="str">
        <f>IF(COUNTBLANK(L445:AC445)&lt;&gt;13,IF(Table3[[#This Row],[Comments]]="Please order in multiples of 20. Minimum order of 100.",IF(COUNTBLANK(Table3[[#This Row],[Date 1]:[Order]])=12,"",1),1),IF(OR(F445="yes",G445="yes",H445="yes",I445="yes",J445="yes",K445="yes"="yes"),1,""))</f>
        <v/>
      </c>
    </row>
    <row r="446" spans="2:48" ht="36" thickBot="1" x14ac:dyDescent="0.4">
      <c r="B446" s="164">
        <v>5345</v>
      </c>
      <c r="C446" s="16" t="s">
        <v>3282</v>
      </c>
      <c r="D446" s="32" t="s">
        <v>1561</v>
      </c>
      <c r="E446" s="118"/>
      <c r="F446" s="119" t="s">
        <v>128</v>
      </c>
      <c r="G446" s="30" t="s">
        <v>21</v>
      </c>
      <c r="H446" s="30" t="s">
        <v>128</v>
      </c>
      <c r="I446" s="30" t="s">
        <v>128</v>
      </c>
      <c r="J446" s="30" t="s">
        <v>128</v>
      </c>
      <c r="K446" s="30" t="s">
        <v>21</v>
      </c>
      <c r="L446" s="22"/>
      <c r="M446" s="20"/>
      <c r="N446" s="20"/>
      <c r="O446" s="20"/>
      <c r="P446" s="20"/>
      <c r="Q446" s="20"/>
      <c r="R446" s="20"/>
      <c r="S446" s="120"/>
      <c r="T446" s="181" t="str">
        <f>Table3[[#This Row],[Column12]]</f>
        <v>Auto:</v>
      </c>
      <c r="U446" s="25"/>
      <c r="V446" s="51" t="str">
        <f>IF(Table3[[#This Row],[TagOrderMethod]]="Ratio:","plants per 1 tag",IF(Table3[[#This Row],[TagOrderMethod]]="tags included","",IF(Table3[[#This Row],[TagOrderMethod]]="Qty:","tags",IF(Table3[[#This Row],[TagOrderMethod]]="Auto:",IF(U446&lt;&gt;"","tags","")))))</f>
        <v/>
      </c>
      <c r="W446" s="17">
        <v>50</v>
      </c>
      <c r="X446" s="17" t="str">
        <f>IF(ISNUMBER(SEARCH("tag",Table3[[#This Row],[Notes]])), "Yes", "No")</f>
        <v>No</v>
      </c>
      <c r="Y446" s="17" t="str">
        <f>IF(Table3[[#This Row],[Column11]]="yes","tags included","Auto:")</f>
        <v>Auto:</v>
      </c>
      <c r="Z4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Row],[TagOrderMethod]]="Auto:",IF(U446&gt;0,U446,IF(COUNTBLANK(L446:S446)=8,"",(IF(Table3[[#This Row],[Column11]]&lt;&gt;"no",Table3[[#This Row],[Size]]*(SUM(Table3[[#This Row],[Date 1]:[Date 8]])),"")))),""))),(Table3[[#This Row],[Bundle]])),"")</f>
        <v/>
      </c>
      <c r="AB446" s="94" t="str">
        <f t="shared" si="7"/>
        <v/>
      </c>
      <c r="AC446" s="75"/>
      <c r="AD446" s="42"/>
      <c r="AE446" s="43"/>
      <c r="AF446" s="44"/>
      <c r="AG446" s="134" t="s">
        <v>2732</v>
      </c>
      <c r="AH446" s="134" t="s">
        <v>21</v>
      </c>
      <c r="AI446" s="134" t="s">
        <v>2733</v>
      </c>
      <c r="AJ446" s="134" t="s">
        <v>2734</v>
      </c>
      <c r="AK446" s="134" t="s">
        <v>4548</v>
      </c>
      <c r="AL446" s="134" t="s">
        <v>21</v>
      </c>
      <c r="AM446" s="134" t="b">
        <f>IF(AND(Table3[[#This Row],[Column68]]=TRUE,COUNTBLANK(Table3[[#This Row],[Date 1]:[Date 8]])=8),TRUE,FALSE)</f>
        <v>0</v>
      </c>
      <c r="AN446" s="134" t="b">
        <f>COUNTIF(Table3[[#This Row],[512]:[51]],"yes")&gt;0</f>
        <v>0</v>
      </c>
      <c r="AO446" s="45" t="str">
        <f>IF(Table3[[#This Row],[512]]="yes",Table3[[#This Row],[Column1]],"")</f>
        <v/>
      </c>
      <c r="AP446" s="45" t="str">
        <f>IF(Table3[[#This Row],[250]]="yes",Table3[[#This Row],[Column1.5]],"")</f>
        <v/>
      </c>
      <c r="AQ446" s="45" t="str">
        <f>IF(Table3[[#This Row],[288]]="yes",Table3[[#This Row],[Column2]],"")</f>
        <v/>
      </c>
      <c r="AR446" s="45" t="str">
        <f>IF(Table3[[#This Row],[144]]="yes",Table3[[#This Row],[Column3]],"")</f>
        <v/>
      </c>
      <c r="AS446" s="45" t="str">
        <f>IF(Table3[[#This Row],[26]]="yes",Table3[[#This Row],[Column4]],"")</f>
        <v/>
      </c>
      <c r="AT446" s="45" t="str">
        <f>IF(Table3[[#This Row],[51]]="yes",Table3[[#This Row],[Column5]],"")</f>
        <v/>
      </c>
      <c r="AU446" s="29" t="str">
        <f>IF(COUNTBLANK(Table3[[#This Row],[Date 1]:[Date 8]])=7,IF(Table3[[#This Row],[Column9]]&lt;&gt;"",IF(SUM(L446:S446)&lt;&gt;0,Table3[[#This Row],[Column9]],""),""),(SUBSTITUTE(TRIM(SUBSTITUTE(AO446&amp;","&amp;AP446&amp;","&amp;AQ446&amp;","&amp;AR446&amp;","&amp;AS446&amp;","&amp;AT446&amp;",",","," "))," ",", ")))</f>
        <v/>
      </c>
      <c r="AV446" s="35" t="str">
        <f>IF(COUNTBLANK(L446:AC446)&lt;&gt;13,IF(Table3[[#This Row],[Comments]]="Please order in multiples of 20. Minimum order of 100.",IF(COUNTBLANK(Table3[[#This Row],[Date 1]:[Order]])=12,"",1),1),IF(OR(F446="yes",G446="yes",H446="yes",I446="yes",J446="yes",K446="yes"="yes"),1,""))</f>
        <v/>
      </c>
    </row>
    <row r="447" spans="2:48" ht="36" thickBot="1" x14ac:dyDescent="0.4">
      <c r="B447" s="164">
        <v>5350</v>
      </c>
      <c r="C447" s="16" t="s">
        <v>3282</v>
      </c>
      <c r="D447" s="32" t="s">
        <v>2345</v>
      </c>
      <c r="E447" s="118"/>
      <c r="F447" s="119" t="s">
        <v>128</v>
      </c>
      <c r="G447" s="30" t="s">
        <v>128</v>
      </c>
      <c r="H447" s="30" t="s">
        <v>128</v>
      </c>
      <c r="I447" s="30" t="s">
        <v>128</v>
      </c>
      <c r="J447" s="30" t="s">
        <v>128</v>
      </c>
      <c r="K447" s="30" t="s">
        <v>21</v>
      </c>
      <c r="L447" s="22"/>
      <c r="M447" s="20"/>
      <c r="N447" s="20"/>
      <c r="O447" s="20"/>
      <c r="P447" s="20"/>
      <c r="Q447" s="20"/>
      <c r="R447" s="20"/>
      <c r="S447" s="120"/>
      <c r="T447" s="181" t="str">
        <f>Table3[[#This Row],[Column12]]</f>
        <v>Auto:</v>
      </c>
      <c r="U447" s="25"/>
      <c r="V447" s="51" t="str">
        <f>IF(Table3[[#This Row],[TagOrderMethod]]="Ratio:","plants per 1 tag",IF(Table3[[#This Row],[TagOrderMethod]]="tags included","",IF(Table3[[#This Row],[TagOrderMethod]]="Qty:","tags",IF(Table3[[#This Row],[TagOrderMethod]]="Auto:",IF(U447&lt;&gt;"","tags","")))))</f>
        <v/>
      </c>
      <c r="W447" s="17">
        <v>50</v>
      </c>
      <c r="X447" s="17" t="str">
        <f>IF(ISNUMBER(SEARCH("tag",Table3[[#This Row],[Notes]])), "Yes", "No")</f>
        <v>No</v>
      </c>
      <c r="Y447" s="17" t="str">
        <f>IF(Table3[[#This Row],[Column11]]="yes","tags included","Auto:")</f>
        <v>Auto:</v>
      </c>
      <c r="Z4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Row],[TagOrderMethod]]="Auto:",IF(U447&gt;0,U447,IF(COUNTBLANK(L447:S447)=8,"",(IF(Table3[[#This Row],[Column11]]&lt;&gt;"no",Table3[[#This Row],[Size]]*(SUM(Table3[[#This Row],[Date 1]:[Date 8]])),"")))),""))),(Table3[[#This Row],[Bundle]])),"")</f>
        <v/>
      </c>
      <c r="AB447" s="94" t="str">
        <f t="shared" si="7"/>
        <v/>
      </c>
      <c r="AC447" s="75"/>
      <c r="AD447" s="42"/>
      <c r="AE447" s="43"/>
      <c r="AF447" s="44"/>
      <c r="AG447" s="134" t="s">
        <v>2735</v>
      </c>
      <c r="AH447" s="134" t="s">
        <v>4549</v>
      </c>
      <c r="AI447" s="134" t="s">
        <v>2736</v>
      </c>
      <c r="AJ447" s="134" t="s">
        <v>2737</v>
      </c>
      <c r="AK447" s="134" t="s">
        <v>4550</v>
      </c>
      <c r="AL447" s="134" t="s">
        <v>21</v>
      </c>
      <c r="AM447" s="134" t="b">
        <f>IF(AND(Table3[[#This Row],[Column68]]=TRUE,COUNTBLANK(Table3[[#This Row],[Date 1]:[Date 8]])=8),TRUE,FALSE)</f>
        <v>0</v>
      </c>
      <c r="AN447" s="134" t="b">
        <f>COUNTIF(Table3[[#This Row],[512]:[51]],"yes")&gt;0</f>
        <v>0</v>
      </c>
      <c r="AO447" s="45" t="str">
        <f>IF(Table3[[#This Row],[512]]="yes",Table3[[#This Row],[Column1]],"")</f>
        <v/>
      </c>
      <c r="AP447" s="45" t="str">
        <f>IF(Table3[[#This Row],[250]]="yes",Table3[[#This Row],[Column1.5]],"")</f>
        <v/>
      </c>
      <c r="AQ447" s="45" t="str">
        <f>IF(Table3[[#This Row],[288]]="yes",Table3[[#This Row],[Column2]],"")</f>
        <v/>
      </c>
      <c r="AR447" s="45" t="str">
        <f>IF(Table3[[#This Row],[144]]="yes",Table3[[#This Row],[Column3]],"")</f>
        <v/>
      </c>
      <c r="AS447" s="45" t="str">
        <f>IF(Table3[[#This Row],[26]]="yes",Table3[[#This Row],[Column4]],"")</f>
        <v/>
      </c>
      <c r="AT447" s="45" t="str">
        <f>IF(Table3[[#This Row],[51]]="yes",Table3[[#This Row],[Column5]],"")</f>
        <v/>
      </c>
      <c r="AU447" s="29" t="str">
        <f>IF(COUNTBLANK(Table3[[#This Row],[Date 1]:[Date 8]])=7,IF(Table3[[#This Row],[Column9]]&lt;&gt;"",IF(SUM(L447:S447)&lt;&gt;0,Table3[[#This Row],[Column9]],""),""),(SUBSTITUTE(TRIM(SUBSTITUTE(AO447&amp;","&amp;AP447&amp;","&amp;AQ447&amp;","&amp;AR447&amp;","&amp;AS447&amp;","&amp;AT447&amp;",",","," "))," ",", ")))</f>
        <v/>
      </c>
      <c r="AV447" s="35" t="str">
        <f>IF(COUNTBLANK(L447:AC447)&lt;&gt;13,IF(Table3[[#This Row],[Comments]]="Please order in multiples of 20. Minimum order of 100.",IF(COUNTBLANK(Table3[[#This Row],[Date 1]:[Order]])=12,"",1),1),IF(OR(F447="yes",G447="yes",H447="yes",I447="yes",J447="yes",K447="yes"="yes"),1,""))</f>
        <v/>
      </c>
    </row>
    <row r="448" spans="2:48" ht="36" thickBot="1" x14ac:dyDescent="0.4">
      <c r="B448" s="164">
        <v>5355</v>
      </c>
      <c r="C448" s="16" t="s">
        <v>3282</v>
      </c>
      <c r="D448" s="32" t="s">
        <v>3330</v>
      </c>
      <c r="E448" s="118"/>
      <c r="F448" s="119" t="s">
        <v>128</v>
      </c>
      <c r="G448" s="30" t="s">
        <v>21</v>
      </c>
      <c r="H448" s="30" t="s">
        <v>128</v>
      </c>
      <c r="I448" s="30" t="s">
        <v>128</v>
      </c>
      <c r="J448" s="30" t="s">
        <v>21</v>
      </c>
      <c r="K448" s="30" t="s">
        <v>21</v>
      </c>
      <c r="L448" s="22"/>
      <c r="M448" s="20"/>
      <c r="N448" s="20"/>
      <c r="O448" s="20"/>
      <c r="P448" s="20"/>
      <c r="Q448" s="20"/>
      <c r="R448" s="20"/>
      <c r="S448" s="120"/>
      <c r="T448" s="181" t="str">
        <f>Table3[[#This Row],[Column12]]</f>
        <v>Auto:</v>
      </c>
      <c r="U448" s="25"/>
      <c r="V448" s="51" t="str">
        <f>IF(Table3[[#This Row],[TagOrderMethod]]="Ratio:","plants per 1 tag",IF(Table3[[#This Row],[TagOrderMethod]]="tags included","",IF(Table3[[#This Row],[TagOrderMethod]]="Qty:","tags",IF(Table3[[#This Row],[TagOrderMethod]]="Auto:",IF(U448&lt;&gt;"","tags","")))))</f>
        <v/>
      </c>
      <c r="W448" s="17">
        <v>50</v>
      </c>
      <c r="X448" s="17" t="str">
        <f>IF(ISNUMBER(SEARCH("tag",Table3[[#This Row],[Notes]])), "Yes", "No")</f>
        <v>No</v>
      </c>
      <c r="Y448" s="17" t="str">
        <f>IF(Table3[[#This Row],[Column11]]="yes","tags included","Auto:")</f>
        <v>Auto:</v>
      </c>
      <c r="Z4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Row],[TagOrderMethod]]="Auto:",IF(U448&gt;0,U448,IF(COUNTBLANK(L448:S448)=8,"",(IF(Table3[[#This Row],[Column11]]&lt;&gt;"no",Table3[[#This Row],[Size]]*(SUM(Table3[[#This Row],[Date 1]:[Date 8]])),"")))),""))),(Table3[[#This Row],[Bundle]])),"")</f>
        <v/>
      </c>
      <c r="AB448" s="94" t="str">
        <f t="shared" si="7"/>
        <v/>
      </c>
      <c r="AC448" s="75"/>
      <c r="AD448" s="42"/>
      <c r="AE448" s="43"/>
      <c r="AF448" s="44"/>
      <c r="AG448" s="134" t="s">
        <v>2738</v>
      </c>
      <c r="AH448" s="134" t="s">
        <v>21</v>
      </c>
      <c r="AI448" s="134" t="s">
        <v>2739</v>
      </c>
      <c r="AJ448" s="134" t="s">
        <v>2740</v>
      </c>
      <c r="AK448" s="134" t="s">
        <v>21</v>
      </c>
      <c r="AL448" s="134" t="s">
        <v>21</v>
      </c>
      <c r="AM448" s="134" t="b">
        <f>IF(AND(Table3[[#This Row],[Column68]]=TRUE,COUNTBLANK(Table3[[#This Row],[Date 1]:[Date 8]])=8),TRUE,FALSE)</f>
        <v>0</v>
      </c>
      <c r="AN448" s="134" t="b">
        <f>COUNTIF(Table3[[#This Row],[512]:[51]],"yes")&gt;0</f>
        <v>0</v>
      </c>
      <c r="AO448" s="45" t="str">
        <f>IF(Table3[[#This Row],[512]]="yes",Table3[[#This Row],[Column1]],"")</f>
        <v/>
      </c>
      <c r="AP448" s="45" t="str">
        <f>IF(Table3[[#This Row],[250]]="yes",Table3[[#This Row],[Column1.5]],"")</f>
        <v/>
      </c>
      <c r="AQ448" s="45" t="str">
        <f>IF(Table3[[#This Row],[288]]="yes",Table3[[#This Row],[Column2]],"")</f>
        <v/>
      </c>
      <c r="AR448" s="45" t="str">
        <f>IF(Table3[[#This Row],[144]]="yes",Table3[[#This Row],[Column3]],"")</f>
        <v/>
      </c>
      <c r="AS448" s="45" t="str">
        <f>IF(Table3[[#This Row],[26]]="yes",Table3[[#This Row],[Column4]],"")</f>
        <v/>
      </c>
      <c r="AT448" s="45" t="str">
        <f>IF(Table3[[#This Row],[51]]="yes",Table3[[#This Row],[Column5]],"")</f>
        <v/>
      </c>
      <c r="AU448" s="29" t="str">
        <f>IF(COUNTBLANK(Table3[[#This Row],[Date 1]:[Date 8]])=7,IF(Table3[[#This Row],[Column9]]&lt;&gt;"",IF(SUM(L448:S448)&lt;&gt;0,Table3[[#This Row],[Column9]],""),""),(SUBSTITUTE(TRIM(SUBSTITUTE(AO448&amp;","&amp;AP448&amp;","&amp;AQ448&amp;","&amp;AR448&amp;","&amp;AS448&amp;","&amp;AT448&amp;",",","," "))," ",", ")))</f>
        <v/>
      </c>
      <c r="AV448" s="35" t="str">
        <f>IF(COUNTBLANK(L448:AC448)&lt;&gt;13,IF(Table3[[#This Row],[Comments]]="Please order in multiples of 20. Minimum order of 100.",IF(COUNTBLANK(Table3[[#This Row],[Date 1]:[Order]])=12,"",1),1),IF(OR(F448="yes",G448="yes",H448="yes",I448="yes",J448="yes",K448="yes"="yes"),1,""))</f>
        <v/>
      </c>
    </row>
    <row r="449" spans="2:48" ht="36" thickBot="1" x14ac:dyDescent="0.4">
      <c r="B449" s="164">
        <v>5360</v>
      </c>
      <c r="C449" s="16" t="s">
        <v>3282</v>
      </c>
      <c r="D449" s="32" t="s">
        <v>435</v>
      </c>
      <c r="E449" s="118"/>
      <c r="F449" s="119" t="s">
        <v>128</v>
      </c>
      <c r="G449" s="30" t="s">
        <v>128</v>
      </c>
      <c r="H449" s="30" t="s">
        <v>128</v>
      </c>
      <c r="I449" s="30" t="s">
        <v>128</v>
      </c>
      <c r="J449" s="30" t="s">
        <v>128</v>
      </c>
      <c r="K449" s="30" t="s">
        <v>21</v>
      </c>
      <c r="L449" s="22"/>
      <c r="M449" s="20"/>
      <c r="N449" s="20"/>
      <c r="O449" s="20"/>
      <c r="P449" s="20"/>
      <c r="Q449" s="20"/>
      <c r="R449" s="20"/>
      <c r="S449" s="120"/>
      <c r="T449" s="181" t="str">
        <f>Table3[[#This Row],[Column12]]</f>
        <v>Auto:</v>
      </c>
      <c r="U449" s="25"/>
      <c r="V449" s="51" t="str">
        <f>IF(Table3[[#This Row],[TagOrderMethod]]="Ratio:","plants per 1 tag",IF(Table3[[#This Row],[TagOrderMethod]]="tags included","",IF(Table3[[#This Row],[TagOrderMethod]]="Qty:","tags",IF(Table3[[#This Row],[TagOrderMethod]]="Auto:",IF(U449&lt;&gt;"","tags","")))))</f>
        <v/>
      </c>
      <c r="W449" s="17">
        <v>50</v>
      </c>
      <c r="X449" s="17" t="str">
        <f>IF(ISNUMBER(SEARCH("tag",Table3[[#This Row],[Notes]])), "Yes", "No")</f>
        <v>No</v>
      </c>
      <c r="Y449" s="17" t="str">
        <f>IF(Table3[[#This Row],[Column11]]="yes","tags included","Auto:")</f>
        <v>Auto:</v>
      </c>
      <c r="Z4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Row],[TagOrderMethod]]="Auto:",IF(U449&gt;0,U449,IF(COUNTBLANK(L449:S449)=8,"",(IF(Table3[[#This Row],[Column11]]&lt;&gt;"no",Table3[[#This Row],[Size]]*(SUM(Table3[[#This Row],[Date 1]:[Date 8]])),"")))),""))),(Table3[[#This Row],[Bundle]])),"")</f>
        <v/>
      </c>
      <c r="AB449" s="94" t="str">
        <f t="shared" si="7"/>
        <v/>
      </c>
      <c r="AC449" s="75"/>
      <c r="AD449" s="42"/>
      <c r="AE449" s="43"/>
      <c r="AF449" s="44"/>
      <c r="AG449" s="134" t="s">
        <v>2741</v>
      </c>
      <c r="AH449" s="134" t="s">
        <v>4551</v>
      </c>
      <c r="AI449" s="134" t="s">
        <v>2742</v>
      </c>
      <c r="AJ449" s="134" t="s">
        <v>2743</v>
      </c>
      <c r="AK449" s="134" t="s">
        <v>4552</v>
      </c>
      <c r="AL449" s="134" t="s">
        <v>21</v>
      </c>
      <c r="AM449" s="134" t="b">
        <f>IF(AND(Table3[[#This Row],[Column68]]=TRUE,COUNTBLANK(Table3[[#This Row],[Date 1]:[Date 8]])=8),TRUE,FALSE)</f>
        <v>0</v>
      </c>
      <c r="AN449" s="134" t="b">
        <f>COUNTIF(Table3[[#This Row],[512]:[51]],"yes")&gt;0</f>
        <v>0</v>
      </c>
      <c r="AO449" s="45" t="str">
        <f>IF(Table3[[#This Row],[512]]="yes",Table3[[#This Row],[Column1]],"")</f>
        <v/>
      </c>
      <c r="AP449" s="45" t="str">
        <f>IF(Table3[[#This Row],[250]]="yes",Table3[[#This Row],[Column1.5]],"")</f>
        <v/>
      </c>
      <c r="AQ449" s="45" t="str">
        <f>IF(Table3[[#This Row],[288]]="yes",Table3[[#This Row],[Column2]],"")</f>
        <v/>
      </c>
      <c r="AR449" s="45" t="str">
        <f>IF(Table3[[#This Row],[144]]="yes",Table3[[#This Row],[Column3]],"")</f>
        <v/>
      </c>
      <c r="AS449" s="45" t="str">
        <f>IF(Table3[[#This Row],[26]]="yes",Table3[[#This Row],[Column4]],"")</f>
        <v/>
      </c>
      <c r="AT449" s="45" t="str">
        <f>IF(Table3[[#This Row],[51]]="yes",Table3[[#This Row],[Column5]],"")</f>
        <v/>
      </c>
      <c r="AU449" s="29" t="str">
        <f>IF(COUNTBLANK(Table3[[#This Row],[Date 1]:[Date 8]])=7,IF(Table3[[#This Row],[Column9]]&lt;&gt;"",IF(SUM(L449:S449)&lt;&gt;0,Table3[[#This Row],[Column9]],""),""),(SUBSTITUTE(TRIM(SUBSTITUTE(AO449&amp;","&amp;AP449&amp;","&amp;AQ449&amp;","&amp;AR449&amp;","&amp;AS449&amp;","&amp;AT449&amp;",",","," "))," ",", ")))</f>
        <v/>
      </c>
      <c r="AV449" s="35" t="str">
        <f>IF(COUNTBLANK(L449:AC449)&lt;&gt;13,IF(Table3[[#This Row],[Comments]]="Please order in multiples of 20. Minimum order of 100.",IF(COUNTBLANK(Table3[[#This Row],[Date 1]:[Order]])=12,"",1),1),IF(OR(F449="yes",G449="yes",H449="yes",I449="yes",J449="yes",K449="yes"="yes"),1,""))</f>
        <v/>
      </c>
    </row>
    <row r="450" spans="2:48" ht="36" thickBot="1" x14ac:dyDescent="0.4">
      <c r="B450" s="164">
        <v>5365</v>
      </c>
      <c r="C450" s="16" t="s">
        <v>3282</v>
      </c>
      <c r="D450" s="32" t="s">
        <v>436</v>
      </c>
      <c r="E450" s="118"/>
      <c r="F450" s="119" t="s">
        <v>128</v>
      </c>
      <c r="G450" s="30" t="s">
        <v>128</v>
      </c>
      <c r="H450" s="30" t="s">
        <v>128</v>
      </c>
      <c r="I450" s="30" t="s">
        <v>128</v>
      </c>
      <c r="J450" s="30" t="s">
        <v>128</v>
      </c>
      <c r="K450" s="30" t="s">
        <v>21</v>
      </c>
      <c r="L450" s="22"/>
      <c r="M450" s="20"/>
      <c r="N450" s="20"/>
      <c r="O450" s="20"/>
      <c r="P450" s="20"/>
      <c r="Q450" s="20"/>
      <c r="R450" s="20"/>
      <c r="S450" s="120"/>
      <c r="T450" s="181" t="str">
        <f>Table3[[#This Row],[Column12]]</f>
        <v>Auto:</v>
      </c>
      <c r="U450" s="25"/>
      <c r="V450" s="51" t="str">
        <f>IF(Table3[[#This Row],[TagOrderMethod]]="Ratio:","plants per 1 tag",IF(Table3[[#This Row],[TagOrderMethod]]="tags included","",IF(Table3[[#This Row],[TagOrderMethod]]="Qty:","tags",IF(Table3[[#This Row],[TagOrderMethod]]="Auto:",IF(U450&lt;&gt;"","tags","")))))</f>
        <v/>
      </c>
      <c r="W450" s="17">
        <v>50</v>
      </c>
      <c r="X450" s="17" t="str">
        <f>IF(ISNUMBER(SEARCH("tag",Table3[[#This Row],[Notes]])), "Yes", "No")</f>
        <v>No</v>
      </c>
      <c r="Y450" s="17" t="str">
        <f>IF(Table3[[#This Row],[Column11]]="yes","tags included","Auto:")</f>
        <v>Auto:</v>
      </c>
      <c r="Z4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Row],[TagOrderMethod]]="Auto:",IF(U450&gt;0,U450,IF(COUNTBLANK(L450:S450)=8,"",(IF(Table3[[#This Row],[Column11]]&lt;&gt;"no",Table3[[#This Row],[Size]]*(SUM(Table3[[#This Row],[Date 1]:[Date 8]])),"")))),""))),(Table3[[#This Row],[Bundle]])),"")</f>
        <v/>
      </c>
      <c r="AB450" s="94" t="str">
        <f t="shared" si="7"/>
        <v/>
      </c>
      <c r="AC450" s="75"/>
      <c r="AD450" s="42"/>
      <c r="AE450" s="43"/>
      <c r="AF450" s="44"/>
      <c r="AG450" s="134" t="s">
        <v>2744</v>
      </c>
      <c r="AH450" s="134" t="s">
        <v>4553</v>
      </c>
      <c r="AI450" s="134" t="s">
        <v>2745</v>
      </c>
      <c r="AJ450" s="134" t="s">
        <v>2746</v>
      </c>
      <c r="AK450" s="134" t="s">
        <v>4554</v>
      </c>
      <c r="AL450" s="134" t="s">
        <v>21</v>
      </c>
      <c r="AM450" s="134" t="b">
        <f>IF(AND(Table3[[#This Row],[Column68]]=TRUE,COUNTBLANK(Table3[[#This Row],[Date 1]:[Date 8]])=8),TRUE,FALSE)</f>
        <v>0</v>
      </c>
      <c r="AN450" s="134" t="b">
        <f>COUNTIF(Table3[[#This Row],[512]:[51]],"yes")&gt;0</f>
        <v>0</v>
      </c>
      <c r="AO450" s="45" t="str">
        <f>IF(Table3[[#This Row],[512]]="yes",Table3[[#This Row],[Column1]],"")</f>
        <v/>
      </c>
      <c r="AP450" s="45" t="str">
        <f>IF(Table3[[#This Row],[250]]="yes",Table3[[#This Row],[Column1.5]],"")</f>
        <v/>
      </c>
      <c r="AQ450" s="45" t="str">
        <f>IF(Table3[[#This Row],[288]]="yes",Table3[[#This Row],[Column2]],"")</f>
        <v/>
      </c>
      <c r="AR450" s="45" t="str">
        <f>IF(Table3[[#This Row],[144]]="yes",Table3[[#This Row],[Column3]],"")</f>
        <v/>
      </c>
      <c r="AS450" s="45" t="str">
        <f>IF(Table3[[#This Row],[26]]="yes",Table3[[#This Row],[Column4]],"")</f>
        <v/>
      </c>
      <c r="AT450" s="45" t="str">
        <f>IF(Table3[[#This Row],[51]]="yes",Table3[[#This Row],[Column5]],"")</f>
        <v/>
      </c>
      <c r="AU450" s="29" t="str">
        <f>IF(COUNTBLANK(Table3[[#This Row],[Date 1]:[Date 8]])=7,IF(Table3[[#This Row],[Column9]]&lt;&gt;"",IF(SUM(L450:S450)&lt;&gt;0,Table3[[#This Row],[Column9]],""),""),(SUBSTITUTE(TRIM(SUBSTITUTE(AO450&amp;","&amp;AP450&amp;","&amp;AQ450&amp;","&amp;AR450&amp;","&amp;AS450&amp;","&amp;AT450&amp;",",","," "))," ",", ")))</f>
        <v/>
      </c>
      <c r="AV450" s="35" t="str">
        <f>IF(COUNTBLANK(L450:AC450)&lt;&gt;13,IF(Table3[[#This Row],[Comments]]="Please order in multiples of 20. Minimum order of 100.",IF(COUNTBLANK(Table3[[#This Row],[Date 1]:[Order]])=12,"",1),1),IF(OR(F450="yes",G450="yes",H450="yes",I450="yes",J450="yes",K450="yes"="yes"),1,""))</f>
        <v/>
      </c>
    </row>
    <row r="451" spans="2:48" ht="36" thickBot="1" x14ac:dyDescent="0.4">
      <c r="B451" s="164">
        <v>5370</v>
      </c>
      <c r="C451" s="16" t="s">
        <v>3282</v>
      </c>
      <c r="D451" s="32" t="s">
        <v>437</v>
      </c>
      <c r="E451" s="118"/>
      <c r="F451" s="119" t="s">
        <v>128</v>
      </c>
      <c r="G451" s="30" t="s">
        <v>128</v>
      </c>
      <c r="H451" s="30" t="s">
        <v>128</v>
      </c>
      <c r="I451" s="30" t="s">
        <v>128</v>
      </c>
      <c r="J451" s="30" t="s">
        <v>128</v>
      </c>
      <c r="K451" s="30" t="s">
        <v>21</v>
      </c>
      <c r="L451" s="22"/>
      <c r="M451" s="20"/>
      <c r="N451" s="20"/>
      <c r="O451" s="20"/>
      <c r="P451" s="20"/>
      <c r="Q451" s="20"/>
      <c r="R451" s="20"/>
      <c r="S451" s="120"/>
      <c r="T451" s="181" t="str">
        <f>Table3[[#This Row],[Column12]]</f>
        <v>Auto:</v>
      </c>
      <c r="U451" s="25"/>
      <c r="V451" s="51" t="str">
        <f>IF(Table3[[#This Row],[TagOrderMethod]]="Ratio:","plants per 1 tag",IF(Table3[[#This Row],[TagOrderMethod]]="tags included","",IF(Table3[[#This Row],[TagOrderMethod]]="Qty:","tags",IF(Table3[[#This Row],[TagOrderMethod]]="Auto:",IF(U451&lt;&gt;"","tags","")))))</f>
        <v/>
      </c>
      <c r="W451" s="17">
        <v>50</v>
      </c>
      <c r="X451" s="17" t="str">
        <f>IF(ISNUMBER(SEARCH("tag",Table3[[#This Row],[Notes]])), "Yes", "No")</f>
        <v>No</v>
      </c>
      <c r="Y451" s="17" t="str">
        <f>IF(Table3[[#This Row],[Column11]]="yes","tags included","Auto:")</f>
        <v>Auto:</v>
      </c>
      <c r="Z4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Row],[TagOrderMethod]]="Auto:",IF(U451&gt;0,U451,IF(COUNTBLANK(L451:S451)=8,"",(IF(Table3[[#This Row],[Column11]]&lt;&gt;"no",Table3[[#This Row],[Size]]*(SUM(Table3[[#This Row],[Date 1]:[Date 8]])),"")))),""))),(Table3[[#This Row],[Bundle]])),"")</f>
        <v/>
      </c>
      <c r="AB451" s="94" t="str">
        <f t="shared" ref="AB451:AB514" si="8">IF(SUM(L451:S451)&gt;0,SUM(L451:S451) &amp;" units","")</f>
        <v/>
      </c>
      <c r="AC451" s="75"/>
      <c r="AD451" s="42"/>
      <c r="AE451" s="43"/>
      <c r="AF451" s="44"/>
      <c r="AG451" s="134" t="s">
        <v>1614</v>
      </c>
      <c r="AH451" s="134" t="s">
        <v>4555</v>
      </c>
      <c r="AI451" s="134" t="s">
        <v>1615</v>
      </c>
      <c r="AJ451" s="134" t="s">
        <v>1616</v>
      </c>
      <c r="AK451" s="134" t="s">
        <v>4556</v>
      </c>
      <c r="AL451" s="134" t="s">
        <v>21</v>
      </c>
      <c r="AM451" s="134" t="b">
        <f>IF(AND(Table3[[#This Row],[Column68]]=TRUE,COUNTBLANK(Table3[[#This Row],[Date 1]:[Date 8]])=8),TRUE,FALSE)</f>
        <v>0</v>
      </c>
      <c r="AN451" s="134" t="b">
        <f>COUNTIF(Table3[[#This Row],[512]:[51]],"yes")&gt;0</f>
        <v>0</v>
      </c>
      <c r="AO451" s="45" t="str">
        <f>IF(Table3[[#This Row],[512]]="yes",Table3[[#This Row],[Column1]],"")</f>
        <v/>
      </c>
      <c r="AP451" s="45" t="str">
        <f>IF(Table3[[#This Row],[250]]="yes",Table3[[#This Row],[Column1.5]],"")</f>
        <v/>
      </c>
      <c r="AQ451" s="45" t="str">
        <f>IF(Table3[[#This Row],[288]]="yes",Table3[[#This Row],[Column2]],"")</f>
        <v/>
      </c>
      <c r="AR451" s="45" t="str">
        <f>IF(Table3[[#This Row],[144]]="yes",Table3[[#This Row],[Column3]],"")</f>
        <v/>
      </c>
      <c r="AS451" s="45" t="str">
        <f>IF(Table3[[#This Row],[26]]="yes",Table3[[#This Row],[Column4]],"")</f>
        <v/>
      </c>
      <c r="AT451" s="45" t="str">
        <f>IF(Table3[[#This Row],[51]]="yes",Table3[[#This Row],[Column5]],"")</f>
        <v/>
      </c>
      <c r="AU451" s="29" t="str">
        <f>IF(COUNTBLANK(Table3[[#This Row],[Date 1]:[Date 8]])=7,IF(Table3[[#This Row],[Column9]]&lt;&gt;"",IF(SUM(L451:S451)&lt;&gt;0,Table3[[#This Row],[Column9]],""),""),(SUBSTITUTE(TRIM(SUBSTITUTE(AO451&amp;","&amp;AP451&amp;","&amp;AQ451&amp;","&amp;AR451&amp;","&amp;AS451&amp;","&amp;AT451&amp;",",","," "))," ",", ")))</f>
        <v/>
      </c>
      <c r="AV451" s="35" t="str">
        <f>IF(COUNTBLANK(L451:AC451)&lt;&gt;13,IF(Table3[[#This Row],[Comments]]="Please order in multiples of 20. Minimum order of 100.",IF(COUNTBLANK(Table3[[#This Row],[Date 1]:[Order]])=12,"",1),1),IF(OR(F451="yes",G451="yes",H451="yes",I451="yes",J451="yes",K451="yes"="yes"),1,""))</f>
        <v/>
      </c>
    </row>
    <row r="452" spans="2:48" ht="36" thickBot="1" x14ac:dyDescent="0.4">
      <c r="B452" s="164">
        <v>5375</v>
      </c>
      <c r="C452" s="16" t="s">
        <v>3282</v>
      </c>
      <c r="D452" s="32" t="s">
        <v>949</v>
      </c>
      <c r="E452" s="118"/>
      <c r="F452" s="119" t="s">
        <v>128</v>
      </c>
      <c r="G452" s="30" t="s">
        <v>128</v>
      </c>
      <c r="H452" s="30" t="s">
        <v>128</v>
      </c>
      <c r="I452" s="30" t="s">
        <v>128</v>
      </c>
      <c r="J452" s="30" t="s">
        <v>128</v>
      </c>
      <c r="K452" s="30" t="s">
        <v>21</v>
      </c>
      <c r="L452" s="22"/>
      <c r="M452" s="20"/>
      <c r="N452" s="20"/>
      <c r="O452" s="20"/>
      <c r="P452" s="20"/>
      <c r="Q452" s="20"/>
      <c r="R452" s="20"/>
      <c r="S452" s="120"/>
      <c r="T452" s="181" t="str">
        <f>Table3[[#This Row],[Column12]]</f>
        <v>Auto:</v>
      </c>
      <c r="U452" s="25"/>
      <c r="V452" s="51" t="str">
        <f>IF(Table3[[#This Row],[TagOrderMethod]]="Ratio:","plants per 1 tag",IF(Table3[[#This Row],[TagOrderMethod]]="tags included","",IF(Table3[[#This Row],[TagOrderMethod]]="Qty:","tags",IF(Table3[[#This Row],[TagOrderMethod]]="Auto:",IF(U452&lt;&gt;"","tags","")))))</f>
        <v/>
      </c>
      <c r="W452" s="17">
        <v>50</v>
      </c>
      <c r="X452" s="17" t="str">
        <f>IF(ISNUMBER(SEARCH("tag",Table3[[#This Row],[Notes]])), "Yes", "No")</f>
        <v>No</v>
      </c>
      <c r="Y452" s="17" t="str">
        <f>IF(Table3[[#This Row],[Column11]]="yes","tags included","Auto:")</f>
        <v>Auto:</v>
      </c>
      <c r="Z4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Row],[TagOrderMethod]]="Auto:",IF(U452&gt;0,U452,IF(COUNTBLANK(L452:S452)=8,"",(IF(Table3[[#This Row],[Column11]]&lt;&gt;"no",Table3[[#This Row],[Size]]*(SUM(Table3[[#This Row],[Date 1]:[Date 8]])),"")))),""))),(Table3[[#This Row],[Bundle]])),"")</f>
        <v/>
      </c>
      <c r="AB452" s="94" t="str">
        <f t="shared" si="8"/>
        <v/>
      </c>
      <c r="AC452" s="75"/>
      <c r="AD452" s="42"/>
      <c r="AE452" s="43"/>
      <c r="AF452" s="44"/>
      <c r="AG452" s="134" t="s">
        <v>1486</v>
      </c>
      <c r="AH452" s="134" t="s">
        <v>4557</v>
      </c>
      <c r="AI452" s="134" t="s">
        <v>1487</v>
      </c>
      <c r="AJ452" s="134" t="s">
        <v>1488</v>
      </c>
      <c r="AK452" s="134" t="s">
        <v>4558</v>
      </c>
      <c r="AL452" s="134" t="s">
        <v>21</v>
      </c>
      <c r="AM452" s="134" t="b">
        <f>IF(AND(Table3[[#This Row],[Column68]]=TRUE,COUNTBLANK(Table3[[#This Row],[Date 1]:[Date 8]])=8),TRUE,FALSE)</f>
        <v>0</v>
      </c>
      <c r="AN452" s="134" t="b">
        <f>COUNTIF(Table3[[#This Row],[512]:[51]],"yes")&gt;0</f>
        <v>0</v>
      </c>
      <c r="AO452" s="45" t="str">
        <f>IF(Table3[[#This Row],[512]]="yes",Table3[[#This Row],[Column1]],"")</f>
        <v/>
      </c>
      <c r="AP452" s="45" t="str">
        <f>IF(Table3[[#This Row],[250]]="yes",Table3[[#This Row],[Column1.5]],"")</f>
        <v/>
      </c>
      <c r="AQ452" s="45" t="str">
        <f>IF(Table3[[#This Row],[288]]="yes",Table3[[#This Row],[Column2]],"")</f>
        <v/>
      </c>
      <c r="AR452" s="45" t="str">
        <f>IF(Table3[[#This Row],[144]]="yes",Table3[[#This Row],[Column3]],"")</f>
        <v/>
      </c>
      <c r="AS452" s="45" t="str">
        <f>IF(Table3[[#This Row],[26]]="yes",Table3[[#This Row],[Column4]],"")</f>
        <v/>
      </c>
      <c r="AT452" s="45" t="str">
        <f>IF(Table3[[#This Row],[51]]="yes",Table3[[#This Row],[Column5]],"")</f>
        <v/>
      </c>
      <c r="AU452" s="29" t="str">
        <f>IF(COUNTBLANK(Table3[[#This Row],[Date 1]:[Date 8]])=7,IF(Table3[[#This Row],[Column9]]&lt;&gt;"",IF(SUM(L452:S452)&lt;&gt;0,Table3[[#This Row],[Column9]],""),""),(SUBSTITUTE(TRIM(SUBSTITUTE(AO452&amp;","&amp;AP452&amp;","&amp;AQ452&amp;","&amp;AR452&amp;","&amp;AS452&amp;","&amp;AT452&amp;",",","," "))," ",", ")))</f>
        <v/>
      </c>
      <c r="AV452" s="35" t="str">
        <f>IF(COUNTBLANK(L452:AC452)&lt;&gt;13,IF(Table3[[#This Row],[Comments]]="Please order in multiples of 20. Minimum order of 100.",IF(COUNTBLANK(Table3[[#This Row],[Date 1]:[Order]])=12,"",1),1),IF(OR(F452="yes",G452="yes",H452="yes",I452="yes",J452="yes",K452="yes"="yes"),1,""))</f>
        <v/>
      </c>
    </row>
    <row r="453" spans="2:48" ht="36" thickBot="1" x14ac:dyDescent="0.4">
      <c r="B453" s="164">
        <v>5380</v>
      </c>
      <c r="C453" s="16" t="s">
        <v>3282</v>
      </c>
      <c r="D453" s="32" t="s">
        <v>438</v>
      </c>
      <c r="E453" s="118"/>
      <c r="F453" s="119" t="s">
        <v>128</v>
      </c>
      <c r="G453" s="30" t="s">
        <v>21</v>
      </c>
      <c r="H453" s="30" t="s">
        <v>128</v>
      </c>
      <c r="I453" s="30" t="s">
        <v>128</v>
      </c>
      <c r="J453" s="30" t="s">
        <v>21</v>
      </c>
      <c r="K453" s="30" t="s">
        <v>21</v>
      </c>
      <c r="L453" s="22"/>
      <c r="M453" s="20"/>
      <c r="N453" s="20"/>
      <c r="O453" s="20"/>
      <c r="P453" s="20"/>
      <c r="Q453" s="20"/>
      <c r="R453" s="20"/>
      <c r="S453" s="120"/>
      <c r="T453" s="181" t="str">
        <f>Table3[[#This Row],[Column12]]</f>
        <v>Auto:</v>
      </c>
      <c r="U453" s="25"/>
      <c r="V453" s="51" t="str">
        <f>IF(Table3[[#This Row],[TagOrderMethod]]="Ratio:","plants per 1 tag",IF(Table3[[#This Row],[TagOrderMethod]]="tags included","",IF(Table3[[#This Row],[TagOrderMethod]]="Qty:","tags",IF(Table3[[#This Row],[TagOrderMethod]]="Auto:",IF(U453&lt;&gt;"","tags","")))))</f>
        <v/>
      </c>
      <c r="W453" s="17">
        <v>50</v>
      </c>
      <c r="X453" s="17" t="str">
        <f>IF(ISNUMBER(SEARCH("tag",Table3[[#This Row],[Notes]])), "Yes", "No")</f>
        <v>No</v>
      </c>
      <c r="Y453" s="17" t="str">
        <f>IF(Table3[[#This Row],[Column11]]="yes","tags included","Auto:")</f>
        <v>Auto:</v>
      </c>
      <c r="Z4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Row],[TagOrderMethod]]="Auto:",IF(U453&gt;0,U453,IF(COUNTBLANK(L453:S453)=8,"",(IF(Table3[[#This Row],[Column11]]&lt;&gt;"no",Table3[[#This Row],[Size]]*(SUM(Table3[[#This Row],[Date 1]:[Date 8]])),"")))),""))),(Table3[[#This Row],[Bundle]])),"")</f>
        <v/>
      </c>
      <c r="AB453" s="94" t="str">
        <f t="shared" si="8"/>
        <v/>
      </c>
      <c r="AC453" s="75"/>
      <c r="AD453" s="42"/>
      <c r="AE453" s="43"/>
      <c r="AF453" s="44"/>
      <c r="AG453" s="134" t="s">
        <v>1617</v>
      </c>
      <c r="AH453" s="134" t="s">
        <v>21</v>
      </c>
      <c r="AI453" s="134" t="s">
        <v>1618</v>
      </c>
      <c r="AJ453" s="134" t="s">
        <v>1619</v>
      </c>
      <c r="AK453" s="134" t="s">
        <v>21</v>
      </c>
      <c r="AL453" s="134" t="s">
        <v>21</v>
      </c>
      <c r="AM453" s="134" t="b">
        <f>IF(AND(Table3[[#This Row],[Column68]]=TRUE,COUNTBLANK(Table3[[#This Row],[Date 1]:[Date 8]])=8),TRUE,FALSE)</f>
        <v>0</v>
      </c>
      <c r="AN453" s="134" t="b">
        <f>COUNTIF(Table3[[#This Row],[512]:[51]],"yes")&gt;0</f>
        <v>0</v>
      </c>
      <c r="AO453" s="45" t="str">
        <f>IF(Table3[[#This Row],[512]]="yes",Table3[[#This Row],[Column1]],"")</f>
        <v/>
      </c>
      <c r="AP453" s="45" t="str">
        <f>IF(Table3[[#This Row],[250]]="yes",Table3[[#This Row],[Column1.5]],"")</f>
        <v/>
      </c>
      <c r="AQ453" s="45" t="str">
        <f>IF(Table3[[#This Row],[288]]="yes",Table3[[#This Row],[Column2]],"")</f>
        <v/>
      </c>
      <c r="AR453" s="45" t="str">
        <f>IF(Table3[[#This Row],[144]]="yes",Table3[[#This Row],[Column3]],"")</f>
        <v/>
      </c>
      <c r="AS453" s="45" t="str">
        <f>IF(Table3[[#This Row],[26]]="yes",Table3[[#This Row],[Column4]],"")</f>
        <v/>
      </c>
      <c r="AT453" s="45" t="str">
        <f>IF(Table3[[#This Row],[51]]="yes",Table3[[#This Row],[Column5]],"")</f>
        <v/>
      </c>
      <c r="AU453" s="29" t="str">
        <f>IF(COUNTBLANK(Table3[[#This Row],[Date 1]:[Date 8]])=7,IF(Table3[[#This Row],[Column9]]&lt;&gt;"",IF(SUM(L453:S453)&lt;&gt;0,Table3[[#This Row],[Column9]],""),""),(SUBSTITUTE(TRIM(SUBSTITUTE(AO453&amp;","&amp;AP453&amp;","&amp;AQ453&amp;","&amp;AR453&amp;","&amp;AS453&amp;","&amp;AT453&amp;",",","," "))," ",", ")))</f>
        <v/>
      </c>
      <c r="AV453" s="35" t="str">
        <f>IF(COUNTBLANK(L453:AC453)&lt;&gt;13,IF(Table3[[#This Row],[Comments]]="Please order in multiples of 20. Minimum order of 100.",IF(COUNTBLANK(Table3[[#This Row],[Date 1]:[Order]])=12,"",1),1),IF(OR(F453="yes",G453="yes",H453="yes",I453="yes",J453="yes",K453="yes"="yes"),1,""))</f>
        <v/>
      </c>
    </row>
    <row r="454" spans="2:48" ht="36" thickBot="1" x14ac:dyDescent="0.4">
      <c r="B454" s="164">
        <v>5385</v>
      </c>
      <c r="C454" s="16" t="s">
        <v>3282</v>
      </c>
      <c r="D454" s="32" t="s">
        <v>439</v>
      </c>
      <c r="E454" s="118"/>
      <c r="F454" s="119" t="s">
        <v>128</v>
      </c>
      <c r="G454" s="30" t="s">
        <v>21</v>
      </c>
      <c r="H454" s="30" t="s">
        <v>128</v>
      </c>
      <c r="I454" s="30" t="s">
        <v>128</v>
      </c>
      <c r="J454" s="30" t="s">
        <v>21</v>
      </c>
      <c r="K454" s="30" t="s">
        <v>21</v>
      </c>
      <c r="L454" s="22"/>
      <c r="M454" s="20"/>
      <c r="N454" s="20"/>
      <c r="O454" s="20"/>
      <c r="P454" s="20"/>
      <c r="Q454" s="20"/>
      <c r="R454" s="20"/>
      <c r="S454" s="120"/>
      <c r="T454" s="181" t="str">
        <f>Table3[[#This Row],[Column12]]</f>
        <v>Auto:</v>
      </c>
      <c r="U454" s="25"/>
      <c r="V454" s="51" t="str">
        <f>IF(Table3[[#This Row],[TagOrderMethod]]="Ratio:","plants per 1 tag",IF(Table3[[#This Row],[TagOrderMethod]]="tags included","",IF(Table3[[#This Row],[TagOrderMethod]]="Qty:","tags",IF(Table3[[#This Row],[TagOrderMethod]]="Auto:",IF(U454&lt;&gt;"","tags","")))))</f>
        <v/>
      </c>
      <c r="W454" s="17">
        <v>50</v>
      </c>
      <c r="X454" s="17" t="str">
        <f>IF(ISNUMBER(SEARCH("tag",Table3[[#This Row],[Notes]])), "Yes", "No")</f>
        <v>No</v>
      </c>
      <c r="Y454" s="17" t="str">
        <f>IF(Table3[[#This Row],[Column11]]="yes","tags included","Auto:")</f>
        <v>Auto:</v>
      </c>
      <c r="Z4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Row],[TagOrderMethod]]="Auto:",IF(U454&gt;0,U454,IF(COUNTBLANK(L454:S454)=8,"",(IF(Table3[[#This Row],[Column11]]&lt;&gt;"no",Table3[[#This Row],[Size]]*(SUM(Table3[[#This Row],[Date 1]:[Date 8]])),"")))),""))),(Table3[[#This Row],[Bundle]])),"")</f>
        <v/>
      </c>
      <c r="AB454" s="94" t="str">
        <f t="shared" si="8"/>
        <v/>
      </c>
      <c r="AC454" s="75"/>
      <c r="AD454" s="42"/>
      <c r="AE454" s="43"/>
      <c r="AF454" s="44"/>
      <c r="AG454" s="134" t="s">
        <v>1620</v>
      </c>
      <c r="AH454" s="134" t="s">
        <v>21</v>
      </c>
      <c r="AI454" s="134" t="s">
        <v>1621</v>
      </c>
      <c r="AJ454" s="134" t="s">
        <v>1622</v>
      </c>
      <c r="AK454" s="134" t="s">
        <v>21</v>
      </c>
      <c r="AL454" s="134" t="s">
        <v>21</v>
      </c>
      <c r="AM454" s="134" t="b">
        <f>IF(AND(Table3[[#This Row],[Column68]]=TRUE,COUNTBLANK(Table3[[#This Row],[Date 1]:[Date 8]])=8),TRUE,FALSE)</f>
        <v>0</v>
      </c>
      <c r="AN454" s="134" t="b">
        <f>COUNTIF(Table3[[#This Row],[512]:[51]],"yes")&gt;0</f>
        <v>0</v>
      </c>
      <c r="AO454" s="45" t="str">
        <f>IF(Table3[[#This Row],[512]]="yes",Table3[[#This Row],[Column1]],"")</f>
        <v/>
      </c>
      <c r="AP454" s="45" t="str">
        <f>IF(Table3[[#This Row],[250]]="yes",Table3[[#This Row],[Column1.5]],"")</f>
        <v/>
      </c>
      <c r="AQ454" s="45" t="str">
        <f>IF(Table3[[#This Row],[288]]="yes",Table3[[#This Row],[Column2]],"")</f>
        <v/>
      </c>
      <c r="AR454" s="45" t="str">
        <f>IF(Table3[[#This Row],[144]]="yes",Table3[[#This Row],[Column3]],"")</f>
        <v/>
      </c>
      <c r="AS454" s="45" t="str">
        <f>IF(Table3[[#This Row],[26]]="yes",Table3[[#This Row],[Column4]],"")</f>
        <v/>
      </c>
      <c r="AT454" s="45" t="str">
        <f>IF(Table3[[#This Row],[51]]="yes",Table3[[#This Row],[Column5]],"")</f>
        <v/>
      </c>
      <c r="AU454" s="29" t="str">
        <f>IF(COUNTBLANK(Table3[[#This Row],[Date 1]:[Date 8]])=7,IF(Table3[[#This Row],[Column9]]&lt;&gt;"",IF(SUM(L454:S454)&lt;&gt;0,Table3[[#This Row],[Column9]],""),""),(SUBSTITUTE(TRIM(SUBSTITUTE(AO454&amp;","&amp;AP454&amp;","&amp;AQ454&amp;","&amp;AR454&amp;","&amp;AS454&amp;","&amp;AT454&amp;",",","," "))," ",", ")))</f>
        <v/>
      </c>
      <c r="AV454" s="35" t="str">
        <f>IF(COUNTBLANK(L454:AC454)&lt;&gt;13,IF(Table3[[#This Row],[Comments]]="Please order in multiples of 20. Minimum order of 100.",IF(COUNTBLANK(Table3[[#This Row],[Date 1]:[Order]])=12,"",1),1),IF(OR(F454="yes",G454="yes",H454="yes",I454="yes",J454="yes",K454="yes"="yes"),1,""))</f>
        <v/>
      </c>
    </row>
    <row r="455" spans="2:48" ht="36" thickBot="1" x14ac:dyDescent="0.4">
      <c r="B455" s="164">
        <v>5390</v>
      </c>
      <c r="C455" s="16" t="s">
        <v>3282</v>
      </c>
      <c r="D455" s="32" t="s">
        <v>440</v>
      </c>
      <c r="E455" s="118"/>
      <c r="F455" s="119" t="s">
        <v>128</v>
      </c>
      <c r="G455" s="30" t="s">
        <v>21</v>
      </c>
      <c r="H455" s="30" t="s">
        <v>128</v>
      </c>
      <c r="I455" s="30" t="s">
        <v>128</v>
      </c>
      <c r="J455" s="30" t="s">
        <v>21</v>
      </c>
      <c r="K455" s="30" t="s">
        <v>21</v>
      </c>
      <c r="L455" s="22"/>
      <c r="M455" s="20"/>
      <c r="N455" s="20"/>
      <c r="O455" s="20"/>
      <c r="P455" s="20"/>
      <c r="Q455" s="20"/>
      <c r="R455" s="20"/>
      <c r="S455" s="120"/>
      <c r="T455" s="181" t="str">
        <f>Table3[[#This Row],[Column12]]</f>
        <v>Auto:</v>
      </c>
      <c r="U455" s="25"/>
      <c r="V455" s="51" t="str">
        <f>IF(Table3[[#This Row],[TagOrderMethod]]="Ratio:","plants per 1 tag",IF(Table3[[#This Row],[TagOrderMethod]]="tags included","",IF(Table3[[#This Row],[TagOrderMethod]]="Qty:","tags",IF(Table3[[#This Row],[TagOrderMethod]]="Auto:",IF(U455&lt;&gt;"","tags","")))))</f>
        <v/>
      </c>
      <c r="W455" s="17">
        <v>50</v>
      </c>
      <c r="X455" s="17" t="str">
        <f>IF(ISNUMBER(SEARCH("tag",Table3[[#This Row],[Notes]])), "Yes", "No")</f>
        <v>No</v>
      </c>
      <c r="Y455" s="17" t="str">
        <f>IF(Table3[[#This Row],[Column11]]="yes","tags included","Auto:")</f>
        <v>Auto:</v>
      </c>
      <c r="Z4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Row],[TagOrderMethod]]="Auto:",IF(U455&gt;0,U455,IF(COUNTBLANK(L455:S455)=8,"",(IF(Table3[[#This Row],[Column11]]&lt;&gt;"no",Table3[[#This Row],[Size]]*(SUM(Table3[[#This Row],[Date 1]:[Date 8]])),"")))),""))),(Table3[[#This Row],[Bundle]])),"")</f>
        <v/>
      </c>
      <c r="AB455" s="94" t="str">
        <f t="shared" si="8"/>
        <v/>
      </c>
      <c r="AC455" s="75"/>
      <c r="AD455" s="42"/>
      <c r="AE455" s="43"/>
      <c r="AF455" s="44"/>
      <c r="AG455" s="134" t="s">
        <v>4559</v>
      </c>
      <c r="AH455" s="134" t="s">
        <v>21</v>
      </c>
      <c r="AI455" s="134" t="s">
        <v>4560</v>
      </c>
      <c r="AJ455" s="134" t="s">
        <v>4561</v>
      </c>
      <c r="AK455" s="134" t="s">
        <v>21</v>
      </c>
      <c r="AL455" s="134" t="s">
        <v>21</v>
      </c>
      <c r="AM455" s="134" t="b">
        <f>IF(AND(Table3[[#This Row],[Column68]]=TRUE,COUNTBLANK(Table3[[#This Row],[Date 1]:[Date 8]])=8),TRUE,FALSE)</f>
        <v>0</v>
      </c>
      <c r="AN455" s="134" t="b">
        <f>COUNTIF(Table3[[#This Row],[512]:[51]],"yes")&gt;0</f>
        <v>0</v>
      </c>
      <c r="AO455" s="45" t="str">
        <f>IF(Table3[[#This Row],[512]]="yes",Table3[[#This Row],[Column1]],"")</f>
        <v/>
      </c>
      <c r="AP455" s="45" t="str">
        <f>IF(Table3[[#This Row],[250]]="yes",Table3[[#This Row],[Column1.5]],"")</f>
        <v/>
      </c>
      <c r="AQ455" s="45" t="str">
        <f>IF(Table3[[#This Row],[288]]="yes",Table3[[#This Row],[Column2]],"")</f>
        <v/>
      </c>
      <c r="AR455" s="45" t="str">
        <f>IF(Table3[[#This Row],[144]]="yes",Table3[[#This Row],[Column3]],"")</f>
        <v/>
      </c>
      <c r="AS455" s="45" t="str">
        <f>IF(Table3[[#This Row],[26]]="yes",Table3[[#This Row],[Column4]],"")</f>
        <v/>
      </c>
      <c r="AT455" s="45" t="str">
        <f>IF(Table3[[#This Row],[51]]="yes",Table3[[#This Row],[Column5]],"")</f>
        <v/>
      </c>
      <c r="AU455" s="29" t="str">
        <f>IF(COUNTBLANK(Table3[[#This Row],[Date 1]:[Date 8]])=7,IF(Table3[[#This Row],[Column9]]&lt;&gt;"",IF(SUM(L455:S455)&lt;&gt;0,Table3[[#This Row],[Column9]],""),""),(SUBSTITUTE(TRIM(SUBSTITUTE(AO455&amp;","&amp;AP455&amp;","&amp;AQ455&amp;","&amp;AR455&amp;","&amp;AS455&amp;","&amp;AT455&amp;",",","," "))," ",", ")))</f>
        <v/>
      </c>
      <c r="AV455" s="35" t="str">
        <f>IF(COUNTBLANK(L455:AC455)&lt;&gt;13,IF(Table3[[#This Row],[Comments]]="Please order in multiples of 20. Minimum order of 100.",IF(COUNTBLANK(Table3[[#This Row],[Date 1]:[Order]])=12,"",1),1),IF(OR(F455="yes",G455="yes",H455="yes",I455="yes",J455="yes",K455="yes"="yes"),1,""))</f>
        <v/>
      </c>
    </row>
    <row r="456" spans="2:48" ht="36" thickBot="1" x14ac:dyDescent="0.4">
      <c r="B456" s="164">
        <v>5400</v>
      </c>
      <c r="C456" s="16" t="s">
        <v>3282</v>
      </c>
      <c r="D456" s="32" t="s">
        <v>3331</v>
      </c>
      <c r="E456" s="118"/>
      <c r="F456" s="119" t="s">
        <v>128</v>
      </c>
      <c r="G456" s="30" t="s">
        <v>21</v>
      </c>
      <c r="H456" s="30" t="s">
        <v>128</v>
      </c>
      <c r="I456" s="30" t="s">
        <v>128</v>
      </c>
      <c r="J456" s="30" t="s">
        <v>128</v>
      </c>
      <c r="K456" s="30" t="s">
        <v>21</v>
      </c>
      <c r="L456" s="22"/>
      <c r="M456" s="20"/>
      <c r="N456" s="20"/>
      <c r="O456" s="20"/>
      <c r="P456" s="20"/>
      <c r="Q456" s="20"/>
      <c r="R456" s="20"/>
      <c r="S456" s="120"/>
      <c r="T456" s="181" t="str">
        <f>Table3[[#This Row],[Column12]]</f>
        <v>Auto:</v>
      </c>
      <c r="U456" s="25"/>
      <c r="V456" s="51" t="str">
        <f>IF(Table3[[#This Row],[TagOrderMethod]]="Ratio:","plants per 1 tag",IF(Table3[[#This Row],[TagOrderMethod]]="tags included","",IF(Table3[[#This Row],[TagOrderMethod]]="Qty:","tags",IF(Table3[[#This Row],[TagOrderMethod]]="Auto:",IF(U456&lt;&gt;"","tags","")))))</f>
        <v/>
      </c>
      <c r="W456" s="17">
        <v>50</v>
      </c>
      <c r="X456" s="17" t="str">
        <f>IF(ISNUMBER(SEARCH("tag",Table3[[#This Row],[Notes]])), "Yes", "No")</f>
        <v>No</v>
      </c>
      <c r="Y456" s="17" t="str">
        <f>IF(Table3[[#This Row],[Column11]]="yes","tags included","Auto:")</f>
        <v>Auto:</v>
      </c>
      <c r="Z4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Row],[TagOrderMethod]]="Auto:",IF(U456&gt;0,U456,IF(COUNTBLANK(L456:S456)=8,"",(IF(Table3[[#This Row],[Column11]]&lt;&gt;"no",Table3[[#This Row],[Size]]*(SUM(Table3[[#This Row],[Date 1]:[Date 8]])),"")))),""))),(Table3[[#This Row],[Bundle]])),"")</f>
        <v/>
      </c>
      <c r="AB456" s="94" t="str">
        <f t="shared" si="8"/>
        <v/>
      </c>
      <c r="AC456" s="75"/>
      <c r="AD456" s="42"/>
      <c r="AE456" s="43"/>
      <c r="AF456" s="44"/>
      <c r="AG456" s="134" t="s">
        <v>4562</v>
      </c>
      <c r="AH456" s="134" t="s">
        <v>21</v>
      </c>
      <c r="AI456" s="134" t="s">
        <v>4563</v>
      </c>
      <c r="AJ456" s="134" t="s">
        <v>4564</v>
      </c>
      <c r="AK456" s="134" t="s">
        <v>4565</v>
      </c>
      <c r="AL456" s="134" t="s">
        <v>21</v>
      </c>
      <c r="AM456" s="134" t="b">
        <f>IF(AND(Table3[[#This Row],[Column68]]=TRUE,COUNTBLANK(Table3[[#This Row],[Date 1]:[Date 8]])=8),TRUE,FALSE)</f>
        <v>0</v>
      </c>
      <c r="AN456" s="134" t="b">
        <f>COUNTIF(Table3[[#This Row],[512]:[51]],"yes")&gt;0</f>
        <v>0</v>
      </c>
      <c r="AO456" s="45" t="str">
        <f>IF(Table3[[#This Row],[512]]="yes",Table3[[#This Row],[Column1]],"")</f>
        <v/>
      </c>
      <c r="AP456" s="45" t="str">
        <f>IF(Table3[[#This Row],[250]]="yes",Table3[[#This Row],[Column1.5]],"")</f>
        <v/>
      </c>
      <c r="AQ456" s="45" t="str">
        <f>IF(Table3[[#This Row],[288]]="yes",Table3[[#This Row],[Column2]],"")</f>
        <v/>
      </c>
      <c r="AR456" s="45" t="str">
        <f>IF(Table3[[#This Row],[144]]="yes",Table3[[#This Row],[Column3]],"")</f>
        <v/>
      </c>
      <c r="AS456" s="45" t="str">
        <f>IF(Table3[[#This Row],[26]]="yes",Table3[[#This Row],[Column4]],"")</f>
        <v/>
      </c>
      <c r="AT456" s="45" t="str">
        <f>IF(Table3[[#This Row],[51]]="yes",Table3[[#This Row],[Column5]],"")</f>
        <v/>
      </c>
      <c r="AU456" s="29" t="str">
        <f>IF(COUNTBLANK(Table3[[#This Row],[Date 1]:[Date 8]])=7,IF(Table3[[#This Row],[Column9]]&lt;&gt;"",IF(SUM(L456:S456)&lt;&gt;0,Table3[[#This Row],[Column9]],""),""),(SUBSTITUTE(TRIM(SUBSTITUTE(AO456&amp;","&amp;AP456&amp;","&amp;AQ456&amp;","&amp;AR456&amp;","&amp;AS456&amp;","&amp;AT456&amp;",",","," "))," ",", ")))</f>
        <v/>
      </c>
      <c r="AV456" s="35" t="str">
        <f>IF(COUNTBLANK(L456:AC456)&lt;&gt;13,IF(Table3[[#This Row],[Comments]]="Please order in multiples of 20. Minimum order of 100.",IF(COUNTBLANK(Table3[[#This Row],[Date 1]:[Order]])=12,"",1),1),IF(OR(F456="yes",G456="yes",H456="yes",I456="yes",J456="yes",K456="yes"="yes"),1,""))</f>
        <v/>
      </c>
    </row>
    <row r="457" spans="2:48" ht="36" thickBot="1" x14ac:dyDescent="0.4">
      <c r="B457" s="164">
        <v>5405</v>
      </c>
      <c r="C457" s="16" t="s">
        <v>3282</v>
      </c>
      <c r="D457" s="32" t="s">
        <v>441</v>
      </c>
      <c r="E457" s="118"/>
      <c r="F457" s="119" t="s">
        <v>128</v>
      </c>
      <c r="G457" s="30" t="s">
        <v>128</v>
      </c>
      <c r="H457" s="30" t="s">
        <v>128</v>
      </c>
      <c r="I457" s="30" t="s">
        <v>128</v>
      </c>
      <c r="J457" s="30" t="s">
        <v>128</v>
      </c>
      <c r="K457" s="30" t="s">
        <v>21</v>
      </c>
      <c r="L457" s="22"/>
      <c r="M457" s="20"/>
      <c r="N457" s="20"/>
      <c r="O457" s="20"/>
      <c r="P457" s="20"/>
      <c r="Q457" s="20"/>
      <c r="R457" s="20"/>
      <c r="S457" s="120"/>
      <c r="T457" s="181" t="str">
        <f>Table3[[#This Row],[Column12]]</f>
        <v>Auto:</v>
      </c>
      <c r="U457" s="25"/>
      <c r="V457" s="51" t="str">
        <f>IF(Table3[[#This Row],[TagOrderMethod]]="Ratio:","plants per 1 tag",IF(Table3[[#This Row],[TagOrderMethod]]="tags included","",IF(Table3[[#This Row],[TagOrderMethod]]="Qty:","tags",IF(Table3[[#This Row],[TagOrderMethod]]="Auto:",IF(U457&lt;&gt;"","tags","")))))</f>
        <v/>
      </c>
      <c r="W457" s="17">
        <v>50</v>
      </c>
      <c r="X457" s="17" t="str">
        <f>IF(ISNUMBER(SEARCH("tag",Table3[[#This Row],[Notes]])), "Yes", "No")</f>
        <v>No</v>
      </c>
      <c r="Y457" s="17" t="str">
        <f>IF(Table3[[#This Row],[Column11]]="yes","tags included","Auto:")</f>
        <v>Auto:</v>
      </c>
      <c r="Z4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Row],[TagOrderMethod]]="Auto:",IF(U457&gt;0,U457,IF(COUNTBLANK(L457:S457)=8,"",(IF(Table3[[#This Row],[Column11]]&lt;&gt;"no",Table3[[#This Row],[Size]]*(SUM(Table3[[#This Row],[Date 1]:[Date 8]])),"")))),""))),(Table3[[#This Row],[Bundle]])),"")</f>
        <v/>
      </c>
      <c r="AB457" s="94" t="str">
        <f t="shared" si="8"/>
        <v/>
      </c>
      <c r="AC457" s="75"/>
      <c r="AD457" s="42"/>
      <c r="AE457" s="43"/>
      <c r="AF457" s="44"/>
      <c r="AG457" s="134" t="s">
        <v>4566</v>
      </c>
      <c r="AH457" s="134" t="s">
        <v>4567</v>
      </c>
      <c r="AI457" s="134" t="s">
        <v>4568</v>
      </c>
      <c r="AJ457" s="134" t="s">
        <v>4569</v>
      </c>
      <c r="AK457" s="134" t="s">
        <v>4570</v>
      </c>
      <c r="AL457" s="134" t="s">
        <v>21</v>
      </c>
      <c r="AM457" s="134" t="b">
        <f>IF(AND(Table3[[#This Row],[Column68]]=TRUE,COUNTBLANK(Table3[[#This Row],[Date 1]:[Date 8]])=8),TRUE,FALSE)</f>
        <v>0</v>
      </c>
      <c r="AN457" s="134" t="b">
        <f>COUNTIF(Table3[[#This Row],[512]:[51]],"yes")&gt;0</f>
        <v>0</v>
      </c>
      <c r="AO457" s="45" t="str">
        <f>IF(Table3[[#This Row],[512]]="yes",Table3[[#This Row],[Column1]],"")</f>
        <v/>
      </c>
      <c r="AP457" s="45" t="str">
        <f>IF(Table3[[#This Row],[250]]="yes",Table3[[#This Row],[Column1.5]],"")</f>
        <v/>
      </c>
      <c r="AQ457" s="45" t="str">
        <f>IF(Table3[[#This Row],[288]]="yes",Table3[[#This Row],[Column2]],"")</f>
        <v/>
      </c>
      <c r="AR457" s="45" t="str">
        <f>IF(Table3[[#This Row],[144]]="yes",Table3[[#This Row],[Column3]],"")</f>
        <v/>
      </c>
      <c r="AS457" s="45" t="str">
        <f>IF(Table3[[#This Row],[26]]="yes",Table3[[#This Row],[Column4]],"")</f>
        <v/>
      </c>
      <c r="AT457" s="45" t="str">
        <f>IF(Table3[[#This Row],[51]]="yes",Table3[[#This Row],[Column5]],"")</f>
        <v/>
      </c>
      <c r="AU457" s="29" t="str">
        <f>IF(COUNTBLANK(Table3[[#This Row],[Date 1]:[Date 8]])=7,IF(Table3[[#This Row],[Column9]]&lt;&gt;"",IF(SUM(L457:S457)&lt;&gt;0,Table3[[#This Row],[Column9]],""),""),(SUBSTITUTE(TRIM(SUBSTITUTE(AO457&amp;","&amp;AP457&amp;","&amp;AQ457&amp;","&amp;AR457&amp;","&amp;AS457&amp;","&amp;AT457&amp;",",","," "))," ",", ")))</f>
        <v/>
      </c>
      <c r="AV457" s="35" t="str">
        <f>IF(COUNTBLANK(L457:AC457)&lt;&gt;13,IF(Table3[[#This Row],[Comments]]="Please order in multiples of 20. Minimum order of 100.",IF(COUNTBLANK(Table3[[#This Row],[Date 1]:[Order]])=12,"",1),1),IF(OR(F457="yes",G457="yes",H457="yes",I457="yes",J457="yes",K457="yes"="yes"),1,""))</f>
        <v/>
      </c>
    </row>
    <row r="458" spans="2:48" ht="36" thickBot="1" x14ac:dyDescent="0.4">
      <c r="B458" s="164">
        <v>5415</v>
      </c>
      <c r="C458" s="16" t="s">
        <v>3282</v>
      </c>
      <c r="D458" s="32" t="s">
        <v>442</v>
      </c>
      <c r="E458" s="118"/>
      <c r="F458" s="119" t="s">
        <v>128</v>
      </c>
      <c r="G458" s="30" t="s">
        <v>128</v>
      </c>
      <c r="H458" s="30" t="s">
        <v>128</v>
      </c>
      <c r="I458" s="30" t="s">
        <v>128</v>
      </c>
      <c r="J458" s="30" t="s">
        <v>128</v>
      </c>
      <c r="K458" s="30" t="s">
        <v>21</v>
      </c>
      <c r="L458" s="22"/>
      <c r="M458" s="20"/>
      <c r="N458" s="20"/>
      <c r="O458" s="20"/>
      <c r="P458" s="20"/>
      <c r="Q458" s="20"/>
      <c r="R458" s="20"/>
      <c r="S458" s="120"/>
      <c r="T458" s="181" t="str">
        <f>Table3[[#This Row],[Column12]]</f>
        <v>Auto:</v>
      </c>
      <c r="U458" s="25"/>
      <c r="V458" s="51" t="str">
        <f>IF(Table3[[#This Row],[TagOrderMethod]]="Ratio:","plants per 1 tag",IF(Table3[[#This Row],[TagOrderMethod]]="tags included","",IF(Table3[[#This Row],[TagOrderMethod]]="Qty:","tags",IF(Table3[[#This Row],[TagOrderMethod]]="Auto:",IF(U458&lt;&gt;"","tags","")))))</f>
        <v/>
      </c>
      <c r="W458" s="17">
        <v>50</v>
      </c>
      <c r="X458" s="17" t="str">
        <f>IF(ISNUMBER(SEARCH("tag",Table3[[#This Row],[Notes]])), "Yes", "No")</f>
        <v>No</v>
      </c>
      <c r="Y458" s="17" t="str">
        <f>IF(Table3[[#This Row],[Column11]]="yes","tags included","Auto:")</f>
        <v>Auto:</v>
      </c>
      <c r="Z4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Row],[TagOrderMethod]]="Auto:",IF(U458&gt;0,U458,IF(COUNTBLANK(L458:S458)=8,"",(IF(Table3[[#This Row],[Column11]]&lt;&gt;"no",Table3[[#This Row],[Size]]*(SUM(Table3[[#This Row],[Date 1]:[Date 8]])),"")))),""))),(Table3[[#This Row],[Bundle]])),"")</f>
        <v/>
      </c>
      <c r="AB458" s="94" t="str">
        <f t="shared" si="8"/>
        <v/>
      </c>
      <c r="AC458" s="75"/>
      <c r="AD458" s="42"/>
      <c r="AE458" s="43"/>
      <c r="AF458" s="44"/>
      <c r="AG458" s="134" t="s">
        <v>2747</v>
      </c>
      <c r="AH458" s="134" t="s">
        <v>4571</v>
      </c>
      <c r="AI458" s="134" t="s">
        <v>2748</v>
      </c>
      <c r="AJ458" s="134" t="s">
        <v>2749</v>
      </c>
      <c r="AK458" s="134" t="s">
        <v>4572</v>
      </c>
      <c r="AL458" s="134" t="s">
        <v>21</v>
      </c>
      <c r="AM458" s="134" t="b">
        <f>IF(AND(Table3[[#This Row],[Column68]]=TRUE,COUNTBLANK(Table3[[#This Row],[Date 1]:[Date 8]])=8),TRUE,FALSE)</f>
        <v>0</v>
      </c>
      <c r="AN458" s="134" t="b">
        <f>COUNTIF(Table3[[#This Row],[512]:[51]],"yes")&gt;0</f>
        <v>0</v>
      </c>
      <c r="AO458" s="45" t="str">
        <f>IF(Table3[[#This Row],[512]]="yes",Table3[[#This Row],[Column1]],"")</f>
        <v/>
      </c>
      <c r="AP458" s="45" t="str">
        <f>IF(Table3[[#This Row],[250]]="yes",Table3[[#This Row],[Column1.5]],"")</f>
        <v/>
      </c>
      <c r="AQ458" s="45" t="str">
        <f>IF(Table3[[#This Row],[288]]="yes",Table3[[#This Row],[Column2]],"")</f>
        <v/>
      </c>
      <c r="AR458" s="45" t="str">
        <f>IF(Table3[[#This Row],[144]]="yes",Table3[[#This Row],[Column3]],"")</f>
        <v/>
      </c>
      <c r="AS458" s="45" t="str">
        <f>IF(Table3[[#This Row],[26]]="yes",Table3[[#This Row],[Column4]],"")</f>
        <v/>
      </c>
      <c r="AT458" s="45" t="str">
        <f>IF(Table3[[#This Row],[51]]="yes",Table3[[#This Row],[Column5]],"")</f>
        <v/>
      </c>
      <c r="AU458" s="29" t="str">
        <f>IF(COUNTBLANK(Table3[[#This Row],[Date 1]:[Date 8]])=7,IF(Table3[[#This Row],[Column9]]&lt;&gt;"",IF(SUM(L458:S458)&lt;&gt;0,Table3[[#This Row],[Column9]],""),""),(SUBSTITUTE(TRIM(SUBSTITUTE(AO458&amp;","&amp;AP458&amp;","&amp;AQ458&amp;","&amp;AR458&amp;","&amp;AS458&amp;","&amp;AT458&amp;",",","," "))," ",", ")))</f>
        <v/>
      </c>
      <c r="AV458" s="35" t="str">
        <f>IF(COUNTBLANK(L458:AC458)&lt;&gt;13,IF(Table3[[#This Row],[Comments]]="Please order in multiples of 20. Minimum order of 100.",IF(COUNTBLANK(Table3[[#This Row],[Date 1]:[Order]])=12,"",1),1),IF(OR(F458="yes",G458="yes",H458="yes",I458="yes",J458="yes",K458="yes"="yes"),1,""))</f>
        <v/>
      </c>
    </row>
    <row r="459" spans="2:48" ht="36" thickBot="1" x14ac:dyDescent="0.4">
      <c r="B459" s="164">
        <v>5420</v>
      </c>
      <c r="C459" s="16" t="s">
        <v>3282</v>
      </c>
      <c r="D459" s="32" t="s">
        <v>443</v>
      </c>
      <c r="E459" s="118"/>
      <c r="F459" s="119" t="s">
        <v>128</v>
      </c>
      <c r="G459" s="30" t="s">
        <v>128</v>
      </c>
      <c r="H459" s="30" t="s">
        <v>128</v>
      </c>
      <c r="I459" s="30" t="s">
        <v>128</v>
      </c>
      <c r="J459" s="30" t="s">
        <v>128</v>
      </c>
      <c r="K459" s="30" t="s">
        <v>21</v>
      </c>
      <c r="L459" s="22"/>
      <c r="M459" s="20"/>
      <c r="N459" s="20"/>
      <c r="O459" s="20"/>
      <c r="P459" s="20"/>
      <c r="Q459" s="20"/>
      <c r="R459" s="20"/>
      <c r="S459" s="120"/>
      <c r="T459" s="181" t="str">
        <f>Table3[[#This Row],[Column12]]</f>
        <v>Auto:</v>
      </c>
      <c r="U459" s="25"/>
      <c r="V459" s="51" t="str">
        <f>IF(Table3[[#This Row],[TagOrderMethod]]="Ratio:","plants per 1 tag",IF(Table3[[#This Row],[TagOrderMethod]]="tags included","",IF(Table3[[#This Row],[TagOrderMethod]]="Qty:","tags",IF(Table3[[#This Row],[TagOrderMethod]]="Auto:",IF(U459&lt;&gt;"","tags","")))))</f>
        <v/>
      </c>
      <c r="W459" s="17">
        <v>50</v>
      </c>
      <c r="X459" s="17" t="str">
        <f>IF(ISNUMBER(SEARCH("tag",Table3[[#This Row],[Notes]])), "Yes", "No")</f>
        <v>No</v>
      </c>
      <c r="Y459" s="17" t="str">
        <f>IF(Table3[[#This Row],[Column11]]="yes","tags included","Auto:")</f>
        <v>Auto:</v>
      </c>
      <c r="Z4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Row],[TagOrderMethod]]="Auto:",IF(U459&gt;0,U459,IF(COUNTBLANK(L459:S459)=8,"",(IF(Table3[[#This Row],[Column11]]&lt;&gt;"no",Table3[[#This Row],[Size]]*(SUM(Table3[[#This Row],[Date 1]:[Date 8]])),"")))),""))),(Table3[[#This Row],[Bundle]])),"")</f>
        <v/>
      </c>
      <c r="AB459" s="94" t="str">
        <f t="shared" si="8"/>
        <v/>
      </c>
      <c r="AC459" s="75"/>
      <c r="AD459" s="42"/>
      <c r="AE459" s="43"/>
      <c r="AF459" s="44"/>
      <c r="AG459" s="134" t="s">
        <v>219</v>
      </c>
      <c r="AH459" s="134" t="s">
        <v>4573</v>
      </c>
      <c r="AI459" s="134" t="s">
        <v>217</v>
      </c>
      <c r="AJ459" s="134" t="s">
        <v>215</v>
      </c>
      <c r="AK459" s="134" t="s">
        <v>4574</v>
      </c>
      <c r="AL459" s="134" t="s">
        <v>21</v>
      </c>
      <c r="AM459" s="134" t="b">
        <f>IF(AND(Table3[[#This Row],[Column68]]=TRUE,COUNTBLANK(Table3[[#This Row],[Date 1]:[Date 8]])=8),TRUE,FALSE)</f>
        <v>0</v>
      </c>
      <c r="AN459" s="134" t="b">
        <f>COUNTIF(Table3[[#This Row],[512]:[51]],"yes")&gt;0</f>
        <v>0</v>
      </c>
      <c r="AO459" s="45" t="str">
        <f>IF(Table3[[#This Row],[512]]="yes",Table3[[#This Row],[Column1]],"")</f>
        <v/>
      </c>
      <c r="AP459" s="45" t="str">
        <f>IF(Table3[[#This Row],[250]]="yes",Table3[[#This Row],[Column1.5]],"")</f>
        <v/>
      </c>
      <c r="AQ459" s="45" t="str">
        <f>IF(Table3[[#This Row],[288]]="yes",Table3[[#This Row],[Column2]],"")</f>
        <v/>
      </c>
      <c r="AR459" s="45" t="str">
        <f>IF(Table3[[#This Row],[144]]="yes",Table3[[#This Row],[Column3]],"")</f>
        <v/>
      </c>
      <c r="AS459" s="45" t="str">
        <f>IF(Table3[[#This Row],[26]]="yes",Table3[[#This Row],[Column4]],"")</f>
        <v/>
      </c>
      <c r="AT459" s="45" t="str">
        <f>IF(Table3[[#This Row],[51]]="yes",Table3[[#This Row],[Column5]],"")</f>
        <v/>
      </c>
      <c r="AU459" s="29" t="str">
        <f>IF(COUNTBLANK(Table3[[#This Row],[Date 1]:[Date 8]])=7,IF(Table3[[#This Row],[Column9]]&lt;&gt;"",IF(SUM(L459:S459)&lt;&gt;0,Table3[[#This Row],[Column9]],""),""),(SUBSTITUTE(TRIM(SUBSTITUTE(AO459&amp;","&amp;AP459&amp;","&amp;AQ459&amp;","&amp;AR459&amp;","&amp;AS459&amp;","&amp;AT459&amp;",",","," "))," ",", ")))</f>
        <v/>
      </c>
      <c r="AV459" s="35" t="str">
        <f>IF(COUNTBLANK(L459:AC459)&lt;&gt;13,IF(Table3[[#This Row],[Comments]]="Please order in multiples of 20. Minimum order of 100.",IF(COUNTBLANK(Table3[[#This Row],[Date 1]:[Order]])=12,"",1),1),IF(OR(F459="yes",G459="yes",H459="yes",I459="yes",J459="yes",K459="yes"="yes"),1,""))</f>
        <v/>
      </c>
    </row>
    <row r="460" spans="2:48" ht="36" thickBot="1" x14ac:dyDescent="0.4">
      <c r="B460" s="164">
        <v>5425</v>
      </c>
      <c r="C460" s="16" t="s">
        <v>3282</v>
      </c>
      <c r="D460" s="32" t="s">
        <v>444</v>
      </c>
      <c r="E460" s="118"/>
      <c r="F460" s="119" t="s">
        <v>128</v>
      </c>
      <c r="G460" s="30" t="s">
        <v>128</v>
      </c>
      <c r="H460" s="30" t="s">
        <v>128</v>
      </c>
      <c r="I460" s="30" t="s">
        <v>128</v>
      </c>
      <c r="J460" s="30" t="s">
        <v>128</v>
      </c>
      <c r="K460" s="30" t="s">
        <v>21</v>
      </c>
      <c r="L460" s="22"/>
      <c r="M460" s="20"/>
      <c r="N460" s="20"/>
      <c r="O460" s="20"/>
      <c r="P460" s="20"/>
      <c r="Q460" s="20"/>
      <c r="R460" s="20"/>
      <c r="S460" s="120"/>
      <c r="T460" s="181" t="str">
        <f>Table3[[#This Row],[Column12]]</f>
        <v>Auto:</v>
      </c>
      <c r="U460" s="25"/>
      <c r="V460" s="51" t="str">
        <f>IF(Table3[[#This Row],[TagOrderMethod]]="Ratio:","plants per 1 tag",IF(Table3[[#This Row],[TagOrderMethod]]="tags included","",IF(Table3[[#This Row],[TagOrderMethod]]="Qty:","tags",IF(Table3[[#This Row],[TagOrderMethod]]="Auto:",IF(U460&lt;&gt;"","tags","")))))</f>
        <v/>
      </c>
      <c r="W460" s="17">
        <v>50</v>
      </c>
      <c r="X460" s="17" t="str">
        <f>IF(ISNUMBER(SEARCH("tag",Table3[[#This Row],[Notes]])), "Yes", "No")</f>
        <v>No</v>
      </c>
      <c r="Y460" s="17" t="str">
        <f>IF(Table3[[#This Row],[Column11]]="yes","tags included","Auto:")</f>
        <v>Auto:</v>
      </c>
      <c r="Z4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Row],[TagOrderMethod]]="Auto:",IF(U460&gt;0,U460,IF(COUNTBLANK(L460:S460)=8,"",(IF(Table3[[#This Row],[Column11]]&lt;&gt;"no",Table3[[#This Row],[Size]]*(SUM(Table3[[#This Row],[Date 1]:[Date 8]])),"")))),""))),(Table3[[#This Row],[Bundle]])),"")</f>
        <v/>
      </c>
      <c r="AB460" s="94" t="str">
        <f t="shared" si="8"/>
        <v/>
      </c>
      <c r="AC460" s="75"/>
      <c r="AD460" s="42"/>
      <c r="AE460" s="43"/>
      <c r="AF460" s="44"/>
      <c r="AG460" s="134" t="s">
        <v>218</v>
      </c>
      <c r="AH460" s="134" t="s">
        <v>4575</v>
      </c>
      <c r="AI460" s="134" t="s">
        <v>216</v>
      </c>
      <c r="AJ460" s="134" t="s">
        <v>214</v>
      </c>
      <c r="AK460" s="134" t="s">
        <v>4576</v>
      </c>
      <c r="AL460" s="134" t="s">
        <v>21</v>
      </c>
      <c r="AM460" s="134" t="b">
        <f>IF(AND(Table3[[#This Row],[Column68]]=TRUE,COUNTBLANK(Table3[[#This Row],[Date 1]:[Date 8]])=8),TRUE,FALSE)</f>
        <v>0</v>
      </c>
      <c r="AN460" s="134" t="b">
        <f>COUNTIF(Table3[[#This Row],[512]:[51]],"yes")&gt;0</f>
        <v>0</v>
      </c>
      <c r="AO460" s="45" t="str">
        <f>IF(Table3[[#This Row],[512]]="yes",Table3[[#This Row],[Column1]],"")</f>
        <v/>
      </c>
      <c r="AP460" s="45" t="str">
        <f>IF(Table3[[#This Row],[250]]="yes",Table3[[#This Row],[Column1.5]],"")</f>
        <v/>
      </c>
      <c r="AQ460" s="45" t="str">
        <f>IF(Table3[[#This Row],[288]]="yes",Table3[[#This Row],[Column2]],"")</f>
        <v/>
      </c>
      <c r="AR460" s="45" t="str">
        <f>IF(Table3[[#This Row],[144]]="yes",Table3[[#This Row],[Column3]],"")</f>
        <v/>
      </c>
      <c r="AS460" s="45" t="str">
        <f>IF(Table3[[#This Row],[26]]="yes",Table3[[#This Row],[Column4]],"")</f>
        <v/>
      </c>
      <c r="AT460" s="45" t="str">
        <f>IF(Table3[[#This Row],[51]]="yes",Table3[[#This Row],[Column5]],"")</f>
        <v/>
      </c>
      <c r="AU460" s="29" t="str">
        <f>IF(COUNTBLANK(Table3[[#This Row],[Date 1]:[Date 8]])=7,IF(Table3[[#This Row],[Column9]]&lt;&gt;"",IF(SUM(L460:S460)&lt;&gt;0,Table3[[#This Row],[Column9]],""),""),(SUBSTITUTE(TRIM(SUBSTITUTE(AO460&amp;","&amp;AP460&amp;","&amp;AQ460&amp;","&amp;AR460&amp;","&amp;AS460&amp;","&amp;AT460&amp;",",","," "))," ",", ")))</f>
        <v/>
      </c>
      <c r="AV460" s="35" t="str">
        <f>IF(COUNTBLANK(L460:AC460)&lt;&gt;13,IF(Table3[[#This Row],[Comments]]="Please order in multiples of 20. Minimum order of 100.",IF(COUNTBLANK(Table3[[#This Row],[Date 1]:[Order]])=12,"",1),1),IF(OR(F460="yes",G460="yes",H460="yes",I460="yes",J460="yes",K460="yes"="yes"),1,""))</f>
        <v/>
      </c>
    </row>
    <row r="461" spans="2:48" ht="36" thickBot="1" x14ac:dyDescent="0.4">
      <c r="B461" s="164">
        <v>5430</v>
      </c>
      <c r="C461" s="16" t="s">
        <v>3282</v>
      </c>
      <c r="D461" s="32" t="s">
        <v>3332</v>
      </c>
      <c r="E461" s="118"/>
      <c r="F461" s="119" t="s">
        <v>128</v>
      </c>
      <c r="G461" s="30" t="s">
        <v>21</v>
      </c>
      <c r="H461" s="30" t="s">
        <v>128</v>
      </c>
      <c r="I461" s="30" t="s">
        <v>128</v>
      </c>
      <c r="J461" s="30" t="s">
        <v>128</v>
      </c>
      <c r="K461" s="30" t="s">
        <v>21</v>
      </c>
      <c r="L461" s="22"/>
      <c r="M461" s="20"/>
      <c r="N461" s="20"/>
      <c r="O461" s="20"/>
      <c r="P461" s="20"/>
      <c r="Q461" s="20"/>
      <c r="R461" s="20"/>
      <c r="S461" s="120"/>
      <c r="T461" s="181" t="str">
        <f>Table3[[#This Row],[Column12]]</f>
        <v>Auto:</v>
      </c>
      <c r="U461" s="25"/>
      <c r="V461" s="51" t="str">
        <f>IF(Table3[[#This Row],[TagOrderMethod]]="Ratio:","plants per 1 tag",IF(Table3[[#This Row],[TagOrderMethod]]="tags included","",IF(Table3[[#This Row],[TagOrderMethod]]="Qty:","tags",IF(Table3[[#This Row],[TagOrderMethod]]="Auto:",IF(U461&lt;&gt;"","tags","")))))</f>
        <v/>
      </c>
      <c r="W461" s="17">
        <v>50</v>
      </c>
      <c r="X461" s="17" t="str">
        <f>IF(ISNUMBER(SEARCH("tag",Table3[[#This Row],[Notes]])), "Yes", "No")</f>
        <v>No</v>
      </c>
      <c r="Y461" s="17" t="str">
        <f>IF(Table3[[#This Row],[Column11]]="yes","tags included","Auto:")</f>
        <v>Auto:</v>
      </c>
      <c r="Z4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Row],[TagOrderMethod]]="Auto:",IF(U461&gt;0,U461,IF(COUNTBLANK(L461:S461)=8,"",(IF(Table3[[#This Row],[Column11]]&lt;&gt;"no",Table3[[#This Row],[Size]]*(SUM(Table3[[#This Row],[Date 1]:[Date 8]])),"")))),""))),(Table3[[#This Row],[Bundle]])),"")</f>
        <v/>
      </c>
      <c r="AB461" s="94" t="str">
        <f t="shared" si="8"/>
        <v/>
      </c>
      <c r="AC461" s="75"/>
      <c r="AD461" s="42"/>
      <c r="AE461" s="43"/>
      <c r="AF461" s="44"/>
      <c r="AG461" s="134" t="s">
        <v>4577</v>
      </c>
      <c r="AH461" s="134" t="s">
        <v>21</v>
      </c>
      <c r="AI461" s="134" t="s">
        <v>4578</v>
      </c>
      <c r="AJ461" s="134" t="s">
        <v>4579</v>
      </c>
      <c r="AK461" s="134" t="s">
        <v>4580</v>
      </c>
      <c r="AL461" s="134" t="s">
        <v>21</v>
      </c>
      <c r="AM461" s="134" t="b">
        <f>IF(AND(Table3[[#This Row],[Column68]]=TRUE,COUNTBLANK(Table3[[#This Row],[Date 1]:[Date 8]])=8),TRUE,FALSE)</f>
        <v>0</v>
      </c>
      <c r="AN461" s="134" t="b">
        <f>COUNTIF(Table3[[#This Row],[512]:[51]],"yes")&gt;0</f>
        <v>0</v>
      </c>
      <c r="AO461" s="45" t="str">
        <f>IF(Table3[[#This Row],[512]]="yes",Table3[[#This Row],[Column1]],"")</f>
        <v/>
      </c>
      <c r="AP461" s="45" t="str">
        <f>IF(Table3[[#This Row],[250]]="yes",Table3[[#This Row],[Column1.5]],"")</f>
        <v/>
      </c>
      <c r="AQ461" s="45" t="str">
        <f>IF(Table3[[#This Row],[288]]="yes",Table3[[#This Row],[Column2]],"")</f>
        <v/>
      </c>
      <c r="AR461" s="45" t="str">
        <f>IF(Table3[[#This Row],[144]]="yes",Table3[[#This Row],[Column3]],"")</f>
        <v/>
      </c>
      <c r="AS461" s="45" t="str">
        <f>IF(Table3[[#This Row],[26]]="yes",Table3[[#This Row],[Column4]],"")</f>
        <v/>
      </c>
      <c r="AT461" s="45" t="str">
        <f>IF(Table3[[#This Row],[51]]="yes",Table3[[#This Row],[Column5]],"")</f>
        <v/>
      </c>
      <c r="AU461" s="29" t="str">
        <f>IF(COUNTBLANK(Table3[[#This Row],[Date 1]:[Date 8]])=7,IF(Table3[[#This Row],[Column9]]&lt;&gt;"",IF(SUM(L461:S461)&lt;&gt;0,Table3[[#This Row],[Column9]],""),""),(SUBSTITUTE(TRIM(SUBSTITUTE(AO461&amp;","&amp;AP461&amp;","&amp;AQ461&amp;","&amp;AR461&amp;","&amp;AS461&amp;","&amp;AT461&amp;",",","," "))," ",", ")))</f>
        <v/>
      </c>
      <c r="AV461" s="35" t="str">
        <f>IF(COUNTBLANK(L461:AC461)&lt;&gt;13,IF(Table3[[#This Row],[Comments]]="Please order in multiples of 20. Minimum order of 100.",IF(COUNTBLANK(Table3[[#This Row],[Date 1]:[Order]])=12,"",1),1),IF(OR(F461="yes",G461="yes",H461="yes",I461="yes",J461="yes",K461="yes"="yes"),1,""))</f>
        <v/>
      </c>
    </row>
    <row r="462" spans="2:48" ht="36" thickBot="1" x14ac:dyDescent="0.4">
      <c r="B462" s="164">
        <v>5435</v>
      </c>
      <c r="C462" s="16" t="s">
        <v>3282</v>
      </c>
      <c r="D462" s="32" t="s">
        <v>1312</v>
      </c>
      <c r="E462" s="118"/>
      <c r="F462" s="119" t="s">
        <v>128</v>
      </c>
      <c r="G462" s="30" t="s">
        <v>21</v>
      </c>
      <c r="H462" s="30" t="s">
        <v>128</v>
      </c>
      <c r="I462" s="30" t="s">
        <v>128</v>
      </c>
      <c r="J462" s="30" t="s">
        <v>128</v>
      </c>
      <c r="K462" s="30" t="s">
        <v>21</v>
      </c>
      <c r="L462" s="22"/>
      <c r="M462" s="20"/>
      <c r="N462" s="20"/>
      <c r="O462" s="20"/>
      <c r="P462" s="20"/>
      <c r="Q462" s="20"/>
      <c r="R462" s="20"/>
      <c r="S462" s="120"/>
      <c r="T462" s="181" t="str">
        <f>Table3[[#This Row],[Column12]]</f>
        <v>Auto:</v>
      </c>
      <c r="U462" s="25"/>
      <c r="V462" s="51" t="str">
        <f>IF(Table3[[#This Row],[TagOrderMethod]]="Ratio:","plants per 1 tag",IF(Table3[[#This Row],[TagOrderMethod]]="tags included","",IF(Table3[[#This Row],[TagOrderMethod]]="Qty:","tags",IF(Table3[[#This Row],[TagOrderMethod]]="Auto:",IF(U462&lt;&gt;"","tags","")))))</f>
        <v/>
      </c>
      <c r="W462" s="17">
        <v>50</v>
      </c>
      <c r="X462" s="17" t="str">
        <f>IF(ISNUMBER(SEARCH("tag",Table3[[#This Row],[Notes]])), "Yes", "No")</f>
        <v>No</v>
      </c>
      <c r="Y462" s="17" t="str">
        <f>IF(Table3[[#This Row],[Column11]]="yes","tags included","Auto:")</f>
        <v>Auto:</v>
      </c>
      <c r="Z4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Row],[TagOrderMethod]]="Auto:",IF(U462&gt;0,U462,IF(COUNTBLANK(L462:S462)=8,"",(IF(Table3[[#This Row],[Column11]]&lt;&gt;"no",Table3[[#This Row],[Size]]*(SUM(Table3[[#This Row],[Date 1]:[Date 8]])),"")))),""))),(Table3[[#This Row],[Bundle]])),"")</f>
        <v/>
      </c>
      <c r="AB462" s="94" t="str">
        <f t="shared" si="8"/>
        <v/>
      </c>
      <c r="AC462" s="75"/>
      <c r="AD462" s="42"/>
      <c r="AE462" s="43"/>
      <c r="AF462" s="44"/>
      <c r="AG462" s="134" t="s">
        <v>2750</v>
      </c>
      <c r="AH462" s="134" t="s">
        <v>21</v>
      </c>
      <c r="AI462" s="134" t="s">
        <v>2751</v>
      </c>
      <c r="AJ462" s="134" t="s">
        <v>2752</v>
      </c>
      <c r="AK462" s="134" t="s">
        <v>4581</v>
      </c>
      <c r="AL462" s="134" t="s">
        <v>21</v>
      </c>
      <c r="AM462" s="134" t="b">
        <f>IF(AND(Table3[[#This Row],[Column68]]=TRUE,COUNTBLANK(Table3[[#This Row],[Date 1]:[Date 8]])=8),TRUE,FALSE)</f>
        <v>0</v>
      </c>
      <c r="AN462" s="134" t="b">
        <f>COUNTIF(Table3[[#This Row],[512]:[51]],"yes")&gt;0</f>
        <v>0</v>
      </c>
      <c r="AO462" s="45" t="str">
        <f>IF(Table3[[#This Row],[512]]="yes",Table3[[#This Row],[Column1]],"")</f>
        <v/>
      </c>
      <c r="AP462" s="45" t="str">
        <f>IF(Table3[[#This Row],[250]]="yes",Table3[[#This Row],[Column1.5]],"")</f>
        <v/>
      </c>
      <c r="AQ462" s="45" t="str">
        <f>IF(Table3[[#This Row],[288]]="yes",Table3[[#This Row],[Column2]],"")</f>
        <v/>
      </c>
      <c r="AR462" s="45" t="str">
        <f>IF(Table3[[#This Row],[144]]="yes",Table3[[#This Row],[Column3]],"")</f>
        <v/>
      </c>
      <c r="AS462" s="45" t="str">
        <f>IF(Table3[[#This Row],[26]]="yes",Table3[[#This Row],[Column4]],"")</f>
        <v/>
      </c>
      <c r="AT462" s="45" t="str">
        <f>IF(Table3[[#This Row],[51]]="yes",Table3[[#This Row],[Column5]],"")</f>
        <v/>
      </c>
      <c r="AU462" s="29" t="str">
        <f>IF(COUNTBLANK(Table3[[#This Row],[Date 1]:[Date 8]])=7,IF(Table3[[#This Row],[Column9]]&lt;&gt;"",IF(SUM(L462:S462)&lt;&gt;0,Table3[[#This Row],[Column9]],""),""),(SUBSTITUTE(TRIM(SUBSTITUTE(AO462&amp;","&amp;AP462&amp;","&amp;AQ462&amp;","&amp;AR462&amp;","&amp;AS462&amp;","&amp;AT462&amp;",",","," "))," ",", ")))</f>
        <v/>
      </c>
      <c r="AV462" s="35" t="str">
        <f>IF(COUNTBLANK(L462:AC462)&lt;&gt;13,IF(Table3[[#This Row],[Comments]]="Please order in multiples of 20. Minimum order of 100.",IF(COUNTBLANK(Table3[[#This Row],[Date 1]:[Order]])=12,"",1),1),IF(OR(F462="yes",G462="yes",H462="yes",I462="yes",J462="yes",K462="yes"="yes"),1,""))</f>
        <v/>
      </c>
    </row>
    <row r="463" spans="2:48" ht="36" thickBot="1" x14ac:dyDescent="0.4">
      <c r="B463" s="164">
        <v>5440</v>
      </c>
      <c r="C463" s="16" t="s">
        <v>3282</v>
      </c>
      <c r="D463" s="32" t="s">
        <v>445</v>
      </c>
      <c r="E463" s="118"/>
      <c r="F463" s="119" t="s">
        <v>128</v>
      </c>
      <c r="G463" s="30" t="s">
        <v>21</v>
      </c>
      <c r="H463" s="30" t="s">
        <v>128</v>
      </c>
      <c r="I463" s="30" t="s">
        <v>128</v>
      </c>
      <c r="J463" s="30" t="s">
        <v>128</v>
      </c>
      <c r="K463" s="30" t="s">
        <v>21</v>
      </c>
      <c r="L463" s="22"/>
      <c r="M463" s="20"/>
      <c r="N463" s="20"/>
      <c r="O463" s="20"/>
      <c r="P463" s="20"/>
      <c r="Q463" s="20"/>
      <c r="R463" s="20"/>
      <c r="S463" s="120"/>
      <c r="T463" s="181" t="str">
        <f>Table3[[#This Row],[Column12]]</f>
        <v>Auto:</v>
      </c>
      <c r="U463" s="25"/>
      <c r="V463" s="51" t="str">
        <f>IF(Table3[[#This Row],[TagOrderMethod]]="Ratio:","plants per 1 tag",IF(Table3[[#This Row],[TagOrderMethod]]="tags included","",IF(Table3[[#This Row],[TagOrderMethod]]="Qty:","tags",IF(Table3[[#This Row],[TagOrderMethod]]="Auto:",IF(U463&lt;&gt;"","tags","")))))</f>
        <v/>
      </c>
      <c r="W463" s="17">
        <v>50</v>
      </c>
      <c r="X463" s="17" t="str">
        <f>IF(ISNUMBER(SEARCH("tag",Table3[[#This Row],[Notes]])), "Yes", "No")</f>
        <v>No</v>
      </c>
      <c r="Y463" s="17" t="str">
        <f>IF(Table3[[#This Row],[Column11]]="yes","tags included","Auto:")</f>
        <v>Auto:</v>
      </c>
      <c r="Z4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Row],[TagOrderMethod]]="Auto:",IF(U463&gt;0,U463,IF(COUNTBLANK(L463:S463)=8,"",(IF(Table3[[#This Row],[Column11]]&lt;&gt;"no",Table3[[#This Row],[Size]]*(SUM(Table3[[#This Row],[Date 1]:[Date 8]])),"")))),""))),(Table3[[#This Row],[Bundle]])),"")</f>
        <v/>
      </c>
      <c r="AB463" s="94" t="str">
        <f t="shared" si="8"/>
        <v/>
      </c>
      <c r="AC463" s="75"/>
      <c r="AD463" s="42"/>
      <c r="AE463" s="43"/>
      <c r="AF463" s="44"/>
      <c r="AG463" s="134" t="s">
        <v>2753</v>
      </c>
      <c r="AH463" s="134" t="s">
        <v>21</v>
      </c>
      <c r="AI463" s="134" t="s">
        <v>2754</v>
      </c>
      <c r="AJ463" s="134" t="s">
        <v>2755</v>
      </c>
      <c r="AK463" s="134" t="s">
        <v>4582</v>
      </c>
      <c r="AL463" s="134" t="s">
        <v>21</v>
      </c>
      <c r="AM463" s="134" t="b">
        <f>IF(AND(Table3[[#This Row],[Column68]]=TRUE,COUNTBLANK(Table3[[#This Row],[Date 1]:[Date 8]])=8),TRUE,FALSE)</f>
        <v>0</v>
      </c>
      <c r="AN463" s="134" t="b">
        <f>COUNTIF(Table3[[#This Row],[512]:[51]],"yes")&gt;0</f>
        <v>0</v>
      </c>
      <c r="AO463" s="45" t="str">
        <f>IF(Table3[[#This Row],[512]]="yes",Table3[[#This Row],[Column1]],"")</f>
        <v/>
      </c>
      <c r="AP463" s="45" t="str">
        <f>IF(Table3[[#This Row],[250]]="yes",Table3[[#This Row],[Column1.5]],"")</f>
        <v/>
      </c>
      <c r="AQ463" s="45" t="str">
        <f>IF(Table3[[#This Row],[288]]="yes",Table3[[#This Row],[Column2]],"")</f>
        <v/>
      </c>
      <c r="AR463" s="45" t="str">
        <f>IF(Table3[[#This Row],[144]]="yes",Table3[[#This Row],[Column3]],"")</f>
        <v/>
      </c>
      <c r="AS463" s="45" t="str">
        <f>IF(Table3[[#This Row],[26]]="yes",Table3[[#This Row],[Column4]],"")</f>
        <v/>
      </c>
      <c r="AT463" s="45" t="str">
        <f>IF(Table3[[#This Row],[51]]="yes",Table3[[#This Row],[Column5]],"")</f>
        <v/>
      </c>
      <c r="AU463" s="29" t="str">
        <f>IF(COUNTBLANK(Table3[[#This Row],[Date 1]:[Date 8]])=7,IF(Table3[[#This Row],[Column9]]&lt;&gt;"",IF(SUM(L463:S463)&lt;&gt;0,Table3[[#This Row],[Column9]],""),""),(SUBSTITUTE(TRIM(SUBSTITUTE(AO463&amp;","&amp;AP463&amp;","&amp;AQ463&amp;","&amp;AR463&amp;","&amp;AS463&amp;","&amp;AT463&amp;",",","," "))," ",", ")))</f>
        <v/>
      </c>
      <c r="AV463" s="35" t="str">
        <f>IF(COUNTBLANK(L463:AC463)&lt;&gt;13,IF(Table3[[#This Row],[Comments]]="Please order in multiples of 20. Minimum order of 100.",IF(COUNTBLANK(Table3[[#This Row],[Date 1]:[Order]])=12,"",1),1),IF(OR(F463="yes",G463="yes",H463="yes",I463="yes",J463="yes",K463="yes"="yes"),1,""))</f>
        <v/>
      </c>
    </row>
    <row r="464" spans="2:48" ht="36" thickBot="1" x14ac:dyDescent="0.4">
      <c r="B464" s="164">
        <v>5445</v>
      </c>
      <c r="C464" s="16" t="s">
        <v>3282</v>
      </c>
      <c r="D464" s="32" t="s">
        <v>446</v>
      </c>
      <c r="E464" s="118"/>
      <c r="F464" s="119" t="s">
        <v>128</v>
      </c>
      <c r="G464" s="30" t="s">
        <v>128</v>
      </c>
      <c r="H464" s="30" t="s">
        <v>128</v>
      </c>
      <c r="I464" s="30" t="s">
        <v>128</v>
      </c>
      <c r="J464" s="30" t="s">
        <v>128</v>
      </c>
      <c r="K464" s="30" t="s">
        <v>21</v>
      </c>
      <c r="L464" s="22"/>
      <c r="M464" s="20"/>
      <c r="N464" s="20"/>
      <c r="O464" s="20"/>
      <c r="P464" s="20"/>
      <c r="Q464" s="20"/>
      <c r="R464" s="20"/>
      <c r="S464" s="120"/>
      <c r="T464" s="181" t="str">
        <f>Table3[[#This Row],[Column12]]</f>
        <v>Auto:</v>
      </c>
      <c r="U464" s="25"/>
      <c r="V464" s="51" t="str">
        <f>IF(Table3[[#This Row],[TagOrderMethod]]="Ratio:","plants per 1 tag",IF(Table3[[#This Row],[TagOrderMethod]]="tags included","",IF(Table3[[#This Row],[TagOrderMethod]]="Qty:","tags",IF(Table3[[#This Row],[TagOrderMethod]]="Auto:",IF(U464&lt;&gt;"","tags","")))))</f>
        <v/>
      </c>
      <c r="W464" s="17">
        <v>50</v>
      </c>
      <c r="X464" s="17" t="str">
        <f>IF(ISNUMBER(SEARCH("tag",Table3[[#This Row],[Notes]])), "Yes", "No")</f>
        <v>No</v>
      </c>
      <c r="Y464" s="17" t="str">
        <f>IF(Table3[[#This Row],[Column11]]="yes","tags included","Auto:")</f>
        <v>Auto:</v>
      </c>
      <c r="Z4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Row],[TagOrderMethod]]="Auto:",IF(U464&gt;0,U464,IF(COUNTBLANK(L464:S464)=8,"",(IF(Table3[[#This Row],[Column11]]&lt;&gt;"no",Table3[[#This Row],[Size]]*(SUM(Table3[[#This Row],[Date 1]:[Date 8]])),"")))),""))),(Table3[[#This Row],[Bundle]])),"")</f>
        <v/>
      </c>
      <c r="AB464" s="94" t="str">
        <f t="shared" si="8"/>
        <v/>
      </c>
      <c r="AC464" s="75"/>
      <c r="AD464" s="42"/>
      <c r="AE464" s="43"/>
      <c r="AF464" s="44"/>
      <c r="AG464" s="134" t="s">
        <v>4583</v>
      </c>
      <c r="AH464" s="134" t="s">
        <v>4584</v>
      </c>
      <c r="AI464" s="134" t="s">
        <v>4585</v>
      </c>
      <c r="AJ464" s="134" t="s">
        <v>4586</v>
      </c>
      <c r="AK464" s="134" t="s">
        <v>4587</v>
      </c>
      <c r="AL464" s="134" t="s">
        <v>21</v>
      </c>
      <c r="AM464" s="134" t="b">
        <f>IF(AND(Table3[[#This Row],[Column68]]=TRUE,COUNTBLANK(Table3[[#This Row],[Date 1]:[Date 8]])=8),TRUE,FALSE)</f>
        <v>0</v>
      </c>
      <c r="AN464" s="134" t="b">
        <f>COUNTIF(Table3[[#This Row],[512]:[51]],"yes")&gt;0</f>
        <v>0</v>
      </c>
      <c r="AO464" s="45" t="str">
        <f>IF(Table3[[#This Row],[512]]="yes",Table3[[#This Row],[Column1]],"")</f>
        <v/>
      </c>
      <c r="AP464" s="45" t="str">
        <f>IF(Table3[[#This Row],[250]]="yes",Table3[[#This Row],[Column1.5]],"")</f>
        <v/>
      </c>
      <c r="AQ464" s="45" t="str">
        <f>IF(Table3[[#This Row],[288]]="yes",Table3[[#This Row],[Column2]],"")</f>
        <v/>
      </c>
      <c r="AR464" s="45" t="str">
        <f>IF(Table3[[#This Row],[144]]="yes",Table3[[#This Row],[Column3]],"")</f>
        <v/>
      </c>
      <c r="AS464" s="45" t="str">
        <f>IF(Table3[[#This Row],[26]]="yes",Table3[[#This Row],[Column4]],"")</f>
        <v/>
      </c>
      <c r="AT464" s="45" t="str">
        <f>IF(Table3[[#This Row],[51]]="yes",Table3[[#This Row],[Column5]],"")</f>
        <v/>
      </c>
      <c r="AU464" s="29" t="str">
        <f>IF(COUNTBLANK(Table3[[#This Row],[Date 1]:[Date 8]])=7,IF(Table3[[#This Row],[Column9]]&lt;&gt;"",IF(SUM(L464:S464)&lt;&gt;0,Table3[[#This Row],[Column9]],""),""),(SUBSTITUTE(TRIM(SUBSTITUTE(AO464&amp;","&amp;AP464&amp;","&amp;AQ464&amp;","&amp;AR464&amp;","&amp;AS464&amp;","&amp;AT464&amp;",",","," "))," ",", ")))</f>
        <v/>
      </c>
      <c r="AV464" s="35" t="str">
        <f>IF(COUNTBLANK(L464:AC464)&lt;&gt;13,IF(Table3[[#This Row],[Comments]]="Please order in multiples of 20. Minimum order of 100.",IF(COUNTBLANK(Table3[[#This Row],[Date 1]:[Order]])=12,"",1),1),IF(OR(F464="yes",G464="yes",H464="yes",I464="yes",J464="yes",K464="yes"="yes"),1,""))</f>
        <v/>
      </c>
    </row>
    <row r="465" spans="2:48" ht="36" thickBot="1" x14ac:dyDescent="0.4">
      <c r="B465" s="164">
        <v>5450</v>
      </c>
      <c r="C465" s="16" t="s">
        <v>3282</v>
      </c>
      <c r="D465" s="32" t="s">
        <v>447</v>
      </c>
      <c r="E465" s="118"/>
      <c r="F465" s="119" t="s">
        <v>128</v>
      </c>
      <c r="G465" s="30" t="s">
        <v>128</v>
      </c>
      <c r="H465" s="30" t="s">
        <v>128</v>
      </c>
      <c r="I465" s="30" t="s">
        <v>128</v>
      </c>
      <c r="J465" s="30" t="s">
        <v>128</v>
      </c>
      <c r="K465" s="30" t="s">
        <v>21</v>
      </c>
      <c r="L465" s="22"/>
      <c r="M465" s="20"/>
      <c r="N465" s="20"/>
      <c r="O465" s="20"/>
      <c r="P465" s="20"/>
      <c r="Q465" s="20"/>
      <c r="R465" s="20"/>
      <c r="S465" s="120"/>
      <c r="T465" s="181" t="str">
        <f>Table3[[#This Row],[Column12]]</f>
        <v>Auto:</v>
      </c>
      <c r="U465" s="25"/>
      <c r="V465" s="51" t="str">
        <f>IF(Table3[[#This Row],[TagOrderMethod]]="Ratio:","plants per 1 tag",IF(Table3[[#This Row],[TagOrderMethod]]="tags included","",IF(Table3[[#This Row],[TagOrderMethod]]="Qty:","tags",IF(Table3[[#This Row],[TagOrderMethod]]="Auto:",IF(U465&lt;&gt;"","tags","")))))</f>
        <v/>
      </c>
      <c r="W465" s="17">
        <v>50</v>
      </c>
      <c r="X465" s="17" t="str">
        <f>IF(ISNUMBER(SEARCH("tag",Table3[[#This Row],[Notes]])), "Yes", "No")</f>
        <v>No</v>
      </c>
      <c r="Y465" s="17" t="str">
        <f>IF(Table3[[#This Row],[Column11]]="yes","tags included","Auto:")</f>
        <v>Auto:</v>
      </c>
      <c r="Z4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Row],[TagOrderMethod]]="Auto:",IF(U465&gt;0,U465,IF(COUNTBLANK(L465:S465)=8,"",(IF(Table3[[#This Row],[Column11]]&lt;&gt;"no",Table3[[#This Row],[Size]]*(SUM(Table3[[#This Row],[Date 1]:[Date 8]])),"")))),""))),(Table3[[#This Row],[Bundle]])),"")</f>
        <v/>
      </c>
      <c r="AB465" s="94" t="str">
        <f t="shared" si="8"/>
        <v/>
      </c>
      <c r="AC465" s="75"/>
      <c r="AD465" s="42"/>
      <c r="AE465" s="43"/>
      <c r="AF465" s="44"/>
      <c r="AG465" s="134" t="s">
        <v>2756</v>
      </c>
      <c r="AH465" s="134" t="s">
        <v>4588</v>
      </c>
      <c r="AI465" s="134" t="s">
        <v>2757</v>
      </c>
      <c r="AJ465" s="134" t="s">
        <v>2758</v>
      </c>
      <c r="AK465" s="134" t="s">
        <v>4589</v>
      </c>
      <c r="AL465" s="134" t="s">
        <v>21</v>
      </c>
      <c r="AM465" s="134" t="b">
        <f>IF(AND(Table3[[#This Row],[Column68]]=TRUE,COUNTBLANK(Table3[[#This Row],[Date 1]:[Date 8]])=8),TRUE,FALSE)</f>
        <v>0</v>
      </c>
      <c r="AN465" s="134" t="b">
        <f>COUNTIF(Table3[[#This Row],[512]:[51]],"yes")&gt;0</f>
        <v>0</v>
      </c>
      <c r="AO465" s="45" t="str">
        <f>IF(Table3[[#This Row],[512]]="yes",Table3[[#This Row],[Column1]],"")</f>
        <v/>
      </c>
      <c r="AP465" s="45" t="str">
        <f>IF(Table3[[#This Row],[250]]="yes",Table3[[#This Row],[Column1.5]],"")</f>
        <v/>
      </c>
      <c r="AQ465" s="45" t="str">
        <f>IF(Table3[[#This Row],[288]]="yes",Table3[[#This Row],[Column2]],"")</f>
        <v/>
      </c>
      <c r="AR465" s="45" t="str">
        <f>IF(Table3[[#This Row],[144]]="yes",Table3[[#This Row],[Column3]],"")</f>
        <v/>
      </c>
      <c r="AS465" s="45" t="str">
        <f>IF(Table3[[#This Row],[26]]="yes",Table3[[#This Row],[Column4]],"")</f>
        <v/>
      </c>
      <c r="AT465" s="45" t="str">
        <f>IF(Table3[[#This Row],[51]]="yes",Table3[[#This Row],[Column5]],"")</f>
        <v/>
      </c>
      <c r="AU465" s="29" t="str">
        <f>IF(COUNTBLANK(Table3[[#This Row],[Date 1]:[Date 8]])=7,IF(Table3[[#This Row],[Column9]]&lt;&gt;"",IF(SUM(L465:S465)&lt;&gt;0,Table3[[#This Row],[Column9]],""),""),(SUBSTITUTE(TRIM(SUBSTITUTE(AO465&amp;","&amp;AP465&amp;","&amp;AQ465&amp;","&amp;AR465&amp;","&amp;AS465&amp;","&amp;AT465&amp;",",","," "))," ",", ")))</f>
        <v/>
      </c>
      <c r="AV465" s="35" t="str">
        <f>IF(COUNTBLANK(L465:AC465)&lt;&gt;13,IF(Table3[[#This Row],[Comments]]="Please order in multiples of 20. Minimum order of 100.",IF(COUNTBLANK(Table3[[#This Row],[Date 1]:[Order]])=12,"",1),1),IF(OR(F465="yes",G465="yes",H465="yes",I465="yes",J465="yes",K465="yes"="yes"),1,""))</f>
        <v/>
      </c>
    </row>
    <row r="466" spans="2:48" ht="36" thickBot="1" x14ac:dyDescent="0.4">
      <c r="B466" s="164">
        <v>5455</v>
      </c>
      <c r="C466" s="16" t="s">
        <v>3282</v>
      </c>
      <c r="D466" s="32" t="s">
        <v>448</v>
      </c>
      <c r="E466" s="118"/>
      <c r="F466" s="119" t="s">
        <v>128</v>
      </c>
      <c r="G466" s="30" t="s">
        <v>128</v>
      </c>
      <c r="H466" s="30" t="s">
        <v>128</v>
      </c>
      <c r="I466" s="30" t="s">
        <v>128</v>
      </c>
      <c r="J466" s="30" t="s">
        <v>128</v>
      </c>
      <c r="K466" s="30" t="s">
        <v>21</v>
      </c>
      <c r="L466" s="22"/>
      <c r="M466" s="20"/>
      <c r="N466" s="20"/>
      <c r="O466" s="20"/>
      <c r="P466" s="20"/>
      <c r="Q466" s="20"/>
      <c r="R466" s="20"/>
      <c r="S466" s="120"/>
      <c r="T466" s="181" t="str">
        <f>Table3[[#This Row],[Column12]]</f>
        <v>Auto:</v>
      </c>
      <c r="U466" s="25"/>
      <c r="V466" s="51" t="str">
        <f>IF(Table3[[#This Row],[TagOrderMethod]]="Ratio:","plants per 1 tag",IF(Table3[[#This Row],[TagOrderMethod]]="tags included","",IF(Table3[[#This Row],[TagOrderMethod]]="Qty:","tags",IF(Table3[[#This Row],[TagOrderMethod]]="Auto:",IF(U466&lt;&gt;"","tags","")))))</f>
        <v/>
      </c>
      <c r="W466" s="17">
        <v>50</v>
      </c>
      <c r="X466" s="17" t="str">
        <f>IF(ISNUMBER(SEARCH("tag",Table3[[#This Row],[Notes]])), "Yes", "No")</f>
        <v>No</v>
      </c>
      <c r="Y466" s="17" t="str">
        <f>IF(Table3[[#This Row],[Column11]]="yes","tags included","Auto:")</f>
        <v>Auto:</v>
      </c>
      <c r="Z4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Row],[TagOrderMethod]]="Auto:",IF(U466&gt;0,U466,IF(COUNTBLANK(L466:S466)=8,"",(IF(Table3[[#This Row],[Column11]]&lt;&gt;"no",Table3[[#This Row],[Size]]*(SUM(Table3[[#This Row],[Date 1]:[Date 8]])),"")))),""))),(Table3[[#This Row],[Bundle]])),"")</f>
        <v/>
      </c>
      <c r="AB466" s="94" t="str">
        <f t="shared" si="8"/>
        <v/>
      </c>
      <c r="AC466" s="75"/>
      <c r="AD466" s="42"/>
      <c r="AE466" s="43"/>
      <c r="AF466" s="44"/>
      <c r="AG466" s="134" t="s">
        <v>4590</v>
      </c>
      <c r="AH466" s="134" t="s">
        <v>4591</v>
      </c>
      <c r="AI466" s="134" t="s">
        <v>4592</v>
      </c>
      <c r="AJ466" s="134" t="s">
        <v>4593</v>
      </c>
      <c r="AK466" s="134" t="s">
        <v>4594</v>
      </c>
      <c r="AL466" s="134" t="s">
        <v>21</v>
      </c>
      <c r="AM466" s="134" t="b">
        <f>IF(AND(Table3[[#This Row],[Column68]]=TRUE,COUNTBLANK(Table3[[#This Row],[Date 1]:[Date 8]])=8),TRUE,FALSE)</f>
        <v>0</v>
      </c>
      <c r="AN466" s="134" t="b">
        <f>COUNTIF(Table3[[#This Row],[512]:[51]],"yes")&gt;0</f>
        <v>0</v>
      </c>
      <c r="AO466" s="45" t="str">
        <f>IF(Table3[[#This Row],[512]]="yes",Table3[[#This Row],[Column1]],"")</f>
        <v/>
      </c>
      <c r="AP466" s="45" t="str">
        <f>IF(Table3[[#This Row],[250]]="yes",Table3[[#This Row],[Column1.5]],"")</f>
        <v/>
      </c>
      <c r="AQ466" s="45" t="str">
        <f>IF(Table3[[#This Row],[288]]="yes",Table3[[#This Row],[Column2]],"")</f>
        <v/>
      </c>
      <c r="AR466" s="45" t="str">
        <f>IF(Table3[[#This Row],[144]]="yes",Table3[[#This Row],[Column3]],"")</f>
        <v/>
      </c>
      <c r="AS466" s="45" t="str">
        <f>IF(Table3[[#This Row],[26]]="yes",Table3[[#This Row],[Column4]],"")</f>
        <v/>
      </c>
      <c r="AT466" s="45" t="str">
        <f>IF(Table3[[#This Row],[51]]="yes",Table3[[#This Row],[Column5]],"")</f>
        <v/>
      </c>
      <c r="AU466" s="29" t="str">
        <f>IF(COUNTBLANK(Table3[[#This Row],[Date 1]:[Date 8]])=7,IF(Table3[[#This Row],[Column9]]&lt;&gt;"",IF(SUM(L466:S466)&lt;&gt;0,Table3[[#This Row],[Column9]],""),""),(SUBSTITUTE(TRIM(SUBSTITUTE(AO466&amp;","&amp;AP466&amp;","&amp;AQ466&amp;","&amp;AR466&amp;","&amp;AS466&amp;","&amp;AT466&amp;",",","," "))," ",", ")))</f>
        <v/>
      </c>
      <c r="AV466" s="35" t="str">
        <f>IF(COUNTBLANK(L466:AC466)&lt;&gt;13,IF(Table3[[#This Row],[Comments]]="Please order in multiples of 20. Minimum order of 100.",IF(COUNTBLANK(Table3[[#This Row],[Date 1]:[Order]])=12,"",1),1),IF(OR(F466="yes",G466="yes",H466="yes",I466="yes",J466="yes",K466="yes"="yes"),1,""))</f>
        <v/>
      </c>
    </row>
    <row r="467" spans="2:48" ht="36" thickBot="1" x14ac:dyDescent="0.4">
      <c r="B467" s="164">
        <v>5460</v>
      </c>
      <c r="C467" s="16" t="s">
        <v>3282</v>
      </c>
      <c r="D467" s="32" t="s">
        <v>449</v>
      </c>
      <c r="E467" s="118"/>
      <c r="F467" s="119" t="s">
        <v>128</v>
      </c>
      <c r="G467" s="30" t="s">
        <v>128</v>
      </c>
      <c r="H467" s="30" t="s">
        <v>128</v>
      </c>
      <c r="I467" s="30" t="s">
        <v>128</v>
      </c>
      <c r="J467" s="30" t="s">
        <v>128</v>
      </c>
      <c r="K467" s="30" t="s">
        <v>21</v>
      </c>
      <c r="L467" s="22"/>
      <c r="M467" s="20"/>
      <c r="N467" s="20"/>
      <c r="O467" s="20"/>
      <c r="P467" s="20"/>
      <c r="Q467" s="20"/>
      <c r="R467" s="20"/>
      <c r="S467" s="120"/>
      <c r="T467" s="181" t="str">
        <f>Table3[[#This Row],[Column12]]</f>
        <v>Auto:</v>
      </c>
      <c r="U467" s="25"/>
      <c r="V467" s="51" t="str">
        <f>IF(Table3[[#This Row],[TagOrderMethod]]="Ratio:","plants per 1 tag",IF(Table3[[#This Row],[TagOrderMethod]]="tags included","",IF(Table3[[#This Row],[TagOrderMethod]]="Qty:","tags",IF(Table3[[#This Row],[TagOrderMethod]]="Auto:",IF(U467&lt;&gt;"","tags","")))))</f>
        <v/>
      </c>
      <c r="W467" s="17">
        <v>50</v>
      </c>
      <c r="X467" s="17" t="str">
        <f>IF(ISNUMBER(SEARCH("tag",Table3[[#This Row],[Notes]])), "Yes", "No")</f>
        <v>No</v>
      </c>
      <c r="Y467" s="17" t="str">
        <f>IF(Table3[[#This Row],[Column11]]="yes","tags included","Auto:")</f>
        <v>Auto:</v>
      </c>
      <c r="Z4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Row],[TagOrderMethod]]="Auto:",IF(U467&gt;0,U467,IF(COUNTBLANK(L467:S467)=8,"",(IF(Table3[[#This Row],[Column11]]&lt;&gt;"no",Table3[[#This Row],[Size]]*(SUM(Table3[[#This Row],[Date 1]:[Date 8]])),"")))),""))),(Table3[[#This Row],[Bundle]])),"")</f>
        <v/>
      </c>
      <c r="AB467" s="94" t="str">
        <f t="shared" si="8"/>
        <v/>
      </c>
      <c r="AC467" s="75"/>
      <c r="AD467" s="42"/>
      <c r="AE467" s="43"/>
      <c r="AF467" s="44"/>
      <c r="AG467" s="134" t="s">
        <v>2759</v>
      </c>
      <c r="AH467" s="134" t="s">
        <v>2760</v>
      </c>
      <c r="AI467" s="134" t="s">
        <v>2761</v>
      </c>
      <c r="AJ467" s="134" t="s">
        <v>2762</v>
      </c>
      <c r="AK467" s="134" t="s">
        <v>4595</v>
      </c>
      <c r="AL467" s="134" t="s">
        <v>21</v>
      </c>
      <c r="AM467" s="134" t="b">
        <f>IF(AND(Table3[[#This Row],[Column68]]=TRUE,COUNTBLANK(Table3[[#This Row],[Date 1]:[Date 8]])=8),TRUE,FALSE)</f>
        <v>0</v>
      </c>
      <c r="AN467" s="134" t="b">
        <f>COUNTIF(Table3[[#This Row],[512]:[51]],"yes")&gt;0</f>
        <v>0</v>
      </c>
      <c r="AO467" s="45" t="str">
        <f>IF(Table3[[#This Row],[512]]="yes",Table3[[#This Row],[Column1]],"")</f>
        <v/>
      </c>
      <c r="AP467" s="45" t="str">
        <f>IF(Table3[[#This Row],[250]]="yes",Table3[[#This Row],[Column1.5]],"")</f>
        <v/>
      </c>
      <c r="AQ467" s="45" t="str">
        <f>IF(Table3[[#This Row],[288]]="yes",Table3[[#This Row],[Column2]],"")</f>
        <v/>
      </c>
      <c r="AR467" s="45" t="str">
        <f>IF(Table3[[#This Row],[144]]="yes",Table3[[#This Row],[Column3]],"")</f>
        <v/>
      </c>
      <c r="AS467" s="45" t="str">
        <f>IF(Table3[[#This Row],[26]]="yes",Table3[[#This Row],[Column4]],"")</f>
        <v/>
      </c>
      <c r="AT467" s="45" t="str">
        <f>IF(Table3[[#This Row],[51]]="yes",Table3[[#This Row],[Column5]],"")</f>
        <v/>
      </c>
      <c r="AU467" s="29" t="str">
        <f>IF(COUNTBLANK(Table3[[#This Row],[Date 1]:[Date 8]])=7,IF(Table3[[#This Row],[Column9]]&lt;&gt;"",IF(SUM(L467:S467)&lt;&gt;0,Table3[[#This Row],[Column9]],""),""),(SUBSTITUTE(TRIM(SUBSTITUTE(AO467&amp;","&amp;AP467&amp;","&amp;AQ467&amp;","&amp;AR467&amp;","&amp;AS467&amp;","&amp;AT467&amp;",",","," "))," ",", ")))</f>
        <v/>
      </c>
      <c r="AV467" s="35" t="str">
        <f>IF(COUNTBLANK(L467:AC467)&lt;&gt;13,IF(Table3[[#This Row],[Comments]]="Please order in multiples of 20. Minimum order of 100.",IF(COUNTBLANK(Table3[[#This Row],[Date 1]:[Order]])=12,"",1),1),IF(OR(F467="yes",G467="yes",H467="yes",I467="yes",J467="yes",K467="yes"="yes"),1,""))</f>
        <v/>
      </c>
    </row>
    <row r="468" spans="2:48" ht="36" thickBot="1" x14ac:dyDescent="0.4">
      <c r="B468" s="164">
        <v>5465</v>
      </c>
      <c r="C468" s="16" t="s">
        <v>3282</v>
      </c>
      <c r="D468" s="32" t="s">
        <v>450</v>
      </c>
      <c r="E468" s="118"/>
      <c r="F468" s="119" t="s">
        <v>128</v>
      </c>
      <c r="G468" s="30" t="s">
        <v>128</v>
      </c>
      <c r="H468" s="30" t="s">
        <v>128</v>
      </c>
      <c r="I468" s="30" t="s">
        <v>128</v>
      </c>
      <c r="J468" s="30" t="s">
        <v>128</v>
      </c>
      <c r="K468" s="30" t="s">
        <v>21</v>
      </c>
      <c r="L468" s="22"/>
      <c r="M468" s="20"/>
      <c r="N468" s="20"/>
      <c r="O468" s="20"/>
      <c r="P468" s="20"/>
      <c r="Q468" s="20"/>
      <c r="R468" s="20"/>
      <c r="S468" s="120"/>
      <c r="T468" s="181" t="str">
        <f>Table3[[#This Row],[Column12]]</f>
        <v>Auto:</v>
      </c>
      <c r="U468" s="25"/>
      <c r="V468" s="51" t="str">
        <f>IF(Table3[[#This Row],[TagOrderMethod]]="Ratio:","plants per 1 tag",IF(Table3[[#This Row],[TagOrderMethod]]="tags included","",IF(Table3[[#This Row],[TagOrderMethod]]="Qty:","tags",IF(Table3[[#This Row],[TagOrderMethod]]="Auto:",IF(U468&lt;&gt;"","tags","")))))</f>
        <v/>
      </c>
      <c r="W468" s="17">
        <v>50</v>
      </c>
      <c r="X468" s="17" t="str">
        <f>IF(ISNUMBER(SEARCH("tag",Table3[[#This Row],[Notes]])), "Yes", "No")</f>
        <v>No</v>
      </c>
      <c r="Y468" s="17" t="str">
        <f>IF(Table3[[#This Row],[Column11]]="yes","tags included","Auto:")</f>
        <v>Auto:</v>
      </c>
      <c r="Z4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Row],[TagOrderMethod]]="Auto:",IF(U468&gt;0,U468,IF(COUNTBLANK(L468:S468)=8,"",(IF(Table3[[#This Row],[Column11]]&lt;&gt;"no",Table3[[#This Row],[Size]]*(SUM(Table3[[#This Row],[Date 1]:[Date 8]])),"")))),""))),(Table3[[#This Row],[Bundle]])),"")</f>
        <v/>
      </c>
      <c r="AB468" s="94" t="str">
        <f t="shared" si="8"/>
        <v/>
      </c>
      <c r="AC468" s="75"/>
      <c r="AD468" s="42"/>
      <c r="AE468" s="43"/>
      <c r="AF468" s="44"/>
      <c r="AG468" s="134" t="s">
        <v>2763</v>
      </c>
      <c r="AH468" s="134" t="s">
        <v>2764</v>
      </c>
      <c r="AI468" s="134" t="s">
        <v>2765</v>
      </c>
      <c r="AJ468" s="134" t="s">
        <v>2766</v>
      </c>
      <c r="AK468" s="134" t="s">
        <v>4596</v>
      </c>
      <c r="AL468" s="134" t="s">
        <v>21</v>
      </c>
      <c r="AM468" s="134" t="b">
        <f>IF(AND(Table3[[#This Row],[Column68]]=TRUE,COUNTBLANK(Table3[[#This Row],[Date 1]:[Date 8]])=8),TRUE,FALSE)</f>
        <v>0</v>
      </c>
      <c r="AN468" s="134" t="b">
        <f>COUNTIF(Table3[[#This Row],[512]:[51]],"yes")&gt;0</f>
        <v>0</v>
      </c>
      <c r="AO468" s="45" t="str">
        <f>IF(Table3[[#This Row],[512]]="yes",Table3[[#This Row],[Column1]],"")</f>
        <v/>
      </c>
      <c r="AP468" s="45" t="str">
        <f>IF(Table3[[#This Row],[250]]="yes",Table3[[#This Row],[Column1.5]],"")</f>
        <v/>
      </c>
      <c r="AQ468" s="45" t="str">
        <f>IF(Table3[[#This Row],[288]]="yes",Table3[[#This Row],[Column2]],"")</f>
        <v/>
      </c>
      <c r="AR468" s="45" t="str">
        <f>IF(Table3[[#This Row],[144]]="yes",Table3[[#This Row],[Column3]],"")</f>
        <v/>
      </c>
      <c r="AS468" s="45" t="str">
        <f>IF(Table3[[#This Row],[26]]="yes",Table3[[#This Row],[Column4]],"")</f>
        <v/>
      </c>
      <c r="AT468" s="45" t="str">
        <f>IF(Table3[[#This Row],[51]]="yes",Table3[[#This Row],[Column5]],"")</f>
        <v/>
      </c>
      <c r="AU468" s="29" t="str">
        <f>IF(COUNTBLANK(Table3[[#This Row],[Date 1]:[Date 8]])=7,IF(Table3[[#This Row],[Column9]]&lt;&gt;"",IF(SUM(L468:S468)&lt;&gt;0,Table3[[#This Row],[Column9]],""),""),(SUBSTITUTE(TRIM(SUBSTITUTE(AO468&amp;","&amp;AP468&amp;","&amp;AQ468&amp;","&amp;AR468&amp;","&amp;AS468&amp;","&amp;AT468&amp;",",","," "))," ",", ")))</f>
        <v/>
      </c>
      <c r="AV468" s="35" t="str">
        <f>IF(COUNTBLANK(L468:AC468)&lt;&gt;13,IF(Table3[[#This Row],[Comments]]="Please order in multiples of 20. Minimum order of 100.",IF(COUNTBLANK(Table3[[#This Row],[Date 1]:[Order]])=12,"",1),1),IF(OR(F468="yes",G468="yes",H468="yes",I468="yes",J468="yes",K468="yes"="yes"),1,""))</f>
        <v/>
      </c>
    </row>
    <row r="469" spans="2:48" ht="36" thickBot="1" x14ac:dyDescent="0.4">
      <c r="B469" s="164">
        <v>5470</v>
      </c>
      <c r="C469" s="16" t="s">
        <v>3282</v>
      </c>
      <c r="D469" s="32" t="s">
        <v>451</v>
      </c>
      <c r="E469" s="118"/>
      <c r="F469" s="119" t="s">
        <v>21</v>
      </c>
      <c r="G469" s="30" t="s">
        <v>21</v>
      </c>
      <c r="H469" s="30" t="s">
        <v>128</v>
      </c>
      <c r="I469" s="30" t="s">
        <v>128</v>
      </c>
      <c r="J469" s="30" t="s">
        <v>128</v>
      </c>
      <c r="K469" s="30" t="s">
        <v>21</v>
      </c>
      <c r="L469" s="22"/>
      <c r="M469" s="20"/>
      <c r="N469" s="20"/>
      <c r="O469" s="20"/>
      <c r="P469" s="20"/>
      <c r="Q469" s="20"/>
      <c r="R469" s="20"/>
      <c r="S469" s="120"/>
      <c r="T469" s="181" t="str">
        <f>Table3[[#This Row],[Column12]]</f>
        <v>Auto:</v>
      </c>
      <c r="U469" s="25"/>
      <c r="V469" s="51" t="str">
        <f>IF(Table3[[#This Row],[TagOrderMethod]]="Ratio:","plants per 1 tag",IF(Table3[[#This Row],[TagOrderMethod]]="tags included","",IF(Table3[[#This Row],[TagOrderMethod]]="Qty:","tags",IF(Table3[[#This Row],[TagOrderMethod]]="Auto:",IF(U469&lt;&gt;"","tags","")))))</f>
        <v/>
      </c>
      <c r="W469" s="17">
        <v>50</v>
      </c>
      <c r="X469" s="17" t="str">
        <f>IF(ISNUMBER(SEARCH("tag",Table3[[#This Row],[Notes]])), "Yes", "No")</f>
        <v>No</v>
      </c>
      <c r="Y469" s="17" t="str">
        <f>IF(Table3[[#This Row],[Column11]]="yes","tags included","Auto:")</f>
        <v>Auto:</v>
      </c>
      <c r="Z4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Row],[TagOrderMethod]]="Auto:",IF(U469&gt;0,U469,IF(COUNTBLANK(L469:S469)=8,"",(IF(Table3[[#This Row],[Column11]]&lt;&gt;"no",Table3[[#This Row],[Size]]*(SUM(Table3[[#This Row],[Date 1]:[Date 8]])),"")))),""))),(Table3[[#This Row],[Bundle]])),"")</f>
        <v/>
      </c>
      <c r="AB469" s="94" t="str">
        <f t="shared" si="8"/>
        <v/>
      </c>
      <c r="AC469" s="75"/>
      <c r="AD469" s="42"/>
      <c r="AE469" s="43"/>
      <c r="AF469" s="44"/>
      <c r="AG469" s="134" t="s">
        <v>21</v>
      </c>
      <c r="AH469" s="134" t="s">
        <v>21</v>
      </c>
      <c r="AI469" s="134" t="s">
        <v>2767</v>
      </c>
      <c r="AJ469" s="134" t="s">
        <v>2768</v>
      </c>
      <c r="AK469" s="134" t="s">
        <v>4597</v>
      </c>
      <c r="AL469" s="134" t="s">
        <v>21</v>
      </c>
      <c r="AM469" s="134" t="b">
        <f>IF(AND(Table3[[#This Row],[Column68]]=TRUE,COUNTBLANK(Table3[[#This Row],[Date 1]:[Date 8]])=8),TRUE,FALSE)</f>
        <v>0</v>
      </c>
      <c r="AN469" s="134" t="b">
        <f>COUNTIF(Table3[[#This Row],[512]:[51]],"yes")&gt;0</f>
        <v>0</v>
      </c>
      <c r="AO469" s="45" t="str">
        <f>IF(Table3[[#This Row],[512]]="yes",Table3[[#This Row],[Column1]],"")</f>
        <v/>
      </c>
      <c r="AP469" s="45" t="str">
        <f>IF(Table3[[#This Row],[250]]="yes",Table3[[#This Row],[Column1.5]],"")</f>
        <v/>
      </c>
      <c r="AQ469" s="45" t="str">
        <f>IF(Table3[[#This Row],[288]]="yes",Table3[[#This Row],[Column2]],"")</f>
        <v/>
      </c>
      <c r="AR469" s="45" t="str">
        <f>IF(Table3[[#This Row],[144]]="yes",Table3[[#This Row],[Column3]],"")</f>
        <v/>
      </c>
      <c r="AS469" s="45" t="str">
        <f>IF(Table3[[#This Row],[26]]="yes",Table3[[#This Row],[Column4]],"")</f>
        <v/>
      </c>
      <c r="AT469" s="45" t="str">
        <f>IF(Table3[[#This Row],[51]]="yes",Table3[[#This Row],[Column5]],"")</f>
        <v/>
      </c>
      <c r="AU469" s="29" t="str">
        <f>IF(COUNTBLANK(Table3[[#This Row],[Date 1]:[Date 8]])=7,IF(Table3[[#This Row],[Column9]]&lt;&gt;"",IF(SUM(L469:S469)&lt;&gt;0,Table3[[#This Row],[Column9]],""),""),(SUBSTITUTE(TRIM(SUBSTITUTE(AO469&amp;","&amp;AP469&amp;","&amp;AQ469&amp;","&amp;AR469&amp;","&amp;AS469&amp;","&amp;AT469&amp;",",","," "))," ",", ")))</f>
        <v/>
      </c>
      <c r="AV469" s="35" t="str">
        <f>IF(COUNTBLANK(L469:AC469)&lt;&gt;13,IF(Table3[[#This Row],[Comments]]="Please order in multiples of 20. Minimum order of 100.",IF(COUNTBLANK(Table3[[#This Row],[Date 1]:[Order]])=12,"",1),1),IF(OR(F469="yes",G469="yes",H469="yes",I469="yes",J469="yes",K469="yes"="yes"),1,""))</f>
        <v/>
      </c>
    </row>
    <row r="470" spans="2:48" ht="36" thickBot="1" x14ac:dyDescent="0.4">
      <c r="B470" s="164">
        <v>5475</v>
      </c>
      <c r="C470" s="16" t="s">
        <v>3282</v>
      </c>
      <c r="D470" s="32" t="s">
        <v>452</v>
      </c>
      <c r="E470" s="118"/>
      <c r="F470" s="119" t="s">
        <v>21</v>
      </c>
      <c r="G470" s="30" t="s">
        <v>21</v>
      </c>
      <c r="H470" s="30" t="s">
        <v>128</v>
      </c>
      <c r="I470" s="30" t="s">
        <v>128</v>
      </c>
      <c r="J470" s="30" t="s">
        <v>128</v>
      </c>
      <c r="K470" s="30" t="s">
        <v>21</v>
      </c>
      <c r="L470" s="22"/>
      <c r="M470" s="20"/>
      <c r="N470" s="20"/>
      <c r="O470" s="20"/>
      <c r="P470" s="20"/>
      <c r="Q470" s="20"/>
      <c r="R470" s="20"/>
      <c r="S470" s="120"/>
      <c r="T470" s="181" t="str">
        <f>Table3[[#This Row],[Column12]]</f>
        <v>Auto:</v>
      </c>
      <c r="U470" s="25"/>
      <c r="V470" s="51" t="str">
        <f>IF(Table3[[#This Row],[TagOrderMethod]]="Ratio:","plants per 1 tag",IF(Table3[[#This Row],[TagOrderMethod]]="tags included","",IF(Table3[[#This Row],[TagOrderMethod]]="Qty:","tags",IF(Table3[[#This Row],[TagOrderMethod]]="Auto:",IF(U470&lt;&gt;"","tags","")))))</f>
        <v/>
      </c>
      <c r="W470" s="17">
        <v>50</v>
      </c>
      <c r="X470" s="17" t="str">
        <f>IF(ISNUMBER(SEARCH("tag",Table3[[#This Row],[Notes]])), "Yes", "No")</f>
        <v>No</v>
      </c>
      <c r="Y470" s="17" t="str">
        <f>IF(Table3[[#This Row],[Column11]]="yes","tags included","Auto:")</f>
        <v>Auto:</v>
      </c>
      <c r="Z4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Row],[TagOrderMethod]]="Auto:",IF(U470&gt;0,U470,IF(COUNTBLANK(L470:S470)=8,"",(IF(Table3[[#This Row],[Column11]]&lt;&gt;"no",Table3[[#This Row],[Size]]*(SUM(Table3[[#This Row],[Date 1]:[Date 8]])),"")))),""))),(Table3[[#This Row],[Bundle]])),"")</f>
        <v/>
      </c>
      <c r="AB470" s="94" t="str">
        <f t="shared" si="8"/>
        <v/>
      </c>
      <c r="AC470" s="75"/>
      <c r="AD470" s="42"/>
      <c r="AE470" s="43"/>
      <c r="AF470" s="44"/>
      <c r="AG470" s="134" t="s">
        <v>21</v>
      </c>
      <c r="AH470" s="134" t="s">
        <v>21</v>
      </c>
      <c r="AI470" s="134" t="s">
        <v>4598</v>
      </c>
      <c r="AJ470" s="134" t="s">
        <v>4599</v>
      </c>
      <c r="AK470" s="134" t="s">
        <v>4600</v>
      </c>
      <c r="AL470" s="134" t="s">
        <v>21</v>
      </c>
      <c r="AM470" s="134" t="b">
        <f>IF(AND(Table3[[#This Row],[Column68]]=TRUE,COUNTBLANK(Table3[[#This Row],[Date 1]:[Date 8]])=8),TRUE,FALSE)</f>
        <v>0</v>
      </c>
      <c r="AN470" s="134" t="b">
        <f>COUNTIF(Table3[[#This Row],[512]:[51]],"yes")&gt;0</f>
        <v>0</v>
      </c>
      <c r="AO470" s="45" t="str">
        <f>IF(Table3[[#This Row],[512]]="yes",Table3[[#This Row],[Column1]],"")</f>
        <v/>
      </c>
      <c r="AP470" s="45" t="str">
        <f>IF(Table3[[#This Row],[250]]="yes",Table3[[#This Row],[Column1.5]],"")</f>
        <v/>
      </c>
      <c r="AQ470" s="45" t="str">
        <f>IF(Table3[[#This Row],[288]]="yes",Table3[[#This Row],[Column2]],"")</f>
        <v/>
      </c>
      <c r="AR470" s="45" t="str">
        <f>IF(Table3[[#This Row],[144]]="yes",Table3[[#This Row],[Column3]],"")</f>
        <v/>
      </c>
      <c r="AS470" s="45" t="str">
        <f>IF(Table3[[#This Row],[26]]="yes",Table3[[#This Row],[Column4]],"")</f>
        <v/>
      </c>
      <c r="AT470" s="45" t="str">
        <f>IF(Table3[[#This Row],[51]]="yes",Table3[[#This Row],[Column5]],"")</f>
        <v/>
      </c>
      <c r="AU470" s="29" t="str">
        <f>IF(COUNTBLANK(Table3[[#This Row],[Date 1]:[Date 8]])=7,IF(Table3[[#This Row],[Column9]]&lt;&gt;"",IF(SUM(L470:S470)&lt;&gt;0,Table3[[#This Row],[Column9]],""),""),(SUBSTITUTE(TRIM(SUBSTITUTE(AO470&amp;","&amp;AP470&amp;","&amp;AQ470&amp;","&amp;AR470&amp;","&amp;AS470&amp;","&amp;AT470&amp;",",","," "))," ",", ")))</f>
        <v/>
      </c>
      <c r="AV470" s="35" t="str">
        <f>IF(COUNTBLANK(L470:AC470)&lt;&gt;13,IF(Table3[[#This Row],[Comments]]="Please order in multiples of 20. Minimum order of 100.",IF(COUNTBLANK(Table3[[#This Row],[Date 1]:[Order]])=12,"",1),1),IF(OR(F470="yes",G470="yes",H470="yes",I470="yes",J470="yes",K470="yes"="yes"),1,""))</f>
        <v/>
      </c>
    </row>
    <row r="471" spans="2:48" ht="36" thickBot="1" x14ac:dyDescent="0.4">
      <c r="B471" s="164">
        <v>5480</v>
      </c>
      <c r="C471" s="16" t="s">
        <v>3282</v>
      </c>
      <c r="D471" s="32" t="s">
        <v>453</v>
      </c>
      <c r="E471" s="118"/>
      <c r="F471" s="119" t="s">
        <v>21</v>
      </c>
      <c r="G471" s="30" t="s">
        <v>21</v>
      </c>
      <c r="H471" s="30" t="s">
        <v>128</v>
      </c>
      <c r="I471" s="30" t="s">
        <v>128</v>
      </c>
      <c r="J471" s="30" t="s">
        <v>128</v>
      </c>
      <c r="K471" s="30" t="s">
        <v>21</v>
      </c>
      <c r="L471" s="22"/>
      <c r="M471" s="20"/>
      <c r="N471" s="20"/>
      <c r="O471" s="20"/>
      <c r="P471" s="20"/>
      <c r="Q471" s="20"/>
      <c r="R471" s="20"/>
      <c r="S471" s="120"/>
      <c r="T471" s="181" t="str">
        <f>Table3[[#This Row],[Column12]]</f>
        <v>Auto:</v>
      </c>
      <c r="U471" s="25"/>
      <c r="V471" s="51" t="str">
        <f>IF(Table3[[#This Row],[TagOrderMethod]]="Ratio:","plants per 1 tag",IF(Table3[[#This Row],[TagOrderMethod]]="tags included","",IF(Table3[[#This Row],[TagOrderMethod]]="Qty:","tags",IF(Table3[[#This Row],[TagOrderMethod]]="Auto:",IF(U471&lt;&gt;"","tags","")))))</f>
        <v/>
      </c>
      <c r="W471" s="17">
        <v>50</v>
      </c>
      <c r="X471" s="17" t="str">
        <f>IF(ISNUMBER(SEARCH("tag",Table3[[#This Row],[Notes]])), "Yes", "No")</f>
        <v>No</v>
      </c>
      <c r="Y471" s="17" t="str">
        <f>IF(Table3[[#This Row],[Column11]]="yes","tags included","Auto:")</f>
        <v>Auto:</v>
      </c>
      <c r="Z4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Row],[TagOrderMethod]]="Auto:",IF(U471&gt;0,U471,IF(COUNTBLANK(L471:S471)=8,"",(IF(Table3[[#This Row],[Column11]]&lt;&gt;"no",Table3[[#This Row],[Size]]*(SUM(Table3[[#This Row],[Date 1]:[Date 8]])),"")))),""))),(Table3[[#This Row],[Bundle]])),"")</f>
        <v/>
      </c>
      <c r="AB471" s="94" t="str">
        <f t="shared" si="8"/>
        <v/>
      </c>
      <c r="AC471" s="75"/>
      <c r="AD471" s="42"/>
      <c r="AE471" s="43"/>
      <c r="AF471" s="44"/>
      <c r="AG471" s="134" t="s">
        <v>21</v>
      </c>
      <c r="AH471" s="134" t="s">
        <v>21</v>
      </c>
      <c r="AI471" s="134" t="s">
        <v>4601</v>
      </c>
      <c r="AJ471" s="134" t="s">
        <v>4602</v>
      </c>
      <c r="AK471" s="134" t="s">
        <v>4603</v>
      </c>
      <c r="AL471" s="134" t="s">
        <v>21</v>
      </c>
      <c r="AM471" s="134" t="b">
        <f>IF(AND(Table3[[#This Row],[Column68]]=TRUE,COUNTBLANK(Table3[[#This Row],[Date 1]:[Date 8]])=8),TRUE,FALSE)</f>
        <v>0</v>
      </c>
      <c r="AN471" s="134" t="b">
        <f>COUNTIF(Table3[[#This Row],[512]:[51]],"yes")&gt;0</f>
        <v>0</v>
      </c>
      <c r="AO471" s="45" t="str">
        <f>IF(Table3[[#This Row],[512]]="yes",Table3[[#This Row],[Column1]],"")</f>
        <v/>
      </c>
      <c r="AP471" s="45" t="str">
        <f>IF(Table3[[#This Row],[250]]="yes",Table3[[#This Row],[Column1.5]],"")</f>
        <v/>
      </c>
      <c r="AQ471" s="45" t="str">
        <f>IF(Table3[[#This Row],[288]]="yes",Table3[[#This Row],[Column2]],"")</f>
        <v/>
      </c>
      <c r="AR471" s="45" t="str">
        <f>IF(Table3[[#This Row],[144]]="yes",Table3[[#This Row],[Column3]],"")</f>
        <v/>
      </c>
      <c r="AS471" s="45" t="str">
        <f>IF(Table3[[#This Row],[26]]="yes",Table3[[#This Row],[Column4]],"")</f>
        <v/>
      </c>
      <c r="AT471" s="45" t="str">
        <f>IF(Table3[[#This Row],[51]]="yes",Table3[[#This Row],[Column5]],"")</f>
        <v/>
      </c>
      <c r="AU471" s="29" t="str">
        <f>IF(COUNTBLANK(Table3[[#This Row],[Date 1]:[Date 8]])=7,IF(Table3[[#This Row],[Column9]]&lt;&gt;"",IF(SUM(L471:S471)&lt;&gt;0,Table3[[#This Row],[Column9]],""),""),(SUBSTITUTE(TRIM(SUBSTITUTE(AO471&amp;","&amp;AP471&amp;","&amp;AQ471&amp;","&amp;AR471&amp;","&amp;AS471&amp;","&amp;AT471&amp;",",","," "))," ",", ")))</f>
        <v/>
      </c>
      <c r="AV471" s="35" t="str">
        <f>IF(COUNTBLANK(L471:AC471)&lt;&gt;13,IF(Table3[[#This Row],[Comments]]="Please order in multiples of 20. Minimum order of 100.",IF(COUNTBLANK(Table3[[#This Row],[Date 1]:[Order]])=12,"",1),1),IF(OR(F471="yes",G471="yes",H471="yes",I471="yes",J471="yes",K471="yes"="yes"),1,""))</f>
        <v/>
      </c>
    </row>
    <row r="472" spans="2:48" ht="36" thickBot="1" x14ac:dyDescent="0.4">
      <c r="B472" s="164">
        <v>5495</v>
      </c>
      <c r="C472" s="16" t="s">
        <v>3282</v>
      </c>
      <c r="D472" s="32" t="s">
        <v>454</v>
      </c>
      <c r="E472" s="118"/>
      <c r="F472" s="119" t="s">
        <v>21</v>
      </c>
      <c r="G472" s="30" t="s">
        <v>21</v>
      </c>
      <c r="H472" s="30" t="s">
        <v>128</v>
      </c>
      <c r="I472" s="30" t="s">
        <v>128</v>
      </c>
      <c r="J472" s="30" t="s">
        <v>128</v>
      </c>
      <c r="K472" s="30" t="s">
        <v>21</v>
      </c>
      <c r="L472" s="22"/>
      <c r="M472" s="20"/>
      <c r="N472" s="20"/>
      <c r="O472" s="20"/>
      <c r="P472" s="20"/>
      <c r="Q472" s="20"/>
      <c r="R472" s="20"/>
      <c r="S472" s="120"/>
      <c r="T472" s="181" t="str">
        <f>Table3[[#This Row],[Column12]]</f>
        <v>Auto:</v>
      </c>
      <c r="U472" s="25"/>
      <c r="V472" s="51" t="str">
        <f>IF(Table3[[#This Row],[TagOrderMethod]]="Ratio:","plants per 1 tag",IF(Table3[[#This Row],[TagOrderMethod]]="tags included","",IF(Table3[[#This Row],[TagOrderMethod]]="Qty:","tags",IF(Table3[[#This Row],[TagOrderMethod]]="Auto:",IF(U472&lt;&gt;"","tags","")))))</f>
        <v/>
      </c>
      <c r="W472" s="17">
        <v>50</v>
      </c>
      <c r="X472" s="17" t="str">
        <f>IF(ISNUMBER(SEARCH("tag",Table3[[#This Row],[Notes]])), "Yes", "No")</f>
        <v>No</v>
      </c>
      <c r="Y472" s="17" t="str">
        <f>IF(Table3[[#This Row],[Column11]]="yes","tags included","Auto:")</f>
        <v>Auto:</v>
      </c>
      <c r="Z4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Row],[TagOrderMethod]]="Auto:",IF(U472&gt;0,U472,IF(COUNTBLANK(L472:S472)=8,"",(IF(Table3[[#This Row],[Column11]]&lt;&gt;"no",Table3[[#This Row],[Size]]*(SUM(Table3[[#This Row],[Date 1]:[Date 8]])),"")))),""))),(Table3[[#This Row],[Bundle]])),"")</f>
        <v/>
      </c>
      <c r="AB472" s="94" t="str">
        <f t="shared" si="8"/>
        <v/>
      </c>
      <c r="AC472" s="75"/>
      <c r="AD472" s="42"/>
      <c r="AE472" s="43"/>
      <c r="AF472" s="44"/>
      <c r="AG472" s="134" t="s">
        <v>21</v>
      </c>
      <c r="AH472" s="134" t="s">
        <v>21</v>
      </c>
      <c r="AI472" s="134" t="s">
        <v>4604</v>
      </c>
      <c r="AJ472" s="134" t="s">
        <v>4605</v>
      </c>
      <c r="AK472" s="134" t="s">
        <v>4606</v>
      </c>
      <c r="AL472" s="134" t="s">
        <v>21</v>
      </c>
      <c r="AM472" s="134" t="b">
        <f>IF(AND(Table3[[#This Row],[Column68]]=TRUE,COUNTBLANK(Table3[[#This Row],[Date 1]:[Date 8]])=8),TRUE,FALSE)</f>
        <v>0</v>
      </c>
      <c r="AN472" s="134" t="b">
        <f>COUNTIF(Table3[[#This Row],[512]:[51]],"yes")&gt;0</f>
        <v>0</v>
      </c>
      <c r="AO472" s="45" t="str">
        <f>IF(Table3[[#This Row],[512]]="yes",Table3[[#This Row],[Column1]],"")</f>
        <v/>
      </c>
      <c r="AP472" s="45" t="str">
        <f>IF(Table3[[#This Row],[250]]="yes",Table3[[#This Row],[Column1.5]],"")</f>
        <v/>
      </c>
      <c r="AQ472" s="45" t="str">
        <f>IF(Table3[[#This Row],[288]]="yes",Table3[[#This Row],[Column2]],"")</f>
        <v/>
      </c>
      <c r="AR472" s="45" t="str">
        <f>IF(Table3[[#This Row],[144]]="yes",Table3[[#This Row],[Column3]],"")</f>
        <v/>
      </c>
      <c r="AS472" s="45" t="str">
        <f>IF(Table3[[#This Row],[26]]="yes",Table3[[#This Row],[Column4]],"")</f>
        <v/>
      </c>
      <c r="AT472" s="45" t="str">
        <f>IF(Table3[[#This Row],[51]]="yes",Table3[[#This Row],[Column5]],"")</f>
        <v/>
      </c>
      <c r="AU472" s="29" t="str">
        <f>IF(COUNTBLANK(Table3[[#This Row],[Date 1]:[Date 8]])=7,IF(Table3[[#This Row],[Column9]]&lt;&gt;"",IF(SUM(L472:S472)&lt;&gt;0,Table3[[#This Row],[Column9]],""),""),(SUBSTITUTE(TRIM(SUBSTITUTE(AO472&amp;","&amp;AP472&amp;","&amp;AQ472&amp;","&amp;AR472&amp;","&amp;AS472&amp;","&amp;AT472&amp;",",","," "))," ",", ")))</f>
        <v/>
      </c>
      <c r="AV472" s="35" t="str">
        <f>IF(COUNTBLANK(L472:AC472)&lt;&gt;13,IF(Table3[[#This Row],[Comments]]="Please order in multiples of 20. Minimum order of 100.",IF(COUNTBLANK(Table3[[#This Row],[Date 1]:[Order]])=12,"",1),1),IF(OR(F472="yes",G472="yes",H472="yes",I472="yes",J472="yes",K472="yes"="yes"),1,""))</f>
        <v/>
      </c>
    </row>
    <row r="473" spans="2:48" ht="36" thickBot="1" x14ac:dyDescent="0.4">
      <c r="B473" s="164">
        <v>5510</v>
      </c>
      <c r="C473" s="16" t="s">
        <v>3282</v>
      </c>
      <c r="D473" s="32" t="s">
        <v>455</v>
      </c>
      <c r="E473" s="118"/>
      <c r="F473" s="119" t="s">
        <v>21</v>
      </c>
      <c r="G473" s="30" t="s">
        <v>21</v>
      </c>
      <c r="H473" s="30" t="s">
        <v>128</v>
      </c>
      <c r="I473" s="30" t="s">
        <v>128</v>
      </c>
      <c r="J473" s="30" t="s">
        <v>128</v>
      </c>
      <c r="K473" s="30" t="s">
        <v>21</v>
      </c>
      <c r="L473" s="22"/>
      <c r="M473" s="20"/>
      <c r="N473" s="20"/>
      <c r="O473" s="20"/>
      <c r="P473" s="20"/>
      <c r="Q473" s="20"/>
      <c r="R473" s="20"/>
      <c r="S473" s="120"/>
      <c r="T473" s="181" t="str">
        <f>Table3[[#This Row],[Column12]]</f>
        <v>Auto:</v>
      </c>
      <c r="U473" s="25"/>
      <c r="V473" s="51" t="str">
        <f>IF(Table3[[#This Row],[TagOrderMethod]]="Ratio:","plants per 1 tag",IF(Table3[[#This Row],[TagOrderMethod]]="tags included","",IF(Table3[[#This Row],[TagOrderMethod]]="Qty:","tags",IF(Table3[[#This Row],[TagOrderMethod]]="Auto:",IF(U473&lt;&gt;"","tags","")))))</f>
        <v/>
      </c>
      <c r="W473" s="17">
        <v>50</v>
      </c>
      <c r="X473" s="17" t="str">
        <f>IF(ISNUMBER(SEARCH("tag",Table3[[#This Row],[Notes]])), "Yes", "No")</f>
        <v>No</v>
      </c>
      <c r="Y473" s="17" t="str">
        <f>IF(Table3[[#This Row],[Column11]]="yes","tags included","Auto:")</f>
        <v>Auto:</v>
      </c>
      <c r="Z4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Row],[TagOrderMethod]]="Auto:",IF(U473&gt;0,U473,IF(COUNTBLANK(L473:S473)=8,"",(IF(Table3[[#This Row],[Column11]]&lt;&gt;"no",Table3[[#This Row],[Size]]*(SUM(Table3[[#This Row],[Date 1]:[Date 8]])),"")))),""))),(Table3[[#This Row],[Bundle]])),"")</f>
        <v/>
      </c>
      <c r="AB473" s="94" t="str">
        <f t="shared" si="8"/>
        <v/>
      </c>
      <c r="AC473" s="75"/>
      <c r="AD473" s="42"/>
      <c r="AE473" s="43"/>
      <c r="AF473" s="44"/>
      <c r="AG473" s="134" t="s">
        <v>21</v>
      </c>
      <c r="AH473" s="134" t="s">
        <v>21</v>
      </c>
      <c r="AI473" s="134" t="s">
        <v>2029</v>
      </c>
      <c r="AJ473" s="134" t="s">
        <v>2030</v>
      </c>
      <c r="AK473" s="134" t="s">
        <v>4607</v>
      </c>
      <c r="AL473" s="134" t="s">
        <v>21</v>
      </c>
      <c r="AM473" s="134" t="b">
        <f>IF(AND(Table3[[#This Row],[Column68]]=TRUE,COUNTBLANK(Table3[[#This Row],[Date 1]:[Date 8]])=8),TRUE,FALSE)</f>
        <v>0</v>
      </c>
      <c r="AN473" s="134" t="b">
        <f>COUNTIF(Table3[[#This Row],[512]:[51]],"yes")&gt;0</f>
        <v>0</v>
      </c>
      <c r="AO473" s="45" t="str">
        <f>IF(Table3[[#This Row],[512]]="yes",Table3[[#This Row],[Column1]],"")</f>
        <v/>
      </c>
      <c r="AP473" s="45" t="str">
        <f>IF(Table3[[#This Row],[250]]="yes",Table3[[#This Row],[Column1.5]],"")</f>
        <v/>
      </c>
      <c r="AQ473" s="45" t="str">
        <f>IF(Table3[[#This Row],[288]]="yes",Table3[[#This Row],[Column2]],"")</f>
        <v/>
      </c>
      <c r="AR473" s="45" t="str">
        <f>IF(Table3[[#This Row],[144]]="yes",Table3[[#This Row],[Column3]],"")</f>
        <v/>
      </c>
      <c r="AS473" s="45" t="str">
        <f>IF(Table3[[#This Row],[26]]="yes",Table3[[#This Row],[Column4]],"")</f>
        <v/>
      </c>
      <c r="AT473" s="45" t="str">
        <f>IF(Table3[[#This Row],[51]]="yes",Table3[[#This Row],[Column5]],"")</f>
        <v/>
      </c>
      <c r="AU473" s="29" t="str">
        <f>IF(COUNTBLANK(Table3[[#This Row],[Date 1]:[Date 8]])=7,IF(Table3[[#This Row],[Column9]]&lt;&gt;"",IF(SUM(L473:S473)&lt;&gt;0,Table3[[#This Row],[Column9]],""),""),(SUBSTITUTE(TRIM(SUBSTITUTE(AO473&amp;","&amp;AP473&amp;","&amp;AQ473&amp;","&amp;AR473&amp;","&amp;AS473&amp;","&amp;AT473&amp;",",","," "))," ",", ")))</f>
        <v/>
      </c>
      <c r="AV473" s="35" t="str">
        <f>IF(COUNTBLANK(L473:AC473)&lt;&gt;13,IF(Table3[[#This Row],[Comments]]="Please order in multiples of 20. Minimum order of 100.",IF(COUNTBLANK(Table3[[#This Row],[Date 1]:[Order]])=12,"",1),1),IF(OR(F473="yes",G473="yes",H473="yes",I473="yes",J473="yes",K473="yes"="yes"),1,""))</f>
        <v/>
      </c>
    </row>
    <row r="474" spans="2:48" ht="36" thickBot="1" x14ac:dyDescent="0.4">
      <c r="B474" s="164">
        <v>5515</v>
      </c>
      <c r="C474" s="16" t="s">
        <v>3282</v>
      </c>
      <c r="D474" s="32" t="s">
        <v>1313</v>
      </c>
      <c r="E474" s="118"/>
      <c r="F474" s="119" t="s">
        <v>21</v>
      </c>
      <c r="G474" s="30" t="s">
        <v>21</v>
      </c>
      <c r="H474" s="30" t="s">
        <v>128</v>
      </c>
      <c r="I474" s="30" t="s">
        <v>128</v>
      </c>
      <c r="J474" s="30" t="s">
        <v>128</v>
      </c>
      <c r="K474" s="30" t="s">
        <v>21</v>
      </c>
      <c r="L474" s="22"/>
      <c r="M474" s="20"/>
      <c r="N474" s="20"/>
      <c r="O474" s="20"/>
      <c r="P474" s="20"/>
      <c r="Q474" s="20"/>
      <c r="R474" s="20"/>
      <c r="S474" s="120"/>
      <c r="T474" s="181" t="str">
        <f>Table3[[#This Row],[Column12]]</f>
        <v>Auto:</v>
      </c>
      <c r="U474" s="25"/>
      <c r="V474" s="51" t="str">
        <f>IF(Table3[[#This Row],[TagOrderMethod]]="Ratio:","plants per 1 tag",IF(Table3[[#This Row],[TagOrderMethod]]="tags included","",IF(Table3[[#This Row],[TagOrderMethod]]="Qty:","tags",IF(Table3[[#This Row],[TagOrderMethod]]="Auto:",IF(U474&lt;&gt;"","tags","")))))</f>
        <v/>
      </c>
      <c r="W474" s="17">
        <v>50</v>
      </c>
      <c r="X474" s="17" t="str">
        <f>IF(ISNUMBER(SEARCH("tag",Table3[[#This Row],[Notes]])), "Yes", "No")</f>
        <v>No</v>
      </c>
      <c r="Y474" s="17" t="str">
        <f>IF(Table3[[#This Row],[Column11]]="yes","tags included","Auto:")</f>
        <v>Auto:</v>
      </c>
      <c r="Z4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Row],[TagOrderMethod]]="Auto:",IF(U474&gt;0,U474,IF(COUNTBLANK(L474:S474)=8,"",(IF(Table3[[#This Row],[Column11]]&lt;&gt;"no",Table3[[#This Row],[Size]]*(SUM(Table3[[#This Row],[Date 1]:[Date 8]])),"")))),""))),(Table3[[#This Row],[Bundle]])),"")</f>
        <v/>
      </c>
      <c r="AB474" s="94" t="str">
        <f t="shared" si="8"/>
        <v/>
      </c>
      <c r="AC474" s="75"/>
      <c r="AD474" s="42"/>
      <c r="AE474" s="43"/>
      <c r="AF474" s="44"/>
      <c r="AG474" s="134" t="s">
        <v>21</v>
      </c>
      <c r="AH474" s="134" t="s">
        <v>21</v>
      </c>
      <c r="AI474" s="134" t="s">
        <v>2031</v>
      </c>
      <c r="AJ474" s="134" t="s">
        <v>2032</v>
      </c>
      <c r="AK474" s="134" t="s">
        <v>4608</v>
      </c>
      <c r="AL474" s="134" t="s">
        <v>21</v>
      </c>
      <c r="AM474" s="134" t="b">
        <f>IF(AND(Table3[[#This Row],[Column68]]=TRUE,COUNTBLANK(Table3[[#This Row],[Date 1]:[Date 8]])=8),TRUE,FALSE)</f>
        <v>0</v>
      </c>
      <c r="AN474" s="134" t="b">
        <f>COUNTIF(Table3[[#This Row],[512]:[51]],"yes")&gt;0</f>
        <v>0</v>
      </c>
      <c r="AO474" s="45" t="str">
        <f>IF(Table3[[#This Row],[512]]="yes",Table3[[#This Row],[Column1]],"")</f>
        <v/>
      </c>
      <c r="AP474" s="45" t="str">
        <f>IF(Table3[[#This Row],[250]]="yes",Table3[[#This Row],[Column1.5]],"")</f>
        <v/>
      </c>
      <c r="AQ474" s="45" t="str">
        <f>IF(Table3[[#This Row],[288]]="yes",Table3[[#This Row],[Column2]],"")</f>
        <v/>
      </c>
      <c r="AR474" s="45" t="str">
        <f>IF(Table3[[#This Row],[144]]="yes",Table3[[#This Row],[Column3]],"")</f>
        <v/>
      </c>
      <c r="AS474" s="45" t="str">
        <f>IF(Table3[[#This Row],[26]]="yes",Table3[[#This Row],[Column4]],"")</f>
        <v/>
      </c>
      <c r="AT474" s="45" t="str">
        <f>IF(Table3[[#This Row],[51]]="yes",Table3[[#This Row],[Column5]],"")</f>
        <v/>
      </c>
      <c r="AU474" s="29" t="str">
        <f>IF(COUNTBLANK(Table3[[#This Row],[Date 1]:[Date 8]])=7,IF(Table3[[#This Row],[Column9]]&lt;&gt;"",IF(SUM(L474:S474)&lt;&gt;0,Table3[[#This Row],[Column9]],""),""),(SUBSTITUTE(TRIM(SUBSTITUTE(AO474&amp;","&amp;AP474&amp;","&amp;AQ474&amp;","&amp;AR474&amp;","&amp;AS474&amp;","&amp;AT474&amp;",",","," "))," ",", ")))</f>
        <v/>
      </c>
      <c r="AV474" s="35" t="str">
        <f>IF(COUNTBLANK(L474:AC474)&lt;&gt;13,IF(Table3[[#This Row],[Comments]]="Please order in multiples of 20. Minimum order of 100.",IF(COUNTBLANK(Table3[[#This Row],[Date 1]:[Order]])=12,"",1),1),IF(OR(F474="yes",G474="yes",H474="yes",I474="yes",J474="yes",K474="yes"="yes"),1,""))</f>
        <v/>
      </c>
    </row>
    <row r="475" spans="2:48" ht="36" thickBot="1" x14ac:dyDescent="0.4">
      <c r="B475" s="164">
        <v>5525</v>
      </c>
      <c r="C475" s="16" t="s">
        <v>3282</v>
      </c>
      <c r="D475" s="32" t="s">
        <v>456</v>
      </c>
      <c r="E475" s="118"/>
      <c r="F475" s="119" t="s">
        <v>21</v>
      </c>
      <c r="G475" s="30" t="s">
        <v>21</v>
      </c>
      <c r="H475" s="30" t="s">
        <v>128</v>
      </c>
      <c r="I475" s="30" t="s">
        <v>128</v>
      </c>
      <c r="J475" s="30" t="s">
        <v>128</v>
      </c>
      <c r="K475" s="30" t="s">
        <v>21</v>
      </c>
      <c r="L475" s="22"/>
      <c r="M475" s="20"/>
      <c r="N475" s="20"/>
      <c r="O475" s="20"/>
      <c r="P475" s="20"/>
      <c r="Q475" s="20"/>
      <c r="R475" s="20"/>
      <c r="S475" s="120"/>
      <c r="T475" s="181" t="str">
        <f>Table3[[#This Row],[Column12]]</f>
        <v>Auto:</v>
      </c>
      <c r="U475" s="25"/>
      <c r="V475" s="51" t="str">
        <f>IF(Table3[[#This Row],[TagOrderMethod]]="Ratio:","plants per 1 tag",IF(Table3[[#This Row],[TagOrderMethod]]="tags included","",IF(Table3[[#This Row],[TagOrderMethod]]="Qty:","tags",IF(Table3[[#This Row],[TagOrderMethod]]="Auto:",IF(U475&lt;&gt;"","tags","")))))</f>
        <v/>
      </c>
      <c r="W475" s="17">
        <v>50</v>
      </c>
      <c r="X475" s="17" t="str">
        <f>IF(ISNUMBER(SEARCH("tag",Table3[[#This Row],[Notes]])), "Yes", "No")</f>
        <v>No</v>
      </c>
      <c r="Y475" s="17" t="str">
        <f>IF(Table3[[#This Row],[Column11]]="yes","tags included","Auto:")</f>
        <v>Auto:</v>
      </c>
      <c r="Z4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Row],[TagOrderMethod]]="Auto:",IF(U475&gt;0,U475,IF(COUNTBLANK(L475:S475)=8,"",(IF(Table3[[#This Row],[Column11]]&lt;&gt;"no",Table3[[#This Row],[Size]]*(SUM(Table3[[#This Row],[Date 1]:[Date 8]])),"")))),""))),(Table3[[#This Row],[Bundle]])),"")</f>
        <v/>
      </c>
      <c r="AB475" s="94" t="str">
        <f t="shared" si="8"/>
        <v/>
      </c>
      <c r="AC475" s="75"/>
      <c r="AD475" s="42"/>
      <c r="AE475" s="43"/>
      <c r="AF475" s="44"/>
      <c r="AG475" s="134" t="s">
        <v>21</v>
      </c>
      <c r="AH475" s="134" t="s">
        <v>21</v>
      </c>
      <c r="AI475" s="134" t="s">
        <v>2033</v>
      </c>
      <c r="AJ475" s="134" t="s">
        <v>2034</v>
      </c>
      <c r="AK475" s="134" t="s">
        <v>2078</v>
      </c>
      <c r="AL475" s="134" t="s">
        <v>21</v>
      </c>
      <c r="AM475" s="134" t="b">
        <f>IF(AND(Table3[[#This Row],[Column68]]=TRUE,COUNTBLANK(Table3[[#This Row],[Date 1]:[Date 8]])=8),TRUE,FALSE)</f>
        <v>0</v>
      </c>
      <c r="AN475" s="134" t="b">
        <f>COUNTIF(Table3[[#This Row],[512]:[51]],"yes")&gt;0</f>
        <v>0</v>
      </c>
      <c r="AO475" s="45" t="str">
        <f>IF(Table3[[#This Row],[512]]="yes",Table3[[#This Row],[Column1]],"")</f>
        <v/>
      </c>
      <c r="AP475" s="45" t="str">
        <f>IF(Table3[[#This Row],[250]]="yes",Table3[[#This Row],[Column1.5]],"")</f>
        <v/>
      </c>
      <c r="AQ475" s="45" t="str">
        <f>IF(Table3[[#This Row],[288]]="yes",Table3[[#This Row],[Column2]],"")</f>
        <v/>
      </c>
      <c r="AR475" s="45" t="str">
        <f>IF(Table3[[#This Row],[144]]="yes",Table3[[#This Row],[Column3]],"")</f>
        <v/>
      </c>
      <c r="AS475" s="45" t="str">
        <f>IF(Table3[[#This Row],[26]]="yes",Table3[[#This Row],[Column4]],"")</f>
        <v/>
      </c>
      <c r="AT475" s="45" t="str">
        <f>IF(Table3[[#This Row],[51]]="yes",Table3[[#This Row],[Column5]],"")</f>
        <v/>
      </c>
      <c r="AU475" s="29" t="str">
        <f>IF(COUNTBLANK(Table3[[#This Row],[Date 1]:[Date 8]])=7,IF(Table3[[#This Row],[Column9]]&lt;&gt;"",IF(SUM(L475:S475)&lt;&gt;0,Table3[[#This Row],[Column9]],""),""),(SUBSTITUTE(TRIM(SUBSTITUTE(AO475&amp;","&amp;AP475&amp;","&amp;AQ475&amp;","&amp;AR475&amp;","&amp;AS475&amp;","&amp;AT475&amp;",",","," "))," ",", ")))</f>
        <v/>
      </c>
      <c r="AV475" s="35" t="str">
        <f>IF(COUNTBLANK(L475:AC475)&lt;&gt;13,IF(Table3[[#This Row],[Comments]]="Please order in multiples of 20. Minimum order of 100.",IF(COUNTBLANK(Table3[[#This Row],[Date 1]:[Order]])=12,"",1),1),IF(OR(F475="yes",G475="yes",H475="yes",I475="yes",J475="yes",K475="yes"="yes"),1,""))</f>
        <v/>
      </c>
    </row>
    <row r="476" spans="2:48" ht="36" thickBot="1" x14ac:dyDescent="0.4">
      <c r="B476" s="164">
        <v>5530</v>
      </c>
      <c r="C476" s="16" t="s">
        <v>3282</v>
      </c>
      <c r="D476" s="32" t="s">
        <v>1562</v>
      </c>
      <c r="E476" s="118"/>
      <c r="F476" s="119" t="s">
        <v>21</v>
      </c>
      <c r="G476" s="30" t="s">
        <v>21</v>
      </c>
      <c r="H476" s="30" t="s">
        <v>128</v>
      </c>
      <c r="I476" s="30" t="s">
        <v>128</v>
      </c>
      <c r="J476" s="30" t="s">
        <v>128</v>
      </c>
      <c r="K476" s="30" t="s">
        <v>21</v>
      </c>
      <c r="L476" s="22"/>
      <c r="M476" s="20"/>
      <c r="N476" s="20"/>
      <c r="O476" s="20"/>
      <c r="P476" s="20"/>
      <c r="Q476" s="20"/>
      <c r="R476" s="20"/>
      <c r="S476" s="120"/>
      <c r="T476" s="181" t="str">
        <f>Table3[[#This Row],[Column12]]</f>
        <v>Auto:</v>
      </c>
      <c r="U476" s="25"/>
      <c r="V476" s="51" t="str">
        <f>IF(Table3[[#This Row],[TagOrderMethod]]="Ratio:","plants per 1 tag",IF(Table3[[#This Row],[TagOrderMethod]]="tags included","",IF(Table3[[#This Row],[TagOrderMethod]]="Qty:","tags",IF(Table3[[#This Row],[TagOrderMethod]]="Auto:",IF(U476&lt;&gt;"","tags","")))))</f>
        <v/>
      </c>
      <c r="W476" s="17">
        <v>50</v>
      </c>
      <c r="X476" s="17" t="str">
        <f>IF(ISNUMBER(SEARCH("tag",Table3[[#This Row],[Notes]])), "Yes", "No")</f>
        <v>No</v>
      </c>
      <c r="Y476" s="17" t="str">
        <f>IF(Table3[[#This Row],[Column11]]="yes","tags included","Auto:")</f>
        <v>Auto:</v>
      </c>
      <c r="Z4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Row],[TagOrderMethod]]="Auto:",IF(U476&gt;0,U476,IF(COUNTBLANK(L476:S476)=8,"",(IF(Table3[[#This Row],[Column11]]&lt;&gt;"no",Table3[[#This Row],[Size]]*(SUM(Table3[[#This Row],[Date 1]:[Date 8]])),"")))),""))),(Table3[[#This Row],[Bundle]])),"")</f>
        <v/>
      </c>
      <c r="AB476" s="94" t="str">
        <f t="shared" si="8"/>
        <v/>
      </c>
      <c r="AC476" s="75"/>
      <c r="AD476" s="42"/>
      <c r="AE476" s="43"/>
      <c r="AF476" s="44"/>
      <c r="AG476" s="134" t="s">
        <v>21</v>
      </c>
      <c r="AH476" s="134" t="s">
        <v>21</v>
      </c>
      <c r="AI476" s="134" t="s">
        <v>2035</v>
      </c>
      <c r="AJ476" s="134" t="s">
        <v>2036</v>
      </c>
      <c r="AK476" s="134" t="s">
        <v>2079</v>
      </c>
      <c r="AL476" s="134" t="s">
        <v>21</v>
      </c>
      <c r="AM476" s="134" t="b">
        <f>IF(AND(Table3[[#This Row],[Column68]]=TRUE,COUNTBLANK(Table3[[#This Row],[Date 1]:[Date 8]])=8),TRUE,FALSE)</f>
        <v>0</v>
      </c>
      <c r="AN476" s="134" t="b">
        <f>COUNTIF(Table3[[#This Row],[512]:[51]],"yes")&gt;0</f>
        <v>0</v>
      </c>
      <c r="AO476" s="45" t="str">
        <f>IF(Table3[[#This Row],[512]]="yes",Table3[[#This Row],[Column1]],"")</f>
        <v/>
      </c>
      <c r="AP476" s="45" t="str">
        <f>IF(Table3[[#This Row],[250]]="yes",Table3[[#This Row],[Column1.5]],"")</f>
        <v/>
      </c>
      <c r="AQ476" s="45" t="str">
        <f>IF(Table3[[#This Row],[288]]="yes",Table3[[#This Row],[Column2]],"")</f>
        <v/>
      </c>
      <c r="AR476" s="45" t="str">
        <f>IF(Table3[[#This Row],[144]]="yes",Table3[[#This Row],[Column3]],"")</f>
        <v/>
      </c>
      <c r="AS476" s="45" t="str">
        <f>IF(Table3[[#This Row],[26]]="yes",Table3[[#This Row],[Column4]],"")</f>
        <v/>
      </c>
      <c r="AT476" s="45" t="str">
        <f>IF(Table3[[#This Row],[51]]="yes",Table3[[#This Row],[Column5]],"")</f>
        <v/>
      </c>
      <c r="AU476" s="29" t="str">
        <f>IF(COUNTBLANK(Table3[[#This Row],[Date 1]:[Date 8]])=7,IF(Table3[[#This Row],[Column9]]&lt;&gt;"",IF(SUM(L476:S476)&lt;&gt;0,Table3[[#This Row],[Column9]],""),""),(SUBSTITUTE(TRIM(SUBSTITUTE(AO476&amp;","&amp;AP476&amp;","&amp;AQ476&amp;","&amp;AR476&amp;","&amp;AS476&amp;","&amp;AT476&amp;",",","," "))," ",", ")))</f>
        <v/>
      </c>
      <c r="AV476" s="35" t="str">
        <f>IF(COUNTBLANK(L476:AC476)&lt;&gt;13,IF(Table3[[#This Row],[Comments]]="Please order in multiples of 20. Minimum order of 100.",IF(COUNTBLANK(Table3[[#This Row],[Date 1]:[Order]])=12,"",1),1),IF(OR(F476="yes",G476="yes",H476="yes",I476="yes",J476="yes",K476="yes"="yes"),1,""))</f>
        <v/>
      </c>
    </row>
    <row r="477" spans="2:48" ht="36" thickBot="1" x14ac:dyDescent="0.4">
      <c r="B477" s="164">
        <v>5540</v>
      </c>
      <c r="C477" s="16" t="s">
        <v>3282</v>
      </c>
      <c r="D477" s="32" t="s">
        <v>457</v>
      </c>
      <c r="E477" s="118"/>
      <c r="F477" s="119" t="s">
        <v>21</v>
      </c>
      <c r="G477" s="30" t="s">
        <v>21</v>
      </c>
      <c r="H477" s="30" t="s">
        <v>128</v>
      </c>
      <c r="I477" s="30" t="s">
        <v>128</v>
      </c>
      <c r="J477" s="30" t="s">
        <v>128</v>
      </c>
      <c r="K477" s="30" t="s">
        <v>21</v>
      </c>
      <c r="L477" s="22"/>
      <c r="M477" s="20"/>
      <c r="N477" s="20"/>
      <c r="O477" s="20"/>
      <c r="P477" s="20"/>
      <c r="Q477" s="20"/>
      <c r="R477" s="20"/>
      <c r="S477" s="120"/>
      <c r="T477" s="181" t="str">
        <f>Table3[[#This Row],[Column12]]</f>
        <v>Auto:</v>
      </c>
      <c r="U477" s="25"/>
      <c r="V477" s="51" t="str">
        <f>IF(Table3[[#This Row],[TagOrderMethod]]="Ratio:","plants per 1 tag",IF(Table3[[#This Row],[TagOrderMethod]]="tags included","",IF(Table3[[#This Row],[TagOrderMethod]]="Qty:","tags",IF(Table3[[#This Row],[TagOrderMethod]]="Auto:",IF(U477&lt;&gt;"","tags","")))))</f>
        <v/>
      </c>
      <c r="W477" s="17">
        <v>50</v>
      </c>
      <c r="X477" s="17" t="str">
        <f>IF(ISNUMBER(SEARCH("tag",Table3[[#This Row],[Notes]])), "Yes", "No")</f>
        <v>No</v>
      </c>
      <c r="Y477" s="17" t="str">
        <f>IF(Table3[[#This Row],[Column11]]="yes","tags included","Auto:")</f>
        <v>Auto:</v>
      </c>
      <c r="Z4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Row],[TagOrderMethod]]="Auto:",IF(U477&gt;0,U477,IF(COUNTBLANK(L477:S477)=8,"",(IF(Table3[[#This Row],[Column11]]&lt;&gt;"no",Table3[[#This Row],[Size]]*(SUM(Table3[[#This Row],[Date 1]:[Date 8]])),"")))),""))),(Table3[[#This Row],[Bundle]])),"")</f>
        <v/>
      </c>
      <c r="AB477" s="94" t="str">
        <f t="shared" si="8"/>
        <v/>
      </c>
      <c r="AC477" s="75"/>
      <c r="AD477" s="42"/>
      <c r="AE477" s="43"/>
      <c r="AF477" s="44"/>
      <c r="AG477" s="134" t="s">
        <v>21</v>
      </c>
      <c r="AH477" s="134" t="s">
        <v>21</v>
      </c>
      <c r="AI477" s="134" t="s">
        <v>2037</v>
      </c>
      <c r="AJ477" s="134" t="s">
        <v>2038</v>
      </c>
      <c r="AK477" s="134" t="s">
        <v>2080</v>
      </c>
      <c r="AL477" s="134" t="s">
        <v>21</v>
      </c>
      <c r="AM477" s="134" t="b">
        <f>IF(AND(Table3[[#This Row],[Column68]]=TRUE,COUNTBLANK(Table3[[#This Row],[Date 1]:[Date 8]])=8),TRUE,FALSE)</f>
        <v>0</v>
      </c>
      <c r="AN477" s="134" t="b">
        <f>COUNTIF(Table3[[#This Row],[512]:[51]],"yes")&gt;0</f>
        <v>0</v>
      </c>
      <c r="AO477" s="45" t="str">
        <f>IF(Table3[[#This Row],[512]]="yes",Table3[[#This Row],[Column1]],"")</f>
        <v/>
      </c>
      <c r="AP477" s="45" t="str">
        <f>IF(Table3[[#This Row],[250]]="yes",Table3[[#This Row],[Column1.5]],"")</f>
        <v/>
      </c>
      <c r="AQ477" s="45" t="str">
        <f>IF(Table3[[#This Row],[288]]="yes",Table3[[#This Row],[Column2]],"")</f>
        <v/>
      </c>
      <c r="AR477" s="45" t="str">
        <f>IF(Table3[[#This Row],[144]]="yes",Table3[[#This Row],[Column3]],"")</f>
        <v/>
      </c>
      <c r="AS477" s="45" t="str">
        <f>IF(Table3[[#This Row],[26]]="yes",Table3[[#This Row],[Column4]],"")</f>
        <v/>
      </c>
      <c r="AT477" s="45" t="str">
        <f>IF(Table3[[#This Row],[51]]="yes",Table3[[#This Row],[Column5]],"")</f>
        <v/>
      </c>
      <c r="AU477" s="29" t="str">
        <f>IF(COUNTBLANK(Table3[[#This Row],[Date 1]:[Date 8]])=7,IF(Table3[[#This Row],[Column9]]&lt;&gt;"",IF(SUM(L477:S477)&lt;&gt;0,Table3[[#This Row],[Column9]],""),""),(SUBSTITUTE(TRIM(SUBSTITUTE(AO477&amp;","&amp;AP477&amp;","&amp;AQ477&amp;","&amp;AR477&amp;","&amp;AS477&amp;","&amp;AT477&amp;",",","," "))," ",", ")))</f>
        <v/>
      </c>
      <c r="AV477" s="35" t="str">
        <f>IF(COUNTBLANK(L477:AC477)&lt;&gt;13,IF(Table3[[#This Row],[Comments]]="Please order in multiples of 20. Minimum order of 100.",IF(COUNTBLANK(Table3[[#This Row],[Date 1]:[Order]])=12,"",1),1),IF(OR(F477="yes",G477="yes",H477="yes",I477="yes",J477="yes",K477="yes"="yes"),1,""))</f>
        <v/>
      </c>
    </row>
    <row r="478" spans="2:48" ht="36" thickBot="1" x14ac:dyDescent="0.4">
      <c r="B478" s="164">
        <v>5545</v>
      </c>
      <c r="C478" s="16" t="s">
        <v>3282</v>
      </c>
      <c r="D478" s="32" t="s">
        <v>458</v>
      </c>
      <c r="E478" s="118"/>
      <c r="F478" s="119" t="s">
        <v>21</v>
      </c>
      <c r="G478" s="30" t="s">
        <v>21</v>
      </c>
      <c r="H478" s="30" t="s">
        <v>128</v>
      </c>
      <c r="I478" s="30" t="s">
        <v>128</v>
      </c>
      <c r="J478" s="30" t="s">
        <v>128</v>
      </c>
      <c r="K478" s="30" t="s">
        <v>21</v>
      </c>
      <c r="L478" s="22"/>
      <c r="M478" s="20"/>
      <c r="N478" s="20"/>
      <c r="O478" s="20"/>
      <c r="P478" s="20"/>
      <c r="Q478" s="20"/>
      <c r="R478" s="20"/>
      <c r="S478" s="120"/>
      <c r="T478" s="181" t="str">
        <f>Table3[[#This Row],[Column12]]</f>
        <v>Auto:</v>
      </c>
      <c r="U478" s="25"/>
      <c r="V478" s="51" t="str">
        <f>IF(Table3[[#This Row],[TagOrderMethod]]="Ratio:","plants per 1 tag",IF(Table3[[#This Row],[TagOrderMethod]]="tags included","",IF(Table3[[#This Row],[TagOrderMethod]]="Qty:","tags",IF(Table3[[#This Row],[TagOrderMethod]]="Auto:",IF(U478&lt;&gt;"","tags","")))))</f>
        <v/>
      </c>
      <c r="W478" s="17">
        <v>50</v>
      </c>
      <c r="X478" s="17" t="str">
        <f>IF(ISNUMBER(SEARCH("tag",Table3[[#This Row],[Notes]])), "Yes", "No")</f>
        <v>No</v>
      </c>
      <c r="Y478" s="17" t="str">
        <f>IF(Table3[[#This Row],[Column11]]="yes","tags included","Auto:")</f>
        <v>Auto:</v>
      </c>
      <c r="Z4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Row],[TagOrderMethod]]="Auto:",IF(U478&gt;0,U478,IF(COUNTBLANK(L478:S478)=8,"",(IF(Table3[[#This Row],[Column11]]&lt;&gt;"no",Table3[[#This Row],[Size]]*(SUM(Table3[[#This Row],[Date 1]:[Date 8]])),"")))),""))),(Table3[[#This Row],[Bundle]])),"")</f>
        <v/>
      </c>
      <c r="AB478" s="94" t="str">
        <f t="shared" si="8"/>
        <v/>
      </c>
      <c r="AC478" s="75"/>
      <c r="AD478" s="42"/>
      <c r="AE478" s="43"/>
      <c r="AF478" s="44"/>
      <c r="AG478" s="134" t="s">
        <v>21</v>
      </c>
      <c r="AH478" s="134" t="s">
        <v>21</v>
      </c>
      <c r="AI478" s="134" t="s">
        <v>2039</v>
      </c>
      <c r="AJ478" s="134" t="s">
        <v>2040</v>
      </c>
      <c r="AK478" s="134" t="s">
        <v>2081</v>
      </c>
      <c r="AL478" s="134" t="s">
        <v>21</v>
      </c>
      <c r="AM478" s="134" t="b">
        <f>IF(AND(Table3[[#This Row],[Column68]]=TRUE,COUNTBLANK(Table3[[#This Row],[Date 1]:[Date 8]])=8),TRUE,FALSE)</f>
        <v>0</v>
      </c>
      <c r="AN478" s="134" t="b">
        <f>COUNTIF(Table3[[#This Row],[512]:[51]],"yes")&gt;0</f>
        <v>0</v>
      </c>
      <c r="AO478" s="45" t="str">
        <f>IF(Table3[[#This Row],[512]]="yes",Table3[[#This Row],[Column1]],"")</f>
        <v/>
      </c>
      <c r="AP478" s="45" t="str">
        <f>IF(Table3[[#This Row],[250]]="yes",Table3[[#This Row],[Column1.5]],"")</f>
        <v/>
      </c>
      <c r="AQ478" s="45" t="str">
        <f>IF(Table3[[#This Row],[288]]="yes",Table3[[#This Row],[Column2]],"")</f>
        <v/>
      </c>
      <c r="AR478" s="45" t="str">
        <f>IF(Table3[[#This Row],[144]]="yes",Table3[[#This Row],[Column3]],"")</f>
        <v/>
      </c>
      <c r="AS478" s="45" t="str">
        <f>IF(Table3[[#This Row],[26]]="yes",Table3[[#This Row],[Column4]],"")</f>
        <v/>
      </c>
      <c r="AT478" s="45" t="str">
        <f>IF(Table3[[#This Row],[51]]="yes",Table3[[#This Row],[Column5]],"")</f>
        <v/>
      </c>
      <c r="AU478" s="29" t="str">
        <f>IF(COUNTBLANK(Table3[[#This Row],[Date 1]:[Date 8]])=7,IF(Table3[[#This Row],[Column9]]&lt;&gt;"",IF(SUM(L478:S478)&lt;&gt;0,Table3[[#This Row],[Column9]],""),""),(SUBSTITUTE(TRIM(SUBSTITUTE(AO478&amp;","&amp;AP478&amp;","&amp;AQ478&amp;","&amp;AR478&amp;","&amp;AS478&amp;","&amp;AT478&amp;",",","," "))," ",", ")))</f>
        <v/>
      </c>
      <c r="AV478" s="35" t="str">
        <f>IF(COUNTBLANK(L478:AC478)&lt;&gt;13,IF(Table3[[#This Row],[Comments]]="Please order in multiples of 20. Minimum order of 100.",IF(COUNTBLANK(Table3[[#This Row],[Date 1]:[Order]])=12,"",1),1),IF(OR(F478="yes",G478="yes",H478="yes",I478="yes",J478="yes",K478="yes"="yes"),1,""))</f>
        <v/>
      </c>
    </row>
    <row r="479" spans="2:48" ht="36" thickBot="1" x14ac:dyDescent="0.4">
      <c r="B479" s="164">
        <v>5550</v>
      </c>
      <c r="C479" s="16" t="s">
        <v>3282</v>
      </c>
      <c r="D479" s="32" t="s">
        <v>459</v>
      </c>
      <c r="E479" s="118"/>
      <c r="F479" s="119" t="s">
        <v>21</v>
      </c>
      <c r="G479" s="30" t="s">
        <v>21</v>
      </c>
      <c r="H479" s="30" t="s">
        <v>128</v>
      </c>
      <c r="I479" s="30" t="s">
        <v>128</v>
      </c>
      <c r="J479" s="30" t="s">
        <v>128</v>
      </c>
      <c r="K479" s="30" t="s">
        <v>21</v>
      </c>
      <c r="L479" s="22"/>
      <c r="M479" s="20"/>
      <c r="N479" s="20"/>
      <c r="O479" s="20"/>
      <c r="P479" s="20"/>
      <c r="Q479" s="20"/>
      <c r="R479" s="20"/>
      <c r="S479" s="120"/>
      <c r="T479" s="181" t="str">
        <f>Table3[[#This Row],[Column12]]</f>
        <v>Auto:</v>
      </c>
      <c r="U479" s="25"/>
      <c r="V479" s="51" t="str">
        <f>IF(Table3[[#This Row],[TagOrderMethod]]="Ratio:","plants per 1 tag",IF(Table3[[#This Row],[TagOrderMethod]]="tags included","",IF(Table3[[#This Row],[TagOrderMethod]]="Qty:","tags",IF(Table3[[#This Row],[TagOrderMethod]]="Auto:",IF(U479&lt;&gt;"","tags","")))))</f>
        <v/>
      </c>
      <c r="W479" s="17">
        <v>50</v>
      </c>
      <c r="X479" s="17" t="str">
        <f>IF(ISNUMBER(SEARCH("tag",Table3[[#This Row],[Notes]])), "Yes", "No")</f>
        <v>No</v>
      </c>
      <c r="Y479" s="17" t="str">
        <f>IF(Table3[[#This Row],[Column11]]="yes","tags included","Auto:")</f>
        <v>Auto:</v>
      </c>
      <c r="Z4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Row],[TagOrderMethod]]="Auto:",IF(U479&gt;0,U479,IF(COUNTBLANK(L479:S479)=8,"",(IF(Table3[[#This Row],[Column11]]&lt;&gt;"no",Table3[[#This Row],[Size]]*(SUM(Table3[[#This Row],[Date 1]:[Date 8]])),"")))),""))),(Table3[[#This Row],[Bundle]])),"")</f>
        <v/>
      </c>
      <c r="AB479" s="94" t="str">
        <f t="shared" si="8"/>
        <v/>
      </c>
      <c r="AC479" s="75"/>
      <c r="AD479" s="42"/>
      <c r="AE479" s="43"/>
      <c r="AF479" s="44"/>
      <c r="AG479" s="134" t="s">
        <v>21</v>
      </c>
      <c r="AH479" s="134" t="s">
        <v>21</v>
      </c>
      <c r="AI479" s="134" t="s">
        <v>1489</v>
      </c>
      <c r="AJ479" s="134" t="s">
        <v>1490</v>
      </c>
      <c r="AK479" s="134" t="s">
        <v>2082</v>
      </c>
      <c r="AL479" s="134" t="s">
        <v>21</v>
      </c>
      <c r="AM479" s="134" t="b">
        <f>IF(AND(Table3[[#This Row],[Column68]]=TRUE,COUNTBLANK(Table3[[#This Row],[Date 1]:[Date 8]])=8),TRUE,FALSE)</f>
        <v>0</v>
      </c>
      <c r="AN479" s="134" t="b">
        <f>COUNTIF(Table3[[#This Row],[512]:[51]],"yes")&gt;0</f>
        <v>0</v>
      </c>
      <c r="AO479" s="45" t="str">
        <f>IF(Table3[[#This Row],[512]]="yes",Table3[[#This Row],[Column1]],"")</f>
        <v/>
      </c>
      <c r="AP479" s="45" t="str">
        <f>IF(Table3[[#This Row],[250]]="yes",Table3[[#This Row],[Column1.5]],"")</f>
        <v/>
      </c>
      <c r="AQ479" s="45" t="str">
        <f>IF(Table3[[#This Row],[288]]="yes",Table3[[#This Row],[Column2]],"")</f>
        <v/>
      </c>
      <c r="AR479" s="45" t="str">
        <f>IF(Table3[[#This Row],[144]]="yes",Table3[[#This Row],[Column3]],"")</f>
        <v/>
      </c>
      <c r="AS479" s="45" t="str">
        <f>IF(Table3[[#This Row],[26]]="yes",Table3[[#This Row],[Column4]],"")</f>
        <v/>
      </c>
      <c r="AT479" s="45" t="str">
        <f>IF(Table3[[#This Row],[51]]="yes",Table3[[#This Row],[Column5]],"")</f>
        <v/>
      </c>
      <c r="AU479" s="29" t="str">
        <f>IF(COUNTBLANK(Table3[[#This Row],[Date 1]:[Date 8]])=7,IF(Table3[[#This Row],[Column9]]&lt;&gt;"",IF(SUM(L479:S479)&lt;&gt;0,Table3[[#This Row],[Column9]],""),""),(SUBSTITUTE(TRIM(SUBSTITUTE(AO479&amp;","&amp;AP479&amp;","&amp;AQ479&amp;","&amp;AR479&amp;","&amp;AS479&amp;","&amp;AT479&amp;",",","," "))," ",", ")))</f>
        <v/>
      </c>
      <c r="AV479" s="35" t="str">
        <f>IF(COUNTBLANK(L479:AC479)&lt;&gt;13,IF(Table3[[#This Row],[Comments]]="Please order in multiples of 20. Minimum order of 100.",IF(COUNTBLANK(Table3[[#This Row],[Date 1]:[Order]])=12,"",1),1),IF(OR(F479="yes",G479="yes",H479="yes",I479="yes",J479="yes",K479="yes"="yes"),1,""))</f>
        <v/>
      </c>
    </row>
    <row r="480" spans="2:48" ht="36" thickBot="1" x14ac:dyDescent="0.4">
      <c r="B480" s="164">
        <v>5555</v>
      </c>
      <c r="C480" s="16" t="s">
        <v>3282</v>
      </c>
      <c r="D480" s="32" t="s">
        <v>950</v>
      </c>
      <c r="E480" s="118"/>
      <c r="F480" s="119" t="s">
        <v>128</v>
      </c>
      <c r="G480" s="30" t="s">
        <v>21</v>
      </c>
      <c r="H480" s="30" t="s">
        <v>128</v>
      </c>
      <c r="I480" s="30" t="s">
        <v>128</v>
      </c>
      <c r="J480" s="30" t="s">
        <v>128</v>
      </c>
      <c r="K480" s="30" t="s">
        <v>21</v>
      </c>
      <c r="L480" s="22"/>
      <c r="M480" s="20"/>
      <c r="N480" s="20"/>
      <c r="O480" s="20"/>
      <c r="P480" s="20"/>
      <c r="Q480" s="20"/>
      <c r="R480" s="20"/>
      <c r="S480" s="120"/>
      <c r="T480" s="181" t="str">
        <f>Table3[[#This Row],[Column12]]</f>
        <v>Auto:</v>
      </c>
      <c r="U480" s="25"/>
      <c r="V480" s="51" t="str">
        <f>IF(Table3[[#This Row],[TagOrderMethod]]="Ratio:","plants per 1 tag",IF(Table3[[#This Row],[TagOrderMethod]]="tags included","",IF(Table3[[#This Row],[TagOrderMethod]]="Qty:","tags",IF(Table3[[#This Row],[TagOrderMethod]]="Auto:",IF(U480&lt;&gt;"","tags","")))))</f>
        <v/>
      </c>
      <c r="W480" s="17">
        <v>50</v>
      </c>
      <c r="X480" s="17" t="str">
        <f>IF(ISNUMBER(SEARCH("tag",Table3[[#This Row],[Notes]])), "Yes", "No")</f>
        <v>No</v>
      </c>
      <c r="Y480" s="17" t="str">
        <f>IF(Table3[[#This Row],[Column11]]="yes","tags included","Auto:")</f>
        <v>Auto:</v>
      </c>
      <c r="Z4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Row],[TagOrderMethod]]="Auto:",IF(U480&gt;0,U480,IF(COUNTBLANK(L480:S480)=8,"",(IF(Table3[[#This Row],[Column11]]&lt;&gt;"no",Table3[[#This Row],[Size]]*(SUM(Table3[[#This Row],[Date 1]:[Date 8]])),"")))),""))),(Table3[[#This Row],[Bundle]])),"")</f>
        <v/>
      </c>
      <c r="AB480" s="94" t="str">
        <f t="shared" si="8"/>
        <v/>
      </c>
      <c r="AC480" s="75"/>
      <c r="AD480" s="42"/>
      <c r="AE480" s="43"/>
      <c r="AF480" s="44"/>
      <c r="AG480" s="134" t="s">
        <v>2041</v>
      </c>
      <c r="AH480" s="134" t="s">
        <v>21</v>
      </c>
      <c r="AI480" s="134" t="s">
        <v>2042</v>
      </c>
      <c r="AJ480" s="134" t="s">
        <v>2043</v>
      </c>
      <c r="AK480" s="134" t="s">
        <v>2083</v>
      </c>
      <c r="AL480" s="134" t="s">
        <v>21</v>
      </c>
      <c r="AM480" s="134" t="b">
        <f>IF(AND(Table3[[#This Row],[Column68]]=TRUE,COUNTBLANK(Table3[[#This Row],[Date 1]:[Date 8]])=8),TRUE,FALSE)</f>
        <v>0</v>
      </c>
      <c r="AN480" s="134" t="b">
        <f>COUNTIF(Table3[[#This Row],[512]:[51]],"yes")&gt;0</f>
        <v>0</v>
      </c>
      <c r="AO480" s="45" t="str">
        <f>IF(Table3[[#This Row],[512]]="yes",Table3[[#This Row],[Column1]],"")</f>
        <v/>
      </c>
      <c r="AP480" s="45" t="str">
        <f>IF(Table3[[#This Row],[250]]="yes",Table3[[#This Row],[Column1.5]],"")</f>
        <v/>
      </c>
      <c r="AQ480" s="45" t="str">
        <f>IF(Table3[[#This Row],[288]]="yes",Table3[[#This Row],[Column2]],"")</f>
        <v/>
      </c>
      <c r="AR480" s="45" t="str">
        <f>IF(Table3[[#This Row],[144]]="yes",Table3[[#This Row],[Column3]],"")</f>
        <v/>
      </c>
      <c r="AS480" s="45" t="str">
        <f>IF(Table3[[#This Row],[26]]="yes",Table3[[#This Row],[Column4]],"")</f>
        <v/>
      </c>
      <c r="AT480" s="45" t="str">
        <f>IF(Table3[[#This Row],[51]]="yes",Table3[[#This Row],[Column5]],"")</f>
        <v/>
      </c>
      <c r="AU480" s="29" t="str">
        <f>IF(COUNTBLANK(Table3[[#This Row],[Date 1]:[Date 8]])=7,IF(Table3[[#This Row],[Column9]]&lt;&gt;"",IF(SUM(L480:S480)&lt;&gt;0,Table3[[#This Row],[Column9]],""),""),(SUBSTITUTE(TRIM(SUBSTITUTE(AO480&amp;","&amp;AP480&amp;","&amp;AQ480&amp;","&amp;AR480&amp;","&amp;AS480&amp;","&amp;AT480&amp;",",","," "))," ",", ")))</f>
        <v/>
      </c>
      <c r="AV480" s="35" t="str">
        <f>IF(COUNTBLANK(L480:AC480)&lt;&gt;13,IF(Table3[[#This Row],[Comments]]="Please order in multiples of 20. Minimum order of 100.",IF(COUNTBLANK(Table3[[#This Row],[Date 1]:[Order]])=12,"",1),1),IF(OR(F480="yes",G480="yes",H480="yes",I480="yes",J480="yes",K480="yes"="yes"),1,""))</f>
        <v/>
      </c>
    </row>
    <row r="481" spans="2:48" ht="36" thickBot="1" x14ac:dyDescent="0.4">
      <c r="B481" s="164">
        <v>5570</v>
      </c>
      <c r="C481" s="16" t="s">
        <v>3282</v>
      </c>
      <c r="D481" s="32" t="s">
        <v>460</v>
      </c>
      <c r="E481" s="118"/>
      <c r="F481" s="119" t="s">
        <v>128</v>
      </c>
      <c r="G481" s="30" t="s">
        <v>128</v>
      </c>
      <c r="H481" s="30" t="s">
        <v>128</v>
      </c>
      <c r="I481" s="30" t="s">
        <v>128</v>
      </c>
      <c r="J481" s="30" t="s">
        <v>128</v>
      </c>
      <c r="K481" s="30" t="s">
        <v>21</v>
      </c>
      <c r="L481" s="22"/>
      <c r="M481" s="20"/>
      <c r="N481" s="20"/>
      <c r="O481" s="20"/>
      <c r="P481" s="20"/>
      <c r="Q481" s="20"/>
      <c r="R481" s="20"/>
      <c r="S481" s="120"/>
      <c r="T481" s="181" t="str">
        <f>Table3[[#This Row],[Column12]]</f>
        <v>Auto:</v>
      </c>
      <c r="U481" s="25"/>
      <c r="V481" s="51" t="str">
        <f>IF(Table3[[#This Row],[TagOrderMethod]]="Ratio:","plants per 1 tag",IF(Table3[[#This Row],[TagOrderMethod]]="tags included","",IF(Table3[[#This Row],[TagOrderMethod]]="Qty:","tags",IF(Table3[[#This Row],[TagOrderMethod]]="Auto:",IF(U481&lt;&gt;"","tags","")))))</f>
        <v/>
      </c>
      <c r="W481" s="17">
        <v>50</v>
      </c>
      <c r="X481" s="17" t="str">
        <f>IF(ISNUMBER(SEARCH("tag",Table3[[#This Row],[Notes]])), "Yes", "No")</f>
        <v>No</v>
      </c>
      <c r="Y481" s="17" t="str">
        <f>IF(Table3[[#This Row],[Column11]]="yes","tags included","Auto:")</f>
        <v>Auto:</v>
      </c>
      <c r="Z4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Row],[TagOrderMethod]]="Auto:",IF(U481&gt;0,U481,IF(COUNTBLANK(L481:S481)=8,"",(IF(Table3[[#This Row],[Column11]]&lt;&gt;"no",Table3[[#This Row],[Size]]*(SUM(Table3[[#This Row],[Date 1]:[Date 8]])),"")))),""))),(Table3[[#This Row],[Bundle]])),"")</f>
        <v/>
      </c>
      <c r="AB481" s="94" t="str">
        <f t="shared" si="8"/>
        <v/>
      </c>
      <c r="AC481" s="75"/>
      <c r="AD481" s="42"/>
      <c r="AE481" s="43"/>
      <c r="AF481" s="44"/>
      <c r="AG481" s="134" t="s">
        <v>2044</v>
      </c>
      <c r="AH481" s="134" t="s">
        <v>4609</v>
      </c>
      <c r="AI481" s="134" t="s">
        <v>2045</v>
      </c>
      <c r="AJ481" s="134" t="s">
        <v>2046</v>
      </c>
      <c r="AK481" s="134" t="s">
        <v>4610</v>
      </c>
      <c r="AL481" s="134" t="s">
        <v>21</v>
      </c>
      <c r="AM481" s="134" t="b">
        <f>IF(AND(Table3[[#This Row],[Column68]]=TRUE,COUNTBLANK(Table3[[#This Row],[Date 1]:[Date 8]])=8),TRUE,FALSE)</f>
        <v>0</v>
      </c>
      <c r="AN481" s="134" t="b">
        <f>COUNTIF(Table3[[#This Row],[512]:[51]],"yes")&gt;0</f>
        <v>0</v>
      </c>
      <c r="AO481" s="45" t="str">
        <f>IF(Table3[[#This Row],[512]]="yes",Table3[[#This Row],[Column1]],"")</f>
        <v/>
      </c>
      <c r="AP481" s="45" t="str">
        <f>IF(Table3[[#This Row],[250]]="yes",Table3[[#This Row],[Column1.5]],"")</f>
        <v/>
      </c>
      <c r="AQ481" s="45" t="str">
        <f>IF(Table3[[#This Row],[288]]="yes",Table3[[#This Row],[Column2]],"")</f>
        <v/>
      </c>
      <c r="AR481" s="45" t="str">
        <f>IF(Table3[[#This Row],[144]]="yes",Table3[[#This Row],[Column3]],"")</f>
        <v/>
      </c>
      <c r="AS481" s="45" t="str">
        <f>IF(Table3[[#This Row],[26]]="yes",Table3[[#This Row],[Column4]],"")</f>
        <v/>
      </c>
      <c r="AT481" s="45" t="str">
        <f>IF(Table3[[#This Row],[51]]="yes",Table3[[#This Row],[Column5]],"")</f>
        <v/>
      </c>
      <c r="AU481" s="29" t="str">
        <f>IF(COUNTBLANK(Table3[[#This Row],[Date 1]:[Date 8]])=7,IF(Table3[[#This Row],[Column9]]&lt;&gt;"",IF(SUM(L481:S481)&lt;&gt;0,Table3[[#This Row],[Column9]],""),""),(SUBSTITUTE(TRIM(SUBSTITUTE(AO481&amp;","&amp;AP481&amp;","&amp;AQ481&amp;","&amp;AR481&amp;","&amp;AS481&amp;","&amp;AT481&amp;",",","," "))," ",", ")))</f>
        <v/>
      </c>
      <c r="AV481" s="35" t="str">
        <f>IF(COUNTBLANK(L481:AC481)&lt;&gt;13,IF(Table3[[#This Row],[Comments]]="Please order in multiples of 20. Minimum order of 100.",IF(COUNTBLANK(Table3[[#This Row],[Date 1]:[Order]])=12,"",1),1),IF(OR(F481="yes",G481="yes",H481="yes",I481="yes",J481="yes",K481="yes"="yes"),1,""))</f>
        <v/>
      </c>
    </row>
    <row r="482" spans="2:48" ht="36" thickBot="1" x14ac:dyDescent="0.4">
      <c r="B482" s="164">
        <v>5575</v>
      </c>
      <c r="C482" s="16" t="s">
        <v>3282</v>
      </c>
      <c r="D482" s="32" t="s">
        <v>461</v>
      </c>
      <c r="E482" s="118"/>
      <c r="F482" s="119" t="s">
        <v>128</v>
      </c>
      <c r="G482" s="30" t="s">
        <v>128</v>
      </c>
      <c r="H482" s="30" t="s">
        <v>128</v>
      </c>
      <c r="I482" s="30" t="s">
        <v>128</v>
      </c>
      <c r="J482" s="30" t="s">
        <v>128</v>
      </c>
      <c r="K482" s="30" t="s">
        <v>21</v>
      </c>
      <c r="L482" s="22"/>
      <c r="M482" s="20"/>
      <c r="N482" s="20"/>
      <c r="O482" s="20"/>
      <c r="P482" s="20"/>
      <c r="Q482" s="20"/>
      <c r="R482" s="20"/>
      <c r="S482" s="120"/>
      <c r="T482" s="181" t="str">
        <f>Table3[[#This Row],[Column12]]</f>
        <v>Auto:</v>
      </c>
      <c r="U482" s="25"/>
      <c r="V482" s="51" t="str">
        <f>IF(Table3[[#This Row],[TagOrderMethod]]="Ratio:","plants per 1 tag",IF(Table3[[#This Row],[TagOrderMethod]]="tags included","",IF(Table3[[#This Row],[TagOrderMethod]]="Qty:","tags",IF(Table3[[#This Row],[TagOrderMethod]]="Auto:",IF(U482&lt;&gt;"","tags","")))))</f>
        <v/>
      </c>
      <c r="W482" s="17">
        <v>50</v>
      </c>
      <c r="X482" s="17" t="str">
        <f>IF(ISNUMBER(SEARCH("tag",Table3[[#This Row],[Notes]])), "Yes", "No")</f>
        <v>No</v>
      </c>
      <c r="Y482" s="17" t="str">
        <f>IF(Table3[[#This Row],[Column11]]="yes","tags included","Auto:")</f>
        <v>Auto:</v>
      </c>
      <c r="Z4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Row],[TagOrderMethod]]="Auto:",IF(U482&gt;0,U482,IF(COUNTBLANK(L482:S482)=8,"",(IF(Table3[[#This Row],[Column11]]&lt;&gt;"no",Table3[[#This Row],[Size]]*(SUM(Table3[[#This Row],[Date 1]:[Date 8]])),"")))),""))),(Table3[[#This Row],[Bundle]])),"")</f>
        <v/>
      </c>
      <c r="AB482" s="94" t="str">
        <f t="shared" si="8"/>
        <v/>
      </c>
      <c r="AC482" s="75"/>
      <c r="AD482" s="42"/>
      <c r="AE482" s="43"/>
      <c r="AF482" s="44"/>
      <c r="AG482" s="134" t="s">
        <v>4611</v>
      </c>
      <c r="AH482" s="134" t="s">
        <v>4612</v>
      </c>
      <c r="AI482" s="134" t="s">
        <v>1491</v>
      </c>
      <c r="AJ482" s="134" t="s">
        <v>1492</v>
      </c>
      <c r="AK482" s="134" t="s">
        <v>4613</v>
      </c>
      <c r="AL482" s="134" t="s">
        <v>21</v>
      </c>
      <c r="AM482" s="134" t="b">
        <f>IF(AND(Table3[[#This Row],[Column68]]=TRUE,COUNTBLANK(Table3[[#This Row],[Date 1]:[Date 8]])=8),TRUE,FALSE)</f>
        <v>0</v>
      </c>
      <c r="AN482" s="134" t="b">
        <f>COUNTIF(Table3[[#This Row],[512]:[51]],"yes")&gt;0</f>
        <v>0</v>
      </c>
      <c r="AO482" s="45" t="str">
        <f>IF(Table3[[#This Row],[512]]="yes",Table3[[#This Row],[Column1]],"")</f>
        <v/>
      </c>
      <c r="AP482" s="45" t="str">
        <f>IF(Table3[[#This Row],[250]]="yes",Table3[[#This Row],[Column1.5]],"")</f>
        <v/>
      </c>
      <c r="AQ482" s="45" t="str">
        <f>IF(Table3[[#This Row],[288]]="yes",Table3[[#This Row],[Column2]],"")</f>
        <v/>
      </c>
      <c r="AR482" s="45" t="str">
        <f>IF(Table3[[#This Row],[144]]="yes",Table3[[#This Row],[Column3]],"")</f>
        <v/>
      </c>
      <c r="AS482" s="45" t="str">
        <f>IF(Table3[[#This Row],[26]]="yes",Table3[[#This Row],[Column4]],"")</f>
        <v/>
      </c>
      <c r="AT482" s="45" t="str">
        <f>IF(Table3[[#This Row],[51]]="yes",Table3[[#This Row],[Column5]],"")</f>
        <v/>
      </c>
      <c r="AU482" s="29" t="str">
        <f>IF(COUNTBLANK(Table3[[#This Row],[Date 1]:[Date 8]])=7,IF(Table3[[#This Row],[Column9]]&lt;&gt;"",IF(SUM(L482:S482)&lt;&gt;0,Table3[[#This Row],[Column9]],""),""),(SUBSTITUTE(TRIM(SUBSTITUTE(AO482&amp;","&amp;AP482&amp;","&amp;AQ482&amp;","&amp;AR482&amp;","&amp;AS482&amp;","&amp;AT482&amp;",",","," "))," ",", ")))</f>
        <v/>
      </c>
      <c r="AV482" s="35" t="str">
        <f>IF(COUNTBLANK(L482:AC482)&lt;&gt;13,IF(Table3[[#This Row],[Comments]]="Please order in multiples of 20. Minimum order of 100.",IF(COUNTBLANK(Table3[[#This Row],[Date 1]:[Order]])=12,"",1),1),IF(OR(F482="yes",G482="yes",H482="yes",I482="yes",J482="yes",K482="yes"="yes"),1,""))</f>
        <v/>
      </c>
    </row>
    <row r="483" spans="2:48" ht="36" thickBot="1" x14ac:dyDescent="0.4">
      <c r="B483" s="164">
        <v>5605</v>
      </c>
      <c r="C483" s="16" t="s">
        <v>3282</v>
      </c>
      <c r="D483" s="32" t="s">
        <v>116</v>
      </c>
      <c r="E483" s="118"/>
      <c r="F483" s="119" t="s">
        <v>128</v>
      </c>
      <c r="G483" s="30" t="s">
        <v>128</v>
      </c>
      <c r="H483" s="30" t="s">
        <v>128</v>
      </c>
      <c r="I483" s="30" t="s">
        <v>128</v>
      </c>
      <c r="J483" s="30" t="s">
        <v>21</v>
      </c>
      <c r="K483" s="30" t="s">
        <v>21</v>
      </c>
      <c r="L483" s="22"/>
      <c r="M483" s="20"/>
      <c r="N483" s="20"/>
      <c r="O483" s="20"/>
      <c r="P483" s="20"/>
      <c r="Q483" s="20"/>
      <c r="R483" s="20"/>
      <c r="S483" s="120"/>
      <c r="T483" s="181" t="str">
        <f>Table3[[#This Row],[Column12]]</f>
        <v>Auto:</v>
      </c>
      <c r="U483" s="25"/>
      <c r="V483" s="51" t="str">
        <f>IF(Table3[[#This Row],[TagOrderMethod]]="Ratio:","plants per 1 tag",IF(Table3[[#This Row],[TagOrderMethod]]="tags included","",IF(Table3[[#This Row],[TagOrderMethod]]="Qty:","tags",IF(Table3[[#This Row],[TagOrderMethod]]="Auto:",IF(U483&lt;&gt;"","tags","")))))</f>
        <v/>
      </c>
      <c r="W483" s="17">
        <v>50</v>
      </c>
      <c r="X483" s="17" t="str">
        <f>IF(ISNUMBER(SEARCH("tag",Table3[[#This Row],[Notes]])), "Yes", "No")</f>
        <v>No</v>
      </c>
      <c r="Y483" s="17" t="str">
        <f>IF(Table3[[#This Row],[Column11]]="yes","tags included","Auto:")</f>
        <v>Auto:</v>
      </c>
      <c r="Z4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Row],[TagOrderMethod]]="Auto:",IF(U483&gt;0,U483,IF(COUNTBLANK(L483:S483)=8,"",(IF(Table3[[#This Row],[Column11]]&lt;&gt;"no",Table3[[#This Row],[Size]]*(SUM(Table3[[#This Row],[Date 1]:[Date 8]])),"")))),""))),(Table3[[#This Row],[Bundle]])),"")</f>
        <v/>
      </c>
      <c r="AB483" s="94" t="str">
        <f t="shared" si="8"/>
        <v/>
      </c>
      <c r="AC483" s="75"/>
      <c r="AD483" s="42"/>
      <c r="AE483" s="43"/>
      <c r="AF483" s="44"/>
      <c r="AG483" s="134" t="s">
        <v>2047</v>
      </c>
      <c r="AH483" s="134" t="s">
        <v>2048</v>
      </c>
      <c r="AI483" s="134" t="s">
        <v>2049</v>
      </c>
      <c r="AJ483" s="134" t="s">
        <v>2050</v>
      </c>
      <c r="AK483" s="134" t="s">
        <v>21</v>
      </c>
      <c r="AL483" s="134" t="s">
        <v>21</v>
      </c>
      <c r="AM483" s="134" t="b">
        <f>IF(AND(Table3[[#This Row],[Column68]]=TRUE,COUNTBLANK(Table3[[#This Row],[Date 1]:[Date 8]])=8),TRUE,FALSE)</f>
        <v>0</v>
      </c>
      <c r="AN483" s="134" t="b">
        <f>COUNTIF(Table3[[#This Row],[512]:[51]],"yes")&gt;0</f>
        <v>0</v>
      </c>
      <c r="AO483" s="45" t="str">
        <f>IF(Table3[[#This Row],[512]]="yes",Table3[[#This Row],[Column1]],"")</f>
        <v/>
      </c>
      <c r="AP483" s="45" t="str">
        <f>IF(Table3[[#This Row],[250]]="yes",Table3[[#This Row],[Column1.5]],"")</f>
        <v/>
      </c>
      <c r="AQ483" s="45" t="str">
        <f>IF(Table3[[#This Row],[288]]="yes",Table3[[#This Row],[Column2]],"")</f>
        <v/>
      </c>
      <c r="AR483" s="45" t="str">
        <f>IF(Table3[[#This Row],[144]]="yes",Table3[[#This Row],[Column3]],"")</f>
        <v/>
      </c>
      <c r="AS483" s="45" t="str">
        <f>IF(Table3[[#This Row],[26]]="yes",Table3[[#This Row],[Column4]],"")</f>
        <v/>
      </c>
      <c r="AT483" s="45" t="str">
        <f>IF(Table3[[#This Row],[51]]="yes",Table3[[#This Row],[Column5]],"")</f>
        <v/>
      </c>
      <c r="AU483" s="29" t="str">
        <f>IF(COUNTBLANK(Table3[[#This Row],[Date 1]:[Date 8]])=7,IF(Table3[[#This Row],[Column9]]&lt;&gt;"",IF(SUM(L483:S483)&lt;&gt;0,Table3[[#This Row],[Column9]],""),""),(SUBSTITUTE(TRIM(SUBSTITUTE(AO483&amp;","&amp;AP483&amp;","&amp;AQ483&amp;","&amp;AR483&amp;","&amp;AS483&amp;","&amp;AT483&amp;",",","," "))," ",", ")))</f>
        <v/>
      </c>
      <c r="AV483" s="35" t="str">
        <f>IF(COUNTBLANK(L483:AC483)&lt;&gt;13,IF(Table3[[#This Row],[Comments]]="Please order in multiples of 20. Minimum order of 100.",IF(COUNTBLANK(Table3[[#This Row],[Date 1]:[Order]])=12,"",1),1),IF(OR(F483="yes",G483="yes",H483="yes",I483="yes",J483="yes",K483="yes"="yes"),1,""))</f>
        <v/>
      </c>
    </row>
    <row r="484" spans="2:48" ht="36" thickBot="1" x14ac:dyDescent="0.4">
      <c r="B484" s="164">
        <v>5700</v>
      </c>
      <c r="C484" s="16" t="s">
        <v>3282</v>
      </c>
      <c r="D484" s="32" t="s">
        <v>462</v>
      </c>
      <c r="E484" s="118"/>
      <c r="F484" s="119" t="s">
        <v>128</v>
      </c>
      <c r="G484" s="30" t="s">
        <v>128</v>
      </c>
      <c r="H484" s="30" t="s">
        <v>128</v>
      </c>
      <c r="I484" s="30" t="s">
        <v>128</v>
      </c>
      <c r="J484" s="30" t="s">
        <v>21</v>
      </c>
      <c r="K484" s="30" t="s">
        <v>21</v>
      </c>
      <c r="L484" s="22"/>
      <c r="M484" s="20"/>
      <c r="N484" s="20"/>
      <c r="O484" s="20"/>
      <c r="P484" s="20"/>
      <c r="Q484" s="20"/>
      <c r="R484" s="20"/>
      <c r="S484" s="120"/>
      <c r="T484" s="181" t="str">
        <f>Table3[[#This Row],[Column12]]</f>
        <v>Auto:</v>
      </c>
      <c r="U484" s="25"/>
      <c r="V484" s="51" t="str">
        <f>IF(Table3[[#This Row],[TagOrderMethod]]="Ratio:","plants per 1 tag",IF(Table3[[#This Row],[TagOrderMethod]]="tags included","",IF(Table3[[#This Row],[TagOrderMethod]]="Qty:","tags",IF(Table3[[#This Row],[TagOrderMethod]]="Auto:",IF(U484&lt;&gt;"","tags","")))))</f>
        <v/>
      </c>
      <c r="W484" s="17">
        <v>50</v>
      </c>
      <c r="X484" s="17" t="str">
        <f>IF(ISNUMBER(SEARCH("tag",Table3[[#This Row],[Notes]])), "Yes", "No")</f>
        <v>No</v>
      </c>
      <c r="Y484" s="17" t="str">
        <f>IF(Table3[[#This Row],[Column11]]="yes","tags included","Auto:")</f>
        <v>Auto:</v>
      </c>
      <c r="Z4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Row],[TagOrderMethod]]="Auto:",IF(U484&gt;0,U484,IF(COUNTBLANK(L484:S484)=8,"",(IF(Table3[[#This Row],[Column11]]&lt;&gt;"no",Table3[[#This Row],[Size]]*(SUM(Table3[[#This Row],[Date 1]:[Date 8]])),"")))),""))),(Table3[[#This Row],[Bundle]])),"")</f>
        <v/>
      </c>
      <c r="AB484" s="94" t="str">
        <f t="shared" si="8"/>
        <v/>
      </c>
      <c r="AC484" s="75"/>
      <c r="AD484" s="42"/>
      <c r="AE484" s="43"/>
      <c r="AF484" s="44"/>
      <c r="AG484" s="134" t="s">
        <v>4614</v>
      </c>
      <c r="AH484" s="134" t="s">
        <v>4615</v>
      </c>
      <c r="AI484" s="134" t="s">
        <v>2051</v>
      </c>
      <c r="AJ484" s="134" t="s">
        <v>2052</v>
      </c>
      <c r="AK484" s="134" t="s">
        <v>21</v>
      </c>
      <c r="AL484" s="134" t="s">
        <v>21</v>
      </c>
      <c r="AM484" s="134" t="b">
        <f>IF(AND(Table3[[#This Row],[Column68]]=TRUE,COUNTBLANK(Table3[[#This Row],[Date 1]:[Date 8]])=8),TRUE,FALSE)</f>
        <v>0</v>
      </c>
      <c r="AN484" s="134" t="b">
        <f>COUNTIF(Table3[[#This Row],[512]:[51]],"yes")&gt;0</f>
        <v>0</v>
      </c>
      <c r="AO484" s="45" t="str">
        <f>IF(Table3[[#This Row],[512]]="yes",Table3[[#This Row],[Column1]],"")</f>
        <v/>
      </c>
      <c r="AP484" s="45" t="str">
        <f>IF(Table3[[#This Row],[250]]="yes",Table3[[#This Row],[Column1.5]],"")</f>
        <v/>
      </c>
      <c r="AQ484" s="45" t="str">
        <f>IF(Table3[[#This Row],[288]]="yes",Table3[[#This Row],[Column2]],"")</f>
        <v/>
      </c>
      <c r="AR484" s="45" t="str">
        <f>IF(Table3[[#This Row],[144]]="yes",Table3[[#This Row],[Column3]],"")</f>
        <v/>
      </c>
      <c r="AS484" s="45" t="str">
        <f>IF(Table3[[#This Row],[26]]="yes",Table3[[#This Row],[Column4]],"")</f>
        <v/>
      </c>
      <c r="AT484" s="45" t="str">
        <f>IF(Table3[[#This Row],[51]]="yes",Table3[[#This Row],[Column5]],"")</f>
        <v/>
      </c>
      <c r="AU484" s="29" t="str">
        <f>IF(COUNTBLANK(Table3[[#This Row],[Date 1]:[Date 8]])=7,IF(Table3[[#This Row],[Column9]]&lt;&gt;"",IF(SUM(L484:S484)&lt;&gt;0,Table3[[#This Row],[Column9]],""),""),(SUBSTITUTE(TRIM(SUBSTITUTE(AO484&amp;","&amp;AP484&amp;","&amp;AQ484&amp;","&amp;AR484&amp;","&amp;AS484&amp;","&amp;AT484&amp;",",","," "))," ",", ")))</f>
        <v/>
      </c>
      <c r="AV484" s="35" t="str">
        <f>IF(COUNTBLANK(L484:AC484)&lt;&gt;13,IF(Table3[[#This Row],[Comments]]="Please order in multiples of 20. Minimum order of 100.",IF(COUNTBLANK(Table3[[#This Row],[Date 1]:[Order]])=12,"",1),1),IF(OR(F484="yes",G484="yes",H484="yes",I484="yes",J484="yes",K484="yes"="yes"),1,""))</f>
        <v/>
      </c>
    </row>
    <row r="485" spans="2:48" ht="36" thickBot="1" x14ac:dyDescent="0.4">
      <c r="B485" s="164">
        <v>5705</v>
      </c>
      <c r="C485" s="16" t="s">
        <v>3282</v>
      </c>
      <c r="D485" s="32" t="s">
        <v>463</v>
      </c>
      <c r="E485" s="118"/>
      <c r="F485" s="119" t="s">
        <v>128</v>
      </c>
      <c r="G485" s="30" t="s">
        <v>128</v>
      </c>
      <c r="H485" s="30" t="s">
        <v>128</v>
      </c>
      <c r="I485" s="30" t="s">
        <v>128</v>
      </c>
      <c r="J485" s="30" t="s">
        <v>21</v>
      </c>
      <c r="K485" s="30" t="s">
        <v>21</v>
      </c>
      <c r="L485" s="22"/>
      <c r="M485" s="20"/>
      <c r="N485" s="20"/>
      <c r="O485" s="20"/>
      <c r="P485" s="20"/>
      <c r="Q485" s="20"/>
      <c r="R485" s="20"/>
      <c r="S485" s="120"/>
      <c r="T485" s="181" t="str">
        <f>Table3[[#This Row],[Column12]]</f>
        <v>Auto:</v>
      </c>
      <c r="U485" s="25"/>
      <c r="V485" s="51" t="str">
        <f>IF(Table3[[#This Row],[TagOrderMethod]]="Ratio:","plants per 1 tag",IF(Table3[[#This Row],[TagOrderMethod]]="tags included","",IF(Table3[[#This Row],[TagOrderMethod]]="Qty:","tags",IF(Table3[[#This Row],[TagOrderMethod]]="Auto:",IF(U485&lt;&gt;"","tags","")))))</f>
        <v/>
      </c>
      <c r="W485" s="17">
        <v>50</v>
      </c>
      <c r="X485" s="17" t="str">
        <f>IF(ISNUMBER(SEARCH("tag",Table3[[#This Row],[Notes]])), "Yes", "No")</f>
        <v>No</v>
      </c>
      <c r="Y485" s="17" t="str">
        <f>IF(Table3[[#This Row],[Column11]]="yes","tags included","Auto:")</f>
        <v>Auto:</v>
      </c>
      <c r="Z4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Row],[TagOrderMethod]]="Auto:",IF(U485&gt;0,U485,IF(COUNTBLANK(L485:S485)=8,"",(IF(Table3[[#This Row],[Column11]]&lt;&gt;"no",Table3[[#This Row],[Size]]*(SUM(Table3[[#This Row],[Date 1]:[Date 8]])),"")))),""))),(Table3[[#This Row],[Bundle]])),"")</f>
        <v/>
      </c>
      <c r="AB485" s="94" t="str">
        <f t="shared" si="8"/>
        <v/>
      </c>
      <c r="AC485" s="75"/>
      <c r="AD485" s="42"/>
      <c r="AE485" s="43"/>
      <c r="AF485" s="44"/>
      <c r="AG485" s="134" t="s">
        <v>4616</v>
      </c>
      <c r="AH485" s="134" t="s">
        <v>4617</v>
      </c>
      <c r="AI485" s="134" t="s">
        <v>2769</v>
      </c>
      <c r="AJ485" s="134" t="s">
        <v>2770</v>
      </c>
      <c r="AK485" s="134" t="s">
        <v>21</v>
      </c>
      <c r="AL485" s="134" t="s">
        <v>21</v>
      </c>
      <c r="AM485" s="134" t="b">
        <f>IF(AND(Table3[[#This Row],[Column68]]=TRUE,COUNTBLANK(Table3[[#This Row],[Date 1]:[Date 8]])=8),TRUE,FALSE)</f>
        <v>0</v>
      </c>
      <c r="AN485" s="134" t="b">
        <f>COUNTIF(Table3[[#This Row],[512]:[51]],"yes")&gt;0</f>
        <v>0</v>
      </c>
      <c r="AO485" s="45" t="str">
        <f>IF(Table3[[#This Row],[512]]="yes",Table3[[#This Row],[Column1]],"")</f>
        <v/>
      </c>
      <c r="AP485" s="45" t="str">
        <f>IF(Table3[[#This Row],[250]]="yes",Table3[[#This Row],[Column1.5]],"")</f>
        <v/>
      </c>
      <c r="AQ485" s="45" t="str">
        <f>IF(Table3[[#This Row],[288]]="yes",Table3[[#This Row],[Column2]],"")</f>
        <v/>
      </c>
      <c r="AR485" s="45" t="str">
        <f>IF(Table3[[#This Row],[144]]="yes",Table3[[#This Row],[Column3]],"")</f>
        <v/>
      </c>
      <c r="AS485" s="45" t="str">
        <f>IF(Table3[[#This Row],[26]]="yes",Table3[[#This Row],[Column4]],"")</f>
        <v/>
      </c>
      <c r="AT485" s="45" t="str">
        <f>IF(Table3[[#This Row],[51]]="yes",Table3[[#This Row],[Column5]],"")</f>
        <v/>
      </c>
      <c r="AU485" s="29" t="str">
        <f>IF(COUNTBLANK(Table3[[#This Row],[Date 1]:[Date 8]])=7,IF(Table3[[#This Row],[Column9]]&lt;&gt;"",IF(SUM(L485:S485)&lt;&gt;0,Table3[[#This Row],[Column9]],""),""),(SUBSTITUTE(TRIM(SUBSTITUTE(AO485&amp;","&amp;AP485&amp;","&amp;AQ485&amp;","&amp;AR485&amp;","&amp;AS485&amp;","&amp;AT485&amp;",",","," "))," ",", ")))</f>
        <v/>
      </c>
      <c r="AV485" s="35" t="str">
        <f>IF(COUNTBLANK(L485:AC485)&lt;&gt;13,IF(Table3[[#This Row],[Comments]]="Please order in multiples of 20. Minimum order of 100.",IF(COUNTBLANK(Table3[[#This Row],[Date 1]:[Order]])=12,"",1),1),IF(OR(F485="yes",G485="yes",H485="yes",I485="yes",J485="yes",K485="yes"="yes"),1,""))</f>
        <v/>
      </c>
    </row>
    <row r="486" spans="2:48" ht="36" thickBot="1" x14ac:dyDescent="0.4">
      <c r="B486" s="164">
        <v>5710</v>
      </c>
      <c r="C486" s="16" t="s">
        <v>3282</v>
      </c>
      <c r="D486" s="32" t="s">
        <v>464</v>
      </c>
      <c r="E486" s="118"/>
      <c r="F486" s="119" t="s">
        <v>128</v>
      </c>
      <c r="G486" s="30" t="s">
        <v>128</v>
      </c>
      <c r="H486" s="30" t="s">
        <v>128</v>
      </c>
      <c r="I486" s="30" t="s">
        <v>128</v>
      </c>
      <c r="J486" s="30" t="s">
        <v>21</v>
      </c>
      <c r="K486" s="30" t="s">
        <v>21</v>
      </c>
      <c r="L486" s="22"/>
      <c r="M486" s="20"/>
      <c r="N486" s="20"/>
      <c r="O486" s="20"/>
      <c r="P486" s="20"/>
      <c r="Q486" s="20"/>
      <c r="R486" s="20"/>
      <c r="S486" s="120"/>
      <c r="T486" s="181" t="str">
        <f>Table3[[#This Row],[Column12]]</f>
        <v>Auto:</v>
      </c>
      <c r="U486" s="25"/>
      <c r="V486" s="51" t="str">
        <f>IF(Table3[[#This Row],[TagOrderMethod]]="Ratio:","plants per 1 tag",IF(Table3[[#This Row],[TagOrderMethod]]="tags included","",IF(Table3[[#This Row],[TagOrderMethod]]="Qty:","tags",IF(Table3[[#This Row],[TagOrderMethod]]="Auto:",IF(U486&lt;&gt;"","tags","")))))</f>
        <v/>
      </c>
      <c r="W486" s="17">
        <v>50</v>
      </c>
      <c r="X486" s="17" t="str">
        <f>IF(ISNUMBER(SEARCH("tag",Table3[[#This Row],[Notes]])), "Yes", "No")</f>
        <v>No</v>
      </c>
      <c r="Y486" s="17" t="str">
        <f>IF(Table3[[#This Row],[Column11]]="yes","tags included","Auto:")</f>
        <v>Auto:</v>
      </c>
      <c r="Z4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Row],[TagOrderMethod]]="Auto:",IF(U486&gt;0,U486,IF(COUNTBLANK(L486:S486)=8,"",(IF(Table3[[#This Row],[Column11]]&lt;&gt;"no",Table3[[#This Row],[Size]]*(SUM(Table3[[#This Row],[Date 1]:[Date 8]])),"")))),""))),(Table3[[#This Row],[Bundle]])),"")</f>
        <v/>
      </c>
      <c r="AB486" s="94" t="str">
        <f t="shared" si="8"/>
        <v/>
      </c>
      <c r="AC486" s="75"/>
      <c r="AD486" s="42"/>
      <c r="AE486" s="43"/>
      <c r="AF486" s="44"/>
      <c r="AG486" s="134" t="s">
        <v>4618</v>
      </c>
      <c r="AH486" s="134" t="s">
        <v>4619</v>
      </c>
      <c r="AI486" s="134" t="s">
        <v>4620</v>
      </c>
      <c r="AJ486" s="134" t="s">
        <v>4621</v>
      </c>
      <c r="AK486" s="134" t="s">
        <v>21</v>
      </c>
      <c r="AL486" s="134" t="s">
        <v>21</v>
      </c>
      <c r="AM486" s="134" t="b">
        <f>IF(AND(Table3[[#This Row],[Column68]]=TRUE,COUNTBLANK(Table3[[#This Row],[Date 1]:[Date 8]])=8),TRUE,FALSE)</f>
        <v>0</v>
      </c>
      <c r="AN486" s="134" t="b">
        <f>COUNTIF(Table3[[#This Row],[512]:[51]],"yes")&gt;0</f>
        <v>0</v>
      </c>
      <c r="AO486" s="45" t="str">
        <f>IF(Table3[[#This Row],[512]]="yes",Table3[[#This Row],[Column1]],"")</f>
        <v/>
      </c>
      <c r="AP486" s="45" t="str">
        <f>IF(Table3[[#This Row],[250]]="yes",Table3[[#This Row],[Column1.5]],"")</f>
        <v/>
      </c>
      <c r="AQ486" s="45" t="str">
        <f>IF(Table3[[#This Row],[288]]="yes",Table3[[#This Row],[Column2]],"")</f>
        <v/>
      </c>
      <c r="AR486" s="45" t="str">
        <f>IF(Table3[[#This Row],[144]]="yes",Table3[[#This Row],[Column3]],"")</f>
        <v/>
      </c>
      <c r="AS486" s="45" t="str">
        <f>IF(Table3[[#This Row],[26]]="yes",Table3[[#This Row],[Column4]],"")</f>
        <v/>
      </c>
      <c r="AT486" s="45" t="str">
        <f>IF(Table3[[#This Row],[51]]="yes",Table3[[#This Row],[Column5]],"")</f>
        <v/>
      </c>
      <c r="AU486" s="29" t="str">
        <f>IF(COUNTBLANK(Table3[[#This Row],[Date 1]:[Date 8]])=7,IF(Table3[[#This Row],[Column9]]&lt;&gt;"",IF(SUM(L486:S486)&lt;&gt;0,Table3[[#This Row],[Column9]],""),""),(SUBSTITUTE(TRIM(SUBSTITUTE(AO486&amp;","&amp;AP486&amp;","&amp;AQ486&amp;","&amp;AR486&amp;","&amp;AS486&amp;","&amp;AT486&amp;",",","," "))," ",", ")))</f>
        <v/>
      </c>
      <c r="AV486" s="35" t="str">
        <f>IF(COUNTBLANK(L486:AC486)&lt;&gt;13,IF(Table3[[#This Row],[Comments]]="Please order in multiples of 20. Minimum order of 100.",IF(COUNTBLANK(Table3[[#This Row],[Date 1]:[Order]])=12,"",1),1),IF(OR(F486="yes",G486="yes",H486="yes",I486="yes",J486="yes",K486="yes"="yes"),1,""))</f>
        <v/>
      </c>
    </row>
    <row r="487" spans="2:48" ht="36" thickBot="1" x14ac:dyDescent="0.4">
      <c r="B487" s="164">
        <v>5715</v>
      </c>
      <c r="C487" s="16" t="s">
        <v>3282</v>
      </c>
      <c r="D487" s="32" t="s">
        <v>465</v>
      </c>
      <c r="E487" s="118"/>
      <c r="F487" s="119" t="s">
        <v>128</v>
      </c>
      <c r="G487" s="30" t="s">
        <v>128</v>
      </c>
      <c r="H487" s="30" t="s">
        <v>128</v>
      </c>
      <c r="I487" s="30" t="s">
        <v>128</v>
      </c>
      <c r="J487" s="30" t="s">
        <v>21</v>
      </c>
      <c r="K487" s="30" t="s">
        <v>21</v>
      </c>
      <c r="L487" s="22"/>
      <c r="M487" s="20"/>
      <c r="N487" s="20"/>
      <c r="O487" s="20"/>
      <c r="P487" s="20"/>
      <c r="Q487" s="20"/>
      <c r="R487" s="20"/>
      <c r="S487" s="120"/>
      <c r="T487" s="181" t="str">
        <f>Table3[[#This Row],[Column12]]</f>
        <v>Auto:</v>
      </c>
      <c r="U487" s="25"/>
      <c r="V487" s="51" t="str">
        <f>IF(Table3[[#This Row],[TagOrderMethod]]="Ratio:","plants per 1 tag",IF(Table3[[#This Row],[TagOrderMethod]]="tags included","",IF(Table3[[#This Row],[TagOrderMethod]]="Qty:","tags",IF(Table3[[#This Row],[TagOrderMethod]]="Auto:",IF(U487&lt;&gt;"","tags","")))))</f>
        <v/>
      </c>
      <c r="W487" s="17">
        <v>50</v>
      </c>
      <c r="X487" s="17" t="str">
        <f>IF(ISNUMBER(SEARCH("tag",Table3[[#This Row],[Notes]])), "Yes", "No")</f>
        <v>No</v>
      </c>
      <c r="Y487" s="17" t="str">
        <f>IF(Table3[[#This Row],[Column11]]="yes","tags included","Auto:")</f>
        <v>Auto:</v>
      </c>
      <c r="Z4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Row],[TagOrderMethod]]="Auto:",IF(U487&gt;0,U487,IF(COUNTBLANK(L487:S487)=8,"",(IF(Table3[[#This Row],[Column11]]&lt;&gt;"no",Table3[[#This Row],[Size]]*(SUM(Table3[[#This Row],[Date 1]:[Date 8]])),"")))),""))),(Table3[[#This Row],[Bundle]])),"")</f>
        <v/>
      </c>
      <c r="AB487" s="94" t="str">
        <f t="shared" si="8"/>
        <v/>
      </c>
      <c r="AC487" s="75"/>
      <c r="AD487" s="42"/>
      <c r="AE487" s="43"/>
      <c r="AF487" s="44"/>
      <c r="AG487" s="134" t="s">
        <v>4622</v>
      </c>
      <c r="AH487" s="134" t="s">
        <v>4623</v>
      </c>
      <c r="AI487" s="134" t="s">
        <v>4624</v>
      </c>
      <c r="AJ487" s="134" t="s">
        <v>4625</v>
      </c>
      <c r="AK487" s="134" t="s">
        <v>21</v>
      </c>
      <c r="AL487" s="134" t="s">
        <v>21</v>
      </c>
      <c r="AM487" s="134" t="b">
        <f>IF(AND(Table3[[#This Row],[Column68]]=TRUE,COUNTBLANK(Table3[[#This Row],[Date 1]:[Date 8]])=8),TRUE,FALSE)</f>
        <v>0</v>
      </c>
      <c r="AN487" s="134" t="b">
        <f>COUNTIF(Table3[[#This Row],[512]:[51]],"yes")&gt;0</f>
        <v>0</v>
      </c>
      <c r="AO487" s="45" t="str">
        <f>IF(Table3[[#This Row],[512]]="yes",Table3[[#This Row],[Column1]],"")</f>
        <v/>
      </c>
      <c r="AP487" s="45" t="str">
        <f>IF(Table3[[#This Row],[250]]="yes",Table3[[#This Row],[Column1.5]],"")</f>
        <v/>
      </c>
      <c r="AQ487" s="45" t="str">
        <f>IF(Table3[[#This Row],[288]]="yes",Table3[[#This Row],[Column2]],"")</f>
        <v/>
      </c>
      <c r="AR487" s="45" t="str">
        <f>IF(Table3[[#This Row],[144]]="yes",Table3[[#This Row],[Column3]],"")</f>
        <v/>
      </c>
      <c r="AS487" s="45" t="str">
        <f>IF(Table3[[#This Row],[26]]="yes",Table3[[#This Row],[Column4]],"")</f>
        <v/>
      </c>
      <c r="AT487" s="45" t="str">
        <f>IF(Table3[[#This Row],[51]]="yes",Table3[[#This Row],[Column5]],"")</f>
        <v/>
      </c>
      <c r="AU487" s="29" t="str">
        <f>IF(COUNTBLANK(Table3[[#This Row],[Date 1]:[Date 8]])=7,IF(Table3[[#This Row],[Column9]]&lt;&gt;"",IF(SUM(L487:S487)&lt;&gt;0,Table3[[#This Row],[Column9]],""),""),(SUBSTITUTE(TRIM(SUBSTITUTE(AO487&amp;","&amp;AP487&amp;","&amp;AQ487&amp;","&amp;AR487&amp;","&amp;AS487&amp;","&amp;AT487&amp;",",","," "))," ",", ")))</f>
        <v/>
      </c>
      <c r="AV487" s="35" t="str">
        <f>IF(COUNTBLANK(L487:AC487)&lt;&gt;13,IF(Table3[[#This Row],[Comments]]="Please order in multiples of 20. Minimum order of 100.",IF(COUNTBLANK(Table3[[#This Row],[Date 1]:[Order]])=12,"",1),1),IF(OR(F487="yes",G487="yes",H487="yes",I487="yes",J487="yes",K487="yes"="yes"),1,""))</f>
        <v/>
      </c>
    </row>
    <row r="488" spans="2:48" ht="36" thickBot="1" x14ac:dyDescent="0.4">
      <c r="B488" s="164">
        <v>5720</v>
      </c>
      <c r="C488" s="16" t="s">
        <v>3282</v>
      </c>
      <c r="D488" s="32" t="s">
        <v>466</v>
      </c>
      <c r="E488" s="118"/>
      <c r="F488" s="119" t="s">
        <v>128</v>
      </c>
      <c r="G488" s="30" t="s">
        <v>128</v>
      </c>
      <c r="H488" s="30" t="s">
        <v>128</v>
      </c>
      <c r="I488" s="30" t="s">
        <v>128</v>
      </c>
      <c r="J488" s="30" t="s">
        <v>21</v>
      </c>
      <c r="K488" s="30" t="s">
        <v>21</v>
      </c>
      <c r="L488" s="22"/>
      <c r="M488" s="20"/>
      <c r="N488" s="20"/>
      <c r="O488" s="20"/>
      <c r="P488" s="20"/>
      <c r="Q488" s="20"/>
      <c r="R488" s="20"/>
      <c r="S488" s="120"/>
      <c r="T488" s="181" t="str">
        <f>Table3[[#This Row],[Column12]]</f>
        <v>Auto:</v>
      </c>
      <c r="U488" s="25"/>
      <c r="V488" s="51" t="str">
        <f>IF(Table3[[#This Row],[TagOrderMethod]]="Ratio:","plants per 1 tag",IF(Table3[[#This Row],[TagOrderMethod]]="tags included","",IF(Table3[[#This Row],[TagOrderMethod]]="Qty:","tags",IF(Table3[[#This Row],[TagOrderMethod]]="Auto:",IF(U488&lt;&gt;"","tags","")))))</f>
        <v/>
      </c>
      <c r="W488" s="17">
        <v>50</v>
      </c>
      <c r="X488" s="17" t="str">
        <f>IF(ISNUMBER(SEARCH("tag",Table3[[#This Row],[Notes]])), "Yes", "No")</f>
        <v>No</v>
      </c>
      <c r="Y488" s="17" t="str">
        <f>IF(Table3[[#This Row],[Column11]]="yes","tags included","Auto:")</f>
        <v>Auto:</v>
      </c>
      <c r="Z4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Row],[TagOrderMethod]]="Auto:",IF(U488&gt;0,U488,IF(COUNTBLANK(L488:S488)=8,"",(IF(Table3[[#This Row],[Column11]]&lt;&gt;"no",Table3[[#This Row],[Size]]*(SUM(Table3[[#This Row],[Date 1]:[Date 8]])),"")))),""))),(Table3[[#This Row],[Bundle]])),"")</f>
        <v/>
      </c>
      <c r="AB488" s="94" t="str">
        <f t="shared" si="8"/>
        <v/>
      </c>
      <c r="AC488" s="75"/>
      <c r="AD488" s="42"/>
      <c r="AE488" s="43"/>
      <c r="AF488" s="44"/>
      <c r="AG488" s="134" t="s">
        <v>4626</v>
      </c>
      <c r="AH488" s="134" t="s">
        <v>4627</v>
      </c>
      <c r="AI488" s="134" t="s">
        <v>4628</v>
      </c>
      <c r="AJ488" s="134" t="s">
        <v>4629</v>
      </c>
      <c r="AK488" s="134" t="s">
        <v>21</v>
      </c>
      <c r="AL488" s="134" t="s">
        <v>21</v>
      </c>
      <c r="AM488" s="134" t="b">
        <f>IF(AND(Table3[[#This Row],[Column68]]=TRUE,COUNTBLANK(Table3[[#This Row],[Date 1]:[Date 8]])=8),TRUE,FALSE)</f>
        <v>0</v>
      </c>
      <c r="AN488" s="134" t="b">
        <f>COUNTIF(Table3[[#This Row],[512]:[51]],"yes")&gt;0</f>
        <v>0</v>
      </c>
      <c r="AO488" s="45" t="str">
        <f>IF(Table3[[#This Row],[512]]="yes",Table3[[#This Row],[Column1]],"")</f>
        <v/>
      </c>
      <c r="AP488" s="45" t="str">
        <f>IF(Table3[[#This Row],[250]]="yes",Table3[[#This Row],[Column1.5]],"")</f>
        <v/>
      </c>
      <c r="AQ488" s="45" t="str">
        <f>IF(Table3[[#This Row],[288]]="yes",Table3[[#This Row],[Column2]],"")</f>
        <v/>
      </c>
      <c r="AR488" s="45" t="str">
        <f>IF(Table3[[#This Row],[144]]="yes",Table3[[#This Row],[Column3]],"")</f>
        <v/>
      </c>
      <c r="AS488" s="45" t="str">
        <f>IF(Table3[[#This Row],[26]]="yes",Table3[[#This Row],[Column4]],"")</f>
        <v/>
      </c>
      <c r="AT488" s="45" t="str">
        <f>IF(Table3[[#This Row],[51]]="yes",Table3[[#This Row],[Column5]],"")</f>
        <v/>
      </c>
      <c r="AU488" s="29" t="str">
        <f>IF(COUNTBLANK(Table3[[#This Row],[Date 1]:[Date 8]])=7,IF(Table3[[#This Row],[Column9]]&lt;&gt;"",IF(SUM(L488:S488)&lt;&gt;0,Table3[[#This Row],[Column9]],""),""),(SUBSTITUTE(TRIM(SUBSTITUTE(AO488&amp;","&amp;AP488&amp;","&amp;AQ488&amp;","&amp;AR488&amp;","&amp;AS488&amp;","&amp;AT488&amp;",",","," "))," ",", ")))</f>
        <v/>
      </c>
      <c r="AV488" s="35" t="str">
        <f>IF(COUNTBLANK(L488:AC488)&lt;&gt;13,IF(Table3[[#This Row],[Comments]]="Please order in multiples of 20. Minimum order of 100.",IF(COUNTBLANK(Table3[[#This Row],[Date 1]:[Order]])=12,"",1),1),IF(OR(F488="yes",G488="yes",H488="yes",I488="yes",J488="yes",K488="yes"="yes"),1,""))</f>
        <v/>
      </c>
    </row>
    <row r="489" spans="2:48" ht="36" thickBot="1" x14ac:dyDescent="0.4">
      <c r="B489" s="164">
        <v>5725</v>
      </c>
      <c r="C489" s="16" t="s">
        <v>3282</v>
      </c>
      <c r="D489" s="32" t="s">
        <v>467</v>
      </c>
      <c r="E489" s="118"/>
      <c r="F489" s="119" t="s">
        <v>128</v>
      </c>
      <c r="G489" s="30" t="s">
        <v>128</v>
      </c>
      <c r="H489" s="30" t="s">
        <v>128</v>
      </c>
      <c r="I489" s="30" t="s">
        <v>128</v>
      </c>
      <c r="J489" s="30" t="s">
        <v>21</v>
      </c>
      <c r="K489" s="30" t="s">
        <v>21</v>
      </c>
      <c r="L489" s="22"/>
      <c r="M489" s="20"/>
      <c r="N489" s="20"/>
      <c r="O489" s="20"/>
      <c r="P489" s="20"/>
      <c r="Q489" s="20"/>
      <c r="R489" s="20"/>
      <c r="S489" s="120"/>
      <c r="T489" s="181" t="str">
        <f>Table3[[#This Row],[Column12]]</f>
        <v>Auto:</v>
      </c>
      <c r="U489" s="25"/>
      <c r="V489" s="51" t="str">
        <f>IF(Table3[[#This Row],[TagOrderMethod]]="Ratio:","plants per 1 tag",IF(Table3[[#This Row],[TagOrderMethod]]="tags included","",IF(Table3[[#This Row],[TagOrderMethod]]="Qty:","tags",IF(Table3[[#This Row],[TagOrderMethod]]="Auto:",IF(U489&lt;&gt;"","tags","")))))</f>
        <v/>
      </c>
      <c r="W489" s="17">
        <v>50</v>
      </c>
      <c r="X489" s="17" t="str">
        <f>IF(ISNUMBER(SEARCH("tag",Table3[[#This Row],[Notes]])), "Yes", "No")</f>
        <v>No</v>
      </c>
      <c r="Y489" s="17" t="str">
        <f>IF(Table3[[#This Row],[Column11]]="yes","tags included","Auto:")</f>
        <v>Auto:</v>
      </c>
      <c r="Z4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Row],[TagOrderMethod]]="Auto:",IF(U489&gt;0,U489,IF(COUNTBLANK(L489:S489)=8,"",(IF(Table3[[#This Row],[Column11]]&lt;&gt;"no",Table3[[#This Row],[Size]]*(SUM(Table3[[#This Row],[Date 1]:[Date 8]])),"")))),""))),(Table3[[#This Row],[Bundle]])),"")</f>
        <v/>
      </c>
      <c r="AB489" s="94" t="str">
        <f t="shared" si="8"/>
        <v/>
      </c>
      <c r="AC489" s="75"/>
      <c r="AD489" s="42"/>
      <c r="AE489" s="43"/>
      <c r="AF489" s="44"/>
      <c r="AG489" s="134" t="s">
        <v>4630</v>
      </c>
      <c r="AH489" s="134" t="s">
        <v>4631</v>
      </c>
      <c r="AI489" s="134" t="s">
        <v>4632</v>
      </c>
      <c r="AJ489" s="134" t="s">
        <v>4633</v>
      </c>
      <c r="AK489" s="134" t="s">
        <v>21</v>
      </c>
      <c r="AL489" s="134" t="s">
        <v>21</v>
      </c>
      <c r="AM489" s="134" t="b">
        <f>IF(AND(Table3[[#This Row],[Column68]]=TRUE,COUNTBLANK(Table3[[#This Row],[Date 1]:[Date 8]])=8),TRUE,FALSE)</f>
        <v>0</v>
      </c>
      <c r="AN489" s="134" t="b">
        <f>COUNTIF(Table3[[#This Row],[512]:[51]],"yes")&gt;0</f>
        <v>0</v>
      </c>
      <c r="AO489" s="45" t="str">
        <f>IF(Table3[[#This Row],[512]]="yes",Table3[[#This Row],[Column1]],"")</f>
        <v/>
      </c>
      <c r="AP489" s="45" t="str">
        <f>IF(Table3[[#This Row],[250]]="yes",Table3[[#This Row],[Column1.5]],"")</f>
        <v/>
      </c>
      <c r="AQ489" s="45" t="str">
        <f>IF(Table3[[#This Row],[288]]="yes",Table3[[#This Row],[Column2]],"")</f>
        <v/>
      </c>
      <c r="AR489" s="45" t="str">
        <f>IF(Table3[[#This Row],[144]]="yes",Table3[[#This Row],[Column3]],"")</f>
        <v/>
      </c>
      <c r="AS489" s="45" t="str">
        <f>IF(Table3[[#This Row],[26]]="yes",Table3[[#This Row],[Column4]],"")</f>
        <v/>
      </c>
      <c r="AT489" s="45" t="str">
        <f>IF(Table3[[#This Row],[51]]="yes",Table3[[#This Row],[Column5]],"")</f>
        <v/>
      </c>
      <c r="AU489" s="29" t="str">
        <f>IF(COUNTBLANK(Table3[[#This Row],[Date 1]:[Date 8]])=7,IF(Table3[[#This Row],[Column9]]&lt;&gt;"",IF(SUM(L489:S489)&lt;&gt;0,Table3[[#This Row],[Column9]],""),""),(SUBSTITUTE(TRIM(SUBSTITUTE(AO489&amp;","&amp;AP489&amp;","&amp;AQ489&amp;","&amp;AR489&amp;","&amp;AS489&amp;","&amp;AT489&amp;",",","," "))," ",", ")))</f>
        <v/>
      </c>
      <c r="AV489" s="35" t="str">
        <f>IF(COUNTBLANK(L489:AC489)&lt;&gt;13,IF(Table3[[#This Row],[Comments]]="Please order in multiples of 20. Minimum order of 100.",IF(COUNTBLANK(Table3[[#This Row],[Date 1]:[Order]])=12,"",1),1),IF(OR(F489="yes",G489="yes",H489="yes",I489="yes",J489="yes",K489="yes"="yes"),1,""))</f>
        <v/>
      </c>
    </row>
    <row r="490" spans="2:48" ht="36" thickBot="1" x14ac:dyDescent="0.4">
      <c r="B490" s="164">
        <v>5735</v>
      </c>
      <c r="C490" s="16" t="s">
        <v>3282</v>
      </c>
      <c r="D490" s="32" t="s">
        <v>468</v>
      </c>
      <c r="E490" s="118"/>
      <c r="F490" s="119" t="s">
        <v>128</v>
      </c>
      <c r="G490" s="30" t="s">
        <v>21</v>
      </c>
      <c r="H490" s="30" t="s">
        <v>128</v>
      </c>
      <c r="I490" s="30" t="s">
        <v>128</v>
      </c>
      <c r="J490" s="30" t="s">
        <v>21</v>
      </c>
      <c r="K490" s="30" t="s">
        <v>21</v>
      </c>
      <c r="L490" s="22"/>
      <c r="M490" s="20"/>
      <c r="N490" s="20"/>
      <c r="O490" s="20"/>
      <c r="P490" s="20"/>
      <c r="Q490" s="20"/>
      <c r="R490" s="20"/>
      <c r="S490" s="120"/>
      <c r="T490" s="181" t="str">
        <f>Table3[[#This Row],[Column12]]</f>
        <v>Auto:</v>
      </c>
      <c r="U490" s="25"/>
      <c r="V490" s="51" t="str">
        <f>IF(Table3[[#This Row],[TagOrderMethod]]="Ratio:","plants per 1 tag",IF(Table3[[#This Row],[TagOrderMethod]]="tags included","",IF(Table3[[#This Row],[TagOrderMethod]]="Qty:","tags",IF(Table3[[#This Row],[TagOrderMethod]]="Auto:",IF(U490&lt;&gt;"","tags","")))))</f>
        <v/>
      </c>
      <c r="W490" s="17">
        <v>50</v>
      </c>
      <c r="X490" s="17" t="str">
        <f>IF(ISNUMBER(SEARCH("tag",Table3[[#This Row],[Notes]])), "Yes", "No")</f>
        <v>No</v>
      </c>
      <c r="Y490" s="17" t="str">
        <f>IF(Table3[[#This Row],[Column11]]="yes","tags included","Auto:")</f>
        <v>Auto:</v>
      </c>
      <c r="Z4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Row],[TagOrderMethod]]="Auto:",IF(U490&gt;0,U490,IF(COUNTBLANK(L490:S490)=8,"",(IF(Table3[[#This Row],[Column11]]&lt;&gt;"no",Table3[[#This Row],[Size]]*(SUM(Table3[[#This Row],[Date 1]:[Date 8]])),"")))),""))),(Table3[[#This Row],[Bundle]])),"")</f>
        <v/>
      </c>
      <c r="AB490" s="94" t="str">
        <f t="shared" si="8"/>
        <v/>
      </c>
      <c r="AC490" s="75"/>
      <c r="AD490" s="42"/>
      <c r="AE490" s="43"/>
      <c r="AF490" s="44"/>
      <c r="AG490" s="134" t="s">
        <v>4634</v>
      </c>
      <c r="AH490" s="134" t="s">
        <v>21</v>
      </c>
      <c r="AI490" s="134" t="s">
        <v>4635</v>
      </c>
      <c r="AJ490" s="134" t="s">
        <v>4636</v>
      </c>
      <c r="AK490" s="134" t="s">
        <v>21</v>
      </c>
      <c r="AL490" s="134" t="s">
        <v>21</v>
      </c>
      <c r="AM490" s="134" t="b">
        <f>IF(AND(Table3[[#This Row],[Column68]]=TRUE,COUNTBLANK(Table3[[#This Row],[Date 1]:[Date 8]])=8),TRUE,FALSE)</f>
        <v>0</v>
      </c>
      <c r="AN490" s="134" t="b">
        <f>COUNTIF(Table3[[#This Row],[512]:[51]],"yes")&gt;0</f>
        <v>0</v>
      </c>
      <c r="AO490" s="45" t="str">
        <f>IF(Table3[[#This Row],[512]]="yes",Table3[[#This Row],[Column1]],"")</f>
        <v/>
      </c>
      <c r="AP490" s="45" t="str">
        <f>IF(Table3[[#This Row],[250]]="yes",Table3[[#This Row],[Column1.5]],"")</f>
        <v/>
      </c>
      <c r="AQ490" s="45" t="str">
        <f>IF(Table3[[#This Row],[288]]="yes",Table3[[#This Row],[Column2]],"")</f>
        <v/>
      </c>
      <c r="AR490" s="45" t="str">
        <f>IF(Table3[[#This Row],[144]]="yes",Table3[[#This Row],[Column3]],"")</f>
        <v/>
      </c>
      <c r="AS490" s="45" t="str">
        <f>IF(Table3[[#This Row],[26]]="yes",Table3[[#This Row],[Column4]],"")</f>
        <v/>
      </c>
      <c r="AT490" s="45" t="str">
        <f>IF(Table3[[#This Row],[51]]="yes",Table3[[#This Row],[Column5]],"")</f>
        <v/>
      </c>
      <c r="AU490" s="29" t="str">
        <f>IF(COUNTBLANK(Table3[[#This Row],[Date 1]:[Date 8]])=7,IF(Table3[[#This Row],[Column9]]&lt;&gt;"",IF(SUM(L490:S490)&lt;&gt;0,Table3[[#This Row],[Column9]],""),""),(SUBSTITUTE(TRIM(SUBSTITUTE(AO490&amp;","&amp;AP490&amp;","&amp;AQ490&amp;","&amp;AR490&amp;","&amp;AS490&amp;","&amp;AT490&amp;",",","," "))," ",", ")))</f>
        <v/>
      </c>
      <c r="AV490" s="35" t="str">
        <f>IF(COUNTBLANK(L490:AC490)&lt;&gt;13,IF(Table3[[#This Row],[Comments]]="Please order in multiples of 20. Minimum order of 100.",IF(COUNTBLANK(Table3[[#This Row],[Date 1]:[Order]])=12,"",1),1),IF(OR(F490="yes",G490="yes",H490="yes",I490="yes",J490="yes",K490="yes"="yes"),1,""))</f>
        <v/>
      </c>
    </row>
    <row r="491" spans="2:48" ht="36" thickBot="1" x14ac:dyDescent="0.4">
      <c r="B491" s="164">
        <v>5740</v>
      </c>
      <c r="C491" s="16" t="s">
        <v>3282</v>
      </c>
      <c r="D491" s="32" t="s">
        <v>951</v>
      </c>
      <c r="E491" s="118"/>
      <c r="F491" s="119" t="s">
        <v>128</v>
      </c>
      <c r="G491" s="30" t="s">
        <v>21</v>
      </c>
      <c r="H491" s="30" t="s">
        <v>128</v>
      </c>
      <c r="I491" s="30" t="s">
        <v>128</v>
      </c>
      <c r="J491" s="30" t="s">
        <v>21</v>
      </c>
      <c r="K491" s="30" t="s">
        <v>21</v>
      </c>
      <c r="L491" s="22"/>
      <c r="M491" s="20"/>
      <c r="N491" s="20"/>
      <c r="O491" s="20"/>
      <c r="P491" s="20"/>
      <c r="Q491" s="20"/>
      <c r="R491" s="20"/>
      <c r="S491" s="120"/>
      <c r="T491" s="181" t="str">
        <f>Table3[[#This Row],[Column12]]</f>
        <v>Auto:</v>
      </c>
      <c r="U491" s="25"/>
      <c r="V491" s="51" t="str">
        <f>IF(Table3[[#This Row],[TagOrderMethod]]="Ratio:","plants per 1 tag",IF(Table3[[#This Row],[TagOrderMethod]]="tags included","",IF(Table3[[#This Row],[TagOrderMethod]]="Qty:","tags",IF(Table3[[#This Row],[TagOrderMethod]]="Auto:",IF(U491&lt;&gt;"","tags","")))))</f>
        <v/>
      </c>
      <c r="W491" s="17">
        <v>50</v>
      </c>
      <c r="X491" s="17" t="str">
        <f>IF(ISNUMBER(SEARCH("tag",Table3[[#This Row],[Notes]])), "Yes", "No")</f>
        <v>No</v>
      </c>
      <c r="Y491" s="17" t="str">
        <f>IF(Table3[[#This Row],[Column11]]="yes","tags included","Auto:")</f>
        <v>Auto:</v>
      </c>
      <c r="Z4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Row],[TagOrderMethod]]="Auto:",IF(U491&gt;0,U491,IF(COUNTBLANK(L491:S491)=8,"",(IF(Table3[[#This Row],[Column11]]&lt;&gt;"no",Table3[[#This Row],[Size]]*(SUM(Table3[[#This Row],[Date 1]:[Date 8]])),"")))),""))),(Table3[[#This Row],[Bundle]])),"")</f>
        <v/>
      </c>
      <c r="AB491" s="94" t="str">
        <f t="shared" si="8"/>
        <v/>
      </c>
      <c r="AC491" s="75"/>
      <c r="AD491" s="42"/>
      <c r="AE491" s="43"/>
      <c r="AF491" s="44"/>
      <c r="AG491" s="134" t="s">
        <v>4637</v>
      </c>
      <c r="AH491" s="134" t="s">
        <v>21</v>
      </c>
      <c r="AI491" s="134" t="s">
        <v>1623</v>
      </c>
      <c r="AJ491" s="134" t="s">
        <v>1624</v>
      </c>
      <c r="AK491" s="134" t="s">
        <v>21</v>
      </c>
      <c r="AL491" s="134" t="s">
        <v>21</v>
      </c>
      <c r="AM491" s="134" t="b">
        <f>IF(AND(Table3[[#This Row],[Column68]]=TRUE,COUNTBLANK(Table3[[#This Row],[Date 1]:[Date 8]])=8),TRUE,FALSE)</f>
        <v>0</v>
      </c>
      <c r="AN491" s="134" t="b">
        <f>COUNTIF(Table3[[#This Row],[512]:[51]],"yes")&gt;0</f>
        <v>0</v>
      </c>
      <c r="AO491" s="45" t="str">
        <f>IF(Table3[[#This Row],[512]]="yes",Table3[[#This Row],[Column1]],"")</f>
        <v/>
      </c>
      <c r="AP491" s="45" t="str">
        <f>IF(Table3[[#This Row],[250]]="yes",Table3[[#This Row],[Column1.5]],"")</f>
        <v/>
      </c>
      <c r="AQ491" s="45" t="str">
        <f>IF(Table3[[#This Row],[288]]="yes",Table3[[#This Row],[Column2]],"")</f>
        <v/>
      </c>
      <c r="AR491" s="45" t="str">
        <f>IF(Table3[[#This Row],[144]]="yes",Table3[[#This Row],[Column3]],"")</f>
        <v/>
      </c>
      <c r="AS491" s="45" t="str">
        <f>IF(Table3[[#This Row],[26]]="yes",Table3[[#This Row],[Column4]],"")</f>
        <v/>
      </c>
      <c r="AT491" s="45" t="str">
        <f>IF(Table3[[#This Row],[51]]="yes",Table3[[#This Row],[Column5]],"")</f>
        <v/>
      </c>
      <c r="AU491" s="29" t="str">
        <f>IF(COUNTBLANK(Table3[[#This Row],[Date 1]:[Date 8]])=7,IF(Table3[[#This Row],[Column9]]&lt;&gt;"",IF(SUM(L491:S491)&lt;&gt;0,Table3[[#This Row],[Column9]],""),""),(SUBSTITUTE(TRIM(SUBSTITUTE(AO491&amp;","&amp;AP491&amp;","&amp;AQ491&amp;","&amp;AR491&amp;","&amp;AS491&amp;","&amp;AT491&amp;",",","," "))," ",", ")))</f>
        <v/>
      </c>
      <c r="AV491" s="35" t="str">
        <f>IF(COUNTBLANK(L491:AC491)&lt;&gt;13,IF(Table3[[#This Row],[Comments]]="Please order in multiples of 20. Minimum order of 100.",IF(COUNTBLANK(Table3[[#This Row],[Date 1]:[Order]])=12,"",1),1),IF(OR(F491="yes",G491="yes",H491="yes",I491="yes",J491="yes",K491="yes"="yes"),1,""))</f>
        <v/>
      </c>
    </row>
    <row r="492" spans="2:48" ht="36" thickBot="1" x14ac:dyDescent="0.4">
      <c r="B492" s="164">
        <v>5780</v>
      </c>
      <c r="C492" s="16" t="s">
        <v>3282</v>
      </c>
      <c r="D492" s="32" t="s">
        <v>1563</v>
      </c>
      <c r="E492" s="118"/>
      <c r="F492" s="119" t="s">
        <v>21</v>
      </c>
      <c r="G492" s="30" t="s">
        <v>21</v>
      </c>
      <c r="H492" s="30" t="s">
        <v>128</v>
      </c>
      <c r="I492" s="30" t="s">
        <v>128</v>
      </c>
      <c r="J492" s="30" t="s">
        <v>21</v>
      </c>
      <c r="K492" s="30" t="s">
        <v>21</v>
      </c>
      <c r="L492" s="22"/>
      <c r="M492" s="20"/>
      <c r="N492" s="20"/>
      <c r="O492" s="20"/>
      <c r="P492" s="20"/>
      <c r="Q492" s="20"/>
      <c r="R492" s="20"/>
      <c r="S492" s="120"/>
      <c r="T492" s="181" t="str">
        <f>Table3[[#This Row],[Column12]]</f>
        <v>Auto:</v>
      </c>
      <c r="U492" s="25"/>
      <c r="V492" s="51" t="str">
        <f>IF(Table3[[#This Row],[TagOrderMethod]]="Ratio:","plants per 1 tag",IF(Table3[[#This Row],[TagOrderMethod]]="tags included","",IF(Table3[[#This Row],[TagOrderMethod]]="Qty:","tags",IF(Table3[[#This Row],[TagOrderMethod]]="Auto:",IF(U492&lt;&gt;"","tags","")))))</f>
        <v/>
      </c>
      <c r="W492" s="17">
        <v>50</v>
      </c>
      <c r="X492" s="17" t="str">
        <f>IF(ISNUMBER(SEARCH("tag",Table3[[#This Row],[Notes]])), "Yes", "No")</f>
        <v>No</v>
      </c>
      <c r="Y492" s="17" t="str">
        <f>IF(Table3[[#This Row],[Column11]]="yes","tags included","Auto:")</f>
        <v>Auto:</v>
      </c>
      <c r="Z4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Row],[TagOrderMethod]]="Auto:",IF(U492&gt;0,U492,IF(COUNTBLANK(L492:S492)=8,"",(IF(Table3[[#This Row],[Column11]]&lt;&gt;"no",Table3[[#This Row],[Size]]*(SUM(Table3[[#This Row],[Date 1]:[Date 8]])),"")))),""))),(Table3[[#This Row],[Bundle]])),"")</f>
        <v/>
      </c>
      <c r="AB492" s="94" t="str">
        <f t="shared" si="8"/>
        <v/>
      </c>
      <c r="AC492" s="75"/>
      <c r="AD492" s="42"/>
      <c r="AE492" s="43"/>
      <c r="AF492" s="44"/>
      <c r="AG492" s="134" t="s">
        <v>21</v>
      </c>
      <c r="AH492" s="134" t="s">
        <v>21</v>
      </c>
      <c r="AI492" s="134" t="s">
        <v>2771</v>
      </c>
      <c r="AJ492" s="134" t="s">
        <v>2772</v>
      </c>
      <c r="AK492" s="134" t="s">
        <v>21</v>
      </c>
      <c r="AL492" s="134" t="s">
        <v>21</v>
      </c>
      <c r="AM492" s="134" t="b">
        <f>IF(AND(Table3[[#This Row],[Column68]]=TRUE,COUNTBLANK(Table3[[#This Row],[Date 1]:[Date 8]])=8),TRUE,FALSE)</f>
        <v>0</v>
      </c>
      <c r="AN492" s="134" t="b">
        <f>COUNTIF(Table3[[#This Row],[512]:[51]],"yes")&gt;0</f>
        <v>0</v>
      </c>
      <c r="AO492" s="45" t="str">
        <f>IF(Table3[[#This Row],[512]]="yes",Table3[[#This Row],[Column1]],"")</f>
        <v/>
      </c>
      <c r="AP492" s="45" t="str">
        <f>IF(Table3[[#This Row],[250]]="yes",Table3[[#This Row],[Column1.5]],"")</f>
        <v/>
      </c>
      <c r="AQ492" s="45" t="str">
        <f>IF(Table3[[#This Row],[288]]="yes",Table3[[#This Row],[Column2]],"")</f>
        <v/>
      </c>
      <c r="AR492" s="45" t="str">
        <f>IF(Table3[[#This Row],[144]]="yes",Table3[[#This Row],[Column3]],"")</f>
        <v/>
      </c>
      <c r="AS492" s="45" t="str">
        <f>IF(Table3[[#This Row],[26]]="yes",Table3[[#This Row],[Column4]],"")</f>
        <v/>
      </c>
      <c r="AT492" s="45" t="str">
        <f>IF(Table3[[#This Row],[51]]="yes",Table3[[#This Row],[Column5]],"")</f>
        <v/>
      </c>
      <c r="AU492" s="29" t="str">
        <f>IF(COUNTBLANK(Table3[[#This Row],[Date 1]:[Date 8]])=7,IF(Table3[[#This Row],[Column9]]&lt;&gt;"",IF(SUM(L492:S492)&lt;&gt;0,Table3[[#This Row],[Column9]],""),""),(SUBSTITUTE(TRIM(SUBSTITUTE(AO492&amp;","&amp;AP492&amp;","&amp;AQ492&amp;","&amp;AR492&amp;","&amp;AS492&amp;","&amp;AT492&amp;",",","," "))," ",", ")))</f>
        <v/>
      </c>
      <c r="AV492" s="35" t="str">
        <f>IF(COUNTBLANK(L492:AC492)&lt;&gt;13,IF(Table3[[#This Row],[Comments]]="Please order in multiples of 20. Minimum order of 100.",IF(COUNTBLANK(Table3[[#This Row],[Date 1]:[Order]])=12,"",1),1),IF(OR(F492="yes",G492="yes",H492="yes",I492="yes",J492="yes",K492="yes"="yes"),1,""))</f>
        <v/>
      </c>
    </row>
    <row r="493" spans="2:48" ht="36" thickBot="1" x14ac:dyDescent="0.4">
      <c r="B493" s="164">
        <v>5815</v>
      </c>
      <c r="C493" s="16" t="s">
        <v>3282</v>
      </c>
      <c r="D493" s="32" t="s">
        <v>952</v>
      </c>
      <c r="E493" s="118"/>
      <c r="F493" s="119" t="s">
        <v>21</v>
      </c>
      <c r="G493" s="30" t="s">
        <v>21</v>
      </c>
      <c r="H493" s="30" t="s">
        <v>21</v>
      </c>
      <c r="I493" s="30" t="s">
        <v>128</v>
      </c>
      <c r="J493" s="30" t="s">
        <v>128</v>
      </c>
      <c r="K493" s="30" t="s">
        <v>21</v>
      </c>
      <c r="L493" s="22"/>
      <c r="M493" s="20"/>
      <c r="N493" s="20"/>
      <c r="O493" s="20"/>
      <c r="P493" s="20"/>
      <c r="Q493" s="20"/>
      <c r="R493" s="20"/>
      <c r="S493" s="120"/>
      <c r="T493" s="181" t="str">
        <f>Table3[[#This Row],[Column12]]</f>
        <v>Auto:</v>
      </c>
      <c r="U493" s="25"/>
      <c r="V493" s="51" t="str">
        <f>IF(Table3[[#This Row],[TagOrderMethod]]="Ratio:","plants per 1 tag",IF(Table3[[#This Row],[TagOrderMethod]]="tags included","",IF(Table3[[#This Row],[TagOrderMethod]]="Qty:","tags",IF(Table3[[#This Row],[TagOrderMethod]]="Auto:",IF(U493&lt;&gt;"","tags","")))))</f>
        <v/>
      </c>
      <c r="W493" s="17">
        <v>50</v>
      </c>
      <c r="X493" s="17" t="str">
        <f>IF(ISNUMBER(SEARCH("tag",Table3[[#This Row],[Notes]])), "Yes", "No")</f>
        <v>No</v>
      </c>
      <c r="Y493" s="17" t="str">
        <f>IF(Table3[[#This Row],[Column11]]="yes","tags included","Auto:")</f>
        <v>Auto:</v>
      </c>
      <c r="Z4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Row],[TagOrderMethod]]="Auto:",IF(U493&gt;0,U493,IF(COUNTBLANK(L493:S493)=8,"",(IF(Table3[[#This Row],[Column11]]&lt;&gt;"no",Table3[[#This Row],[Size]]*(SUM(Table3[[#This Row],[Date 1]:[Date 8]])),"")))),""))),(Table3[[#This Row],[Bundle]])),"")</f>
        <v/>
      </c>
      <c r="AB493" s="94" t="str">
        <f t="shared" si="8"/>
        <v/>
      </c>
      <c r="AC493" s="75"/>
      <c r="AD493" s="42"/>
      <c r="AE493" s="43"/>
      <c r="AF493" s="44"/>
      <c r="AG493" s="134" t="s">
        <v>21</v>
      </c>
      <c r="AH493" s="134" t="s">
        <v>21</v>
      </c>
      <c r="AI493" s="134" t="s">
        <v>21</v>
      </c>
      <c r="AJ493" s="134" t="s">
        <v>4638</v>
      </c>
      <c r="AK493" s="134" t="s">
        <v>4639</v>
      </c>
      <c r="AL493" s="134" t="s">
        <v>21</v>
      </c>
      <c r="AM493" s="134" t="b">
        <f>IF(AND(Table3[[#This Row],[Column68]]=TRUE,COUNTBLANK(Table3[[#This Row],[Date 1]:[Date 8]])=8),TRUE,FALSE)</f>
        <v>0</v>
      </c>
      <c r="AN493" s="134" t="b">
        <f>COUNTIF(Table3[[#This Row],[512]:[51]],"yes")&gt;0</f>
        <v>0</v>
      </c>
      <c r="AO493" s="45" t="str">
        <f>IF(Table3[[#This Row],[512]]="yes",Table3[[#This Row],[Column1]],"")</f>
        <v/>
      </c>
      <c r="AP493" s="45" t="str">
        <f>IF(Table3[[#This Row],[250]]="yes",Table3[[#This Row],[Column1.5]],"")</f>
        <v/>
      </c>
      <c r="AQ493" s="45" t="str">
        <f>IF(Table3[[#This Row],[288]]="yes",Table3[[#This Row],[Column2]],"")</f>
        <v/>
      </c>
      <c r="AR493" s="45" t="str">
        <f>IF(Table3[[#This Row],[144]]="yes",Table3[[#This Row],[Column3]],"")</f>
        <v/>
      </c>
      <c r="AS493" s="45" t="str">
        <f>IF(Table3[[#This Row],[26]]="yes",Table3[[#This Row],[Column4]],"")</f>
        <v/>
      </c>
      <c r="AT493" s="45" t="str">
        <f>IF(Table3[[#This Row],[51]]="yes",Table3[[#This Row],[Column5]],"")</f>
        <v/>
      </c>
      <c r="AU493" s="29" t="str">
        <f>IF(COUNTBLANK(Table3[[#This Row],[Date 1]:[Date 8]])=7,IF(Table3[[#This Row],[Column9]]&lt;&gt;"",IF(SUM(L493:S493)&lt;&gt;0,Table3[[#This Row],[Column9]],""),""),(SUBSTITUTE(TRIM(SUBSTITUTE(AO493&amp;","&amp;AP493&amp;","&amp;AQ493&amp;","&amp;AR493&amp;","&amp;AS493&amp;","&amp;AT493&amp;",",","," "))," ",", ")))</f>
        <v/>
      </c>
      <c r="AV493" s="35" t="str">
        <f>IF(COUNTBLANK(L493:AC493)&lt;&gt;13,IF(Table3[[#This Row],[Comments]]="Please order in multiples of 20. Minimum order of 100.",IF(COUNTBLANK(Table3[[#This Row],[Date 1]:[Order]])=12,"",1),1),IF(OR(F493="yes",G493="yes",H493="yes",I493="yes",J493="yes",K493="yes"="yes"),1,""))</f>
        <v/>
      </c>
    </row>
    <row r="494" spans="2:48" ht="36" thickBot="1" x14ac:dyDescent="0.4">
      <c r="B494" s="164">
        <v>5845</v>
      </c>
      <c r="C494" s="16" t="s">
        <v>3282</v>
      </c>
      <c r="D494" s="32" t="s">
        <v>953</v>
      </c>
      <c r="E494" s="118"/>
      <c r="F494" s="119" t="s">
        <v>21</v>
      </c>
      <c r="G494" s="30" t="s">
        <v>21</v>
      </c>
      <c r="H494" s="30" t="s">
        <v>128</v>
      </c>
      <c r="I494" s="30" t="s">
        <v>128</v>
      </c>
      <c r="J494" s="30" t="s">
        <v>128</v>
      </c>
      <c r="K494" s="30" t="s">
        <v>21</v>
      </c>
      <c r="L494" s="22"/>
      <c r="M494" s="20"/>
      <c r="N494" s="20"/>
      <c r="O494" s="20"/>
      <c r="P494" s="20"/>
      <c r="Q494" s="20"/>
      <c r="R494" s="20"/>
      <c r="S494" s="120"/>
      <c r="T494" s="181" t="str">
        <f>Table3[[#This Row],[Column12]]</f>
        <v>Auto:</v>
      </c>
      <c r="U494" s="25"/>
      <c r="V494" s="51" t="str">
        <f>IF(Table3[[#This Row],[TagOrderMethod]]="Ratio:","plants per 1 tag",IF(Table3[[#This Row],[TagOrderMethod]]="tags included","",IF(Table3[[#This Row],[TagOrderMethod]]="Qty:","tags",IF(Table3[[#This Row],[TagOrderMethod]]="Auto:",IF(U494&lt;&gt;"","tags","")))))</f>
        <v/>
      </c>
      <c r="W494" s="17">
        <v>50</v>
      </c>
      <c r="X494" s="17" t="str">
        <f>IF(ISNUMBER(SEARCH("tag",Table3[[#This Row],[Notes]])), "Yes", "No")</f>
        <v>No</v>
      </c>
      <c r="Y494" s="17" t="str">
        <f>IF(Table3[[#This Row],[Column11]]="yes","tags included","Auto:")</f>
        <v>Auto:</v>
      </c>
      <c r="Z4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Row],[TagOrderMethod]]="Auto:",IF(U494&gt;0,U494,IF(COUNTBLANK(L494:S494)=8,"",(IF(Table3[[#This Row],[Column11]]&lt;&gt;"no",Table3[[#This Row],[Size]]*(SUM(Table3[[#This Row],[Date 1]:[Date 8]])),"")))),""))),(Table3[[#This Row],[Bundle]])),"")</f>
        <v/>
      </c>
      <c r="AB494" s="94" t="str">
        <f t="shared" si="8"/>
        <v/>
      </c>
      <c r="AC494" s="75"/>
      <c r="AD494" s="42"/>
      <c r="AE494" s="43"/>
      <c r="AF494" s="44"/>
      <c r="AG494" s="134" t="s">
        <v>21</v>
      </c>
      <c r="AH494" s="134" t="s">
        <v>21</v>
      </c>
      <c r="AI494" s="134" t="s">
        <v>4640</v>
      </c>
      <c r="AJ494" s="134" t="s">
        <v>4641</v>
      </c>
      <c r="AK494" s="134" t="s">
        <v>4642</v>
      </c>
      <c r="AL494" s="134" t="s">
        <v>21</v>
      </c>
      <c r="AM494" s="134" t="b">
        <f>IF(AND(Table3[[#This Row],[Column68]]=TRUE,COUNTBLANK(Table3[[#This Row],[Date 1]:[Date 8]])=8),TRUE,FALSE)</f>
        <v>0</v>
      </c>
      <c r="AN494" s="134" t="b">
        <f>COUNTIF(Table3[[#This Row],[512]:[51]],"yes")&gt;0</f>
        <v>0</v>
      </c>
      <c r="AO494" s="45" t="str">
        <f>IF(Table3[[#This Row],[512]]="yes",Table3[[#This Row],[Column1]],"")</f>
        <v/>
      </c>
      <c r="AP494" s="45" t="str">
        <f>IF(Table3[[#This Row],[250]]="yes",Table3[[#This Row],[Column1.5]],"")</f>
        <v/>
      </c>
      <c r="AQ494" s="45" t="str">
        <f>IF(Table3[[#This Row],[288]]="yes",Table3[[#This Row],[Column2]],"")</f>
        <v/>
      </c>
      <c r="AR494" s="45" t="str">
        <f>IF(Table3[[#This Row],[144]]="yes",Table3[[#This Row],[Column3]],"")</f>
        <v/>
      </c>
      <c r="AS494" s="45" t="str">
        <f>IF(Table3[[#This Row],[26]]="yes",Table3[[#This Row],[Column4]],"")</f>
        <v/>
      </c>
      <c r="AT494" s="45" t="str">
        <f>IF(Table3[[#This Row],[51]]="yes",Table3[[#This Row],[Column5]],"")</f>
        <v/>
      </c>
      <c r="AU494" s="29" t="str">
        <f>IF(COUNTBLANK(Table3[[#This Row],[Date 1]:[Date 8]])=7,IF(Table3[[#This Row],[Column9]]&lt;&gt;"",IF(SUM(L494:S494)&lt;&gt;0,Table3[[#This Row],[Column9]],""),""),(SUBSTITUTE(TRIM(SUBSTITUTE(AO494&amp;","&amp;AP494&amp;","&amp;AQ494&amp;","&amp;AR494&amp;","&amp;AS494&amp;","&amp;AT494&amp;",",","," "))," ",", ")))</f>
        <v/>
      </c>
      <c r="AV494" s="35" t="str">
        <f>IF(COUNTBLANK(L494:AC494)&lt;&gt;13,IF(Table3[[#This Row],[Comments]]="Please order in multiples of 20. Minimum order of 100.",IF(COUNTBLANK(Table3[[#This Row],[Date 1]:[Order]])=12,"",1),1),IF(OR(F494="yes",G494="yes",H494="yes",I494="yes",J494="yes",K494="yes"="yes"),1,""))</f>
        <v/>
      </c>
    </row>
    <row r="495" spans="2:48" ht="36" thickBot="1" x14ac:dyDescent="0.4">
      <c r="B495" s="164">
        <v>5875</v>
      </c>
      <c r="C495" s="16" t="s">
        <v>3282</v>
      </c>
      <c r="D495" s="32" t="s">
        <v>469</v>
      </c>
      <c r="E495" s="118"/>
      <c r="F495" s="119" t="s">
        <v>128</v>
      </c>
      <c r="G495" s="30" t="s">
        <v>128</v>
      </c>
      <c r="H495" s="30" t="s">
        <v>128</v>
      </c>
      <c r="I495" s="30" t="s">
        <v>128</v>
      </c>
      <c r="J495" s="30" t="s">
        <v>21</v>
      </c>
      <c r="K495" s="30" t="s">
        <v>21</v>
      </c>
      <c r="L495" s="22"/>
      <c r="M495" s="20"/>
      <c r="N495" s="20"/>
      <c r="O495" s="20"/>
      <c r="P495" s="20"/>
      <c r="Q495" s="20"/>
      <c r="R495" s="20"/>
      <c r="S495" s="120"/>
      <c r="T495" s="181" t="str">
        <f>Table3[[#This Row],[Column12]]</f>
        <v>Auto:</v>
      </c>
      <c r="U495" s="25"/>
      <c r="V495" s="51" t="str">
        <f>IF(Table3[[#This Row],[TagOrderMethod]]="Ratio:","plants per 1 tag",IF(Table3[[#This Row],[TagOrderMethod]]="tags included","",IF(Table3[[#This Row],[TagOrderMethod]]="Qty:","tags",IF(Table3[[#This Row],[TagOrderMethod]]="Auto:",IF(U495&lt;&gt;"","tags","")))))</f>
        <v/>
      </c>
      <c r="W495" s="17">
        <v>50</v>
      </c>
      <c r="X495" s="17" t="str">
        <f>IF(ISNUMBER(SEARCH("tag",Table3[[#This Row],[Notes]])), "Yes", "No")</f>
        <v>No</v>
      </c>
      <c r="Y495" s="17" t="str">
        <f>IF(Table3[[#This Row],[Column11]]="yes","tags included","Auto:")</f>
        <v>Auto:</v>
      </c>
      <c r="Z4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Row],[TagOrderMethod]]="Auto:",IF(U495&gt;0,U495,IF(COUNTBLANK(L495:S495)=8,"",(IF(Table3[[#This Row],[Column11]]&lt;&gt;"no",Table3[[#This Row],[Size]]*(SUM(Table3[[#This Row],[Date 1]:[Date 8]])),"")))),""))),(Table3[[#This Row],[Bundle]])),"")</f>
        <v/>
      </c>
      <c r="AB495" s="94" t="str">
        <f t="shared" si="8"/>
        <v/>
      </c>
      <c r="AC495" s="75"/>
      <c r="AD495" s="42"/>
      <c r="AE495" s="43"/>
      <c r="AF495" s="44"/>
      <c r="AG495" s="134" t="s">
        <v>4643</v>
      </c>
      <c r="AH495" s="134" t="s">
        <v>4644</v>
      </c>
      <c r="AI495" s="134" t="s">
        <v>4645</v>
      </c>
      <c r="AJ495" s="134" t="s">
        <v>4646</v>
      </c>
      <c r="AK495" s="134" t="s">
        <v>21</v>
      </c>
      <c r="AL495" s="134" t="s">
        <v>21</v>
      </c>
      <c r="AM495" s="134" t="b">
        <f>IF(AND(Table3[[#This Row],[Column68]]=TRUE,COUNTBLANK(Table3[[#This Row],[Date 1]:[Date 8]])=8),TRUE,FALSE)</f>
        <v>0</v>
      </c>
      <c r="AN495" s="134" t="b">
        <f>COUNTIF(Table3[[#This Row],[512]:[51]],"yes")&gt;0</f>
        <v>0</v>
      </c>
      <c r="AO495" s="45" t="str">
        <f>IF(Table3[[#This Row],[512]]="yes",Table3[[#This Row],[Column1]],"")</f>
        <v/>
      </c>
      <c r="AP495" s="45" t="str">
        <f>IF(Table3[[#This Row],[250]]="yes",Table3[[#This Row],[Column1.5]],"")</f>
        <v/>
      </c>
      <c r="AQ495" s="45" t="str">
        <f>IF(Table3[[#This Row],[288]]="yes",Table3[[#This Row],[Column2]],"")</f>
        <v/>
      </c>
      <c r="AR495" s="45" t="str">
        <f>IF(Table3[[#This Row],[144]]="yes",Table3[[#This Row],[Column3]],"")</f>
        <v/>
      </c>
      <c r="AS495" s="45" t="str">
        <f>IF(Table3[[#This Row],[26]]="yes",Table3[[#This Row],[Column4]],"")</f>
        <v/>
      </c>
      <c r="AT495" s="45" t="str">
        <f>IF(Table3[[#This Row],[51]]="yes",Table3[[#This Row],[Column5]],"")</f>
        <v/>
      </c>
      <c r="AU495" s="29" t="str">
        <f>IF(COUNTBLANK(Table3[[#This Row],[Date 1]:[Date 8]])=7,IF(Table3[[#This Row],[Column9]]&lt;&gt;"",IF(SUM(L495:S495)&lt;&gt;0,Table3[[#This Row],[Column9]],""),""),(SUBSTITUTE(TRIM(SUBSTITUTE(AO495&amp;","&amp;AP495&amp;","&amp;AQ495&amp;","&amp;AR495&amp;","&amp;AS495&amp;","&amp;AT495&amp;",",","," "))," ",", ")))</f>
        <v/>
      </c>
      <c r="AV495" s="35" t="str">
        <f>IF(COUNTBLANK(L495:AC495)&lt;&gt;13,IF(Table3[[#This Row],[Comments]]="Please order in multiples of 20. Minimum order of 100.",IF(COUNTBLANK(Table3[[#This Row],[Date 1]:[Order]])=12,"",1),1),IF(OR(F495="yes",G495="yes",H495="yes",I495="yes",J495="yes",K495="yes"="yes"),1,""))</f>
        <v/>
      </c>
    </row>
    <row r="496" spans="2:48" ht="36" thickBot="1" x14ac:dyDescent="0.4">
      <c r="B496" s="164">
        <v>5905</v>
      </c>
      <c r="C496" s="16" t="s">
        <v>3282</v>
      </c>
      <c r="D496" s="32" t="s">
        <v>3333</v>
      </c>
      <c r="E496" s="118"/>
      <c r="F496" s="119" t="s">
        <v>128</v>
      </c>
      <c r="G496" s="30" t="s">
        <v>21</v>
      </c>
      <c r="H496" s="30" t="s">
        <v>128</v>
      </c>
      <c r="I496" s="30" t="s">
        <v>128</v>
      </c>
      <c r="J496" s="30" t="s">
        <v>21</v>
      </c>
      <c r="K496" s="30" t="s">
        <v>21</v>
      </c>
      <c r="L496" s="22"/>
      <c r="M496" s="20"/>
      <c r="N496" s="20"/>
      <c r="O496" s="20"/>
      <c r="P496" s="20"/>
      <c r="Q496" s="20"/>
      <c r="R496" s="20"/>
      <c r="S496" s="120"/>
      <c r="T496" s="181" t="str">
        <f>Table3[[#This Row],[Column12]]</f>
        <v>Auto:</v>
      </c>
      <c r="U496" s="25"/>
      <c r="V496" s="51" t="str">
        <f>IF(Table3[[#This Row],[TagOrderMethod]]="Ratio:","plants per 1 tag",IF(Table3[[#This Row],[TagOrderMethod]]="tags included","",IF(Table3[[#This Row],[TagOrderMethod]]="Qty:","tags",IF(Table3[[#This Row],[TagOrderMethod]]="Auto:",IF(U496&lt;&gt;"","tags","")))))</f>
        <v/>
      </c>
      <c r="W496" s="17">
        <v>50</v>
      </c>
      <c r="X496" s="17" t="str">
        <f>IF(ISNUMBER(SEARCH("tag",Table3[[#This Row],[Notes]])), "Yes", "No")</f>
        <v>No</v>
      </c>
      <c r="Y496" s="17" t="str">
        <f>IF(Table3[[#This Row],[Column11]]="yes","tags included","Auto:")</f>
        <v>Auto:</v>
      </c>
      <c r="Z4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Row],[TagOrderMethod]]="Auto:",IF(U496&gt;0,U496,IF(COUNTBLANK(L496:S496)=8,"",(IF(Table3[[#This Row],[Column11]]&lt;&gt;"no",Table3[[#This Row],[Size]]*(SUM(Table3[[#This Row],[Date 1]:[Date 8]])),"")))),""))),(Table3[[#This Row],[Bundle]])),"")</f>
        <v/>
      </c>
      <c r="AB496" s="94" t="str">
        <f t="shared" si="8"/>
        <v/>
      </c>
      <c r="AC496" s="75"/>
      <c r="AD496" s="42"/>
      <c r="AE496" s="43"/>
      <c r="AF496" s="44"/>
      <c r="AG496" s="134" t="s">
        <v>2773</v>
      </c>
      <c r="AH496" s="134" t="s">
        <v>21</v>
      </c>
      <c r="AI496" s="134" t="s">
        <v>2774</v>
      </c>
      <c r="AJ496" s="134" t="s">
        <v>2775</v>
      </c>
      <c r="AK496" s="134" t="s">
        <v>21</v>
      </c>
      <c r="AL496" s="134" t="s">
        <v>21</v>
      </c>
      <c r="AM496" s="134" t="b">
        <f>IF(AND(Table3[[#This Row],[Column68]]=TRUE,COUNTBLANK(Table3[[#This Row],[Date 1]:[Date 8]])=8),TRUE,FALSE)</f>
        <v>0</v>
      </c>
      <c r="AN496" s="134" t="b">
        <f>COUNTIF(Table3[[#This Row],[512]:[51]],"yes")&gt;0</f>
        <v>0</v>
      </c>
      <c r="AO496" s="45" t="str">
        <f>IF(Table3[[#This Row],[512]]="yes",Table3[[#This Row],[Column1]],"")</f>
        <v/>
      </c>
      <c r="AP496" s="45" t="str">
        <f>IF(Table3[[#This Row],[250]]="yes",Table3[[#This Row],[Column1.5]],"")</f>
        <v/>
      </c>
      <c r="AQ496" s="45" t="str">
        <f>IF(Table3[[#This Row],[288]]="yes",Table3[[#This Row],[Column2]],"")</f>
        <v/>
      </c>
      <c r="AR496" s="45" t="str">
        <f>IF(Table3[[#This Row],[144]]="yes",Table3[[#This Row],[Column3]],"")</f>
        <v/>
      </c>
      <c r="AS496" s="45" t="str">
        <f>IF(Table3[[#This Row],[26]]="yes",Table3[[#This Row],[Column4]],"")</f>
        <v/>
      </c>
      <c r="AT496" s="45" t="str">
        <f>IF(Table3[[#This Row],[51]]="yes",Table3[[#This Row],[Column5]],"")</f>
        <v/>
      </c>
      <c r="AU496" s="29" t="str">
        <f>IF(COUNTBLANK(Table3[[#This Row],[Date 1]:[Date 8]])=7,IF(Table3[[#This Row],[Column9]]&lt;&gt;"",IF(SUM(L496:S496)&lt;&gt;0,Table3[[#This Row],[Column9]],""),""),(SUBSTITUTE(TRIM(SUBSTITUTE(AO496&amp;","&amp;AP496&amp;","&amp;AQ496&amp;","&amp;AR496&amp;","&amp;AS496&amp;","&amp;AT496&amp;",",","," "))," ",", ")))</f>
        <v/>
      </c>
      <c r="AV496" s="35" t="str">
        <f>IF(COUNTBLANK(L496:AC496)&lt;&gt;13,IF(Table3[[#This Row],[Comments]]="Please order in multiples of 20. Minimum order of 100.",IF(COUNTBLANK(Table3[[#This Row],[Date 1]:[Order]])=12,"",1),1),IF(OR(F496="yes",G496="yes",H496="yes",I496="yes",J496="yes",K496="yes"="yes"),1,""))</f>
        <v/>
      </c>
    </row>
    <row r="497" spans="2:48" ht="36" thickBot="1" x14ac:dyDescent="0.4">
      <c r="B497" s="164">
        <v>5915</v>
      </c>
      <c r="C497" s="16" t="s">
        <v>3282</v>
      </c>
      <c r="D497" s="32" t="s">
        <v>470</v>
      </c>
      <c r="E497" s="118"/>
      <c r="F497" s="119" t="s">
        <v>128</v>
      </c>
      <c r="G497" s="30" t="s">
        <v>128</v>
      </c>
      <c r="H497" s="30" t="s">
        <v>128</v>
      </c>
      <c r="I497" s="30" t="s">
        <v>128</v>
      </c>
      <c r="J497" s="30" t="s">
        <v>21</v>
      </c>
      <c r="K497" s="30" t="s">
        <v>21</v>
      </c>
      <c r="L497" s="22"/>
      <c r="M497" s="20"/>
      <c r="N497" s="20"/>
      <c r="O497" s="20"/>
      <c r="P497" s="20"/>
      <c r="Q497" s="20"/>
      <c r="R497" s="20"/>
      <c r="S497" s="120"/>
      <c r="T497" s="181" t="str">
        <f>Table3[[#This Row],[Column12]]</f>
        <v>Auto:</v>
      </c>
      <c r="U497" s="25"/>
      <c r="V497" s="51" t="str">
        <f>IF(Table3[[#This Row],[TagOrderMethod]]="Ratio:","plants per 1 tag",IF(Table3[[#This Row],[TagOrderMethod]]="tags included","",IF(Table3[[#This Row],[TagOrderMethod]]="Qty:","tags",IF(Table3[[#This Row],[TagOrderMethod]]="Auto:",IF(U497&lt;&gt;"","tags","")))))</f>
        <v/>
      </c>
      <c r="W497" s="17">
        <v>50</v>
      </c>
      <c r="X497" s="17" t="str">
        <f>IF(ISNUMBER(SEARCH("tag",Table3[[#This Row],[Notes]])), "Yes", "No")</f>
        <v>No</v>
      </c>
      <c r="Y497" s="17" t="str">
        <f>IF(Table3[[#This Row],[Column11]]="yes","tags included","Auto:")</f>
        <v>Auto:</v>
      </c>
      <c r="Z4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Row],[TagOrderMethod]]="Auto:",IF(U497&gt;0,U497,IF(COUNTBLANK(L497:S497)=8,"",(IF(Table3[[#This Row],[Column11]]&lt;&gt;"no",Table3[[#This Row],[Size]]*(SUM(Table3[[#This Row],[Date 1]:[Date 8]])),"")))),""))),(Table3[[#This Row],[Bundle]])),"")</f>
        <v/>
      </c>
      <c r="AB497" s="94" t="str">
        <f t="shared" si="8"/>
        <v/>
      </c>
      <c r="AC497" s="75"/>
      <c r="AD497" s="42"/>
      <c r="AE497" s="43"/>
      <c r="AF497" s="44"/>
      <c r="AG497" s="134" t="s">
        <v>2776</v>
      </c>
      <c r="AH497" s="134" t="s">
        <v>2777</v>
      </c>
      <c r="AI497" s="134" t="s">
        <v>2778</v>
      </c>
      <c r="AJ497" s="134" t="s">
        <v>2779</v>
      </c>
      <c r="AK497" s="134" t="s">
        <v>21</v>
      </c>
      <c r="AL497" s="134" t="s">
        <v>21</v>
      </c>
      <c r="AM497" s="134" t="b">
        <f>IF(AND(Table3[[#This Row],[Column68]]=TRUE,COUNTBLANK(Table3[[#This Row],[Date 1]:[Date 8]])=8),TRUE,FALSE)</f>
        <v>0</v>
      </c>
      <c r="AN497" s="134" t="b">
        <f>COUNTIF(Table3[[#This Row],[512]:[51]],"yes")&gt;0</f>
        <v>0</v>
      </c>
      <c r="AO497" s="45" t="str">
        <f>IF(Table3[[#This Row],[512]]="yes",Table3[[#This Row],[Column1]],"")</f>
        <v/>
      </c>
      <c r="AP497" s="45" t="str">
        <f>IF(Table3[[#This Row],[250]]="yes",Table3[[#This Row],[Column1.5]],"")</f>
        <v/>
      </c>
      <c r="AQ497" s="45" t="str">
        <f>IF(Table3[[#This Row],[288]]="yes",Table3[[#This Row],[Column2]],"")</f>
        <v/>
      </c>
      <c r="AR497" s="45" t="str">
        <f>IF(Table3[[#This Row],[144]]="yes",Table3[[#This Row],[Column3]],"")</f>
        <v/>
      </c>
      <c r="AS497" s="45" t="str">
        <f>IF(Table3[[#This Row],[26]]="yes",Table3[[#This Row],[Column4]],"")</f>
        <v/>
      </c>
      <c r="AT497" s="45" t="str">
        <f>IF(Table3[[#This Row],[51]]="yes",Table3[[#This Row],[Column5]],"")</f>
        <v/>
      </c>
      <c r="AU497" s="29" t="str">
        <f>IF(COUNTBLANK(Table3[[#This Row],[Date 1]:[Date 8]])=7,IF(Table3[[#This Row],[Column9]]&lt;&gt;"",IF(SUM(L497:S497)&lt;&gt;0,Table3[[#This Row],[Column9]],""),""),(SUBSTITUTE(TRIM(SUBSTITUTE(AO497&amp;","&amp;AP497&amp;","&amp;AQ497&amp;","&amp;AR497&amp;","&amp;AS497&amp;","&amp;AT497&amp;",",","," "))," ",", ")))</f>
        <v/>
      </c>
      <c r="AV497" s="35" t="str">
        <f>IF(COUNTBLANK(L497:AC497)&lt;&gt;13,IF(Table3[[#This Row],[Comments]]="Please order in multiples of 20. Minimum order of 100.",IF(COUNTBLANK(Table3[[#This Row],[Date 1]:[Order]])=12,"",1),1),IF(OR(F497="yes",G497="yes",H497="yes",I497="yes",J497="yes",K497="yes"="yes"),1,""))</f>
        <v/>
      </c>
    </row>
    <row r="498" spans="2:48" ht="36" thickBot="1" x14ac:dyDescent="0.4">
      <c r="B498" s="164">
        <v>5920</v>
      </c>
      <c r="C498" s="16" t="s">
        <v>3282</v>
      </c>
      <c r="D498" s="32" t="s">
        <v>471</v>
      </c>
      <c r="E498" s="118"/>
      <c r="F498" s="119" t="s">
        <v>128</v>
      </c>
      <c r="G498" s="30" t="s">
        <v>128</v>
      </c>
      <c r="H498" s="30" t="s">
        <v>128</v>
      </c>
      <c r="I498" s="30" t="s">
        <v>128</v>
      </c>
      <c r="J498" s="30" t="s">
        <v>21</v>
      </c>
      <c r="K498" s="30" t="s">
        <v>21</v>
      </c>
      <c r="L498" s="22"/>
      <c r="M498" s="20"/>
      <c r="N498" s="20"/>
      <c r="O498" s="20"/>
      <c r="P498" s="20"/>
      <c r="Q498" s="20"/>
      <c r="R498" s="20"/>
      <c r="S498" s="120"/>
      <c r="T498" s="181" t="str">
        <f>Table3[[#This Row],[Column12]]</f>
        <v>Auto:</v>
      </c>
      <c r="U498" s="25"/>
      <c r="V498" s="51" t="str">
        <f>IF(Table3[[#This Row],[TagOrderMethod]]="Ratio:","plants per 1 tag",IF(Table3[[#This Row],[TagOrderMethod]]="tags included","",IF(Table3[[#This Row],[TagOrderMethod]]="Qty:","tags",IF(Table3[[#This Row],[TagOrderMethod]]="Auto:",IF(U498&lt;&gt;"","tags","")))))</f>
        <v/>
      </c>
      <c r="W498" s="17">
        <v>50</v>
      </c>
      <c r="X498" s="17" t="str">
        <f>IF(ISNUMBER(SEARCH("tag",Table3[[#This Row],[Notes]])), "Yes", "No")</f>
        <v>No</v>
      </c>
      <c r="Y498" s="17" t="str">
        <f>IF(Table3[[#This Row],[Column11]]="yes","tags included","Auto:")</f>
        <v>Auto:</v>
      </c>
      <c r="Z4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Row],[TagOrderMethod]]="Auto:",IF(U498&gt;0,U498,IF(COUNTBLANK(L498:S498)=8,"",(IF(Table3[[#This Row],[Column11]]&lt;&gt;"no",Table3[[#This Row],[Size]]*(SUM(Table3[[#This Row],[Date 1]:[Date 8]])),"")))),""))),(Table3[[#This Row],[Bundle]])),"")</f>
        <v/>
      </c>
      <c r="AB498" s="94" t="str">
        <f t="shared" si="8"/>
        <v/>
      </c>
      <c r="AC498" s="75"/>
      <c r="AD498" s="42"/>
      <c r="AE498" s="43"/>
      <c r="AF498" s="44"/>
      <c r="AG498" s="134" t="s">
        <v>2780</v>
      </c>
      <c r="AH498" s="134" t="s">
        <v>2781</v>
      </c>
      <c r="AI498" s="134" t="s">
        <v>2782</v>
      </c>
      <c r="AJ498" s="134" t="s">
        <v>2783</v>
      </c>
      <c r="AK498" s="134" t="s">
        <v>21</v>
      </c>
      <c r="AL498" s="134" t="s">
        <v>21</v>
      </c>
      <c r="AM498" s="134" t="b">
        <f>IF(AND(Table3[[#This Row],[Column68]]=TRUE,COUNTBLANK(Table3[[#This Row],[Date 1]:[Date 8]])=8),TRUE,FALSE)</f>
        <v>0</v>
      </c>
      <c r="AN498" s="134" t="b">
        <f>COUNTIF(Table3[[#This Row],[512]:[51]],"yes")&gt;0</f>
        <v>0</v>
      </c>
      <c r="AO498" s="45" t="str">
        <f>IF(Table3[[#This Row],[512]]="yes",Table3[[#This Row],[Column1]],"")</f>
        <v/>
      </c>
      <c r="AP498" s="45" t="str">
        <f>IF(Table3[[#This Row],[250]]="yes",Table3[[#This Row],[Column1.5]],"")</f>
        <v/>
      </c>
      <c r="AQ498" s="45" t="str">
        <f>IF(Table3[[#This Row],[288]]="yes",Table3[[#This Row],[Column2]],"")</f>
        <v/>
      </c>
      <c r="AR498" s="45" t="str">
        <f>IF(Table3[[#This Row],[144]]="yes",Table3[[#This Row],[Column3]],"")</f>
        <v/>
      </c>
      <c r="AS498" s="45" t="str">
        <f>IF(Table3[[#This Row],[26]]="yes",Table3[[#This Row],[Column4]],"")</f>
        <v/>
      </c>
      <c r="AT498" s="45" t="str">
        <f>IF(Table3[[#This Row],[51]]="yes",Table3[[#This Row],[Column5]],"")</f>
        <v/>
      </c>
      <c r="AU498" s="29" t="str">
        <f>IF(COUNTBLANK(Table3[[#This Row],[Date 1]:[Date 8]])=7,IF(Table3[[#This Row],[Column9]]&lt;&gt;"",IF(SUM(L498:S498)&lt;&gt;0,Table3[[#This Row],[Column9]],""),""),(SUBSTITUTE(TRIM(SUBSTITUTE(AO498&amp;","&amp;AP498&amp;","&amp;AQ498&amp;","&amp;AR498&amp;","&amp;AS498&amp;","&amp;AT498&amp;",",","," "))," ",", ")))</f>
        <v/>
      </c>
      <c r="AV498" s="35" t="str">
        <f>IF(COUNTBLANK(L498:AC498)&lt;&gt;13,IF(Table3[[#This Row],[Comments]]="Please order in multiples of 20. Minimum order of 100.",IF(COUNTBLANK(Table3[[#This Row],[Date 1]:[Order]])=12,"",1),1),IF(OR(F498="yes",G498="yes",H498="yes",I498="yes",J498="yes",K498="yes"="yes"),1,""))</f>
        <v/>
      </c>
    </row>
    <row r="499" spans="2:48" ht="36" thickBot="1" x14ac:dyDescent="0.4">
      <c r="B499" s="164">
        <v>5950</v>
      </c>
      <c r="C499" s="16" t="s">
        <v>3282</v>
      </c>
      <c r="D499" s="32" t="s">
        <v>769</v>
      </c>
      <c r="E499" s="118"/>
      <c r="F499" s="119" t="s">
        <v>21</v>
      </c>
      <c r="G499" s="30" t="s">
        <v>21</v>
      </c>
      <c r="H499" s="30" t="s">
        <v>128</v>
      </c>
      <c r="I499" s="30" t="s">
        <v>128</v>
      </c>
      <c r="J499" s="30" t="s">
        <v>128</v>
      </c>
      <c r="K499" s="30" t="s">
        <v>21</v>
      </c>
      <c r="L499" s="22"/>
      <c r="M499" s="20"/>
      <c r="N499" s="20"/>
      <c r="O499" s="20"/>
      <c r="P499" s="20"/>
      <c r="Q499" s="20"/>
      <c r="R499" s="20"/>
      <c r="S499" s="120"/>
      <c r="T499" s="181" t="str">
        <f>Table3[[#This Row],[Column12]]</f>
        <v>Auto:</v>
      </c>
      <c r="U499" s="25"/>
      <c r="V499" s="51" t="str">
        <f>IF(Table3[[#This Row],[TagOrderMethod]]="Ratio:","plants per 1 tag",IF(Table3[[#This Row],[TagOrderMethod]]="tags included","",IF(Table3[[#This Row],[TagOrderMethod]]="Qty:","tags",IF(Table3[[#This Row],[TagOrderMethod]]="Auto:",IF(U499&lt;&gt;"","tags","")))))</f>
        <v/>
      </c>
      <c r="W499" s="17">
        <v>50</v>
      </c>
      <c r="X499" s="17" t="str">
        <f>IF(ISNUMBER(SEARCH("tag",Table3[[#This Row],[Notes]])), "Yes", "No")</f>
        <v>No</v>
      </c>
      <c r="Y499" s="17" t="str">
        <f>IF(Table3[[#This Row],[Column11]]="yes","tags included","Auto:")</f>
        <v>Auto:</v>
      </c>
      <c r="Z4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Row],[TagOrderMethod]]="Auto:",IF(U499&gt;0,U499,IF(COUNTBLANK(L499:S499)=8,"",(IF(Table3[[#This Row],[Column11]]&lt;&gt;"no",Table3[[#This Row],[Size]]*(SUM(Table3[[#This Row],[Date 1]:[Date 8]])),"")))),""))),(Table3[[#This Row],[Bundle]])),"")</f>
        <v/>
      </c>
      <c r="AB499" s="94" t="str">
        <f t="shared" si="8"/>
        <v/>
      </c>
      <c r="AC499" s="75"/>
      <c r="AD499" s="42"/>
      <c r="AE499" s="43"/>
      <c r="AF499" s="44"/>
      <c r="AG499" s="134" t="s">
        <v>21</v>
      </c>
      <c r="AH499" s="134" t="s">
        <v>21</v>
      </c>
      <c r="AI499" s="134" t="s">
        <v>4647</v>
      </c>
      <c r="AJ499" s="134" t="s">
        <v>4648</v>
      </c>
      <c r="AK499" s="134" t="s">
        <v>4649</v>
      </c>
      <c r="AL499" s="134" t="s">
        <v>21</v>
      </c>
      <c r="AM499" s="134" t="b">
        <f>IF(AND(Table3[[#This Row],[Column68]]=TRUE,COUNTBLANK(Table3[[#This Row],[Date 1]:[Date 8]])=8),TRUE,FALSE)</f>
        <v>0</v>
      </c>
      <c r="AN499" s="134" t="b">
        <f>COUNTIF(Table3[[#This Row],[512]:[51]],"yes")&gt;0</f>
        <v>0</v>
      </c>
      <c r="AO499" s="45" t="str">
        <f>IF(Table3[[#This Row],[512]]="yes",Table3[[#This Row],[Column1]],"")</f>
        <v/>
      </c>
      <c r="AP499" s="45" t="str">
        <f>IF(Table3[[#This Row],[250]]="yes",Table3[[#This Row],[Column1.5]],"")</f>
        <v/>
      </c>
      <c r="AQ499" s="45" t="str">
        <f>IF(Table3[[#This Row],[288]]="yes",Table3[[#This Row],[Column2]],"")</f>
        <v/>
      </c>
      <c r="AR499" s="45" t="str">
        <f>IF(Table3[[#This Row],[144]]="yes",Table3[[#This Row],[Column3]],"")</f>
        <v/>
      </c>
      <c r="AS499" s="45" t="str">
        <f>IF(Table3[[#This Row],[26]]="yes",Table3[[#This Row],[Column4]],"")</f>
        <v/>
      </c>
      <c r="AT499" s="45" t="str">
        <f>IF(Table3[[#This Row],[51]]="yes",Table3[[#This Row],[Column5]],"")</f>
        <v/>
      </c>
      <c r="AU499" s="29" t="str">
        <f>IF(COUNTBLANK(Table3[[#This Row],[Date 1]:[Date 8]])=7,IF(Table3[[#This Row],[Column9]]&lt;&gt;"",IF(SUM(L499:S499)&lt;&gt;0,Table3[[#This Row],[Column9]],""),""),(SUBSTITUTE(TRIM(SUBSTITUTE(AO499&amp;","&amp;AP499&amp;","&amp;AQ499&amp;","&amp;AR499&amp;","&amp;AS499&amp;","&amp;AT499&amp;",",","," "))," ",", ")))</f>
        <v/>
      </c>
      <c r="AV499" s="35" t="str">
        <f>IF(COUNTBLANK(L499:AC499)&lt;&gt;13,IF(Table3[[#This Row],[Comments]]="Please order in multiples of 20. Minimum order of 100.",IF(COUNTBLANK(Table3[[#This Row],[Date 1]:[Order]])=12,"",1),1),IF(OR(F499="yes",G499="yes",H499="yes",I499="yes",J499="yes",K499="yes"="yes"),1,""))</f>
        <v/>
      </c>
    </row>
    <row r="500" spans="2:48" ht="36" thickBot="1" x14ac:dyDescent="0.4">
      <c r="B500" s="164">
        <v>6105</v>
      </c>
      <c r="C500" s="16" t="s">
        <v>3282</v>
      </c>
      <c r="D500" s="32" t="s">
        <v>472</v>
      </c>
      <c r="E500" s="118"/>
      <c r="F500" s="119" t="s">
        <v>128</v>
      </c>
      <c r="G500" s="30" t="s">
        <v>21</v>
      </c>
      <c r="H500" s="30" t="s">
        <v>128</v>
      </c>
      <c r="I500" s="30" t="s">
        <v>128</v>
      </c>
      <c r="J500" s="30" t="s">
        <v>21</v>
      </c>
      <c r="K500" s="30" t="s">
        <v>21</v>
      </c>
      <c r="L500" s="22"/>
      <c r="M500" s="20"/>
      <c r="N500" s="20"/>
      <c r="O500" s="20"/>
      <c r="P500" s="20"/>
      <c r="Q500" s="20"/>
      <c r="R500" s="20"/>
      <c r="S500" s="120"/>
      <c r="T500" s="181" t="str">
        <f>Table3[[#This Row],[Column12]]</f>
        <v>Auto:</v>
      </c>
      <c r="U500" s="25"/>
      <c r="V500" s="51" t="str">
        <f>IF(Table3[[#This Row],[TagOrderMethod]]="Ratio:","plants per 1 tag",IF(Table3[[#This Row],[TagOrderMethod]]="tags included","",IF(Table3[[#This Row],[TagOrderMethod]]="Qty:","tags",IF(Table3[[#This Row],[TagOrderMethod]]="Auto:",IF(U500&lt;&gt;"","tags","")))))</f>
        <v/>
      </c>
      <c r="W500" s="17">
        <v>50</v>
      </c>
      <c r="X500" s="17" t="str">
        <f>IF(ISNUMBER(SEARCH("tag",Table3[[#This Row],[Notes]])), "Yes", "No")</f>
        <v>No</v>
      </c>
      <c r="Y500" s="17" t="str">
        <f>IF(Table3[[#This Row],[Column11]]="yes","tags included","Auto:")</f>
        <v>Auto:</v>
      </c>
      <c r="Z5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Row],[TagOrderMethod]]="Auto:",IF(U500&gt;0,U500,IF(COUNTBLANK(L500:S500)=8,"",(IF(Table3[[#This Row],[Column11]]&lt;&gt;"no",Table3[[#This Row],[Size]]*(SUM(Table3[[#This Row],[Date 1]:[Date 8]])),"")))),""))),(Table3[[#This Row],[Bundle]])),"")</f>
        <v/>
      </c>
      <c r="AB500" s="94" t="str">
        <f t="shared" si="8"/>
        <v/>
      </c>
      <c r="AC500" s="75"/>
      <c r="AD500" s="42"/>
      <c r="AE500" s="43"/>
      <c r="AF500" s="44"/>
      <c r="AG500" s="134" t="s">
        <v>2784</v>
      </c>
      <c r="AH500" s="134" t="s">
        <v>21</v>
      </c>
      <c r="AI500" s="134" t="s">
        <v>2785</v>
      </c>
      <c r="AJ500" s="134" t="s">
        <v>2786</v>
      </c>
      <c r="AK500" s="134" t="s">
        <v>21</v>
      </c>
      <c r="AL500" s="134" t="s">
        <v>21</v>
      </c>
      <c r="AM500" s="134" t="b">
        <f>IF(AND(Table3[[#This Row],[Column68]]=TRUE,COUNTBLANK(Table3[[#This Row],[Date 1]:[Date 8]])=8),TRUE,FALSE)</f>
        <v>0</v>
      </c>
      <c r="AN500" s="134" t="b">
        <f>COUNTIF(Table3[[#This Row],[512]:[51]],"yes")&gt;0</f>
        <v>0</v>
      </c>
      <c r="AO500" s="45" t="str">
        <f>IF(Table3[[#This Row],[512]]="yes",Table3[[#This Row],[Column1]],"")</f>
        <v/>
      </c>
      <c r="AP500" s="45" t="str">
        <f>IF(Table3[[#This Row],[250]]="yes",Table3[[#This Row],[Column1.5]],"")</f>
        <v/>
      </c>
      <c r="AQ500" s="45" t="str">
        <f>IF(Table3[[#This Row],[288]]="yes",Table3[[#This Row],[Column2]],"")</f>
        <v/>
      </c>
      <c r="AR500" s="45" t="str">
        <f>IF(Table3[[#This Row],[144]]="yes",Table3[[#This Row],[Column3]],"")</f>
        <v/>
      </c>
      <c r="AS500" s="45" t="str">
        <f>IF(Table3[[#This Row],[26]]="yes",Table3[[#This Row],[Column4]],"")</f>
        <v/>
      </c>
      <c r="AT500" s="45" t="str">
        <f>IF(Table3[[#This Row],[51]]="yes",Table3[[#This Row],[Column5]],"")</f>
        <v/>
      </c>
      <c r="AU500" s="29" t="str">
        <f>IF(COUNTBLANK(Table3[[#This Row],[Date 1]:[Date 8]])=7,IF(Table3[[#This Row],[Column9]]&lt;&gt;"",IF(SUM(L500:S500)&lt;&gt;0,Table3[[#This Row],[Column9]],""),""),(SUBSTITUTE(TRIM(SUBSTITUTE(AO500&amp;","&amp;AP500&amp;","&amp;AQ500&amp;","&amp;AR500&amp;","&amp;AS500&amp;","&amp;AT500&amp;",",","," "))," ",", ")))</f>
        <v/>
      </c>
      <c r="AV500" s="35" t="str">
        <f>IF(COUNTBLANK(L500:AC500)&lt;&gt;13,IF(Table3[[#This Row],[Comments]]="Please order in multiples of 20. Minimum order of 100.",IF(COUNTBLANK(Table3[[#This Row],[Date 1]:[Order]])=12,"",1),1),IF(OR(F500="yes",G500="yes",H500="yes",I500="yes",J500="yes",K500="yes"="yes"),1,""))</f>
        <v/>
      </c>
    </row>
    <row r="501" spans="2:48" ht="36" thickBot="1" x14ac:dyDescent="0.4">
      <c r="B501" s="164">
        <v>6110</v>
      </c>
      <c r="C501" s="16" t="s">
        <v>3282</v>
      </c>
      <c r="D501" s="32" t="s">
        <v>473</v>
      </c>
      <c r="E501" s="118"/>
      <c r="F501" s="119" t="s">
        <v>128</v>
      </c>
      <c r="G501" s="30" t="s">
        <v>21</v>
      </c>
      <c r="H501" s="30" t="s">
        <v>128</v>
      </c>
      <c r="I501" s="30" t="s">
        <v>128</v>
      </c>
      <c r="J501" s="30" t="s">
        <v>21</v>
      </c>
      <c r="K501" s="30" t="s">
        <v>21</v>
      </c>
      <c r="L501" s="22"/>
      <c r="M501" s="20"/>
      <c r="N501" s="20"/>
      <c r="O501" s="20"/>
      <c r="P501" s="20"/>
      <c r="Q501" s="20"/>
      <c r="R501" s="20"/>
      <c r="S501" s="120"/>
      <c r="T501" s="181" t="str">
        <f>Table3[[#This Row],[Column12]]</f>
        <v>Auto:</v>
      </c>
      <c r="U501" s="25"/>
      <c r="V501" s="51" t="str">
        <f>IF(Table3[[#This Row],[TagOrderMethod]]="Ratio:","plants per 1 tag",IF(Table3[[#This Row],[TagOrderMethod]]="tags included","",IF(Table3[[#This Row],[TagOrderMethod]]="Qty:","tags",IF(Table3[[#This Row],[TagOrderMethod]]="Auto:",IF(U501&lt;&gt;"","tags","")))))</f>
        <v/>
      </c>
      <c r="W501" s="17">
        <v>50</v>
      </c>
      <c r="X501" s="17" t="str">
        <f>IF(ISNUMBER(SEARCH("tag",Table3[[#This Row],[Notes]])), "Yes", "No")</f>
        <v>No</v>
      </c>
      <c r="Y501" s="17" t="str">
        <f>IF(Table3[[#This Row],[Column11]]="yes","tags included","Auto:")</f>
        <v>Auto:</v>
      </c>
      <c r="Z5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Row],[TagOrderMethod]]="Auto:",IF(U501&gt;0,U501,IF(COUNTBLANK(L501:S501)=8,"",(IF(Table3[[#This Row],[Column11]]&lt;&gt;"no",Table3[[#This Row],[Size]]*(SUM(Table3[[#This Row],[Date 1]:[Date 8]])),"")))),""))),(Table3[[#This Row],[Bundle]])),"")</f>
        <v/>
      </c>
      <c r="AB501" s="94" t="str">
        <f t="shared" si="8"/>
        <v/>
      </c>
      <c r="AC501" s="75"/>
      <c r="AD501" s="42"/>
      <c r="AE501" s="43"/>
      <c r="AF501" s="44"/>
      <c r="AG501" s="134" t="s">
        <v>2787</v>
      </c>
      <c r="AH501" s="134" t="s">
        <v>21</v>
      </c>
      <c r="AI501" s="134" t="s">
        <v>2788</v>
      </c>
      <c r="AJ501" s="134" t="s">
        <v>2789</v>
      </c>
      <c r="AK501" s="134" t="s">
        <v>21</v>
      </c>
      <c r="AL501" s="134" t="s">
        <v>21</v>
      </c>
      <c r="AM501" s="134" t="b">
        <f>IF(AND(Table3[[#This Row],[Column68]]=TRUE,COUNTBLANK(Table3[[#This Row],[Date 1]:[Date 8]])=8),TRUE,FALSE)</f>
        <v>0</v>
      </c>
      <c r="AN501" s="134" t="b">
        <f>COUNTIF(Table3[[#This Row],[512]:[51]],"yes")&gt;0</f>
        <v>0</v>
      </c>
      <c r="AO501" s="45" t="str">
        <f>IF(Table3[[#This Row],[512]]="yes",Table3[[#This Row],[Column1]],"")</f>
        <v/>
      </c>
      <c r="AP501" s="45" t="str">
        <f>IF(Table3[[#This Row],[250]]="yes",Table3[[#This Row],[Column1.5]],"")</f>
        <v/>
      </c>
      <c r="AQ501" s="45" t="str">
        <f>IF(Table3[[#This Row],[288]]="yes",Table3[[#This Row],[Column2]],"")</f>
        <v/>
      </c>
      <c r="AR501" s="45" t="str">
        <f>IF(Table3[[#This Row],[144]]="yes",Table3[[#This Row],[Column3]],"")</f>
        <v/>
      </c>
      <c r="AS501" s="45" t="str">
        <f>IF(Table3[[#This Row],[26]]="yes",Table3[[#This Row],[Column4]],"")</f>
        <v/>
      </c>
      <c r="AT501" s="45" t="str">
        <f>IF(Table3[[#This Row],[51]]="yes",Table3[[#This Row],[Column5]],"")</f>
        <v/>
      </c>
      <c r="AU501" s="29" t="str">
        <f>IF(COUNTBLANK(Table3[[#This Row],[Date 1]:[Date 8]])=7,IF(Table3[[#This Row],[Column9]]&lt;&gt;"",IF(SUM(L501:S501)&lt;&gt;0,Table3[[#This Row],[Column9]],""),""),(SUBSTITUTE(TRIM(SUBSTITUTE(AO501&amp;","&amp;AP501&amp;","&amp;AQ501&amp;","&amp;AR501&amp;","&amp;AS501&amp;","&amp;AT501&amp;",",","," "))," ",", ")))</f>
        <v/>
      </c>
      <c r="AV501" s="35" t="str">
        <f>IF(COUNTBLANK(L501:AC501)&lt;&gt;13,IF(Table3[[#This Row],[Comments]]="Please order in multiples of 20. Minimum order of 100.",IF(COUNTBLANK(Table3[[#This Row],[Date 1]:[Order]])=12,"",1),1),IF(OR(F501="yes",G501="yes",H501="yes",I501="yes",J501="yes",K501="yes"="yes"),1,""))</f>
        <v/>
      </c>
    </row>
    <row r="502" spans="2:48" ht="36" thickBot="1" x14ac:dyDescent="0.4">
      <c r="B502" s="164">
        <v>6115</v>
      </c>
      <c r="C502" s="16" t="s">
        <v>3282</v>
      </c>
      <c r="D502" s="32" t="s">
        <v>474</v>
      </c>
      <c r="E502" s="118"/>
      <c r="F502" s="119" t="s">
        <v>128</v>
      </c>
      <c r="G502" s="30" t="s">
        <v>128</v>
      </c>
      <c r="H502" s="30" t="s">
        <v>128</v>
      </c>
      <c r="I502" s="30" t="s">
        <v>128</v>
      </c>
      <c r="J502" s="30" t="s">
        <v>21</v>
      </c>
      <c r="K502" s="30" t="s">
        <v>21</v>
      </c>
      <c r="L502" s="22"/>
      <c r="M502" s="20"/>
      <c r="N502" s="20"/>
      <c r="O502" s="20"/>
      <c r="P502" s="20"/>
      <c r="Q502" s="20"/>
      <c r="R502" s="20"/>
      <c r="S502" s="120"/>
      <c r="T502" s="181" t="str">
        <f>Table3[[#This Row],[Column12]]</f>
        <v>Auto:</v>
      </c>
      <c r="U502" s="25"/>
      <c r="V502" s="51" t="str">
        <f>IF(Table3[[#This Row],[TagOrderMethod]]="Ratio:","plants per 1 tag",IF(Table3[[#This Row],[TagOrderMethod]]="tags included","",IF(Table3[[#This Row],[TagOrderMethod]]="Qty:","tags",IF(Table3[[#This Row],[TagOrderMethod]]="Auto:",IF(U502&lt;&gt;"","tags","")))))</f>
        <v/>
      </c>
      <c r="W502" s="17">
        <v>50</v>
      </c>
      <c r="X502" s="17" t="str">
        <f>IF(ISNUMBER(SEARCH("tag",Table3[[#This Row],[Notes]])), "Yes", "No")</f>
        <v>No</v>
      </c>
      <c r="Y502" s="17" t="str">
        <f>IF(Table3[[#This Row],[Column11]]="yes","tags included","Auto:")</f>
        <v>Auto:</v>
      </c>
      <c r="Z5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Row],[TagOrderMethod]]="Auto:",IF(U502&gt;0,U502,IF(COUNTBLANK(L502:S502)=8,"",(IF(Table3[[#This Row],[Column11]]&lt;&gt;"no",Table3[[#This Row],[Size]]*(SUM(Table3[[#This Row],[Date 1]:[Date 8]])),"")))),""))),(Table3[[#This Row],[Bundle]])),"")</f>
        <v/>
      </c>
      <c r="AB502" s="94" t="str">
        <f t="shared" si="8"/>
        <v/>
      </c>
      <c r="AC502" s="75"/>
      <c r="AD502" s="42"/>
      <c r="AE502" s="43"/>
      <c r="AF502" s="44"/>
      <c r="AG502" s="134" t="s">
        <v>4650</v>
      </c>
      <c r="AH502" s="134" t="s">
        <v>4651</v>
      </c>
      <c r="AI502" s="134" t="s">
        <v>4652</v>
      </c>
      <c r="AJ502" s="134" t="s">
        <v>4653</v>
      </c>
      <c r="AK502" s="134" t="s">
        <v>21</v>
      </c>
      <c r="AL502" s="134" t="s">
        <v>21</v>
      </c>
      <c r="AM502" s="134" t="b">
        <f>IF(AND(Table3[[#This Row],[Column68]]=TRUE,COUNTBLANK(Table3[[#This Row],[Date 1]:[Date 8]])=8),TRUE,FALSE)</f>
        <v>0</v>
      </c>
      <c r="AN502" s="134" t="b">
        <f>COUNTIF(Table3[[#This Row],[512]:[51]],"yes")&gt;0</f>
        <v>0</v>
      </c>
      <c r="AO502" s="45" t="str">
        <f>IF(Table3[[#This Row],[512]]="yes",Table3[[#This Row],[Column1]],"")</f>
        <v/>
      </c>
      <c r="AP502" s="45" t="str">
        <f>IF(Table3[[#This Row],[250]]="yes",Table3[[#This Row],[Column1.5]],"")</f>
        <v/>
      </c>
      <c r="AQ502" s="45" t="str">
        <f>IF(Table3[[#This Row],[288]]="yes",Table3[[#This Row],[Column2]],"")</f>
        <v/>
      </c>
      <c r="AR502" s="45" t="str">
        <f>IF(Table3[[#This Row],[144]]="yes",Table3[[#This Row],[Column3]],"")</f>
        <v/>
      </c>
      <c r="AS502" s="45" t="str">
        <f>IF(Table3[[#This Row],[26]]="yes",Table3[[#This Row],[Column4]],"")</f>
        <v/>
      </c>
      <c r="AT502" s="45" t="str">
        <f>IF(Table3[[#This Row],[51]]="yes",Table3[[#This Row],[Column5]],"")</f>
        <v/>
      </c>
      <c r="AU502" s="29" t="str">
        <f>IF(COUNTBLANK(Table3[[#This Row],[Date 1]:[Date 8]])=7,IF(Table3[[#This Row],[Column9]]&lt;&gt;"",IF(SUM(L502:S502)&lt;&gt;0,Table3[[#This Row],[Column9]],""),""),(SUBSTITUTE(TRIM(SUBSTITUTE(AO502&amp;","&amp;AP502&amp;","&amp;AQ502&amp;","&amp;AR502&amp;","&amp;AS502&amp;","&amp;AT502&amp;",",","," "))," ",", ")))</f>
        <v/>
      </c>
      <c r="AV502" s="35" t="str">
        <f>IF(COUNTBLANK(L502:AC502)&lt;&gt;13,IF(Table3[[#This Row],[Comments]]="Please order in multiples of 20. Minimum order of 100.",IF(COUNTBLANK(Table3[[#This Row],[Date 1]:[Order]])=12,"",1),1),IF(OR(F502="yes",G502="yes",H502="yes",I502="yes",J502="yes",K502="yes"="yes"),1,""))</f>
        <v/>
      </c>
    </row>
    <row r="503" spans="2:48" ht="36" thickBot="1" x14ac:dyDescent="0.4">
      <c r="B503" s="164">
        <v>6120</v>
      </c>
      <c r="C503" s="16" t="s">
        <v>3282</v>
      </c>
      <c r="D503" s="32" t="s">
        <v>475</v>
      </c>
      <c r="E503" s="118"/>
      <c r="F503" s="119" t="s">
        <v>128</v>
      </c>
      <c r="G503" s="30" t="s">
        <v>128</v>
      </c>
      <c r="H503" s="30" t="s">
        <v>128</v>
      </c>
      <c r="I503" s="30" t="s">
        <v>128</v>
      </c>
      <c r="J503" s="30" t="s">
        <v>21</v>
      </c>
      <c r="K503" s="30" t="s">
        <v>21</v>
      </c>
      <c r="L503" s="22"/>
      <c r="M503" s="20"/>
      <c r="N503" s="20"/>
      <c r="O503" s="20"/>
      <c r="P503" s="20"/>
      <c r="Q503" s="20"/>
      <c r="R503" s="20"/>
      <c r="S503" s="120"/>
      <c r="T503" s="181" t="str">
        <f>Table3[[#This Row],[Column12]]</f>
        <v>Auto:</v>
      </c>
      <c r="U503" s="25"/>
      <c r="V503" s="51" t="str">
        <f>IF(Table3[[#This Row],[TagOrderMethod]]="Ratio:","plants per 1 tag",IF(Table3[[#This Row],[TagOrderMethod]]="tags included","",IF(Table3[[#This Row],[TagOrderMethod]]="Qty:","tags",IF(Table3[[#This Row],[TagOrderMethod]]="Auto:",IF(U503&lt;&gt;"","tags","")))))</f>
        <v/>
      </c>
      <c r="W503" s="17">
        <v>50</v>
      </c>
      <c r="X503" s="17" t="str">
        <f>IF(ISNUMBER(SEARCH("tag",Table3[[#This Row],[Notes]])), "Yes", "No")</f>
        <v>No</v>
      </c>
      <c r="Y503" s="17" t="str">
        <f>IF(Table3[[#This Row],[Column11]]="yes","tags included","Auto:")</f>
        <v>Auto:</v>
      </c>
      <c r="Z5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Row],[TagOrderMethod]]="Auto:",IF(U503&gt;0,U503,IF(COUNTBLANK(L503:S503)=8,"",(IF(Table3[[#This Row],[Column11]]&lt;&gt;"no",Table3[[#This Row],[Size]]*(SUM(Table3[[#This Row],[Date 1]:[Date 8]])),"")))),""))),(Table3[[#This Row],[Bundle]])),"")</f>
        <v/>
      </c>
      <c r="AB503" s="94" t="str">
        <f t="shared" si="8"/>
        <v/>
      </c>
      <c r="AC503" s="75"/>
      <c r="AD503" s="42"/>
      <c r="AE503" s="43"/>
      <c r="AF503" s="44"/>
      <c r="AG503" s="134" t="s">
        <v>4654</v>
      </c>
      <c r="AH503" s="134" t="s">
        <v>4655</v>
      </c>
      <c r="AI503" s="134" t="s">
        <v>4656</v>
      </c>
      <c r="AJ503" s="134" t="s">
        <v>4657</v>
      </c>
      <c r="AK503" s="134" t="s">
        <v>21</v>
      </c>
      <c r="AL503" s="134" t="s">
        <v>21</v>
      </c>
      <c r="AM503" s="134" t="b">
        <f>IF(AND(Table3[[#This Row],[Column68]]=TRUE,COUNTBLANK(Table3[[#This Row],[Date 1]:[Date 8]])=8),TRUE,FALSE)</f>
        <v>0</v>
      </c>
      <c r="AN503" s="134" t="b">
        <f>COUNTIF(Table3[[#This Row],[512]:[51]],"yes")&gt;0</f>
        <v>0</v>
      </c>
      <c r="AO503" s="45" t="str">
        <f>IF(Table3[[#This Row],[512]]="yes",Table3[[#This Row],[Column1]],"")</f>
        <v/>
      </c>
      <c r="AP503" s="45" t="str">
        <f>IF(Table3[[#This Row],[250]]="yes",Table3[[#This Row],[Column1.5]],"")</f>
        <v/>
      </c>
      <c r="AQ503" s="45" t="str">
        <f>IF(Table3[[#This Row],[288]]="yes",Table3[[#This Row],[Column2]],"")</f>
        <v/>
      </c>
      <c r="AR503" s="45" t="str">
        <f>IF(Table3[[#This Row],[144]]="yes",Table3[[#This Row],[Column3]],"")</f>
        <v/>
      </c>
      <c r="AS503" s="45" t="str">
        <f>IF(Table3[[#This Row],[26]]="yes",Table3[[#This Row],[Column4]],"")</f>
        <v/>
      </c>
      <c r="AT503" s="45" t="str">
        <f>IF(Table3[[#This Row],[51]]="yes",Table3[[#This Row],[Column5]],"")</f>
        <v/>
      </c>
      <c r="AU503" s="29" t="str">
        <f>IF(COUNTBLANK(Table3[[#This Row],[Date 1]:[Date 8]])=7,IF(Table3[[#This Row],[Column9]]&lt;&gt;"",IF(SUM(L503:S503)&lt;&gt;0,Table3[[#This Row],[Column9]],""),""),(SUBSTITUTE(TRIM(SUBSTITUTE(AO503&amp;","&amp;AP503&amp;","&amp;AQ503&amp;","&amp;AR503&amp;","&amp;AS503&amp;","&amp;AT503&amp;",",","," "))," ",", ")))</f>
        <v/>
      </c>
      <c r="AV503" s="35" t="str">
        <f>IF(COUNTBLANK(L503:AC503)&lt;&gt;13,IF(Table3[[#This Row],[Comments]]="Please order in multiples of 20. Minimum order of 100.",IF(COUNTBLANK(Table3[[#This Row],[Date 1]:[Order]])=12,"",1),1),IF(OR(F503="yes",G503="yes",H503="yes",I503="yes",J503="yes",K503="yes"="yes"),1,""))</f>
        <v/>
      </c>
    </row>
    <row r="504" spans="2:48" ht="36" thickBot="1" x14ac:dyDescent="0.4">
      <c r="B504" s="164">
        <v>6125</v>
      </c>
      <c r="C504" s="16" t="s">
        <v>3282</v>
      </c>
      <c r="D504" s="32" t="s">
        <v>476</v>
      </c>
      <c r="E504" s="118"/>
      <c r="F504" s="119" t="s">
        <v>128</v>
      </c>
      <c r="G504" s="30" t="s">
        <v>128</v>
      </c>
      <c r="H504" s="30" t="s">
        <v>128</v>
      </c>
      <c r="I504" s="30" t="s">
        <v>128</v>
      </c>
      <c r="J504" s="30" t="s">
        <v>21</v>
      </c>
      <c r="K504" s="30" t="s">
        <v>21</v>
      </c>
      <c r="L504" s="22"/>
      <c r="M504" s="20"/>
      <c r="N504" s="20"/>
      <c r="O504" s="20"/>
      <c r="P504" s="20"/>
      <c r="Q504" s="20"/>
      <c r="R504" s="20"/>
      <c r="S504" s="120"/>
      <c r="T504" s="181" t="str">
        <f>Table3[[#This Row],[Column12]]</f>
        <v>Auto:</v>
      </c>
      <c r="U504" s="25"/>
      <c r="V504" s="51" t="str">
        <f>IF(Table3[[#This Row],[TagOrderMethod]]="Ratio:","plants per 1 tag",IF(Table3[[#This Row],[TagOrderMethod]]="tags included","",IF(Table3[[#This Row],[TagOrderMethod]]="Qty:","tags",IF(Table3[[#This Row],[TagOrderMethod]]="Auto:",IF(U504&lt;&gt;"","tags","")))))</f>
        <v/>
      </c>
      <c r="W504" s="17">
        <v>50</v>
      </c>
      <c r="X504" s="17" t="str">
        <f>IF(ISNUMBER(SEARCH("tag",Table3[[#This Row],[Notes]])), "Yes", "No")</f>
        <v>No</v>
      </c>
      <c r="Y504" s="17" t="str">
        <f>IF(Table3[[#This Row],[Column11]]="yes","tags included","Auto:")</f>
        <v>Auto:</v>
      </c>
      <c r="Z5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Row],[TagOrderMethod]]="Auto:",IF(U504&gt;0,U504,IF(COUNTBLANK(L504:S504)=8,"",(IF(Table3[[#This Row],[Column11]]&lt;&gt;"no",Table3[[#This Row],[Size]]*(SUM(Table3[[#This Row],[Date 1]:[Date 8]])),"")))),""))),(Table3[[#This Row],[Bundle]])),"")</f>
        <v/>
      </c>
      <c r="AB504" s="94" t="str">
        <f t="shared" si="8"/>
        <v/>
      </c>
      <c r="AC504" s="75"/>
      <c r="AD504" s="42"/>
      <c r="AE504" s="43"/>
      <c r="AF504" s="44"/>
      <c r="AG504" s="134" t="s">
        <v>2790</v>
      </c>
      <c r="AH504" s="134" t="s">
        <v>2791</v>
      </c>
      <c r="AI504" s="134" t="s">
        <v>2792</v>
      </c>
      <c r="AJ504" s="134" t="s">
        <v>2793</v>
      </c>
      <c r="AK504" s="134" t="s">
        <v>21</v>
      </c>
      <c r="AL504" s="134" t="s">
        <v>21</v>
      </c>
      <c r="AM504" s="134" t="b">
        <f>IF(AND(Table3[[#This Row],[Column68]]=TRUE,COUNTBLANK(Table3[[#This Row],[Date 1]:[Date 8]])=8),TRUE,FALSE)</f>
        <v>0</v>
      </c>
      <c r="AN504" s="134" t="b">
        <f>COUNTIF(Table3[[#This Row],[512]:[51]],"yes")&gt;0</f>
        <v>0</v>
      </c>
      <c r="AO504" s="45" t="str">
        <f>IF(Table3[[#This Row],[512]]="yes",Table3[[#This Row],[Column1]],"")</f>
        <v/>
      </c>
      <c r="AP504" s="45" t="str">
        <f>IF(Table3[[#This Row],[250]]="yes",Table3[[#This Row],[Column1.5]],"")</f>
        <v/>
      </c>
      <c r="AQ504" s="45" t="str">
        <f>IF(Table3[[#This Row],[288]]="yes",Table3[[#This Row],[Column2]],"")</f>
        <v/>
      </c>
      <c r="AR504" s="45" t="str">
        <f>IF(Table3[[#This Row],[144]]="yes",Table3[[#This Row],[Column3]],"")</f>
        <v/>
      </c>
      <c r="AS504" s="45" t="str">
        <f>IF(Table3[[#This Row],[26]]="yes",Table3[[#This Row],[Column4]],"")</f>
        <v/>
      </c>
      <c r="AT504" s="45" t="str">
        <f>IF(Table3[[#This Row],[51]]="yes",Table3[[#This Row],[Column5]],"")</f>
        <v/>
      </c>
      <c r="AU504" s="29" t="str">
        <f>IF(COUNTBLANK(Table3[[#This Row],[Date 1]:[Date 8]])=7,IF(Table3[[#This Row],[Column9]]&lt;&gt;"",IF(SUM(L504:S504)&lt;&gt;0,Table3[[#This Row],[Column9]],""),""),(SUBSTITUTE(TRIM(SUBSTITUTE(AO504&amp;","&amp;AP504&amp;","&amp;AQ504&amp;","&amp;AR504&amp;","&amp;AS504&amp;","&amp;AT504&amp;",",","," "))," ",", ")))</f>
        <v/>
      </c>
      <c r="AV504" s="35" t="str">
        <f>IF(COUNTBLANK(L504:AC504)&lt;&gt;13,IF(Table3[[#This Row],[Comments]]="Please order in multiples of 20. Minimum order of 100.",IF(COUNTBLANK(Table3[[#This Row],[Date 1]:[Order]])=12,"",1),1),IF(OR(F504="yes",G504="yes",H504="yes",I504="yes",J504="yes",K504="yes"="yes"),1,""))</f>
        <v/>
      </c>
    </row>
    <row r="505" spans="2:48" ht="36" thickBot="1" x14ac:dyDescent="0.4">
      <c r="B505" s="164">
        <v>6130</v>
      </c>
      <c r="C505" s="16" t="s">
        <v>3282</v>
      </c>
      <c r="D505" s="32" t="s">
        <v>477</v>
      </c>
      <c r="E505" s="118"/>
      <c r="F505" s="119" t="s">
        <v>128</v>
      </c>
      <c r="G505" s="30" t="s">
        <v>128</v>
      </c>
      <c r="H505" s="30" t="s">
        <v>128</v>
      </c>
      <c r="I505" s="30" t="s">
        <v>128</v>
      </c>
      <c r="J505" s="30" t="s">
        <v>21</v>
      </c>
      <c r="K505" s="30" t="s">
        <v>21</v>
      </c>
      <c r="L505" s="22"/>
      <c r="M505" s="20"/>
      <c r="N505" s="20"/>
      <c r="O505" s="20"/>
      <c r="P505" s="20"/>
      <c r="Q505" s="20"/>
      <c r="R505" s="20"/>
      <c r="S505" s="120"/>
      <c r="T505" s="181" t="str">
        <f>Table3[[#This Row],[Column12]]</f>
        <v>Auto:</v>
      </c>
      <c r="U505" s="25"/>
      <c r="V505" s="51" t="str">
        <f>IF(Table3[[#This Row],[TagOrderMethod]]="Ratio:","plants per 1 tag",IF(Table3[[#This Row],[TagOrderMethod]]="tags included","",IF(Table3[[#This Row],[TagOrderMethod]]="Qty:","tags",IF(Table3[[#This Row],[TagOrderMethod]]="Auto:",IF(U505&lt;&gt;"","tags","")))))</f>
        <v/>
      </c>
      <c r="W505" s="17">
        <v>50</v>
      </c>
      <c r="X505" s="17" t="str">
        <f>IF(ISNUMBER(SEARCH("tag",Table3[[#This Row],[Notes]])), "Yes", "No")</f>
        <v>No</v>
      </c>
      <c r="Y505" s="17" t="str">
        <f>IF(Table3[[#This Row],[Column11]]="yes","tags included","Auto:")</f>
        <v>Auto:</v>
      </c>
      <c r="Z5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Row],[TagOrderMethod]]="Auto:",IF(U505&gt;0,U505,IF(COUNTBLANK(L505:S505)=8,"",(IF(Table3[[#This Row],[Column11]]&lt;&gt;"no",Table3[[#This Row],[Size]]*(SUM(Table3[[#This Row],[Date 1]:[Date 8]])),"")))),""))),(Table3[[#This Row],[Bundle]])),"")</f>
        <v/>
      </c>
      <c r="AB505" s="94" t="str">
        <f t="shared" si="8"/>
        <v/>
      </c>
      <c r="AC505" s="75"/>
      <c r="AD505" s="42"/>
      <c r="AE505" s="43"/>
      <c r="AF505" s="44"/>
      <c r="AG505" s="134" t="s">
        <v>2794</v>
      </c>
      <c r="AH505" s="134" t="s">
        <v>2795</v>
      </c>
      <c r="AI505" s="134" t="s">
        <v>2796</v>
      </c>
      <c r="AJ505" s="134" t="s">
        <v>2797</v>
      </c>
      <c r="AK505" s="134" t="s">
        <v>21</v>
      </c>
      <c r="AL505" s="134" t="s">
        <v>21</v>
      </c>
      <c r="AM505" s="134" t="b">
        <f>IF(AND(Table3[[#This Row],[Column68]]=TRUE,COUNTBLANK(Table3[[#This Row],[Date 1]:[Date 8]])=8),TRUE,FALSE)</f>
        <v>0</v>
      </c>
      <c r="AN505" s="134" t="b">
        <f>COUNTIF(Table3[[#This Row],[512]:[51]],"yes")&gt;0</f>
        <v>0</v>
      </c>
      <c r="AO505" s="45" t="str">
        <f>IF(Table3[[#This Row],[512]]="yes",Table3[[#This Row],[Column1]],"")</f>
        <v/>
      </c>
      <c r="AP505" s="45" t="str">
        <f>IF(Table3[[#This Row],[250]]="yes",Table3[[#This Row],[Column1.5]],"")</f>
        <v/>
      </c>
      <c r="AQ505" s="45" t="str">
        <f>IF(Table3[[#This Row],[288]]="yes",Table3[[#This Row],[Column2]],"")</f>
        <v/>
      </c>
      <c r="AR505" s="45" t="str">
        <f>IF(Table3[[#This Row],[144]]="yes",Table3[[#This Row],[Column3]],"")</f>
        <v/>
      </c>
      <c r="AS505" s="45" t="str">
        <f>IF(Table3[[#This Row],[26]]="yes",Table3[[#This Row],[Column4]],"")</f>
        <v/>
      </c>
      <c r="AT505" s="45" t="str">
        <f>IF(Table3[[#This Row],[51]]="yes",Table3[[#This Row],[Column5]],"")</f>
        <v/>
      </c>
      <c r="AU505" s="29" t="str">
        <f>IF(COUNTBLANK(Table3[[#This Row],[Date 1]:[Date 8]])=7,IF(Table3[[#This Row],[Column9]]&lt;&gt;"",IF(SUM(L505:S505)&lt;&gt;0,Table3[[#This Row],[Column9]],""),""),(SUBSTITUTE(TRIM(SUBSTITUTE(AO505&amp;","&amp;AP505&amp;","&amp;AQ505&amp;","&amp;AR505&amp;","&amp;AS505&amp;","&amp;AT505&amp;",",","," "))," ",", ")))</f>
        <v/>
      </c>
      <c r="AV505" s="35" t="str">
        <f>IF(COUNTBLANK(L505:AC505)&lt;&gt;13,IF(Table3[[#This Row],[Comments]]="Please order in multiples of 20. Minimum order of 100.",IF(COUNTBLANK(Table3[[#This Row],[Date 1]:[Order]])=12,"",1),1),IF(OR(F505="yes",G505="yes",H505="yes",I505="yes",J505="yes",K505="yes"="yes"),1,""))</f>
        <v/>
      </c>
    </row>
    <row r="506" spans="2:48" ht="36" thickBot="1" x14ac:dyDescent="0.4">
      <c r="B506" s="164">
        <v>6205</v>
      </c>
      <c r="C506" s="16" t="s">
        <v>3282</v>
      </c>
      <c r="D506" s="32" t="s">
        <v>478</v>
      </c>
      <c r="E506" s="118"/>
      <c r="F506" s="119" t="s">
        <v>21</v>
      </c>
      <c r="G506" s="30" t="s">
        <v>21</v>
      </c>
      <c r="H506" s="30" t="s">
        <v>128</v>
      </c>
      <c r="I506" s="30" t="s">
        <v>128</v>
      </c>
      <c r="J506" s="30" t="s">
        <v>128</v>
      </c>
      <c r="K506" s="30" t="s">
        <v>21</v>
      </c>
      <c r="L506" s="22"/>
      <c r="M506" s="20"/>
      <c r="N506" s="20"/>
      <c r="O506" s="20"/>
      <c r="P506" s="20"/>
      <c r="Q506" s="20"/>
      <c r="R506" s="20"/>
      <c r="S506" s="120"/>
      <c r="T506" s="181" t="str">
        <f>Table3[[#This Row],[Column12]]</f>
        <v>Auto:</v>
      </c>
      <c r="U506" s="25"/>
      <c r="V506" s="51" t="str">
        <f>IF(Table3[[#This Row],[TagOrderMethod]]="Ratio:","plants per 1 tag",IF(Table3[[#This Row],[TagOrderMethod]]="tags included","",IF(Table3[[#This Row],[TagOrderMethod]]="Qty:","tags",IF(Table3[[#This Row],[TagOrderMethod]]="Auto:",IF(U506&lt;&gt;"","tags","")))))</f>
        <v/>
      </c>
      <c r="W506" s="17">
        <v>50</v>
      </c>
      <c r="X506" s="17" t="str">
        <f>IF(ISNUMBER(SEARCH("tag",Table3[[#This Row],[Notes]])), "Yes", "No")</f>
        <v>No</v>
      </c>
      <c r="Y506" s="17" t="str">
        <f>IF(Table3[[#This Row],[Column11]]="yes","tags included","Auto:")</f>
        <v>Auto:</v>
      </c>
      <c r="Z5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Row],[TagOrderMethod]]="Auto:",IF(U506&gt;0,U506,IF(COUNTBLANK(L506:S506)=8,"",(IF(Table3[[#This Row],[Column11]]&lt;&gt;"no",Table3[[#This Row],[Size]]*(SUM(Table3[[#This Row],[Date 1]:[Date 8]])),"")))),""))),(Table3[[#This Row],[Bundle]])),"")</f>
        <v/>
      </c>
      <c r="AB506" s="94" t="str">
        <f t="shared" si="8"/>
        <v/>
      </c>
      <c r="AC506" s="75"/>
      <c r="AD506" s="42"/>
      <c r="AE506" s="43"/>
      <c r="AF506" s="44"/>
      <c r="AG506" s="134" t="s">
        <v>21</v>
      </c>
      <c r="AH506" s="134" t="s">
        <v>21</v>
      </c>
      <c r="AI506" s="134" t="s">
        <v>4658</v>
      </c>
      <c r="AJ506" s="134" t="s">
        <v>4659</v>
      </c>
      <c r="AK506" s="134" t="s">
        <v>4660</v>
      </c>
      <c r="AL506" s="134" t="s">
        <v>21</v>
      </c>
      <c r="AM506" s="134" t="b">
        <f>IF(AND(Table3[[#This Row],[Column68]]=TRUE,COUNTBLANK(Table3[[#This Row],[Date 1]:[Date 8]])=8),TRUE,FALSE)</f>
        <v>0</v>
      </c>
      <c r="AN506" s="134" t="b">
        <f>COUNTIF(Table3[[#This Row],[512]:[51]],"yes")&gt;0</f>
        <v>0</v>
      </c>
      <c r="AO506" s="45" t="str">
        <f>IF(Table3[[#This Row],[512]]="yes",Table3[[#This Row],[Column1]],"")</f>
        <v/>
      </c>
      <c r="AP506" s="45" t="str">
        <f>IF(Table3[[#This Row],[250]]="yes",Table3[[#This Row],[Column1.5]],"")</f>
        <v/>
      </c>
      <c r="AQ506" s="45" t="str">
        <f>IF(Table3[[#This Row],[288]]="yes",Table3[[#This Row],[Column2]],"")</f>
        <v/>
      </c>
      <c r="AR506" s="45" t="str">
        <f>IF(Table3[[#This Row],[144]]="yes",Table3[[#This Row],[Column3]],"")</f>
        <v/>
      </c>
      <c r="AS506" s="45" t="str">
        <f>IF(Table3[[#This Row],[26]]="yes",Table3[[#This Row],[Column4]],"")</f>
        <v/>
      </c>
      <c r="AT506" s="45" t="str">
        <f>IF(Table3[[#This Row],[51]]="yes",Table3[[#This Row],[Column5]],"")</f>
        <v/>
      </c>
      <c r="AU506" s="29" t="str">
        <f>IF(COUNTBLANK(Table3[[#This Row],[Date 1]:[Date 8]])=7,IF(Table3[[#This Row],[Column9]]&lt;&gt;"",IF(SUM(L506:S506)&lt;&gt;0,Table3[[#This Row],[Column9]],""),""),(SUBSTITUTE(TRIM(SUBSTITUTE(AO506&amp;","&amp;AP506&amp;","&amp;AQ506&amp;","&amp;AR506&amp;","&amp;AS506&amp;","&amp;AT506&amp;",",","," "))," ",", ")))</f>
        <v/>
      </c>
      <c r="AV506" s="35" t="str">
        <f>IF(COUNTBLANK(L506:AC506)&lt;&gt;13,IF(Table3[[#This Row],[Comments]]="Please order in multiples of 20. Minimum order of 100.",IF(COUNTBLANK(Table3[[#This Row],[Date 1]:[Order]])=12,"",1),1),IF(OR(F506="yes",G506="yes",H506="yes",I506="yes",J506="yes",K506="yes"="yes"),1,""))</f>
        <v/>
      </c>
    </row>
    <row r="507" spans="2:48" ht="36" thickBot="1" x14ac:dyDescent="0.4">
      <c r="B507" s="164">
        <v>6210</v>
      </c>
      <c r="C507" s="16" t="s">
        <v>3282</v>
      </c>
      <c r="D507" s="32" t="s">
        <v>3334</v>
      </c>
      <c r="E507" s="118"/>
      <c r="F507" s="119" t="s">
        <v>21</v>
      </c>
      <c r="G507" s="30" t="s">
        <v>21</v>
      </c>
      <c r="H507" s="30" t="s">
        <v>128</v>
      </c>
      <c r="I507" s="30" t="s">
        <v>128</v>
      </c>
      <c r="J507" s="30" t="s">
        <v>128</v>
      </c>
      <c r="K507" s="30" t="s">
        <v>21</v>
      </c>
      <c r="L507" s="22"/>
      <c r="M507" s="20"/>
      <c r="N507" s="20"/>
      <c r="O507" s="20"/>
      <c r="P507" s="20"/>
      <c r="Q507" s="20"/>
      <c r="R507" s="20"/>
      <c r="S507" s="120"/>
      <c r="T507" s="181" t="str">
        <f>Table3[[#This Row],[Column12]]</f>
        <v>Auto:</v>
      </c>
      <c r="U507" s="25"/>
      <c r="V507" s="51" t="str">
        <f>IF(Table3[[#This Row],[TagOrderMethod]]="Ratio:","plants per 1 tag",IF(Table3[[#This Row],[TagOrderMethod]]="tags included","",IF(Table3[[#This Row],[TagOrderMethod]]="Qty:","tags",IF(Table3[[#This Row],[TagOrderMethod]]="Auto:",IF(U507&lt;&gt;"","tags","")))))</f>
        <v/>
      </c>
      <c r="W507" s="17">
        <v>50</v>
      </c>
      <c r="X507" s="17" t="str">
        <f>IF(ISNUMBER(SEARCH("tag",Table3[[#This Row],[Notes]])), "Yes", "No")</f>
        <v>No</v>
      </c>
      <c r="Y507" s="17" t="str">
        <f>IF(Table3[[#This Row],[Column11]]="yes","tags included","Auto:")</f>
        <v>Auto:</v>
      </c>
      <c r="Z5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Row],[TagOrderMethod]]="Auto:",IF(U507&gt;0,U507,IF(COUNTBLANK(L507:S507)=8,"",(IF(Table3[[#This Row],[Column11]]&lt;&gt;"no",Table3[[#This Row],[Size]]*(SUM(Table3[[#This Row],[Date 1]:[Date 8]])),"")))),""))),(Table3[[#This Row],[Bundle]])),"")</f>
        <v/>
      </c>
      <c r="AB507" s="94" t="str">
        <f t="shared" si="8"/>
        <v/>
      </c>
      <c r="AC507" s="75"/>
      <c r="AD507" s="42"/>
      <c r="AE507" s="43"/>
      <c r="AF507" s="44"/>
      <c r="AG507" s="134" t="s">
        <v>21</v>
      </c>
      <c r="AH507" s="134" t="s">
        <v>21</v>
      </c>
      <c r="AI507" s="134" t="s">
        <v>4661</v>
      </c>
      <c r="AJ507" s="134" t="s">
        <v>4662</v>
      </c>
      <c r="AK507" s="134" t="s">
        <v>4663</v>
      </c>
      <c r="AL507" s="134" t="s">
        <v>21</v>
      </c>
      <c r="AM507" s="134" t="b">
        <f>IF(AND(Table3[[#This Row],[Column68]]=TRUE,COUNTBLANK(Table3[[#This Row],[Date 1]:[Date 8]])=8),TRUE,FALSE)</f>
        <v>0</v>
      </c>
      <c r="AN507" s="134" t="b">
        <f>COUNTIF(Table3[[#This Row],[512]:[51]],"yes")&gt;0</f>
        <v>0</v>
      </c>
      <c r="AO507" s="45" t="str">
        <f>IF(Table3[[#This Row],[512]]="yes",Table3[[#This Row],[Column1]],"")</f>
        <v/>
      </c>
      <c r="AP507" s="45" t="str">
        <f>IF(Table3[[#This Row],[250]]="yes",Table3[[#This Row],[Column1.5]],"")</f>
        <v/>
      </c>
      <c r="AQ507" s="45" t="str">
        <f>IF(Table3[[#This Row],[288]]="yes",Table3[[#This Row],[Column2]],"")</f>
        <v/>
      </c>
      <c r="AR507" s="45" t="str">
        <f>IF(Table3[[#This Row],[144]]="yes",Table3[[#This Row],[Column3]],"")</f>
        <v/>
      </c>
      <c r="AS507" s="45" t="str">
        <f>IF(Table3[[#This Row],[26]]="yes",Table3[[#This Row],[Column4]],"")</f>
        <v/>
      </c>
      <c r="AT507" s="45" t="str">
        <f>IF(Table3[[#This Row],[51]]="yes",Table3[[#This Row],[Column5]],"")</f>
        <v/>
      </c>
      <c r="AU507" s="29" t="str">
        <f>IF(COUNTBLANK(Table3[[#This Row],[Date 1]:[Date 8]])=7,IF(Table3[[#This Row],[Column9]]&lt;&gt;"",IF(SUM(L507:S507)&lt;&gt;0,Table3[[#This Row],[Column9]],""),""),(SUBSTITUTE(TRIM(SUBSTITUTE(AO507&amp;","&amp;AP507&amp;","&amp;AQ507&amp;","&amp;AR507&amp;","&amp;AS507&amp;","&amp;AT507&amp;",",","," "))," ",", ")))</f>
        <v/>
      </c>
      <c r="AV507" s="35" t="str">
        <f>IF(COUNTBLANK(L507:AC507)&lt;&gt;13,IF(Table3[[#This Row],[Comments]]="Please order in multiples of 20. Minimum order of 100.",IF(COUNTBLANK(Table3[[#This Row],[Date 1]:[Order]])=12,"",1),1),IF(OR(F507="yes",G507="yes",H507="yes",I507="yes",J507="yes",K507="yes"="yes"),1,""))</f>
        <v/>
      </c>
    </row>
    <row r="508" spans="2:48" ht="36" thickBot="1" x14ac:dyDescent="0.4">
      <c r="B508" s="164">
        <v>6215</v>
      </c>
      <c r="C508" s="16" t="s">
        <v>3282</v>
      </c>
      <c r="D508" s="32" t="s">
        <v>1314</v>
      </c>
      <c r="E508" s="118"/>
      <c r="F508" s="119" t="s">
        <v>21</v>
      </c>
      <c r="G508" s="30" t="s">
        <v>21</v>
      </c>
      <c r="H508" s="30" t="s">
        <v>128</v>
      </c>
      <c r="I508" s="30" t="s">
        <v>128</v>
      </c>
      <c r="J508" s="30" t="s">
        <v>128</v>
      </c>
      <c r="K508" s="30" t="s">
        <v>21</v>
      </c>
      <c r="L508" s="22"/>
      <c r="M508" s="20"/>
      <c r="N508" s="20"/>
      <c r="O508" s="20"/>
      <c r="P508" s="20"/>
      <c r="Q508" s="20"/>
      <c r="R508" s="20"/>
      <c r="S508" s="120"/>
      <c r="T508" s="181" t="str">
        <f>Table3[[#This Row],[Column12]]</f>
        <v>Auto:</v>
      </c>
      <c r="U508" s="25"/>
      <c r="V508" s="51" t="str">
        <f>IF(Table3[[#This Row],[TagOrderMethod]]="Ratio:","plants per 1 tag",IF(Table3[[#This Row],[TagOrderMethod]]="tags included","",IF(Table3[[#This Row],[TagOrderMethod]]="Qty:","tags",IF(Table3[[#This Row],[TagOrderMethod]]="Auto:",IF(U508&lt;&gt;"","tags","")))))</f>
        <v/>
      </c>
      <c r="W508" s="17">
        <v>50</v>
      </c>
      <c r="X508" s="17" t="str">
        <f>IF(ISNUMBER(SEARCH("tag",Table3[[#This Row],[Notes]])), "Yes", "No")</f>
        <v>No</v>
      </c>
      <c r="Y508" s="17" t="str">
        <f>IF(Table3[[#This Row],[Column11]]="yes","tags included","Auto:")</f>
        <v>Auto:</v>
      </c>
      <c r="Z5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Row],[TagOrderMethod]]="Auto:",IF(U508&gt;0,U508,IF(COUNTBLANK(L508:S508)=8,"",(IF(Table3[[#This Row],[Column11]]&lt;&gt;"no",Table3[[#This Row],[Size]]*(SUM(Table3[[#This Row],[Date 1]:[Date 8]])),"")))),""))),(Table3[[#This Row],[Bundle]])),"")</f>
        <v/>
      </c>
      <c r="AB508" s="94" t="str">
        <f t="shared" si="8"/>
        <v/>
      </c>
      <c r="AC508" s="75"/>
      <c r="AD508" s="42"/>
      <c r="AE508" s="43"/>
      <c r="AF508" s="44"/>
      <c r="AG508" s="134" t="s">
        <v>21</v>
      </c>
      <c r="AH508" s="134" t="s">
        <v>21</v>
      </c>
      <c r="AI508" s="134" t="s">
        <v>4664</v>
      </c>
      <c r="AJ508" s="134" t="s">
        <v>4665</v>
      </c>
      <c r="AK508" s="134" t="s">
        <v>4666</v>
      </c>
      <c r="AL508" s="134" t="s">
        <v>21</v>
      </c>
      <c r="AM508" s="134" t="b">
        <f>IF(AND(Table3[[#This Row],[Column68]]=TRUE,COUNTBLANK(Table3[[#This Row],[Date 1]:[Date 8]])=8),TRUE,FALSE)</f>
        <v>0</v>
      </c>
      <c r="AN508" s="134" t="b">
        <f>COUNTIF(Table3[[#This Row],[512]:[51]],"yes")&gt;0</f>
        <v>0</v>
      </c>
      <c r="AO508" s="45" t="str">
        <f>IF(Table3[[#This Row],[512]]="yes",Table3[[#This Row],[Column1]],"")</f>
        <v/>
      </c>
      <c r="AP508" s="45" t="str">
        <f>IF(Table3[[#This Row],[250]]="yes",Table3[[#This Row],[Column1.5]],"")</f>
        <v/>
      </c>
      <c r="AQ508" s="45" t="str">
        <f>IF(Table3[[#This Row],[288]]="yes",Table3[[#This Row],[Column2]],"")</f>
        <v/>
      </c>
      <c r="AR508" s="45" t="str">
        <f>IF(Table3[[#This Row],[144]]="yes",Table3[[#This Row],[Column3]],"")</f>
        <v/>
      </c>
      <c r="AS508" s="45" t="str">
        <f>IF(Table3[[#This Row],[26]]="yes",Table3[[#This Row],[Column4]],"")</f>
        <v/>
      </c>
      <c r="AT508" s="45" t="str">
        <f>IF(Table3[[#This Row],[51]]="yes",Table3[[#This Row],[Column5]],"")</f>
        <v/>
      </c>
      <c r="AU508" s="29" t="str">
        <f>IF(COUNTBLANK(Table3[[#This Row],[Date 1]:[Date 8]])=7,IF(Table3[[#This Row],[Column9]]&lt;&gt;"",IF(SUM(L508:S508)&lt;&gt;0,Table3[[#This Row],[Column9]],""),""),(SUBSTITUTE(TRIM(SUBSTITUTE(AO508&amp;","&amp;AP508&amp;","&amp;AQ508&amp;","&amp;AR508&amp;","&amp;AS508&amp;","&amp;AT508&amp;",",","," "))," ",", ")))</f>
        <v/>
      </c>
      <c r="AV508" s="35" t="str">
        <f>IF(COUNTBLANK(L508:AC508)&lt;&gt;13,IF(Table3[[#This Row],[Comments]]="Please order in multiples of 20. Minimum order of 100.",IF(COUNTBLANK(Table3[[#This Row],[Date 1]:[Order]])=12,"",1),1),IF(OR(F508="yes",G508="yes",H508="yes",I508="yes",J508="yes",K508="yes"="yes"),1,""))</f>
        <v/>
      </c>
    </row>
    <row r="509" spans="2:48" ht="36" thickBot="1" x14ac:dyDescent="0.4">
      <c r="B509" s="164">
        <v>6220</v>
      </c>
      <c r="C509" s="16" t="s">
        <v>3282</v>
      </c>
      <c r="D509" s="32" t="s">
        <v>1315</v>
      </c>
      <c r="E509" s="118"/>
      <c r="F509" s="119" t="s">
        <v>21</v>
      </c>
      <c r="G509" s="30" t="s">
        <v>21</v>
      </c>
      <c r="H509" s="30" t="s">
        <v>128</v>
      </c>
      <c r="I509" s="30" t="s">
        <v>128</v>
      </c>
      <c r="J509" s="30" t="s">
        <v>128</v>
      </c>
      <c r="K509" s="30" t="s">
        <v>21</v>
      </c>
      <c r="L509" s="22"/>
      <c r="M509" s="20"/>
      <c r="N509" s="20"/>
      <c r="O509" s="20"/>
      <c r="P509" s="20"/>
      <c r="Q509" s="20"/>
      <c r="R509" s="20"/>
      <c r="S509" s="120"/>
      <c r="T509" s="181" t="str">
        <f>Table3[[#This Row],[Column12]]</f>
        <v>Auto:</v>
      </c>
      <c r="U509" s="25"/>
      <c r="V509" s="51" t="str">
        <f>IF(Table3[[#This Row],[TagOrderMethod]]="Ratio:","plants per 1 tag",IF(Table3[[#This Row],[TagOrderMethod]]="tags included","",IF(Table3[[#This Row],[TagOrderMethod]]="Qty:","tags",IF(Table3[[#This Row],[TagOrderMethod]]="Auto:",IF(U509&lt;&gt;"","tags","")))))</f>
        <v/>
      </c>
      <c r="W509" s="17">
        <v>50</v>
      </c>
      <c r="X509" s="17" t="str">
        <f>IF(ISNUMBER(SEARCH("tag",Table3[[#This Row],[Notes]])), "Yes", "No")</f>
        <v>No</v>
      </c>
      <c r="Y509" s="17" t="str">
        <f>IF(Table3[[#This Row],[Column11]]="yes","tags included","Auto:")</f>
        <v>Auto:</v>
      </c>
      <c r="Z5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Row],[TagOrderMethod]]="Auto:",IF(U509&gt;0,U509,IF(COUNTBLANK(L509:S509)=8,"",(IF(Table3[[#This Row],[Column11]]&lt;&gt;"no",Table3[[#This Row],[Size]]*(SUM(Table3[[#This Row],[Date 1]:[Date 8]])),"")))),""))),(Table3[[#This Row],[Bundle]])),"")</f>
        <v/>
      </c>
      <c r="AB509" s="94" t="str">
        <f t="shared" si="8"/>
        <v/>
      </c>
      <c r="AC509" s="75"/>
      <c r="AD509" s="42"/>
      <c r="AE509" s="43"/>
      <c r="AF509" s="44"/>
      <c r="AG509" s="134" t="s">
        <v>21</v>
      </c>
      <c r="AH509" s="134" t="s">
        <v>21</v>
      </c>
      <c r="AI509" s="134" t="s">
        <v>4667</v>
      </c>
      <c r="AJ509" s="134" t="s">
        <v>4668</v>
      </c>
      <c r="AK509" s="134" t="s">
        <v>4669</v>
      </c>
      <c r="AL509" s="134" t="s">
        <v>21</v>
      </c>
      <c r="AM509" s="134" t="b">
        <f>IF(AND(Table3[[#This Row],[Column68]]=TRUE,COUNTBLANK(Table3[[#This Row],[Date 1]:[Date 8]])=8),TRUE,FALSE)</f>
        <v>0</v>
      </c>
      <c r="AN509" s="134" t="b">
        <f>COUNTIF(Table3[[#This Row],[512]:[51]],"yes")&gt;0</f>
        <v>0</v>
      </c>
      <c r="AO509" s="45" t="str">
        <f>IF(Table3[[#This Row],[512]]="yes",Table3[[#This Row],[Column1]],"")</f>
        <v/>
      </c>
      <c r="AP509" s="45" t="str">
        <f>IF(Table3[[#This Row],[250]]="yes",Table3[[#This Row],[Column1.5]],"")</f>
        <v/>
      </c>
      <c r="AQ509" s="45" t="str">
        <f>IF(Table3[[#This Row],[288]]="yes",Table3[[#This Row],[Column2]],"")</f>
        <v/>
      </c>
      <c r="AR509" s="45" t="str">
        <f>IF(Table3[[#This Row],[144]]="yes",Table3[[#This Row],[Column3]],"")</f>
        <v/>
      </c>
      <c r="AS509" s="45" t="str">
        <f>IF(Table3[[#This Row],[26]]="yes",Table3[[#This Row],[Column4]],"")</f>
        <v/>
      </c>
      <c r="AT509" s="45" t="str">
        <f>IF(Table3[[#This Row],[51]]="yes",Table3[[#This Row],[Column5]],"")</f>
        <v/>
      </c>
      <c r="AU509" s="29" t="str">
        <f>IF(COUNTBLANK(Table3[[#This Row],[Date 1]:[Date 8]])=7,IF(Table3[[#This Row],[Column9]]&lt;&gt;"",IF(SUM(L509:S509)&lt;&gt;0,Table3[[#This Row],[Column9]],""),""),(SUBSTITUTE(TRIM(SUBSTITUTE(AO509&amp;","&amp;AP509&amp;","&amp;AQ509&amp;","&amp;AR509&amp;","&amp;AS509&amp;","&amp;AT509&amp;",",","," "))," ",", ")))</f>
        <v/>
      </c>
      <c r="AV509" s="35" t="str">
        <f>IF(COUNTBLANK(L509:AC509)&lt;&gt;13,IF(Table3[[#This Row],[Comments]]="Please order in multiples of 20. Minimum order of 100.",IF(COUNTBLANK(Table3[[#This Row],[Date 1]:[Order]])=12,"",1),1),IF(OR(F509="yes",G509="yes",H509="yes",I509="yes",J509="yes",K509="yes"="yes"),1,""))</f>
        <v/>
      </c>
    </row>
    <row r="510" spans="2:48" ht="36" thickBot="1" x14ac:dyDescent="0.4">
      <c r="B510" s="164">
        <v>6225</v>
      </c>
      <c r="C510" s="16" t="s">
        <v>3282</v>
      </c>
      <c r="D510" s="32" t="s">
        <v>479</v>
      </c>
      <c r="E510" s="118"/>
      <c r="F510" s="119" t="s">
        <v>21</v>
      </c>
      <c r="G510" s="30" t="s">
        <v>21</v>
      </c>
      <c r="H510" s="30" t="s">
        <v>128</v>
      </c>
      <c r="I510" s="30" t="s">
        <v>128</v>
      </c>
      <c r="J510" s="30" t="s">
        <v>128</v>
      </c>
      <c r="K510" s="30" t="s">
        <v>21</v>
      </c>
      <c r="L510" s="22"/>
      <c r="M510" s="20"/>
      <c r="N510" s="20"/>
      <c r="O510" s="20"/>
      <c r="P510" s="20"/>
      <c r="Q510" s="20"/>
      <c r="R510" s="20"/>
      <c r="S510" s="120"/>
      <c r="T510" s="181" t="str">
        <f>Table3[[#This Row],[Column12]]</f>
        <v>Auto:</v>
      </c>
      <c r="U510" s="25"/>
      <c r="V510" s="51" t="str">
        <f>IF(Table3[[#This Row],[TagOrderMethod]]="Ratio:","plants per 1 tag",IF(Table3[[#This Row],[TagOrderMethod]]="tags included","",IF(Table3[[#This Row],[TagOrderMethod]]="Qty:","tags",IF(Table3[[#This Row],[TagOrderMethod]]="Auto:",IF(U510&lt;&gt;"","tags","")))))</f>
        <v/>
      </c>
      <c r="W510" s="17">
        <v>50</v>
      </c>
      <c r="X510" s="17" t="str">
        <f>IF(ISNUMBER(SEARCH("tag",Table3[[#This Row],[Notes]])), "Yes", "No")</f>
        <v>No</v>
      </c>
      <c r="Y510" s="17" t="str">
        <f>IF(Table3[[#This Row],[Column11]]="yes","tags included","Auto:")</f>
        <v>Auto:</v>
      </c>
      <c r="Z5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Row],[TagOrderMethod]]="Auto:",IF(U510&gt;0,U510,IF(COUNTBLANK(L510:S510)=8,"",(IF(Table3[[#This Row],[Column11]]&lt;&gt;"no",Table3[[#This Row],[Size]]*(SUM(Table3[[#This Row],[Date 1]:[Date 8]])),"")))),""))),(Table3[[#This Row],[Bundle]])),"")</f>
        <v/>
      </c>
      <c r="AB510" s="94" t="str">
        <f t="shared" si="8"/>
        <v/>
      </c>
      <c r="AC510" s="75"/>
      <c r="AD510" s="42"/>
      <c r="AE510" s="43"/>
      <c r="AF510" s="44"/>
      <c r="AG510" s="134" t="s">
        <v>21</v>
      </c>
      <c r="AH510" s="134" t="s">
        <v>21</v>
      </c>
      <c r="AI510" s="134" t="s">
        <v>4670</v>
      </c>
      <c r="AJ510" s="134" t="s">
        <v>4671</v>
      </c>
      <c r="AK510" s="134" t="s">
        <v>4672</v>
      </c>
      <c r="AL510" s="134" t="s">
        <v>21</v>
      </c>
      <c r="AM510" s="134" t="b">
        <f>IF(AND(Table3[[#This Row],[Column68]]=TRUE,COUNTBLANK(Table3[[#This Row],[Date 1]:[Date 8]])=8),TRUE,FALSE)</f>
        <v>0</v>
      </c>
      <c r="AN510" s="134" t="b">
        <f>COUNTIF(Table3[[#This Row],[512]:[51]],"yes")&gt;0</f>
        <v>0</v>
      </c>
      <c r="AO510" s="45" t="str">
        <f>IF(Table3[[#This Row],[512]]="yes",Table3[[#This Row],[Column1]],"")</f>
        <v/>
      </c>
      <c r="AP510" s="45" t="str">
        <f>IF(Table3[[#This Row],[250]]="yes",Table3[[#This Row],[Column1.5]],"")</f>
        <v/>
      </c>
      <c r="AQ510" s="45" t="str">
        <f>IF(Table3[[#This Row],[288]]="yes",Table3[[#This Row],[Column2]],"")</f>
        <v/>
      </c>
      <c r="AR510" s="45" t="str">
        <f>IF(Table3[[#This Row],[144]]="yes",Table3[[#This Row],[Column3]],"")</f>
        <v/>
      </c>
      <c r="AS510" s="45" t="str">
        <f>IF(Table3[[#This Row],[26]]="yes",Table3[[#This Row],[Column4]],"")</f>
        <v/>
      </c>
      <c r="AT510" s="45" t="str">
        <f>IF(Table3[[#This Row],[51]]="yes",Table3[[#This Row],[Column5]],"")</f>
        <v/>
      </c>
      <c r="AU510" s="29" t="str">
        <f>IF(COUNTBLANK(Table3[[#This Row],[Date 1]:[Date 8]])=7,IF(Table3[[#This Row],[Column9]]&lt;&gt;"",IF(SUM(L510:S510)&lt;&gt;0,Table3[[#This Row],[Column9]],""),""),(SUBSTITUTE(TRIM(SUBSTITUTE(AO510&amp;","&amp;AP510&amp;","&amp;AQ510&amp;","&amp;AR510&amp;","&amp;AS510&amp;","&amp;AT510&amp;",",","," "))," ",", ")))</f>
        <v/>
      </c>
      <c r="AV510" s="35" t="str">
        <f>IF(COUNTBLANK(L510:AC510)&lt;&gt;13,IF(Table3[[#This Row],[Comments]]="Please order in multiples of 20. Minimum order of 100.",IF(COUNTBLANK(Table3[[#This Row],[Date 1]:[Order]])=12,"",1),1),IF(OR(F510="yes",G510="yes",H510="yes",I510="yes",J510="yes",K510="yes"="yes"),1,""))</f>
        <v/>
      </c>
    </row>
    <row r="511" spans="2:48" ht="36" thickBot="1" x14ac:dyDescent="0.4">
      <c r="B511" s="164">
        <v>6230</v>
      </c>
      <c r="C511" s="16" t="s">
        <v>3282</v>
      </c>
      <c r="D511" s="32" t="s">
        <v>480</v>
      </c>
      <c r="E511" s="118"/>
      <c r="F511" s="119" t="s">
        <v>21</v>
      </c>
      <c r="G511" s="30" t="s">
        <v>21</v>
      </c>
      <c r="H511" s="30" t="s">
        <v>128</v>
      </c>
      <c r="I511" s="30" t="s">
        <v>128</v>
      </c>
      <c r="J511" s="30" t="s">
        <v>128</v>
      </c>
      <c r="K511" s="30" t="s">
        <v>21</v>
      </c>
      <c r="L511" s="22"/>
      <c r="M511" s="20"/>
      <c r="N511" s="20"/>
      <c r="O511" s="20"/>
      <c r="P511" s="20"/>
      <c r="Q511" s="20"/>
      <c r="R511" s="20"/>
      <c r="S511" s="120"/>
      <c r="T511" s="181" t="str">
        <f>Table3[[#This Row],[Column12]]</f>
        <v>Auto:</v>
      </c>
      <c r="U511" s="25"/>
      <c r="V511" s="51" t="str">
        <f>IF(Table3[[#This Row],[TagOrderMethod]]="Ratio:","plants per 1 tag",IF(Table3[[#This Row],[TagOrderMethod]]="tags included","",IF(Table3[[#This Row],[TagOrderMethod]]="Qty:","tags",IF(Table3[[#This Row],[TagOrderMethod]]="Auto:",IF(U511&lt;&gt;"","tags","")))))</f>
        <v/>
      </c>
      <c r="W511" s="17">
        <v>50</v>
      </c>
      <c r="X511" s="17" t="str">
        <f>IF(ISNUMBER(SEARCH("tag",Table3[[#This Row],[Notes]])), "Yes", "No")</f>
        <v>No</v>
      </c>
      <c r="Y511" s="17" t="str">
        <f>IF(Table3[[#This Row],[Column11]]="yes","tags included","Auto:")</f>
        <v>Auto:</v>
      </c>
      <c r="Z5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Row],[TagOrderMethod]]="Auto:",IF(U511&gt;0,U511,IF(COUNTBLANK(L511:S511)=8,"",(IF(Table3[[#This Row],[Column11]]&lt;&gt;"no",Table3[[#This Row],[Size]]*(SUM(Table3[[#This Row],[Date 1]:[Date 8]])),"")))),""))),(Table3[[#This Row],[Bundle]])),"")</f>
        <v/>
      </c>
      <c r="AB511" s="94" t="str">
        <f t="shared" si="8"/>
        <v/>
      </c>
      <c r="AC511" s="75"/>
      <c r="AD511" s="42"/>
      <c r="AE511" s="43"/>
      <c r="AF511" s="44"/>
      <c r="AG511" s="134" t="s">
        <v>21</v>
      </c>
      <c r="AH511" s="134" t="s">
        <v>21</v>
      </c>
      <c r="AI511" s="134" t="s">
        <v>4673</v>
      </c>
      <c r="AJ511" s="134" t="s">
        <v>4674</v>
      </c>
      <c r="AK511" s="134" t="s">
        <v>4675</v>
      </c>
      <c r="AL511" s="134" t="s">
        <v>21</v>
      </c>
      <c r="AM511" s="134" t="b">
        <f>IF(AND(Table3[[#This Row],[Column68]]=TRUE,COUNTBLANK(Table3[[#This Row],[Date 1]:[Date 8]])=8),TRUE,FALSE)</f>
        <v>0</v>
      </c>
      <c r="AN511" s="134" t="b">
        <f>COUNTIF(Table3[[#This Row],[512]:[51]],"yes")&gt;0</f>
        <v>0</v>
      </c>
      <c r="AO511" s="45" t="str">
        <f>IF(Table3[[#This Row],[512]]="yes",Table3[[#This Row],[Column1]],"")</f>
        <v/>
      </c>
      <c r="AP511" s="45" t="str">
        <f>IF(Table3[[#This Row],[250]]="yes",Table3[[#This Row],[Column1.5]],"")</f>
        <v/>
      </c>
      <c r="AQ511" s="45" t="str">
        <f>IF(Table3[[#This Row],[288]]="yes",Table3[[#This Row],[Column2]],"")</f>
        <v/>
      </c>
      <c r="AR511" s="45" t="str">
        <f>IF(Table3[[#This Row],[144]]="yes",Table3[[#This Row],[Column3]],"")</f>
        <v/>
      </c>
      <c r="AS511" s="45" t="str">
        <f>IF(Table3[[#This Row],[26]]="yes",Table3[[#This Row],[Column4]],"")</f>
        <v/>
      </c>
      <c r="AT511" s="45" t="str">
        <f>IF(Table3[[#This Row],[51]]="yes",Table3[[#This Row],[Column5]],"")</f>
        <v/>
      </c>
      <c r="AU511" s="29" t="str">
        <f>IF(COUNTBLANK(Table3[[#This Row],[Date 1]:[Date 8]])=7,IF(Table3[[#This Row],[Column9]]&lt;&gt;"",IF(SUM(L511:S511)&lt;&gt;0,Table3[[#This Row],[Column9]],""),""),(SUBSTITUTE(TRIM(SUBSTITUTE(AO511&amp;","&amp;AP511&amp;","&amp;AQ511&amp;","&amp;AR511&amp;","&amp;AS511&amp;","&amp;AT511&amp;",",","," "))," ",", ")))</f>
        <v/>
      </c>
      <c r="AV511" s="35" t="str">
        <f>IF(COUNTBLANK(L511:AC511)&lt;&gt;13,IF(Table3[[#This Row],[Comments]]="Please order in multiples of 20. Minimum order of 100.",IF(COUNTBLANK(Table3[[#This Row],[Date 1]:[Order]])=12,"",1),1),IF(OR(F511="yes",G511="yes",H511="yes",I511="yes",J511="yes",K511="yes"="yes"),1,""))</f>
        <v/>
      </c>
    </row>
    <row r="512" spans="2:48" ht="36" thickBot="1" x14ac:dyDescent="0.4">
      <c r="B512" s="164">
        <v>6235</v>
      </c>
      <c r="C512" s="16" t="s">
        <v>3282</v>
      </c>
      <c r="D512" s="32" t="s">
        <v>481</v>
      </c>
      <c r="E512" s="118"/>
      <c r="F512" s="119" t="s">
        <v>21</v>
      </c>
      <c r="G512" s="30" t="s">
        <v>21</v>
      </c>
      <c r="H512" s="30" t="s">
        <v>128</v>
      </c>
      <c r="I512" s="30" t="s">
        <v>128</v>
      </c>
      <c r="J512" s="30" t="s">
        <v>128</v>
      </c>
      <c r="K512" s="30" t="s">
        <v>21</v>
      </c>
      <c r="L512" s="22"/>
      <c r="M512" s="20"/>
      <c r="N512" s="20"/>
      <c r="O512" s="20"/>
      <c r="P512" s="20"/>
      <c r="Q512" s="20"/>
      <c r="R512" s="20"/>
      <c r="S512" s="120"/>
      <c r="T512" s="181" t="str">
        <f>Table3[[#This Row],[Column12]]</f>
        <v>Auto:</v>
      </c>
      <c r="U512" s="25"/>
      <c r="V512" s="51" t="str">
        <f>IF(Table3[[#This Row],[TagOrderMethod]]="Ratio:","plants per 1 tag",IF(Table3[[#This Row],[TagOrderMethod]]="tags included","",IF(Table3[[#This Row],[TagOrderMethod]]="Qty:","tags",IF(Table3[[#This Row],[TagOrderMethod]]="Auto:",IF(U512&lt;&gt;"","tags","")))))</f>
        <v/>
      </c>
      <c r="W512" s="17">
        <v>50</v>
      </c>
      <c r="X512" s="17" t="str">
        <f>IF(ISNUMBER(SEARCH("tag",Table3[[#This Row],[Notes]])), "Yes", "No")</f>
        <v>No</v>
      </c>
      <c r="Y512" s="17" t="str">
        <f>IF(Table3[[#This Row],[Column11]]="yes","tags included","Auto:")</f>
        <v>Auto:</v>
      </c>
      <c r="Z5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Row],[TagOrderMethod]]="Auto:",IF(U512&gt;0,U512,IF(COUNTBLANK(L512:S512)=8,"",(IF(Table3[[#This Row],[Column11]]&lt;&gt;"no",Table3[[#This Row],[Size]]*(SUM(Table3[[#This Row],[Date 1]:[Date 8]])),"")))),""))),(Table3[[#This Row],[Bundle]])),"")</f>
        <v/>
      </c>
      <c r="AB512" s="94" t="str">
        <f t="shared" si="8"/>
        <v/>
      </c>
      <c r="AC512" s="75"/>
      <c r="AD512" s="42"/>
      <c r="AE512" s="43"/>
      <c r="AF512" s="44"/>
      <c r="AG512" s="134" t="s">
        <v>21</v>
      </c>
      <c r="AH512" s="134" t="s">
        <v>21</v>
      </c>
      <c r="AI512" s="134" t="s">
        <v>4676</v>
      </c>
      <c r="AJ512" s="134" t="s">
        <v>4677</v>
      </c>
      <c r="AK512" s="134" t="s">
        <v>4678</v>
      </c>
      <c r="AL512" s="134" t="s">
        <v>21</v>
      </c>
      <c r="AM512" s="134" t="b">
        <f>IF(AND(Table3[[#This Row],[Column68]]=TRUE,COUNTBLANK(Table3[[#This Row],[Date 1]:[Date 8]])=8),TRUE,FALSE)</f>
        <v>0</v>
      </c>
      <c r="AN512" s="134" t="b">
        <f>COUNTIF(Table3[[#This Row],[512]:[51]],"yes")&gt;0</f>
        <v>0</v>
      </c>
      <c r="AO512" s="45" t="str">
        <f>IF(Table3[[#This Row],[512]]="yes",Table3[[#This Row],[Column1]],"")</f>
        <v/>
      </c>
      <c r="AP512" s="45" t="str">
        <f>IF(Table3[[#This Row],[250]]="yes",Table3[[#This Row],[Column1.5]],"")</f>
        <v/>
      </c>
      <c r="AQ512" s="45" t="str">
        <f>IF(Table3[[#This Row],[288]]="yes",Table3[[#This Row],[Column2]],"")</f>
        <v/>
      </c>
      <c r="AR512" s="45" t="str">
        <f>IF(Table3[[#This Row],[144]]="yes",Table3[[#This Row],[Column3]],"")</f>
        <v/>
      </c>
      <c r="AS512" s="45" t="str">
        <f>IF(Table3[[#This Row],[26]]="yes",Table3[[#This Row],[Column4]],"")</f>
        <v/>
      </c>
      <c r="AT512" s="45" t="str">
        <f>IF(Table3[[#This Row],[51]]="yes",Table3[[#This Row],[Column5]],"")</f>
        <v/>
      </c>
      <c r="AU512" s="29" t="str">
        <f>IF(COUNTBLANK(Table3[[#This Row],[Date 1]:[Date 8]])=7,IF(Table3[[#This Row],[Column9]]&lt;&gt;"",IF(SUM(L512:S512)&lt;&gt;0,Table3[[#This Row],[Column9]],""),""),(SUBSTITUTE(TRIM(SUBSTITUTE(AO512&amp;","&amp;AP512&amp;","&amp;AQ512&amp;","&amp;AR512&amp;","&amp;AS512&amp;","&amp;AT512&amp;",",","," "))," ",", ")))</f>
        <v/>
      </c>
      <c r="AV512" s="35" t="str">
        <f>IF(COUNTBLANK(L512:AC512)&lt;&gt;13,IF(Table3[[#This Row],[Comments]]="Please order in multiples of 20. Minimum order of 100.",IF(COUNTBLANK(Table3[[#This Row],[Date 1]:[Order]])=12,"",1),1),IF(OR(F512="yes",G512="yes",H512="yes",I512="yes",J512="yes",K512="yes"="yes"),1,""))</f>
        <v/>
      </c>
    </row>
    <row r="513" spans="2:48" ht="36" thickBot="1" x14ac:dyDescent="0.4">
      <c r="B513" s="164">
        <v>6240</v>
      </c>
      <c r="C513" s="16" t="s">
        <v>3282</v>
      </c>
      <c r="D513" s="32" t="s">
        <v>482</v>
      </c>
      <c r="E513" s="118"/>
      <c r="F513" s="119" t="s">
        <v>21</v>
      </c>
      <c r="G513" s="30" t="s">
        <v>21</v>
      </c>
      <c r="H513" s="30" t="s">
        <v>128</v>
      </c>
      <c r="I513" s="30" t="s">
        <v>128</v>
      </c>
      <c r="J513" s="30" t="s">
        <v>128</v>
      </c>
      <c r="K513" s="30" t="s">
        <v>21</v>
      </c>
      <c r="L513" s="22"/>
      <c r="M513" s="20"/>
      <c r="N513" s="20"/>
      <c r="O513" s="20"/>
      <c r="P513" s="20"/>
      <c r="Q513" s="20"/>
      <c r="R513" s="20"/>
      <c r="S513" s="120"/>
      <c r="T513" s="181" t="str">
        <f>Table3[[#This Row],[Column12]]</f>
        <v>Auto:</v>
      </c>
      <c r="U513" s="25"/>
      <c r="V513" s="51" t="str">
        <f>IF(Table3[[#This Row],[TagOrderMethod]]="Ratio:","plants per 1 tag",IF(Table3[[#This Row],[TagOrderMethod]]="tags included","",IF(Table3[[#This Row],[TagOrderMethod]]="Qty:","tags",IF(Table3[[#This Row],[TagOrderMethod]]="Auto:",IF(U513&lt;&gt;"","tags","")))))</f>
        <v/>
      </c>
      <c r="W513" s="17">
        <v>50</v>
      </c>
      <c r="X513" s="17" t="str">
        <f>IF(ISNUMBER(SEARCH("tag",Table3[[#This Row],[Notes]])), "Yes", "No")</f>
        <v>No</v>
      </c>
      <c r="Y513" s="17" t="str">
        <f>IF(Table3[[#This Row],[Column11]]="yes","tags included","Auto:")</f>
        <v>Auto:</v>
      </c>
      <c r="Z5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Row],[TagOrderMethod]]="Auto:",IF(U513&gt;0,U513,IF(COUNTBLANK(L513:S513)=8,"",(IF(Table3[[#This Row],[Column11]]&lt;&gt;"no",Table3[[#This Row],[Size]]*(SUM(Table3[[#This Row],[Date 1]:[Date 8]])),"")))),""))),(Table3[[#This Row],[Bundle]])),"")</f>
        <v/>
      </c>
      <c r="AB513" s="94" t="str">
        <f t="shared" si="8"/>
        <v/>
      </c>
      <c r="AC513" s="75"/>
      <c r="AD513" s="42"/>
      <c r="AE513" s="43"/>
      <c r="AF513" s="44"/>
      <c r="AG513" s="134" t="s">
        <v>21</v>
      </c>
      <c r="AH513" s="134" t="s">
        <v>21</v>
      </c>
      <c r="AI513" s="134" t="s">
        <v>4679</v>
      </c>
      <c r="AJ513" s="134" t="s">
        <v>4680</v>
      </c>
      <c r="AK513" s="134" t="s">
        <v>4681</v>
      </c>
      <c r="AL513" s="134" t="s">
        <v>21</v>
      </c>
      <c r="AM513" s="134" t="b">
        <f>IF(AND(Table3[[#This Row],[Column68]]=TRUE,COUNTBLANK(Table3[[#This Row],[Date 1]:[Date 8]])=8),TRUE,FALSE)</f>
        <v>0</v>
      </c>
      <c r="AN513" s="134" t="b">
        <f>COUNTIF(Table3[[#This Row],[512]:[51]],"yes")&gt;0</f>
        <v>0</v>
      </c>
      <c r="AO513" s="45" t="str">
        <f>IF(Table3[[#This Row],[512]]="yes",Table3[[#This Row],[Column1]],"")</f>
        <v/>
      </c>
      <c r="AP513" s="45" t="str">
        <f>IF(Table3[[#This Row],[250]]="yes",Table3[[#This Row],[Column1.5]],"")</f>
        <v/>
      </c>
      <c r="AQ513" s="45" t="str">
        <f>IF(Table3[[#This Row],[288]]="yes",Table3[[#This Row],[Column2]],"")</f>
        <v/>
      </c>
      <c r="AR513" s="45" t="str">
        <f>IF(Table3[[#This Row],[144]]="yes",Table3[[#This Row],[Column3]],"")</f>
        <v/>
      </c>
      <c r="AS513" s="45" t="str">
        <f>IF(Table3[[#This Row],[26]]="yes",Table3[[#This Row],[Column4]],"")</f>
        <v/>
      </c>
      <c r="AT513" s="45" t="str">
        <f>IF(Table3[[#This Row],[51]]="yes",Table3[[#This Row],[Column5]],"")</f>
        <v/>
      </c>
      <c r="AU513" s="29" t="str">
        <f>IF(COUNTBLANK(Table3[[#This Row],[Date 1]:[Date 8]])=7,IF(Table3[[#This Row],[Column9]]&lt;&gt;"",IF(SUM(L513:S513)&lt;&gt;0,Table3[[#This Row],[Column9]],""),""),(SUBSTITUTE(TRIM(SUBSTITUTE(AO513&amp;","&amp;AP513&amp;","&amp;AQ513&amp;","&amp;AR513&amp;","&amp;AS513&amp;","&amp;AT513&amp;",",","," "))," ",", ")))</f>
        <v/>
      </c>
      <c r="AV513" s="35" t="str">
        <f>IF(COUNTBLANK(L513:AC513)&lt;&gt;13,IF(Table3[[#This Row],[Comments]]="Please order in multiples of 20. Minimum order of 100.",IF(COUNTBLANK(Table3[[#This Row],[Date 1]:[Order]])=12,"",1),1),IF(OR(F513="yes",G513="yes",H513="yes",I513="yes",J513="yes",K513="yes"="yes"),1,""))</f>
        <v/>
      </c>
    </row>
    <row r="514" spans="2:48" ht="36" thickBot="1" x14ac:dyDescent="0.4">
      <c r="B514" s="164">
        <v>6305</v>
      </c>
      <c r="C514" s="16" t="s">
        <v>3282</v>
      </c>
      <c r="D514" s="32" t="s">
        <v>2346</v>
      </c>
      <c r="E514" s="118"/>
      <c r="F514" s="119" t="s">
        <v>128</v>
      </c>
      <c r="G514" s="30" t="s">
        <v>128</v>
      </c>
      <c r="H514" s="30" t="s">
        <v>128</v>
      </c>
      <c r="I514" s="30" t="s">
        <v>128</v>
      </c>
      <c r="J514" s="30" t="s">
        <v>21</v>
      </c>
      <c r="K514" s="30" t="s">
        <v>21</v>
      </c>
      <c r="L514" s="22"/>
      <c r="M514" s="20"/>
      <c r="N514" s="20"/>
      <c r="O514" s="20"/>
      <c r="P514" s="20"/>
      <c r="Q514" s="20"/>
      <c r="R514" s="20"/>
      <c r="S514" s="120"/>
      <c r="T514" s="181" t="str">
        <f>Table3[[#This Row],[Column12]]</f>
        <v>Auto:</v>
      </c>
      <c r="U514" s="25"/>
      <c r="V514" s="51" t="str">
        <f>IF(Table3[[#This Row],[TagOrderMethod]]="Ratio:","plants per 1 tag",IF(Table3[[#This Row],[TagOrderMethod]]="tags included","",IF(Table3[[#This Row],[TagOrderMethod]]="Qty:","tags",IF(Table3[[#This Row],[TagOrderMethod]]="Auto:",IF(U514&lt;&gt;"","tags","")))))</f>
        <v/>
      </c>
      <c r="W514" s="17">
        <v>50</v>
      </c>
      <c r="X514" s="17" t="str">
        <f>IF(ISNUMBER(SEARCH("tag",Table3[[#This Row],[Notes]])), "Yes", "No")</f>
        <v>No</v>
      </c>
      <c r="Y514" s="17" t="str">
        <f>IF(Table3[[#This Row],[Column11]]="yes","tags included","Auto:")</f>
        <v>Auto:</v>
      </c>
      <c r="Z5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Row],[TagOrderMethod]]="Auto:",IF(U514&gt;0,U514,IF(COUNTBLANK(L514:S514)=8,"",(IF(Table3[[#This Row],[Column11]]&lt;&gt;"no",Table3[[#This Row],[Size]]*(SUM(Table3[[#This Row],[Date 1]:[Date 8]])),"")))),""))),(Table3[[#This Row],[Bundle]])),"")</f>
        <v/>
      </c>
      <c r="AB514" s="94" t="str">
        <f t="shared" si="8"/>
        <v/>
      </c>
      <c r="AC514" s="75"/>
      <c r="AD514" s="42"/>
      <c r="AE514" s="43"/>
      <c r="AF514" s="44"/>
      <c r="AG514" s="134" t="s">
        <v>4682</v>
      </c>
      <c r="AH514" s="134" t="s">
        <v>4683</v>
      </c>
      <c r="AI514" s="134" t="s">
        <v>4684</v>
      </c>
      <c r="AJ514" s="134" t="s">
        <v>4685</v>
      </c>
      <c r="AK514" s="134" t="s">
        <v>21</v>
      </c>
      <c r="AL514" s="134" t="s">
        <v>21</v>
      </c>
      <c r="AM514" s="134" t="b">
        <f>IF(AND(Table3[[#This Row],[Column68]]=TRUE,COUNTBLANK(Table3[[#This Row],[Date 1]:[Date 8]])=8),TRUE,FALSE)</f>
        <v>0</v>
      </c>
      <c r="AN514" s="134" t="b">
        <f>COUNTIF(Table3[[#This Row],[512]:[51]],"yes")&gt;0</f>
        <v>0</v>
      </c>
      <c r="AO514" s="45" t="str">
        <f>IF(Table3[[#This Row],[512]]="yes",Table3[[#This Row],[Column1]],"")</f>
        <v/>
      </c>
      <c r="AP514" s="45" t="str">
        <f>IF(Table3[[#This Row],[250]]="yes",Table3[[#This Row],[Column1.5]],"")</f>
        <v/>
      </c>
      <c r="AQ514" s="45" t="str">
        <f>IF(Table3[[#This Row],[288]]="yes",Table3[[#This Row],[Column2]],"")</f>
        <v/>
      </c>
      <c r="AR514" s="45" t="str">
        <f>IF(Table3[[#This Row],[144]]="yes",Table3[[#This Row],[Column3]],"")</f>
        <v/>
      </c>
      <c r="AS514" s="45" t="str">
        <f>IF(Table3[[#This Row],[26]]="yes",Table3[[#This Row],[Column4]],"")</f>
        <v/>
      </c>
      <c r="AT514" s="45" t="str">
        <f>IF(Table3[[#This Row],[51]]="yes",Table3[[#This Row],[Column5]],"")</f>
        <v/>
      </c>
      <c r="AU514" s="29" t="str">
        <f>IF(COUNTBLANK(Table3[[#This Row],[Date 1]:[Date 8]])=7,IF(Table3[[#This Row],[Column9]]&lt;&gt;"",IF(SUM(L514:S514)&lt;&gt;0,Table3[[#This Row],[Column9]],""),""),(SUBSTITUTE(TRIM(SUBSTITUTE(AO514&amp;","&amp;AP514&amp;","&amp;AQ514&amp;","&amp;AR514&amp;","&amp;AS514&amp;","&amp;AT514&amp;",",","," "))," ",", ")))</f>
        <v/>
      </c>
      <c r="AV514" s="35" t="str">
        <f>IF(COUNTBLANK(L514:AC514)&lt;&gt;13,IF(Table3[[#This Row],[Comments]]="Please order in multiples of 20. Minimum order of 100.",IF(COUNTBLANK(Table3[[#This Row],[Date 1]:[Order]])=12,"",1),1),IF(OR(F514="yes",G514="yes",H514="yes",I514="yes",J514="yes",K514="yes"="yes"),1,""))</f>
        <v/>
      </c>
    </row>
    <row r="515" spans="2:48" ht="36" thickBot="1" x14ac:dyDescent="0.4">
      <c r="B515" s="164">
        <v>6310</v>
      </c>
      <c r="C515" s="16" t="s">
        <v>3282</v>
      </c>
      <c r="D515" s="32" t="s">
        <v>2347</v>
      </c>
      <c r="E515" s="118"/>
      <c r="F515" s="119" t="s">
        <v>128</v>
      </c>
      <c r="G515" s="30" t="s">
        <v>128</v>
      </c>
      <c r="H515" s="30" t="s">
        <v>128</v>
      </c>
      <c r="I515" s="30" t="s">
        <v>128</v>
      </c>
      <c r="J515" s="30" t="s">
        <v>21</v>
      </c>
      <c r="K515" s="30" t="s">
        <v>21</v>
      </c>
      <c r="L515" s="22"/>
      <c r="M515" s="20"/>
      <c r="N515" s="20"/>
      <c r="O515" s="20"/>
      <c r="P515" s="20"/>
      <c r="Q515" s="20"/>
      <c r="R515" s="20"/>
      <c r="S515" s="120"/>
      <c r="T515" s="181" t="str">
        <f>Table3[[#This Row],[Column12]]</f>
        <v>Auto:</v>
      </c>
      <c r="U515" s="25"/>
      <c r="V515" s="51" t="str">
        <f>IF(Table3[[#This Row],[TagOrderMethod]]="Ratio:","plants per 1 tag",IF(Table3[[#This Row],[TagOrderMethod]]="tags included","",IF(Table3[[#This Row],[TagOrderMethod]]="Qty:","tags",IF(Table3[[#This Row],[TagOrderMethod]]="Auto:",IF(U515&lt;&gt;"","tags","")))))</f>
        <v/>
      </c>
      <c r="W515" s="17">
        <v>50</v>
      </c>
      <c r="X515" s="17" t="str">
        <f>IF(ISNUMBER(SEARCH("tag",Table3[[#This Row],[Notes]])), "Yes", "No")</f>
        <v>No</v>
      </c>
      <c r="Y515" s="17" t="str">
        <f>IF(Table3[[#This Row],[Column11]]="yes","tags included","Auto:")</f>
        <v>Auto:</v>
      </c>
      <c r="Z5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Row],[TagOrderMethod]]="Auto:",IF(U515&gt;0,U515,IF(COUNTBLANK(L515:S515)=8,"",(IF(Table3[[#This Row],[Column11]]&lt;&gt;"no",Table3[[#This Row],[Size]]*(SUM(Table3[[#This Row],[Date 1]:[Date 8]])),"")))),""))),(Table3[[#This Row],[Bundle]])),"")</f>
        <v/>
      </c>
      <c r="AB515" s="94" t="str">
        <f t="shared" ref="AB515:AB578" si="9">IF(SUM(L515:S515)&gt;0,SUM(L515:S515) &amp;" units","")</f>
        <v/>
      </c>
      <c r="AC515" s="75"/>
      <c r="AD515" s="42"/>
      <c r="AE515" s="43"/>
      <c r="AF515" s="44"/>
      <c r="AG515" s="134" t="s">
        <v>4686</v>
      </c>
      <c r="AH515" s="134" t="s">
        <v>4687</v>
      </c>
      <c r="AI515" s="134" t="s">
        <v>4688</v>
      </c>
      <c r="AJ515" s="134" t="s">
        <v>4689</v>
      </c>
      <c r="AK515" s="134" t="s">
        <v>21</v>
      </c>
      <c r="AL515" s="134" t="s">
        <v>21</v>
      </c>
      <c r="AM515" s="134" t="b">
        <f>IF(AND(Table3[[#This Row],[Column68]]=TRUE,COUNTBLANK(Table3[[#This Row],[Date 1]:[Date 8]])=8),TRUE,FALSE)</f>
        <v>0</v>
      </c>
      <c r="AN515" s="134" t="b">
        <f>COUNTIF(Table3[[#This Row],[512]:[51]],"yes")&gt;0</f>
        <v>0</v>
      </c>
      <c r="AO515" s="45" t="str">
        <f>IF(Table3[[#This Row],[512]]="yes",Table3[[#This Row],[Column1]],"")</f>
        <v/>
      </c>
      <c r="AP515" s="45" t="str">
        <f>IF(Table3[[#This Row],[250]]="yes",Table3[[#This Row],[Column1.5]],"")</f>
        <v/>
      </c>
      <c r="AQ515" s="45" t="str">
        <f>IF(Table3[[#This Row],[288]]="yes",Table3[[#This Row],[Column2]],"")</f>
        <v/>
      </c>
      <c r="AR515" s="45" t="str">
        <f>IF(Table3[[#This Row],[144]]="yes",Table3[[#This Row],[Column3]],"")</f>
        <v/>
      </c>
      <c r="AS515" s="45" t="str">
        <f>IF(Table3[[#This Row],[26]]="yes",Table3[[#This Row],[Column4]],"")</f>
        <v/>
      </c>
      <c r="AT515" s="45" t="str">
        <f>IF(Table3[[#This Row],[51]]="yes",Table3[[#This Row],[Column5]],"")</f>
        <v/>
      </c>
      <c r="AU515" s="29" t="str">
        <f>IF(COUNTBLANK(Table3[[#This Row],[Date 1]:[Date 8]])=7,IF(Table3[[#This Row],[Column9]]&lt;&gt;"",IF(SUM(L515:S515)&lt;&gt;0,Table3[[#This Row],[Column9]],""),""),(SUBSTITUTE(TRIM(SUBSTITUTE(AO515&amp;","&amp;AP515&amp;","&amp;AQ515&amp;","&amp;AR515&amp;","&amp;AS515&amp;","&amp;AT515&amp;",",","," "))," ",", ")))</f>
        <v/>
      </c>
      <c r="AV515" s="35" t="str">
        <f>IF(COUNTBLANK(L515:AC515)&lt;&gt;13,IF(Table3[[#This Row],[Comments]]="Please order in multiples of 20. Minimum order of 100.",IF(COUNTBLANK(Table3[[#This Row],[Date 1]:[Order]])=12,"",1),1),IF(OR(F515="yes",G515="yes",H515="yes",I515="yes",J515="yes",K515="yes"="yes"),1,""))</f>
        <v/>
      </c>
    </row>
    <row r="516" spans="2:48" ht="36" thickBot="1" x14ac:dyDescent="0.4">
      <c r="B516" s="164">
        <v>6315</v>
      </c>
      <c r="C516" s="16" t="s">
        <v>3282</v>
      </c>
      <c r="D516" s="32" t="s">
        <v>3335</v>
      </c>
      <c r="E516" s="118"/>
      <c r="F516" s="119" t="s">
        <v>128</v>
      </c>
      <c r="G516" s="30" t="s">
        <v>128</v>
      </c>
      <c r="H516" s="30" t="s">
        <v>128</v>
      </c>
      <c r="I516" s="30" t="s">
        <v>128</v>
      </c>
      <c r="J516" s="30" t="s">
        <v>21</v>
      </c>
      <c r="K516" s="30" t="s">
        <v>21</v>
      </c>
      <c r="L516" s="22"/>
      <c r="M516" s="20"/>
      <c r="N516" s="20"/>
      <c r="O516" s="20"/>
      <c r="P516" s="20"/>
      <c r="Q516" s="20"/>
      <c r="R516" s="20"/>
      <c r="S516" s="120"/>
      <c r="T516" s="181" t="str">
        <f>Table3[[#This Row],[Column12]]</f>
        <v>Auto:</v>
      </c>
      <c r="U516" s="25"/>
      <c r="V516" s="51" t="str">
        <f>IF(Table3[[#This Row],[TagOrderMethod]]="Ratio:","plants per 1 tag",IF(Table3[[#This Row],[TagOrderMethod]]="tags included","",IF(Table3[[#This Row],[TagOrderMethod]]="Qty:","tags",IF(Table3[[#This Row],[TagOrderMethod]]="Auto:",IF(U516&lt;&gt;"","tags","")))))</f>
        <v/>
      </c>
      <c r="W516" s="17">
        <v>50</v>
      </c>
      <c r="X516" s="17" t="str">
        <f>IF(ISNUMBER(SEARCH("tag",Table3[[#This Row],[Notes]])), "Yes", "No")</f>
        <v>No</v>
      </c>
      <c r="Y516" s="17" t="str">
        <f>IF(Table3[[#This Row],[Column11]]="yes","tags included","Auto:")</f>
        <v>Auto:</v>
      </c>
      <c r="Z5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Row],[TagOrderMethod]]="Auto:",IF(U516&gt;0,U516,IF(COUNTBLANK(L516:S516)=8,"",(IF(Table3[[#This Row],[Column11]]&lt;&gt;"no",Table3[[#This Row],[Size]]*(SUM(Table3[[#This Row],[Date 1]:[Date 8]])),"")))),""))),(Table3[[#This Row],[Bundle]])),"")</f>
        <v/>
      </c>
      <c r="AB516" s="94" t="str">
        <f t="shared" si="9"/>
        <v/>
      </c>
      <c r="AC516" s="75"/>
      <c r="AD516" s="42"/>
      <c r="AE516" s="43"/>
      <c r="AF516" s="44"/>
      <c r="AG516" s="134" t="s">
        <v>4690</v>
      </c>
      <c r="AH516" s="134" t="s">
        <v>4691</v>
      </c>
      <c r="AI516" s="134" t="s">
        <v>4692</v>
      </c>
      <c r="AJ516" s="134" t="s">
        <v>4693</v>
      </c>
      <c r="AK516" s="134" t="s">
        <v>21</v>
      </c>
      <c r="AL516" s="134" t="s">
        <v>21</v>
      </c>
      <c r="AM516" s="134" t="b">
        <f>IF(AND(Table3[[#This Row],[Column68]]=TRUE,COUNTBLANK(Table3[[#This Row],[Date 1]:[Date 8]])=8),TRUE,FALSE)</f>
        <v>0</v>
      </c>
      <c r="AN516" s="134" t="b">
        <f>COUNTIF(Table3[[#This Row],[512]:[51]],"yes")&gt;0</f>
        <v>0</v>
      </c>
      <c r="AO516" s="45" t="str">
        <f>IF(Table3[[#This Row],[512]]="yes",Table3[[#This Row],[Column1]],"")</f>
        <v/>
      </c>
      <c r="AP516" s="45" t="str">
        <f>IF(Table3[[#This Row],[250]]="yes",Table3[[#This Row],[Column1.5]],"")</f>
        <v/>
      </c>
      <c r="AQ516" s="45" t="str">
        <f>IF(Table3[[#This Row],[288]]="yes",Table3[[#This Row],[Column2]],"")</f>
        <v/>
      </c>
      <c r="AR516" s="45" t="str">
        <f>IF(Table3[[#This Row],[144]]="yes",Table3[[#This Row],[Column3]],"")</f>
        <v/>
      </c>
      <c r="AS516" s="45" t="str">
        <f>IF(Table3[[#This Row],[26]]="yes",Table3[[#This Row],[Column4]],"")</f>
        <v/>
      </c>
      <c r="AT516" s="45" t="str">
        <f>IF(Table3[[#This Row],[51]]="yes",Table3[[#This Row],[Column5]],"")</f>
        <v/>
      </c>
      <c r="AU516" s="29" t="str">
        <f>IF(COUNTBLANK(Table3[[#This Row],[Date 1]:[Date 8]])=7,IF(Table3[[#This Row],[Column9]]&lt;&gt;"",IF(SUM(L516:S516)&lt;&gt;0,Table3[[#This Row],[Column9]],""),""),(SUBSTITUTE(TRIM(SUBSTITUTE(AO516&amp;","&amp;AP516&amp;","&amp;AQ516&amp;","&amp;AR516&amp;","&amp;AS516&amp;","&amp;AT516&amp;",",","," "))," ",", ")))</f>
        <v/>
      </c>
      <c r="AV516" s="35" t="str">
        <f>IF(COUNTBLANK(L516:AC516)&lt;&gt;13,IF(Table3[[#This Row],[Comments]]="Please order in multiples of 20. Minimum order of 100.",IF(COUNTBLANK(Table3[[#This Row],[Date 1]:[Order]])=12,"",1),1),IF(OR(F516="yes",G516="yes",H516="yes",I516="yes",J516="yes",K516="yes"="yes"),1,""))</f>
        <v/>
      </c>
    </row>
    <row r="517" spans="2:48" ht="36" thickBot="1" x14ac:dyDescent="0.4">
      <c r="B517" s="164">
        <v>6330</v>
      </c>
      <c r="C517" s="16" t="s">
        <v>3282</v>
      </c>
      <c r="D517" s="32" t="s">
        <v>954</v>
      </c>
      <c r="E517" s="118"/>
      <c r="F517" s="119" t="s">
        <v>128</v>
      </c>
      <c r="G517" s="30" t="s">
        <v>128</v>
      </c>
      <c r="H517" s="30" t="s">
        <v>128</v>
      </c>
      <c r="I517" s="30" t="s">
        <v>128</v>
      </c>
      <c r="J517" s="30" t="s">
        <v>21</v>
      </c>
      <c r="K517" s="30" t="s">
        <v>21</v>
      </c>
      <c r="L517" s="22"/>
      <c r="M517" s="20"/>
      <c r="N517" s="20"/>
      <c r="O517" s="20"/>
      <c r="P517" s="20"/>
      <c r="Q517" s="20"/>
      <c r="R517" s="20"/>
      <c r="S517" s="120"/>
      <c r="T517" s="181" t="str">
        <f>Table3[[#This Row],[Column12]]</f>
        <v>Auto:</v>
      </c>
      <c r="U517" s="25"/>
      <c r="V517" s="51" t="str">
        <f>IF(Table3[[#This Row],[TagOrderMethod]]="Ratio:","plants per 1 tag",IF(Table3[[#This Row],[TagOrderMethod]]="tags included","",IF(Table3[[#This Row],[TagOrderMethod]]="Qty:","tags",IF(Table3[[#This Row],[TagOrderMethod]]="Auto:",IF(U517&lt;&gt;"","tags","")))))</f>
        <v/>
      </c>
      <c r="W517" s="17">
        <v>50</v>
      </c>
      <c r="X517" s="17" t="str">
        <f>IF(ISNUMBER(SEARCH("tag",Table3[[#This Row],[Notes]])), "Yes", "No")</f>
        <v>No</v>
      </c>
      <c r="Y517" s="17" t="str">
        <f>IF(Table3[[#This Row],[Column11]]="yes","tags included","Auto:")</f>
        <v>Auto:</v>
      </c>
      <c r="Z5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Row],[TagOrderMethod]]="Auto:",IF(U517&gt;0,U517,IF(COUNTBLANK(L517:S517)=8,"",(IF(Table3[[#This Row],[Column11]]&lt;&gt;"no",Table3[[#This Row],[Size]]*(SUM(Table3[[#This Row],[Date 1]:[Date 8]])),"")))),""))),(Table3[[#This Row],[Bundle]])),"")</f>
        <v/>
      </c>
      <c r="AB517" s="94" t="str">
        <f t="shared" si="9"/>
        <v/>
      </c>
      <c r="AC517" s="75"/>
      <c r="AD517" s="42"/>
      <c r="AE517" s="43"/>
      <c r="AF517" s="44"/>
      <c r="AG517" s="134" t="s">
        <v>4694</v>
      </c>
      <c r="AH517" s="134" t="s">
        <v>4695</v>
      </c>
      <c r="AI517" s="134" t="s">
        <v>4696</v>
      </c>
      <c r="AJ517" s="134" t="s">
        <v>4697</v>
      </c>
      <c r="AK517" s="134" t="s">
        <v>21</v>
      </c>
      <c r="AL517" s="134" t="s">
        <v>21</v>
      </c>
      <c r="AM517" s="134" t="b">
        <f>IF(AND(Table3[[#This Row],[Column68]]=TRUE,COUNTBLANK(Table3[[#This Row],[Date 1]:[Date 8]])=8),TRUE,FALSE)</f>
        <v>0</v>
      </c>
      <c r="AN517" s="134" t="b">
        <f>COUNTIF(Table3[[#This Row],[512]:[51]],"yes")&gt;0</f>
        <v>0</v>
      </c>
      <c r="AO517" s="45" t="str">
        <f>IF(Table3[[#This Row],[512]]="yes",Table3[[#This Row],[Column1]],"")</f>
        <v/>
      </c>
      <c r="AP517" s="45" t="str">
        <f>IF(Table3[[#This Row],[250]]="yes",Table3[[#This Row],[Column1.5]],"")</f>
        <v/>
      </c>
      <c r="AQ517" s="45" t="str">
        <f>IF(Table3[[#This Row],[288]]="yes",Table3[[#This Row],[Column2]],"")</f>
        <v/>
      </c>
      <c r="AR517" s="45" t="str">
        <f>IF(Table3[[#This Row],[144]]="yes",Table3[[#This Row],[Column3]],"")</f>
        <v/>
      </c>
      <c r="AS517" s="45" t="str">
        <f>IF(Table3[[#This Row],[26]]="yes",Table3[[#This Row],[Column4]],"")</f>
        <v/>
      </c>
      <c r="AT517" s="45" t="str">
        <f>IF(Table3[[#This Row],[51]]="yes",Table3[[#This Row],[Column5]],"")</f>
        <v/>
      </c>
      <c r="AU517" s="29" t="str">
        <f>IF(COUNTBLANK(Table3[[#This Row],[Date 1]:[Date 8]])=7,IF(Table3[[#This Row],[Column9]]&lt;&gt;"",IF(SUM(L517:S517)&lt;&gt;0,Table3[[#This Row],[Column9]],""),""),(SUBSTITUTE(TRIM(SUBSTITUTE(AO517&amp;","&amp;AP517&amp;","&amp;AQ517&amp;","&amp;AR517&amp;","&amp;AS517&amp;","&amp;AT517&amp;",",","," "))," ",", ")))</f>
        <v/>
      </c>
      <c r="AV517" s="35" t="str">
        <f>IF(COUNTBLANK(L517:AC517)&lt;&gt;13,IF(Table3[[#This Row],[Comments]]="Please order in multiples of 20. Minimum order of 100.",IF(COUNTBLANK(Table3[[#This Row],[Date 1]:[Order]])=12,"",1),1),IF(OR(F517="yes",G517="yes",H517="yes",I517="yes",J517="yes",K517="yes"="yes"),1,""))</f>
        <v/>
      </c>
    </row>
    <row r="518" spans="2:48" ht="36" thickBot="1" x14ac:dyDescent="0.4">
      <c r="B518" s="164">
        <v>6350</v>
      </c>
      <c r="C518" s="16" t="s">
        <v>3282</v>
      </c>
      <c r="D518" s="32" t="s">
        <v>1316</v>
      </c>
      <c r="E518" s="118"/>
      <c r="F518" s="119" t="s">
        <v>128</v>
      </c>
      <c r="G518" s="30" t="s">
        <v>128</v>
      </c>
      <c r="H518" s="30" t="s">
        <v>128</v>
      </c>
      <c r="I518" s="30" t="s">
        <v>128</v>
      </c>
      <c r="J518" s="30" t="s">
        <v>21</v>
      </c>
      <c r="K518" s="30" t="s">
        <v>21</v>
      </c>
      <c r="L518" s="22"/>
      <c r="M518" s="20"/>
      <c r="N518" s="20"/>
      <c r="O518" s="20"/>
      <c r="P518" s="20"/>
      <c r="Q518" s="20"/>
      <c r="R518" s="20"/>
      <c r="S518" s="120"/>
      <c r="T518" s="181" t="str">
        <f>Table3[[#This Row],[Column12]]</f>
        <v>Auto:</v>
      </c>
      <c r="U518" s="25"/>
      <c r="V518" s="51" t="str">
        <f>IF(Table3[[#This Row],[TagOrderMethod]]="Ratio:","plants per 1 tag",IF(Table3[[#This Row],[TagOrderMethod]]="tags included","",IF(Table3[[#This Row],[TagOrderMethod]]="Qty:","tags",IF(Table3[[#This Row],[TagOrderMethod]]="Auto:",IF(U518&lt;&gt;"","tags","")))))</f>
        <v/>
      </c>
      <c r="W518" s="17">
        <v>50</v>
      </c>
      <c r="X518" s="17" t="str">
        <f>IF(ISNUMBER(SEARCH("tag",Table3[[#This Row],[Notes]])), "Yes", "No")</f>
        <v>No</v>
      </c>
      <c r="Y518" s="17" t="str">
        <f>IF(Table3[[#This Row],[Column11]]="yes","tags included","Auto:")</f>
        <v>Auto:</v>
      </c>
      <c r="Z5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Row],[TagOrderMethod]]="Auto:",IF(U518&gt;0,U518,IF(COUNTBLANK(L518:S518)=8,"",(IF(Table3[[#This Row],[Column11]]&lt;&gt;"no",Table3[[#This Row],[Size]]*(SUM(Table3[[#This Row],[Date 1]:[Date 8]])),"")))),""))),(Table3[[#This Row],[Bundle]])),"")</f>
        <v/>
      </c>
      <c r="AB518" s="94" t="str">
        <f t="shared" si="9"/>
        <v/>
      </c>
      <c r="AC518" s="75"/>
      <c r="AD518" s="42"/>
      <c r="AE518" s="43"/>
      <c r="AF518" s="44"/>
      <c r="AG518" s="134" t="s">
        <v>4698</v>
      </c>
      <c r="AH518" s="134" t="s">
        <v>4699</v>
      </c>
      <c r="AI518" s="134" t="s">
        <v>4700</v>
      </c>
      <c r="AJ518" s="134" t="s">
        <v>4701</v>
      </c>
      <c r="AK518" s="134" t="s">
        <v>21</v>
      </c>
      <c r="AL518" s="134" t="s">
        <v>21</v>
      </c>
      <c r="AM518" s="134" t="b">
        <f>IF(AND(Table3[[#This Row],[Column68]]=TRUE,COUNTBLANK(Table3[[#This Row],[Date 1]:[Date 8]])=8),TRUE,FALSE)</f>
        <v>0</v>
      </c>
      <c r="AN518" s="134" t="b">
        <f>COUNTIF(Table3[[#This Row],[512]:[51]],"yes")&gt;0</f>
        <v>0</v>
      </c>
      <c r="AO518" s="45" t="str">
        <f>IF(Table3[[#This Row],[512]]="yes",Table3[[#This Row],[Column1]],"")</f>
        <v/>
      </c>
      <c r="AP518" s="45" t="str">
        <f>IF(Table3[[#This Row],[250]]="yes",Table3[[#This Row],[Column1.5]],"")</f>
        <v/>
      </c>
      <c r="AQ518" s="45" t="str">
        <f>IF(Table3[[#This Row],[288]]="yes",Table3[[#This Row],[Column2]],"")</f>
        <v/>
      </c>
      <c r="AR518" s="45" t="str">
        <f>IF(Table3[[#This Row],[144]]="yes",Table3[[#This Row],[Column3]],"")</f>
        <v/>
      </c>
      <c r="AS518" s="45" t="str">
        <f>IF(Table3[[#This Row],[26]]="yes",Table3[[#This Row],[Column4]],"")</f>
        <v/>
      </c>
      <c r="AT518" s="45" t="str">
        <f>IF(Table3[[#This Row],[51]]="yes",Table3[[#This Row],[Column5]],"")</f>
        <v/>
      </c>
      <c r="AU518" s="29" t="str">
        <f>IF(COUNTBLANK(Table3[[#This Row],[Date 1]:[Date 8]])=7,IF(Table3[[#This Row],[Column9]]&lt;&gt;"",IF(SUM(L518:S518)&lt;&gt;0,Table3[[#This Row],[Column9]],""),""),(SUBSTITUTE(TRIM(SUBSTITUTE(AO518&amp;","&amp;AP518&amp;","&amp;AQ518&amp;","&amp;AR518&amp;","&amp;AS518&amp;","&amp;AT518&amp;",",","," "))," ",", ")))</f>
        <v/>
      </c>
      <c r="AV518" s="35" t="str">
        <f>IF(COUNTBLANK(L518:AC518)&lt;&gt;13,IF(Table3[[#This Row],[Comments]]="Please order in multiples of 20. Minimum order of 100.",IF(COUNTBLANK(Table3[[#This Row],[Date 1]:[Order]])=12,"",1),1),IF(OR(F518="yes",G518="yes",H518="yes",I518="yes",J518="yes",K518="yes"="yes"),1,""))</f>
        <v/>
      </c>
    </row>
    <row r="519" spans="2:48" ht="36" thickBot="1" x14ac:dyDescent="0.4">
      <c r="B519" s="164">
        <v>6355</v>
      </c>
      <c r="C519" s="16" t="s">
        <v>3282</v>
      </c>
      <c r="D519" s="32" t="s">
        <v>1317</v>
      </c>
      <c r="E519" s="118"/>
      <c r="F519" s="119" t="s">
        <v>128</v>
      </c>
      <c r="G519" s="30" t="s">
        <v>128</v>
      </c>
      <c r="H519" s="30" t="s">
        <v>128</v>
      </c>
      <c r="I519" s="30" t="s">
        <v>128</v>
      </c>
      <c r="J519" s="30" t="s">
        <v>21</v>
      </c>
      <c r="K519" s="30" t="s">
        <v>21</v>
      </c>
      <c r="L519" s="22"/>
      <c r="M519" s="20"/>
      <c r="N519" s="20"/>
      <c r="O519" s="20"/>
      <c r="P519" s="20"/>
      <c r="Q519" s="20"/>
      <c r="R519" s="20"/>
      <c r="S519" s="120"/>
      <c r="T519" s="181" t="str">
        <f>Table3[[#This Row],[Column12]]</f>
        <v>Auto:</v>
      </c>
      <c r="U519" s="25"/>
      <c r="V519" s="51" t="str">
        <f>IF(Table3[[#This Row],[TagOrderMethod]]="Ratio:","plants per 1 tag",IF(Table3[[#This Row],[TagOrderMethod]]="tags included","",IF(Table3[[#This Row],[TagOrderMethod]]="Qty:","tags",IF(Table3[[#This Row],[TagOrderMethod]]="Auto:",IF(U519&lt;&gt;"","tags","")))))</f>
        <v/>
      </c>
      <c r="W519" s="17">
        <v>50</v>
      </c>
      <c r="X519" s="17" t="str">
        <f>IF(ISNUMBER(SEARCH("tag",Table3[[#This Row],[Notes]])), "Yes", "No")</f>
        <v>No</v>
      </c>
      <c r="Y519" s="17" t="str">
        <f>IF(Table3[[#This Row],[Column11]]="yes","tags included","Auto:")</f>
        <v>Auto:</v>
      </c>
      <c r="Z5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Row],[TagOrderMethod]]="Auto:",IF(U519&gt;0,U519,IF(COUNTBLANK(L519:S519)=8,"",(IF(Table3[[#This Row],[Column11]]&lt;&gt;"no",Table3[[#This Row],[Size]]*(SUM(Table3[[#This Row],[Date 1]:[Date 8]])),"")))),""))),(Table3[[#This Row],[Bundle]])),"")</f>
        <v/>
      </c>
      <c r="AB519" s="94" t="str">
        <f t="shared" si="9"/>
        <v/>
      </c>
      <c r="AC519" s="75"/>
      <c r="AD519" s="42"/>
      <c r="AE519" s="43"/>
      <c r="AF519" s="44"/>
      <c r="AG519" s="134" t="s">
        <v>4702</v>
      </c>
      <c r="AH519" s="134" t="s">
        <v>4703</v>
      </c>
      <c r="AI519" s="134" t="s">
        <v>4704</v>
      </c>
      <c r="AJ519" s="134" t="s">
        <v>4705</v>
      </c>
      <c r="AK519" s="134" t="s">
        <v>21</v>
      </c>
      <c r="AL519" s="134" t="s">
        <v>21</v>
      </c>
      <c r="AM519" s="134" t="b">
        <f>IF(AND(Table3[[#This Row],[Column68]]=TRUE,COUNTBLANK(Table3[[#This Row],[Date 1]:[Date 8]])=8),TRUE,FALSE)</f>
        <v>0</v>
      </c>
      <c r="AN519" s="134" t="b">
        <f>COUNTIF(Table3[[#This Row],[512]:[51]],"yes")&gt;0</f>
        <v>0</v>
      </c>
      <c r="AO519" s="45" t="str">
        <f>IF(Table3[[#This Row],[512]]="yes",Table3[[#This Row],[Column1]],"")</f>
        <v/>
      </c>
      <c r="AP519" s="45" t="str">
        <f>IF(Table3[[#This Row],[250]]="yes",Table3[[#This Row],[Column1.5]],"")</f>
        <v/>
      </c>
      <c r="AQ519" s="45" t="str">
        <f>IF(Table3[[#This Row],[288]]="yes",Table3[[#This Row],[Column2]],"")</f>
        <v/>
      </c>
      <c r="AR519" s="45" t="str">
        <f>IF(Table3[[#This Row],[144]]="yes",Table3[[#This Row],[Column3]],"")</f>
        <v/>
      </c>
      <c r="AS519" s="45" t="str">
        <f>IF(Table3[[#This Row],[26]]="yes",Table3[[#This Row],[Column4]],"")</f>
        <v/>
      </c>
      <c r="AT519" s="45" t="str">
        <f>IF(Table3[[#This Row],[51]]="yes",Table3[[#This Row],[Column5]],"")</f>
        <v/>
      </c>
      <c r="AU519" s="29" t="str">
        <f>IF(COUNTBLANK(Table3[[#This Row],[Date 1]:[Date 8]])=7,IF(Table3[[#This Row],[Column9]]&lt;&gt;"",IF(SUM(L519:S519)&lt;&gt;0,Table3[[#This Row],[Column9]],""),""),(SUBSTITUTE(TRIM(SUBSTITUTE(AO519&amp;","&amp;AP519&amp;","&amp;AQ519&amp;","&amp;AR519&amp;","&amp;AS519&amp;","&amp;AT519&amp;",",","," "))," ",", ")))</f>
        <v/>
      </c>
      <c r="AV519" s="35" t="str">
        <f>IF(COUNTBLANK(L519:AC519)&lt;&gt;13,IF(Table3[[#This Row],[Comments]]="Please order in multiples of 20. Minimum order of 100.",IF(COUNTBLANK(Table3[[#This Row],[Date 1]:[Order]])=12,"",1),1),IF(OR(F519="yes",G519="yes",H519="yes",I519="yes",J519="yes",K519="yes"="yes"),1,""))</f>
        <v/>
      </c>
    </row>
    <row r="520" spans="2:48" ht="36" thickBot="1" x14ac:dyDescent="0.4">
      <c r="B520" s="164">
        <v>6360</v>
      </c>
      <c r="C520" s="16" t="s">
        <v>3282</v>
      </c>
      <c r="D520" s="32" t="s">
        <v>770</v>
      </c>
      <c r="E520" s="118"/>
      <c r="F520" s="119" t="s">
        <v>128</v>
      </c>
      <c r="G520" s="30" t="s">
        <v>128</v>
      </c>
      <c r="H520" s="30" t="s">
        <v>128</v>
      </c>
      <c r="I520" s="30" t="s">
        <v>128</v>
      </c>
      <c r="J520" s="30" t="s">
        <v>21</v>
      </c>
      <c r="K520" s="30" t="s">
        <v>21</v>
      </c>
      <c r="L520" s="22"/>
      <c r="M520" s="20"/>
      <c r="N520" s="20"/>
      <c r="O520" s="20"/>
      <c r="P520" s="20"/>
      <c r="Q520" s="20"/>
      <c r="R520" s="20"/>
      <c r="S520" s="120"/>
      <c r="T520" s="181" t="str">
        <f>Table3[[#This Row],[Column12]]</f>
        <v>Auto:</v>
      </c>
      <c r="U520" s="25"/>
      <c r="V520" s="51" t="str">
        <f>IF(Table3[[#This Row],[TagOrderMethod]]="Ratio:","plants per 1 tag",IF(Table3[[#This Row],[TagOrderMethod]]="tags included","",IF(Table3[[#This Row],[TagOrderMethod]]="Qty:","tags",IF(Table3[[#This Row],[TagOrderMethod]]="Auto:",IF(U520&lt;&gt;"","tags","")))))</f>
        <v/>
      </c>
      <c r="W520" s="17">
        <v>50</v>
      </c>
      <c r="X520" s="17" t="str">
        <f>IF(ISNUMBER(SEARCH("tag",Table3[[#This Row],[Notes]])), "Yes", "No")</f>
        <v>No</v>
      </c>
      <c r="Y520" s="17" t="str">
        <f>IF(Table3[[#This Row],[Column11]]="yes","tags included","Auto:")</f>
        <v>Auto:</v>
      </c>
      <c r="Z5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Row],[TagOrderMethod]]="Auto:",IF(U520&gt;0,U520,IF(COUNTBLANK(L520:S520)=8,"",(IF(Table3[[#This Row],[Column11]]&lt;&gt;"no",Table3[[#This Row],[Size]]*(SUM(Table3[[#This Row],[Date 1]:[Date 8]])),"")))),""))),(Table3[[#This Row],[Bundle]])),"")</f>
        <v/>
      </c>
      <c r="AB520" s="94" t="str">
        <f t="shared" si="9"/>
        <v/>
      </c>
      <c r="AC520" s="75"/>
      <c r="AD520" s="42"/>
      <c r="AE520" s="43"/>
      <c r="AF520" s="44"/>
      <c r="AG520" s="134" t="s">
        <v>4706</v>
      </c>
      <c r="AH520" s="134" t="s">
        <v>4707</v>
      </c>
      <c r="AI520" s="134" t="s">
        <v>4708</v>
      </c>
      <c r="AJ520" s="134" t="s">
        <v>4709</v>
      </c>
      <c r="AK520" s="134" t="s">
        <v>21</v>
      </c>
      <c r="AL520" s="134" t="s">
        <v>21</v>
      </c>
      <c r="AM520" s="134" t="b">
        <f>IF(AND(Table3[[#This Row],[Column68]]=TRUE,COUNTBLANK(Table3[[#This Row],[Date 1]:[Date 8]])=8),TRUE,FALSE)</f>
        <v>0</v>
      </c>
      <c r="AN520" s="134" t="b">
        <f>COUNTIF(Table3[[#This Row],[512]:[51]],"yes")&gt;0</f>
        <v>0</v>
      </c>
      <c r="AO520" s="45" t="str">
        <f>IF(Table3[[#This Row],[512]]="yes",Table3[[#This Row],[Column1]],"")</f>
        <v/>
      </c>
      <c r="AP520" s="45" t="str">
        <f>IF(Table3[[#This Row],[250]]="yes",Table3[[#This Row],[Column1.5]],"")</f>
        <v/>
      </c>
      <c r="AQ520" s="45" t="str">
        <f>IF(Table3[[#This Row],[288]]="yes",Table3[[#This Row],[Column2]],"")</f>
        <v/>
      </c>
      <c r="AR520" s="45" t="str">
        <f>IF(Table3[[#This Row],[144]]="yes",Table3[[#This Row],[Column3]],"")</f>
        <v/>
      </c>
      <c r="AS520" s="45" t="str">
        <f>IF(Table3[[#This Row],[26]]="yes",Table3[[#This Row],[Column4]],"")</f>
        <v/>
      </c>
      <c r="AT520" s="45" t="str">
        <f>IF(Table3[[#This Row],[51]]="yes",Table3[[#This Row],[Column5]],"")</f>
        <v/>
      </c>
      <c r="AU520" s="29" t="str">
        <f>IF(COUNTBLANK(Table3[[#This Row],[Date 1]:[Date 8]])=7,IF(Table3[[#This Row],[Column9]]&lt;&gt;"",IF(SUM(L520:S520)&lt;&gt;0,Table3[[#This Row],[Column9]],""),""),(SUBSTITUTE(TRIM(SUBSTITUTE(AO520&amp;","&amp;AP520&amp;","&amp;AQ520&amp;","&amp;AR520&amp;","&amp;AS520&amp;","&amp;AT520&amp;",",","," "))," ",", ")))</f>
        <v/>
      </c>
      <c r="AV520" s="35" t="str">
        <f>IF(COUNTBLANK(L520:AC520)&lt;&gt;13,IF(Table3[[#This Row],[Comments]]="Please order in multiples of 20. Minimum order of 100.",IF(COUNTBLANK(Table3[[#This Row],[Date 1]:[Order]])=12,"",1),1),IF(OR(F520="yes",G520="yes",H520="yes",I520="yes",J520="yes",K520="yes"="yes"),1,""))</f>
        <v/>
      </c>
    </row>
    <row r="521" spans="2:48" ht="36" thickBot="1" x14ac:dyDescent="0.4">
      <c r="B521" s="164">
        <v>6365</v>
      </c>
      <c r="C521" s="16" t="s">
        <v>3282</v>
      </c>
      <c r="D521" s="32" t="s">
        <v>117</v>
      </c>
      <c r="E521" s="118"/>
      <c r="F521" s="119" t="s">
        <v>128</v>
      </c>
      <c r="G521" s="30" t="s">
        <v>128</v>
      </c>
      <c r="H521" s="30" t="s">
        <v>128</v>
      </c>
      <c r="I521" s="30" t="s">
        <v>128</v>
      </c>
      <c r="J521" s="30" t="s">
        <v>21</v>
      </c>
      <c r="K521" s="30" t="s">
        <v>21</v>
      </c>
      <c r="L521" s="22"/>
      <c r="M521" s="20"/>
      <c r="N521" s="20"/>
      <c r="O521" s="20"/>
      <c r="P521" s="20"/>
      <c r="Q521" s="20"/>
      <c r="R521" s="20"/>
      <c r="S521" s="120"/>
      <c r="T521" s="181" t="str">
        <f>Table3[[#This Row],[Column12]]</f>
        <v>Auto:</v>
      </c>
      <c r="U521" s="25"/>
      <c r="V521" s="51" t="str">
        <f>IF(Table3[[#This Row],[TagOrderMethod]]="Ratio:","plants per 1 tag",IF(Table3[[#This Row],[TagOrderMethod]]="tags included","",IF(Table3[[#This Row],[TagOrderMethod]]="Qty:","tags",IF(Table3[[#This Row],[TagOrderMethod]]="Auto:",IF(U521&lt;&gt;"","tags","")))))</f>
        <v/>
      </c>
      <c r="W521" s="17">
        <v>50</v>
      </c>
      <c r="X521" s="17" t="str">
        <f>IF(ISNUMBER(SEARCH("tag",Table3[[#This Row],[Notes]])), "Yes", "No")</f>
        <v>No</v>
      </c>
      <c r="Y521" s="17" t="str">
        <f>IF(Table3[[#This Row],[Column11]]="yes","tags included","Auto:")</f>
        <v>Auto:</v>
      </c>
      <c r="Z5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Row],[TagOrderMethod]]="Auto:",IF(U521&gt;0,U521,IF(COUNTBLANK(L521:S521)=8,"",(IF(Table3[[#This Row],[Column11]]&lt;&gt;"no",Table3[[#This Row],[Size]]*(SUM(Table3[[#This Row],[Date 1]:[Date 8]])),"")))),""))),(Table3[[#This Row],[Bundle]])),"")</f>
        <v/>
      </c>
      <c r="AB521" s="94" t="str">
        <f t="shared" si="9"/>
        <v/>
      </c>
      <c r="AC521" s="75"/>
      <c r="AD521" s="42"/>
      <c r="AE521" s="43"/>
      <c r="AF521" s="44"/>
      <c r="AG521" s="134" t="s">
        <v>4710</v>
      </c>
      <c r="AH521" s="134" t="s">
        <v>4711</v>
      </c>
      <c r="AI521" s="134" t="s">
        <v>4712</v>
      </c>
      <c r="AJ521" s="134" t="s">
        <v>4713</v>
      </c>
      <c r="AK521" s="134" t="s">
        <v>21</v>
      </c>
      <c r="AL521" s="134" t="s">
        <v>21</v>
      </c>
      <c r="AM521" s="134" t="b">
        <f>IF(AND(Table3[[#This Row],[Column68]]=TRUE,COUNTBLANK(Table3[[#This Row],[Date 1]:[Date 8]])=8),TRUE,FALSE)</f>
        <v>0</v>
      </c>
      <c r="AN521" s="134" t="b">
        <f>COUNTIF(Table3[[#This Row],[512]:[51]],"yes")&gt;0</f>
        <v>0</v>
      </c>
      <c r="AO521" s="45" t="str">
        <f>IF(Table3[[#This Row],[512]]="yes",Table3[[#This Row],[Column1]],"")</f>
        <v/>
      </c>
      <c r="AP521" s="45" t="str">
        <f>IF(Table3[[#This Row],[250]]="yes",Table3[[#This Row],[Column1.5]],"")</f>
        <v/>
      </c>
      <c r="AQ521" s="45" t="str">
        <f>IF(Table3[[#This Row],[288]]="yes",Table3[[#This Row],[Column2]],"")</f>
        <v/>
      </c>
      <c r="AR521" s="45" t="str">
        <f>IF(Table3[[#This Row],[144]]="yes",Table3[[#This Row],[Column3]],"")</f>
        <v/>
      </c>
      <c r="AS521" s="45" t="str">
        <f>IF(Table3[[#This Row],[26]]="yes",Table3[[#This Row],[Column4]],"")</f>
        <v/>
      </c>
      <c r="AT521" s="45" t="str">
        <f>IF(Table3[[#This Row],[51]]="yes",Table3[[#This Row],[Column5]],"")</f>
        <v/>
      </c>
      <c r="AU521" s="29" t="str">
        <f>IF(COUNTBLANK(Table3[[#This Row],[Date 1]:[Date 8]])=7,IF(Table3[[#This Row],[Column9]]&lt;&gt;"",IF(SUM(L521:S521)&lt;&gt;0,Table3[[#This Row],[Column9]],""),""),(SUBSTITUTE(TRIM(SUBSTITUTE(AO521&amp;","&amp;AP521&amp;","&amp;AQ521&amp;","&amp;AR521&amp;","&amp;AS521&amp;","&amp;AT521&amp;",",","," "))," ",", ")))</f>
        <v/>
      </c>
      <c r="AV521" s="35" t="str">
        <f>IF(COUNTBLANK(L521:AC521)&lt;&gt;13,IF(Table3[[#This Row],[Comments]]="Please order in multiples of 20. Minimum order of 100.",IF(COUNTBLANK(Table3[[#This Row],[Date 1]:[Order]])=12,"",1),1),IF(OR(F521="yes",G521="yes",H521="yes",I521="yes",J521="yes",K521="yes"="yes"),1,""))</f>
        <v/>
      </c>
    </row>
    <row r="522" spans="2:48" ht="36" thickBot="1" x14ac:dyDescent="0.4">
      <c r="B522" s="164">
        <v>6370</v>
      </c>
      <c r="C522" s="16" t="s">
        <v>3282</v>
      </c>
      <c r="D522" s="32" t="s">
        <v>1828</v>
      </c>
      <c r="E522" s="118"/>
      <c r="F522" s="119" t="s">
        <v>128</v>
      </c>
      <c r="G522" s="30" t="s">
        <v>128</v>
      </c>
      <c r="H522" s="30" t="s">
        <v>128</v>
      </c>
      <c r="I522" s="30" t="s">
        <v>128</v>
      </c>
      <c r="J522" s="30" t="s">
        <v>21</v>
      </c>
      <c r="K522" s="30" t="s">
        <v>21</v>
      </c>
      <c r="L522" s="22"/>
      <c r="M522" s="20"/>
      <c r="N522" s="20"/>
      <c r="O522" s="20"/>
      <c r="P522" s="20"/>
      <c r="Q522" s="20"/>
      <c r="R522" s="20"/>
      <c r="S522" s="120"/>
      <c r="T522" s="181" t="str">
        <f>Table3[[#This Row],[Column12]]</f>
        <v>Auto:</v>
      </c>
      <c r="U522" s="25"/>
      <c r="V522" s="51" t="str">
        <f>IF(Table3[[#This Row],[TagOrderMethod]]="Ratio:","plants per 1 tag",IF(Table3[[#This Row],[TagOrderMethod]]="tags included","",IF(Table3[[#This Row],[TagOrderMethod]]="Qty:","tags",IF(Table3[[#This Row],[TagOrderMethod]]="Auto:",IF(U522&lt;&gt;"","tags","")))))</f>
        <v/>
      </c>
      <c r="W522" s="17">
        <v>50</v>
      </c>
      <c r="X522" s="17" t="str">
        <f>IF(ISNUMBER(SEARCH("tag",Table3[[#This Row],[Notes]])), "Yes", "No")</f>
        <v>No</v>
      </c>
      <c r="Y522" s="17" t="str">
        <f>IF(Table3[[#This Row],[Column11]]="yes","tags included","Auto:")</f>
        <v>Auto:</v>
      </c>
      <c r="Z5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Row],[TagOrderMethod]]="Auto:",IF(U522&gt;0,U522,IF(COUNTBLANK(L522:S522)=8,"",(IF(Table3[[#This Row],[Column11]]&lt;&gt;"no",Table3[[#This Row],[Size]]*(SUM(Table3[[#This Row],[Date 1]:[Date 8]])),"")))),""))),(Table3[[#This Row],[Bundle]])),"")</f>
        <v/>
      </c>
      <c r="AB522" s="94" t="str">
        <f t="shared" si="9"/>
        <v/>
      </c>
      <c r="AC522" s="75"/>
      <c r="AD522" s="42"/>
      <c r="AE522" s="43"/>
      <c r="AF522" s="44"/>
      <c r="AG522" s="134" t="s">
        <v>4714</v>
      </c>
      <c r="AH522" s="134" t="s">
        <v>4715</v>
      </c>
      <c r="AI522" s="134" t="s">
        <v>4716</v>
      </c>
      <c r="AJ522" s="134" t="s">
        <v>4717</v>
      </c>
      <c r="AK522" s="134" t="s">
        <v>21</v>
      </c>
      <c r="AL522" s="134" t="s">
        <v>21</v>
      </c>
      <c r="AM522" s="134" t="b">
        <f>IF(AND(Table3[[#This Row],[Column68]]=TRUE,COUNTBLANK(Table3[[#This Row],[Date 1]:[Date 8]])=8),TRUE,FALSE)</f>
        <v>0</v>
      </c>
      <c r="AN522" s="134" t="b">
        <f>COUNTIF(Table3[[#This Row],[512]:[51]],"yes")&gt;0</f>
        <v>0</v>
      </c>
      <c r="AO522" s="45" t="str">
        <f>IF(Table3[[#This Row],[512]]="yes",Table3[[#This Row],[Column1]],"")</f>
        <v/>
      </c>
      <c r="AP522" s="45" t="str">
        <f>IF(Table3[[#This Row],[250]]="yes",Table3[[#This Row],[Column1.5]],"")</f>
        <v/>
      </c>
      <c r="AQ522" s="45" t="str">
        <f>IF(Table3[[#This Row],[288]]="yes",Table3[[#This Row],[Column2]],"")</f>
        <v/>
      </c>
      <c r="AR522" s="45" t="str">
        <f>IF(Table3[[#This Row],[144]]="yes",Table3[[#This Row],[Column3]],"")</f>
        <v/>
      </c>
      <c r="AS522" s="45" t="str">
        <f>IF(Table3[[#This Row],[26]]="yes",Table3[[#This Row],[Column4]],"")</f>
        <v/>
      </c>
      <c r="AT522" s="45" t="str">
        <f>IF(Table3[[#This Row],[51]]="yes",Table3[[#This Row],[Column5]],"")</f>
        <v/>
      </c>
      <c r="AU522" s="29" t="str">
        <f>IF(COUNTBLANK(Table3[[#This Row],[Date 1]:[Date 8]])=7,IF(Table3[[#This Row],[Column9]]&lt;&gt;"",IF(SUM(L522:S522)&lt;&gt;0,Table3[[#This Row],[Column9]],""),""),(SUBSTITUTE(TRIM(SUBSTITUTE(AO522&amp;","&amp;AP522&amp;","&amp;AQ522&amp;","&amp;AR522&amp;","&amp;AS522&amp;","&amp;AT522&amp;",",","," "))," ",", ")))</f>
        <v/>
      </c>
      <c r="AV522" s="35" t="str">
        <f>IF(COUNTBLANK(L522:AC522)&lt;&gt;13,IF(Table3[[#This Row],[Comments]]="Please order in multiples of 20. Minimum order of 100.",IF(COUNTBLANK(Table3[[#This Row],[Date 1]:[Order]])=12,"",1),1),IF(OR(F522="yes",G522="yes",H522="yes",I522="yes",J522="yes",K522="yes"="yes"),1,""))</f>
        <v/>
      </c>
    </row>
    <row r="523" spans="2:48" ht="36" thickBot="1" x14ac:dyDescent="0.4">
      <c r="B523" s="164">
        <v>6375</v>
      </c>
      <c r="C523" s="16" t="s">
        <v>3282</v>
      </c>
      <c r="D523" s="32" t="s">
        <v>1318</v>
      </c>
      <c r="E523" s="118"/>
      <c r="F523" s="119" t="s">
        <v>128</v>
      </c>
      <c r="G523" s="30" t="s">
        <v>128</v>
      </c>
      <c r="H523" s="30" t="s">
        <v>128</v>
      </c>
      <c r="I523" s="30" t="s">
        <v>128</v>
      </c>
      <c r="J523" s="30" t="s">
        <v>21</v>
      </c>
      <c r="K523" s="30" t="s">
        <v>21</v>
      </c>
      <c r="L523" s="22"/>
      <c r="M523" s="20"/>
      <c r="N523" s="20"/>
      <c r="O523" s="20"/>
      <c r="P523" s="20"/>
      <c r="Q523" s="20"/>
      <c r="R523" s="20"/>
      <c r="S523" s="120"/>
      <c r="T523" s="181" t="str">
        <f>Table3[[#This Row],[Column12]]</f>
        <v>Auto:</v>
      </c>
      <c r="U523" s="25"/>
      <c r="V523" s="51" t="str">
        <f>IF(Table3[[#This Row],[TagOrderMethod]]="Ratio:","plants per 1 tag",IF(Table3[[#This Row],[TagOrderMethod]]="tags included","",IF(Table3[[#This Row],[TagOrderMethod]]="Qty:","tags",IF(Table3[[#This Row],[TagOrderMethod]]="Auto:",IF(U523&lt;&gt;"","tags","")))))</f>
        <v/>
      </c>
      <c r="W523" s="17">
        <v>50</v>
      </c>
      <c r="X523" s="17" t="str">
        <f>IF(ISNUMBER(SEARCH("tag",Table3[[#This Row],[Notes]])), "Yes", "No")</f>
        <v>No</v>
      </c>
      <c r="Y523" s="17" t="str">
        <f>IF(Table3[[#This Row],[Column11]]="yes","tags included","Auto:")</f>
        <v>Auto:</v>
      </c>
      <c r="Z5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Row],[TagOrderMethod]]="Auto:",IF(U523&gt;0,U523,IF(COUNTBLANK(L523:S523)=8,"",(IF(Table3[[#This Row],[Column11]]&lt;&gt;"no",Table3[[#This Row],[Size]]*(SUM(Table3[[#This Row],[Date 1]:[Date 8]])),"")))),""))),(Table3[[#This Row],[Bundle]])),"")</f>
        <v/>
      </c>
      <c r="AB523" s="94" t="str">
        <f t="shared" si="9"/>
        <v/>
      </c>
      <c r="AC523" s="75"/>
      <c r="AD523" s="42"/>
      <c r="AE523" s="43"/>
      <c r="AF523" s="44"/>
      <c r="AG523" s="134" t="s">
        <v>4718</v>
      </c>
      <c r="AH523" s="134" t="s">
        <v>4719</v>
      </c>
      <c r="AI523" s="134" t="s">
        <v>4720</v>
      </c>
      <c r="AJ523" s="134" t="s">
        <v>4721</v>
      </c>
      <c r="AK523" s="134" t="s">
        <v>21</v>
      </c>
      <c r="AL523" s="134" t="s">
        <v>21</v>
      </c>
      <c r="AM523" s="134" t="b">
        <f>IF(AND(Table3[[#This Row],[Column68]]=TRUE,COUNTBLANK(Table3[[#This Row],[Date 1]:[Date 8]])=8),TRUE,FALSE)</f>
        <v>0</v>
      </c>
      <c r="AN523" s="134" t="b">
        <f>COUNTIF(Table3[[#This Row],[512]:[51]],"yes")&gt;0</f>
        <v>0</v>
      </c>
      <c r="AO523" s="45" t="str">
        <f>IF(Table3[[#This Row],[512]]="yes",Table3[[#This Row],[Column1]],"")</f>
        <v/>
      </c>
      <c r="AP523" s="45" t="str">
        <f>IF(Table3[[#This Row],[250]]="yes",Table3[[#This Row],[Column1.5]],"")</f>
        <v/>
      </c>
      <c r="AQ523" s="45" t="str">
        <f>IF(Table3[[#This Row],[288]]="yes",Table3[[#This Row],[Column2]],"")</f>
        <v/>
      </c>
      <c r="AR523" s="45" t="str">
        <f>IF(Table3[[#This Row],[144]]="yes",Table3[[#This Row],[Column3]],"")</f>
        <v/>
      </c>
      <c r="AS523" s="45" t="str">
        <f>IF(Table3[[#This Row],[26]]="yes",Table3[[#This Row],[Column4]],"")</f>
        <v/>
      </c>
      <c r="AT523" s="45" t="str">
        <f>IF(Table3[[#This Row],[51]]="yes",Table3[[#This Row],[Column5]],"")</f>
        <v/>
      </c>
      <c r="AU523" s="29" t="str">
        <f>IF(COUNTBLANK(Table3[[#This Row],[Date 1]:[Date 8]])=7,IF(Table3[[#This Row],[Column9]]&lt;&gt;"",IF(SUM(L523:S523)&lt;&gt;0,Table3[[#This Row],[Column9]],""),""),(SUBSTITUTE(TRIM(SUBSTITUTE(AO523&amp;","&amp;AP523&amp;","&amp;AQ523&amp;","&amp;AR523&amp;","&amp;AS523&amp;","&amp;AT523&amp;",",","," "))," ",", ")))</f>
        <v/>
      </c>
      <c r="AV523" s="35" t="str">
        <f>IF(COUNTBLANK(L523:AC523)&lt;&gt;13,IF(Table3[[#This Row],[Comments]]="Please order in multiples of 20. Minimum order of 100.",IF(COUNTBLANK(Table3[[#This Row],[Date 1]:[Order]])=12,"",1),1),IF(OR(F523="yes",G523="yes",H523="yes",I523="yes",J523="yes",K523="yes"="yes"),1,""))</f>
        <v/>
      </c>
    </row>
    <row r="524" spans="2:48" ht="36" thickBot="1" x14ac:dyDescent="0.4">
      <c r="B524" s="164">
        <v>6380</v>
      </c>
      <c r="C524" s="16" t="s">
        <v>3282</v>
      </c>
      <c r="D524" s="32" t="s">
        <v>1319</v>
      </c>
      <c r="E524" s="118"/>
      <c r="F524" s="119" t="s">
        <v>128</v>
      </c>
      <c r="G524" s="30" t="s">
        <v>128</v>
      </c>
      <c r="H524" s="30" t="s">
        <v>128</v>
      </c>
      <c r="I524" s="30" t="s">
        <v>128</v>
      </c>
      <c r="J524" s="30" t="s">
        <v>21</v>
      </c>
      <c r="K524" s="30" t="s">
        <v>21</v>
      </c>
      <c r="L524" s="22"/>
      <c r="M524" s="20"/>
      <c r="N524" s="20"/>
      <c r="O524" s="20"/>
      <c r="P524" s="20"/>
      <c r="Q524" s="20"/>
      <c r="R524" s="20"/>
      <c r="S524" s="120"/>
      <c r="T524" s="181" t="str">
        <f>Table3[[#This Row],[Column12]]</f>
        <v>Auto:</v>
      </c>
      <c r="U524" s="25"/>
      <c r="V524" s="51" t="str">
        <f>IF(Table3[[#This Row],[TagOrderMethod]]="Ratio:","plants per 1 tag",IF(Table3[[#This Row],[TagOrderMethod]]="tags included","",IF(Table3[[#This Row],[TagOrderMethod]]="Qty:","tags",IF(Table3[[#This Row],[TagOrderMethod]]="Auto:",IF(U524&lt;&gt;"","tags","")))))</f>
        <v/>
      </c>
      <c r="W524" s="17">
        <v>50</v>
      </c>
      <c r="X524" s="17" t="str">
        <f>IF(ISNUMBER(SEARCH("tag",Table3[[#This Row],[Notes]])), "Yes", "No")</f>
        <v>No</v>
      </c>
      <c r="Y524" s="17" t="str">
        <f>IF(Table3[[#This Row],[Column11]]="yes","tags included","Auto:")</f>
        <v>Auto:</v>
      </c>
      <c r="Z5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Row],[TagOrderMethod]]="Auto:",IF(U524&gt;0,U524,IF(COUNTBLANK(L524:S524)=8,"",(IF(Table3[[#This Row],[Column11]]&lt;&gt;"no",Table3[[#This Row],[Size]]*(SUM(Table3[[#This Row],[Date 1]:[Date 8]])),"")))),""))),(Table3[[#This Row],[Bundle]])),"")</f>
        <v/>
      </c>
      <c r="AB524" s="94" t="str">
        <f t="shared" si="9"/>
        <v/>
      </c>
      <c r="AC524" s="75"/>
      <c r="AD524" s="42"/>
      <c r="AE524" s="43"/>
      <c r="AF524" s="44"/>
      <c r="AG524" s="134" t="s">
        <v>4722</v>
      </c>
      <c r="AH524" s="134" t="s">
        <v>4723</v>
      </c>
      <c r="AI524" s="134" t="s">
        <v>4724</v>
      </c>
      <c r="AJ524" s="134" t="s">
        <v>4725</v>
      </c>
      <c r="AK524" s="134" t="s">
        <v>21</v>
      </c>
      <c r="AL524" s="134" t="s">
        <v>21</v>
      </c>
      <c r="AM524" s="134" t="b">
        <f>IF(AND(Table3[[#This Row],[Column68]]=TRUE,COUNTBLANK(Table3[[#This Row],[Date 1]:[Date 8]])=8),TRUE,FALSE)</f>
        <v>0</v>
      </c>
      <c r="AN524" s="134" t="b">
        <f>COUNTIF(Table3[[#This Row],[512]:[51]],"yes")&gt;0</f>
        <v>0</v>
      </c>
      <c r="AO524" s="45" t="str">
        <f>IF(Table3[[#This Row],[512]]="yes",Table3[[#This Row],[Column1]],"")</f>
        <v/>
      </c>
      <c r="AP524" s="45" t="str">
        <f>IF(Table3[[#This Row],[250]]="yes",Table3[[#This Row],[Column1.5]],"")</f>
        <v/>
      </c>
      <c r="AQ524" s="45" t="str">
        <f>IF(Table3[[#This Row],[288]]="yes",Table3[[#This Row],[Column2]],"")</f>
        <v/>
      </c>
      <c r="AR524" s="45" t="str">
        <f>IF(Table3[[#This Row],[144]]="yes",Table3[[#This Row],[Column3]],"")</f>
        <v/>
      </c>
      <c r="AS524" s="45" t="str">
        <f>IF(Table3[[#This Row],[26]]="yes",Table3[[#This Row],[Column4]],"")</f>
        <v/>
      </c>
      <c r="AT524" s="45" t="str">
        <f>IF(Table3[[#This Row],[51]]="yes",Table3[[#This Row],[Column5]],"")</f>
        <v/>
      </c>
      <c r="AU524" s="29" t="str">
        <f>IF(COUNTBLANK(Table3[[#This Row],[Date 1]:[Date 8]])=7,IF(Table3[[#This Row],[Column9]]&lt;&gt;"",IF(SUM(L524:S524)&lt;&gt;0,Table3[[#This Row],[Column9]],""),""),(SUBSTITUTE(TRIM(SUBSTITUTE(AO524&amp;","&amp;AP524&amp;","&amp;AQ524&amp;","&amp;AR524&amp;","&amp;AS524&amp;","&amp;AT524&amp;",",","," "))," ",", ")))</f>
        <v/>
      </c>
      <c r="AV524" s="35" t="str">
        <f>IF(COUNTBLANK(L524:AC524)&lt;&gt;13,IF(Table3[[#This Row],[Comments]]="Please order in multiples of 20. Minimum order of 100.",IF(COUNTBLANK(Table3[[#This Row],[Date 1]:[Order]])=12,"",1),1),IF(OR(F524="yes",G524="yes",H524="yes",I524="yes",J524="yes",K524="yes"="yes"),1,""))</f>
        <v/>
      </c>
    </row>
    <row r="525" spans="2:48" ht="36" thickBot="1" x14ac:dyDescent="0.4">
      <c r="B525" s="164">
        <v>6385</v>
      </c>
      <c r="C525" s="16" t="s">
        <v>3282</v>
      </c>
      <c r="D525" s="32" t="s">
        <v>1320</v>
      </c>
      <c r="E525" s="118"/>
      <c r="F525" s="119" t="s">
        <v>128</v>
      </c>
      <c r="G525" s="30" t="s">
        <v>128</v>
      </c>
      <c r="H525" s="30" t="s">
        <v>128</v>
      </c>
      <c r="I525" s="30" t="s">
        <v>128</v>
      </c>
      <c r="J525" s="30" t="s">
        <v>21</v>
      </c>
      <c r="K525" s="30" t="s">
        <v>21</v>
      </c>
      <c r="L525" s="22"/>
      <c r="M525" s="20"/>
      <c r="N525" s="20"/>
      <c r="O525" s="20"/>
      <c r="P525" s="20"/>
      <c r="Q525" s="20"/>
      <c r="R525" s="20"/>
      <c r="S525" s="120"/>
      <c r="T525" s="181" t="str">
        <f>Table3[[#This Row],[Column12]]</f>
        <v>Auto:</v>
      </c>
      <c r="U525" s="25"/>
      <c r="V525" s="51" t="str">
        <f>IF(Table3[[#This Row],[TagOrderMethod]]="Ratio:","plants per 1 tag",IF(Table3[[#This Row],[TagOrderMethod]]="tags included","",IF(Table3[[#This Row],[TagOrderMethod]]="Qty:","tags",IF(Table3[[#This Row],[TagOrderMethod]]="Auto:",IF(U525&lt;&gt;"","tags","")))))</f>
        <v/>
      </c>
      <c r="W525" s="17">
        <v>50</v>
      </c>
      <c r="X525" s="17" t="str">
        <f>IF(ISNUMBER(SEARCH("tag",Table3[[#This Row],[Notes]])), "Yes", "No")</f>
        <v>No</v>
      </c>
      <c r="Y525" s="17" t="str">
        <f>IF(Table3[[#This Row],[Column11]]="yes","tags included","Auto:")</f>
        <v>Auto:</v>
      </c>
      <c r="Z5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Row],[TagOrderMethod]]="Auto:",IF(U525&gt;0,U525,IF(COUNTBLANK(L525:S525)=8,"",(IF(Table3[[#This Row],[Column11]]&lt;&gt;"no",Table3[[#This Row],[Size]]*(SUM(Table3[[#This Row],[Date 1]:[Date 8]])),"")))),""))),(Table3[[#This Row],[Bundle]])),"")</f>
        <v/>
      </c>
      <c r="AB525" s="94" t="str">
        <f t="shared" si="9"/>
        <v/>
      </c>
      <c r="AC525" s="75"/>
      <c r="AD525" s="42"/>
      <c r="AE525" s="43"/>
      <c r="AF525" s="44"/>
      <c r="AG525" s="134" t="s">
        <v>4726</v>
      </c>
      <c r="AH525" s="134" t="s">
        <v>4727</v>
      </c>
      <c r="AI525" s="134" t="s">
        <v>4728</v>
      </c>
      <c r="AJ525" s="134" t="s">
        <v>4729</v>
      </c>
      <c r="AK525" s="134" t="s">
        <v>21</v>
      </c>
      <c r="AL525" s="134" t="s">
        <v>21</v>
      </c>
      <c r="AM525" s="134" t="b">
        <f>IF(AND(Table3[[#This Row],[Column68]]=TRUE,COUNTBLANK(Table3[[#This Row],[Date 1]:[Date 8]])=8),TRUE,FALSE)</f>
        <v>0</v>
      </c>
      <c r="AN525" s="134" t="b">
        <f>COUNTIF(Table3[[#This Row],[512]:[51]],"yes")&gt;0</f>
        <v>0</v>
      </c>
      <c r="AO525" s="45" t="str">
        <f>IF(Table3[[#This Row],[512]]="yes",Table3[[#This Row],[Column1]],"")</f>
        <v/>
      </c>
      <c r="AP525" s="45" t="str">
        <f>IF(Table3[[#This Row],[250]]="yes",Table3[[#This Row],[Column1.5]],"")</f>
        <v/>
      </c>
      <c r="AQ525" s="45" t="str">
        <f>IF(Table3[[#This Row],[288]]="yes",Table3[[#This Row],[Column2]],"")</f>
        <v/>
      </c>
      <c r="AR525" s="45" t="str">
        <f>IF(Table3[[#This Row],[144]]="yes",Table3[[#This Row],[Column3]],"")</f>
        <v/>
      </c>
      <c r="AS525" s="45" t="str">
        <f>IF(Table3[[#This Row],[26]]="yes",Table3[[#This Row],[Column4]],"")</f>
        <v/>
      </c>
      <c r="AT525" s="45" t="str">
        <f>IF(Table3[[#This Row],[51]]="yes",Table3[[#This Row],[Column5]],"")</f>
        <v/>
      </c>
      <c r="AU525" s="29" t="str">
        <f>IF(COUNTBLANK(Table3[[#This Row],[Date 1]:[Date 8]])=7,IF(Table3[[#This Row],[Column9]]&lt;&gt;"",IF(SUM(L525:S525)&lt;&gt;0,Table3[[#This Row],[Column9]],""),""),(SUBSTITUTE(TRIM(SUBSTITUTE(AO525&amp;","&amp;AP525&amp;","&amp;AQ525&amp;","&amp;AR525&amp;","&amp;AS525&amp;","&amp;AT525&amp;",",","," "))," ",", ")))</f>
        <v/>
      </c>
      <c r="AV525" s="35" t="str">
        <f>IF(COUNTBLANK(L525:AC525)&lt;&gt;13,IF(Table3[[#This Row],[Comments]]="Please order in multiples of 20. Minimum order of 100.",IF(COUNTBLANK(Table3[[#This Row],[Date 1]:[Order]])=12,"",1),1),IF(OR(F525="yes",G525="yes",H525="yes",I525="yes",J525="yes",K525="yes"="yes"),1,""))</f>
        <v/>
      </c>
    </row>
    <row r="526" spans="2:48" ht="36" thickBot="1" x14ac:dyDescent="0.4">
      <c r="B526" s="164">
        <v>6390</v>
      </c>
      <c r="C526" s="16" t="s">
        <v>3282</v>
      </c>
      <c r="D526" s="32" t="s">
        <v>1321</v>
      </c>
      <c r="E526" s="118"/>
      <c r="F526" s="119" t="s">
        <v>128</v>
      </c>
      <c r="G526" s="30" t="s">
        <v>128</v>
      </c>
      <c r="H526" s="30" t="s">
        <v>128</v>
      </c>
      <c r="I526" s="30" t="s">
        <v>128</v>
      </c>
      <c r="J526" s="30" t="s">
        <v>21</v>
      </c>
      <c r="K526" s="30" t="s">
        <v>21</v>
      </c>
      <c r="L526" s="22"/>
      <c r="M526" s="20"/>
      <c r="N526" s="20"/>
      <c r="O526" s="20"/>
      <c r="P526" s="20"/>
      <c r="Q526" s="20"/>
      <c r="R526" s="20"/>
      <c r="S526" s="120"/>
      <c r="T526" s="181" t="str">
        <f>Table3[[#This Row],[Column12]]</f>
        <v>Auto:</v>
      </c>
      <c r="U526" s="25"/>
      <c r="V526" s="51" t="str">
        <f>IF(Table3[[#This Row],[TagOrderMethod]]="Ratio:","plants per 1 tag",IF(Table3[[#This Row],[TagOrderMethod]]="tags included","",IF(Table3[[#This Row],[TagOrderMethod]]="Qty:","tags",IF(Table3[[#This Row],[TagOrderMethod]]="Auto:",IF(U526&lt;&gt;"","tags","")))))</f>
        <v/>
      </c>
      <c r="W526" s="17">
        <v>50</v>
      </c>
      <c r="X526" s="17" t="str">
        <f>IF(ISNUMBER(SEARCH("tag",Table3[[#This Row],[Notes]])), "Yes", "No")</f>
        <v>No</v>
      </c>
      <c r="Y526" s="17" t="str">
        <f>IF(Table3[[#This Row],[Column11]]="yes","tags included","Auto:")</f>
        <v>Auto:</v>
      </c>
      <c r="Z5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Row],[TagOrderMethod]]="Auto:",IF(U526&gt;0,U526,IF(COUNTBLANK(L526:S526)=8,"",(IF(Table3[[#This Row],[Column11]]&lt;&gt;"no",Table3[[#This Row],[Size]]*(SUM(Table3[[#This Row],[Date 1]:[Date 8]])),"")))),""))),(Table3[[#This Row],[Bundle]])),"")</f>
        <v/>
      </c>
      <c r="AB526" s="94" t="str">
        <f t="shared" si="9"/>
        <v/>
      </c>
      <c r="AC526" s="75"/>
      <c r="AD526" s="42"/>
      <c r="AE526" s="43"/>
      <c r="AF526" s="44"/>
      <c r="AG526" s="134" t="s">
        <v>4730</v>
      </c>
      <c r="AH526" s="134" t="s">
        <v>4731</v>
      </c>
      <c r="AI526" s="134" t="s">
        <v>4732</v>
      </c>
      <c r="AJ526" s="134" t="s">
        <v>4733</v>
      </c>
      <c r="AK526" s="134" t="s">
        <v>21</v>
      </c>
      <c r="AL526" s="134" t="s">
        <v>21</v>
      </c>
      <c r="AM526" s="134" t="b">
        <f>IF(AND(Table3[[#This Row],[Column68]]=TRUE,COUNTBLANK(Table3[[#This Row],[Date 1]:[Date 8]])=8),TRUE,FALSE)</f>
        <v>0</v>
      </c>
      <c r="AN526" s="134" t="b">
        <f>COUNTIF(Table3[[#This Row],[512]:[51]],"yes")&gt;0</f>
        <v>0</v>
      </c>
      <c r="AO526" s="45" t="str">
        <f>IF(Table3[[#This Row],[512]]="yes",Table3[[#This Row],[Column1]],"")</f>
        <v/>
      </c>
      <c r="AP526" s="45" t="str">
        <f>IF(Table3[[#This Row],[250]]="yes",Table3[[#This Row],[Column1.5]],"")</f>
        <v/>
      </c>
      <c r="AQ526" s="45" t="str">
        <f>IF(Table3[[#This Row],[288]]="yes",Table3[[#This Row],[Column2]],"")</f>
        <v/>
      </c>
      <c r="AR526" s="45" t="str">
        <f>IF(Table3[[#This Row],[144]]="yes",Table3[[#This Row],[Column3]],"")</f>
        <v/>
      </c>
      <c r="AS526" s="45" t="str">
        <f>IF(Table3[[#This Row],[26]]="yes",Table3[[#This Row],[Column4]],"")</f>
        <v/>
      </c>
      <c r="AT526" s="45" t="str">
        <f>IF(Table3[[#This Row],[51]]="yes",Table3[[#This Row],[Column5]],"")</f>
        <v/>
      </c>
      <c r="AU526" s="29" t="str">
        <f>IF(COUNTBLANK(Table3[[#This Row],[Date 1]:[Date 8]])=7,IF(Table3[[#This Row],[Column9]]&lt;&gt;"",IF(SUM(L526:S526)&lt;&gt;0,Table3[[#This Row],[Column9]],""),""),(SUBSTITUTE(TRIM(SUBSTITUTE(AO526&amp;","&amp;AP526&amp;","&amp;AQ526&amp;","&amp;AR526&amp;","&amp;AS526&amp;","&amp;AT526&amp;",",","," "))," ",", ")))</f>
        <v/>
      </c>
      <c r="AV526" s="35" t="str">
        <f>IF(COUNTBLANK(L526:AC526)&lt;&gt;13,IF(Table3[[#This Row],[Comments]]="Please order in multiples of 20. Minimum order of 100.",IF(COUNTBLANK(Table3[[#This Row],[Date 1]:[Order]])=12,"",1),1),IF(OR(F526="yes",G526="yes",H526="yes",I526="yes",J526="yes",K526="yes"="yes"),1,""))</f>
        <v/>
      </c>
    </row>
    <row r="527" spans="2:48" ht="36" thickBot="1" x14ac:dyDescent="0.4">
      <c r="B527" s="164">
        <v>6395</v>
      </c>
      <c r="C527" s="16" t="s">
        <v>3282</v>
      </c>
      <c r="D527" s="32" t="s">
        <v>1322</v>
      </c>
      <c r="E527" s="118"/>
      <c r="F527" s="119" t="s">
        <v>128</v>
      </c>
      <c r="G527" s="30" t="s">
        <v>128</v>
      </c>
      <c r="H527" s="30" t="s">
        <v>128</v>
      </c>
      <c r="I527" s="30" t="s">
        <v>128</v>
      </c>
      <c r="J527" s="30" t="s">
        <v>21</v>
      </c>
      <c r="K527" s="30" t="s">
        <v>21</v>
      </c>
      <c r="L527" s="22"/>
      <c r="M527" s="20"/>
      <c r="N527" s="20"/>
      <c r="O527" s="20"/>
      <c r="P527" s="20"/>
      <c r="Q527" s="20"/>
      <c r="R527" s="20"/>
      <c r="S527" s="120"/>
      <c r="T527" s="181" t="str">
        <f>Table3[[#This Row],[Column12]]</f>
        <v>Auto:</v>
      </c>
      <c r="U527" s="25"/>
      <c r="V527" s="51" t="str">
        <f>IF(Table3[[#This Row],[TagOrderMethod]]="Ratio:","plants per 1 tag",IF(Table3[[#This Row],[TagOrderMethod]]="tags included","",IF(Table3[[#This Row],[TagOrderMethod]]="Qty:","tags",IF(Table3[[#This Row],[TagOrderMethod]]="Auto:",IF(U527&lt;&gt;"","tags","")))))</f>
        <v/>
      </c>
      <c r="W527" s="17">
        <v>50</v>
      </c>
      <c r="X527" s="17" t="str">
        <f>IF(ISNUMBER(SEARCH("tag",Table3[[#This Row],[Notes]])), "Yes", "No")</f>
        <v>No</v>
      </c>
      <c r="Y527" s="17" t="str">
        <f>IF(Table3[[#This Row],[Column11]]="yes","tags included","Auto:")</f>
        <v>Auto:</v>
      </c>
      <c r="Z5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Row],[TagOrderMethod]]="Auto:",IF(U527&gt;0,U527,IF(COUNTBLANK(L527:S527)=8,"",(IF(Table3[[#This Row],[Column11]]&lt;&gt;"no",Table3[[#This Row],[Size]]*(SUM(Table3[[#This Row],[Date 1]:[Date 8]])),"")))),""))),(Table3[[#This Row],[Bundle]])),"")</f>
        <v/>
      </c>
      <c r="AB527" s="94" t="str">
        <f t="shared" si="9"/>
        <v/>
      </c>
      <c r="AC527" s="75"/>
      <c r="AD527" s="42"/>
      <c r="AE527" s="43"/>
      <c r="AF527" s="44"/>
      <c r="AG527" s="134" t="s">
        <v>4734</v>
      </c>
      <c r="AH527" s="134" t="s">
        <v>4735</v>
      </c>
      <c r="AI527" s="134" t="s">
        <v>4736</v>
      </c>
      <c r="AJ527" s="134" t="s">
        <v>4737</v>
      </c>
      <c r="AK527" s="134" t="s">
        <v>21</v>
      </c>
      <c r="AL527" s="134" t="s">
        <v>21</v>
      </c>
      <c r="AM527" s="134" t="b">
        <f>IF(AND(Table3[[#This Row],[Column68]]=TRUE,COUNTBLANK(Table3[[#This Row],[Date 1]:[Date 8]])=8),TRUE,FALSE)</f>
        <v>0</v>
      </c>
      <c r="AN527" s="134" t="b">
        <f>COUNTIF(Table3[[#This Row],[512]:[51]],"yes")&gt;0</f>
        <v>0</v>
      </c>
      <c r="AO527" s="45" t="str">
        <f>IF(Table3[[#This Row],[512]]="yes",Table3[[#This Row],[Column1]],"")</f>
        <v/>
      </c>
      <c r="AP527" s="45" t="str">
        <f>IF(Table3[[#This Row],[250]]="yes",Table3[[#This Row],[Column1.5]],"")</f>
        <v/>
      </c>
      <c r="AQ527" s="45" t="str">
        <f>IF(Table3[[#This Row],[288]]="yes",Table3[[#This Row],[Column2]],"")</f>
        <v/>
      </c>
      <c r="AR527" s="45" t="str">
        <f>IF(Table3[[#This Row],[144]]="yes",Table3[[#This Row],[Column3]],"")</f>
        <v/>
      </c>
      <c r="AS527" s="45" t="str">
        <f>IF(Table3[[#This Row],[26]]="yes",Table3[[#This Row],[Column4]],"")</f>
        <v/>
      </c>
      <c r="AT527" s="45" t="str">
        <f>IF(Table3[[#This Row],[51]]="yes",Table3[[#This Row],[Column5]],"")</f>
        <v/>
      </c>
      <c r="AU527" s="29" t="str">
        <f>IF(COUNTBLANK(Table3[[#This Row],[Date 1]:[Date 8]])=7,IF(Table3[[#This Row],[Column9]]&lt;&gt;"",IF(SUM(L527:S527)&lt;&gt;0,Table3[[#This Row],[Column9]],""),""),(SUBSTITUTE(TRIM(SUBSTITUTE(AO527&amp;","&amp;AP527&amp;","&amp;AQ527&amp;","&amp;AR527&amp;","&amp;AS527&amp;","&amp;AT527&amp;",",","," "))," ",", ")))</f>
        <v/>
      </c>
      <c r="AV527" s="35" t="str">
        <f>IF(COUNTBLANK(L527:AC527)&lt;&gt;13,IF(Table3[[#This Row],[Comments]]="Please order in multiples of 20. Minimum order of 100.",IF(COUNTBLANK(Table3[[#This Row],[Date 1]:[Order]])=12,"",1),1),IF(OR(F527="yes",G527="yes",H527="yes",I527="yes",J527="yes",K527="yes"="yes"),1,""))</f>
        <v/>
      </c>
    </row>
    <row r="528" spans="2:48" ht="36" thickBot="1" x14ac:dyDescent="0.4">
      <c r="B528" s="164">
        <v>6400</v>
      </c>
      <c r="C528" s="16" t="s">
        <v>3282</v>
      </c>
      <c r="D528" s="32" t="s">
        <v>1323</v>
      </c>
      <c r="E528" s="118"/>
      <c r="F528" s="119" t="s">
        <v>128</v>
      </c>
      <c r="G528" s="30" t="s">
        <v>128</v>
      </c>
      <c r="H528" s="30" t="s">
        <v>128</v>
      </c>
      <c r="I528" s="30" t="s">
        <v>128</v>
      </c>
      <c r="J528" s="30" t="s">
        <v>21</v>
      </c>
      <c r="K528" s="30" t="s">
        <v>21</v>
      </c>
      <c r="L528" s="22"/>
      <c r="M528" s="20"/>
      <c r="N528" s="20"/>
      <c r="O528" s="20"/>
      <c r="P528" s="20"/>
      <c r="Q528" s="20"/>
      <c r="R528" s="20"/>
      <c r="S528" s="120"/>
      <c r="T528" s="181" t="str">
        <f>Table3[[#This Row],[Column12]]</f>
        <v>Auto:</v>
      </c>
      <c r="U528" s="25"/>
      <c r="V528" s="51" t="str">
        <f>IF(Table3[[#This Row],[TagOrderMethod]]="Ratio:","plants per 1 tag",IF(Table3[[#This Row],[TagOrderMethod]]="tags included","",IF(Table3[[#This Row],[TagOrderMethod]]="Qty:","tags",IF(Table3[[#This Row],[TagOrderMethod]]="Auto:",IF(U528&lt;&gt;"","tags","")))))</f>
        <v/>
      </c>
      <c r="W528" s="17">
        <v>50</v>
      </c>
      <c r="X528" s="17" t="str">
        <f>IF(ISNUMBER(SEARCH("tag",Table3[[#This Row],[Notes]])), "Yes", "No")</f>
        <v>No</v>
      </c>
      <c r="Y528" s="17" t="str">
        <f>IF(Table3[[#This Row],[Column11]]="yes","tags included","Auto:")</f>
        <v>Auto:</v>
      </c>
      <c r="Z5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Row],[TagOrderMethod]]="Auto:",IF(U528&gt;0,U528,IF(COUNTBLANK(L528:S528)=8,"",(IF(Table3[[#This Row],[Column11]]&lt;&gt;"no",Table3[[#This Row],[Size]]*(SUM(Table3[[#This Row],[Date 1]:[Date 8]])),"")))),""))),(Table3[[#This Row],[Bundle]])),"")</f>
        <v/>
      </c>
      <c r="AB528" s="94" t="str">
        <f t="shared" si="9"/>
        <v/>
      </c>
      <c r="AC528" s="75"/>
      <c r="AD528" s="42"/>
      <c r="AE528" s="43"/>
      <c r="AF528" s="44"/>
      <c r="AG528" s="134" t="s">
        <v>4738</v>
      </c>
      <c r="AH528" s="134" t="s">
        <v>4739</v>
      </c>
      <c r="AI528" s="134" t="s">
        <v>4740</v>
      </c>
      <c r="AJ528" s="134" t="s">
        <v>4741</v>
      </c>
      <c r="AK528" s="134" t="s">
        <v>21</v>
      </c>
      <c r="AL528" s="134" t="s">
        <v>21</v>
      </c>
      <c r="AM528" s="134" t="b">
        <f>IF(AND(Table3[[#This Row],[Column68]]=TRUE,COUNTBLANK(Table3[[#This Row],[Date 1]:[Date 8]])=8),TRUE,FALSE)</f>
        <v>0</v>
      </c>
      <c r="AN528" s="134" t="b">
        <f>COUNTIF(Table3[[#This Row],[512]:[51]],"yes")&gt;0</f>
        <v>0</v>
      </c>
      <c r="AO528" s="45" t="str">
        <f>IF(Table3[[#This Row],[512]]="yes",Table3[[#This Row],[Column1]],"")</f>
        <v/>
      </c>
      <c r="AP528" s="45" t="str">
        <f>IF(Table3[[#This Row],[250]]="yes",Table3[[#This Row],[Column1.5]],"")</f>
        <v/>
      </c>
      <c r="AQ528" s="45" t="str">
        <f>IF(Table3[[#This Row],[288]]="yes",Table3[[#This Row],[Column2]],"")</f>
        <v/>
      </c>
      <c r="AR528" s="45" t="str">
        <f>IF(Table3[[#This Row],[144]]="yes",Table3[[#This Row],[Column3]],"")</f>
        <v/>
      </c>
      <c r="AS528" s="45" t="str">
        <f>IF(Table3[[#This Row],[26]]="yes",Table3[[#This Row],[Column4]],"")</f>
        <v/>
      </c>
      <c r="AT528" s="45" t="str">
        <f>IF(Table3[[#This Row],[51]]="yes",Table3[[#This Row],[Column5]],"")</f>
        <v/>
      </c>
      <c r="AU528" s="29" t="str">
        <f>IF(COUNTBLANK(Table3[[#This Row],[Date 1]:[Date 8]])=7,IF(Table3[[#This Row],[Column9]]&lt;&gt;"",IF(SUM(L528:S528)&lt;&gt;0,Table3[[#This Row],[Column9]],""),""),(SUBSTITUTE(TRIM(SUBSTITUTE(AO528&amp;","&amp;AP528&amp;","&amp;AQ528&amp;","&amp;AR528&amp;","&amp;AS528&amp;","&amp;AT528&amp;",",","," "))," ",", ")))</f>
        <v/>
      </c>
      <c r="AV528" s="35" t="str">
        <f>IF(COUNTBLANK(L528:AC528)&lt;&gt;13,IF(Table3[[#This Row],[Comments]]="Please order in multiples of 20. Minimum order of 100.",IF(COUNTBLANK(Table3[[#This Row],[Date 1]:[Order]])=12,"",1),1),IF(OR(F528="yes",G528="yes",H528="yes",I528="yes",J528="yes",K528="yes"="yes"),1,""))</f>
        <v/>
      </c>
    </row>
    <row r="529" spans="2:48" ht="36" thickBot="1" x14ac:dyDescent="0.4">
      <c r="B529" s="164">
        <v>6405</v>
      </c>
      <c r="C529" s="16" t="s">
        <v>3282</v>
      </c>
      <c r="D529" s="32" t="s">
        <v>483</v>
      </c>
      <c r="E529" s="118"/>
      <c r="F529" s="119" t="s">
        <v>128</v>
      </c>
      <c r="G529" s="30" t="s">
        <v>128</v>
      </c>
      <c r="H529" s="30" t="s">
        <v>128</v>
      </c>
      <c r="I529" s="30" t="s">
        <v>128</v>
      </c>
      <c r="J529" s="30" t="s">
        <v>21</v>
      </c>
      <c r="K529" s="30" t="s">
        <v>21</v>
      </c>
      <c r="L529" s="22"/>
      <c r="M529" s="20"/>
      <c r="N529" s="20"/>
      <c r="O529" s="20"/>
      <c r="P529" s="20"/>
      <c r="Q529" s="20"/>
      <c r="R529" s="20"/>
      <c r="S529" s="120"/>
      <c r="T529" s="181" t="str">
        <f>Table3[[#This Row],[Column12]]</f>
        <v>Auto:</v>
      </c>
      <c r="U529" s="25"/>
      <c r="V529" s="51" t="str">
        <f>IF(Table3[[#This Row],[TagOrderMethod]]="Ratio:","plants per 1 tag",IF(Table3[[#This Row],[TagOrderMethod]]="tags included","",IF(Table3[[#This Row],[TagOrderMethod]]="Qty:","tags",IF(Table3[[#This Row],[TagOrderMethod]]="Auto:",IF(U529&lt;&gt;"","tags","")))))</f>
        <v/>
      </c>
      <c r="W529" s="17">
        <v>50</v>
      </c>
      <c r="X529" s="17" t="str">
        <f>IF(ISNUMBER(SEARCH("tag",Table3[[#This Row],[Notes]])), "Yes", "No")</f>
        <v>No</v>
      </c>
      <c r="Y529" s="17" t="str">
        <f>IF(Table3[[#This Row],[Column11]]="yes","tags included","Auto:")</f>
        <v>Auto:</v>
      </c>
      <c r="Z5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Row],[TagOrderMethod]]="Auto:",IF(U529&gt;0,U529,IF(COUNTBLANK(L529:S529)=8,"",(IF(Table3[[#This Row],[Column11]]&lt;&gt;"no",Table3[[#This Row],[Size]]*(SUM(Table3[[#This Row],[Date 1]:[Date 8]])),"")))),""))),(Table3[[#This Row],[Bundle]])),"")</f>
        <v/>
      </c>
      <c r="AB529" s="94" t="str">
        <f t="shared" si="9"/>
        <v/>
      </c>
      <c r="AC529" s="75"/>
      <c r="AD529" s="42"/>
      <c r="AE529" s="43"/>
      <c r="AF529" s="44"/>
      <c r="AG529" s="134" t="s">
        <v>2798</v>
      </c>
      <c r="AH529" s="134" t="s">
        <v>2799</v>
      </c>
      <c r="AI529" s="134" t="s">
        <v>2800</v>
      </c>
      <c r="AJ529" s="134" t="s">
        <v>2801</v>
      </c>
      <c r="AK529" s="134" t="s">
        <v>21</v>
      </c>
      <c r="AL529" s="134" t="s">
        <v>21</v>
      </c>
      <c r="AM529" s="134" t="b">
        <f>IF(AND(Table3[[#This Row],[Column68]]=TRUE,COUNTBLANK(Table3[[#This Row],[Date 1]:[Date 8]])=8),TRUE,FALSE)</f>
        <v>0</v>
      </c>
      <c r="AN529" s="134" t="b">
        <f>COUNTIF(Table3[[#This Row],[512]:[51]],"yes")&gt;0</f>
        <v>0</v>
      </c>
      <c r="AO529" s="45" t="str">
        <f>IF(Table3[[#This Row],[512]]="yes",Table3[[#This Row],[Column1]],"")</f>
        <v/>
      </c>
      <c r="AP529" s="45" t="str">
        <f>IF(Table3[[#This Row],[250]]="yes",Table3[[#This Row],[Column1.5]],"")</f>
        <v/>
      </c>
      <c r="AQ529" s="45" t="str">
        <f>IF(Table3[[#This Row],[288]]="yes",Table3[[#This Row],[Column2]],"")</f>
        <v/>
      </c>
      <c r="AR529" s="45" t="str">
        <f>IF(Table3[[#This Row],[144]]="yes",Table3[[#This Row],[Column3]],"")</f>
        <v/>
      </c>
      <c r="AS529" s="45" t="str">
        <f>IF(Table3[[#This Row],[26]]="yes",Table3[[#This Row],[Column4]],"")</f>
        <v/>
      </c>
      <c r="AT529" s="45" t="str">
        <f>IF(Table3[[#This Row],[51]]="yes",Table3[[#This Row],[Column5]],"")</f>
        <v/>
      </c>
      <c r="AU529" s="29" t="str">
        <f>IF(COUNTBLANK(Table3[[#This Row],[Date 1]:[Date 8]])=7,IF(Table3[[#This Row],[Column9]]&lt;&gt;"",IF(SUM(L529:S529)&lt;&gt;0,Table3[[#This Row],[Column9]],""),""),(SUBSTITUTE(TRIM(SUBSTITUTE(AO529&amp;","&amp;AP529&amp;","&amp;AQ529&amp;","&amp;AR529&amp;","&amp;AS529&amp;","&amp;AT529&amp;",",","," "))," ",", ")))</f>
        <v/>
      </c>
      <c r="AV529" s="35" t="str">
        <f>IF(COUNTBLANK(L529:AC529)&lt;&gt;13,IF(Table3[[#This Row],[Comments]]="Please order in multiples of 20. Minimum order of 100.",IF(COUNTBLANK(Table3[[#This Row],[Date 1]:[Order]])=12,"",1),1),IF(OR(F529="yes",G529="yes",H529="yes",I529="yes",J529="yes",K529="yes"="yes"),1,""))</f>
        <v/>
      </c>
    </row>
    <row r="530" spans="2:48" ht="36" thickBot="1" x14ac:dyDescent="0.4">
      <c r="B530" s="164">
        <v>6465</v>
      </c>
      <c r="C530" s="16" t="s">
        <v>3282</v>
      </c>
      <c r="D530" s="32" t="s">
        <v>1564</v>
      </c>
      <c r="E530" s="118"/>
      <c r="F530" s="119" t="s">
        <v>128</v>
      </c>
      <c r="G530" s="30" t="s">
        <v>128</v>
      </c>
      <c r="H530" s="30" t="s">
        <v>128</v>
      </c>
      <c r="I530" s="30" t="s">
        <v>128</v>
      </c>
      <c r="J530" s="30" t="s">
        <v>21</v>
      </c>
      <c r="K530" s="30" t="s">
        <v>21</v>
      </c>
      <c r="L530" s="22"/>
      <c r="M530" s="20"/>
      <c r="N530" s="20"/>
      <c r="O530" s="20"/>
      <c r="P530" s="20"/>
      <c r="Q530" s="20"/>
      <c r="R530" s="20"/>
      <c r="S530" s="120"/>
      <c r="T530" s="181" t="str">
        <f>Table3[[#This Row],[Column12]]</f>
        <v>Auto:</v>
      </c>
      <c r="U530" s="25"/>
      <c r="V530" s="51" t="str">
        <f>IF(Table3[[#This Row],[TagOrderMethod]]="Ratio:","plants per 1 tag",IF(Table3[[#This Row],[TagOrderMethod]]="tags included","",IF(Table3[[#This Row],[TagOrderMethod]]="Qty:","tags",IF(Table3[[#This Row],[TagOrderMethod]]="Auto:",IF(U530&lt;&gt;"","tags","")))))</f>
        <v/>
      </c>
      <c r="W530" s="17">
        <v>50</v>
      </c>
      <c r="X530" s="17" t="str">
        <f>IF(ISNUMBER(SEARCH("tag",Table3[[#This Row],[Notes]])), "Yes", "No")</f>
        <v>No</v>
      </c>
      <c r="Y530" s="17" t="str">
        <f>IF(Table3[[#This Row],[Column11]]="yes","tags included","Auto:")</f>
        <v>Auto:</v>
      </c>
      <c r="Z5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Row],[TagOrderMethod]]="Auto:",IF(U530&gt;0,U530,IF(COUNTBLANK(L530:S530)=8,"",(IF(Table3[[#This Row],[Column11]]&lt;&gt;"no",Table3[[#This Row],[Size]]*(SUM(Table3[[#This Row],[Date 1]:[Date 8]])),"")))),""))),(Table3[[#This Row],[Bundle]])),"")</f>
        <v/>
      </c>
      <c r="AB530" s="94" t="str">
        <f t="shared" si="9"/>
        <v/>
      </c>
      <c r="AC530" s="75"/>
      <c r="AD530" s="42"/>
      <c r="AE530" s="43"/>
      <c r="AF530" s="44"/>
      <c r="AG530" s="134" t="s">
        <v>4742</v>
      </c>
      <c r="AH530" s="134" t="s">
        <v>4743</v>
      </c>
      <c r="AI530" s="134" t="s">
        <v>4744</v>
      </c>
      <c r="AJ530" s="134" t="s">
        <v>4745</v>
      </c>
      <c r="AK530" s="134" t="s">
        <v>21</v>
      </c>
      <c r="AL530" s="134" t="s">
        <v>21</v>
      </c>
      <c r="AM530" s="134" t="b">
        <f>IF(AND(Table3[[#This Row],[Column68]]=TRUE,COUNTBLANK(Table3[[#This Row],[Date 1]:[Date 8]])=8),TRUE,FALSE)</f>
        <v>0</v>
      </c>
      <c r="AN530" s="134" t="b">
        <f>COUNTIF(Table3[[#This Row],[512]:[51]],"yes")&gt;0</f>
        <v>0</v>
      </c>
      <c r="AO530" s="45" t="str">
        <f>IF(Table3[[#This Row],[512]]="yes",Table3[[#This Row],[Column1]],"")</f>
        <v/>
      </c>
      <c r="AP530" s="45" t="str">
        <f>IF(Table3[[#This Row],[250]]="yes",Table3[[#This Row],[Column1.5]],"")</f>
        <v/>
      </c>
      <c r="AQ530" s="45" t="str">
        <f>IF(Table3[[#This Row],[288]]="yes",Table3[[#This Row],[Column2]],"")</f>
        <v/>
      </c>
      <c r="AR530" s="45" t="str">
        <f>IF(Table3[[#This Row],[144]]="yes",Table3[[#This Row],[Column3]],"")</f>
        <v/>
      </c>
      <c r="AS530" s="45" t="str">
        <f>IF(Table3[[#This Row],[26]]="yes",Table3[[#This Row],[Column4]],"")</f>
        <v/>
      </c>
      <c r="AT530" s="45" t="str">
        <f>IF(Table3[[#This Row],[51]]="yes",Table3[[#This Row],[Column5]],"")</f>
        <v/>
      </c>
      <c r="AU530" s="29" t="str">
        <f>IF(COUNTBLANK(Table3[[#This Row],[Date 1]:[Date 8]])=7,IF(Table3[[#This Row],[Column9]]&lt;&gt;"",IF(SUM(L530:S530)&lt;&gt;0,Table3[[#This Row],[Column9]],""),""),(SUBSTITUTE(TRIM(SUBSTITUTE(AO530&amp;","&amp;AP530&amp;","&amp;AQ530&amp;","&amp;AR530&amp;","&amp;AS530&amp;","&amp;AT530&amp;",",","," "))," ",", ")))</f>
        <v/>
      </c>
      <c r="AV530" s="35" t="str">
        <f>IF(COUNTBLANK(L530:AC530)&lt;&gt;13,IF(Table3[[#This Row],[Comments]]="Please order in multiples of 20. Minimum order of 100.",IF(COUNTBLANK(Table3[[#This Row],[Date 1]:[Order]])=12,"",1),1),IF(OR(F530="yes",G530="yes",H530="yes",I530="yes",J530="yes",K530="yes"="yes"),1,""))</f>
        <v/>
      </c>
    </row>
    <row r="531" spans="2:48" ht="36" thickBot="1" x14ac:dyDescent="0.4">
      <c r="B531" s="164">
        <v>6535</v>
      </c>
      <c r="C531" s="16" t="s">
        <v>3282</v>
      </c>
      <c r="D531" s="32" t="s">
        <v>1565</v>
      </c>
      <c r="E531" s="118"/>
      <c r="F531" s="119" t="s">
        <v>128</v>
      </c>
      <c r="G531" s="30" t="s">
        <v>128</v>
      </c>
      <c r="H531" s="30" t="s">
        <v>128</v>
      </c>
      <c r="I531" s="30" t="s">
        <v>128</v>
      </c>
      <c r="J531" s="30" t="s">
        <v>21</v>
      </c>
      <c r="K531" s="30" t="s">
        <v>21</v>
      </c>
      <c r="L531" s="22"/>
      <c r="M531" s="20"/>
      <c r="N531" s="20"/>
      <c r="O531" s="20"/>
      <c r="P531" s="20"/>
      <c r="Q531" s="20"/>
      <c r="R531" s="20"/>
      <c r="S531" s="120"/>
      <c r="T531" s="181" t="str">
        <f>Table3[[#This Row],[Column12]]</f>
        <v>Auto:</v>
      </c>
      <c r="U531" s="25"/>
      <c r="V531" s="51" t="str">
        <f>IF(Table3[[#This Row],[TagOrderMethod]]="Ratio:","plants per 1 tag",IF(Table3[[#This Row],[TagOrderMethod]]="tags included","",IF(Table3[[#This Row],[TagOrderMethod]]="Qty:","tags",IF(Table3[[#This Row],[TagOrderMethod]]="Auto:",IF(U531&lt;&gt;"","tags","")))))</f>
        <v/>
      </c>
      <c r="W531" s="17">
        <v>50</v>
      </c>
      <c r="X531" s="17" t="str">
        <f>IF(ISNUMBER(SEARCH("tag",Table3[[#This Row],[Notes]])), "Yes", "No")</f>
        <v>No</v>
      </c>
      <c r="Y531" s="17" t="str">
        <f>IF(Table3[[#This Row],[Column11]]="yes","tags included","Auto:")</f>
        <v>Auto:</v>
      </c>
      <c r="Z5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Row],[TagOrderMethod]]="Auto:",IF(U531&gt;0,U531,IF(COUNTBLANK(L531:S531)=8,"",(IF(Table3[[#This Row],[Column11]]&lt;&gt;"no",Table3[[#This Row],[Size]]*(SUM(Table3[[#This Row],[Date 1]:[Date 8]])),"")))),""))),(Table3[[#This Row],[Bundle]])),"")</f>
        <v/>
      </c>
      <c r="AB531" s="94" t="str">
        <f t="shared" si="9"/>
        <v/>
      </c>
      <c r="AC531" s="75"/>
      <c r="AD531" s="42"/>
      <c r="AE531" s="43"/>
      <c r="AF531" s="44"/>
      <c r="AG531" s="134" t="s">
        <v>4746</v>
      </c>
      <c r="AH531" s="134" t="s">
        <v>4747</v>
      </c>
      <c r="AI531" s="134" t="s">
        <v>4748</v>
      </c>
      <c r="AJ531" s="134" t="s">
        <v>4749</v>
      </c>
      <c r="AK531" s="134" t="s">
        <v>21</v>
      </c>
      <c r="AL531" s="134" t="s">
        <v>21</v>
      </c>
      <c r="AM531" s="134" t="b">
        <f>IF(AND(Table3[[#This Row],[Column68]]=TRUE,COUNTBLANK(Table3[[#This Row],[Date 1]:[Date 8]])=8),TRUE,FALSE)</f>
        <v>0</v>
      </c>
      <c r="AN531" s="134" t="b">
        <f>COUNTIF(Table3[[#This Row],[512]:[51]],"yes")&gt;0</f>
        <v>0</v>
      </c>
      <c r="AO531" s="45" t="str">
        <f>IF(Table3[[#This Row],[512]]="yes",Table3[[#This Row],[Column1]],"")</f>
        <v/>
      </c>
      <c r="AP531" s="45" t="str">
        <f>IF(Table3[[#This Row],[250]]="yes",Table3[[#This Row],[Column1.5]],"")</f>
        <v/>
      </c>
      <c r="AQ531" s="45" t="str">
        <f>IF(Table3[[#This Row],[288]]="yes",Table3[[#This Row],[Column2]],"")</f>
        <v/>
      </c>
      <c r="AR531" s="45" t="str">
        <f>IF(Table3[[#This Row],[144]]="yes",Table3[[#This Row],[Column3]],"")</f>
        <v/>
      </c>
      <c r="AS531" s="45" t="str">
        <f>IF(Table3[[#This Row],[26]]="yes",Table3[[#This Row],[Column4]],"")</f>
        <v/>
      </c>
      <c r="AT531" s="45" t="str">
        <f>IF(Table3[[#This Row],[51]]="yes",Table3[[#This Row],[Column5]],"")</f>
        <v/>
      </c>
      <c r="AU531" s="29" t="str">
        <f>IF(COUNTBLANK(Table3[[#This Row],[Date 1]:[Date 8]])=7,IF(Table3[[#This Row],[Column9]]&lt;&gt;"",IF(SUM(L531:S531)&lt;&gt;0,Table3[[#This Row],[Column9]],""),""),(SUBSTITUTE(TRIM(SUBSTITUTE(AO531&amp;","&amp;AP531&amp;","&amp;AQ531&amp;","&amp;AR531&amp;","&amp;AS531&amp;","&amp;AT531&amp;",",","," "))," ",", ")))</f>
        <v/>
      </c>
      <c r="AV531" s="35" t="str">
        <f>IF(COUNTBLANK(L531:AC531)&lt;&gt;13,IF(Table3[[#This Row],[Comments]]="Please order in multiples of 20. Minimum order of 100.",IF(COUNTBLANK(Table3[[#This Row],[Date 1]:[Order]])=12,"",1),1),IF(OR(F531="yes",G531="yes",H531="yes",I531="yes",J531="yes",K531="yes"="yes"),1,""))</f>
        <v/>
      </c>
    </row>
    <row r="532" spans="2:48" ht="36" thickBot="1" x14ac:dyDescent="0.4">
      <c r="B532" s="164">
        <v>6600</v>
      </c>
      <c r="C532" s="16" t="s">
        <v>3282</v>
      </c>
      <c r="D532" s="32" t="s">
        <v>484</v>
      </c>
      <c r="E532" s="118"/>
      <c r="F532" s="119" t="s">
        <v>128</v>
      </c>
      <c r="G532" s="30" t="s">
        <v>21</v>
      </c>
      <c r="H532" s="30" t="s">
        <v>128</v>
      </c>
      <c r="I532" s="30" t="s">
        <v>128</v>
      </c>
      <c r="J532" s="30" t="s">
        <v>21</v>
      </c>
      <c r="K532" s="30" t="s">
        <v>21</v>
      </c>
      <c r="L532" s="22"/>
      <c r="M532" s="20"/>
      <c r="N532" s="20"/>
      <c r="O532" s="20"/>
      <c r="P532" s="20"/>
      <c r="Q532" s="20"/>
      <c r="R532" s="20"/>
      <c r="S532" s="120"/>
      <c r="T532" s="181" t="str">
        <f>Table3[[#This Row],[Column12]]</f>
        <v>Auto:</v>
      </c>
      <c r="U532" s="25"/>
      <c r="V532" s="51" t="str">
        <f>IF(Table3[[#This Row],[TagOrderMethod]]="Ratio:","plants per 1 tag",IF(Table3[[#This Row],[TagOrderMethod]]="tags included","",IF(Table3[[#This Row],[TagOrderMethod]]="Qty:","tags",IF(Table3[[#This Row],[TagOrderMethod]]="Auto:",IF(U532&lt;&gt;"","tags","")))))</f>
        <v/>
      </c>
      <c r="W532" s="17">
        <v>50</v>
      </c>
      <c r="X532" s="17" t="str">
        <f>IF(ISNUMBER(SEARCH("tag",Table3[[#This Row],[Notes]])), "Yes", "No")</f>
        <v>No</v>
      </c>
      <c r="Y532" s="17" t="str">
        <f>IF(Table3[[#This Row],[Column11]]="yes","tags included","Auto:")</f>
        <v>Auto:</v>
      </c>
      <c r="Z5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Row],[TagOrderMethod]]="Auto:",IF(U532&gt;0,U532,IF(COUNTBLANK(L532:S532)=8,"",(IF(Table3[[#This Row],[Column11]]&lt;&gt;"no",Table3[[#This Row],[Size]]*(SUM(Table3[[#This Row],[Date 1]:[Date 8]])),"")))),""))),(Table3[[#This Row],[Bundle]])),"")</f>
        <v/>
      </c>
      <c r="AB532" s="94" t="str">
        <f t="shared" si="9"/>
        <v/>
      </c>
      <c r="AC532" s="75"/>
      <c r="AD532" s="42"/>
      <c r="AE532" s="43"/>
      <c r="AF532" s="44"/>
      <c r="AG532" s="134" t="s">
        <v>2802</v>
      </c>
      <c r="AH532" s="134" t="s">
        <v>21</v>
      </c>
      <c r="AI532" s="134" t="s">
        <v>2803</v>
      </c>
      <c r="AJ532" s="134" t="s">
        <v>2804</v>
      </c>
      <c r="AK532" s="134" t="s">
        <v>21</v>
      </c>
      <c r="AL532" s="134" t="s">
        <v>21</v>
      </c>
      <c r="AM532" s="134" t="b">
        <f>IF(AND(Table3[[#This Row],[Column68]]=TRUE,COUNTBLANK(Table3[[#This Row],[Date 1]:[Date 8]])=8),TRUE,FALSE)</f>
        <v>0</v>
      </c>
      <c r="AN532" s="134" t="b">
        <f>COUNTIF(Table3[[#This Row],[512]:[51]],"yes")&gt;0</f>
        <v>0</v>
      </c>
      <c r="AO532" s="45" t="str">
        <f>IF(Table3[[#This Row],[512]]="yes",Table3[[#This Row],[Column1]],"")</f>
        <v/>
      </c>
      <c r="AP532" s="45" t="str">
        <f>IF(Table3[[#This Row],[250]]="yes",Table3[[#This Row],[Column1.5]],"")</f>
        <v/>
      </c>
      <c r="AQ532" s="45" t="str">
        <f>IF(Table3[[#This Row],[288]]="yes",Table3[[#This Row],[Column2]],"")</f>
        <v/>
      </c>
      <c r="AR532" s="45" t="str">
        <f>IF(Table3[[#This Row],[144]]="yes",Table3[[#This Row],[Column3]],"")</f>
        <v/>
      </c>
      <c r="AS532" s="45" t="str">
        <f>IF(Table3[[#This Row],[26]]="yes",Table3[[#This Row],[Column4]],"")</f>
        <v/>
      </c>
      <c r="AT532" s="45" t="str">
        <f>IF(Table3[[#This Row],[51]]="yes",Table3[[#This Row],[Column5]],"")</f>
        <v/>
      </c>
      <c r="AU532" s="29" t="str">
        <f>IF(COUNTBLANK(Table3[[#This Row],[Date 1]:[Date 8]])=7,IF(Table3[[#This Row],[Column9]]&lt;&gt;"",IF(SUM(L532:S532)&lt;&gt;0,Table3[[#This Row],[Column9]],""),""),(SUBSTITUTE(TRIM(SUBSTITUTE(AO532&amp;","&amp;AP532&amp;","&amp;AQ532&amp;","&amp;AR532&amp;","&amp;AS532&amp;","&amp;AT532&amp;",",","," "))," ",", ")))</f>
        <v/>
      </c>
      <c r="AV532" s="35" t="str">
        <f>IF(COUNTBLANK(L532:AC532)&lt;&gt;13,IF(Table3[[#This Row],[Comments]]="Please order in multiples of 20. Minimum order of 100.",IF(COUNTBLANK(Table3[[#This Row],[Date 1]:[Order]])=12,"",1),1),IF(OR(F532="yes",G532="yes",H532="yes",I532="yes",J532="yes",K532="yes"="yes"),1,""))</f>
        <v/>
      </c>
    </row>
    <row r="533" spans="2:48" ht="36" thickBot="1" x14ac:dyDescent="0.4">
      <c r="B533" s="164">
        <v>6605</v>
      </c>
      <c r="C533" s="16" t="s">
        <v>3282</v>
      </c>
      <c r="D533" s="32" t="s">
        <v>771</v>
      </c>
      <c r="E533" s="118"/>
      <c r="F533" s="119" t="s">
        <v>128</v>
      </c>
      <c r="G533" s="30" t="s">
        <v>128</v>
      </c>
      <c r="H533" s="30" t="s">
        <v>128</v>
      </c>
      <c r="I533" s="30" t="s">
        <v>128</v>
      </c>
      <c r="J533" s="30" t="s">
        <v>21</v>
      </c>
      <c r="K533" s="30" t="s">
        <v>21</v>
      </c>
      <c r="L533" s="22"/>
      <c r="M533" s="20"/>
      <c r="N533" s="20"/>
      <c r="O533" s="20"/>
      <c r="P533" s="20"/>
      <c r="Q533" s="20"/>
      <c r="R533" s="20"/>
      <c r="S533" s="120"/>
      <c r="T533" s="181" t="str">
        <f>Table3[[#This Row],[Column12]]</f>
        <v>Auto:</v>
      </c>
      <c r="U533" s="25"/>
      <c r="V533" s="51" t="str">
        <f>IF(Table3[[#This Row],[TagOrderMethod]]="Ratio:","plants per 1 tag",IF(Table3[[#This Row],[TagOrderMethod]]="tags included","",IF(Table3[[#This Row],[TagOrderMethod]]="Qty:","tags",IF(Table3[[#This Row],[TagOrderMethod]]="Auto:",IF(U533&lt;&gt;"","tags","")))))</f>
        <v/>
      </c>
      <c r="W533" s="17">
        <v>50</v>
      </c>
      <c r="X533" s="17" t="str">
        <f>IF(ISNUMBER(SEARCH("tag",Table3[[#This Row],[Notes]])), "Yes", "No")</f>
        <v>No</v>
      </c>
      <c r="Y533" s="17" t="str">
        <f>IF(Table3[[#This Row],[Column11]]="yes","tags included","Auto:")</f>
        <v>Auto:</v>
      </c>
      <c r="Z5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Row],[TagOrderMethod]]="Auto:",IF(U533&gt;0,U533,IF(COUNTBLANK(L533:S533)=8,"",(IF(Table3[[#This Row],[Column11]]&lt;&gt;"no",Table3[[#This Row],[Size]]*(SUM(Table3[[#This Row],[Date 1]:[Date 8]])),"")))),""))),(Table3[[#This Row],[Bundle]])),"")</f>
        <v/>
      </c>
      <c r="AB533" s="94" t="str">
        <f t="shared" si="9"/>
        <v/>
      </c>
      <c r="AC533" s="75"/>
      <c r="AD533" s="42"/>
      <c r="AE533" s="43"/>
      <c r="AF533" s="44"/>
      <c r="AG533" s="134" t="s">
        <v>4750</v>
      </c>
      <c r="AH533" s="134" t="s">
        <v>4751</v>
      </c>
      <c r="AI533" s="134" t="s">
        <v>4752</v>
      </c>
      <c r="AJ533" s="134" t="s">
        <v>4753</v>
      </c>
      <c r="AK533" s="134" t="s">
        <v>21</v>
      </c>
      <c r="AL533" s="134" t="s">
        <v>21</v>
      </c>
      <c r="AM533" s="134" t="b">
        <f>IF(AND(Table3[[#This Row],[Column68]]=TRUE,COUNTBLANK(Table3[[#This Row],[Date 1]:[Date 8]])=8),TRUE,FALSE)</f>
        <v>0</v>
      </c>
      <c r="AN533" s="134" t="b">
        <f>COUNTIF(Table3[[#This Row],[512]:[51]],"yes")&gt;0</f>
        <v>0</v>
      </c>
      <c r="AO533" s="45" t="str">
        <f>IF(Table3[[#This Row],[512]]="yes",Table3[[#This Row],[Column1]],"")</f>
        <v/>
      </c>
      <c r="AP533" s="45" t="str">
        <f>IF(Table3[[#This Row],[250]]="yes",Table3[[#This Row],[Column1.5]],"")</f>
        <v/>
      </c>
      <c r="AQ533" s="45" t="str">
        <f>IF(Table3[[#This Row],[288]]="yes",Table3[[#This Row],[Column2]],"")</f>
        <v/>
      </c>
      <c r="AR533" s="45" t="str">
        <f>IF(Table3[[#This Row],[144]]="yes",Table3[[#This Row],[Column3]],"")</f>
        <v/>
      </c>
      <c r="AS533" s="45" t="str">
        <f>IF(Table3[[#This Row],[26]]="yes",Table3[[#This Row],[Column4]],"")</f>
        <v/>
      </c>
      <c r="AT533" s="45" t="str">
        <f>IF(Table3[[#This Row],[51]]="yes",Table3[[#This Row],[Column5]],"")</f>
        <v/>
      </c>
      <c r="AU533" s="29" t="str">
        <f>IF(COUNTBLANK(Table3[[#This Row],[Date 1]:[Date 8]])=7,IF(Table3[[#This Row],[Column9]]&lt;&gt;"",IF(SUM(L533:S533)&lt;&gt;0,Table3[[#This Row],[Column9]],""),""),(SUBSTITUTE(TRIM(SUBSTITUTE(AO533&amp;","&amp;AP533&amp;","&amp;AQ533&amp;","&amp;AR533&amp;","&amp;AS533&amp;","&amp;AT533&amp;",",","," "))," ",", ")))</f>
        <v/>
      </c>
      <c r="AV533" s="35" t="str">
        <f>IF(COUNTBLANK(L533:AC533)&lt;&gt;13,IF(Table3[[#This Row],[Comments]]="Please order in multiples of 20. Minimum order of 100.",IF(COUNTBLANK(Table3[[#This Row],[Date 1]:[Order]])=12,"",1),1),IF(OR(F533="yes",G533="yes",H533="yes",I533="yes",J533="yes",K533="yes"="yes"),1,""))</f>
        <v/>
      </c>
    </row>
    <row r="534" spans="2:48" ht="36" thickBot="1" x14ac:dyDescent="0.4">
      <c r="B534" s="164">
        <v>6610</v>
      </c>
      <c r="C534" s="16" t="s">
        <v>3282</v>
      </c>
      <c r="D534" s="32" t="s">
        <v>485</v>
      </c>
      <c r="E534" s="118"/>
      <c r="F534" s="119" t="s">
        <v>128</v>
      </c>
      <c r="G534" s="30" t="s">
        <v>128</v>
      </c>
      <c r="H534" s="30" t="s">
        <v>128</v>
      </c>
      <c r="I534" s="30" t="s">
        <v>128</v>
      </c>
      <c r="J534" s="30" t="s">
        <v>21</v>
      </c>
      <c r="K534" s="30" t="s">
        <v>21</v>
      </c>
      <c r="L534" s="22"/>
      <c r="M534" s="20"/>
      <c r="N534" s="20"/>
      <c r="O534" s="20"/>
      <c r="P534" s="20"/>
      <c r="Q534" s="20"/>
      <c r="R534" s="20"/>
      <c r="S534" s="120"/>
      <c r="T534" s="181" t="str">
        <f>Table3[[#This Row],[Column12]]</f>
        <v>Auto:</v>
      </c>
      <c r="U534" s="25"/>
      <c r="V534" s="51" t="str">
        <f>IF(Table3[[#This Row],[TagOrderMethod]]="Ratio:","plants per 1 tag",IF(Table3[[#This Row],[TagOrderMethod]]="tags included","",IF(Table3[[#This Row],[TagOrderMethod]]="Qty:","tags",IF(Table3[[#This Row],[TagOrderMethod]]="Auto:",IF(U534&lt;&gt;"","tags","")))))</f>
        <v/>
      </c>
      <c r="W534" s="17">
        <v>50</v>
      </c>
      <c r="X534" s="17" t="str">
        <f>IF(ISNUMBER(SEARCH("tag",Table3[[#This Row],[Notes]])), "Yes", "No")</f>
        <v>No</v>
      </c>
      <c r="Y534" s="17" t="str">
        <f>IF(Table3[[#This Row],[Column11]]="yes","tags included","Auto:")</f>
        <v>Auto:</v>
      </c>
      <c r="Z5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Row],[TagOrderMethod]]="Auto:",IF(U534&gt;0,U534,IF(COUNTBLANK(L534:S534)=8,"",(IF(Table3[[#This Row],[Column11]]&lt;&gt;"no",Table3[[#This Row],[Size]]*(SUM(Table3[[#This Row],[Date 1]:[Date 8]])),"")))),""))),(Table3[[#This Row],[Bundle]])),"")</f>
        <v/>
      </c>
      <c r="AB534" s="94" t="str">
        <f t="shared" si="9"/>
        <v/>
      </c>
      <c r="AC534" s="75"/>
      <c r="AD534" s="42"/>
      <c r="AE534" s="43"/>
      <c r="AF534" s="44"/>
      <c r="AG534" s="134" t="s">
        <v>4754</v>
      </c>
      <c r="AH534" s="134" t="s">
        <v>4755</v>
      </c>
      <c r="AI534" s="134" t="s">
        <v>4756</v>
      </c>
      <c r="AJ534" s="134" t="s">
        <v>4757</v>
      </c>
      <c r="AK534" s="134" t="s">
        <v>21</v>
      </c>
      <c r="AL534" s="134" t="s">
        <v>21</v>
      </c>
      <c r="AM534" s="134" t="b">
        <f>IF(AND(Table3[[#This Row],[Column68]]=TRUE,COUNTBLANK(Table3[[#This Row],[Date 1]:[Date 8]])=8),TRUE,FALSE)</f>
        <v>0</v>
      </c>
      <c r="AN534" s="134" t="b">
        <f>COUNTIF(Table3[[#This Row],[512]:[51]],"yes")&gt;0</f>
        <v>0</v>
      </c>
      <c r="AO534" s="45" t="str">
        <f>IF(Table3[[#This Row],[512]]="yes",Table3[[#This Row],[Column1]],"")</f>
        <v/>
      </c>
      <c r="AP534" s="45" t="str">
        <f>IF(Table3[[#This Row],[250]]="yes",Table3[[#This Row],[Column1.5]],"")</f>
        <v/>
      </c>
      <c r="AQ534" s="45" t="str">
        <f>IF(Table3[[#This Row],[288]]="yes",Table3[[#This Row],[Column2]],"")</f>
        <v/>
      </c>
      <c r="AR534" s="45" t="str">
        <f>IF(Table3[[#This Row],[144]]="yes",Table3[[#This Row],[Column3]],"")</f>
        <v/>
      </c>
      <c r="AS534" s="45" t="str">
        <f>IF(Table3[[#This Row],[26]]="yes",Table3[[#This Row],[Column4]],"")</f>
        <v/>
      </c>
      <c r="AT534" s="45" t="str">
        <f>IF(Table3[[#This Row],[51]]="yes",Table3[[#This Row],[Column5]],"")</f>
        <v/>
      </c>
      <c r="AU534" s="29" t="str">
        <f>IF(COUNTBLANK(Table3[[#This Row],[Date 1]:[Date 8]])=7,IF(Table3[[#This Row],[Column9]]&lt;&gt;"",IF(SUM(L534:S534)&lt;&gt;0,Table3[[#This Row],[Column9]],""),""),(SUBSTITUTE(TRIM(SUBSTITUTE(AO534&amp;","&amp;AP534&amp;","&amp;AQ534&amp;","&amp;AR534&amp;","&amp;AS534&amp;","&amp;AT534&amp;",",","," "))," ",", ")))</f>
        <v/>
      </c>
      <c r="AV534" s="35" t="str">
        <f>IF(COUNTBLANK(L534:AC534)&lt;&gt;13,IF(Table3[[#This Row],[Comments]]="Please order in multiples of 20. Minimum order of 100.",IF(COUNTBLANK(Table3[[#This Row],[Date 1]:[Order]])=12,"",1),1),IF(OR(F534="yes",G534="yes",H534="yes",I534="yes",J534="yes",K534="yes"="yes"),1,""))</f>
        <v/>
      </c>
    </row>
    <row r="535" spans="2:48" ht="36" thickBot="1" x14ac:dyDescent="0.4">
      <c r="B535" s="164">
        <v>6615</v>
      </c>
      <c r="C535" s="16" t="s">
        <v>3282</v>
      </c>
      <c r="D535" s="32" t="s">
        <v>486</v>
      </c>
      <c r="E535" s="118"/>
      <c r="F535" s="119" t="s">
        <v>128</v>
      </c>
      <c r="G535" s="30" t="s">
        <v>128</v>
      </c>
      <c r="H535" s="30" t="s">
        <v>128</v>
      </c>
      <c r="I535" s="30" t="s">
        <v>128</v>
      </c>
      <c r="J535" s="30" t="s">
        <v>21</v>
      </c>
      <c r="K535" s="30" t="s">
        <v>21</v>
      </c>
      <c r="L535" s="22"/>
      <c r="M535" s="20"/>
      <c r="N535" s="20"/>
      <c r="O535" s="20"/>
      <c r="P535" s="20"/>
      <c r="Q535" s="20"/>
      <c r="R535" s="20"/>
      <c r="S535" s="120"/>
      <c r="T535" s="181" t="str">
        <f>Table3[[#This Row],[Column12]]</f>
        <v>Auto:</v>
      </c>
      <c r="U535" s="25"/>
      <c r="V535" s="51" t="str">
        <f>IF(Table3[[#This Row],[TagOrderMethod]]="Ratio:","plants per 1 tag",IF(Table3[[#This Row],[TagOrderMethod]]="tags included","",IF(Table3[[#This Row],[TagOrderMethod]]="Qty:","tags",IF(Table3[[#This Row],[TagOrderMethod]]="Auto:",IF(U535&lt;&gt;"","tags","")))))</f>
        <v/>
      </c>
      <c r="W535" s="17">
        <v>50</v>
      </c>
      <c r="X535" s="17" t="str">
        <f>IF(ISNUMBER(SEARCH("tag",Table3[[#This Row],[Notes]])), "Yes", "No")</f>
        <v>No</v>
      </c>
      <c r="Y535" s="17" t="str">
        <f>IF(Table3[[#This Row],[Column11]]="yes","tags included","Auto:")</f>
        <v>Auto:</v>
      </c>
      <c r="Z5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Row],[TagOrderMethod]]="Auto:",IF(U535&gt;0,U535,IF(COUNTBLANK(L535:S535)=8,"",(IF(Table3[[#This Row],[Column11]]&lt;&gt;"no",Table3[[#This Row],[Size]]*(SUM(Table3[[#This Row],[Date 1]:[Date 8]])),"")))),""))),(Table3[[#This Row],[Bundle]])),"")</f>
        <v/>
      </c>
      <c r="AB535" s="94" t="str">
        <f t="shared" si="9"/>
        <v/>
      </c>
      <c r="AC535" s="75"/>
      <c r="AD535" s="42"/>
      <c r="AE535" s="43"/>
      <c r="AF535" s="44"/>
      <c r="AG535" s="134" t="s">
        <v>4758</v>
      </c>
      <c r="AH535" s="134" t="s">
        <v>4759</v>
      </c>
      <c r="AI535" s="134" t="s">
        <v>4760</v>
      </c>
      <c r="AJ535" s="134" t="s">
        <v>4761</v>
      </c>
      <c r="AK535" s="134" t="s">
        <v>21</v>
      </c>
      <c r="AL535" s="134" t="s">
        <v>21</v>
      </c>
      <c r="AM535" s="134" t="b">
        <f>IF(AND(Table3[[#This Row],[Column68]]=TRUE,COUNTBLANK(Table3[[#This Row],[Date 1]:[Date 8]])=8),TRUE,FALSE)</f>
        <v>0</v>
      </c>
      <c r="AN535" s="134" t="b">
        <f>COUNTIF(Table3[[#This Row],[512]:[51]],"yes")&gt;0</f>
        <v>0</v>
      </c>
      <c r="AO535" s="45" t="str">
        <f>IF(Table3[[#This Row],[512]]="yes",Table3[[#This Row],[Column1]],"")</f>
        <v/>
      </c>
      <c r="AP535" s="45" t="str">
        <f>IF(Table3[[#This Row],[250]]="yes",Table3[[#This Row],[Column1.5]],"")</f>
        <v/>
      </c>
      <c r="AQ535" s="45" t="str">
        <f>IF(Table3[[#This Row],[288]]="yes",Table3[[#This Row],[Column2]],"")</f>
        <v/>
      </c>
      <c r="AR535" s="45" t="str">
        <f>IF(Table3[[#This Row],[144]]="yes",Table3[[#This Row],[Column3]],"")</f>
        <v/>
      </c>
      <c r="AS535" s="45" t="str">
        <f>IF(Table3[[#This Row],[26]]="yes",Table3[[#This Row],[Column4]],"")</f>
        <v/>
      </c>
      <c r="AT535" s="45" t="str">
        <f>IF(Table3[[#This Row],[51]]="yes",Table3[[#This Row],[Column5]],"")</f>
        <v/>
      </c>
      <c r="AU535" s="29" t="str">
        <f>IF(COUNTBLANK(Table3[[#This Row],[Date 1]:[Date 8]])=7,IF(Table3[[#This Row],[Column9]]&lt;&gt;"",IF(SUM(L535:S535)&lt;&gt;0,Table3[[#This Row],[Column9]],""),""),(SUBSTITUTE(TRIM(SUBSTITUTE(AO535&amp;","&amp;AP535&amp;","&amp;AQ535&amp;","&amp;AR535&amp;","&amp;AS535&amp;","&amp;AT535&amp;",",","," "))," ",", ")))</f>
        <v/>
      </c>
      <c r="AV535" s="35" t="str">
        <f>IF(COUNTBLANK(L535:AC535)&lt;&gt;13,IF(Table3[[#This Row],[Comments]]="Please order in multiples of 20. Minimum order of 100.",IF(COUNTBLANK(Table3[[#This Row],[Date 1]:[Order]])=12,"",1),1),IF(OR(F535="yes",G535="yes",H535="yes",I535="yes",J535="yes",K535="yes"="yes"),1,""))</f>
        <v/>
      </c>
    </row>
    <row r="536" spans="2:48" ht="36" thickBot="1" x14ac:dyDescent="0.4">
      <c r="B536" s="164">
        <v>6620</v>
      </c>
      <c r="C536" s="16" t="s">
        <v>3282</v>
      </c>
      <c r="D536" s="32" t="s">
        <v>487</v>
      </c>
      <c r="E536" s="118"/>
      <c r="F536" s="119" t="s">
        <v>128</v>
      </c>
      <c r="G536" s="30" t="s">
        <v>21</v>
      </c>
      <c r="H536" s="30" t="s">
        <v>128</v>
      </c>
      <c r="I536" s="30" t="s">
        <v>128</v>
      </c>
      <c r="J536" s="30" t="s">
        <v>21</v>
      </c>
      <c r="K536" s="30" t="s">
        <v>21</v>
      </c>
      <c r="L536" s="22"/>
      <c r="M536" s="20"/>
      <c r="N536" s="20"/>
      <c r="O536" s="20"/>
      <c r="P536" s="20"/>
      <c r="Q536" s="20"/>
      <c r="R536" s="20"/>
      <c r="S536" s="120"/>
      <c r="T536" s="181" t="str">
        <f>Table3[[#This Row],[Column12]]</f>
        <v>Auto:</v>
      </c>
      <c r="U536" s="25"/>
      <c r="V536" s="51" t="str">
        <f>IF(Table3[[#This Row],[TagOrderMethod]]="Ratio:","plants per 1 tag",IF(Table3[[#This Row],[TagOrderMethod]]="tags included","",IF(Table3[[#This Row],[TagOrderMethod]]="Qty:","tags",IF(Table3[[#This Row],[TagOrderMethod]]="Auto:",IF(U536&lt;&gt;"","tags","")))))</f>
        <v/>
      </c>
      <c r="W536" s="17">
        <v>50</v>
      </c>
      <c r="X536" s="17" t="str">
        <f>IF(ISNUMBER(SEARCH("tag",Table3[[#This Row],[Notes]])), "Yes", "No")</f>
        <v>No</v>
      </c>
      <c r="Y536" s="17" t="str">
        <f>IF(Table3[[#This Row],[Column11]]="yes","tags included","Auto:")</f>
        <v>Auto:</v>
      </c>
      <c r="Z5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Row],[TagOrderMethod]]="Auto:",IF(U536&gt;0,U536,IF(COUNTBLANK(L536:S536)=8,"",(IF(Table3[[#This Row],[Column11]]&lt;&gt;"no",Table3[[#This Row],[Size]]*(SUM(Table3[[#This Row],[Date 1]:[Date 8]])),"")))),""))),(Table3[[#This Row],[Bundle]])),"")</f>
        <v/>
      </c>
      <c r="AB536" s="94" t="str">
        <f t="shared" si="9"/>
        <v/>
      </c>
      <c r="AC536" s="75"/>
      <c r="AD536" s="42"/>
      <c r="AE536" s="43"/>
      <c r="AF536" s="44"/>
      <c r="AG536" s="134" t="s">
        <v>4762</v>
      </c>
      <c r="AH536" s="134" t="s">
        <v>21</v>
      </c>
      <c r="AI536" s="134" t="s">
        <v>4763</v>
      </c>
      <c r="AJ536" s="134" t="s">
        <v>2053</v>
      </c>
      <c r="AK536" s="134" t="s">
        <v>21</v>
      </c>
      <c r="AL536" s="134" t="s">
        <v>21</v>
      </c>
      <c r="AM536" s="134" t="b">
        <f>IF(AND(Table3[[#This Row],[Column68]]=TRUE,COUNTBLANK(Table3[[#This Row],[Date 1]:[Date 8]])=8),TRUE,FALSE)</f>
        <v>0</v>
      </c>
      <c r="AN536" s="134" t="b">
        <f>COUNTIF(Table3[[#This Row],[512]:[51]],"yes")&gt;0</f>
        <v>0</v>
      </c>
      <c r="AO536" s="45" t="str">
        <f>IF(Table3[[#This Row],[512]]="yes",Table3[[#This Row],[Column1]],"")</f>
        <v/>
      </c>
      <c r="AP536" s="45" t="str">
        <f>IF(Table3[[#This Row],[250]]="yes",Table3[[#This Row],[Column1.5]],"")</f>
        <v/>
      </c>
      <c r="AQ536" s="45" t="str">
        <f>IF(Table3[[#This Row],[288]]="yes",Table3[[#This Row],[Column2]],"")</f>
        <v/>
      </c>
      <c r="AR536" s="45" t="str">
        <f>IF(Table3[[#This Row],[144]]="yes",Table3[[#This Row],[Column3]],"")</f>
        <v/>
      </c>
      <c r="AS536" s="45" t="str">
        <f>IF(Table3[[#This Row],[26]]="yes",Table3[[#This Row],[Column4]],"")</f>
        <v/>
      </c>
      <c r="AT536" s="45" t="str">
        <f>IF(Table3[[#This Row],[51]]="yes",Table3[[#This Row],[Column5]],"")</f>
        <v/>
      </c>
      <c r="AU536" s="29" t="str">
        <f>IF(COUNTBLANK(Table3[[#This Row],[Date 1]:[Date 8]])=7,IF(Table3[[#This Row],[Column9]]&lt;&gt;"",IF(SUM(L536:S536)&lt;&gt;0,Table3[[#This Row],[Column9]],""),""),(SUBSTITUTE(TRIM(SUBSTITUTE(AO536&amp;","&amp;AP536&amp;","&amp;AQ536&amp;","&amp;AR536&amp;","&amp;AS536&amp;","&amp;AT536&amp;",",","," "))," ",", ")))</f>
        <v/>
      </c>
      <c r="AV536" s="35" t="str">
        <f>IF(COUNTBLANK(L536:AC536)&lt;&gt;13,IF(Table3[[#This Row],[Comments]]="Please order in multiples of 20. Minimum order of 100.",IF(COUNTBLANK(Table3[[#This Row],[Date 1]:[Order]])=12,"",1),1),IF(OR(F536="yes",G536="yes",H536="yes",I536="yes",J536="yes",K536="yes"="yes"),1,""))</f>
        <v/>
      </c>
    </row>
    <row r="537" spans="2:48" ht="36" thickBot="1" x14ac:dyDescent="0.4">
      <c r="B537" s="164">
        <v>6630</v>
      </c>
      <c r="C537" s="16" t="s">
        <v>3282</v>
      </c>
      <c r="D537" s="32" t="s">
        <v>772</v>
      </c>
      <c r="E537" s="118"/>
      <c r="F537" s="119" t="s">
        <v>128</v>
      </c>
      <c r="G537" s="30" t="s">
        <v>21</v>
      </c>
      <c r="H537" s="30" t="s">
        <v>128</v>
      </c>
      <c r="I537" s="30" t="s">
        <v>128</v>
      </c>
      <c r="J537" s="30" t="s">
        <v>21</v>
      </c>
      <c r="K537" s="30" t="s">
        <v>21</v>
      </c>
      <c r="L537" s="22"/>
      <c r="M537" s="20"/>
      <c r="N537" s="20"/>
      <c r="O537" s="20"/>
      <c r="P537" s="20"/>
      <c r="Q537" s="20"/>
      <c r="R537" s="20"/>
      <c r="S537" s="120"/>
      <c r="T537" s="181" t="str">
        <f>Table3[[#This Row],[Column12]]</f>
        <v>Auto:</v>
      </c>
      <c r="U537" s="25"/>
      <c r="V537" s="51" t="str">
        <f>IF(Table3[[#This Row],[TagOrderMethod]]="Ratio:","plants per 1 tag",IF(Table3[[#This Row],[TagOrderMethod]]="tags included","",IF(Table3[[#This Row],[TagOrderMethod]]="Qty:","tags",IF(Table3[[#This Row],[TagOrderMethod]]="Auto:",IF(U537&lt;&gt;"","tags","")))))</f>
        <v/>
      </c>
      <c r="W537" s="17">
        <v>50</v>
      </c>
      <c r="X537" s="17" t="str">
        <f>IF(ISNUMBER(SEARCH("tag",Table3[[#This Row],[Notes]])), "Yes", "No")</f>
        <v>No</v>
      </c>
      <c r="Y537" s="17" t="str">
        <f>IF(Table3[[#This Row],[Column11]]="yes","tags included","Auto:")</f>
        <v>Auto:</v>
      </c>
      <c r="Z5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Row],[TagOrderMethod]]="Auto:",IF(U537&gt;0,U537,IF(COUNTBLANK(L537:S537)=8,"",(IF(Table3[[#This Row],[Column11]]&lt;&gt;"no",Table3[[#This Row],[Size]]*(SUM(Table3[[#This Row],[Date 1]:[Date 8]])),"")))),""))),(Table3[[#This Row],[Bundle]])),"")</f>
        <v/>
      </c>
      <c r="AB537" s="94" t="str">
        <f t="shared" si="9"/>
        <v/>
      </c>
      <c r="AC537" s="75"/>
      <c r="AD537" s="42"/>
      <c r="AE537" s="43"/>
      <c r="AF537" s="44"/>
      <c r="AG537" s="134" t="s">
        <v>4764</v>
      </c>
      <c r="AH537" s="134" t="s">
        <v>21</v>
      </c>
      <c r="AI537" s="134" t="s">
        <v>4765</v>
      </c>
      <c r="AJ537" s="134" t="s">
        <v>4766</v>
      </c>
      <c r="AK537" s="134" t="s">
        <v>21</v>
      </c>
      <c r="AL537" s="134" t="s">
        <v>21</v>
      </c>
      <c r="AM537" s="134" t="b">
        <f>IF(AND(Table3[[#This Row],[Column68]]=TRUE,COUNTBLANK(Table3[[#This Row],[Date 1]:[Date 8]])=8),TRUE,FALSE)</f>
        <v>0</v>
      </c>
      <c r="AN537" s="134" t="b">
        <f>COUNTIF(Table3[[#This Row],[512]:[51]],"yes")&gt;0</f>
        <v>0</v>
      </c>
      <c r="AO537" s="45" t="str">
        <f>IF(Table3[[#This Row],[512]]="yes",Table3[[#This Row],[Column1]],"")</f>
        <v/>
      </c>
      <c r="AP537" s="45" t="str">
        <f>IF(Table3[[#This Row],[250]]="yes",Table3[[#This Row],[Column1.5]],"")</f>
        <v/>
      </c>
      <c r="AQ537" s="45" t="str">
        <f>IF(Table3[[#This Row],[288]]="yes",Table3[[#This Row],[Column2]],"")</f>
        <v/>
      </c>
      <c r="AR537" s="45" t="str">
        <f>IF(Table3[[#This Row],[144]]="yes",Table3[[#This Row],[Column3]],"")</f>
        <v/>
      </c>
      <c r="AS537" s="45" t="str">
        <f>IF(Table3[[#This Row],[26]]="yes",Table3[[#This Row],[Column4]],"")</f>
        <v/>
      </c>
      <c r="AT537" s="45" t="str">
        <f>IF(Table3[[#This Row],[51]]="yes",Table3[[#This Row],[Column5]],"")</f>
        <v/>
      </c>
      <c r="AU537" s="29" t="str">
        <f>IF(COUNTBLANK(Table3[[#This Row],[Date 1]:[Date 8]])=7,IF(Table3[[#This Row],[Column9]]&lt;&gt;"",IF(SUM(L537:S537)&lt;&gt;0,Table3[[#This Row],[Column9]],""),""),(SUBSTITUTE(TRIM(SUBSTITUTE(AO537&amp;","&amp;AP537&amp;","&amp;AQ537&amp;","&amp;AR537&amp;","&amp;AS537&amp;","&amp;AT537&amp;",",","," "))," ",", ")))</f>
        <v/>
      </c>
      <c r="AV537" s="35" t="str">
        <f>IF(COUNTBLANK(L537:AC537)&lt;&gt;13,IF(Table3[[#This Row],[Comments]]="Please order in multiples of 20. Minimum order of 100.",IF(COUNTBLANK(Table3[[#This Row],[Date 1]:[Order]])=12,"",1),1),IF(OR(F537="yes",G537="yes",H537="yes",I537="yes",J537="yes",K537="yes"="yes"),1,""))</f>
        <v/>
      </c>
    </row>
    <row r="538" spans="2:48" ht="36" thickBot="1" x14ac:dyDescent="0.4">
      <c r="B538" s="164">
        <v>6635</v>
      </c>
      <c r="C538" s="16" t="s">
        <v>3282</v>
      </c>
      <c r="D538" s="32" t="s">
        <v>488</v>
      </c>
      <c r="E538" s="118"/>
      <c r="F538" s="119" t="s">
        <v>128</v>
      </c>
      <c r="G538" s="30" t="s">
        <v>21</v>
      </c>
      <c r="H538" s="30" t="s">
        <v>128</v>
      </c>
      <c r="I538" s="30" t="s">
        <v>128</v>
      </c>
      <c r="J538" s="30" t="s">
        <v>21</v>
      </c>
      <c r="K538" s="30" t="s">
        <v>21</v>
      </c>
      <c r="L538" s="22"/>
      <c r="M538" s="20"/>
      <c r="N538" s="20"/>
      <c r="O538" s="20"/>
      <c r="P538" s="20"/>
      <c r="Q538" s="20"/>
      <c r="R538" s="20"/>
      <c r="S538" s="120"/>
      <c r="T538" s="181" t="str">
        <f>Table3[[#This Row],[Column12]]</f>
        <v>Auto:</v>
      </c>
      <c r="U538" s="25"/>
      <c r="V538" s="51" t="str">
        <f>IF(Table3[[#This Row],[TagOrderMethod]]="Ratio:","plants per 1 tag",IF(Table3[[#This Row],[TagOrderMethod]]="tags included","",IF(Table3[[#This Row],[TagOrderMethod]]="Qty:","tags",IF(Table3[[#This Row],[TagOrderMethod]]="Auto:",IF(U538&lt;&gt;"","tags","")))))</f>
        <v/>
      </c>
      <c r="W538" s="17">
        <v>50</v>
      </c>
      <c r="X538" s="17" t="str">
        <f>IF(ISNUMBER(SEARCH("tag",Table3[[#This Row],[Notes]])), "Yes", "No")</f>
        <v>No</v>
      </c>
      <c r="Y538" s="17" t="str">
        <f>IF(Table3[[#This Row],[Column11]]="yes","tags included","Auto:")</f>
        <v>Auto:</v>
      </c>
      <c r="Z5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Row],[TagOrderMethod]]="Auto:",IF(U538&gt;0,U538,IF(COUNTBLANK(L538:S538)=8,"",(IF(Table3[[#This Row],[Column11]]&lt;&gt;"no",Table3[[#This Row],[Size]]*(SUM(Table3[[#This Row],[Date 1]:[Date 8]])),"")))),""))),(Table3[[#This Row],[Bundle]])),"")</f>
        <v/>
      </c>
      <c r="AB538" s="94" t="str">
        <f t="shared" si="9"/>
        <v/>
      </c>
      <c r="AC538" s="75"/>
      <c r="AD538" s="42"/>
      <c r="AE538" s="43"/>
      <c r="AF538" s="44"/>
      <c r="AG538" s="134" t="s">
        <v>4767</v>
      </c>
      <c r="AH538" s="134" t="s">
        <v>21</v>
      </c>
      <c r="AI538" s="134" t="s">
        <v>4768</v>
      </c>
      <c r="AJ538" s="134" t="s">
        <v>4769</v>
      </c>
      <c r="AK538" s="134" t="s">
        <v>21</v>
      </c>
      <c r="AL538" s="134" t="s">
        <v>21</v>
      </c>
      <c r="AM538" s="134" t="b">
        <f>IF(AND(Table3[[#This Row],[Column68]]=TRUE,COUNTBLANK(Table3[[#This Row],[Date 1]:[Date 8]])=8),TRUE,FALSE)</f>
        <v>0</v>
      </c>
      <c r="AN538" s="134" t="b">
        <f>COUNTIF(Table3[[#This Row],[512]:[51]],"yes")&gt;0</f>
        <v>0</v>
      </c>
      <c r="AO538" s="45" t="str">
        <f>IF(Table3[[#This Row],[512]]="yes",Table3[[#This Row],[Column1]],"")</f>
        <v/>
      </c>
      <c r="AP538" s="45" t="str">
        <f>IF(Table3[[#This Row],[250]]="yes",Table3[[#This Row],[Column1.5]],"")</f>
        <v/>
      </c>
      <c r="AQ538" s="45" t="str">
        <f>IF(Table3[[#This Row],[288]]="yes",Table3[[#This Row],[Column2]],"")</f>
        <v/>
      </c>
      <c r="AR538" s="45" t="str">
        <f>IF(Table3[[#This Row],[144]]="yes",Table3[[#This Row],[Column3]],"")</f>
        <v/>
      </c>
      <c r="AS538" s="45" t="str">
        <f>IF(Table3[[#This Row],[26]]="yes",Table3[[#This Row],[Column4]],"")</f>
        <v/>
      </c>
      <c r="AT538" s="45" t="str">
        <f>IF(Table3[[#This Row],[51]]="yes",Table3[[#This Row],[Column5]],"")</f>
        <v/>
      </c>
      <c r="AU538" s="29" t="str">
        <f>IF(COUNTBLANK(Table3[[#This Row],[Date 1]:[Date 8]])=7,IF(Table3[[#This Row],[Column9]]&lt;&gt;"",IF(SUM(L538:S538)&lt;&gt;0,Table3[[#This Row],[Column9]],""),""),(SUBSTITUTE(TRIM(SUBSTITUTE(AO538&amp;","&amp;AP538&amp;","&amp;AQ538&amp;","&amp;AR538&amp;","&amp;AS538&amp;","&amp;AT538&amp;",",","," "))," ",", ")))</f>
        <v/>
      </c>
      <c r="AV538" s="35" t="str">
        <f>IF(COUNTBLANK(L538:AC538)&lt;&gt;13,IF(Table3[[#This Row],[Comments]]="Please order in multiples of 20. Minimum order of 100.",IF(COUNTBLANK(Table3[[#This Row],[Date 1]:[Order]])=12,"",1),1),IF(OR(F538="yes",G538="yes",H538="yes",I538="yes",J538="yes",K538="yes"="yes"),1,""))</f>
        <v/>
      </c>
    </row>
    <row r="539" spans="2:48" ht="36" thickBot="1" x14ac:dyDescent="0.4">
      <c r="B539" s="164">
        <v>6645</v>
      </c>
      <c r="C539" s="16" t="s">
        <v>3282</v>
      </c>
      <c r="D539" s="32" t="s">
        <v>1324</v>
      </c>
      <c r="E539" s="118"/>
      <c r="F539" s="119" t="s">
        <v>128</v>
      </c>
      <c r="G539" s="30" t="s">
        <v>21</v>
      </c>
      <c r="H539" s="30" t="s">
        <v>128</v>
      </c>
      <c r="I539" s="30" t="s">
        <v>128</v>
      </c>
      <c r="J539" s="30" t="s">
        <v>21</v>
      </c>
      <c r="K539" s="30" t="s">
        <v>21</v>
      </c>
      <c r="L539" s="22"/>
      <c r="M539" s="20"/>
      <c r="N539" s="20"/>
      <c r="O539" s="20"/>
      <c r="P539" s="20"/>
      <c r="Q539" s="20"/>
      <c r="R539" s="20"/>
      <c r="S539" s="120"/>
      <c r="T539" s="181" t="str">
        <f>Table3[[#This Row],[Column12]]</f>
        <v>Auto:</v>
      </c>
      <c r="U539" s="25"/>
      <c r="V539" s="51" t="str">
        <f>IF(Table3[[#This Row],[TagOrderMethod]]="Ratio:","plants per 1 tag",IF(Table3[[#This Row],[TagOrderMethod]]="tags included","",IF(Table3[[#This Row],[TagOrderMethod]]="Qty:","tags",IF(Table3[[#This Row],[TagOrderMethod]]="Auto:",IF(U539&lt;&gt;"","tags","")))))</f>
        <v/>
      </c>
      <c r="W539" s="17">
        <v>50</v>
      </c>
      <c r="X539" s="17" t="str">
        <f>IF(ISNUMBER(SEARCH("tag",Table3[[#This Row],[Notes]])), "Yes", "No")</f>
        <v>No</v>
      </c>
      <c r="Y539" s="17" t="str">
        <f>IF(Table3[[#This Row],[Column11]]="yes","tags included","Auto:")</f>
        <v>Auto:</v>
      </c>
      <c r="Z5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Row],[TagOrderMethod]]="Auto:",IF(U539&gt;0,U539,IF(COUNTBLANK(L539:S539)=8,"",(IF(Table3[[#This Row],[Column11]]&lt;&gt;"no",Table3[[#This Row],[Size]]*(SUM(Table3[[#This Row],[Date 1]:[Date 8]])),"")))),""))),(Table3[[#This Row],[Bundle]])),"")</f>
        <v/>
      </c>
      <c r="AB539" s="94" t="str">
        <f t="shared" si="9"/>
        <v/>
      </c>
      <c r="AC539" s="75"/>
      <c r="AD539" s="42"/>
      <c r="AE539" s="43"/>
      <c r="AF539" s="44"/>
      <c r="AG539" s="134" t="s">
        <v>2054</v>
      </c>
      <c r="AH539" s="134" t="s">
        <v>21</v>
      </c>
      <c r="AI539" s="134" t="s">
        <v>2055</v>
      </c>
      <c r="AJ539" s="134" t="s">
        <v>2056</v>
      </c>
      <c r="AK539" s="134" t="s">
        <v>21</v>
      </c>
      <c r="AL539" s="134" t="s">
        <v>21</v>
      </c>
      <c r="AM539" s="134" t="b">
        <f>IF(AND(Table3[[#This Row],[Column68]]=TRUE,COUNTBLANK(Table3[[#This Row],[Date 1]:[Date 8]])=8),TRUE,FALSE)</f>
        <v>0</v>
      </c>
      <c r="AN539" s="134" t="b">
        <f>COUNTIF(Table3[[#This Row],[512]:[51]],"yes")&gt;0</f>
        <v>0</v>
      </c>
      <c r="AO539" s="45" t="str">
        <f>IF(Table3[[#This Row],[512]]="yes",Table3[[#This Row],[Column1]],"")</f>
        <v/>
      </c>
      <c r="AP539" s="45" t="str">
        <f>IF(Table3[[#This Row],[250]]="yes",Table3[[#This Row],[Column1.5]],"")</f>
        <v/>
      </c>
      <c r="AQ539" s="45" t="str">
        <f>IF(Table3[[#This Row],[288]]="yes",Table3[[#This Row],[Column2]],"")</f>
        <v/>
      </c>
      <c r="AR539" s="45" t="str">
        <f>IF(Table3[[#This Row],[144]]="yes",Table3[[#This Row],[Column3]],"")</f>
        <v/>
      </c>
      <c r="AS539" s="45" t="str">
        <f>IF(Table3[[#This Row],[26]]="yes",Table3[[#This Row],[Column4]],"")</f>
        <v/>
      </c>
      <c r="AT539" s="45" t="str">
        <f>IF(Table3[[#This Row],[51]]="yes",Table3[[#This Row],[Column5]],"")</f>
        <v/>
      </c>
      <c r="AU539" s="29" t="str">
        <f>IF(COUNTBLANK(Table3[[#This Row],[Date 1]:[Date 8]])=7,IF(Table3[[#This Row],[Column9]]&lt;&gt;"",IF(SUM(L539:S539)&lt;&gt;0,Table3[[#This Row],[Column9]],""),""),(SUBSTITUTE(TRIM(SUBSTITUTE(AO539&amp;","&amp;AP539&amp;","&amp;AQ539&amp;","&amp;AR539&amp;","&amp;AS539&amp;","&amp;AT539&amp;",",","," "))," ",", ")))</f>
        <v/>
      </c>
      <c r="AV539" s="35" t="str">
        <f>IF(COUNTBLANK(L539:AC539)&lt;&gt;13,IF(Table3[[#This Row],[Comments]]="Please order in multiples of 20. Minimum order of 100.",IF(COUNTBLANK(Table3[[#This Row],[Date 1]:[Order]])=12,"",1),1),IF(OR(F539="yes",G539="yes",H539="yes",I539="yes",J539="yes",K539="yes"="yes"),1,""))</f>
        <v/>
      </c>
    </row>
    <row r="540" spans="2:48" ht="36" thickBot="1" x14ac:dyDescent="0.4">
      <c r="B540" s="164">
        <v>6650</v>
      </c>
      <c r="C540" s="16" t="s">
        <v>3282</v>
      </c>
      <c r="D540" s="32" t="s">
        <v>489</v>
      </c>
      <c r="E540" s="118"/>
      <c r="F540" s="119" t="s">
        <v>128</v>
      </c>
      <c r="G540" s="30" t="s">
        <v>21</v>
      </c>
      <c r="H540" s="30" t="s">
        <v>128</v>
      </c>
      <c r="I540" s="30" t="s">
        <v>128</v>
      </c>
      <c r="J540" s="30" t="s">
        <v>21</v>
      </c>
      <c r="K540" s="30" t="s">
        <v>21</v>
      </c>
      <c r="L540" s="22"/>
      <c r="M540" s="20"/>
      <c r="N540" s="20"/>
      <c r="O540" s="20"/>
      <c r="P540" s="20"/>
      <c r="Q540" s="20"/>
      <c r="R540" s="20"/>
      <c r="S540" s="120"/>
      <c r="T540" s="181" t="str">
        <f>Table3[[#This Row],[Column12]]</f>
        <v>Auto:</v>
      </c>
      <c r="U540" s="25"/>
      <c r="V540" s="51" t="str">
        <f>IF(Table3[[#This Row],[TagOrderMethod]]="Ratio:","plants per 1 tag",IF(Table3[[#This Row],[TagOrderMethod]]="tags included","",IF(Table3[[#This Row],[TagOrderMethod]]="Qty:","tags",IF(Table3[[#This Row],[TagOrderMethod]]="Auto:",IF(U540&lt;&gt;"","tags","")))))</f>
        <v/>
      </c>
      <c r="W540" s="17">
        <v>50</v>
      </c>
      <c r="X540" s="17" t="str">
        <f>IF(ISNUMBER(SEARCH("tag",Table3[[#This Row],[Notes]])), "Yes", "No")</f>
        <v>No</v>
      </c>
      <c r="Y540" s="17" t="str">
        <f>IF(Table3[[#This Row],[Column11]]="yes","tags included","Auto:")</f>
        <v>Auto:</v>
      </c>
      <c r="Z5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Row],[TagOrderMethod]]="Auto:",IF(U540&gt;0,U540,IF(COUNTBLANK(L540:S540)=8,"",(IF(Table3[[#This Row],[Column11]]&lt;&gt;"no",Table3[[#This Row],[Size]]*(SUM(Table3[[#This Row],[Date 1]:[Date 8]])),"")))),""))),(Table3[[#This Row],[Bundle]])),"")</f>
        <v/>
      </c>
      <c r="AB540" s="94" t="str">
        <f t="shared" si="9"/>
        <v/>
      </c>
      <c r="AC540" s="75"/>
      <c r="AD540" s="42"/>
      <c r="AE540" s="43"/>
      <c r="AF540" s="44"/>
      <c r="AG540" s="134" t="s">
        <v>4770</v>
      </c>
      <c r="AH540" s="134" t="s">
        <v>21</v>
      </c>
      <c r="AI540" s="134" t="s">
        <v>4771</v>
      </c>
      <c r="AJ540" s="134" t="s">
        <v>4772</v>
      </c>
      <c r="AK540" s="134" t="s">
        <v>21</v>
      </c>
      <c r="AL540" s="134" t="s">
        <v>21</v>
      </c>
      <c r="AM540" s="134" t="b">
        <f>IF(AND(Table3[[#This Row],[Column68]]=TRUE,COUNTBLANK(Table3[[#This Row],[Date 1]:[Date 8]])=8),TRUE,FALSE)</f>
        <v>0</v>
      </c>
      <c r="AN540" s="134" t="b">
        <f>COUNTIF(Table3[[#This Row],[512]:[51]],"yes")&gt;0</f>
        <v>0</v>
      </c>
      <c r="AO540" s="45" t="str">
        <f>IF(Table3[[#This Row],[512]]="yes",Table3[[#This Row],[Column1]],"")</f>
        <v/>
      </c>
      <c r="AP540" s="45" t="str">
        <f>IF(Table3[[#This Row],[250]]="yes",Table3[[#This Row],[Column1.5]],"")</f>
        <v/>
      </c>
      <c r="AQ540" s="45" t="str">
        <f>IF(Table3[[#This Row],[288]]="yes",Table3[[#This Row],[Column2]],"")</f>
        <v/>
      </c>
      <c r="AR540" s="45" t="str">
        <f>IF(Table3[[#This Row],[144]]="yes",Table3[[#This Row],[Column3]],"")</f>
        <v/>
      </c>
      <c r="AS540" s="45" t="str">
        <f>IF(Table3[[#This Row],[26]]="yes",Table3[[#This Row],[Column4]],"")</f>
        <v/>
      </c>
      <c r="AT540" s="45" t="str">
        <f>IF(Table3[[#This Row],[51]]="yes",Table3[[#This Row],[Column5]],"")</f>
        <v/>
      </c>
      <c r="AU540" s="29" t="str">
        <f>IF(COUNTBLANK(Table3[[#This Row],[Date 1]:[Date 8]])=7,IF(Table3[[#This Row],[Column9]]&lt;&gt;"",IF(SUM(L540:S540)&lt;&gt;0,Table3[[#This Row],[Column9]],""),""),(SUBSTITUTE(TRIM(SUBSTITUTE(AO540&amp;","&amp;AP540&amp;","&amp;AQ540&amp;","&amp;AR540&amp;","&amp;AS540&amp;","&amp;AT540&amp;",",","," "))," ",", ")))</f>
        <v/>
      </c>
      <c r="AV540" s="35" t="str">
        <f>IF(COUNTBLANK(L540:AC540)&lt;&gt;13,IF(Table3[[#This Row],[Comments]]="Please order in multiples of 20. Minimum order of 100.",IF(COUNTBLANK(Table3[[#This Row],[Date 1]:[Order]])=12,"",1),1),IF(OR(F540="yes",G540="yes",H540="yes",I540="yes",J540="yes",K540="yes"="yes"),1,""))</f>
        <v/>
      </c>
    </row>
    <row r="541" spans="2:48" ht="36" thickBot="1" x14ac:dyDescent="0.4">
      <c r="B541" s="164">
        <v>6705</v>
      </c>
      <c r="C541" s="16" t="s">
        <v>3282</v>
      </c>
      <c r="D541" s="32" t="s">
        <v>1325</v>
      </c>
      <c r="E541" s="118"/>
      <c r="F541" s="119" t="s">
        <v>21</v>
      </c>
      <c r="G541" s="30" t="s">
        <v>21</v>
      </c>
      <c r="H541" s="30" t="s">
        <v>128</v>
      </c>
      <c r="I541" s="30" t="s">
        <v>128</v>
      </c>
      <c r="J541" s="30" t="s">
        <v>128</v>
      </c>
      <c r="K541" s="30" t="s">
        <v>21</v>
      </c>
      <c r="L541" s="22"/>
      <c r="M541" s="20"/>
      <c r="N541" s="20"/>
      <c r="O541" s="20"/>
      <c r="P541" s="20"/>
      <c r="Q541" s="20"/>
      <c r="R541" s="20"/>
      <c r="S541" s="120"/>
      <c r="T541" s="181" t="str">
        <f>Table3[[#This Row],[Column12]]</f>
        <v>Auto:</v>
      </c>
      <c r="U541" s="25"/>
      <c r="V541" s="51" t="str">
        <f>IF(Table3[[#This Row],[TagOrderMethod]]="Ratio:","plants per 1 tag",IF(Table3[[#This Row],[TagOrderMethod]]="tags included","",IF(Table3[[#This Row],[TagOrderMethod]]="Qty:","tags",IF(Table3[[#This Row],[TagOrderMethod]]="Auto:",IF(U541&lt;&gt;"","tags","")))))</f>
        <v/>
      </c>
      <c r="W541" s="17">
        <v>50</v>
      </c>
      <c r="X541" s="17" t="str">
        <f>IF(ISNUMBER(SEARCH("tag",Table3[[#This Row],[Notes]])), "Yes", "No")</f>
        <v>No</v>
      </c>
      <c r="Y541" s="17" t="str">
        <f>IF(Table3[[#This Row],[Column11]]="yes","tags included","Auto:")</f>
        <v>Auto:</v>
      </c>
      <c r="Z5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Row],[TagOrderMethod]]="Auto:",IF(U541&gt;0,U541,IF(COUNTBLANK(L541:S541)=8,"",(IF(Table3[[#This Row],[Column11]]&lt;&gt;"no",Table3[[#This Row],[Size]]*(SUM(Table3[[#This Row],[Date 1]:[Date 8]])),"")))),""))),(Table3[[#This Row],[Bundle]])),"")</f>
        <v/>
      </c>
      <c r="AB541" s="94" t="str">
        <f t="shared" si="9"/>
        <v/>
      </c>
      <c r="AC541" s="75"/>
      <c r="AD541" s="42"/>
      <c r="AE541" s="43"/>
      <c r="AF541" s="44"/>
      <c r="AG541" s="134" t="s">
        <v>21</v>
      </c>
      <c r="AH541" s="134" t="s">
        <v>21</v>
      </c>
      <c r="AI541" s="134" t="s">
        <v>2805</v>
      </c>
      <c r="AJ541" s="134" t="s">
        <v>2806</v>
      </c>
      <c r="AK541" s="134" t="s">
        <v>4773</v>
      </c>
      <c r="AL541" s="134" t="s">
        <v>21</v>
      </c>
      <c r="AM541" s="134" t="b">
        <f>IF(AND(Table3[[#This Row],[Column68]]=TRUE,COUNTBLANK(Table3[[#This Row],[Date 1]:[Date 8]])=8),TRUE,FALSE)</f>
        <v>0</v>
      </c>
      <c r="AN541" s="134" t="b">
        <f>COUNTIF(Table3[[#This Row],[512]:[51]],"yes")&gt;0</f>
        <v>0</v>
      </c>
      <c r="AO541" s="45" t="str">
        <f>IF(Table3[[#This Row],[512]]="yes",Table3[[#This Row],[Column1]],"")</f>
        <v/>
      </c>
      <c r="AP541" s="45" t="str">
        <f>IF(Table3[[#This Row],[250]]="yes",Table3[[#This Row],[Column1.5]],"")</f>
        <v/>
      </c>
      <c r="AQ541" s="45" t="str">
        <f>IF(Table3[[#This Row],[288]]="yes",Table3[[#This Row],[Column2]],"")</f>
        <v/>
      </c>
      <c r="AR541" s="45" t="str">
        <f>IF(Table3[[#This Row],[144]]="yes",Table3[[#This Row],[Column3]],"")</f>
        <v/>
      </c>
      <c r="AS541" s="45" t="str">
        <f>IF(Table3[[#This Row],[26]]="yes",Table3[[#This Row],[Column4]],"")</f>
        <v/>
      </c>
      <c r="AT541" s="45" t="str">
        <f>IF(Table3[[#This Row],[51]]="yes",Table3[[#This Row],[Column5]],"")</f>
        <v/>
      </c>
      <c r="AU541" s="29" t="str">
        <f>IF(COUNTBLANK(Table3[[#This Row],[Date 1]:[Date 8]])=7,IF(Table3[[#This Row],[Column9]]&lt;&gt;"",IF(SUM(L541:S541)&lt;&gt;0,Table3[[#This Row],[Column9]],""),""),(SUBSTITUTE(TRIM(SUBSTITUTE(AO541&amp;","&amp;AP541&amp;","&amp;AQ541&amp;","&amp;AR541&amp;","&amp;AS541&amp;","&amp;AT541&amp;",",","," "))," ",", ")))</f>
        <v/>
      </c>
      <c r="AV541" s="35" t="str">
        <f>IF(COUNTBLANK(L541:AC541)&lt;&gt;13,IF(Table3[[#This Row],[Comments]]="Please order in multiples of 20. Minimum order of 100.",IF(COUNTBLANK(Table3[[#This Row],[Date 1]:[Order]])=12,"",1),1),IF(OR(F541="yes",G541="yes",H541="yes",I541="yes",J541="yes",K541="yes"="yes"),1,""))</f>
        <v/>
      </c>
    </row>
    <row r="542" spans="2:48" ht="36" thickBot="1" x14ac:dyDescent="0.4">
      <c r="B542" s="164">
        <v>6710</v>
      </c>
      <c r="C542" s="16" t="s">
        <v>3282</v>
      </c>
      <c r="D542" s="32" t="s">
        <v>1326</v>
      </c>
      <c r="E542" s="118"/>
      <c r="F542" s="119" t="s">
        <v>21</v>
      </c>
      <c r="G542" s="30" t="s">
        <v>21</v>
      </c>
      <c r="H542" s="30" t="s">
        <v>128</v>
      </c>
      <c r="I542" s="30" t="s">
        <v>128</v>
      </c>
      <c r="J542" s="30" t="s">
        <v>128</v>
      </c>
      <c r="K542" s="30" t="s">
        <v>21</v>
      </c>
      <c r="L542" s="22"/>
      <c r="M542" s="20"/>
      <c r="N542" s="20"/>
      <c r="O542" s="20"/>
      <c r="P542" s="20"/>
      <c r="Q542" s="20"/>
      <c r="R542" s="20"/>
      <c r="S542" s="120"/>
      <c r="T542" s="181" t="str">
        <f>Table3[[#This Row],[Column12]]</f>
        <v>Auto:</v>
      </c>
      <c r="U542" s="25"/>
      <c r="V542" s="51" t="str">
        <f>IF(Table3[[#This Row],[TagOrderMethod]]="Ratio:","plants per 1 tag",IF(Table3[[#This Row],[TagOrderMethod]]="tags included","",IF(Table3[[#This Row],[TagOrderMethod]]="Qty:","tags",IF(Table3[[#This Row],[TagOrderMethod]]="Auto:",IF(U542&lt;&gt;"","tags","")))))</f>
        <v/>
      </c>
      <c r="W542" s="17">
        <v>50</v>
      </c>
      <c r="X542" s="17" t="str">
        <f>IF(ISNUMBER(SEARCH("tag",Table3[[#This Row],[Notes]])), "Yes", "No")</f>
        <v>No</v>
      </c>
      <c r="Y542" s="17" t="str">
        <f>IF(Table3[[#This Row],[Column11]]="yes","tags included","Auto:")</f>
        <v>Auto:</v>
      </c>
      <c r="Z5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Row],[TagOrderMethod]]="Auto:",IF(U542&gt;0,U542,IF(COUNTBLANK(L542:S542)=8,"",(IF(Table3[[#This Row],[Column11]]&lt;&gt;"no",Table3[[#This Row],[Size]]*(SUM(Table3[[#This Row],[Date 1]:[Date 8]])),"")))),""))),(Table3[[#This Row],[Bundle]])),"")</f>
        <v/>
      </c>
      <c r="AB542" s="94" t="str">
        <f t="shared" si="9"/>
        <v/>
      </c>
      <c r="AC542" s="75"/>
      <c r="AD542" s="42"/>
      <c r="AE542" s="43"/>
      <c r="AF542" s="44"/>
      <c r="AG542" s="134" t="s">
        <v>21</v>
      </c>
      <c r="AH542" s="134" t="s">
        <v>21</v>
      </c>
      <c r="AI542" s="134" t="s">
        <v>4774</v>
      </c>
      <c r="AJ542" s="134" t="s">
        <v>4775</v>
      </c>
      <c r="AK542" s="134" t="s">
        <v>4776</v>
      </c>
      <c r="AL542" s="134" t="s">
        <v>21</v>
      </c>
      <c r="AM542" s="134" t="b">
        <f>IF(AND(Table3[[#This Row],[Column68]]=TRUE,COUNTBLANK(Table3[[#This Row],[Date 1]:[Date 8]])=8),TRUE,FALSE)</f>
        <v>0</v>
      </c>
      <c r="AN542" s="134" t="b">
        <f>COUNTIF(Table3[[#This Row],[512]:[51]],"yes")&gt;0</f>
        <v>0</v>
      </c>
      <c r="AO542" s="45" t="str">
        <f>IF(Table3[[#This Row],[512]]="yes",Table3[[#This Row],[Column1]],"")</f>
        <v/>
      </c>
      <c r="AP542" s="45" t="str">
        <f>IF(Table3[[#This Row],[250]]="yes",Table3[[#This Row],[Column1.5]],"")</f>
        <v/>
      </c>
      <c r="AQ542" s="45" t="str">
        <f>IF(Table3[[#This Row],[288]]="yes",Table3[[#This Row],[Column2]],"")</f>
        <v/>
      </c>
      <c r="AR542" s="45" t="str">
        <f>IF(Table3[[#This Row],[144]]="yes",Table3[[#This Row],[Column3]],"")</f>
        <v/>
      </c>
      <c r="AS542" s="45" t="str">
        <f>IF(Table3[[#This Row],[26]]="yes",Table3[[#This Row],[Column4]],"")</f>
        <v/>
      </c>
      <c r="AT542" s="45" t="str">
        <f>IF(Table3[[#This Row],[51]]="yes",Table3[[#This Row],[Column5]],"")</f>
        <v/>
      </c>
      <c r="AU542" s="29" t="str">
        <f>IF(COUNTBLANK(Table3[[#This Row],[Date 1]:[Date 8]])=7,IF(Table3[[#This Row],[Column9]]&lt;&gt;"",IF(SUM(L542:S542)&lt;&gt;0,Table3[[#This Row],[Column9]],""),""),(SUBSTITUTE(TRIM(SUBSTITUTE(AO542&amp;","&amp;AP542&amp;","&amp;AQ542&amp;","&amp;AR542&amp;","&amp;AS542&amp;","&amp;AT542&amp;",",","," "))," ",", ")))</f>
        <v/>
      </c>
      <c r="AV542" s="35" t="str">
        <f>IF(COUNTBLANK(L542:AC542)&lt;&gt;13,IF(Table3[[#This Row],[Comments]]="Please order in multiples of 20. Minimum order of 100.",IF(COUNTBLANK(Table3[[#This Row],[Date 1]:[Order]])=12,"",1),1),IF(OR(F542="yes",G542="yes",H542="yes",I542="yes",J542="yes",K542="yes"="yes"),1,""))</f>
        <v/>
      </c>
    </row>
    <row r="543" spans="2:48" ht="36" thickBot="1" x14ac:dyDescent="0.4">
      <c r="B543" s="164">
        <v>6715</v>
      </c>
      <c r="C543" s="16" t="s">
        <v>3282</v>
      </c>
      <c r="D543" s="32" t="s">
        <v>1327</v>
      </c>
      <c r="E543" s="118"/>
      <c r="F543" s="119" t="s">
        <v>21</v>
      </c>
      <c r="G543" s="30" t="s">
        <v>21</v>
      </c>
      <c r="H543" s="30" t="s">
        <v>128</v>
      </c>
      <c r="I543" s="30" t="s">
        <v>128</v>
      </c>
      <c r="J543" s="30" t="s">
        <v>128</v>
      </c>
      <c r="K543" s="30" t="s">
        <v>21</v>
      </c>
      <c r="L543" s="22"/>
      <c r="M543" s="20"/>
      <c r="N543" s="20"/>
      <c r="O543" s="20"/>
      <c r="P543" s="20"/>
      <c r="Q543" s="20"/>
      <c r="R543" s="20"/>
      <c r="S543" s="120"/>
      <c r="T543" s="181" t="str">
        <f>Table3[[#This Row],[Column12]]</f>
        <v>Auto:</v>
      </c>
      <c r="U543" s="25"/>
      <c r="V543" s="51" t="str">
        <f>IF(Table3[[#This Row],[TagOrderMethod]]="Ratio:","plants per 1 tag",IF(Table3[[#This Row],[TagOrderMethod]]="tags included","",IF(Table3[[#This Row],[TagOrderMethod]]="Qty:","tags",IF(Table3[[#This Row],[TagOrderMethod]]="Auto:",IF(U543&lt;&gt;"","tags","")))))</f>
        <v/>
      </c>
      <c r="W543" s="17">
        <v>50</v>
      </c>
      <c r="X543" s="17" t="str">
        <f>IF(ISNUMBER(SEARCH("tag",Table3[[#This Row],[Notes]])), "Yes", "No")</f>
        <v>No</v>
      </c>
      <c r="Y543" s="17" t="str">
        <f>IF(Table3[[#This Row],[Column11]]="yes","tags included","Auto:")</f>
        <v>Auto:</v>
      </c>
      <c r="Z5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Row],[TagOrderMethod]]="Auto:",IF(U543&gt;0,U543,IF(COUNTBLANK(L543:S543)=8,"",(IF(Table3[[#This Row],[Column11]]&lt;&gt;"no",Table3[[#This Row],[Size]]*(SUM(Table3[[#This Row],[Date 1]:[Date 8]])),"")))),""))),(Table3[[#This Row],[Bundle]])),"")</f>
        <v/>
      </c>
      <c r="AB543" s="94" t="str">
        <f t="shared" si="9"/>
        <v/>
      </c>
      <c r="AC543" s="75"/>
      <c r="AD543" s="42"/>
      <c r="AE543" s="43"/>
      <c r="AF543" s="44"/>
      <c r="AG543" s="134" t="s">
        <v>21</v>
      </c>
      <c r="AH543" s="134" t="s">
        <v>21</v>
      </c>
      <c r="AI543" s="134" t="s">
        <v>2807</v>
      </c>
      <c r="AJ543" s="134" t="s">
        <v>2808</v>
      </c>
      <c r="AK543" s="134" t="s">
        <v>4777</v>
      </c>
      <c r="AL543" s="134" t="s">
        <v>21</v>
      </c>
      <c r="AM543" s="134" t="b">
        <f>IF(AND(Table3[[#This Row],[Column68]]=TRUE,COUNTBLANK(Table3[[#This Row],[Date 1]:[Date 8]])=8),TRUE,FALSE)</f>
        <v>0</v>
      </c>
      <c r="AN543" s="134" t="b">
        <f>COUNTIF(Table3[[#This Row],[512]:[51]],"yes")&gt;0</f>
        <v>0</v>
      </c>
      <c r="AO543" s="45" t="str">
        <f>IF(Table3[[#This Row],[512]]="yes",Table3[[#This Row],[Column1]],"")</f>
        <v/>
      </c>
      <c r="AP543" s="45" t="str">
        <f>IF(Table3[[#This Row],[250]]="yes",Table3[[#This Row],[Column1.5]],"")</f>
        <v/>
      </c>
      <c r="AQ543" s="45" t="str">
        <f>IF(Table3[[#This Row],[288]]="yes",Table3[[#This Row],[Column2]],"")</f>
        <v/>
      </c>
      <c r="AR543" s="45" t="str">
        <f>IF(Table3[[#This Row],[144]]="yes",Table3[[#This Row],[Column3]],"")</f>
        <v/>
      </c>
      <c r="AS543" s="45" t="str">
        <f>IF(Table3[[#This Row],[26]]="yes",Table3[[#This Row],[Column4]],"")</f>
        <v/>
      </c>
      <c r="AT543" s="45" t="str">
        <f>IF(Table3[[#This Row],[51]]="yes",Table3[[#This Row],[Column5]],"")</f>
        <v/>
      </c>
      <c r="AU543" s="29" t="str">
        <f>IF(COUNTBLANK(Table3[[#This Row],[Date 1]:[Date 8]])=7,IF(Table3[[#This Row],[Column9]]&lt;&gt;"",IF(SUM(L543:S543)&lt;&gt;0,Table3[[#This Row],[Column9]],""),""),(SUBSTITUTE(TRIM(SUBSTITUTE(AO543&amp;","&amp;AP543&amp;","&amp;AQ543&amp;","&amp;AR543&amp;","&amp;AS543&amp;","&amp;AT543&amp;",",","," "))," ",", ")))</f>
        <v/>
      </c>
      <c r="AV543" s="35" t="str">
        <f>IF(COUNTBLANK(L543:AC543)&lt;&gt;13,IF(Table3[[#This Row],[Comments]]="Please order in multiples of 20. Minimum order of 100.",IF(COUNTBLANK(Table3[[#This Row],[Date 1]:[Order]])=12,"",1),1),IF(OR(F543="yes",G543="yes",H543="yes",I543="yes",J543="yes",K543="yes"="yes"),1,""))</f>
        <v/>
      </c>
    </row>
    <row r="544" spans="2:48" ht="36" thickBot="1" x14ac:dyDescent="0.4">
      <c r="B544" s="164">
        <v>6800</v>
      </c>
      <c r="C544" s="16" t="s">
        <v>3282</v>
      </c>
      <c r="D544" s="32" t="s">
        <v>955</v>
      </c>
      <c r="E544" s="118"/>
      <c r="F544" s="119" t="s">
        <v>128</v>
      </c>
      <c r="G544" s="30" t="s">
        <v>128</v>
      </c>
      <c r="H544" s="30" t="s">
        <v>128</v>
      </c>
      <c r="I544" s="30" t="s">
        <v>128</v>
      </c>
      <c r="J544" s="30" t="s">
        <v>21</v>
      </c>
      <c r="K544" s="30" t="s">
        <v>21</v>
      </c>
      <c r="L544" s="22"/>
      <c r="M544" s="20"/>
      <c r="N544" s="20"/>
      <c r="O544" s="20"/>
      <c r="P544" s="20"/>
      <c r="Q544" s="20"/>
      <c r="R544" s="20"/>
      <c r="S544" s="120"/>
      <c r="T544" s="181" t="str">
        <f>Table3[[#This Row],[Column12]]</f>
        <v>Auto:</v>
      </c>
      <c r="U544" s="25"/>
      <c r="V544" s="51" t="str">
        <f>IF(Table3[[#This Row],[TagOrderMethod]]="Ratio:","plants per 1 tag",IF(Table3[[#This Row],[TagOrderMethod]]="tags included","",IF(Table3[[#This Row],[TagOrderMethod]]="Qty:","tags",IF(Table3[[#This Row],[TagOrderMethod]]="Auto:",IF(U544&lt;&gt;"","tags","")))))</f>
        <v/>
      </c>
      <c r="W544" s="17">
        <v>50</v>
      </c>
      <c r="X544" s="17" t="str">
        <f>IF(ISNUMBER(SEARCH("tag",Table3[[#This Row],[Notes]])), "Yes", "No")</f>
        <v>No</v>
      </c>
      <c r="Y544" s="17" t="str">
        <f>IF(Table3[[#This Row],[Column11]]="yes","tags included","Auto:")</f>
        <v>Auto:</v>
      </c>
      <c r="Z5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Row],[TagOrderMethod]]="Auto:",IF(U544&gt;0,U544,IF(COUNTBLANK(L544:S544)=8,"",(IF(Table3[[#This Row],[Column11]]&lt;&gt;"no",Table3[[#This Row],[Size]]*(SUM(Table3[[#This Row],[Date 1]:[Date 8]])),"")))),""))),(Table3[[#This Row],[Bundle]])),"")</f>
        <v/>
      </c>
      <c r="AB544" s="94" t="str">
        <f t="shared" si="9"/>
        <v/>
      </c>
      <c r="AC544" s="75"/>
      <c r="AD544" s="42"/>
      <c r="AE544" s="43"/>
      <c r="AF544" s="44"/>
      <c r="AG544" s="134" t="s">
        <v>4778</v>
      </c>
      <c r="AH544" s="134" t="s">
        <v>4779</v>
      </c>
      <c r="AI544" s="134" t="s">
        <v>4780</v>
      </c>
      <c r="AJ544" s="134" t="s">
        <v>4781</v>
      </c>
      <c r="AK544" s="134" t="s">
        <v>21</v>
      </c>
      <c r="AL544" s="134" t="s">
        <v>21</v>
      </c>
      <c r="AM544" s="134" t="b">
        <f>IF(AND(Table3[[#This Row],[Column68]]=TRUE,COUNTBLANK(Table3[[#This Row],[Date 1]:[Date 8]])=8),TRUE,FALSE)</f>
        <v>0</v>
      </c>
      <c r="AN544" s="134" t="b">
        <f>COUNTIF(Table3[[#This Row],[512]:[51]],"yes")&gt;0</f>
        <v>0</v>
      </c>
      <c r="AO544" s="45" t="str">
        <f>IF(Table3[[#This Row],[512]]="yes",Table3[[#This Row],[Column1]],"")</f>
        <v/>
      </c>
      <c r="AP544" s="45" t="str">
        <f>IF(Table3[[#This Row],[250]]="yes",Table3[[#This Row],[Column1.5]],"")</f>
        <v/>
      </c>
      <c r="AQ544" s="45" t="str">
        <f>IF(Table3[[#This Row],[288]]="yes",Table3[[#This Row],[Column2]],"")</f>
        <v/>
      </c>
      <c r="AR544" s="45" t="str">
        <f>IF(Table3[[#This Row],[144]]="yes",Table3[[#This Row],[Column3]],"")</f>
        <v/>
      </c>
      <c r="AS544" s="45" t="str">
        <f>IF(Table3[[#This Row],[26]]="yes",Table3[[#This Row],[Column4]],"")</f>
        <v/>
      </c>
      <c r="AT544" s="45" t="str">
        <f>IF(Table3[[#This Row],[51]]="yes",Table3[[#This Row],[Column5]],"")</f>
        <v/>
      </c>
      <c r="AU544" s="29" t="str">
        <f>IF(COUNTBLANK(Table3[[#This Row],[Date 1]:[Date 8]])=7,IF(Table3[[#This Row],[Column9]]&lt;&gt;"",IF(SUM(L544:S544)&lt;&gt;0,Table3[[#This Row],[Column9]],""),""),(SUBSTITUTE(TRIM(SUBSTITUTE(AO544&amp;","&amp;AP544&amp;","&amp;AQ544&amp;","&amp;AR544&amp;","&amp;AS544&amp;","&amp;AT544&amp;",",","," "))," ",", ")))</f>
        <v/>
      </c>
      <c r="AV544" s="35" t="str">
        <f>IF(COUNTBLANK(L544:AC544)&lt;&gt;13,IF(Table3[[#This Row],[Comments]]="Please order in multiples of 20. Minimum order of 100.",IF(COUNTBLANK(Table3[[#This Row],[Date 1]:[Order]])=12,"",1),1),IF(OR(F544="yes",G544="yes",H544="yes",I544="yes",J544="yes",K544="yes"="yes"),1,""))</f>
        <v/>
      </c>
    </row>
    <row r="545" spans="2:48" ht="36" thickBot="1" x14ac:dyDescent="0.4">
      <c r="B545" s="164">
        <v>6805</v>
      </c>
      <c r="C545" s="16" t="s">
        <v>3282</v>
      </c>
      <c r="D545" s="32" t="s">
        <v>1328</v>
      </c>
      <c r="E545" s="118"/>
      <c r="F545" s="119" t="s">
        <v>128</v>
      </c>
      <c r="G545" s="30" t="s">
        <v>128</v>
      </c>
      <c r="H545" s="30" t="s">
        <v>128</v>
      </c>
      <c r="I545" s="30" t="s">
        <v>128</v>
      </c>
      <c r="J545" s="30" t="s">
        <v>21</v>
      </c>
      <c r="K545" s="30" t="s">
        <v>21</v>
      </c>
      <c r="L545" s="22"/>
      <c r="M545" s="20"/>
      <c r="N545" s="20"/>
      <c r="O545" s="20"/>
      <c r="P545" s="20"/>
      <c r="Q545" s="20"/>
      <c r="R545" s="20"/>
      <c r="S545" s="120"/>
      <c r="T545" s="181" t="str">
        <f>Table3[[#This Row],[Column12]]</f>
        <v>Auto:</v>
      </c>
      <c r="U545" s="25"/>
      <c r="V545" s="51" t="str">
        <f>IF(Table3[[#This Row],[TagOrderMethod]]="Ratio:","plants per 1 tag",IF(Table3[[#This Row],[TagOrderMethod]]="tags included","",IF(Table3[[#This Row],[TagOrderMethod]]="Qty:","tags",IF(Table3[[#This Row],[TagOrderMethod]]="Auto:",IF(U545&lt;&gt;"","tags","")))))</f>
        <v/>
      </c>
      <c r="W545" s="17">
        <v>50</v>
      </c>
      <c r="X545" s="17" t="str">
        <f>IF(ISNUMBER(SEARCH("tag",Table3[[#This Row],[Notes]])), "Yes", "No")</f>
        <v>No</v>
      </c>
      <c r="Y545" s="17" t="str">
        <f>IF(Table3[[#This Row],[Column11]]="yes","tags included","Auto:")</f>
        <v>Auto:</v>
      </c>
      <c r="Z5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Row],[TagOrderMethod]]="Auto:",IF(U545&gt;0,U545,IF(COUNTBLANK(L545:S545)=8,"",(IF(Table3[[#This Row],[Column11]]&lt;&gt;"no",Table3[[#This Row],[Size]]*(SUM(Table3[[#This Row],[Date 1]:[Date 8]])),"")))),""))),(Table3[[#This Row],[Bundle]])),"")</f>
        <v/>
      </c>
      <c r="AB545" s="94" t="str">
        <f t="shared" si="9"/>
        <v/>
      </c>
      <c r="AC545" s="75"/>
      <c r="AD545" s="42"/>
      <c r="AE545" s="43"/>
      <c r="AF545" s="44"/>
      <c r="AG545" s="134" t="s">
        <v>4782</v>
      </c>
      <c r="AH545" s="134" t="s">
        <v>4783</v>
      </c>
      <c r="AI545" s="134" t="s">
        <v>4784</v>
      </c>
      <c r="AJ545" s="134" t="s">
        <v>4785</v>
      </c>
      <c r="AK545" s="134" t="s">
        <v>21</v>
      </c>
      <c r="AL545" s="134" t="s">
        <v>21</v>
      </c>
      <c r="AM545" s="134" t="b">
        <f>IF(AND(Table3[[#This Row],[Column68]]=TRUE,COUNTBLANK(Table3[[#This Row],[Date 1]:[Date 8]])=8),TRUE,FALSE)</f>
        <v>0</v>
      </c>
      <c r="AN545" s="134" t="b">
        <f>COUNTIF(Table3[[#This Row],[512]:[51]],"yes")&gt;0</f>
        <v>0</v>
      </c>
      <c r="AO545" s="45" t="str">
        <f>IF(Table3[[#This Row],[512]]="yes",Table3[[#This Row],[Column1]],"")</f>
        <v/>
      </c>
      <c r="AP545" s="45" t="str">
        <f>IF(Table3[[#This Row],[250]]="yes",Table3[[#This Row],[Column1.5]],"")</f>
        <v/>
      </c>
      <c r="AQ545" s="45" t="str">
        <f>IF(Table3[[#This Row],[288]]="yes",Table3[[#This Row],[Column2]],"")</f>
        <v/>
      </c>
      <c r="AR545" s="45" t="str">
        <f>IF(Table3[[#This Row],[144]]="yes",Table3[[#This Row],[Column3]],"")</f>
        <v/>
      </c>
      <c r="AS545" s="45" t="str">
        <f>IF(Table3[[#This Row],[26]]="yes",Table3[[#This Row],[Column4]],"")</f>
        <v/>
      </c>
      <c r="AT545" s="45" t="str">
        <f>IF(Table3[[#This Row],[51]]="yes",Table3[[#This Row],[Column5]],"")</f>
        <v/>
      </c>
      <c r="AU545" s="29" t="str">
        <f>IF(COUNTBLANK(Table3[[#This Row],[Date 1]:[Date 8]])=7,IF(Table3[[#This Row],[Column9]]&lt;&gt;"",IF(SUM(L545:S545)&lt;&gt;0,Table3[[#This Row],[Column9]],""),""),(SUBSTITUTE(TRIM(SUBSTITUTE(AO545&amp;","&amp;AP545&amp;","&amp;AQ545&amp;","&amp;AR545&amp;","&amp;AS545&amp;","&amp;AT545&amp;",",","," "))," ",", ")))</f>
        <v/>
      </c>
      <c r="AV545" s="35" t="str">
        <f>IF(COUNTBLANK(L545:AC545)&lt;&gt;13,IF(Table3[[#This Row],[Comments]]="Please order in multiples of 20. Minimum order of 100.",IF(COUNTBLANK(Table3[[#This Row],[Date 1]:[Order]])=12,"",1),1),IF(OR(F545="yes",G545="yes",H545="yes",I545="yes",J545="yes",K545="yes"="yes"),1,""))</f>
        <v/>
      </c>
    </row>
    <row r="546" spans="2:48" ht="36" thickBot="1" x14ac:dyDescent="0.4">
      <c r="B546" s="164">
        <v>6815</v>
      </c>
      <c r="C546" s="16" t="s">
        <v>3282</v>
      </c>
      <c r="D546" s="32" t="s">
        <v>956</v>
      </c>
      <c r="E546" s="118"/>
      <c r="F546" s="119" t="s">
        <v>128</v>
      </c>
      <c r="G546" s="30" t="s">
        <v>128</v>
      </c>
      <c r="H546" s="30" t="s">
        <v>128</v>
      </c>
      <c r="I546" s="30" t="s">
        <v>128</v>
      </c>
      <c r="J546" s="30" t="s">
        <v>21</v>
      </c>
      <c r="K546" s="30" t="s">
        <v>21</v>
      </c>
      <c r="L546" s="22"/>
      <c r="M546" s="20"/>
      <c r="N546" s="20"/>
      <c r="O546" s="20"/>
      <c r="P546" s="20"/>
      <c r="Q546" s="20"/>
      <c r="R546" s="20"/>
      <c r="S546" s="120"/>
      <c r="T546" s="181" t="str">
        <f>Table3[[#This Row],[Column12]]</f>
        <v>Auto:</v>
      </c>
      <c r="U546" s="25"/>
      <c r="V546" s="51" t="str">
        <f>IF(Table3[[#This Row],[TagOrderMethod]]="Ratio:","plants per 1 tag",IF(Table3[[#This Row],[TagOrderMethod]]="tags included","",IF(Table3[[#This Row],[TagOrderMethod]]="Qty:","tags",IF(Table3[[#This Row],[TagOrderMethod]]="Auto:",IF(U546&lt;&gt;"","tags","")))))</f>
        <v/>
      </c>
      <c r="W546" s="17">
        <v>50</v>
      </c>
      <c r="X546" s="17" t="str">
        <f>IF(ISNUMBER(SEARCH("tag",Table3[[#This Row],[Notes]])), "Yes", "No")</f>
        <v>No</v>
      </c>
      <c r="Y546" s="17" t="str">
        <f>IF(Table3[[#This Row],[Column11]]="yes","tags included","Auto:")</f>
        <v>Auto:</v>
      </c>
      <c r="Z5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Row],[TagOrderMethod]]="Auto:",IF(U546&gt;0,U546,IF(COUNTBLANK(L546:S546)=8,"",(IF(Table3[[#This Row],[Column11]]&lt;&gt;"no",Table3[[#This Row],[Size]]*(SUM(Table3[[#This Row],[Date 1]:[Date 8]])),"")))),""))),(Table3[[#This Row],[Bundle]])),"")</f>
        <v/>
      </c>
      <c r="AB546" s="94" t="str">
        <f t="shared" si="9"/>
        <v/>
      </c>
      <c r="AC546" s="75"/>
      <c r="AD546" s="42"/>
      <c r="AE546" s="43"/>
      <c r="AF546" s="44"/>
      <c r="AG546" s="134" t="s">
        <v>4786</v>
      </c>
      <c r="AH546" s="134" t="s">
        <v>4787</v>
      </c>
      <c r="AI546" s="134" t="s">
        <v>2057</v>
      </c>
      <c r="AJ546" s="134" t="s">
        <v>2058</v>
      </c>
      <c r="AK546" s="134" t="s">
        <v>21</v>
      </c>
      <c r="AL546" s="134" t="s">
        <v>21</v>
      </c>
      <c r="AM546" s="134" t="b">
        <f>IF(AND(Table3[[#This Row],[Column68]]=TRUE,COUNTBLANK(Table3[[#This Row],[Date 1]:[Date 8]])=8),TRUE,FALSE)</f>
        <v>0</v>
      </c>
      <c r="AN546" s="134" t="b">
        <f>COUNTIF(Table3[[#This Row],[512]:[51]],"yes")&gt;0</f>
        <v>0</v>
      </c>
      <c r="AO546" s="45" t="str">
        <f>IF(Table3[[#This Row],[512]]="yes",Table3[[#This Row],[Column1]],"")</f>
        <v/>
      </c>
      <c r="AP546" s="45" t="str">
        <f>IF(Table3[[#This Row],[250]]="yes",Table3[[#This Row],[Column1.5]],"")</f>
        <v/>
      </c>
      <c r="AQ546" s="45" t="str">
        <f>IF(Table3[[#This Row],[288]]="yes",Table3[[#This Row],[Column2]],"")</f>
        <v/>
      </c>
      <c r="AR546" s="45" t="str">
        <f>IF(Table3[[#This Row],[144]]="yes",Table3[[#This Row],[Column3]],"")</f>
        <v/>
      </c>
      <c r="AS546" s="45" t="str">
        <f>IF(Table3[[#This Row],[26]]="yes",Table3[[#This Row],[Column4]],"")</f>
        <v/>
      </c>
      <c r="AT546" s="45" t="str">
        <f>IF(Table3[[#This Row],[51]]="yes",Table3[[#This Row],[Column5]],"")</f>
        <v/>
      </c>
      <c r="AU546" s="29" t="str">
        <f>IF(COUNTBLANK(Table3[[#This Row],[Date 1]:[Date 8]])=7,IF(Table3[[#This Row],[Column9]]&lt;&gt;"",IF(SUM(L546:S546)&lt;&gt;0,Table3[[#This Row],[Column9]],""),""),(SUBSTITUTE(TRIM(SUBSTITUTE(AO546&amp;","&amp;AP546&amp;","&amp;AQ546&amp;","&amp;AR546&amp;","&amp;AS546&amp;","&amp;AT546&amp;",",","," "))," ",", ")))</f>
        <v/>
      </c>
      <c r="AV546" s="35" t="str">
        <f>IF(COUNTBLANK(L546:AC546)&lt;&gt;13,IF(Table3[[#This Row],[Comments]]="Please order in multiples of 20. Minimum order of 100.",IF(COUNTBLANK(Table3[[#This Row],[Date 1]:[Order]])=12,"",1),1),IF(OR(F546="yes",G546="yes",H546="yes",I546="yes",J546="yes",K546="yes"="yes"),1,""))</f>
        <v/>
      </c>
    </row>
    <row r="547" spans="2:48" ht="36" thickBot="1" x14ac:dyDescent="0.4">
      <c r="B547" s="164">
        <v>6820</v>
      </c>
      <c r="C547" s="16" t="s">
        <v>3282</v>
      </c>
      <c r="D547" s="32" t="s">
        <v>957</v>
      </c>
      <c r="E547" s="118"/>
      <c r="F547" s="119" t="s">
        <v>128</v>
      </c>
      <c r="G547" s="30" t="s">
        <v>128</v>
      </c>
      <c r="H547" s="30" t="s">
        <v>128</v>
      </c>
      <c r="I547" s="30" t="s">
        <v>128</v>
      </c>
      <c r="J547" s="30" t="s">
        <v>21</v>
      </c>
      <c r="K547" s="30" t="s">
        <v>21</v>
      </c>
      <c r="L547" s="22"/>
      <c r="M547" s="20"/>
      <c r="N547" s="20"/>
      <c r="O547" s="20"/>
      <c r="P547" s="20"/>
      <c r="Q547" s="20"/>
      <c r="R547" s="20"/>
      <c r="S547" s="120"/>
      <c r="T547" s="181" t="str">
        <f>Table3[[#This Row],[Column12]]</f>
        <v>Auto:</v>
      </c>
      <c r="U547" s="25"/>
      <c r="V547" s="51" t="str">
        <f>IF(Table3[[#This Row],[TagOrderMethod]]="Ratio:","plants per 1 tag",IF(Table3[[#This Row],[TagOrderMethod]]="tags included","",IF(Table3[[#This Row],[TagOrderMethod]]="Qty:","tags",IF(Table3[[#This Row],[TagOrderMethod]]="Auto:",IF(U547&lt;&gt;"","tags","")))))</f>
        <v/>
      </c>
      <c r="W547" s="17">
        <v>50</v>
      </c>
      <c r="X547" s="17" t="str">
        <f>IF(ISNUMBER(SEARCH("tag",Table3[[#This Row],[Notes]])), "Yes", "No")</f>
        <v>No</v>
      </c>
      <c r="Y547" s="17" t="str">
        <f>IF(Table3[[#This Row],[Column11]]="yes","tags included","Auto:")</f>
        <v>Auto:</v>
      </c>
      <c r="Z5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Row],[TagOrderMethod]]="Auto:",IF(U547&gt;0,U547,IF(COUNTBLANK(L547:S547)=8,"",(IF(Table3[[#This Row],[Column11]]&lt;&gt;"no",Table3[[#This Row],[Size]]*(SUM(Table3[[#This Row],[Date 1]:[Date 8]])),"")))),""))),(Table3[[#This Row],[Bundle]])),"")</f>
        <v/>
      </c>
      <c r="AB547" s="94" t="str">
        <f t="shared" si="9"/>
        <v/>
      </c>
      <c r="AC547" s="75"/>
      <c r="AD547" s="42"/>
      <c r="AE547" s="43"/>
      <c r="AF547" s="44"/>
      <c r="AG547" s="134" t="s">
        <v>4788</v>
      </c>
      <c r="AH547" s="134" t="s">
        <v>4789</v>
      </c>
      <c r="AI547" s="134" t="s">
        <v>4790</v>
      </c>
      <c r="AJ547" s="134" t="s">
        <v>4791</v>
      </c>
      <c r="AK547" s="134" t="s">
        <v>21</v>
      </c>
      <c r="AL547" s="134" t="s">
        <v>21</v>
      </c>
      <c r="AM547" s="134" t="b">
        <f>IF(AND(Table3[[#This Row],[Column68]]=TRUE,COUNTBLANK(Table3[[#This Row],[Date 1]:[Date 8]])=8),TRUE,FALSE)</f>
        <v>0</v>
      </c>
      <c r="AN547" s="134" t="b">
        <f>COUNTIF(Table3[[#This Row],[512]:[51]],"yes")&gt;0</f>
        <v>0</v>
      </c>
      <c r="AO547" s="45" t="str">
        <f>IF(Table3[[#This Row],[512]]="yes",Table3[[#This Row],[Column1]],"")</f>
        <v/>
      </c>
      <c r="AP547" s="45" t="str">
        <f>IF(Table3[[#This Row],[250]]="yes",Table3[[#This Row],[Column1.5]],"")</f>
        <v/>
      </c>
      <c r="AQ547" s="45" t="str">
        <f>IF(Table3[[#This Row],[288]]="yes",Table3[[#This Row],[Column2]],"")</f>
        <v/>
      </c>
      <c r="AR547" s="45" t="str">
        <f>IF(Table3[[#This Row],[144]]="yes",Table3[[#This Row],[Column3]],"")</f>
        <v/>
      </c>
      <c r="AS547" s="45" t="str">
        <f>IF(Table3[[#This Row],[26]]="yes",Table3[[#This Row],[Column4]],"")</f>
        <v/>
      </c>
      <c r="AT547" s="45" t="str">
        <f>IF(Table3[[#This Row],[51]]="yes",Table3[[#This Row],[Column5]],"")</f>
        <v/>
      </c>
      <c r="AU547" s="29" t="str">
        <f>IF(COUNTBLANK(Table3[[#This Row],[Date 1]:[Date 8]])=7,IF(Table3[[#This Row],[Column9]]&lt;&gt;"",IF(SUM(L547:S547)&lt;&gt;0,Table3[[#This Row],[Column9]],""),""),(SUBSTITUTE(TRIM(SUBSTITUTE(AO547&amp;","&amp;AP547&amp;","&amp;AQ547&amp;","&amp;AR547&amp;","&amp;AS547&amp;","&amp;AT547&amp;",",","," "))," ",", ")))</f>
        <v/>
      </c>
      <c r="AV547" s="35" t="str">
        <f>IF(COUNTBLANK(L547:AC547)&lt;&gt;13,IF(Table3[[#This Row],[Comments]]="Please order in multiples of 20. Minimum order of 100.",IF(COUNTBLANK(Table3[[#This Row],[Date 1]:[Order]])=12,"",1),1),IF(OR(F547="yes",G547="yes",H547="yes",I547="yes",J547="yes",K547="yes"="yes"),1,""))</f>
        <v/>
      </c>
    </row>
    <row r="548" spans="2:48" ht="36" thickBot="1" x14ac:dyDescent="0.4">
      <c r="B548" s="164">
        <v>6825</v>
      </c>
      <c r="C548" s="16" t="s">
        <v>3282</v>
      </c>
      <c r="D548" s="32" t="s">
        <v>958</v>
      </c>
      <c r="E548" s="118"/>
      <c r="F548" s="119" t="s">
        <v>128</v>
      </c>
      <c r="G548" s="30" t="s">
        <v>128</v>
      </c>
      <c r="H548" s="30" t="s">
        <v>128</v>
      </c>
      <c r="I548" s="30" t="s">
        <v>128</v>
      </c>
      <c r="J548" s="30" t="s">
        <v>21</v>
      </c>
      <c r="K548" s="30" t="s">
        <v>21</v>
      </c>
      <c r="L548" s="22"/>
      <c r="M548" s="20"/>
      <c r="N548" s="20"/>
      <c r="O548" s="20"/>
      <c r="P548" s="20"/>
      <c r="Q548" s="20"/>
      <c r="R548" s="20"/>
      <c r="S548" s="120"/>
      <c r="T548" s="181" t="str">
        <f>Table3[[#This Row],[Column12]]</f>
        <v>Auto:</v>
      </c>
      <c r="U548" s="25"/>
      <c r="V548" s="51" t="str">
        <f>IF(Table3[[#This Row],[TagOrderMethod]]="Ratio:","plants per 1 tag",IF(Table3[[#This Row],[TagOrderMethod]]="tags included","",IF(Table3[[#This Row],[TagOrderMethod]]="Qty:","tags",IF(Table3[[#This Row],[TagOrderMethod]]="Auto:",IF(U548&lt;&gt;"","tags","")))))</f>
        <v/>
      </c>
      <c r="W548" s="17">
        <v>50</v>
      </c>
      <c r="X548" s="17" t="str">
        <f>IF(ISNUMBER(SEARCH("tag",Table3[[#This Row],[Notes]])), "Yes", "No")</f>
        <v>No</v>
      </c>
      <c r="Y548" s="17" t="str">
        <f>IF(Table3[[#This Row],[Column11]]="yes","tags included","Auto:")</f>
        <v>Auto:</v>
      </c>
      <c r="Z5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Row],[TagOrderMethod]]="Auto:",IF(U548&gt;0,U548,IF(COUNTBLANK(L548:S548)=8,"",(IF(Table3[[#This Row],[Column11]]&lt;&gt;"no",Table3[[#This Row],[Size]]*(SUM(Table3[[#This Row],[Date 1]:[Date 8]])),"")))),""))),(Table3[[#This Row],[Bundle]])),"")</f>
        <v/>
      </c>
      <c r="AB548" s="94" t="str">
        <f t="shared" si="9"/>
        <v/>
      </c>
      <c r="AC548" s="75"/>
      <c r="AD548" s="42"/>
      <c r="AE548" s="43"/>
      <c r="AF548" s="44"/>
      <c r="AG548" s="134" t="s">
        <v>4792</v>
      </c>
      <c r="AH548" s="134" t="s">
        <v>4793</v>
      </c>
      <c r="AI548" s="134" t="s">
        <v>2059</v>
      </c>
      <c r="AJ548" s="134" t="s">
        <v>2060</v>
      </c>
      <c r="AK548" s="134" t="s">
        <v>21</v>
      </c>
      <c r="AL548" s="134" t="s">
        <v>21</v>
      </c>
      <c r="AM548" s="134" t="b">
        <f>IF(AND(Table3[[#This Row],[Column68]]=TRUE,COUNTBLANK(Table3[[#This Row],[Date 1]:[Date 8]])=8),TRUE,FALSE)</f>
        <v>0</v>
      </c>
      <c r="AN548" s="134" t="b">
        <f>COUNTIF(Table3[[#This Row],[512]:[51]],"yes")&gt;0</f>
        <v>0</v>
      </c>
      <c r="AO548" s="45" t="str">
        <f>IF(Table3[[#This Row],[512]]="yes",Table3[[#This Row],[Column1]],"")</f>
        <v/>
      </c>
      <c r="AP548" s="45" t="str">
        <f>IF(Table3[[#This Row],[250]]="yes",Table3[[#This Row],[Column1.5]],"")</f>
        <v/>
      </c>
      <c r="AQ548" s="45" t="str">
        <f>IF(Table3[[#This Row],[288]]="yes",Table3[[#This Row],[Column2]],"")</f>
        <v/>
      </c>
      <c r="AR548" s="45" t="str">
        <f>IF(Table3[[#This Row],[144]]="yes",Table3[[#This Row],[Column3]],"")</f>
        <v/>
      </c>
      <c r="AS548" s="45" t="str">
        <f>IF(Table3[[#This Row],[26]]="yes",Table3[[#This Row],[Column4]],"")</f>
        <v/>
      </c>
      <c r="AT548" s="45" t="str">
        <f>IF(Table3[[#This Row],[51]]="yes",Table3[[#This Row],[Column5]],"")</f>
        <v/>
      </c>
      <c r="AU548" s="29" t="str">
        <f>IF(COUNTBLANK(Table3[[#This Row],[Date 1]:[Date 8]])=7,IF(Table3[[#This Row],[Column9]]&lt;&gt;"",IF(SUM(L548:S548)&lt;&gt;0,Table3[[#This Row],[Column9]],""),""),(SUBSTITUTE(TRIM(SUBSTITUTE(AO548&amp;","&amp;AP548&amp;","&amp;AQ548&amp;","&amp;AR548&amp;","&amp;AS548&amp;","&amp;AT548&amp;",",","," "))," ",", ")))</f>
        <v/>
      </c>
      <c r="AV548" s="35" t="str">
        <f>IF(COUNTBLANK(L548:AC548)&lt;&gt;13,IF(Table3[[#This Row],[Comments]]="Please order in multiples of 20. Minimum order of 100.",IF(COUNTBLANK(Table3[[#This Row],[Date 1]:[Order]])=12,"",1),1),IF(OR(F548="yes",G548="yes",H548="yes",I548="yes",J548="yes",K548="yes"="yes"),1,""))</f>
        <v/>
      </c>
    </row>
    <row r="549" spans="2:48" ht="36" thickBot="1" x14ac:dyDescent="0.4">
      <c r="B549" s="164">
        <v>6830</v>
      </c>
      <c r="C549" s="16" t="s">
        <v>3282</v>
      </c>
      <c r="D549" s="32" t="s">
        <v>959</v>
      </c>
      <c r="E549" s="118"/>
      <c r="F549" s="119" t="s">
        <v>128</v>
      </c>
      <c r="G549" s="30" t="s">
        <v>128</v>
      </c>
      <c r="H549" s="30" t="s">
        <v>128</v>
      </c>
      <c r="I549" s="30" t="s">
        <v>128</v>
      </c>
      <c r="J549" s="30" t="s">
        <v>21</v>
      </c>
      <c r="K549" s="30" t="s">
        <v>21</v>
      </c>
      <c r="L549" s="22"/>
      <c r="M549" s="20"/>
      <c r="N549" s="20"/>
      <c r="O549" s="20"/>
      <c r="P549" s="20"/>
      <c r="Q549" s="20"/>
      <c r="R549" s="20"/>
      <c r="S549" s="120"/>
      <c r="T549" s="181" t="str">
        <f>Table3[[#This Row],[Column12]]</f>
        <v>Auto:</v>
      </c>
      <c r="U549" s="25"/>
      <c r="V549" s="51" t="str">
        <f>IF(Table3[[#This Row],[TagOrderMethod]]="Ratio:","plants per 1 tag",IF(Table3[[#This Row],[TagOrderMethod]]="tags included","",IF(Table3[[#This Row],[TagOrderMethod]]="Qty:","tags",IF(Table3[[#This Row],[TagOrderMethod]]="Auto:",IF(U549&lt;&gt;"","tags","")))))</f>
        <v/>
      </c>
      <c r="W549" s="17">
        <v>50</v>
      </c>
      <c r="X549" s="17" t="str">
        <f>IF(ISNUMBER(SEARCH("tag",Table3[[#This Row],[Notes]])), "Yes", "No")</f>
        <v>No</v>
      </c>
      <c r="Y549" s="17" t="str">
        <f>IF(Table3[[#This Row],[Column11]]="yes","tags included","Auto:")</f>
        <v>Auto:</v>
      </c>
      <c r="Z5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Row],[TagOrderMethod]]="Auto:",IF(U549&gt;0,U549,IF(COUNTBLANK(L549:S549)=8,"",(IF(Table3[[#This Row],[Column11]]&lt;&gt;"no",Table3[[#This Row],[Size]]*(SUM(Table3[[#This Row],[Date 1]:[Date 8]])),"")))),""))),(Table3[[#This Row],[Bundle]])),"")</f>
        <v/>
      </c>
      <c r="AB549" s="94" t="str">
        <f t="shared" si="9"/>
        <v/>
      </c>
      <c r="AC549" s="75"/>
      <c r="AD549" s="42"/>
      <c r="AE549" s="43"/>
      <c r="AF549" s="44"/>
      <c r="AG549" s="134" t="s">
        <v>4794</v>
      </c>
      <c r="AH549" s="134" t="s">
        <v>4795</v>
      </c>
      <c r="AI549" s="134" t="s">
        <v>2061</v>
      </c>
      <c r="AJ549" s="134" t="s">
        <v>2062</v>
      </c>
      <c r="AK549" s="134" t="s">
        <v>21</v>
      </c>
      <c r="AL549" s="134" t="s">
        <v>21</v>
      </c>
      <c r="AM549" s="134" t="b">
        <f>IF(AND(Table3[[#This Row],[Column68]]=TRUE,COUNTBLANK(Table3[[#This Row],[Date 1]:[Date 8]])=8),TRUE,FALSE)</f>
        <v>0</v>
      </c>
      <c r="AN549" s="134" t="b">
        <f>COUNTIF(Table3[[#This Row],[512]:[51]],"yes")&gt;0</f>
        <v>0</v>
      </c>
      <c r="AO549" s="45" t="str">
        <f>IF(Table3[[#This Row],[512]]="yes",Table3[[#This Row],[Column1]],"")</f>
        <v/>
      </c>
      <c r="AP549" s="45" t="str">
        <f>IF(Table3[[#This Row],[250]]="yes",Table3[[#This Row],[Column1.5]],"")</f>
        <v/>
      </c>
      <c r="AQ549" s="45" t="str">
        <f>IF(Table3[[#This Row],[288]]="yes",Table3[[#This Row],[Column2]],"")</f>
        <v/>
      </c>
      <c r="AR549" s="45" t="str">
        <f>IF(Table3[[#This Row],[144]]="yes",Table3[[#This Row],[Column3]],"")</f>
        <v/>
      </c>
      <c r="AS549" s="45" t="str">
        <f>IF(Table3[[#This Row],[26]]="yes",Table3[[#This Row],[Column4]],"")</f>
        <v/>
      </c>
      <c r="AT549" s="45" t="str">
        <f>IF(Table3[[#This Row],[51]]="yes",Table3[[#This Row],[Column5]],"")</f>
        <v/>
      </c>
      <c r="AU549" s="29" t="str">
        <f>IF(COUNTBLANK(Table3[[#This Row],[Date 1]:[Date 8]])=7,IF(Table3[[#This Row],[Column9]]&lt;&gt;"",IF(SUM(L549:S549)&lt;&gt;0,Table3[[#This Row],[Column9]],""),""),(SUBSTITUTE(TRIM(SUBSTITUTE(AO549&amp;","&amp;AP549&amp;","&amp;AQ549&amp;","&amp;AR549&amp;","&amp;AS549&amp;","&amp;AT549&amp;",",","," "))," ",", ")))</f>
        <v/>
      </c>
      <c r="AV549" s="35" t="str">
        <f>IF(COUNTBLANK(L549:AC549)&lt;&gt;13,IF(Table3[[#This Row],[Comments]]="Please order in multiples of 20. Minimum order of 100.",IF(COUNTBLANK(Table3[[#This Row],[Date 1]:[Order]])=12,"",1),1),IF(OR(F549="yes",G549="yes",H549="yes",I549="yes",J549="yes",K549="yes"="yes"),1,""))</f>
        <v/>
      </c>
    </row>
    <row r="550" spans="2:48" ht="36" thickBot="1" x14ac:dyDescent="0.4">
      <c r="B550" s="164">
        <v>6835</v>
      </c>
      <c r="C550" s="16" t="s">
        <v>3282</v>
      </c>
      <c r="D550" s="32" t="s">
        <v>960</v>
      </c>
      <c r="E550" s="118"/>
      <c r="F550" s="119" t="s">
        <v>128</v>
      </c>
      <c r="G550" s="30" t="s">
        <v>128</v>
      </c>
      <c r="H550" s="30" t="s">
        <v>128</v>
      </c>
      <c r="I550" s="30" t="s">
        <v>128</v>
      </c>
      <c r="J550" s="30" t="s">
        <v>21</v>
      </c>
      <c r="K550" s="30" t="s">
        <v>21</v>
      </c>
      <c r="L550" s="22"/>
      <c r="M550" s="20"/>
      <c r="N550" s="20"/>
      <c r="O550" s="20"/>
      <c r="P550" s="20"/>
      <c r="Q550" s="20"/>
      <c r="R550" s="20"/>
      <c r="S550" s="120"/>
      <c r="T550" s="181" t="str">
        <f>Table3[[#This Row],[Column12]]</f>
        <v>Auto:</v>
      </c>
      <c r="U550" s="25"/>
      <c r="V550" s="51" t="str">
        <f>IF(Table3[[#This Row],[TagOrderMethod]]="Ratio:","plants per 1 tag",IF(Table3[[#This Row],[TagOrderMethod]]="tags included","",IF(Table3[[#This Row],[TagOrderMethod]]="Qty:","tags",IF(Table3[[#This Row],[TagOrderMethod]]="Auto:",IF(U550&lt;&gt;"","tags","")))))</f>
        <v/>
      </c>
      <c r="W550" s="17">
        <v>50</v>
      </c>
      <c r="X550" s="17" t="str">
        <f>IF(ISNUMBER(SEARCH("tag",Table3[[#This Row],[Notes]])), "Yes", "No")</f>
        <v>No</v>
      </c>
      <c r="Y550" s="17" t="str">
        <f>IF(Table3[[#This Row],[Column11]]="yes","tags included","Auto:")</f>
        <v>Auto:</v>
      </c>
      <c r="Z5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Row],[TagOrderMethod]]="Auto:",IF(U550&gt;0,U550,IF(COUNTBLANK(L550:S550)=8,"",(IF(Table3[[#This Row],[Column11]]&lt;&gt;"no",Table3[[#This Row],[Size]]*(SUM(Table3[[#This Row],[Date 1]:[Date 8]])),"")))),""))),(Table3[[#This Row],[Bundle]])),"")</f>
        <v/>
      </c>
      <c r="AB550" s="94" t="str">
        <f t="shared" si="9"/>
        <v/>
      </c>
      <c r="AC550" s="75"/>
      <c r="AD550" s="42"/>
      <c r="AE550" s="43"/>
      <c r="AF550" s="44"/>
      <c r="AG550" s="134" t="s">
        <v>4796</v>
      </c>
      <c r="AH550" s="134" t="s">
        <v>4797</v>
      </c>
      <c r="AI550" s="134" t="s">
        <v>4798</v>
      </c>
      <c r="AJ550" s="134" t="s">
        <v>4799</v>
      </c>
      <c r="AK550" s="134" t="s">
        <v>21</v>
      </c>
      <c r="AL550" s="134" t="s">
        <v>21</v>
      </c>
      <c r="AM550" s="134" t="b">
        <f>IF(AND(Table3[[#This Row],[Column68]]=TRUE,COUNTBLANK(Table3[[#This Row],[Date 1]:[Date 8]])=8),TRUE,FALSE)</f>
        <v>0</v>
      </c>
      <c r="AN550" s="134" t="b">
        <f>COUNTIF(Table3[[#This Row],[512]:[51]],"yes")&gt;0</f>
        <v>0</v>
      </c>
      <c r="AO550" s="45" t="str">
        <f>IF(Table3[[#This Row],[512]]="yes",Table3[[#This Row],[Column1]],"")</f>
        <v/>
      </c>
      <c r="AP550" s="45" t="str">
        <f>IF(Table3[[#This Row],[250]]="yes",Table3[[#This Row],[Column1.5]],"")</f>
        <v/>
      </c>
      <c r="AQ550" s="45" t="str">
        <f>IF(Table3[[#This Row],[288]]="yes",Table3[[#This Row],[Column2]],"")</f>
        <v/>
      </c>
      <c r="AR550" s="45" t="str">
        <f>IF(Table3[[#This Row],[144]]="yes",Table3[[#This Row],[Column3]],"")</f>
        <v/>
      </c>
      <c r="AS550" s="45" t="str">
        <f>IF(Table3[[#This Row],[26]]="yes",Table3[[#This Row],[Column4]],"")</f>
        <v/>
      </c>
      <c r="AT550" s="45" t="str">
        <f>IF(Table3[[#This Row],[51]]="yes",Table3[[#This Row],[Column5]],"")</f>
        <v/>
      </c>
      <c r="AU550" s="29" t="str">
        <f>IF(COUNTBLANK(Table3[[#This Row],[Date 1]:[Date 8]])=7,IF(Table3[[#This Row],[Column9]]&lt;&gt;"",IF(SUM(L550:S550)&lt;&gt;0,Table3[[#This Row],[Column9]],""),""),(SUBSTITUTE(TRIM(SUBSTITUTE(AO550&amp;","&amp;AP550&amp;","&amp;AQ550&amp;","&amp;AR550&amp;","&amp;AS550&amp;","&amp;AT550&amp;",",","," "))," ",", ")))</f>
        <v/>
      </c>
      <c r="AV550" s="35" t="str">
        <f>IF(COUNTBLANK(L550:AC550)&lt;&gt;13,IF(Table3[[#This Row],[Comments]]="Please order in multiples of 20. Minimum order of 100.",IF(COUNTBLANK(Table3[[#This Row],[Date 1]:[Order]])=12,"",1),1),IF(OR(F550="yes",G550="yes",H550="yes",I550="yes",J550="yes",K550="yes"="yes"),1,""))</f>
        <v/>
      </c>
    </row>
    <row r="551" spans="2:48" ht="36" thickBot="1" x14ac:dyDescent="0.4">
      <c r="B551" s="164">
        <v>6840</v>
      </c>
      <c r="C551" s="16" t="s">
        <v>3282</v>
      </c>
      <c r="D551" s="32" t="s">
        <v>961</v>
      </c>
      <c r="E551" s="118"/>
      <c r="F551" s="119" t="s">
        <v>128</v>
      </c>
      <c r="G551" s="30" t="s">
        <v>128</v>
      </c>
      <c r="H551" s="30" t="s">
        <v>128</v>
      </c>
      <c r="I551" s="30" t="s">
        <v>128</v>
      </c>
      <c r="J551" s="30" t="s">
        <v>21</v>
      </c>
      <c r="K551" s="30" t="s">
        <v>21</v>
      </c>
      <c r="L551" s="22"/>
      <c r="M551" s="20"/>
      <c r="N551" s="20"/>
      <c r="O551" s="20"/>
      <c r="P551" s="20"/>
      <c r="Q551" s="20"/>
      <c r="R551" s="20"/>
      <c r="S551" s="120"/>
      <c r="T551" s="181" t="str">
        <f>Table3[[#This Row],[Column12]]</f>
        <v>Auto:</v>
      </c>
      <c r="U551" s="25"/>
      <c r="V551" s="51" t="str">
        <f>IF(Table3[[#This Row],[TagOrderMethod]]="Ratio:","plants per 1 tag",IF(Table3[[#This Row],[TagOrderMethod]]="tags included","",IF(Table3[[#This Row],[TagOrderMethod]]="Qty:","tags",IF(Table3[[#This Row],[TagOrderMethod]]="Auto:",IF(U551&lt;&gt;"","tags","")))))</f>
        <v/>
      </c>
      <c r="W551" s="17">
        <v>50</v>
      </c>
      <c r="X551" s="17" t="str">
        <f>IF(ISNUMBER(SEARCH("tag",Table3[[#This Row],[Notes]])), "Yes", "No")</f>
        <v>No</v>
      </c>
      <c r="Y551" s="17" t="str">
        <f>IF(Table3[[#This Row],[Column11]]="yes","tags included","Auto:")</f>
        <v>Auto:</v>
      </c>
      <c r="Z5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Row],[TagOrderMethod]]="Auto:",IF(U551&gt;0,U551,IF(COUNTBLANK(L551:S551)=8,"",(IF(Table3[[#This Row],[Column11]]&lt;&gt;"no",Table3[[#This Row],[Size]]*(SUM(Table3[[#This Row],[Date 1]:[Date 8]])),"")))),""))),(Table3[[#This Row],[Bundle]])),"")</f>
        <v/>
      </c>
      <c r="AB551" s="94" t="str">
        <f t="shared" si="9"/>
        <v/>
      </c>
      <c r="AC551" s="75"/>
      <c r="AD551" s="42"/>
      <c r="AE551" s="43"/>
      <c r="AF551" s="44"/>
      <c r="AG551" s="134" t="s">
        <v>4800</v>
      </c>
      <c r="AH551" s="134" t="s">
        <v>4801</v>
      </c>
      <c r="AI551" s="134" t="s">
        <v>4802</v>
      </c>
      <c r="AJ551" s="134" t="s">
        <v>4803</v>
      </c>
      <c r="AK551" s="134" t="s">
        <v>21</v>
      </c>
      <c r="AL551" s="134" t="s">
        <v>21</v>
      </c>
      <c r="AM551" s="134" t="b">
        <f>IF(AND(Table3[[#This Row],[Column68]]=TRUE,COUNTBLANK(Table3[[#This Row],[Date 1]:[Date 8]])=8),TRUE,FALSE)</f>
        <v>0</v>
      </c>
      <c r="AN551" s="134" t="b">
        <f>COUNTIF(Table3[[#This Row],[512]:[51]],"yes")&gt;0</f>
        <v>0</v>
      </c>
      <c r="AO551" s="45" t="str">
        <f>IF(Table3[[#This Row],[512]]="yes",Table3[[#This Row],[Column1]],"")</f>
        <v/>
      </c>
      <c r="AP551" s="45" t="str">
        <f>IF(Table3[[#This Row],[250]]="yes",Table3[[#This Row],[Column1.5]],"")</f>
        <v/>
      </c>
      <c r="AQ551" s="45" t="str">
        <f>IF(Table3[[#This Row],[288]]="yes",Table3[[#This Row],[Column2]],"")</f>
        <v/>
      </c>
      <c r="AR551" s="45" t="str">
        <f>IF(Table3[[#This Row],[144]]="yes",Table3[[#This Row],[Column3]],"")</f>
        <v/>
      </c>
      <c r="AS551" s="45" t="str">
        <f>IF(Table3[[#This Row],[26]]="yes",Table3[[#This Row],[Column4]],"")</f>
        <v/>
      </c>
      <c r="AT551" s="45" t="str">
        <f>IF(Table3[[#This Row],[51]]="yes",Table3[[#This Row],[Column5]],"")</f>
        <v/>
      </c>
      <c r="AU551" s="29" t="str">
        <f>IF(COUNTBLANK(Table3[[#This Row],[Date 1]:[Date 8]])=7,IF(Table3[[#This Row],[Column9]]&lt;&gt;"",IF(SUM(L551:S551)&lt;&gt;0,Table3[[#This Row],[Column9]],""),""),(SUBSTITUTE(TRIM(SUBSTITUTE(AO551&amp;","&amp;AP551&amp;","&amp;AQ551&amp;","&amp;AR551&amp;","&amp;AS551&amp;","&amp;AT551&amp;",",","," "))," ",", ")))</f>
        <v/>
      </c>
      <c r="AV551" s="35" t="str">
        <f>IF(COUNTBLANK(L551:AC551)&lt;&gt;13,IF(Table3[[#This Row],[Comments]]="Please order in multiples of 20. Minimum order of 100.",IF(COUNTBLANK(Table3[[#This Row],[Date 1]:[Order]])=12,"",1),1),IF(OR(F551="yes",G551="yes",H551="yes",I551="yes",J551="yes",K551="yes"="yes"),1,""))</f>
        <v/>
      </c>
    </row>
    <row r="552" spans="2:48" ht="36" thickBot="1" x14ac:dyDescent="0.4">
      <c r="B552" s="164">
        <v>6845</v>
      </c>
      <c r="C552" s="16" t="s">
        <v>3282</v>
      </c>
      <c r="D552" s="32" t="s">
        <v>962</v>
      </c>
      <c r="E552" s="118"/>
      <c r="F552" s="119" t="s">
        <v>128</v>
      </c>
      <c r="G552" s="30" t="s">
        <v>128</v>
      </c>
      <c r="H552" s="30" t="s">
        <v>128</v>
      </c>
      <c r="I552" s="30" t="s">
        <v>128</v>
      </c>
      <c r="J552" s="30" t="s">
        <v>21</v>
      </c>
      <c r="K552" s="30" t="s">
        <v>21</v>
      </c>
      <c r="L552" s="22"/>
      <c r="M552" s="20"/>
      <c r="N552" s="20"/>
      <c r="O552" s="20"/>
      <c r="P552" s="20"/>
      <c r="Q552" s="20"/>
      <c r="R552" s="20"/>
      <c r="S552" s="120"/>
      <c r="T552" s="181" t="str">
        <f>Table3[[#This Row],[Column12]]</f>
        <v>Auto:</v>
      </c>
      <c r="U552" s="25"/>
      <c r="V552" s="51" t="str">
        <f>IF(Table3[[#This Row],[TagOrderMethod]]="Ratio:","plants per 1 tag",IF(Table3[[#This Row],[TagOrderMethod]]="tags included","",IF(Table3[[#This Row],[TagOrderMethod]]="Qty:","tags",IF(Table3[[#This Row],[TagOrderMethod]]="Auto:",IF(U552&lt;&gt;"","tags","")))))</f>
        <v/>
      </c>
      <c r="W552" s="17">
        <v>50</v>
      </c>
      <c r="X552" s="17" t="str">
        <f>IF(ISNUMBER(SEARCH("tag",Table3[[#This Row],[Notes]])), "Yes", "No")</f>
        <v>No</v>
      </c>
      <c r="Y552" s="17" t="str">
        <f>IF(Table3[[#This Row],[Column11]]="yes","tags included","Auto:")</f>
        <v>Auto:</v>
      </c>
      <c r="Z5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Row],[TagOrderMethod]]="Auto:",IF(U552&gt;0,U552,IF(COUNTBLANK(L552:S552)=8,"",(IF(Table3[[#This Row],[Column11]]&lt;&gt;"no",Table3[[#This Row],[Size]]*(SUM(Table3[[#This Row],[Date 1]:[Date 8]])),"")))),""))),(Table3[[#This Row],[Bundle]])),"")</f>
        <v/>
      </c>
      <c r="AB552" s="94" t="str">
        <f t="shared" si="9"/>
        <v/>
      </c>
      <c r="AC552" s="75"/>
      <c r="AD552" s="42"/>
      <c r="AE552" s="43"/>
      <c r="AF552" s="44"/>
      <c r="AG552" s="134" t="s">
        <v>4804</v>
      </c>
      <c r="AH552" s="134" t="s">
        <v>4805</v>
      </c>
      <c r="AI552" s="134" t="s">
        <v>4806</v>
      </c>
      <c r="AJ552" s="134" t="s">
        <v>4807</v>
      </c>
      <c r="AK552" s="134" t="s">
        <v>21</v>
      </c>
      <c r="AL552" s="134" t="s">
        <v>21</v>
      </c>
      <c r="AM552" s="134" t="b">
        <f>IF(AND(Table3[[#This Row],[Column68]]=TRUE,COUNTBLANK(Table3[[#This Row],[Date 1]:[Date 8]])=8),TRUE,FALSE)</f>
        <v>0</v>
      </c>
      <c r="AN552" s="134" t="b">
        <f>COUNTIF(Table3[[#This Row],[512]:[51]],"yes")&gt;0</f>
        <v>0</v>
      </c>
      <c r="AO552" s="45" t="str">
        <f>IF(Table3[[#This Row],[512]]="yes",Table3[[#This Row],[Column1]],"")</f>
        <v/>
      </c>
      <c r="AP552" s="45" t="str">
        <f>IF(Table3[[#This Row],[250]]="yes",Table3[[#This Row],[Column1.5]],"")</f>
        <v/>
      </c>
      <c r="AQ552" s="45" t="str">
        <f>IF(Table3[[#This Row],[288]]="yes",Table3[[#This Row],[Column2]],"")</f>
        <v/>
      </c>
      <c r="AR552" s="45" t="str">
        <f>IF(Table3[[#This Row],[144]]="yes",Table3[[#This Row],[Column3]],"")</f>
        <v/>
      </c>
      <c r="AS552" s="45" t="str">
        <f>IF(Table3[[#This Row],[26]]="yes",Table3[[#This Row],[Column4]],"")</f>
        <v/>
      </c>
      <c r="AT552" s="45" t="str">
        <f>IF(Table3[[#This Row],[51]]="yes",Table3[[#This Row],[Column5]],"")</f>
        <v/>
      </c>
      <c r="AU552" s="29" t="str">
        <f>IF(COUNTBLANK(Table3[[#This Row],[Date 1]:[Date 8]])=7,IF(Table3[[#This Row],[Column9]]&lt;&gt;"",IF(SUM(L552:S552)&lt;&gt;0,Table3[[#This Row],[Column9]],""),""),(SUBSTITUTE(TRIM(SUBSTITUTE(AO552&amp;","&amp;AP552&amp;","&amp;AQ552&amp;","&amp;AR552&amp;","&amp;AS552&amp;","&amp;AT552&amp;",",","," "))," ",", ")))</f>
        <v/>
      </c>
      <c r="AV552" s="35" t="str">
        <f>IF(COUNTBLANK(L552:AC552)&lt;&gt;13,IF(Table3[[#This Row],[Comments]]="Please order in multiples of 20. Minimum order of 100.",IF(COUNTBLANK(Table3[[#This Row],[Date 1]:[Order]])=12,"",1),1),IF(OR(F552="yes",G552="yes",H552="yes",I552="yes",J552="yes",K552="yes"="yes"),1,""))</f>
        <v/>
      </c>
    </row>
    <row r="553" spans="2:48" ht="36" thickBot="1" x14ac:dyDescent="0.4">
      <c r="B553" s="164">
        <v>6850</v>
      </c>
      <c r="C553" s="16" t="s">
        <v>3282</v>
      </c>
      <c r="D553" s="32" t="s">
        <v>963</v>
      </c>
      <c r="E553" s="118"/>
      <c r="F553" s="119" t="s">
        <v>128</v>
      </c>
      <c r="G553" s="30" t="s">
        <v>128</v>
      </c>
      <c r="H553" s="30" t="s">
        <v>128</v>
      </c>
      <c r="I553" s="30" t="s">
        <v>128</v>
      </c>
      <c r="J553" s="30" t="s">
        <v>21</v>
      </c>
      <c r="K553" s="30" t="s">
        <v>21</v>
      </c>
      <c r="L553" s="22"/>
      <c r="M553" s="20"/>
      <c r="N553" s="20"/>
      <c r="O553" s="20"/>
      <c r="P553" s="20"/>
      <c r="Q553" s="20"/>
      <c r="R553" s="20"/>
      <c r="S553" s="120"/>
      <c r="T553" s="181" t="str">
        <f>Table3[[#This Row],[Column12]]</f>
        <v>Auto:</v>
      </c>
      <c r="U553" s="25"/>
      <c r="V553" s="51" t="str">
        <f>IF(Table3[[#This Row],[TagOrderMethod]]="Ratio:","plants per 1 tag",IF(Table3[[#This Row],[TagOrderMethod]]="tags included","",IF(Table3[[#This Row],[TagOrderMethod]]="Qty:","tags",IF(Table3[[#This Row],[TagOrderMethod]]="Auto:",IF(U553&lt;&gt;"","tags","")))))</f>
        <v/>
      </c>
      <c r="W553" s="17">
        <v>50</v>
      </c>
      <c r="X553" s="17" t="str">
        <f>IF(ISNUMBER(SEARCH("tag",Table3[[#This Row],[Notes]])), "Yes", "No")</f>
        <v>No</v>
      </c>
      <c r="Y553" s="17" t="str">
        <f>IF(Table3[[#This Row],[Column11]]="yes","tags included","Auto:")</f>
        <v>Auto:</v>
      </c>
      <c r="Z5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Row],[TagOrderMethod]]="Auto:",IF(U553&gt;0,U553,IF(COUNTBLANK(L553:S553)=8,"",(IF(Table3[[#This Row],[Column11]]&lt;&gt;"no",Table3[[#This Row],[Size]]*(SUM(Table3[[#This Row],[Date 1]:[Date 8]])),"")))),""))),(Table3[[#This Row],[Bundle]])),"")</f>
        <v/>
      </c>
      <c r="AB553" s="94" t="str">
        <f t="shared" si="9"/>
        <v/>
      </c>
      <c r="AC553" s="75"/>
      <c r="AD553" s="42"/>
      <c r="AE553" s="43"/>
      <c r="AF553" s="44"/>
      <c r="AG553" s="134" t="s">
        <v>4808</v>
      </c>
      <c r="AH553" s="134" t="s">
        <v>4809</v>
      </c>
      <c r="AI553" s="134" t="s">
        <v>4810</v>
      </c>
      <c r="AJ553" s="134" t="s">
        <v>4811</v>
      </c>
      <c r="AK553" s="134" t="s">
        <v>21</v>
      </c>
      <c r="AL553" s="134" t="s">
        <v>21</v>
      </c>
      <c r="AM553" s="134" t="b">
        <f>IF(AND(Table3[[#This Row],[Column68]]=TRUE,COUNTBLANK(Table3[[#This Row],[Date 1]:[Date 8]])=8),TRUE,FALSE)</f>
        <v>0</v>
      </c>
      <c r="AN553" s="134" t="b">
        <f>COUNTIF(Table3[[#This Row],[512]:[51]],"yes")&gt;0</f>
        <v>0</v>
      </c>
      <c r="AO553" s="45" t="str">
        <f>IF(Table3[[#This Row],[512]]="yes",Table3[[#This Row],[Column1]],"")</f>
        <v/>
      </c>
      <c r="AP553" s="45" t="str">
        <f>IF(Table3[[#This Row],[250]]="yes",Table3[[#This Row],[Column1.5]],"")</f>
        <v/>
      </c>
      <c r="AQ553" s="45" t="str">
        <f>IF(Table3[[#This Row],[288]]="yes",Table3[[#This Row],[Column2]],"")</f>
        <v/>
      </c>
      <c r="AR553" s="45" t="str">
        <f>IF(Table3[[#This Row],[144]]="yes",Table3[[#This Row],[Column3]],"")</f>
        <v/>
      </c>
      <c r="AS553" s="45" t="str">
        <f>IF(Table3[[#This Row],[26]]="yes",Table3[[#This Row],[Column4]],"")</f>
        <v/>
      </c>
      <c r="AT553" s="45" t="str">
        <f>IF(Table3[[#This Row],[51]]="yes",Table3[[#This Row],[Column5]],"")</f>
        <v/>
      </c>
      <c r="AU553" s="29" t="str">
        <f>IF(COUNTBLANK(Table3[[#This Row],[Date 1]:[Date 8]])=7,IF(Table3[[#This Row],[Column9]]&lt;&gt;"",IF(SUM(L553:S553)&lt;&gt;0,Table3[[#This Row],[Column9]],""),""),(SUBSTITUTE(TRIM(SUBSTITUTE(AO553&amp;","&amp;AP553&amp;","&amp;AQ553&amp;","&amp;AR553&amp;","&amp;AS553&amp;","&amp;AT553&amp;",",","," "))," ",", ")))</f>
        <v/>
      </c>
      <c r="AV553" s="35" t="str">
        <f>IF(COUNTBLANK(L553:AC553)&lt;&gt;13,IF(Table3[[#This Row],[Comments]]="Please order in multiples of 20. Minimum order of 100.",IF(COUNTBLANK(Table3[[#This Row],[Date 1]:[Order]])=12,"",1),1),IF(OR(F553="yes",G553="yes",H553="yes",I553="yes",J553="yes",K553="yes"="yes"),1,""))</f>
        <v/>
      </c>
    </row>
    <row r="554" spans="2:48" ht="36" thickBot="1" x14ac:dyDescent="0.4">
      <c r="B554" s="164">
        <v>6860</v>
      </c>
      <c r="C554" s="16" t="s">
        <v>3282</v>
      </c>
      <c r="D554" s="32" t="s">
        <v>2348</v>
      </c>
      <c r="E554" s="118"/>
      <c r="F554" s="119" t="s">
        <v>128</v>
      </c>
      <c r="G554" s="30" t="s">
        <v>128</v>
      </c>
      <c r="H554" s="30" t="s">
        <v>128</v>
      </c>
      <c r="I554" s="30" t="s">
        <v>128</v>
      </c>
      <c r="J554" s="30" t="s">
        <v>21</v>
      </c>
      <c r="K554" s="30" t="s">
        <v>21</v>
      </c>
      <c r="L554" s="22"/>
      <c r="M554" s="20"/>
      <c r="N554" s="20"/>
      <c r="O554" s="20"/>
      <c r="P554" s="20"/>
      <c r="Q554" s="20"/>
      <c r="R554" s="20"/>
      <c r="S554" s="120"/>
      <c r="T554" s="181" t="str">
        <f>Table3[[#This Row],[Column12]]</f>
        <v>Auto:</v>
      </c>
      <c r="U554" s="25"/>
      <c r="V554" s="51" t="str">
        <f>IF(Table3[[#This Row],[TagOrderMethod]]="Ratio:","plants per 1 tag",IF(Table3[[#This Row],[TagOrderMethod]]="tags included","",IF(Table3[[#This Row],[TagOrderMethod]]="Qty:","tags",IF(Table3[[#This Row],[TagOrderMethod]]="Auto:",IF(U554&lt;&gt;"","tags","")))))</f>
        <v/>
      </c>
      <c r="W554" s="17">
        <v>50</v>
      </c>
      <c r="X554" s="17" t="str">
        <f>IF(ISNUMBER(SEARCH("tag",Table3[[#This Row],[Notes]])), "Yes", "No")</f>
        <v>No</v>
      </c>
      <c r="Y554" s="17" t="str">
        <f>IF(Table3[[#This Row],[Column11]]="yes","tags included","Auto:")</f>
        <v>Auto:</v>
      </c>
      <c r="Z5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Row],[TagOrderMethod]]="Auto:",IF(U554&gt;0,U554,IF(COUNTBLANK(L554:S554)=8,"",(IF(Table3[[#This Row],[Column11]]&lt;&gt;"no",Table3[[#This Row],[Size]]*(SUM(Table3[[#This Row],[Date 1]:[Date 8]])),"")))),""))),(Table3[[#This Row],[Bundle]])),"")</f>
        <v/>
      </c>
      <c r="AB554" s="94" t="str">
        <f t="shared" si="9"/>
        <v/>
      </c>
      <c r="AC554" s="75"/>
      <c r="AD554" s="42"/>
      <c r="AE554" s="43"/>
      <c r="AF554" s="44"/>
      <c r="AG554" s="134" t="s">
        <v>4812</v>
      </c>
      <c r="AH554" s="134" t="s">
        <v>4813</v>
      </c>
      <c r="AI554" s="134" t="s">
        <v>4814</v>
      </c>
      <c r="AJ554" s="134" t="s">
        <v>4815</v>
      </c>
      <c r="AK554" s="134" t="s">
        <v>21</v>
      </c>
      <c r="AL554" s="134" t="s">
        <v>21</v>
      </c>
      <c r="AM554" s="134" t="b">
        <f>IF(AND(Table3[[#This Row],[Column68]]=TRUE,COUNTBLANK(Table3[[#This Row],[Date 1]:[Date 8]])=8),TRUE,FALSE)</f>
        <v>0</v>
      </c>
      <c r="AN554" s="134" t="b">
        <f>COUNTIF(Table3[[#This Row],[512]:[51]],"yes")&gt;0</f>
        <v>0</v>
      </c>
      <c r="AO554" s="45" t="str">
        <f>IF(Table3[[#This Row],[512]]="yes",Table3[[#This Row],[Column1]],"")</f>
        <v/>
      </c>
      <c r="AP554" s="45" t="str">
        <f>IF(Table3[[#This Row],[250]]="yes",Table3[[#This Row],[Column1.5]],"")</f>
        <v/>
      </c>
      <c r="AQ554" s="45" t="str">
        <f>IF(Table3[[#This Row],[288]]="yes",Table3[[#This Row],[Column2]],"")</f>
        <v/>
      </c>
      <c r="AR554" s="45" t="str">
        <f>IF(Table3[[#This Row],[144]]="yes",Table3[[#This Row],[Column3]],"")</f>
        <v/>
      </c>
      <c r="AS554" s="45" t="str">
        <f>IF(Table3[[#This Row],[26]]="yes",Table3[[#This Row],[Column4]],"")</f>
        <v/>
      </c>
      <c r="AT554" s="45" t="str">
        <f>IF(Table3[[#This Row],[51]]="yes",Table3[[#This Row],[Column5]],"")</f>
        <v/>
      </c>
      <c r="AU554" s="29" t="str">
        <f>IF(COUNTBLANK(Table3[[#This Row],[Date 1]:[Date 8]])=7,IF(Table3[[#This Row],[Column9]]&lt;&gt;"",IF(SUM(L554:S554)&lt;&gt;0,Table3[[#This Row],[Column9]],""),""),(SUBSTITUTE(TRIM(SUBSTITUTE(AO554&amp;","&amp;AP554&amp;","&amp;AQ554&amp;","&amp;AR554&amp;","&amp;AS554&amp;","&amp;AT554&amp;",",","," "))," ",", ")))</f>
        <v/>
      </c>
      <c r="AV554" s="35" t="str">
        <f>IF(COUNTBLANK(L554:AC554)&lt;&gt;13,IF(Table3[[#This Row],[Comments]]="Please order in multiples of 20. Minimum order of 100.",IF(COUNTBLANK(Table3[[#This Row],[Date 1]:[Order]])=12,"",1),1),IF(OR(F554="yes",G554="yes",H554="yes",I554="yes",J554="yes",K554="yes"="yes"),1,""))</f>
        <v/>
      </c>
    </row>
    <row r="555" spans="2:48" ht="36" thickBot="1" x14ac:dyDescent="0.4">
      <c r="B555" s="164">
        <v>6865</v>
      </c>
      <c r="C555" s="16" t="s">
        <v>3282</v>
      </c>
      <c r="D555" s="32" t="s">
        <v>964</v>
      </c>
      <c r="E555" s="118"/>
      <c r="F555" s="119" t="s">
        <v>128</v>
      </c>
      <c r="G555" s="30" t="s">
        <v>128</v>
      </c>
      <c r="H555" s="30" t="s">
        <v>128</v>
      </c>
      <c r="I555" s="30" t="s">
        <v>128</v>
      </c>
      <c r="J555" s="30" t="s">
        <v>21</v>
      </c>
      <c r="K555" s="30" t="s">
        <v>21</v>
      </c>
      <c r="L555" s="22"/>
      <c r="M555" s="20"/>
      <c r="N555" s="20"/>
      <c r="O555" s="20"/>
      <c r="P555" s="20"/>
      <c r="Q555" s="20"/>
      <c r="R555" s="20"/>
      <c r="S555" s="120"/>
      <c r="T555" s="181" t="str">
        <f>Table3[[#This Row],[Column12]]</f>
        <v>Auto:</v>
      </c>
      <c r="U555" s="25"/>
      <c r="V555" s="51" t="str">
        <f>IF(Table3[[#This Row],[TagOrderMethod]]="Ratio:","plants per 1 tag",IF(Table3[[#This Row],[TagOrderMethod]]="tags included","",IF(Table3[[#This Row],[TagOrderMethod]]="Qty:","tags",IF(Table3[[#This Row],[TagOrderMethod]]="Auto:",IF(U555&lt;&gt;"","tags","")))))</f>
        <v/>
      </c>
      <c r="W555" s="17">
        <v>50</v>
      </c>
      <c r="X555" s="17" t="str">
        <f>IF(ISNUMBER(SEARCH("tag",Table3[[#This Row],[Notes]])), "Yes", "No")</f>
        <v>No</v>
      </c>
      <c r="Y555" s="17" t="str">
        <f>IF(Table3[[#This Row],[Column11]]="yes","tags included","Auto:")</f>
        <v>Auto:</v>
      </c>
      <c r="Z5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Row],[TagOrderMethod]]="Auto:",IF(U555&gt;0,U555,IF(COUNTBLANK(L555:S555)=8,"",(IF(Table3[[#This Row],[Column11]]&lt;&gt;"no",Table3[[#This Row],[Size]]*(SUM(Table3[[#This Row],[Date 1]:[Date 8]])),"")))),""))),(Table3[[#This Row],[Bundle]])),"")</f>
        <v/>
      </c>
      <c r="AB555" s="94" t="str">
        <f t="shared" si="9"/>
        <v/>
      </c>
      <c r="AC555" s="75"/>
      <c r="AD555" s="42"/>
      <c r="AE555" s="43"/>
      <c r="AF555" s="44"/>
      <c r="AG555" s="134" t="s">
        <v>4816</v>
      </c>
      <c r="AH555" s="134" t="s">
        <v>4817</v>
      </c>
      <c r="AI555" s="134" t="s">
        <v>4818</v>
      </c>
      <c r="AJ555" s="134" t="s">
        <v>4819</v>
      </c>
      <c r="AK555" s="134" t="s">
        <v>21</v>
      </c>
      <c r="AL555" s="134" t="s">
        <v>21</v>
      </c>
      <c r="AM555" s="134" t="b">
        <f>IF(AND(Table3[[#This Row],[Column68]]=TRUE,COUNTBLANK(Table3[[#This Row],[Date 1]:[Date 8]])=8),TRUE,FALSE)</f>
        <v>0</v>
      </c>
      <c r="AN555" s="134" t="b">
        <f>COUNTIF(Table3[[#This Row],[512]:[51]],"yes")&gt;0</f>
        <v>0</v>
      </c>
      <c r="AO555" s="45" t="str">
        <f>IF(Table3[[#This Row],[512]]="yes",Table3[[#This Row],[Column1]],"")</f>
        <v/>
      </c>
      <c r="AP555" s="45" t="str">
        <f>IF(Table3[[#This Row],[250]]="yes",Table3[[#This Row],[Column1.5]],"")</f>
        <v/>
      </c>
      <c r="AQ555" s="45" t="str">
        <f>IF(Table3[[#This Row],[288]]="yes",Table3[[#This Row],[Column2]],"")</f>
        <v/>
      </c>
      <c r="AR555" s="45" t="str">
        <f>IF(Table3[[#This Row],[144]]="yes",Table3[[#This Row],[Column3]],"")</f>
        <v/>
      </c>
      <c r="AS555" s="45" t="str">
        <f>IF(Table3[[#This Row],[26]]="yes",Table3[[#This Row],[Column4]],"")</f>
        <v/>
      </c>
      <c r="AT555" s="45" t="str">
        <f>IF(Table3[[#This Row],[51]]="yes",Table3[[#This Row],[Column5]],"")</f>
        <v/>
      </c>
      <c r="AU555" s="29" t="str">
        <f>IF(COUNTBLANK(Table3[[#This Row],[Date 1]:[Date 8]])=7,IF(Table3[[#This Row],[Column9]]&lt;&gt;"",IF(SUM(L555:S555)&lt;&gt;0,Table3[[#This Row],[Column9]],""),""),(SUBSTITUTE(TRIM(SUBSTITUTE(AO555&amp;","&amp;AP555&amp;","&amp;AQ555&amp;","&amp;AR555&amp;","&amp;AS555&amp;","&amp;AT555&amp;",",","," "))," ",", ")))</f>
        <v/>
      </c>
      <c r="AV555" s="35" t="str">
        <f>IF(COUNTBLANK(L555:AC555)&lt;&gt;13,IF(Table3[[#This Row],[Comments]]="Please order in multiples of 20. Minimum order of 100.",IF(COUNTBLANK(Table3[[#This Row],[Date 1]:[Order]])=12,"",1),1),IF(OR(F555="yes",G555="yes",H555="yes",I555="yes",J555="yes",K555="yes"="yes"),1,""))</f>
        <v/>
      </c>
    </row>
    <row r="556" spans="2:48" ht="36" thickBot="1" x14ac:dyDescent="0.4">
      <c r="B556" s="164">
        <v>6870</v>
      </c>
      <c r="C556" s="16" t="s">
        <v>3282</v>
      </c>
      <c r="D556" s="32" t="s">
        <v>1829</v>
      </c>
      <c r="E556" s="118"/>
      <c r="F556" s="119" t="s">
        <v>128</v>
      </c>
      <c r="G556" s="30" t="s">
        <v>21</v>
      </c>
      <c r="H556" s="30" t="s">
        <v>128</v>
      </c>
      <c r="I556" s="30" t="s">
        <v>128</v>
      </c>
      <c r="J556" s="30" t="s">
        <v>21</v>
      </c>
      <c r="K556" s="30" t="s">
        <v>21</v>
      </c>
      <c r="L556" s="22"/>
      <c r="M556" s="20"/>
      <c r="N556" s="20"/>
      <c r="O556" s="20"/>
      <c r="P556" s="20"/>
      <c r="Q556" s="20"/>
      <c r="R556" s="20"/>
      <c r="S556" s="120"/>
      <c r="T556" s="181" t="str">
        <f>Table3[[#This Row],[Column12]]</f>
        <v>Auto:</v>
      </c>
      <c r="U556" s="25"/>
      <c r="V556" s="51" t="str">
        <f>IF(Table3[[#This Row],[TagOrderMethod]]="Ratio:","plants per 1 tag",IF(Table3[[#This Row],[TagOrderMethod]]="tags included","",IF(Table3[[#This Row],[TagOrderMethod]]="Qty:","tags",IF(Table3[[#This Row],[TagOrderMethod]]="Auto:",IF(U556&lt;&gt;"","tags","")))))</f>
        <v/>
      </c>
      <c r="W556" s="17">
        <v>50</v>
      </c>
      <c r="X556" s="17" t="str">
        <f>IF(ISNUMBER(SEARCH("tag",Table3[[#This Row],[Notes]])), "Yes", "No")</f>
        <v>No</v>
      </c>
      <c r="Y556" s="17" t="str">
        <f>IF(Table3[[#This Row],[Column11]]="yes","tags included","Auto:")</f>
        <v>Auto:</v>
      </c>
      <c r="Z5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Row],[TagOrderMethod]]="Auto:",IF(U556&gt;0,U556,IF(COUNTBLANK(L556:S556)=8,"",(IF(Table3[[#This Row],[Column11]]&lt;&gt;"no",Table3[[#This Row],[Size]]*(SUM(Table3[[#This Row],[Date 1]:[Date 8]])),"")))),""))),(Table3[[#This Row],[Bundle]])),"")</f>
        <v/>
      </c>
      <c r="AB556" s="94" t="str">
        <f t="shared" si="9"/>
        <v/>
      </c>
      <c r="AC556" s="75"/>
      <c r="AD556" s="42"/>
      <c r="AE556" s="43"/>
      <c r="AF556" s="44"/>
      <c r="AG556" s="134" t="s">
        <v>4820</v>
      </c>
      <c r="AH556" s="134" t="s">
        <v>21</v>
      </c>
      <c r="AI556" s="134" t="s">
        <v>4821</v>
      </c>
      <c r="AJ556" s="134" t="s">
        <v>4822</v>
      </c>
      <c r="AK556" s="134" t="s">
        <v>21</v>
      </c>
      <c r="AL556" s="134" t="s">
        <v>21</v>
      </c>
      <c r="AM556" s="134" t="b">
        <f>IF(AND(Table3[[#This Row],[Column68]]=TRUE,COUNTBLANK(Table3[[#This Row],[Date 1]:[Date 8]])=8),TRUE,FALSE)</f>
        <v>0</v>
      </c>
      <c r="AN556" s="134" t="b">
        <f>COUNTIF(Table3[[#This Row],[512]:[51]],"yes")&gt;0</f>
        <v>0</v>
      </c>
      <c r="AO556" s="45" t="str">
        <f>IF(Table3[[#This Row],[512]]="yes",Table3[[#This Row],[Column1]],"")</f>
        <v/>
      </c>
      <c r="AP556" s="45" t="str">
        <f>IF(Table3[[#This Row],[250]]="yes",Table3[[#This Row],[Column1.5]],"")</f>
        <v/>
      </c>
      <c r="AQ556" s="45" t="str">
        <f>IF(Table3[[#This Row],[288]]="yes",Table3[[#This Row],[Column2]],"")</f>
        <v/>
      </c>
      <c r="AR556" s="45" t="str">
        <f>IF(Table3[[#This Row],[144]]="yes",Table3[[#This Row],[Column3]],"")</f>
        <v/>
      </c>
      <c r="AS556" s="45" t="str">
        <f>IF(Table3[[#This Row],[26]]="yes",Table3[[#This Row],[Column4]],"")</f>
        <v/>
      </c>
      <c r="AT556" s="45" t="str">
        <f>IF(Table3[[#This Row],[51]]="yes",Table3[[#This Row],[Column5]],"")</f>
        <v/>
      </c>
      <c r="AU556" s="29" t="str">
        <f>IF(COUNTBLANK(Table3[[#This Row],[Date 1]:[Date 8]])=7,IF(Table3[[#This Row],[Column9]]&lt;&gt;"",IF(SUM(L556:S556)&lt;&gt;0,Table3[[#This Row],[Column9]],""),""),(SUBSTITUTE(TRIM(SUBSTITUTE(AO556&amp;","&amp;AP556&amp;","&amp;AQ556&amp;","&amp;AR556&amp;","&amp;AS556&amp;","&amp;AT556&amp;",",","," "))," ",", ")))</f>
        <v/>
      </c>
      <c r="AV556" s="35" t="str">
        <f>IF(COUNTBLANK(L556:AC556)&lt;&gt;13,IF(Table3[[#This Row],[Comments]]="Please order in multiples of 20. Minimum order of 100.",IF(COUNTBLANK(Table3[[#This Row],[Date 1]:[Order]])=12,"",1),1),IF(OR(F556="yes",G556="yes",H556="yes",I556="yes",J556="yes",K556="yes"="yes"),1,""))</f>
        <v/>
      </c>
    </row>
    <row r="557" spans="2:48" ht="36" thickBot="1" x14ac:dyDescent="0.4">
      <c r="B557" s="164">
        <v>6875</v>
      </c>
      <c r="C557" s="16" t="s">
        <v>3282</v>
      </c>
      <c r="D557" s="32" t="s">
        <v>1830</v>
      </c>
      <c r="E557" s="118"/>
      <c r="F557" s="119" t="s">
        <v>128</v>
      </c>
      <c r="G557" s="30" t="s">
        <v>21</v>
      </c>
      <c r="H557" s="30" t="s">
        <v>128</v>
      </c>
      <c r="I557" s="30" t="s">
        <v>128</v>
      </c>
      <c r="J557" s="30" t="s">
        <v>21</v>
      </c>
      <c r="K557" s="30" t="s">
        <v>21</v>
      </c>
      <c r="L557" s="22"/>
      <c r="M557" s="20"/>
      <c r="N557" s="20"/>
      <c r="O557" s="20"/>
      <c r="P557" s="20"/>
      <c r="Q557" s="20"/>
      <c r="R557" s="20"/>
      <c r="S557" s="120"/>
      <c r="T557" s="181" t="str">
        <f>Table3[[#This Row],[Column12]]</f>
        <v>Auto:</v>
      </c>
      <c r="U557" s="25"/>
      <c r="V557" s="51" t="str">
        <f>IF(Table3[[#This Row],[TagOrderMethod]]="Ratio:","plants per 1 tag",IF(Table3[[#This Row],[TagOrderMethod]]="tags included","",IF(Table3[[#This Row],[TagOrderMethod]]="Qty:","tags",IF(Table3[[#This Row],[TagOrderMethod]]="Auto:",IF(U557&lt;&gt;"","tags","")))))</f>
        <v/>
      </c>
      <c r="W557" s="17">
        <v>50</v>
      </c>
      <c r="X557" s="17" t="str">
        <f>IF(ISNUMBER(SEARCH("tag",Table3[[#This Row],[Notes]])), "Yes", "No")</f>
        <v>No</v>
      </c>
      <c r="Y557" s="17" t="str">
        <f>IF(Table3[[#This Row],[Column11]]="yes","tags included","Auto:")</f>
        <v>Auto:</v>
      </c>
      <c r="Z5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Row],[TagOrderMethod]]="Auto:",IF(U557&gt;0,U557,IF(COUNTBLANK(L557:S557)=8,"",(IF(Table3[[#This Row],[Column11]]&lt;&gt;"no",Table3[[#This Row],[Size]]*(SUM(Table3[[#This Row],[Date 1]:[Date 8]])),"")))),""))),(Table3[[#This Row],[Bundle]])),"")</f>
        <v/>
      </c>
      <c r="AB557" s="94" t="str">
        <f t="shared" si="9"/>
        <v/>
      </c>
      <c r="AC557" s="75"/>
      <c r="AD557" s="42"/>
      <c r="AE557" s="43"/>
      <c r="AF557" s="44"/>
      <c r="AG557" s="134" t="s">
        <v>4823</v>
      </c>
      <c r="AH557" s="134" t="s">
        <v>21</v>
      </c>
      <c r="AI557" s="134" t="s">
        <v>4824</v>
      </c>
      <c r="AJ557" s="134" t="s">
        <v>4825</v>
      </c>
      <c r="AK557" s="134" t="s">
        <v>21</v>
      </c>
      <c r="AL557" s="134" t="s">
        <v>21</v>
      </c>
      <c r="AM557" s="134" t="b">
        <f>IF(AND(Table3[[#This Row],[Column68]]=TRUE,COUNTBLANK(Table3[[#This Row],[Date 1]:[Date 8]])=8),TRUE,FALSE)</f>
        <v>0</v>
      </c>
      <c r="AN557" s="134" t="b">
        <f>COUNTIF(Table3[[#This Row],[512]:[51]],"yes")&gt;0</f>
        <v>0</v>
      </c>
      <c r="AO557" s="45" t="str">
        <f>IF(Table3[[#This Row],[512]]="yes",Table3[[#This Row],[Column1]],"")</f>
        <v/>
      </c>
      <c r="AP557" s="45" t="str">
        <f>IF(Table3[[#This Row],[250]]="yes",Table3[[#This Row],[Column1.5]],"")</f>
        <v/>
      </c>
      <c r="AQ557" s="45" t="str">
        <f>IF(Table3[[#This Row],[288]]="yes",Table3[[#This Row],[Column2]],"")</f>
        <v/>
      </c>
      <c r="AR557" s="45" t="str">
        <f>IF(Table3[[#This Row],[144]]="yes",Table3[[#This Row],[Column3]],"")</f>
        <v/>
      </c>
      <c r="AS557" s="45" t="str">
        <f>IF(Table3[[#This Row],[26]]="yes",Table3[[#This Row],[Column4]],"")</f>
        <v/>
      </c>
      <c r="AT557" s="45" t="str">
        <f>IF(Table3[[#This Row],[51]]="yes",Table3[[#This Row],[Column5]],"")</f>
        <v/>
      </c>
      <c r="AU557" s="29" t="str">
        <f>IF(COUNTBLANK(Table3[[#This Row],[Date 1]:[Date 8]])=7,IF(Table3[[#This Row],[Column9]]&lt;&gt;"",IF(SUM(L557:S557)&lt;&gt;0,Table3[[#This Row],[Column9]],""),""),(SUBSTITUTE(TRIM(SUBSTITUTE(AO557&amp;","&amp;AP557&amp;","&amp;AQ557&amp;","&amp;AR557&amp;","&amp;AS557&amp;","&amp;AT557&amp;",",","," "))," ",", ")))</f>
        <v/>
      </c>
      <c r="AV557" s="35" t="str">
        <f>IF(COUNTBLANK(L557:AC557)&lt;&gt;13,IF(Table3[[#This Row],[Comments]]="Please order in multiples of 20. Minimum order of 100.",IF(COUNTBLANK(Table3[[#This Row],[Date 1]:[Order]])=12,"",1),1),IF(OR(F557="yes",G557="yes",H557="yes",I557="yes",J557="yes",K557="yes"="yes"),1,""))</f>
        <v/>
      </c>
    </row>
    <row r="558" spans="2:48" ht="36" thickBot="1" x14ac:dyDescent="0.4">
      <c r="B558" s="164">
        <v>6880</v>
      </c>
      <c r="C558" s="16" t="s">
        <v>3282</v>
      </c>
      <c r="D558" s="32" t="s">
        <v>1831</v>
      </c>
      <c r="E558" s="118"/>
      <c r="F558" s="119" t="s">
        <v>128</v>
      </c>
      <c r="G558" s="30" t="s">
        <v>21</v>
      </c>
      <c r="H558" s="30" t="s">
        <v>128</v>
      </c>
      <c r="I558" s="30" t="s">
        <v>128</v>
      </c>
      <c r="J558" s="30" t="s">
        <v>21</v>
      </c>
      <c r="K558" s="30" t="s">
        <v>21</v>
      </c>
      <c r="L558" s="22"/>
      <c r="M558" s="20"/>
      <c r="N558" s="20"/>
      <c r="O558" s="20"/>
      <c r="P558" s="20"/>
      <c r="Q558" s="20"/>
      <c r="R558" s="20"/>
      <c r="S558" s="120"/>
      <c r="T558" s="181" t="str">
        <f>Table3[[#This Row],[Column12]]</f>
        <v>Auto:</v>
      </c>
      <c r="U558" s="25"/>
      <c r="V558" s="51" t="str">
        <f>IF(Table3[[#This Row],[TagOrderMethod]]="Ratio:","plants per 1 tag",IF(Table3[[#This Row],[TagOrderMethod]]="tags included","",IF(Table3[[#This Row],[TagOrderMethod]]="Qty:","tags",IF(Table3[[#This Row],[TagOrderMethod]]="Auto:",IF(U558&lt;&gt;"","tags","")))))</f>
        <v/>
      </c>
      <c r="W558" s="17">
        <v>50</v>
      </c>
      <c r="X558" s="17" t="str">
        <f>IF(ISNUMBER(SEARCH("tag",Table3[[#This Row],[Notes]])), "Yes", "No")</f>
        <v>No</v>
      </c>
      <c r="Y558" s="17" t="str">
        <f>IF(Table3[[#This Row],[Column11]]="yes","tags included","Auto:")</f>
        <v>Auto:</v>
      </c>
      <c r="Z5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Row],[TagOrderMethod]]="Auto:",IF(U558&gt;0,U558,IF(COUNTBLANK(L558:S558)=8,"",(IF(Table3[[#This Row],[Column11]]&lt;&gt;"no",Table3[[#This Row],[Size]]*(SUM(Table3[[#This Row],[Date 1]:[Date 8]])),"")))),""))),(Table3[[#This Row],[Bundle]])),"")</f>
        <v/>
      </c>
      <c r="AB558" s="94" t="str">
        <f t="shared" si="9"/>
        <v/>
      </c>
      <c r="AC558" s="75"/>
      <c r="AD558" s="42"/>
      <c r="AE558" s="43"/>
      <c r="AF558" s="44"/>
      <c r="AG558" s="134" t="s">
        <v>4826</v>
      </c>
      <c r="AH558" s="134" t="s">
        <v>21</v>
      </c>
      <c r="AI558" s="134" t="s">
        <v>4827</v>
      </c>
      <c r="AJ558" s="134" t="s">
        <v>4828</v>
      </c>
      <c r="AK558" s="134" t="s">
        <v>21</v>
      </c>
      <c r="AL558" s="134" t="s">
        <v>21</v>
      </c>
      <c r="AM558" s="134" t="b">
        <f>IF(AND(Table3[[#This Row],[Column68]]=TRUE,COUNTBLANK(Table3[[#This Row],[Date 1]:[Date 8]])=8),TRUE,FALSE)</f>
        <v>0</v>
      </c>
      <c r="AN558" s="134" t="b">
        <f>COUNTIF(Table3[[#This Row],[512]:[51]],"yes")&gt;0</f>
        <v>0</v>
      </c>
      <c r="AO558" s="45" t="str">
        <f>IF(Table3[[#This Row],[512]]="yes",Table3[[#This Row],[Column1]],"")</f>
        <v/>
      </c>
      <c r="AP558" s="45" t="str">
        <f>IF(Table3[[#This Row],[250]]="yes",Table3[[#This Row],[Column1.5]],"")</f>
        <v/>
      </c>
      <c r="AQ558" s="45" t="str">
        <f>IF(Table3[[#This Row],[288]]="yes",Table3[[#This Row],[Column2]],"")</f>
        <v/>
      </c>
      <c r="AR558" s="45" t="str">
        <f>IF(Table3[[#This Row],[144]]="yes",Table3[[#This Row],[Column3]],"")</f>
        <v/>
      </c>
      <c r="AS558" s="45" t="str">
        <f>IF(Table3[[#This Row],[26]]="yes",Table3[[#This Row],[Column4]],"")</f>
        <v/>
      </c>
      <c r="AT558" s="45" t="str">
        <f>IF(Table3[[#This Row],[51]]="yes",Table3[[#This Row],[Column5]],"")</f>
        <v/>
      </c>
      <c r="AU558" s="29" t="str">
        <f>IF(COUNTBLANK(Table3[[#This Row],[Date 1]:[Date 8]])=7,IF(Table3[[#This Row],[Column9]]&lt;&gt;"",IF(SUM(L558:S558)&lt;&gt;0,Table3[[#This Row],[Column9]],""),""),(SUBSTITUTE(TRIM(SUBSTITUTE(AO558&amp;","&amp;AP558&amp;","&amp;AQ558&amp;","&amp;AR558&amp;","&amp;AS558&amp;","&amp;AT558&amp;",",","," "))," ",", ")))</f>
        <v/>
      </c>
      <c r="AV558" s="35" t="str">
        <f>IF(COUNTBLANK(L558:AC558)&lt;&gt;13,IF(Table3[[#This Row],[Comments]]="Please order in multiples of 20. Minimum order of 100.",IF(COUNTBLANK(Table3[[#This Row],[Date 1]:[Order]])=12,"",1),1),IF(OR(F558="yes",G558="yes",H558="yes",I558="yes",J558="yes",K558="yes"="yes"),1,""))</f>
        <v/>
      </c>
    </row>
    <row r="559" spans="2:48" ht="36" thickBot="1" x14ac:dyDescent="0.4">
      <c r="B559" s="164">
        <v>6885</v>
      </c>
      <c r="C559" s="16" t="s">
        <v>3282</v>
      </c>
      <c r="D559" s="32" t="s">
        <v>1832</v>
      </c>
      <c r="E559" s="118"/>
      <c r="F559" s="119" t="s">
        <v>128</v>
      </c>
      <c r="G559" s="30" t="s">
        <v>21</v>
      </c>
      <c r="H559" s="30" t="s">
        <v>128</v>
      </c>
      <c r="I559" s="30" t="s">
        <v>128</v>
      </c>
      <c r="J559" s="30" t="s">
        <v>21</v>
      </c>
      <c r="K559" s="30" t="s">
        <v>21</v>
      </c>
      <c r="L559" s="22"/>
      <c r="M559" s="20"/>
      <c r="N559" s="20"/>
      <c r="O559" s="20"/>
      <c r="P559" s="20"/>
      <c r="Q559" s="20"/>
      <c r="R559" s="20"/>
      <c r="S559" s="120"/>
      <c r="T559" s="181" t="str">
        <f>Table3[[#This Row],[Column12]]</f>
        <v>Auto:</v>
      </c>
      <c r="U559" s="25"/>
      <c r="V559" s="51" t="str">
        <f>IF(Table3[[#This Row],[TagOrderMethod]]="Ratio:","plants per 1 tag",IF(Table3[[#This Row],[TagOrderMethod]]="tags included","",IF(Table3[[#This Row],[TagOrderMethod]]="Qty:","tags",IF(Table3[[#This Row],[TagOrderMethod]]="Auto:",IF(U559&lt;&gt;"","tags","")))))</f>
        <v/>
      </c>
      <c r="W559" s="17">
        <v>50</v>
      </c>
      <c r="X559" s="17" t="str">
        <f>IF(ISNUMBER(SEARCH("tag",Table3[[#This Row],[Notes]])), "Yes", "No")</f>
        <v>No</v>
      </c>
      <c r="Y559" s="17" t="str">
        <f>IF(Table3[[#This Row],[Column11]]="yes","tags included","Auto:")</f>
        <v>Auto:</v>
      </c>
      <c r="Z5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Row],[TagOrderMethod]]="Auto:",IF(U559&gt;0,U559,IF(COUNTBLANK(L559:S559)=8,"",(IF(Table3[[#This Row],[Column11]]&lt;&gt;"no",Table3[[#This Row],[Size]]*(SUM(Table3[[#This Row],[Date 1]:[Date 8]])),"")))),""))),(Table3[[#This Row],[Bundle]])),"")</f>
        <v/>
      </c>
      <c r="AB559" s="94" t="str">
        <f t="shared" si="9"/>
        <v/>
      </c>
      <c r="AC559" s="75"/>
      <c r="AD559" s="42"/>
      <c r="AE559" s="43"/>
      <c r="AF559" s="44"/>
      <c r="AG559" s="134" t="s">
        <v>4829</v>
      </c>
      <c r="AH559" s="134" t="s">
        <v>21</v>
      </c>
      <c r="AI559" s="134" t="s">
        <v>4830</v>
      </c>
      <c r="AJ559" s="134" t="s">
        <v>4831</v>
      </c>
      <c r="AK559" s="134" t="s">
        <v>21</v>
      </c>
      <c r="AL559" s="134" t="s">
        <v>21</v>
      </c>
      <c r="AM559" s="134" t="b">
        <f>IF(AND(Table3[[#This Row],[Column68]]=TRUE,COUNTBLANK(Table3[[#This Row],[Date 1]:[Date 8]])=8),TRUE,FALSE)</f>
        <v>0</v>
      </c>
      <c r="AN559" s="134" t="b">
        <f>COUNTIF(Table3[[#This Row],[512]:[51]],"yes")&gt;0</f>
        <v>0</v>
      </c>
      <c r="AO559" s="45" t="str">
        <f>IF(Table3[[#This Row],[512]]="yes",Table3[[#This Row],[Column1]],"")</f>
        <v/>
      </c>
      <c r="AP559" s="45" t="str">
        <f>IF(Table3[[#This Row],[250]]="yes",Table3[[#This Row],[Column1.5]],"")</f>
        <v/>
      </c>
      <c r="AQ559" s="45" t="str">
        <f>IF(Table3[[#This Row],[288]]="yes",Table3[[#This Row],[Column2]],"")</f>
        <v/>
      </c>
      <c r="AR559" s="45" t="str">
        <f>IF(Table3[[#This Row],[144]]="yes",Table3[[#This Row],[Column3]],"")</f>
        <v/>
      </c>
      <c r="AS559" s="45" t="str">
        <f>IF(Table3[[#This Row],[26]]="yes",Table3[[#This Row],[Column4]],"")</f>
        <v/>
      </c>
      <c r="AT559" s="45" t="str">
        <f>IF(Table3[[#This Row],[51]]="yes",Table3[[#This Row],[Column5]],"")</f>
        <v/>
      </c>
      <c r="AU559" s="29" t="str">
        <f>IF(COUNTBLANK(Table3[[#This Row],[Date 1]:[Date 8]])=7,IF(Table3[[#This Row],[Column9]]&lt;&gt;"",IF(SUM(L559:S559)&lt;&gt;0,Table3[[#This Row],[Column9]],""),""),(SUBSTITUTE(TRIM(SUBSTITUTE(AO559&amp;","&amp;AP559&amp;","&amp;AQ559&amp;","&amp;AR559&amp;","&amp;AS559&amp;","&amp;AT559&amp;",",","," "))," ",", ")))</f>
        <v/>
      </c>
      <c r="AV559" s="35" t="str">
        <f>IF(COUNTBLANK(L559:AC559)&lt;&gt;13,IF(Table3[[#This Row],[Comments]]="Please order in multiples of 20. Minimum order of 100.",IF(COUNTBLANK(Table3[[#This Row],[Date 1]:[Order]])=12,"",1),1),IF(OR(F559="yes",G559="yes",H559="yes",I559="yes",J559="yes",K559="yes"="yes"),1,""))</f>
        <v/>
      </c>
    </row>
    <row r="560" spans="2:48" ht="36" thickBot="1" x14ac:dyDescent="0.4">
      <c r="B560" s="164">
        <v>6895</v>
      </c>
      <c r="C560" s="16" t="s">
        <v>3282</v>
      </c>
      <c r="D560" s="32" t="s">
        <v>1833</v>
      </c>
      <c r="E560" s="118"/>
      <c r="F560" s="119" t="s">
        <v>128</v>
      </c>
      <c r="G560" s="30" t="s">
        <v>21</v>
      </c>
      <c r="H560" s="30" t="s">
        <v>128</v>
      </c>
      <c r="I560" s="30" t="s">
        <v>128</v>
      </c>
      <c r="J560" s="30" t="s">
        <v>21</v>
      </c>
      <c r="K560" s="30" t="s">
        <v>21</v>
      </c>
      <c r="L560" s="22"/>
      <c r="M560" s="20"/>
      <c r="N560" s="20"/>
      <c r="O560" s="20"/>
      <c r="P560" s="20"/>
      <c r="Q560" s="20"/>
      <c r="R560" s="20"/>
      <c r="S560" s="120"/>
      <c r="T560" s="181" t="str">
        <f>Table3[[#This Row],[Column12]]</f>
        <v>Auto:</v>
      </c>
      <c r="U560" s="25"/>
      <c r="V560" s="51" t="str">
        <f>IF(Table3[[#This Row],[TagOrderMethod]]="Ratio:","plants per 1 tag",IF(Table3[[#This Row],[TagOrderMethod]]="tags included","",IF(Table3[[#This Row],[TagOrderMethod]]="Qty:","tags",IF(Table3[[#This Row],[TagOrderMethod]]="Auto:",IF(U560&lt;&gt;"","tags","")))))</f>
        <v/>
      </c>
      <c r="W560" s="17">
        <v>50</v>
      </c>
      <c r="X560" s="17" t="str">
        <f>IF(ISNUMBER(SEARCH("tag",Table3[[#This Row],[Notes]])), "Yes", "No")</f>
        <v>No</v>
      </c>
      <c r="Y560" s="17" t="str">
        <f>IF(Table3[[#This Row],[Column11]]="yes","tags included","Auto:")</f>
        <v>Auto:</v>
      </c>
      <c r="Z5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Row],[TagOrderMethod]]="Auto:",IF(U560&gt;0,U560,IF(COUNTBLANK(L560:S560)=8,"",(IF(Table3[[#This Row],[Column11]]&lt;&gt;"no",Table3[[#This Row],[Size]]*(SUM(Table3[[#This Row],[Date 1]:[Date 8]])),"")))),""))),(Table3[[#This Row],[Bundle]])),"")</f>
        <v/>
      </c>
      <c r="AB560" s="94" t="str">
        <f t="shared" si="9"/>
        <v/>
      </c>
      <c r="AC560" s="75"/>
      <c r="AD560" s="42"/>
      <c r="AE560" s="43"/>
      <c r="AF560" s="44"/>
      <c r="AG560" s="134" t="s">
        <v>4832</v>
      </c>
      <c r="AH560" s="134" t="s">
        <v>21</v>
      </c>
      <c r="AI560" s="134" t="s">
        <v>4833</v>
      </c>
      <c r="AJ560" s="134" t="s">
        <v>4834</v>
      </c>
      <c r="AK560" s="134" t="s">
        <v>21</v>
      </c>
      <c r="AL560" s="134" t="s">
        <v>21</v>
      </c>
      <c r="AM560" s="134" t="b">
        <f>IF(AND(Table3[[#This Row],[Column68]]=TRUE,COUNTBLANK(Table3[[#This Row],[Date 1]:[Date 8]])=8),TRUE,FALSE)</f>
        <v>0</v>
      </c>
      <c r="AN560" s="134" t="b">
        <f>COUNTIF(Table3[[#This Row],[512]:[51]],"yes")&gt;0</f>
        <v>0</v>
      </c>
      <c r="AO560" s="45" t="str">
        <f>IF(Table3[[#This Row],[512]]="yes",Table3[[#This Row],[Column1]],"")</f>
        <v/>
      </c>
      <c r="AP560" s="45" t="str">
        <f>IF(Table3[[#This Row],[250]]="yes",Table3[[#This Row],[Column1.5]],"")</f>
        <v/>
      </c>
      <c r="AQ560" s="45" t="str">
        <f>IF(Table3[[#This Row],[288]]="yes",Table3[[#This Row],[Column2]],"")</f>
        <v/>
      </c>
      <c r="AR560" s="45" t="str">
        <f>IF(Table3[[#This Row],[144]]="yes",Table3[[#This Row],[Column3]],"")</f>
        <v/>
      </c>
      <c r="AS560" s="45" t="str">
        <f>IF(Table3[[#This Row],[26]]="yes",Table3[[#This Row],[Column4]],"")</f>
        <v/>
      </c>
      <c r="AT560" s="45" t="str">
        <f>IF(Table3[[#This Row],[51]]="yes",Table3[[#This Row],[Column5]],"")</f>
        <v/>
      </c>
      <c r="AU560" s="29" t="str">
        <f>IF(COUNTBLANK(Table3[[#This Row],[Date 1]:[Date 8]])=7,IF(Table3[[#This Row],[Column9]]&lt;&gt;"",IF(SUM(L560:S560)&lt;&gt;0,Table3[[#This Row],[Column9]],""),""),(SUBSTITUTE(TRIM(SUBSTITUTE(AO560&amp;","&amp;AP560&amp;","&amp;AQ560&amp;","&amp;AR560&amp;","&amp;AS560&amp;","&amp;AT560&amp;",",","," "))," ",", ")))</f>
        <v/>
      </c>
      <c r="AV560" s="35" t="str">
        <f>IF(COUNTBLANK(L560:AC560)&lt;&gt;13,IF(Table3[[#This Row],[Comments]]="Please order in multiples of 20. Minimum order of 100.",IF(COUNTBLANK(Table3[[#This Row],[Date 1]:[Order]])=12,"",1),1),IF(OR(F560="yes",G560="yes",H560="yes",I560="yes",J560="yes",K560="yes"="yes"),1,""))</f>
        <v/>
      </c>
    </row>
    <row r="561" spans="2:48" ht="36" thickBot="1" x14ac:dyDescent="0.4">
      <c r="B561" s="164">
        <v>6910</v>
      </c>
      <c r="C561" s="16" t="s">
        <v>3282</v>
      </c>
      <c r="D561" s="32" t="s">
        <v>490</v>
      </c>
      <c r="E561" s="118"/>
      <c r="F561" s="119" t="s">
        <v>128</v>
      </c>
      <c r="G561" s="30" t="s">
        <v>21</v>
      </c>
      <c r="H561" s="30" t="s">
        <v>128</v>
      </c>
      <c r="I561" s="30" t="s">
        <v>128</v>
      </c>
      <c r="J561" s="30" t="s">
        <v>21</v>
      </c>
      <c r="K561" s="30" t="s">
        <v>21</v>
      </c>
      <c r="L561" s="22"/>
      <c r="M561" s="20"/>
      <c r="N561" s="20"/>
      <c r="O561" s="20"/>
      <c r="P561" s="20"/>
      <c r="Q561" s="20"/>
      <c r="R561" s="20"/>
      <c r="S561" s="120"/>
      <c r="T561" s="181" t="str">
        <f>Table3[[#This Row],[Column12]]</f>
        <v>Auto:</v>
      </c>
      <c r="U561" s="25"/>
      <c r="V561" s="51" t="str">
        <f>IF(Table3[[#This Row],[TagOrderMethod]]="Ratio:","plants per 1 tag",IF(Table3[[#This Row],[TagOrderMethod]]="tags included","",IF(Table3[[#This Row],[TagOrderMethod]]="Qty:","tags",IF(Table3[[#This Row],[TagOrderMethod]]="Auto:",IF(U561&lt;&gt;"","tags","")))))</f>
        <v/>
      </c>
      <c r="W561" s="17">
        <v>50</v>
      </c>
      <c r="X561" s="17" t="str">
        <f>IF(ISNUMBER(SEARCH("tag",Table3[[#This Row],[Notes]])), "Yes", "No")</f>
        <v>No</v>
      </c>
      <c r="Y561" s="17" t="str">
        <f>IF(Table3[[#This Row],[Column11]]="yes","tags included","Auto:")</f>
        <v>Auto:</v>
      </c>
      <c r="Z5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Row],[TagOrderMethod]]="Auto:",IF(U561&gt;0,U561,IF(COUNTBLANK(L561:S561)=8,"",(IF(Table3[[#This Row],[Column11]]&lt;&gt;"no",Table3[[#This Row],[Size]]*(SUM(Table3[[#This Row],[Date 1]:[Date 8]])),"")))),""))),(Table3[[#This Row],[Bundle]])),"")</f>
        <v/>
      </c>
      <c r="AB561" s="94" t="str">
        <f t="shared" si="9"/>
        <v/>
      </c>
      <c r="AC561" s="75"/>
      <c r="AD561" s="42"/>
      <c r="AE561" s="43"/>
      <c r="AF561" s="44"/>
      <c r="AG561" s="134" t="s">
        <v>2809</v>
      </c>
      <c r="AH561" s="134" t="s">
        <v>21</v>
      </c>
      <c r="AI561" s="134" t="s">
        <v>2810</v>
      </c>
      <c r="AJ561" s="134" t="s">
        <v>2811</v>
      </c>
      <c r="AK561" s="134" t="s">
        <v>21</v>
      </c>
      <c r="AL561" s="134" t="s">
        <v>21</v>
      </c>
      <c r="AM561" s="134" t="b">
        <f>IF(AND(Table3[[#This Row],[Column68]]=TRUE,COUNTBLANK(Table3[[#This Row],[Date 1]:[Date 8]])=8),TRUE,FALSE)</f>
        <v>0</v>
      </c>
      <c r="AN561" s="134" t="b">
        <f>COUNTIF(Table3[[#This Row],[512]:[51]],"yes")&gt;0</f>
        <v>0</v>
      </c>
      <c r="AO561" s="45" t="str">
        <f>IF(Table3[[#This Row],[512]]="yes",Table3[[#This Row],[Column1]],"")</f>
        <v/>
      </c>
      <c r="AP561" s="45" t="str">
        <f>IF(Table3[[#This Row],[250]]="yes",Table3[[#This Row],[Column1.5]],"")</f>
        <v/>
      </c>
      <c r="AQ561" s="45" t="str">
        <f>IF(Table3[[#This Row],[288]]="yes",Table3[[#This Row],[Column2]],"")</f>
        <v/>
      </c>
      <c r="AR561" s="45" t="str">
        <f>IF(Table3[[#This Row],[144]]="yes",Table3[[#This Row],[Column3]],"")</f>
        <v/>
      </c>
      <c r="AS561" s="45" t="str">
        <f>IF(Table3[[#This Row],[26]]="yes",Table3[[#This Row],[Column4]],"")</f>
        <v/>
      </c>
      <c r="AT561" s="45" t="str">
        <f>IF(Table3[[#This Row],[51]]="yes",Table3[[#This Row],[Column5]],"")</f>
        <v/>
      </c>
      <c r="AU561" s="29" t="str">
        <f>IF(COUNTBLANK(Table3[[#This Row],[Date 1]:[Date 8]])=7,IF(Table3[[#This Row],[Column9]]&lt;&gt;"",IF(SUM(L561:S561)&lt;&gt;0,Table3[[#This Row],[Column9]],""),""),(SUBSTITUTE(TRIM(SUBSTITUTE(AO561&amp;","&amp;AP561&amp;","&amp;AQ561&amp;","&amp;AR561&amp;","&amp;AS561&amp;","&amp;AT561&amp;",",","," "))," ",", ")))</f>
        <v/>
      </c>
      <c r="AV561" s="35" t="str">
        <f>IF(COUNTBLANK(L561:AC561)&lt;&gt;13,IF(Table3[[#This Row],[Comments]]="Please order in multiples of 20. Minimum order of 100.",IF(COUNTBLANK(Table3[[#This Row],[Date 1]:[Order]])=12,"",1),1),IF(OR(F561="yes",G561="yes",H561="yes",I561="yes",J561="yes",K561="yes"="yes"),1,""))</f>
        <v/>
      </c>
    </row>
    <row r="562" spans="2:48" ht="36" thickBot="1" x14ac:dyDescent="0.4">
      <c r="B562" s="164">
        <v>6915</v>
      </c>
      <c r="C562" s="16" t="s">
        <v>3282</v>
      </c>
      <c r="D562" s="32" t="s">
        <v>491</v>
      </c>
      <c r="E562" s="118"/>
      <c r="F562" s="119" t="s">
        <v>128</v>
      </c>
      <c r="G562" s="30" t="s">
        <v>21</v>
      </c>
      <c r="H562" s="30" t="s">
        <v>128</v>
      </c>
      <c r="I562" s="30" t="s">
        <v>128</v>
      </c>
      <c r="J562" s="30" t="s">
        <v>21</v>
      </c>
      <c r="K562" s="30" t="s">
        <v>21</v>
      </c>
      <c r="L562" s="22"/>
      <c r="M562" s="20"/>
      <c r="N562" s="20"/>
      <c r="O562" s="20"/>
      <c r="P562" s="20"/>
      <c r="Q562" s="20"/>
      <c r="R562" s="20"/>
      <c r="S562" s="120"/>
      <c r="T562" s="181" t="str">
        <f>Table3[[#This Row],[Column12]]</f>
        <v>Auto:</v>
      </c>
      <c r="U562" s="25"/>
      <c r="V562" s="51" t="str">
        <f>IF(Table3[[#This Row],[TagOrderMethod]]="Ratio:","plants per 1 tag",IF(Table3[[#This Row],[TagOrderMethod]]="tags included","",IF(Table3[[#This Row],[TagOrderMethod]]="Qty:","tags",IF(Table3[[#This Row],[TagOrderMethod]]="Auto:",IF(U562&lt;&gt;"","tags","")))))</f>
        <v/>
      </c>
      <c r="W562" s="17">
        <v>50</v>
      </c>
      <c r="X562" s="17" t="str">
        <f>IF(ISNUMBER(SEARCH("tag",Table3[[#This Row],[Notes]])), "Yes", "No")</f>
        <v>No</v>
      </c>
      <c r="Y562" s="17" t="str">
        <f>IF(Table3[[#This Row],[Column11]]="yes","tags included","Auto:")</f>
        <v>Auto:</v>
      </c>
      <c r="Z5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Row],[TagOrderMethod]]="Auto:",IF(U562&gt;0,U562,IF(COUNTBLANK(L562:S562)=8,"",(IF(Table3[[#This Row],[Column11]]&lt;&gt;"no",Table3[[#This Row],[Size]]*(SUM(Table3[[#This Row],[Date 1]:[Date 8]])),"")))),""))),(Table3[[#This Row],[Bundle]])),"")</f>
        <v/>
      </c>
      <c r="AB562" s="94" t="str">
        <f t="shared" si="9"/>
        <v/>
      </c>
      <c r="AC562" s="75"/>
      <c r="AD562" s="42"/>
      <c r="AE562" s="43"/>
      <c r="AF562" s="44"/>
      <c r="AG562" s="134" t="s">
        <v>2812</v>
      </c>
      <c r="AH562" s="134" t="s">
        <v>21</v>
      </c>
      <c r="AI562" s="134" t="s">
        <v>2813</v>
      </c>
      <c r="AJ562" s="134" t="s">
        <v>2814</v>
      </c>
      <c r="AK562" s="134" t="s">
        <v>21</v>
      </c>
      <c r="AL562" s="134" t="s">
        <v>21</v>
      </c>
      <c r="AM562" s="134" t="b">
        <f>IF(AND(Table3[[#This Row],[Column68]]=TRUE,COUNTBLANK(Table3[[#This Row],[Date 1]:[Date 8]])=8),TRUE,FALSE)</f>
        <v>0</v>
      </c>
      <c r="AN562" s="134" t="b">
        <f>COUNTIF(Table3[[#This Row],[512]:[51]],"yes")&gt;0</f>
        <v>0</v>
      </c>
      <c r="AO562" s="45" t="str">
        <f>IF(Table3[[#This Row],[512]]="yes",Table3[[#This Row],[Column1]],"")</f>
        <v/>
      </c>
      <c r="AP562" s="45" t="str">
        <f>IF(Table3[[#This Row],[250]]="yes",Table3[[#This Row],[Column1.5]],"")</f>
        <v/>
      </c>
      <c r="AQ562" s="45" t="str">
        <f>IF(Table3[[#This Row],[288]]="yes",Table3[[#This Row],[Column2]],"")</f>
        <v/>
      </c>
      <c r="AR562" s="45" t="str">
        <f>IF(Table3[[#This Row],[144]]="yes",Table3[[#This Row],[Column3]],"")</f>
        <v/>
      </c>
      <c r="AS562" s="45" t="str">
        <f>IF(Table3[[#This Row],[26]]="yes",Table3[[#This Row],[Column4]],"")</f>
        <v/>
      </c>
      <c r="AT562" s="45" t="str">
        <f>IF(Table3[[#This Row],[51]]="yes",Table3[[#This Row],[Column5]],"")</f>
        <v/>
      </c>
      <c r="AU562" s="29" t="str">
        <f>IF(COUNTBLANK(Table3[[#This Row],[Date 1]:[Date 8]])=7,IF(Table3[[#This Row],[Column9]]&lt;&gt;"",IF(SUM(L562:S562)&lt;&gt;0,Table3[[#This Row],[Column9]],""),""),(SUBSTITUTE(TRIM(SUBSTITUTE(AO562&amp;","&amp;AP562&amp;","&amp;AQ562&amp;","&amp;AR562&amp;","&amp;AS562&amp;","&amp;AT562&amp;",",","," "))," ",", ")))</f>
        <v/>
      </c>
      <c r="AV562" s="35" t="str">
        <f>IF(COUNTBLANK(L562:AC562)&lt;&gt;13,IF(Table3[[#This Row],[Comments]]="Please order in multiples of 20. Minimum order of 100.",IF(COUNTBLANK(Table3[[#This Row],[Date 1]:[Order]])=12,"",1),1),IF(OR(F562="yes",G562="yes",H562="yes",I562="yes",J562="yes",K562="yes"="yes"),1,""))</f>
        <v/>
      </c>
    </row>
    <row r="563" spans="2:48" ht="36" thickBot="1" x14ac:dyDescent="0.4">
      <c r="B563" s="164">
        <v>6920</v>
      </c>
      <c r="C563" s="16" t="s">
        <v>3282</v>
      </c>
      <c r="D563" s="32" t="s">
        <v>492</v>
      </c>
      <c r="E563" s="118"/>
      <c r="F563" s="119" t="s">
        <v>128</v>
      </c>
      <c r="G563" s="30" t="s">
        <v>21</v>
      </c>
      <c r="H563" s="30" t="s">
        <v>128</v>
      </c>
      <c r="I563" s="30" t="s">
        <v>128</v>
      </c>
      <c r="J563" s="30" t="s">
        <v>21</v>
      </c>
      <c r="K563" s="30" t="s">
        <v>21</v>
      </c>
      <c r="L563" s="22"/>
      <c r="M563" s="20"/>
      <c r="N563" s="20"/>
      <c r="O563" s="20"/>
      <c r="P563" s="20"/>
      <c r="Q563" s="20"/>
      <c r="R563" s="20"/>
      <c r="S563" s="120"/>
      <c r="T563" s="181" t="str">
        <f>Table3[[#This Row],[Column12]]</f>
        <v>Auto:</v>
      </c>
      <c r="U563" s="25"/>
      <c r="V563" s="51" t="str">
        <f>IF(Table3[[#This Row],[TagOrderMethod]]="Ratio:","plants per 1 tag",IF(Table3[[#This Row],[TagOrderMethod]]="tags included","",IF(Table3[[#This Row],[TagOrderMethod]]="Qty:","tags",IF(Table3[[#This Row],[TagOrderMethod]]="Auto:",IF(U563&lt;&gt;"","tags","")))))</f>
        <v/>
      </c>
      <c r="W563" s="17">
        <v>50</v>
      </c>
      <c r="X563" s="17" t="str">
        <f>IF(ISNUMBER(SEARCH("tag",Table3[[#This Row],[Notes]])), "Yes", "No")</f>
        <v>No</v>
      </c>
      <c r="Y563" s="17" t="str">
        <f>IF(Table3[[#This Row],[Column11]]="yes","tags included","Auto:")</f>
        <v>Auto:</v>
      </c>
      <c r="Z5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Row],[TagOrderMethod]]="Auto:",IF(U563&gt;0,U563,IF(COUNTBLANK(L563:S563)=8,"",(IF(Table3[[#This Row],[Column11]]&lt;&gt;"no",Table3[[#This Row],[Size]]*(SUM(Table3[[#This Row],[Date 1]:[Date 8]])),"")))),""))),(Table3[[#This Row],[Bundle]])),"")</f>
        <v/>
      </c>
      <c r="AB563" s="94" t="str">
        <f t="shared" si="9"/>
        <v/>
      </c>
      <c r="AC563" s="75"/>
      <c r="AD563" s="42"/>
      <c r="AE563" s="43"/>
      <c r="AF563" s="44"/>
      <c r="AG563" s="134" t="s">
        <v>2815</v>
      </c>
      <c r="AH563" s="134" t="s">
        <v>21</v>
      </c>
      <c r="AI563" s="134" t="s">
        <v>2816</v>
      </c>
      <c r="AJ563" s="134" t="s">
        <v>2817</v>
      </c>
      <c r="AK563" s="134" t="s">
        <v>21</v>
      </c>
      <c r="AL563" s="134" t="s">
        <v>21</v>
      </c>
      <c r="AM563" s="134" t="b">
        <f>IF(AND(Table3[[#This Row],[Column68]]=TRUE,COUNTBLANK(Table3[[#This Row],[Date 1]:[Date 8]])=8),TRUE,FALSE)</f>
        <v>0</v>
      </c>
      <c r="AN563" s="134" t="b">
        <f>COUNTIF(Table3[[#This Row],[512]:[51]],"yes")&gt;0</f>
        <v>0</v>
      </c>
      <c r="AO563" s="45" t="str">
        <f>IF(Table3[[#This Row],[512]]="yes",Table3[[#This Row],[Column1]],"")</f>
        <v/>
      </c>
      <c r="AP563" s="45" t="str">
        <f>IF(Table3[[#This Row],[250]]="yes",Table3[[#This Row],[Column1.5]],"")</f>
        <v/>
      </c>
      <c r="AQ563" s="45" t="str">
        <f>IF(Table3[[#This Row],[288]]="yes",Table3[[#This Row],[Column2]],"")</f>
        <v/>
      </c>
      <c r="AR563" s="45" t="str">
        <f>IF(Table3[[#This Row],[144]]="yes",Table3[[#This Row],[Column3]],"")</f>
        <v/>
      </c>
      <c r="AS563" s="45" t="str">
        <f>IF(Table3[[#This Row],[26]]="yes",Table3[[#This Row],[Column4]],"")</f>
        <v/>
      </c>
      <c r="AT563" s="45" t="str">
        <f>IF(Table3[[#This Row],[51]]="yes",Table3[[#This Row],[Column5]],"")</f>
        <v/>
      </c>
      <c r="AU563" s="29" t="str">
        <f>IF(COUNTBLANK(Table3[[#This Row],[Date 1]:[Date 8]])=7,IF(Table3[[#This Row],[Column9]]&lt;&gt;"",IF(SUM(L563:S563)&lt;&gt;0,Table3[[#This Row],[Column9]],""),""),(SUBSTITUTE(TRIM(SUBSTITUTE(AO563&amp;","&amp;AP563&amp;","&amp;AQ563&amp;","&amp;AR563&amp;","&amp;AS563&amp;","&amp;AT563&amp;",",","," "))," ",", ")))</f>
        <v/>
      </c>
      <c r="AV563" s="35" t="str">
        <f>IF(COUNTBLANK(L563:AC563)&lt;&gt;13,IF(Table3[[#This Row],[Comments]]="Please order in multiples of 20. Minimum order of 100.",IF(COUNTBLANK(Table3[[#This Row],[Date 1]:[Order]])=12,"",1),1),IF(OR(F563="yes",G563="yes",H563="yes",I563="yes",J563="yes",K563="yes"="yes"),1,""))</f>
        <v/>
      </c>
    </row>
    <row r="564" spans="2:48" ht="36" thickBot="1" x14ac:dyDescent="0.4">
      <c r="B564" s="164">
        <v>6925</v>
      </c>
      <c r="C564" s="16" t="s">
        <v>3282</v>
      </c>
      <c r="D564" s="32" t="s">
        <v>1329</v>
      </c>
      <c r="E564" s="118"/>
      <c r="F564" s="119" t="s">
        <v>128</v>
      </c>
      <c r="G564" s="30" t="s">
        <v>21</v>
      </c>
      <c r="H564" s="30" t="s">
        <v>128</v>
      </c>
      <c r="I564" s="30" t="s">
        <v>128</v>
      </c>
      <c r="J564" s="30" t="s">
        <v>21</v>
      </c>
      <c r="K564" s="30" t="s">
        <v>21</v>
      </c>
      <c r="L564" s="22"/>
      <c r="M564" s="20"/>
      <c r="N564" s="20"/>
      <c r="O564" s="20"/>
      <c r="P564" s="20"/>
      <c r="Q564" s="20"/>
      <c r="R564" s="20"/>
      <c r="S564" s="120"/>
      <c r="T564" s="181" t="str">
        <f>Table3[[#This Row],[Column12]]</f>
        <v>Auto:</v>
      </c>
      <c r="U564" s="25"/>
      <c r="V564" s="51" t="str">
        <f>IF(Table3[[#This Row],[TagOrderMethod]]="Ratio:","plants per 1 tag",IF(Table3[[#This Row],[TagOrderMethod]]="tags included","",IF(Table3[[#This Row],[TagOrderMethod]]="Qty:","tags",IF(Table3[[#This Row],[TagOrderMethod]]="Auto:",IF(U564&lt;&gt;"","tags","")))))</f>
        <v/>
      </c>
      <c r="W564" s="17">
        <v>50</v>
      </c>
      <c r="X564" s="17" t="str">
        <f>IF(ISNUMBER(SEARCH("tag",Table3[[#This Row],[Notes]])), "Yes", "No")</f>
        <v>No</v>
      </c>
      <c r="Y564" s="17" t="str">
        <f>IF(Table3[[#This Row],[Column11]]="yes","tags included","Auto:")</f>
        <v>Auto:</v>
      </c>
      <c r="Z5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Row],[TagOrderMethod]]="Auto:",IF(U564&gt;0,U564,IF(COUNTBLANK(L564:S564)=8,"",(IF(Table3[[#This Row],[Column11]]&lt;&gt;"no",Table3[[#This Row],[Size]]*(SUM(Table3[[#This Row],[Date 1]:[Date 8]])),"")))),""))),(Table3[[#This Row],[Bundle]])),"")</f>
        <v/>
      </c>
      <c r="AB564" s="94" t="str">
        <f t="shared" si="9"/>
        <v/>
      </c>
      <c r="AC564" s="75"/>
      <c r="AD564" s="42"/>
      <c r="AE564" s="43"/>
      <c r="AF564" s="44"/>
      <c r="AG564" s="134" t="s">
        <v>2818</v>
      </c>
      <c r="AH564" s="134" t="s">
        <v>21</v>
      </c>
      <c r="AI564" s="134" t="s">
        <v>2819</v>
      </c>
      <c r="AJ564" s="134" t="s">
        <v>2820</v>
      </c>
      <c r="AK564" s="134" t="s">
        <v>21</v>
      </c>
      <c r="AL564" s="134" t="s">
        <v>21</v>
      </c>
      <c r="AM564" s="134" t="b">
        <f>IF(AND(Table3[[#This Row],[Column68]]=TRUE,COUNTBLANK(Table3[[#This Row],[Date 1]:[Date 8]])=8),TRUE,FALSE)</f>
        <v>0</v>
      </c>
      <c r="AN564" s="134" t="b">
        <f>COUNTIF(Table3[[#This Row],[512]:[51]],"yes")&gt;0</f>
        <v>0</v>
      </c>
      <c r="AO564" s="45" t="str">
        <f>IF(Table3[[#This Row],[512]]="yes",Table3[[#This Row],[Column1]],"")</f>
        <v/>
      </c>
      <c r="AP564" s="45" t="str">
        <f>IF(Table3[[#This Row],[250]]="yes",Table3[[#This Row],[Column1.5]],"")</f>
        <v/>
      </c>
      <c r="AQ564" s="45" t="str">
        <f>IF(Table3[[#This Row],[288]]="yes",Table3[[#This Row],[Column2]],"")</f>
        <v/>
      </c>
      <c r="AR564" s="45" t="str">
        <f>IF(Table3[[#This Row],[144]]="yes",Table3[[#This Row],[Column3]],"")</f>
        <v/>
      </c>
      <c r="AS564" s="45" t="str">
        <f>IF(Table3[[#This Row],[26]]="yes",Table3[[#This Row],[Column4]],"")</f>
        <v/>
      </c>
      <c r="AT564" s="45" t="str">
        <f>IF(Table3[[#This Row],[51]]="yes",Table3[[#This Row],[Column5]],"")</f>
        <v/>
      </c>
      <c r="AU564" s="29" t="str">
        <f>IF(COUNTBLANK(Table3[[#This Row],[Date 1]:[Date 8]])=7,IF(Table3[[#This Row],[Column9]]&lt;&gt;"",IF(SUM(L564:S564)&lt;&gt;0,Table3[[#This Row],[Column9]],""),""),(SUBSTITUTE(TRIM(SUBSTITUTE(AO564&amp;","&amp;AP564&amp;","&amp;AQ564&amp;","&amp;AR564&amp;","&amp;AS564&amp;","&amp;AT564&amp;",",","," "))," ",", ")))</f>
        <v/>
      </c>
      <c r="AV564" s="35" t="str">
        <f>IF(COUNTBLANK(L564:AC564)&lt;&gt;13,IF(Table3[[#This Row],[Comments]]="Please order in multiples of 20. Minimum order of 100.",IF(COUNTBLANK(Table3[[#This Row],[Date 1]:[Order]])=12,"",1),1),IF(OR(F564="yes",G564="yes",H564="yes",I564="yes",J564="yes",K564="yes"="yes"),1,""))</f>
        <v/>
      </c>
    </row>
    <row r="565" spans="2:48" ht="36" thickBot="1" x14ac:dyDescent="0.4">
      <c r="B565" s="164">
        <v>6930</v>
      </c>
      <c r="C565" s="16" t="s">
        <v>3282</v>
      </c>
      <c r="D565" s="32" t="s">
        <v>773</v>
      </c>
      <c r="E565" s="118"/>
      <c r="F565" s="119" t="s">
        <v>128</v>
      </c>
      <c r="G565" s="30" t="s">
        <v>21</v>
      </c>
      <c r="H565" s="30" t="s">
        <v>128</v>
      </c>
      <c r="I565" s="30" t="s">
        <v>128</v>
      </c>
      <c r="J565" s="30" t="s">
        <v>21</v>
      </c>
      <c r="K565" s="30" t="s">
        <v>21</v>
      </c>
      <c r="L565" s="22"/>
      <c r="M565" s="20"/>
      <c r="N565" s="20"/>
      <c r="O565" s="20"/>
      <c r="P565" s="20"/>
      <c r="Q565" s="20"/>
      <c r="R565" s="20"/>
      <c r="S565" s="120"/>
      <c r="T565" s="181" t="str">
        <f>Table3[[#This Row],[Column12]]</f>
        <v>Auto:</v>
      </c>
      <c r="U565" s="25"/>
      <c r="V565" s="51" t="str">
        <f>IF(Table3[[#This Row],[TagOrderMethod]]="Ratio:","plants per 1 tag",IF(Table3[[#This Row],[TagOrderMethod]]="tags included","",IF(Table3[[#This Row],[TagOrderMethod]]="Qty:","tags",IF(Table3[[#This Row],[TagOrderMethod]]="Auto:",IF(U565&lt;&gt;"","tags","")))))</f>
        <v/>
      </c>
      <c r="W565" s="17">
        <v>50</v>
      </c>
      <c r="X565" s="17" t="str">
        <f>IF(ISNUMBER(SEARCH("tag",Table3[[#This Row],[Notes]])), "Yes", "No")</f>
        <v>No</v>
      </c>
      <c r="Y565" s="17" t="str">
        <f>IF(Table3[[#This Row],[Column11]]="yes","tags included","Auto:")</f>
        <v>Auto:</v>
      </c>
      <c r="Z5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Row],[TagOrderMethod]]="Auto:",IF(U565&gt;0,U565,IF(COUNTBLANK(L565:S565)=8,"",(IF(Table3[[#This Row],[Column11]]&lt;&gt;"no",Table3[[#This Row],[Size]]*(SUM(Table3[[#This Row],[Date 1]:[Date 8]])),"")))),""))),(Table3[[#This Row],[Bundle]])),"")</f>
        <v/>
      </c>
      <c r="AB565" s="94" t="str">
        <f t="shared" si="9"/>
        <v/>
      </c>
      <c r="AC565" s="75"/>
      <c r="AD565" s="42"/>
      <c r="AE565" s="43"/>
      <c r="AF565" s="44"/>
      <c r="AG565" s="134" t="s">
        <v>2063</v>
      </c>
      <c r="AH565" s="134" t="s">
        <v>21</v>
      </c>
      <c r="AI565" s="134" t="s">
        <v>2064</v>
      </c>
      <c r="AJ565" s="134" t="s">
        <v>2065</v>
      </c>
      <c r="AK565" s="134" t="s">
        <v>21</v>
      </c>
      <c r="AL565" s="134" t="s">
        <v>21</v>
      </c>
      <c r="AM565" s="134" t="b">
        <f>IF(AND(Table3[[#This Row],[Column68]]=TRUE,COUNTBLANK(Table3[[#This Row],[Date 1]:[Date 8]])=8),TRUE,FALSE)</f>
        <v>0</v>
      </c>
      <c r="AN565" s="134" t="b">
        <f>COUNTIF(Table3[[#This Row],[512]:[51]],"yes")&gt;0</f>
        <v>0</v>
      </c>
      <c r="AO565" s="45" t="str">
        <f>IF(Table3[[#This Row],[512]]="yes",Table3[[#This Row],[Column1]],"")</f>
        <v/>
      </c>
      <c r="AP565" s="45" t="str">
        <f>IF(Table3[[#This Row],[250]]="yes",Table3[[#This Row],[Column1.5]],"")</f>
        <v/>
      </c>
      <c r="AQ565" s="45" t="str">
        <f>IF(Table3[[#This Row],[288]]="yes",Table3[[#This Row],[Column2]],"")</f>
        <v/>
      </c>
      <c r="AR565" s="45" t="str">
        <f>IF(Table3[[#This Row],[144]]="yes",Table3[[#This Row],[Column3]],"")</f>
        <v/>
      </c>
      <c r="AS565" s="45" t="str">
        <f>IF(Table3[[#This Row],[26]]="yes",Table3[[#This Row],[Column4]],"")</f>
        <v/>
      </c>
      <c r="AT565" s="45" t="str">
        <f>IF(Table3[[#This Row],[51]]="yes",Table3[[#This Row],[Column5]],"")</f>
        <v/>
      </c>
      <c r="AU565" s="29" t="str">
        <f>IF(COUNTBLANK(Table3[[#This Row],[Date 1]:[Date 8]])=7,IF(Table3[[#This Row],[Column9]]&lt;&gt;"",IF(SUM(L565:S565)&lt;&gt;0,Table3[[#This Row],[Column9]],""),""),(SUBSTITUTE(TRIM(SUBSTITUTE(AO565&amp;","&amp;AP565&amp;","&amp;AQ565&amp;","&amp;AR565&amp;","&amp;AS565&amp;","&amp;AT565&amp;",",","," "))," ",", ")))</f>
        <v/>
      </c>
      <c r="AV565" s="35" t="str">
        <f>IF(COUNTBLANK(L565:AC565)&lt;&gt;13,IF(Table3[[#This Row],[Comments]]="Please order in multiples of 20. Minimum order of 100.",IF(COUNTBLANK(Table3[[#This Row],[Date 1]:[Order]])=12,"",1),1),IF(OR(F565="yes",G565="yes",H565="yes",I565="yes",J565="yes",K565="yes"="yes"),1,""))</f>
        <v/>
      </c>
    </row>
    <row r="566" spans="2:48" ht="36" thickBot="1" x14ac:dyDescent="0.4">
      <c r="B566" s="164">
        <v>6935</v>
      </c>
      <c r="C566" s="16" t="s">
        <v>3282</v>
      </c>
      <c r="D566" s="32" t="s">
        <v>1330</v>
      </c>
      <c r="E566" s="118"/>
      <c r="F566" s="119" t="s">
        <v>128</v>
      </c>
      <c r="G566" s="30" t="s">
        <v>21</v>
      </c>
      <c r="H566" s="30" t="s">
        <v>128</v>
      </c>
      <c r="I566" s="30" t="s">
        <v>128</v>
      </c>
      <c r="J566" s="30" t="s">
        <v>21</v>
      </c>
      <c r="K566" s="30" t="s">
        <v>21</v>
      </c>
      <c r="L566" s="22"/>
      <c r="M566" s="20"/>
      <c r="N566" s="20"/>
      <c r="O566" s="20"/>
      <c r="P566" s="20"/>
      <c r="Q566" s="20"/>
      <c r="R566" s="20"/>
      <c r="S566" s="120"/>
      <c r="T566" s="181" t="str">
        <f>Table3[[#This Row],[Column12]]</f>
        <v>Auto:</v>
      </c>
      <c r="U566" s="25"/>
      <c r="V566" s="51" t="str">
        <f>IF(Table3[[#This Row],[TagOrderMethod]]="Ratio:","plants per 1 tag",IF(Table3[[#This Row],[TagOrderMethod]]="tags included","",IF(Table3[[#This Row],[TagOrderMethod]]="Qty:","tags",IF(Table3[[#This Row],[TagOrderMethod]]="Auto:",IF(U566&lt;&gt;"","tags","")))))</f>
        <v/>
      </c>
      <c r="W566" s="17">
        <v>50</v>
      </c>
      <c r="X566" s="17" t="str">
        <f>IF(ISNUMBER(SEARCH("tag",Table3[[#This Row],[Notes]])), "Yes", "No")</f>
        <v>No</v>
      </c>
      <c r="Y566" s="17" t="str">
        <f>IF(Table3[[#This Row],[Column11]]="yes","tags included","Auto:")</f>
        <v>Auto:</v>
      </c>
      <c r="Z5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Row],[TagOrderMethod]]="Auto:",IF(U566&gt;0,U566,IF(COUNTBLANK(L566:S566)=8,"",(IF(Table3[[#This Row],[Column11]]&lt;&gt;"no",Table3[[#This Row],[Size]]*(SUM(Table3[[#This Row],[Date 1]:[Date 8]])),"")))),""))),(Table3[[#This Row],[Bundle]])),"")</f>
        <v/>
      </c>
      <c r="AB566" s="94" t="str">
        <f t="shared" si="9"/>
        <v/>
      </c>
      <c r="AC566" s="75"/>
      <c r="AD566" s="42"/>
      <c r="AE566" s="43"/>
      <c r="AF566" s="44"/>
      <c r="AG566" s="134" t="s">
        <v>2821</v>
      </c>
      <c r="AH566" s="134" t="s">
        <v>21</v>
      </c>
      <c r="AI566" s="134" t="s">
        <v>2822</v>
      </c>
      <c r="AJ566" s="134" t="s">
        <v>2823</v>
      </c>
      <c r="AK566" s="134" t="s">
        <v>21</v>
      </c>
      <c r="AL566" s="134" t="s">
        <v>21</v>
      </c>
      <c r="AM566" s="134" t="b">
        <f>IF(AND(Table3[[#This Row],[Column68]]=TRUE,COUNTBLANK(Table3[[#This Row],[Date 1]:[Date 8]])=8),TRUE,FALSE)</f>
        <v>0</v>
      </c>
      <c r="AN566" s="134" t="b">
        <f>COUNTIF(Table3[[#This Row],[512]:[51]],"yes")&gt;0</f>
        <v>0</v>
      </c>
      <c r="AO566" s="45" t="str">
        <f>IF(Table3[[#This Row],[512]]="yes",Table3[[#This Row],[Column1]],"")</f>
        <v/>
      </c>
      <c r="AP566" s="45" t="str">
        <f>IF(Table3[[#This Row],[250]]="yes",Table3[[#This Row],[Column1.5]],"")</f>
        <v/>
      </c>
      <c r="AQ566" s="45" t="str">
        <f>IF(Table3[[#This Row],[288]]="yes",Table3[[#This Row],[Column2]],"")</f>
        <v/>
      </c>
      <c r="AR566" s="45" t="str">
        <f>IF(Table3[[#This Row],[144]]="yes",Table3[[#This Row],[Column3]],"")</f>
        <v/>
      </c>
      <c r="AS566" s="45" t="str">
        <f>IF(Table3[[#This Row],[26]]="yes",Table3[[#This Row],[Column4]],"")</f>
        <v/>
      </c>
      <c r="AT566" s="45" t="str">
        <f>IF(Table3[[#This Row],[51]]="yes",Table3[[#This Row],[Column5]],"")</f>
        <v/>
      </c>
      <c r="AU566" s="29" t="str">
        <f>IF(COUNTBLANK(Table3[[#This Row],[Date 1]:[Date 8]])=7,IF(Table3[[#This Row],[Column9]]&lt;&gt;"",IF(SUM(L566:S566)&lt;&gt;0,Table3[[#This Row],[Column9]],""),""),(SUBSTITUTE(TRIM(SUBSTITUTE(AO566&amp;","&amp;AP566&amp;","&amp;AQ566&amp;","&amp;AR566&amp;","&amp;AS566&amp;","&amp;AT566&amp;",",","," "))," ",", ")))</f>
        <v/>
      </c>
      <c r="AV566" s="35" t="str">
        <f>IF(COUNTBLANK(L566:AC566)&lt;&gt;13,IF(Table3[[#This Row],[Comments]]="Please order in multiples of 20. Minimum order of 100.",IF(COUNTBLANK(Table3[[#This Row],[Date 1]:[Order]])=12,"",1),1),IF(OR(F566="yes",G566="yes",H566="yes",I566="yes",J566="yes",K566="yes"="yes"),1,""))</f>
        <v/>
      </c>
    </row>
    <row r="567" spans="2:48" ht="36" thickBot="1" x14ac:dyDescent="0.4">
      <c r="B567" s="164">
        <v>6940</v>
      </c>
      <c r="C567" s="16" t="s">
        <v>3282</v>
      </c>
      <c r="D567" s="32" t="s">
        <v>1834</v>
      </c>
      <c r="E567" s="118"/>
      <c r="F567" s="119" t="s">
        <v>128</v>
      </c>
      <c r="G567" s="30" t="s">
        <v>21</v>
      </c>
      <c r="H567" s="30" t="s">
        <v>128</v>
      </c>
      <c r="I567" s="30" t="s">
        <v>128</v>
      </c>
      <c r="J567" s="30" t="s">
        <v>21</v>
      </c>
      <c r="K567" s="30" t="s">
        <v>21</v>
      </c>
      <c r="L567" s="22"/>
      <c r="M567" s="20"/>
      <c r="N567" s="20"/>
      <c r="O567" s="20"/>
      <c r="P567" s="20"/>
      <c r="Q567" s="20"/>
      <c r="R567" s="20"/>
      <c r="S567" s="120"/>
      <c r="T567" s="181" t="str">
        <f>Table3[[#This Row],[Column12]]</f>
        <v>Auto:</v>
      </c>
      <c r="U567" s="25"/>
      <c r="V567" s="51" t="str">
        <f>IF(Table3[[#This Row],[TagOrderMethod]]="Ratio:","plants per 1 tag",IF(Table3[[#This Row],[TagOrderMethod]]="tags included","",IF(Table3[[#This Row],[TagOrderMethod]]="Qty:","tags",IF(Table3[[#This Row],[TagOrderMethod]]="Auto:",IF(U567&lt;&gt;"","tags","")))))</f>
        <v/>
      </c>
      <c r="W567" s="17">
        <v>50</v>
      </c>
      <c r="X567" s="17" t="str">
        <f>IF(ISNUMBER(SEARCH("tag",Table3[[#This Row],[Notes]])), "Yes", "No")</f>
        <v>No</v>
      </c>
      <c r="Y567" s="17" t="str">
        <f>IF(Table3[[#This Row],[Column11]]="yes","tags included","Auto:")</f>
        <v>Auto:</v>
      </c>
      <c r="Z5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Row],[TagOrderMethod]]="Auto:",IF(U567&gt;0,U567,IF(COUNTBLANK(L567:S567)=8,"",(IF(Table3[[#This Row],[Column11]]&lt;&gt;"no",Table3[[#This Row],[Size]]*(SUM(Table3[[#This Row],[Date 1]:[Date 8]])),"")))),""))),(Table3[[#This Row],[Bundle]])),"")</f>
        <v/>
      </c>
      <c r="AB567" s="94" t="str">
        <f t="shared" si="9"/>
        <v/>
      </c>
      <c r="AC567" s="75"/>
      <c r="AD567" s="42"/>
      <c r="AE567" s="43"/>
      <c r="AF567" s="44"/>
      <c r="AG567" s="134" t="s">
        <v>204</v>
      </c>
      <c r="AH567" s="134" t="s">
        <v>21</v>
      </c>
      <c r="AI567" s="134" t="s">
        <v>202</v>
      </c>
      <c r="AJ567" s="134" t="s">
        <v>200</v>
      </c>
      <c r="AK567" s="134" t="s">
        <v>21</v>
      </c>
      <c r="AL567" s="134" t="s">
        <v>21</v>
      </c>
      <c r="AM567" s="134" t="b">
        <f>IF(AND(Table3[[#This Row],[Column68]]=TRUE,COUNTBLANK(Table3[[#This Row],[Date 1]:[Date 8]])=8),TRUE,FALSE)</f>
        <v>0</v>
      </c>
      <c r="AN567" s="134" t="b">
        <f>COUNTIF(Table3[[#This Row],[512]:[51]],"yes")&gt;0</f>
        <v>0</v>
      </c>
      <c r="AO567" s="45" t="str">
        <f>IF(Table3[[#This Row],[512]]="yes",Table3[[#This Row],[Column1]],"")</f>
        <v/>
      </c>
      <c r="AP567" s="45" t="str">
        <f>IF(Table3[[#This Row],[250]]="yes",Table3[[#This Row],[Column1.5]],"")</f>
        <v/>
      </c>
      <c r="AQ567" s="45" t="str">
        <f>IF(Table3[[#This Row],[288]]="yes",Table3[[#This Row],[Column2]],"")</f>
        <v/>
      </c>
      <c r="AR567" s="45" t="str">
        <f>IF(Table3[[#This Row],[144]]="yes",Table3[[#This Row],[Column3]],"")</f>
        <v/>
      </c>
      <c r="AS567" s="45" t="str">
        <f>IF(Table3[[#This Row],[26]]="yes",Table3[[#This Row],[Column4]],"")</f>
        <v/>
      </c>
      <c r="AT567" s="45" t="str">
        <f>IF(Table3[[#This Row],[51]]="yes",Table3[[#This Row],[Column5]],"")</f>
        <v/>
      </c>
      <c r="AU567" s="29" t="str">
        <f>IF(COUNTBLANK(Table3[[#This Row],[Date 1]:[Date 8]])=7,IF(Table3[[#This Row],[Column9]]&lt;&gt;"",IF(SUM(L567:S567)&lt;&gt;0,Table3[[#This Row],[Column9]],""),""),(SUBSTITUTE(TRIM(SUBSTITUTE(AO567&amp;","&amp;AP567&amp;","&amp;AQ567&amp;","&amp;AR567&amp;","&amp;AS567&amp;","&amp;AT567&amp;",",","," "))," ",", ")))</f>
        <v/>
      </c>
      <c r="AV567" s="35" t="str">
        <f>IF(COUNTBLANK(L567:AC567)&lt;&gt;13,IF(Table3[[#This Row],[Comments]]="Please order in multiples of 20. Minimum order of 100.",IF(COUNTBLANK(Table3[[#This Row],[Date 1]:[Order]])=12,"",1),1),IF(OR(F567="yes",G567="yes",H567="yes",I567="yes",J567="yes",K567="yes"="yes"),1,""))</f>
        <v/>
      </c>
    </row>
    <row r="568" spans="2:48" ht="36" thickBot="1" x14ac:dyDescent="0.4">
      <c r="B568" s="164">
        <v>6945</v>
      </c>
      <c r="C568" s="16" t="s">
        <v>3282</v>
      </c>
      <c r="D568" s="32" t="s">
        <v>965</v>
      </c>
      <c r="E568" s="118"/>
      <c r="F568" s="119" t="s">
        <v>128</v>
      </c>
      <c r="G568" s="30" t="s">
        <v>21</v>
      </c>
      <c r="H568" s="30" t="s">
        <v>128</v>
      </c>
      <c r="I568" s="30" t="s">
        <v>128</v>
      </c>
      <c r="J568" s="30" t="s">
        <v>21</v>
      </c>
      <c r="K568" s="30" t="s">
        <v>21</v>
      </c>
      <c r="L568" s="22"/>
      <c r="M568" s="20"/>
      <c r="N568" s="20"/>
      <c r="O568" s="20"/>
      <c r="P568" s="20"/>
      <c r="Q568" s="20"/>
      <c r="R568" s="20"/>
      <c r="S568" s="120"/>
      <c r="T568" s="181" t="str">
        <f>Table3[[#This Row],[Column12]]</f>
        <v>Auto:</v>
      </c>
      <c r="U568" s="25"/>
      <c r="V568" s="51" t="str">
        <f>IF(Table3[[#This Row],[TagOrderMethod]]="Ratio:","plants per 1 tag",IF(Table3[[#This Row],[TagOrderMethod]]="tags included","",IF(Table3[[#This Row],[TagOrderMethod]]="Qty:","tags",IF(Table3[[#This Row],[TagOrderMethod]]="Auto:",IF(U568&lt;&gt;"","tags","")))))</f>
        <v/>
      </c>
      <c r="W568" s="17">
        <v>50</v>
      </c>
      <c r="X568" s="17" t="str">
        <f>IF(ISNUMBER(SEARCH("tag",Table3[[#This Row],[Notes]])), "Yes", "No")</f>
        <v>No</v>
      </c>
      <c r="Y568" s="17" t="str">
        <f>IF(Table3[[#This Row],[Column11]]="yes","tags included","Auto:")</f>
        <v>Auto:</v>
      </c>
      <c r="Z5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Row],[TagOrderMethod]]="Auto:",IF(U568&gt;0,U568,IF(COUNTBLANK(L568:S568)=8,"",(IF(Table3[[#This Row],[Column11]]&lt;&gt;"no",Table3[[#This Row],[Size]]*(SUM(Table3[[#This Row],[Date 1]:[Date 8]])),"")))),""))),(Table3[[#This Row],[Bundle]])),"")</f>
        <v/>
      </c>
      <c r="AB568" s="94" t="str">
        <f t="shared" si="9"/>
        <v/>
      </c>
      <c r="AC568" s="75"/>
      <c r="AD568" s="42"/>
      <c r="AE568" s="43"/>
      <c r="AF568" s="44"/>
      <c r="AG568" s="134" t="s">
        <v>203</v>
      </c>
      <c r="AH568" s="134" t="s">
        <v>21</v>
      </c>
      <c r="AI568" s="134" t="s">
        <v>201</v>
      </c>
      <c r="AJ568" s="134" t="s">
        <v>199</v>
      </c>
      <c r="AK568" s="134" t="s">
        <v>21</v>
      </c>
      <c r="AL568" s="134" t="s">
        <v>21</v>
      </c>
      <c r="AM568" s="134" t="b">
        <f>IF(AND(Table3[[#This Row],[Column68]]=TRUE,COUNTBLANK(Table3[[#This Row],[Date 1]:[Date 8]])=8),TRUE,FALSE)</f>
        <v>0</v>
      </c>
      <c r="AN568" s="134" t="b">
        <f>COUNTIF(Table3[[#This Row],[512]:[51]],"yes")&gt;0</f>
        <v>0</v>
      </c>
      <c r="AO568" s="45" t="str">
        <f>IF(Table3[[#This Row],[512]]="yes",Table3[[#This Row],[Column1]],"")</f>
        <v/>
      </c>
      <c r="AP568" s="45" t="str">
        <f>IF(Table3[[#This Row],[250]]="yes",Table3[[#This Row],[Column1.5]],"")</f>
        <v/>
      </c>
      <c r="AQ568" s="45" t="str">
        <f>IF(Table3[[#This Row],[288]]="yes",Table3[[#This Row],[Column2]],"")</f>
        <v/>
      </c>
      <c r="AR568" s="45" t="str">
        <f>IF(Table3[[#This Row],[144]]="yes",Table3[[#This Row],[Column3]],"")</f>
        <v/>
      </c>
      <c r="AS568" s="45" t="str">
        <f>IF(Table3[[#This Row],[26]]="yes",Table3[[#This Row],[Column4]],"")</f>
        <v/>
      </c>
      <c r="AT568" s="45" t="str">
        <f>IF(Table3[[#This Row],[51]]="yes",Table3[[#This Row],[Column5]],"")</f>
        <v/>
      </c>
      <c r="AU568" s="29" t="str">
        <f>IF(COUNTBLANK(Table3[[#This Row],[Date 1]:[Date 8]])=7,IF(Table3[[#This Row],[Column9]]&lt;&gt;"",IF(SUM(L568:S568)&lt;&gt;0,Table3[[#This Row],[Column9]],""),""),(SUBSTITUTE(TRIM(SUBSTITUTE(AO568&amp;","&amp;AP568&amp;","&amp;AQ568&amp;","&amp;AR568&amp;","&amp;AS568&amp;","&amp;AT568&amp;",",","," "))," ",", ")))</f>
        <v/>
      </c>
      <c r="AV568" s="35" t="str">
        <f>IF(COUNTBLANK(L568:AC568)&lt;&gt;13,IF(Table3[[#This Row],[Comments]]="Please order in multiples of 20. Minimum order of 100.",IF(COUNTBLANK(Table3[[#This Row],[Date 1]:[Order]])=12,"",1),1),IF(OR(F568="yes",G568="yes",H568="yes",I568="yes",J568="yes",K568="yes"="yes"),1,""))</f>
        <v/>
      </c>
    </row>
    <row r="569" spans="2:48" ht="36" thickBot="1" x14ac:dyDescent="0.4">
      <c r="B569" s="164">
        <v>6950</v>
      </c>
      <c r="C569" s="16" t="s">
        <v>3282</v>
      </c>
      <c r="D569" s="32" t="s">
        <v>774</v>
      </c>
      <c r="E569" s="118"/>
      <c r="F569" s="119" t="s">
        <v>128</v>
      </c>
      <c r="G569" s="30" t="s">
        <v>21</v>
      </c>
      <c r="H569" s="30" t="s">
        <v>128</v>
      </c>
      <c r="I569" s="30" t="s">
        <v>128</v>
      </c>
      <c r="J569" s="30" t="s">
        <v>21</v>
      </c>
      <c r="K569" s="30" t="s">
        <v>21</v>
      </c>
      <c r="L569" s="22"/>
      <c r="M569" s="20"/>
      <c r="N569" s="20"/>
      <c r="O569" s="20"/>
      <c r="P569" s="20"/>
      <c r="Q569" s="20"/>
      <c r="R569" s="20"/>
      <c r="S569" s="120"/>
      <c r="T569" s="181" t="str">
        <f>Table3[[#This Row],[Column12]]</f>
        <v>Auto:</v>
      </c>
      <c r="U569" s="25"/>
      <c r="V569" s="51" t="str">
        <f>IF(Table3[[#This Row],[TagOrderMethod]]="Ratio:","plants per 1 tag",IF(Table3[[#This Row],[TagOrderMethod]]="tags included","",IF(Table3[[#This Row],[TagOrderMethod]]="Qty:","tags",IF(Table3[[#This Row],[TagOrderMethod]]="Auto:",IF(U569&lt;&gt;"","tags","")))))</f>
        <v/>
      </c>
      <c r="W569" s="17">
        <v>50</v>
      </c>
      <c r="X569" s="17" t="str">
        <f>IF(ISNUMBER(SEARCH("tag",Table3[[#This Row],[Notes]])), "Yes", "No")</f>
        <v>No</v>
      </c>
      <c r="Y569" s="17" t="str">
        <f>IF(Table3[[#This Row],[Column11]]="yes","tags included","Auto:")</f>
        <v>Auto:</v>
      </c>
      <c r="Z5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Row],[TagOrderMethod]]="Auto:",IF(U569&gt;0,U569,IF(COUNTBLANK(L569:S569)=8,"",(IF(Table3[[#This Row],[Column11]]&lt;&gt;"no",Table3[[#This Row],[Size]]*(SUM(Table3[[#This Row],[Date 1]:[Date 8]])),"")))),""))),(Table3[[#This Row],[Bundle]])),"")</f>
        <v/>
      </c>
      <c r="AB569" s="94" t="str">
        <f t="shared" si="9"/>
        <v/>
      </c>
      <c r="AC569" s="75"/>
      <c r="AD569" s="42"/>
      <c r="AE569" s="43"/>
      <c r="AF569" s="44"/>
      <c r="AG569" s="134" t="s">
        <v>2824</v>
      </c>
      <c r="AH569" s="134" t="s">
        <v>21</v>
      </c>
      <c r="AI569" s="134" t="s">
        <v>2825</v>
      </c>
      <c r="AJ569" s="134" t="s">
        <v>2826</v>
      </c>
      <c r="AK569" s="134" t="s">
        <v>21</v>
      </c>
      <c r="AL569" s="134" t="s">
        <v>21</v>
      </c>
      <c r="AM569" s="134" t="b">
        <f>IF(AND(Table3[[#This Row],[Column68]]=TRUE,COUNTBLANK(Table3[[#This Row],[Date 1]:[Date 8]])=8),TRUE,FALSE)</f>
        <v>0</v>
      </c>
      <c r="AN569" s="134" t="b">
        <f>COUNTIF(Table3[[#This Row],[512]:[51]],"yes")&gt;0</f>
        <v>0</v>
      </c>
      <c r="AO569" s="45" t="str">
        <f>IF(Table3[[#This Row],[512]]="yes",Table3[[#This Row],[Column1]],"")</f>
        <v/>
      </c>
      <c r="AP569" s="45" t="str">
        <f>IF(Table3[[#This Row],[250]]="yes",Table3[[#This Row],[Column1.5]],"")</f>
        <v/>
      </c>
      <c r="AQ569" s="45" t="str">
        <f>IF(Table3[[#This Row],[288]]="yes",Table3[[#This Row],[Column2]],"")</f>
        <v/>
      </c>
      <c r="AR569" s="45" t="str">
        <f>IF(Table3[[#This Row],[144]]="yes",Table3[[#This Row],[Column3]],"")</f>
        <v/>
      </c>
      <c r="AS569" s="45" t="str">
        <f>IF(Table3[[#This Row],[26]]="yes",Table3[[#This Row],[Column4]],"")</f>
        <v/>
      </c>
      <c r="AT569" s="45" t="str">
        <f>IF(Table3[[#This Row],[51]]="yes",Table3[[#This Row],[Column5]],"")</f>
        <v/>
      </c>
      <c r="AU569" s="29" t="str">
        <f>IF(COUNTBLANK(Table3[[#This Row],[Date 1]:[Date 8]])=7,IF(Table3[[#This Row],[Column9]]&lt;&gt;"",IF(SUM(L569:S569)&lt;&gt;0,Table3[[#This Row],[Column9]],""),""),(SUBSTITUTE(TRIM(SUBSTITUTE(AO569&amp;","&amp;AP569&amp;","&amp;AQ569&amp;","&amp;AR569&amp;","&amp;AS569&amp;","&amp;AT569&amp;",",","," "))," ",", ")))</f>
        <v/>
      </c>
      <c r="AV569" s="35" t="str">
        <f>IF(COUNTBLANK(L569:AC569)&lt;&gt;13,IF(Table3[[#This Row],[Comments]]="Please order in multiples of 20. Minimum order of 100.",IF(COUNTBLANK(Table3[[#This Row],[Date 1]:[Order]])=12,"",1),1),IF(OR(F569="yes",G569="yes",H569="yes",I569="yes",J569="yes",K569="yes"="yes"),1,""))</f>
        <v/>
      </c>
    </row>
    <row r="570" spans="2:48" ht="36" thickBot="1" x14ac:dyDescent="0.4">
      <c r="B570" s="164">
        <v>7100</v>
      </c>
      <c r="C570" s="16" t="s">
        <v>3282</v>
      </c>
      <c r="D570" s="32" t="s">
        <v>118</v>
      </c>
      <c r="E570" s="118"/>
      <c r="F570" s="119" t="s">
        <v>128</v>
      </c>
      <c r="G570" s="30" t="s">
        <v>21</v>
      </c>
      <c r="H570" s="30" t="s">
        <v>128</v>
      </c>
      <c r="I570" s="30" t="s">
        <v>128</v>
      </c>
      <c r="J570" s="30" t="s">
        <v>21</v>
      </c>
      <c r="K570" s="30" t="s">
        <v>21</v>
      </c>
      <c r="L570" s="22"/>
      <c r="M570" s="20"/>
      <c r="N570" s="20"/>
      <c r="O570" s="20"/>
      <c r="P570" s="20"/>
      <c r="Q570" s="20"/>
      <c r="R570" s="20"/>
      <c r="S570" s="120"/>
      <c r="T570" s="181" t="str">
        <f>Table3[[#This Row],[Column12]]</f>
        <v>Auto:</v>
      </c>
      <c r="U570" s="25"/>
      <c r="V570" s="51" t="str">
        <f>IF(Table3[[#This Row],[TagOrderMethod]]="Ratio:","plants per 1 tag",IF(Table3[[#This Row],[TagOrderMethod]]="tags included","",IF(Table3[[#This Row],[TagOrderMethod]]="Qty:","tags",IF(Table3[[#This Row],[TagOrderMethod]]="Auto:",IF(U570&lt;&gt;"","tags","")))))</f>
        <v/>
      </c>
      <c r="W570" s="17">
        <v>50</v>
      </c>
      <c r="X570" s="17" t="str">
        <f>IF(ISNUMBER(SEARCH("tag",Table3[[#This Row],[Notes]])), "Yes", "No")</f>
        <v>No</v>
      </c>
      <c r="Y570" s="17" t="str">
        <f>IF(Table3[[#This Row],[Column11]]="yes","tags included","Auto:")</f>
        <v>Auto:</v>
      </c>
      <c r="Z5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Row],[TagOrderMethod]]="Auto:",IF(U570&gt;0,U570,IF(COUNTBLANK(L570:S570)=8,"",(IF(Table3[[#This Row],[Column11]]&lt;&gt;"no",Table3[[#This Row],[Size]]*(SUM(Table3[[#This Row],[Date 1]:[Date 8]])),"")))),""))),(Table3[[#This Row],[Bundle]])),"")</f>
        <v/>
      </c>
      <c r="AB570" s="94" t="str">
        <f t="shared" si="9"/>
        <v/>
      </c>
      <c r="AC570" s="75"/>
      <c r="AD570" s="42"/>
      <c r="AE570" s="43"/>
      <c r="AF570" s="44"/>
      <c r="AG570" s="134" t="s">
        <v>4835</v>
      </c>
      <c r="AH570" s="134" t="s">
        <v>21</v>
      </c>
      <c r="AI570" s="134" t="s">
        <v>4836</v>
      </c>
      <c r="AJ570" s="134" t="s">
        <v>4837</v>
      </c>
      <c r="AK570" s="134" t="s">
        <v>21</v>
      </c>
      <c r="AL570" s="134" t="s">
        <v>21</v>
      </c>
      <c r="AM570" s="134" t="b">
        <f>IF(AND(Table3[[#This Row],[Column68]]=TRUE,COUNTBLANK(Table3[[#This Row],[Date 1]:[Date 8]])=8),TRUE,FALSE)</f>
        <v>0</v>
      </c>
      <c r="AN570" s="134" t="b">
        <f>COUNTIF(Table3[[#This Row],[512]:[51]],"yes")&gt;0</f>
        <v>0</v>
      </c>
      <c r="AO570" s="45" t="str">
        <f>IF(Table3[[#This Row],[512]]="yes",Table3[[#This Row],[Column1]],"")</f>
        <v/>
      </c>
      <c r="AP570" s="45" t="str">
        <f>IF(Table3[[#This Row],[250]]="yes",Table3[[#This Row],[Column1.5]],"")</f>
        <v/>
      </c>
      <c r="AQ570" s="45" t="str">
        <f>IF(Table3[[#This Row],[288]]="yes",Table3[[#This Row],[Column2]],"")</f>
        <v/>
      </c>
      <c r="AR570" s="45" t="str">
        <f>IF(Table3[[#This Row],[144]]="yes",Table3[[#This Row],[Column3]],"")</f>
        <v/>
      </c>
      <c r="AS570" s="45" t="str">
        <f>IF(Table3[[#This Row],[26]]="yes",Table3[[#This Row],[Column4]],"")</f>
        <v/>
      </c>
      <c r="AT570" s="45" t="str">
        <f>IF(Table3[[#This Row],[51]]="yes",Table3[[#This Row],[Column5]],"")</f>
        <v/>
      </c>
      <c r="AU570" s="29" t="str">
        <f>IF(COUNTBLANK(Table3[[#This Row],[Date 1]:[Date 8]])=7,IF(Table3[[#This Row],[Column9]]&lt;&gt;"",IF(SUM(L570:S570)&lt;&gt;0,Table3[[#This Row],[Column9]],""),""),(SUBSTITUTE(TRIM(SUBSTITUTE(AO570&amp;","&amp;AP570&amp;","&amp;AQ570&amp;","&amp;AR570&amp;","&amp;AS570&amp;","&amp;AT570&amp;",",","," "))," ",", ")))</f>
        <v/>
      </c>
      <c r="AV570" s="35" t="str">
        <f>IF(COUNTBLANK(L570:AC570)&lt;&gt;13,IF(Table3[[#This Row],[Comments]]="Please order in multiples of 20. Minimum order of 100.",IF(COUNTBLANK(Table3[[#This Row],[Date 1]:[Order]])=12,"",1),1),IF(OR(F570="yes",G570="yes",H570="yes",I570="yes",J570="yes",K570="yes"="yes"),1,""))</f>
        <v/>
      </c>
    </row>
    <row r="571" spans="2:48" ht="36" thickBot="1" x14ac:dyDescent="0.4">
      <c r="B571" s="164">
        <v>7120</v>
      </c>
      <c r="C571" s="16" t="s">
        <v>3282</v>
      </c>
      <c r="D571" s="32" t="s">
        <v>966</v>
      </c>
      <c r="E571" s="118"/>
      <c r="F571" s="119" t="s">
        <v>128</v>
      </c>
      <c r="G571" s="30" t="s">
        <v>128</v>
      </c>
      <c r="H571" s="30" t="s">
        <v>128</v>
      </c>
      <c r="I571" s="30" t="s">
        <v>128</v>
      </c>
      <c r="J571" s="30" t="s">
        <v>21</v>
      </c>
      <c r="K571" s="30" t="s">
        <v>21</v>
      </c>
      <c r="L571" s="22"/>
      <c r="M571" s="20"/>
      <c r="N571" s="20"/>
      <c r="O571" s="20"/>
      <c r="P571" s="20"/>
      <c r="Q571" s="20"/>
      <c r="R571" s="20"/>
      <c r="S571" s="120"/>
      <c r="T571" s="181" t="str">
        <f>Table3[[#This Row],[Column12]]</f>
        <v>Auto:</v>
      </c>
      <c r="U571" s="25"/>
      <c r="V571" s="51" t="str">
        <f>IF(Table3[[#This Row],[TagOrderMethod]]="Ratio:","plants per 1 tag",IF(Table3[[#This Row],[TagOrderMethod]]="tags included","",IF(Table3[[#This Row],[TagOrderMethod]]="Qty:","tags",IF(Table3[[#This Row],[TagOrderMethod]]="Auto:",IF(U571&lt;&gt;"","tags","")))))</f>
        <v/>
      </c>
      <c r="W571" s="17">
        <v>50</v>
      </c>
      <c r="X571" s="17" t="str">
        <f>IF(ISNUMBER(SEARCH("tag",Table3[[#This Row],[Notes]])), "Yes", "No")</f>
        <v>No</v>
      </c>
      <c r="Y571" s="17" t="str">
        <f>IF(Table3[[#This Row],[Column11]]="yes","tags included","Auto:")</f>
        <v>Auto:</v>
      </c>
      <c r="Z5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Row],[TagOrderMethod]]="Auto:",IF(U571&gt;0,U571,IF(COUNTBLANK(L571:S571)=8,"",(IF(Table3[[#This Row],[Column11]]&lt;&gt;"no",Table3[[#This Row],[Size]]*(SUM(Table3[[#This Row],[Date 1]:[Date 8]])),"")))),""))),(Table3[[#This Row],[Bundle]])),"")</f>
        <v/>
      </c>
      <c r="AB571" s="94" t="str">
        <f t="shared" si="9"/>
        <v/>
      </c>
      <c r="AC571" s="75"/>
      <c r="AD571" s="42"/>
      <c r="AE571" s="43"/>
      <c r="AF571" s="44"/>
      <c r="AG571" s="134" t="s">
        <v>4838</v>
      </c>
      <c r="AH571" s="134" t="s">
        <v>4839</v>
      </c>
      <c r="AI571" s="134" t="s">
        <v>4840</v>
      </c>
      <c r="AJ571" s="134" t="s">
        <v>4841</v>
      </c>
      <c r="AK571" s="134" t="s">
        <v>21</v>
      </c>
      <c r="AL571" s="134" t="s">
        <v>21</v>
      </c>
      <c r="AM571" s="134" t="b">
        <f>IF(AND(Table3[[#This Row],[Column68]]=TRUE,COUNTBLANK(Table3[[#This Row],[Date 1]:[Date 8]])=8),TRUE,FALSE)</f>
        <v>0</v>
      </c>
      <c r="AN571" s="134" t="b">
        <f>COUNTIF(Table3[[#This Row],[512]:[51]],"yes")&gt;0</f>
        <v>0</v>
      </c>
      <c r="AO571" s="45" t="str">
        <f>IF(Table3[[#This Row],[512]]="yes",Table3[[#This Row],[Column1]],"")</f>
        <v/>
      </c>
      <c r="AP571" s="45" t="str">
        <f>IF(Table3[[#This Row],[250]]="yes",Table3[[#This Row],[Column1.5]],"")</f>
        <v/>
      </c>
      <c r="AQ571" s="45" t="str">
        <f>IF(Table3[[#This Row],[288]]="yes",Table3[[#This Row],[Column2]],"")</f>
        <v/>
      </c>
      <c r="AR571" s="45" t="str">
        <f>IF(Table3[[#This Row],[144]]="yes",Table3[[#This Row],[Column3]],"")</f>
        <v/>
      </c>
      <c r="AS571" s="45" t="str">
        <f>IF(Table3[[#This Row],[26]]="yes",Table3[[#This Row],[Column4]],"")</f>
        <v/>
      </c>
      <c r="AT571" s="45" t="str">
        <f>IF(Table3[[#This Row],[51]]="yes",Table3[[#This Row],[Column5]],"")</f>
        <v/>
      </c>
      <c r="AU571" s="29" t="str">
        <f>IF(COUNTBLANK(Table3[[#This Row],[Date 1]:[Date 8]])=7,IF(Table3[[#This Row],[Column9]]&lt;&gt;"",IF(SUM(L571:S571)&lt;&gt;0,Table3[[#This Row],[Column9]],""),""),(SUBSTITUTE(TRIM(SUBSTITUTE(AO571&amp;","&amp;AP571&amp;","&amp;AQ571&amp;","&amp;AR571&amp;","&amp;AS571&amp;","&amp;AT571&amp;",",","," "))," ",", ")))</f>
        <v/>
      </c>
      <c r="AV571" s="35" t="str">
        <f>IF(COUNTBLANK(L571:AC571)&lt;&gt;13,IF(Table3[[#This Row],[Comments]]="Please order in multiples of 20. Minimum order of 100.",IF(COUNTBLANK(Table3[[#This Row],[Date 1]:[Order]])=12,"",1),1),IF(OR(F571="yes",G571="yes",H571="yes",I571="yes",J571="yes",K571="yes"="yes"),1,""))</f>
        <v/>
      </c>
    </row>
    <row r="572" spans="2:48" ht="36" thickBot="1" x14ac:dyDescent="0.4">
      <c r="B572" s="164">
        <v>7130</v>
      </c>
      <c r="C572" s="16" t="s">
        <v>3282</v>
      </c>
      <c r="D572" s="32" t="s">
        <v>775</v>
      </c>
      <c r="E572" s="118"/>
      <c r="F572" s="119" t="s">
        <v>128</v>
      </c>
      <c r="G572" s="30" t="s">
        <v>21</v>
      </c>
      <c r="H572" s="30" t="s">
        <v>128</v>
      </c>
      <c r="I572" s="30" t="s">
        <v>128</v>
      </c>
      <c r="J572" s="30" t="s">
        <v>21</v>
      </c>
      <c r="K572" s="30" t="s">
        <v>21</v>
      </c>
      <c r="L572" s="22"/>
      <c r="M572" s="20"/>
      <c r="N572" s="20"/>
      <c r="O572" s="20"/>
      <c r="P572" s="20"/>
      <c r="Q572" s="20"/>
      <c r="R572" s="20"/>
      <c r="S572" s="120"/>
      <c r="T572" s="181" t="str">
        <f>Table3[[#This Row],[Column12]]</f>
        <v>Auto:</v>
      </c>
      <c r="U572" s="25"/>
      <c r="V572" s="51" t="str">
        <f>IF(Table3[[#This Row],[TagOrderMethod]]="Ratio:","plants per 1 tag",IF(Table3[[#This Row],[TagOrderMethod]]="tags included","",IF(Table3[[#This Row],[TagOrderMethod]]="Qty:","tags",IF(Table3[[#This Row],[TagOrderMethod]]="Auto:",IF(U572&lt;&gt;"","tags","")))))</f>
        <v/>
      </c>
      <c r="W572" s="17">
        <v>50</v>
      </c>
      <c r="X572" s="17" t="str">
        <f>IF(ISNUMBER(SEARCH("tag",Table3[[#This Row],[Notes]])), "Yes", "No")</f>
        <v>No</v>
      </c>
      <c r="Y572" s="17" t="str">
        <f>IF(Table3[[#This Row],[Column11]]="yes","tags included","Auto:")</f>
        <v>Auto:</v>
      </c>
      <c r="Z5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Row],[TagOrderMethod]]="Auto:",IF(U572&gt;0,U572,IF(COUNTBLANK(L572:S572)=8,"",(IF(Table3[[#This Row],[Column11]]&lt;&gt;"no",Table3[[#This Row],[Size]]*(SUM(Table3[[#This Row],[Date 1]:[Date 8]])),"")))),""))),(Table3[[#This Row],[Bundle]])),"")</f>
        <v/>
      </c>
      <c r="AB572" s="94" t="str">
        <f t="shared" si="9"/>
        <v/>
      </c>
      <c r="AC572" s="75"/>
      <c r="AD572" s="42"/>
      <c r="AE572" s="43"/>
      <c r="AF572" s="44"/>
      <c r="AG572" s="134" t="s">
        <v>4842</v>
      </c>
      <c r="AH572" s="134" t="s">
        <v>21</v>
      </c>
      <c r="AI572" s="134" t="s">
        <v>4843</v>
      </c>
      <c r="AJ572" s="134" t="s">
        <v>4844</v>
      </c>
      <c r="AK572" s="134" t="s">
        <v>21</v>
      </c>
      <c r="AL572" s="134" t="s">
        <v>21</v>
      </c>
      <c r="AM572" s="134" t="b">
        <f>IF(AND(Table3[[#This Row],[Column68]]=TRUE,COUNTBLANK(Table3[[#This Row],[Date 1]:[Date 8]])=8),TRUE,FALSE)</f>
        <v>0</v>
      </c>
      <c r="AN572" s="134" t="b">
        <f>COUNTIF(Table3[[#This Row],[512]:[51]],"yes")&gt;0</f>
        <v>0</v>
      </c>
      <c r="AO572" s="45" t="str">
        <f>IF(Table3[[#This Row],[512]]="yes",Table3[[#This Row],[Column1]],"")</f>
        <v/>
      </c>
      <c r="AP572" s="45" t="str">
        <f>IF(Table3[[#This Row],[250]]="yes",Table3[[#This Row],[Column1.5]],"")</f>
        <v/>
      </c>
      <c r="AQ572" s="45" t="str">
        <f>IF(Table3[[#This Row],[288]]="yes",Table3[[#This Row],[Column2]],"")</f>
        <v/>
      </c>
      <c r="AR572" s="45" t="str">
        <f>IF(Table3[[#This Row],[144]]="yes",Table3[[#This Row],[Column3]],"")</f>
        <v/>
      </c>
      <c r="AS572" s="45" t="str">
        <f>IF(Table3[[#This Row],[26]]="yes",Table3[[#This Row],[Column4]],"")</f>
        <v/>
      </c>
      <c r="AT572" s="45" t="str">
        <f>IF(Table3[[#This Row],[51]]="yes",Table3[[#This Row],[Column5]],"")</f>
        <v/>
      </c>
      <c r="AU572" s="29" t="str">
        <f>IF(COUNTBLANK(Table3[[#This Row],[Date 1]:[Date 8]])=7,IF(Table3[[#This Row],[Column9]]&lt;&gt;"",IF(SUM(L572:S572)&lt;&gt;0,Table3[[#This Row],[Column9]],""),""),(SUBSTITUTE(TRIM(SUBSTITUTE(AO572&amp;","&amp;AP572&amp;","&amp;AQ572&amp;","&amp;AR572&amp;","&amp;AS572&amp;","&amp;AT572&amp;",",","," "))," ",", ")))</f>
        <v/>
      </c>
      <c r="AV572" s="35" t="str">
        <f>IF(COUNTBLANK(L572:AC572)&lt;&gt;13,IF(Table3[[#This Row],[Comments]]="Please order in multiples of 20. Minimum order of 100.",IF(COUNTBLANK(Table3[[#This Row],[Date 1]:[Order]])=12,"",1),1),IF(OR(F572="yes",G572="yes",H572="yes",I572="yes",J572="yes",K572="yes"="yes"),1,""))</f>
        <v/>
      </c>
    </row>
    <row r="573" spans="2:48" ht="36" thickBot="1" x14ac:dyDescent="0.4">
      <c r="B573" s="164">
        <v>7135</v>
      </c>
      <c r="C573" s="16" t="s">
        <v>3282</v>
      </c>
      <c r="D573" s="32" t="s">
        <v>967</v>
      </c>
      <c r="E573" s="118"/>
      <c r="F573" s="119" t="s">
        <v>128</v>
      </c>
      <c r="G573" s="30" t="s">
        <v>128</v>
      </c>
      <c r="H573" s="30" t="s">
        <v>128</v>
      </c>
      <c r="I573" s="30" t="s">
        <v>128</v>
      </c>
      <c r="J573" s="30" t="s">
        <v>21</v>
      </c>
      <c r="K573" s="30" t="s">
        <v>21</v>
      </c>
      <c r="L573" s="22"/>
      <c r="M573" s="20"/>
      <c r="N573" s="20"/>
      <c r="O573" s="20"/>
      <c r="P573" s="20"/>
      <c r="Q573" s="20"/>
      <c r="R573" s="20"/>
      <c r="S573" s="120"/>
      <c r="T573" s="181" t="str">
        <f>Table3[[#This Row],[Column12]]</f>
        <v>Auto:</v>
      </c>
      <c r="U573" s="25"/>
      <c r="V573" s="51" t="str">
        <f>IF(Table3[[#This Row],[TagOrderMethod]]="Ratio:","plants per 1 tag",IF(Table3[[#This Row],[TagOrderMethod]]="tags included","",IF(Table3[[#This Row],[TagOrderMethod]]="Qty:","tags",IF(Table3[[#This Row],[TagOrderMethod]]="Auto:",IF(U573&lt;&gt;"","tags","")))))</f>
        <v/>
      </c>
      <c r="W573" s="17">
        <v>50</v>
      </c>
      <c r="X573" s="17" t="str">
        <f>IF(ISNUMBER(SEARCH("tag",Table3[[#This Row],[Notes]])), "Yes", "No")</f>
        <v>No</v>
      </c>
      <c r="Y573" s="17" t="str">
        <f>IF(Table3[[#This Row],[Column11]]="yes","tags included","Auto:")</f>
        <v>Auto:</v>
      </c>
      <c r="Z5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Row],[TagOrderMethod]]="Auto:",IF(U573&gt;0,U573,IF(COUNTBLANK(L573:S573)=8,"",(IF(Table3[[#This Row],[Column11]]&lt;&gt;"no",Table3[[#This Row],[Size]]*(SUM(Table3[[#This Row],[Date 1]:[Date 8]])),"")))),""))),(Table3[[#This Row],[Bundle]])),"")</f>
        <v/>
      </c>
      <c r="AB573" s="94" t="str">
        <f t="shared" si="9"/>
        <v/>
      </c>
      <c r="AC573" s="75"/>
      <c r="AD573" s="42"/>
      <c r="AE573" s="43"/>
      <c r="AF573" s="44"/>
      <c r="AG573" s="134" t="s">
        <v>4845</v>
      </c>
      <c r="AH573" s="134" t="s">
        <v>4846</v>
      </c>
      <c r="AI573" s="134" t="s">
        <v>4847</v>
      </c>
      <c r="AJ573" s="134" t="s">
        <v>4848</v>
      </c>
      <c r="AK573" s="134" t="s">
        <v>21</v>
      </c>
      <c r="AL573" s="134" t="s">
        <v>21</v>
      </c>
      <c r="AM573" s="134" t="b">
        <f>IF(AND(Table3[[#This Row],[Column68]]=TRUE,COUNTBLANK(Table3[[#This Row],[Date 1]:[Date 8]])=8),TRUE,FALSE)</f>
        <v>0</v>
      </c>
      <c r="AN573" s="134" t="b">
        <f>COUNTIF(Table3[[#This Row],[512]:[51]],"yes")&gt;0</f>
        <v>0</v>
      </c>
      <c r="AO573" s="45" t="str">
        <f>IF(Table3[[#This Row],[512]]="yes",Table3[[#This Row],[Column1]],"")</f>
        <v/>
      </c>
      <c r="AP573" s="45" t="str">
        <f>IF(Table3[[#This Row],[250]]="yes",Table3[[#This Row],[Column1.5]],"")</f>
        <v/>
      </c>
      <c r="AQ573" s="45" t="str">
        <f>IF(Table3[[#This Row],[288]]="yes",Table3[[#This Row],[Column2]],"")</f>
        <v/>
      </c>
      <c r="AR573" s="45" t="str">
        <f>IF(Table3[[#This Row],[144]]="yes",Table3[[#This Row],[Column3]],"")</f>
        <v/>
      </c>
      <c r="AS573" s="45" t="str">
        <f>IF(Table3[[#This Row],[26]]="yes",Table3[[#This Row],[Column4]],"")</f>
        <v/>
      </c>
      <c r="AT573" s="45" t="str">
        <f>IF(Table3[[#This Row],[51]]="yes",Table3[[#This Row],[Column5]],"")</f>
        <v/>
      </c>
      <c r="AU573" s="29" t="str">
        <f>IF(COUNTBLANK(Table3[[#This Row],[Date 1]:[Date 8]])=7,IF(Table3[[#This Row],[Column9]]&lt;&gt;"",IF(SUM(L573:S573)&lt;&gt;0,Table3[[#This Row],[Column9]],""),""),(SUBSTITUTE(TRIM(SUBSTITUTE(AO573&amp;","&amp;AP573&amp;","&amp;AQ573&amp;","&amp;AR573&amp;","&amp;AS573&amp;","&amp;AT573&amp;",",","," "))," ",", ")))</f>
        <v/>
      </c>
      <c r="AV573" s="35" t="str">
        <f>IF(COUNTBLANK(L573:AC573)&lt;&gt;13,IF(Table3[[#This Row],[Comments]]="Please order in multiples of 20. Minimum order of 100.",IF(COUNTBLANK(Table3[[#This Row],[Date 1]:[Order]])=12,"",1),1),IF(OR(F573="yes",G573="yes",H573="yes",I573="yes",J573="yes",K573="yes"="yes"),1,""))</f>
        <v/>
      </c>
    </row>
    <row r="574" spans="2:48" ht="36" thickBot="1" x14ac:dyDescent="0.4">
      <c r="B574" s="164">
        <v>7160</v>
      </c>
      <c r="C574" s="16" t="s">
        <v>3282</v>
      </c>
      <c r="D574" s="32" t="s">
        <v>119</v>
      </c>
      <c r="E574" s="118"/>
      <c r="F574" s="119" t="s">
        <v>128</v>
      </c>
      <c r="G574" s="30" t="s">
        <v>128</v>
      </c>
      <c r="H574" s="30" t="s">
        <v>128</v>
      </c>
      <c r="I574" s="30" t="s">
        <v>128</v>
      </c>
      <c r="J574" s="30" t="s">
        <v>21</v>
      </c>
      <c r="K574" s="30" t="s">
        <v>21</v>
      </c>
      <c r="L574" s="22"/>
      <c r="M574" s="20"/>
      <c r="N574" s="20"/>
      <c r="O574" s="20"/>
      <c r="P574" s="20"/>
      <c r="Q574" s="20"/>
      <c r="R574" s="20"/>
      <c r="S574" s="120"/>
      <c r="T574" s="181" t="str">
        <f>Table3[[#This Row],[Column12]]</f>
        <v>Auto:</v>
      </c>
      <c r="U574" s="25"/>
      <c r="V574" s="51" t="str">
        <f>IF(Table3[[#This Row],[TagOrderMethod]]="Ratio:","plants per 1 tag",IF(Table3[[#This Row],[TagOrderMethod]]="tags included","",IF(Table3[[#This Row],[TagOrderMethod]]="Qty:","tags",IF(Table3[[#This Row],[TagOrderMethod]]="Auto:",IF(U574&lt;&gt;"","tags","")))))</f>
        <v/>
      </c>
      <c r="W574" s="17">
        <v>50</v>
      </c>
      <c r="X574" s="17" t="str">
        <f>IF(ISNUMBER(SEARCH("tag",Table3[[#This Row],[Notes]])), "Yes", "No")</f>
        <v>No</v>
      </c>
      <c r="Y574" s="17" t="str">
        <f>IF(Table3[[#This Row],[Column11]]="yes","tags included","Auto:")</f>
        <v>Auto:</v>
      </c>
      <c r="Z5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Row],[TagOrderMethod]]="Auto:",IF(U574&gt;0,U574,IF(COUNTBLANK(L574:S574)=8,"",(IF(Table3[[#This Row],[Column11]]&lt;&gt;"no",Table3[[#This Row],[Size]]*(SUM(Table3[[#This Row],[Date 1]:[Date 8]])),"")))),""))),(Table3[[#This Row],[Bundle]])),"")</f>
        <v/>
      </c>
      <c r="AB574" s="94" t="str">
        <f t="shared" si="9"/>
        <v/>
      </c>
      <c r="AC574" s="75"/>
      <c r="AD574" s="42"/>
      <c r="AE574" s="43"/>
      <c r="AF574" s="44"/>
      <c r="AG574" s="134" t="s">
        <v>4849</v>
      </c>
      <c r="AH574" s="134" t="s">
        <v>4850</v>
      </c>
      <c r="AI574" s="134" t="s">
        <v>4851</v>
      </c>
      <c r="AJ574" s="134" t="s">
        <v>4852</v>
      </c>
      <c r="AK574" s="134" t="s">
        <v>21</v>
      </c>
      <c r="AL574" s="134" t="s">
        <v>21</v>
      </c>
      <c r="AM574" s="134" t="b">
        <f>IF(AND(Table3[[#This Row],[Column68]]=TRUE,COUNTBLANK(Table3[[#This Row],[Date 1]:[Date 8]])=8),TRUE,FALSE)</f>
        <v>0</v>
      </c>
      <c r="AN574" s="134" t="b">
        <f>COUNTIF(Table3[[#This Row],[512]:[51]],"yes")&gt;0</f>
        <v>0</v>
      </c>
      <c r="AO574" s="45" t="str">
        <f>IF(Table3[[#This Row],[512]]="yes",Table3[[#This Row],[Column1]],"")</f>
        <v/>
      </c>
      <c r="AP574" s="45" t="str">
        <f>IF(Table3[[#This Row],[250]]="yes",Table3[[#This Row],[Column1.5]],"")</f>
        <v/>
      </c>
      <c r="AQ574" s="45" t="str">
        <f>IF(Table3[[#This Row],[288]]="yes",Table3[[#This Row],[Column2]],"")</f>
        <v/>
      </c>
      <c r="AR574" s="45" t="str">
        <f>IF(Table3[[#This Row],[144]]="yes",Table3[[#This Row],[Column3]],"")</f>
        <v/>
      </c>
      <c r="AS574" s="45" t="str">
        <f>IF(Table3[[#This Row],[26]]="yes",Table3[[#This Row],[Column4]],"")</f>
        <v/>
      </c>
      <c r="AT574" s="45" t="str">
        <f>IF(Table3[[#This Row],[51]]="yes",Table3[[#This Row],[Column5]],"")</f>
        <v/>
      </c>
      <c r="AU574" s="29" t="str">
        <f>IF(COUNTBLANK(Table3[[#This Row],[Date 1]:[Date 8]])=7,IF(Table3[[#This Row],[Column9]]&lt;&gt;"",IF(SUM(L574:S574)&lt;&gt;0,Table3[[#This Row],[Column9]],""),""),(SUBSTITUTE(TRIM(SUBSTITUTE(AO574&amp;","&amp;AP574&amp;","&amp;AQ574&amp;","&amp;AR574&amp;","&amp;AS574&amp;","&amp;AT574&amp;",",","," "))," ",", ")))</f>
        <v/>
      </c>
      <c r="AV574" s="35" t="str">
        <f>IF(COUNTBLANK(L574:AC574)&lt;&gt;13,IF(Table3[[#This Row],[Comments]]="Please order in multiples of 20. Minimum order of 100.",IF(COUNTBLANK(Table3[[#This Row],[Date 1]:[Order]])=12,"",1),1),IF(OR(F574="yes",G574="yes",H574="yes",I574="yes",J574="yes",K574="yes"="yes"),1,""))</f>
        <v/>
      </c>
    </row>
    <row r="575" spans="2:48" ht="36" thickBot="1" x14ac:dyDescent="0.4">
      <c r="B575" s="164">
        <v>7165</v>
      </c>
      <c r="C575" s="16" t="s">
        <v>3282</v>
      </c>
      <c r="D575" s="32" t="s">
        <v>968</v>
      </c>
      <c r="E575" s="118"/>
      <c r="F575" s="119" t="s">
        <v>128</v>
      </c>
      <c r="G575" s="30" t="s">
        <v>21</v>
      </c>
      <c r="H575" s="30" t="s">
        <v>128</v>
      </c>
      <c r="I575" s="30" t="s">
        <v>128</v>
      </c>
      <c r="J575" s="30" t="s">
        <v>21</v>
      </c>
      <c r="K575" s="30" t="s">
        <v>21</v>
      </c>
      <c r="L575" s="22"/>
      <c r="M575" s="20"/>
      <c r="N575" s="20"/>
      <c r="O575" s="20"/>
      <c r="P575" s="20"/>
      <c r="Q575" s="20"/>
      <c r="R575" s="20"/>
      <c r="S575" s="120"/>
      <c r="T575" s="181" t="str">
        <f>Table3[[#This Row],[Column12]]</f>
        <v>Auto:</v>
      </c>
      <c r="U575" s="25"/>
      <c r="V575" s="51" t="str">
        <f>IF(Table3[[#This Row],[TagOrderMethod]]="Ratio:","plants per 1 tag",IF(Table3[[#This Row],[TagOrderMethod]]="tags included","",IF(Table3[[#This Row],[TagOrderMethod]]="Qty:","tags",IF(Table3[[#This Row],[TagOrderMethod]]="Auto:",IF(U575&lt;&gt;"","tags","")))))</f>
        <v/>
      </c>
      <c r="W575" s="17">
        <v>50</v>
      </c>
      <c r="X575" s="17" t="str">
        <f>IF(ISNUMBER(SEARCH("tag",Table3[[#This Row],[Notes]])), "Yes", "No")</f>
        <v>No</v>
      </c>
      <c r="Y575" s="17" t="str">
        <f>IF(Table3[[#This Row],[Column11]]="yes","tags included","Auto:")</f>
        <v>Auto:</v>
      </c>
      <c r="Z5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Row],[TagOrderMethod]]="Auto:",IF(U575&gt;0,U575,IF(COUNTBLANK(L575:S575)=8,"",(IF(Table3[[#This Row],[Column11]]&lt;&gt;"no",Table3[[#This Row],[Size]]*(SUM(Table3[[#This Row],[Date 1]:[Date 8]])),"")))),""))),(Table3[[#This Row],[Bundle]])),"")</f>
        <v/>
      </c>
      <c r="AB575" s="94" t="str">
        <f t="shared" si="9"/>
        <v/>
      </c>
      <c r="AC575" s="75"/>
      <c r="AD575" s="42"/>
      <c r="AE575" s="43"/>
      <c r="AF575" s="44"/>
      <c r="AG575" s="134" t="s">
        <v>4853</v>
      </c>
      <c r="AH575" s="134" t="s">
        <v>21</v>
      </c>
      <c r="AI575" s="134" t="s">
        <v>4854</v>
      </c>
      <c r="AJ575" s="134" t="s">
        <v>4855</v>
      </c>
      <c r="AK575" s="134" t="s">
        <v>21</v>
      </c>
      <c r="AL575" s="134" t="s">
        <v>21</v>
      </c>
      <c r="AM575" s="134" t="b">
        <f>IF(AND(Table3[[#This Row],[Column68]]=TRUE,COUNTBLANK(Table3[[#This Row],[Date 1]:[Date 8]])=8),TRUE,FALSE)</f>
        <v>0</v>
      </c>
      <c r="AN575" s="134" t="b">
        <f>COUNTIF(Table3[[#This Row],[512]:[51]],"yes")&gt;0</f>
        <v>0</v>
      </c>
      <c r="AO575" s="45" t="str">
        <f>IF(Table3[[#This Row],[512]]="yes",Table3[[#This Row],[Column1]],"")</f>
        <v/>
      </c>
      <c r="AP575" s="45" t="str">
        <f>IF(Table3[[#This Row],[250]]="yes",Table3[[#This Row],[Column1.5]],"")</f>
        <v/>
      </c>
      <c r="AQ575" s="45" t="str">
        <f>IF(Table3[[#This Row],[288]]="yes",Table3[[#This Row],[Column2]],"")</f>
        <v/>
      </c>
      <c r="AR575" s="45" t="str">
        <f>IF(Table3[[#This Row],[144]]="yes",Table3[[#This Row],[Column3]],"")</f>
        <v/>
      </c>
      <c r="AS575" s="45" t="str">
        <f>IF(Table3[[#This Row],[26]]="yes",Table3[[#This Row],[Column4]],"")</f>
        <v/>
      </c>
      <c r="AT575" s="45" t="str">
        <f>IF(Table3[[#This Row],[51]]="yes",Table3[[#This Row],[Column5]],"")</f>
        <v/>
      </c>
      <c r="AU575" s="29" t="str">
        <f>IF(COUNTBLANK(Table3[[#This Row],[Date 1]:[Date 8]])=7,IF(Table3[[#This Row],[Column9]]&lt;&gt;"",IF(SUM(L575:S575)&lt;&gt;0,Table3[[#This Row],[Column9]],""),""),(SUBSTITUTE(TRIM(SUBSTITUTE(AO575&amp;","&amp;AP575&amp;","&amp;AQ575&amp;","&amp;AR575&amp;","&amp;AS575&amp;","&amp;AT575&amp;",",","," "))," ",", ")))</f>
        <v/>
      </c>
      <c r="AV575" s="35" t="str">
        <f>IF(COUNTBLANK(L575:AC575)&lt;&gt;13,IF(Table3[[#This Row],[Comments]]="Please order in multiples of 20. Minimum order of 100.",IF(COUNTBLANK(Table3[[#This Row],[Date 1]:[Order]])=12,"",1),1),IF(OR(F575="yes",G575="yes",H575="yes",I575="yes",J575="yes",K575="yes"="yes"),1,""))</f>
        <v/>
      </c>
    </row>
    <row r="576" spans="2:48" ht="36" thickBot="1" x14ac:dyDescent="0.4">
      <c r="B576" s="164">
        <v>7170</v>
      </c>
      <c r="C576" s="16" t="s">
        <v>3282</v>
      </c>
      <c r="D576" s="32" t="s">
        <v>120</v>
      </c>
      <c r="E576" s="118"/>
      <c r="F576" s="119" t="s">
        <v>128</v>
      </c>
      <c r="G576" s="30" t="s">
        <v>128</v>
      </c>
      <c r="H576" s="30" t="s">
        <v>128</v>
      </c>
      <c r="I576" s="30" t="s">
        <v>128</v>
      </c>
      <c r="J576" s="30" t="s">
        <v>21</v>
      </c>
      <c r="K576" s="30" t="s">
        <v>21</v>
      </c>
      <c r="L576" s="22"/>
      <c r="M576" s="20"/>
      <c r="N576" s="20"/>
      <c r="O576" s="20"/>
      <c r="P576" s="20"/>
      <c r="Q576" s="20"/>
      <c r="R576" s="20"/>
      <c r="S576" s="120"/>
      <c r="T576" s="181" t="str">
        <f>Table3[[#This Row],[Column12]]</f>
        <v>Auto:</v>
      </c>
      <c r="U576" s="25"/>
      <c r="V576" s="51" t="str">
        <f>IF(Table3[[#This Row],[TagOrderMethod]]="Ratio:","plants per 1 tag",IF(Table3[[#This Row],[TagOrderMethod]]="tags included","",IF(Table3[[#This Row],[TagOrderMethod]]="Qty:","tags",IF(Table3[[#This Row],[TagOrderMethod]]="Auto:",IF(U576&lt;&gt;"","tags","")))))</f>
        <v/>
      </c>
      <c r="W576" s="17">
        <v>50</v>
      </c>
      <c r="X576" s="17" t="str">
        <f>IF(ISNUMBER(SEARCH("tag",Table3[[#This Row],[Notes]])), "Yes", "No")</f>
        <v>No</v>
      </c>
      <c r="Y576" s="17" t="str">
        <f>IF(Table3[[#This Row],[Column11]]="yes","tags included","Auto:")</f>
        <v>Auto:</v>
      </c>
      <c r="Z5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Row],[TagOrderMethod]]="Auto:",IF(U576&gt;0,U576,IF(COUNTBLANK(L576:S576)=8,"",(IF(Table3[[#This Row],[Column11]]&lt;&gt;"no",Table3[[#This Row],[Size]]*(SUM(Table3[[#This Row],[Date 1]:[Date 8]])),"")))),""))),(Table3[[#This Row],[Bundle]])),"")</f>
        <v/>
      </c>
      <c r="AB576" s="94" t="str">
        <f t="shared" si="9"/>
        <v/>
      </c>
      <c r="AC576" s="75"/>
      <c r="AD576" s="42"/>
      <c r="AE576" s="43"/>
      <c r="AF576" s="44"/>
      <c r="AG576" s="134" t="s">
        <v>4856</v>
      </c>
      <c r="AH576" s="134" t="s">
        <v>4857</v>
      </c>
      <c r="AI576" s="134" t="s">
        <v>4858</v>
      </c>
      <c r="AJ576" s="134" t="s">
        <v>4859</v>
      </c>
      <c r="AK576" s="134" t="s">
        <v>21</v>
      </c>
      <c r="AL576" s="134" t="s">
        <v>21</v>
      </c>
      <c r="AM576" s="134" t="b">
        <f>IF(AND(Table3[[#This Row],[Column68]]=TRUE,COUNTBLANK(Table3[[#This Row],[Date 1]:[Date 8]])=8),TRUE,FALSE)</f>
        <v>0</v>
      </c>
      <c r="AN576" s="134" t="b">
        <f>COUNTIF(Table3[[#This Row],[512]:[51]],"yes")&gt;0</f>
        <v>0</v>
      </c>
      <c r="AO576" s="45" t="str">
        <f>IF(Table3[[#This Row],[512]]="yes",Table3[[#This Row],[Column1]],"")</f>
        <v/>
      </c>
      <c r="AP576" s="45" t="str">
        <f>IF(Table3[[#This Row],[250]]="yes",Table3[[#This Row],[Column1.5]],"")</f>
        <v/>
      </c>
      <c r="AQ576" s="45" t="str">
        <f>IF(Table3[[#This Row],[288]]="yes",Table3[[#This Row],[Column2]],"")</f>
        <v/>
      </c>
      <c r="AR576" s="45" t="str">
        <f>IF(Table3[[#This Row],[144]]="yes",Table3[[#This Row],[Column3]],"")</f>
        <v/>
      </c>
      <c r="AS576" s="45" t="str">
        <f>IF(Table3[[#This Row],[26]]="yes",Table3[[#This Row],[Column4]],"")</f>
        <v/>
      </c>
      <c r="AT576" s="45" t="str">
        <f>IF(Table3[[#This Row],[51]]="yes",Table3[[#This Row],[Column5]],"")</f>
        <v/>
      </c>
      <c r="AU576" s="29" t="str">
        <f>IF(COUNTBLANK(Table3[[#This Row],[Date 1]:[Date 8]])=7,IF(Table3[[#This Row],[Column9]]&lt;&gt;"",IF(SUM(L576:S576)&lt;&gt;0,Table3[[#This Row],[Column9]],""),""),(SUBSTITUTE(TRIM(SUBSTITUTE(AO576&amp;","&amp;AP576&amp;","&amp;AQ576&amp;","&amp;AR576&amp;","&amp;AS576&amp;","&amp;AT576&amp;",",","," "))," ",", ")))</f>
        <v/>
      </c>
      <c r="AV576" s="35" t="str">
        <f>IF(COUNTBLANK(L576:AC576)&lt;&gt;13,IF(Table3[[#This Row],[Comments]]="Please order in multiples of 20. Minimum order of 100.",IF(COUNTBLANK(Table3[[#This Row],[Date 1]:[Order]])=12,"",1),1),IF(OR(F576="yes",G576="yes",H576="yes",I576="yes",J576="yes",K576="yes"="yes"),1,""))</f>
        <v/>
      </c>
    </row>
    <row r="577" spans="2:48" ht="36" thickBot="1" x14ac:dyDescent="0.4">
      <c r="B577" s="164">
        <v>7175</v>
      </c>
      <c r="C577" s="16" t="s">
        <v>3282</v>
      </c>
      <c r="D577" s="32" t="s">
        <v>121</v>
      </c>
      <c r="E577" s="118"/>
      <c r="F577" s="119" t="s">
        <v>128</v>
      </c>
      <c r="G577" s="30" t="s">
        <v>128</v>
      </c>
      <c r="H577" s="30" t="s">
        <v>128</v>
      </c>
      <c r="I577" s="30" t="s">
        <v>128</v>
      </c>
      <c r="J577" s="30" t="s">
        <v>21</v>
      </c>
      <c r="K577" s="30" t="s">
        <v>21</v>
      </c>
      <c r="L577" s="22"/>
      <c r="M577" s="20"/>
      <c r="N577" s="20"/>
      <c r="O577" s="20"/>
      <c r="P577" s="20"/>
      <c r="Q577" s="20"/>
      <c r="R577" s="20"/>
      <c r="S577" s="120"/>
      <c r="T577" s="181" t="str">
        <f>Table3[[#This Row],[Column12]]</f>
        <v>Auto:</v>
      </c>
      <c r="U577" s="25"/>
      <c r="V577" s="51" t="str">
        <f>IF(Table3[[#This Row],[TagOrderMethod]]="Ratio:","plants per 1 tag",IF(Table3[[#This Row],[TagOrderMethod]]="tags included","",IF(Table3[[#This Row],[TagOrderMethod]]="Qty:","tags",IF(Table3[[#This Row],[TagOrderMethod]]="Auto:",IF(U577&lt;&gt;"","tags","")))))</f>
        <v/>
      </c>
      <c r="W577" s="17">
        <v>50</v>
      </c>
      <c r="X577" s="17" t="str">
        <f>IF(ISNUMBER(SEARCH("tag",Table3[[#This Row],[Notes]])), "Yes", "No")</f>
        <v>No</v>
      </c>
      <c r="Y577" s="17" t="str">
        <f>IF(Table3[[#This Row],[Column11]]="yes","tags included","Auto:")</f>
        <v>Auto:</v>
      </c>
      <c r="Z5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Row],[TagOrderMethod]]="Auto:",IF(U577&gt;0,U577,IF(COUNTBLANK(L577:S577)=8,"",(IF(Table3[[#This Row],[Column11]]&lt;&gt;"no",Table3[[#This Row],[Size]]*(SUM(Table3[[#This Row],[Date 1]:[Date 8]])),"")))),""))),(Table3[[#This Row],[Bundle]])),"")</f>
        <v/>
      </c>
      <c r="AB577" s="94" t="str">
        <f t="shared" si="9"/>
        <v/>
      </c>
      <c r="AC577" s="75"/>
      <c r="AD577" s="42"/>
      <c r="AE577" s="43"/>
      <c r="AF577" s="44"/>
      <c r="AG577" s="134" t="s">
        <v>4860</v>
      </c>
      <c r="AH577" s="134" t="s">
        <v>4861</v>
      </c>
      <c r="AI577" s="134" t="s">
        <v>4862</v>
      </c>
      <c r="AJ577" s="134" t="s">
        <v>4863</v>
      </c>
      <c r="AK577" s="134" t="s">
        <v>21</v>
      </c>
      <c r="AL577" s="134" t="s">
        <v>21</v>
      </c>
      <c r="AM577" s="134" t="b">
        <f>IF(AND(Table3[[#This Row],[Column68]]=TRUE,COUNTBLANK(Table3[[#This Row],[Date 1]:[Date 8]])=8),TRUE,FALSE)</f>
        <v>0</v>
      </c>
      <c r="AN577" s="134" t="b">
        <f>COUNTIF(Table3[[#This Row],[512]:[51]],"yes")&gt;0</f>
        <v>0</v>
      </c>
      <c r="AO577" s="45" t="str">
        <f>IF(Table3[[#This Row],[512]]="yes",Table3[[#This Row],[Column1]],"")</f>
        <v/>
      </c>
      <c r="AP577" s="45" t="str">
        <f>IF(Table3[[#This Row],[250]]="yes",Table3[[#This Row],[Column1.5]],"")</f>
        <v/>
      </c>
      <c r="AQ577" s="45" t="str">
        <f>IF(Table3[[#This Row],[288]]="yes",Table3[[#This Row],[Column2]],"")</f>
        <v/>
      </c>
      <c r="AR577" s="45" t="str">
        <f>IF(Table3[[#This Row],[144]]="yes",Table3[[#This Row],[Column3]],"")</f>
        <v/>
      </c>
      <c r="AS577" s="45" t="str">
        <f>IF(Table3[[#This Row],[26]]="yes",Table3[[#This Row],[Column4]],"")</f>
        <v/>
      </c>
      <c r="AT577" s="45" t="str">
        <f>IF(Table3[[#This Row],[51]]="yes",Table3[[#This Row],[Column5]],"")</f>
        <v/>
      </c>
      <c r="AU577" s="29" t="str">
        <f>IF(COUNTBLANK(Table3[[#This Row],[Date 1]:[Date 8]])=7,IF(Table3[[#This Row],[Column9]]&lt;&gt;"",IF(SUM(L577:S577)&lt;&gt;0,Table3[[#This Row],[Column9]],""),""),(SUBSTITUTE(TRIM(SUBSTITUTE(AO577&amp;","&amp;AP577&amp;","&amp;AQ577&amp;","&amp;AR577&amp;","&amp;AS577&amp;","&amp;AT577&amp;",",","," "))," ",", ")))</f>
        <v/>
      </c>
      <c r="AV577" s="35" t="str">
        <f>IF(COUNTBLANK(L577:AC577)&lt;&gt;13,IF(Table3[[#This Row],[Comments]]="Please order in multiples of 20. Minimum order of 100.",IF(COUNTBLANK(Table3[[#This Row],[Date 1]:[Order]])=12,"",1),1),IF(OR(F577="yes",G577="yes",H577="yes",I577="yes",J577="yes",K577="yes"="yes"),1,""))</f>
        <v/>
      </c>
    </row>
    <row r="578" spans="2:48" ht="36" thickBot="1" x14ac:dyDescent="0.4">
      <c r="B578" s="164">
        <v>7180</v>
      </c>
      <c r="C578" s="16" t="s">
        <v>3282</v>
      </c>
      <c r="D578" s="32" t="s">
        <v>122</v>
      </c>
      <c r="E578" s="118"/>
      <c r="F578" s="119" t="s">
        <v>128</v>
      </c>
      <c r="G578" s="30" t="s">
        <v>21</v>
      </c>
      <c r="H578" s="30" t="s">
        <v>128</v>
      </c>
      <c r="I578" s="30" t="s">
        <v>128</v>
      </c>
      <c r="J578" s="30" t="s">
        <v>21</v>
      </c>
      <c r="K578" s="30" t="s">
        <v>21</v>
      </c>
      <c r="L578" s="22"/>
      <c r="M578" s="20"/>
      <c r="N578" s="20"/>
      <c r="O578" s="20"/>
      <c r="P578" s="20"/>
      <c r="Q578" s="20"/>
      <c r="R578" s="20"/>
      <c r="S578" s="120"/>
      <c r="T578" s="181" t="str">
        <f>Table3[[#This Row],[Column12]]</f>
        <v>Auto:</v>
      </c>
      <c r="U578" s="25"/>
      <c r="V578" s="51" t="str">
        <f>IF(Table3[[#This Row],[TagOrderMethod]]="Ratio:","plants per 1 tag",IF(Table3[[#This Row],[TagOrderMethod]]="tags included","",IF(Table3[[#This Row],[TagOrderMethod]]="Qty:","tags",IF(Table3[[#This Row],[TagOrderMethod]]="Auto:",IF(U578&lt;&gt;"","tags","")))))</f>
        <v/>
      </c>
      <c r="W578" s="17">
        <v>50</v>
      </c>
      <c r="X578" s="17" t="str">
        <f>IF(ISNUMBER(SEARCH("tag",Table3[[#This Row],[Notes]])), "Yes", "No")</f>
        <v>No</v>
      </c>
      <c r="Y578" s="17" t="str">
        <f>IF(Table3[[#This Row],[Column11]]="yes","tags included","Auto:")</f>
        <v>Auto:</v>
      </c>
      <c r="Z5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Row],[TagOrderMethod]]="Auto:",IF(U578&gt;0,U578,IF(COUNTBLANK(L578:S578)=8,"",(IF(Table3[[#This Row],[Column11]]&lt;&gt;"no",Table3[[#This Row],[Size]]*(SUM(Table3[[#This Row],[Date 1]:[Date 8]])),"")))),""))),(Table3[[#This Row],[Bundle]])),"")</f>
        <v/>
      </c>
      <c r="AB578" s="94" t="str">
        <f t="shared" si="9"/>
        <v/>
      </c>
      <c r="AC578" s="75"/>
      <c r="AD578" s="42"/>
      <c r="AE578" s="43"/>
      <c r="AF578" s="44"/>
      <c r="AG578" s="134" t="s">
        <v>4864</v>
      </c>
      <c r="AH578" s="134" t="s">
        <v>21</v>
      </c>
      <c r="AI578" s="134" t="s">
        <v>4865</v>
      </c>
      <c r="AJ578" s="134" t="s">
        <v>4866</v>
      </c>
      <c r="AK578" s="134" t="s">
        <v>21</v>
      </c>
      <c r="AL578" s="134" t="s">
        <v>21</v>
      </c>
      <c r="AM578" s="134" t="b">
        <f>IF(AND(Table3[[#This Row],[Column68]]=TRUE,COUNTBLANK(Table3[[#This Row],[Date 1]:[Date 8]])=8),TRUE,FALSE)</f>
        <v>0</v>
      </c>
      <c r="AN578" s="134" t="b">
        <f>COUNTIF(Table3[[#This Row],[512]:[51]],"yes")&gt;0</f>
        <v>0</v>
      </c>
      <c r="AO578" s="45" t="str">
        <f>IF(Table3[[#This Row],[512]]="yes",Table3[[#This Row],[Column1]],"")</f>
        <v/>
      </c>
      <c r="AP578" s="45" t="str">
        <f>IF(Table3[[#This Row],[250]]="yes",Table3[[#This Row],[Column1.5]],"")</f>
        <v/>
      </c>
      <c r="AQ578" s="45" t="str">
        <f>IF(Table3[[#This Row],[288]]="yes",Table3[[#This Row],[Column2]],"")</f>
        <v/>
      </c>
      <c r="AR578" s="45" t="str">
        <f>IF(Table3[[#This Row],[144]]="yes",Table3[[#This Row],[Column3]],"")</f>
        <v/>
      </c>
      <c r="AS578" s="45" t="str">
        <f>IF(Table3[[#This Row],[26]]="yes",Table3[[#This Row],[Column4]],"")</f>
        <v/>
      </c>
      <c r="AT578" s="45" t="str">
        <f>IF(Table3[[#This Row],[51]]="yes",Table3[[#This Row],[Column5]],"")</f>
        <v/>
      </c>
      <c r="AU578" s="29" t="str">
        <f>IF(COUNTBLANK(Table3[[#This Row],[Date 1]:[Date 8]])=7,IF(Table3[[#This Row],[Column9]]&lt;&gt;"",IF(SUM(L578:S578)&lt;&gt;0,Table3[[#This Row],[Column9]],""),""),(SUBSTITUTE(TRIM(SUBSTITUTE(AO578&amp;","&amp;AP578&amp;","&amp;AQ578&amp;","&amp;AR578&amp;","&amp;AS578&amp;","&amp;AT578&amp;",",","," "))," ",", ")))</f>
        <v/>
      </c>
      <c r="AV578" s="35" t="str">
        <f>IF(COUNTBLANK(L578:AC578)&lt;&gt;13,IF(Table3[[#This Row],[Comments]]="Please order in multiples of 20. Minimum order of 100.",IF(COUNTBLANK(Table3[[#This Row],[Date 1]:[Order]])=12,"",1),1),IF(OR(F578="yes",G578="yes",H578="yes",I578="yes",J578="yes",K578="yes"="yes"),1,""))</f>
        <v/>
      </c>
    </row>
    <row r="579" spans="2:48" ht="36" thickBot="1" x14ac:dyDescent="0.4">
      <c r="B579" s="164">
        <v>7220</v>
      </c>
      <c r="C579" s="16" t="s">
        <v>3282</v>
      </c>
      <c r="D579" s="32" t="s">
        <v>123</v>
      </c>
      <c r="E579" s="118"/>
      <c r="F579" s="119" t="s">
        <v>128</v>
      </c>
      <c r="G579" s="30" t="s">
        <v>21</v>
      </c>
      <c r="H579" s="30" t="s">
        <v>128</v>
      </c>
      <c r="I579" s="30" t="s">
        <v>128</v>
      </c>
      <c r="J579" s="30" t="s">
        <v>21</v>
      </c>
      <c r="K579" s="30" t="s">
        <v>21</v>
      </c>
      <c r="L579" s="22"/>
      <c r="M579" s="20"/>
      <c r="N579" s="20"/>
      <c r="O579" s="20"/>
      <c r="P579" s="20"/>
      <c r="Q579" s="20"/>
      <c r="R579" s="20"/>
      <c r="S579" s="120"/>
      <c r="T579" s="181" t="str">
        <f>Table3[[#This Row],[Column12]]</f>
        <v>Auto:</v>
      </c>
      <c r="U579" s="25"/>
      <c r="V579" s="51" t="str">
        <f>IF(Table3[[#This Row],[TagOrderMethod]]="Ratio:","plants per 1 tag",IF(Table3[[#This Row],[TagOrderMethod]]="tags included","",IF(Table3[[#This Row],[TagOrderMethod]]="Qty:","tags",IF(Table3[[#This Row],[TagOrderMethod]]="Auto:",IF(U579&lt;&gt;"","tags","")))))</f>
        <v/>
      </c>
      <c r="W579" s="17">
        <v>50</v>
      </c>
      <c r="X579" s="17" t="str">
        <f>IF(ISNUMBER(SEARCH("tag",Table3[[#This Row],[Notes]])), "Yes", "No")</f>
        <v>No</v>
      </c>
      <c r="Y579" s="17" t="str">
        <f>IF(Table3[[#This Row],[Column11]]="yes","tags included","Auto:")</f>
        <v>Auto:</v>
      </c>
      <c r="Z5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Row],[TagOrderMethod]]="Auto:",IF(U579&gt;0,U579,IF(COUNTBLANK(L579:S579)=8,"",(IF(Table3[[#This Row],[Column11]]&lt;&gt;"no",Table3[[#This Row],[Size]]*(SUM(Table3[[#This Row],[Date 1]:[Date 8]])),"")))),""))),(Table3[[#This Row],[Bundle]])),"")</f>
        <v/>
      </c>
      <c r="AB579" s="94" t="str">
        <f t="shared" ref="AB579:AB642" si="10">IF(SUM(L579:S579)&gt;0,SUM(L579:S579) &amp;" units","")</f>
        <v/>
      </c>
      <c r="AC579" s="75"/>
      <c r="AD579" s="42"/>
      <c r="AE579" s="43"/>
      <c r="AF579" s="44"/>
      <c r="AG579" s="134" t="s">
        <v>2827</v>
      </c>
      <c r="AH579" s="134" t="s">
        <v>21</v>
      </c>
      <c r="AI579" s="134" t="s">
        <v>2828</v>
      </c>
      <c r="AJ579" s="134" t="s">
        <v>2829</v>
      </c>
      <c r="AK579" s="134" t="s">
        <v>21</v>
      </c>
      <c r="AL579" s="134" t="s">
        <v>21</v>
      </c>
      <c r="AM579" s="134" t="b">
        <f>IF(AND(Table3[[#This Row],[Column68]]=TRUE,COUNTBLANK(Table3[[#This Row],[Date 1]:[Date 8]])=8),TRUE,FALSE)</f>
        <v>0</v>
      </c>
      <c r="AN579" s="134" t="b">
        <f>COUNTIF(Table3[[#This Row],[512]:[51]],"yes")&gt;0</f>
        <v>0</v>
      </c>
      <c r="AO579" s="45" t="str">
        <f>IF(Table3[[#This Row],[512]]="yes",Table3[[#This Row],[Column1]],"")</f>
        <v/>
      </c>
      <c r="AP579" s="45" t="str">
        <f>IF(Table3[[#This Row],[250]]="yes",Table3[[#This Row],[Column1.5]],"")</f>
        <v/>
      </c>
      <c r="AQ579" s="45" t="str">
        <f>IF(Table3[[#This Row],[288]]="yes",Table3[[#This Row],[Column2]],"")</f>
        <v/>
      </c>
      <c r="AR579" s="45" t="str">
        <f>IF(Table3[[#This Row],[144]]="yes",Table3[[#This Row],[Column3]],"")</f>
        <v/>
      </c>
      <c r="AS579" s="45" t="str">
        <f>IF(Table3[[#This Row],[26]]="yes",Table3[[#This Row],[Column4]],"")</f>
        <v/>
      </c>
      <c r="AT579" s="45" t="str">
        <f>IF(Table3[[#This Row],[51]]="yes",Table3[[#This Row],[Column5]],"")</f>
        <v/>
      </c>
      <c r="AU579" s="29" t="str">
        <f>IF(COUNTBLANK(Table3[[#This Row],[Date 1]:[Date 8]])=7,IF(Table3[[#This Row],[Column9]]&lt;&gt;"",IF(SUM(L579:S579)&lt;&gt;0,Table3[[#This Row],[Column9]],""),""),(SUBSTITUTE(TRIM(SUBSTITUTE(AO579&amp;","&amp;AP579&amp;","&amp;AQ579&amp;","&amp;AR579&amp;","&amp;AS579&amp;","&amp;AT579&amp;",",","," "))," ",", ")))</f>
        <v/>
      </c>
      <c r="AV579" s="35" t="str">
        <f>IF(COUNTBLANK(L579:AC579)&lt;&gt;13,IF(Table3[[#This Row],[Comments]]="Please order in multiples of 20. Minimum order of 100.",IF(COUNTBLANK(Table3[[#This Row],[Date 1]:[Order]])=12,"",1),1),IF(OR(F579="yes",G579="yes",H579="yes",I579="yes",J579="yes",K579="yes"="yes"),1,""))</f>
        <v/>
      </c>
    </row>
    <row r="580" spans="2:48" ht="36" thickBot="1" x14ac:dyDescent="0.4">
      <c r="B580" s="164">
        <v>7230</v>
      </c>
      <c r="C580" s="16" t="s">
        <v>3282</v>
      </c>
      <c r="D580" s="32" t="s">
        <v>124</v>
      </c>
      <c r="E580" s="118"/>
      <c r="F580" s="119" t="s">
        <v>128</v>
      </c>
      <c r="G580" s="30" t="s">
        <v>21</v>
      </c>
      <c r="H580" s="30" t="s">
        <v>128</v>
      </c>
      <c r="I580" s="30" t="s">
        <v>128</v>
      </c>
      <c r="J580" s="30" t="s">
        <v>21</v>
      </c>
      <c r="K580" s="30" t="s">
        <v>21</v>
      </c>
      <c r="L580" s="22"/>
      <c r="M580" s="20"/>
      <c r="N580" s="20"/>
      <c r="O580" s="20"/>
      <c r="P580" s="20"/>
      <c r="Q580" s="20"/>
      <c r="R580" s="20"/>
      <c r="S580" s="120"/>
      <c r="T580" s="181" t="str">
        <f>Table3[[#This Row],[Column12]]</f>
        <v>Auto:</v>
      </c>
      <c r="U580" s="25"/>
      <c r="V580" s="51" t="str">
        <f>IF(Table3[[#This Row],[TagOrderMethod]]="Ratio:","plants per 1 tag",IF(Table3[[#This Row],[TagOrderMethod]]="tags included","",IF(Table3[[#This Row],[TagOrderMethod]]="Qty:","tags",IF(Table3[[#This Row],[TagOrderMethod]]="Auto:",IF(U580&lt;&gt;"","tags","")))))</f>
        <v/>
      </c>
      <c r="W580" s="17">
        <v>50</v>
      </c>
      <c r="X580" s="17" t="str">
        <f>IF(ISNUMBER(SEARCH("tag",Table3[[#This Row],[Notes]])), "Yes", "No")</f>
        <v>No</v>
      </c>
      <c r="Y580" s="17" t="str">
        <f>IF(Table3[[#This Row],[Column11]]="yes","tags included","Auto:")</f>
        <v>Auto:</v>
      </c>
      <c r="Z5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Row],[TagOrderMethod]]="Auto:",IF(U580&gt;0,U580,IF(COUNTBLANK(L580:S580)=8,"",(IF(Table3[[#This Row],[Column11]]&lt;&gt;"no",Table3[[#This Row],[Size]]*(SUM(Table3[[#This Row],[Date 1]:[Date 8]])),"")))),""))),(Table3[[#This Row],[Bundle]])),"")</f>
        <v/>
      </c>
      <c r="AB580" s="94" t="str">
        <f t="shared" si="10"/>
        <v/>
      </c>
      <c r="AC580" s="75"/>
      <c r="AD580" s="42"/>
      <c r="AE580" s="43"/>
      <c r="AF580" s="44"/>
      <c r="AG580" s="134" t="s">
        <v>4867</v>
      </c>
      <c r="AH580" s="134" t="s">
        <v>21</v>
      </c>
      <c r="AI580" s="134" t="s">
        <v>4868</v>
      </c>
      <c r="AJ580" s="134" t="s">
        <v>4869</v>
      </c>
      <c r="AK580" s="134" t="s">
        <v>21</v>
      </c>
      <c r="AL580" s="134" t="s">
        <v>21</v>
      </c>
      <c r="AM580" s="134" t="b">
        <f>IF(AND(Table3[[#This Row],[Column68]]=TRUE,COUNTBLANK(Table3[[#This Row],[Date 1]:[Date 8]])=8),TRUE,FALSE)</f>
        <v>0</v>
      </c>
      <c r="AN580" s="134" t="b">
        <f>COUNTIF(Table3[[#This Row],[512]:[51]],"yes")&gt;0</f>
        <v>0</v>
      </c>
      <c r="AO580" s="45" t="str">
        <f>IF(Table3[[#This Row],[512]]="yes",Table3[[#This Row],[Column1]],"")</f>
        <v/>
      </c>
      <c r="AP580" s="45" t="str">
        <f>IF(Table3[[#This Row],[250]]="yes",Table3[[#This Row],[Column1.5]],"")</f>
        <v/>
      </c>
      <c r="AQ580" s="45" t="str">
        <f>IF(Table3[[#This Row],[288]]="yes",Table3[[#This Row],[Column2]],"")</f>
        <v/>
      </c>
      <c r="AR580" s="45" t="str">
        <f>IF(Table3[[#This Row],[144]]="yes",Table3[[#This Row],[Column3]],"")</f>
        <v/>
      </c>
      <c r="AS580" s="45" t="str">
        <f>IF(Table3[[#This Row],[26]]="yes",Table3[[#This Row],[Column4]],"")</f>
        <v/>
      </c>
      <c r="AT580" s="45" t="str">
        <f>IF(Table3[[#This Row],[51]]="yes",Table3[[#This Row],[Column5]],"")</f>
        <v/>
      </c>
      <c r="AU580" s="29" t="str">
        <f>IF(COUNTBLANK(Table3[[#This Row],[Date 1]:[Date 8]])=7,IF(Table3[[#This Row],[Column9]]&lt;&gt;"",IF(SUM(L580:S580)&lt;&gt;0,Table3[[#This Row],[Column9]],""),""),(SUBSTITUTE(TRIM(SUBSTITUTE(AO580&amp;","&amp;AP580&amp;","&amp;AQ580&amp;","&amp;AR580&amp;","&amp;AS580&amp;","&amp;AT580&amp;",",","," "))," ",", ")))</f>
        <v/>
      </c>
      <c r="AV580" s="35" t="str">
        <f>IF(COUNTBLANK(L580:AC580)&lt;&gt;13,IF(Table3[[#This Row],[Comments]]="Please order in multiples of 20. Minimum order of 100.",IF(COUNTBLANK(Table3[[#This Row],[Date 1]:[Order]])=12,"",1),1),IF(OR(F580="yes",G580="yes",H580="yes",I580="yes",J580="yes",K580="yes"="yes"),1,""))</f>
        <v/>
      </c>
    </row>
    <row r="581" spans="2:48" ht="36" thickBot="1" x14ac:dyDescent="0.4">
      <c r="B581" s="164">
        <v>7235</v>
      </c>
      <c r="C581" s="16" t="s">
        <v>3282</v>
      </c>
      <c r="D581" s="32" t="s">
        <v>125</v>
      </c>
      <c r="E581" s="118"/>
      <c r="F581" s="119" t="s">
        <v>128</v>
      </c>
      <c r="G581" s="30" t="s">
        <v>21</v>
      </c>
      <c r="H581" s="30" t="s">
        <v>128</v>
      </c>
      <c r="I581" s="30" t="s">
        <v>128</v>
      </c>
      <c r="J581" s="30" t="s">
        <v>21</v>
      </c>
      <c r="K581" s="30" t="s">
        <v>21</v>
      </c>
      <c r="L581" s="22"/>
      <c r="M581" s="20"/>
      <c r="N581" s="20"/>
      <c r="O581" s="20"/>
      <c r="P581" s="20"/>
      <c r="Q581" s="20"/>
      <c r="R581" s="20"/>
      <c r="S581" s="120"/>
      <c r="T581" s="181" t="str">
        <f>Table3[[#This Row],[Column12]]</f>
        <v>Auto:</v>
      </c>
      <c r="U581" s="25"/>
      <c r="V581" s="51" t="str">
        <f>IF(Table3[[#This Row],[TagOrderMethod]]="Ratio:","plants per 1 tag",IF(Table3[[#This Row],[TagOrderMethod]]="tags included","",IF(Table3[[#This Row],[TagOrderMethod]]="Qty:","tags",IF(Table3[[#This Row],[TagOrderMethod]]="Auto:",IF(U581&lt;&gt;"","tags","")))))</f>
        <v/>
      </c>
      <c r="W581" s="17">
        <v>50</v>
      </c>
      <c r="X581" s="17" t="str">
        <f>IF(ISNUMBER(SEARCH("tag",Table3[[#This Row],[Notes]])), "Yes", "No")</f>
        <v>No</v>
      </c>
      <c r="Y581" s="17" t="str">
        <f>IF(Table3[[#This Row],[Column11]]="yes","tags included","Auto:")</f>
        <v>Auto:</v>
      </c>
      <c r="Z5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Row],[TagOrderMethod]]="Auto:",IF(U581&gt;0,U581,IF(COUNTBLANK(L581:S581)=8,"",(IF(Table3[[#This Row],[Column11]]&lt;&gt;"no",Table3[[#This Row],[Size]]*(SUM(Table3[[#This Row],[Date 1]:[Date 8]])),"")))),""))),(Table3[[#This Row],[Bundle]])),"")</f>
        <v/>
      </c>
      <c r="AB581" s="94" t="str">
        <f t="shared" si="10"/>
        <v/>
      </c>
      <c r="AC581" s="75"/>
      <c r="AD581" s="42"/>
      <c r="AE581" s="43"/>
      <c r="AF581" s="44"/>
      <c r="AG581" s="134" t="s">
        <v>4870</v>
      </c>
      <c r="AH581" s="134" t="s">
        <v>21</v>
      </c>
      <c r="AI581" s="134" t="s">
        <v>4871</v>
      </c>
      <c r="AJ581" s="134" t="s">
        <v>4872</v>
      </c>
      <c r="AK581" s="134" t="s">
        <v>21</v>
      </c>
      <c r="AL581" s="134" t="s">
        <v>21</v>
      </c>
      <c r="AM581" s="134" t="b">
        <f>IF(AND(Table3[[#This Row],[Column68]]=TRUE,COUNTBLANK(Table3[[#This Row],[Date 1]:[Date 8]])=8),TRUE,FALSE)</f>
        <v>0</v>
      </c>
      <c r="AN581" s="134" t="b">
        <f>COUNTIF(Table3[[#This Row],[512]:[51]],"yes")&gt;0</f>
        <v>0</v>
      </c>
      <c r="AO581" s="45" t="str">
        <f>IF(Table3[[#This Row],[512]]="yes",Table3[[#This Row],[Column1]],"")</f>
        <v/>
      </c>
      <c r="AP581" s="45" t="str">
        <f>IF(Table3[[#This Row],[250]]="yes",Table3[[#This Row],[Column1.5]],"")</f>
        <v/>
      </c>
      <c r="AQ581" s="45" t="str">
        <f>IF(Table3[[#This Row],[288]]="yes",Table3[[#This Row],[Column2]],"")</f>
        <v/>
      </c>
      <c r="AR581" s="45" t="str">
        <f>IF(Table3[[#This Row],[144]]="yes",Table3[[#This Row],[Column3]],"")</f>
        <v/>
      </c>
      <c r="AS581" s="45" t="str">
        <f>IF(Table3[[#This Row],[26]]="yes",Table3[[#This Row],[Column4]],"")</f>
        <v/>
      </c>
      <c r="AT581" s="45" t="str">
        <f>IF(Table3[[#This Row],[51]]="yes",Table3[[#This Row],[Column5]],"")</f>
        <v/>
      </c>
      <c r="AU581" s="29" t="str">
        <f>IF(COUNTBLANK(Table3[[#This Row],[Date 1]:[Date 8]])=7,IF(Table3[[#This Row],[Column9]]&lt;&gt;"",IF(SUM(L581:S581)&lt;&gt;0,Table3[[#This Row],[Column9]],""),""),(SUBSTITUTE(TRIM(SUBSTITUTE(AO581&amp;","&amp;AP581&amp;","&amp;AQ581&amp;","&amp;AR581&amp;","&amp;AS581&amp;","&amp;AT581&amp;",",","," "))," ",", ")))</f>
        <v/>
      </c>
      <c r="AV581" s="35" t="str">
        <f>IF(COUNTBLANK(L581:AC581)&lt;&gt;13,IF(Table3[[#This Row],[Comments]]="Please order in multiples of 20. Minimum order of 100.",IF(COUNTBLANK(Table3[[#This Row],[Date 1]:[Order]])=12,"",1),1),IF(OR(F581="yes",G581="yes",H581="yes",I581="yes",J581="yes",K581="yes"="yes"),1,""))</f>
        <v/>
      </c>
    </row>
    <row r="582" spans="2:48" ht="36" thickBot="1" x14ac:dyDescent="0.4">
      <c r="B582" s="164">
        <v>7265</v>
      </c>
      <c r="C582" s="16" t="s">
        <v>3282</v>
      </c>
      <c r="D582" s="32" t="s">
        <v>1566</v>
      </c>
      <c r="E582" s="118"/>
      <c r="F582" s="119" t="s">
        <v>128</v>
      </c>
      <c r="G582" s="30" t="s">
        <v>21</v>
      </c>
      <c r="H582" s="30" t="s">
        <v>128</v>
      </c>
      <c r="I582" s="30" t="s">
        <v>128</v>
      </c>
      <c r="J582" s="30" t="s">
        <v>21</v>
      </c>
      <c r="K582" s="30" t="s">
        <v>21</v>
      </c>
      <c r="L582" s="22"/>
      <c r="M582" s="20"/>
      <c r="N582" s="20"/>
      <c r="O582" s="20"/>
      <c r="P582" s="20"/>
      <c r="Q582" s="20"/>
      <c r="R582" s="20"/>
      <c r="S582" s="120"/>
      <c r="T582" s="181" t="str">
        <f>Table3[[#This Row],[Column12]]</f>
        <v>Auto:</v>
      </c>
      <c r="U582" s="25"/>
      <c r="V582" s="51" t="str">
        <f>IF(Table3[[#This Row],[TagOrderMethod]]="Ratio:","plants per 1 tag",IF(Table3[[#This Row],[TagOrderMethod]]="tags included","",IF(Table3[[#This Row],[TagOrderMethod]]="Qty:","tags",IF(Table3[[#This Row],[TagOrderMethod]]="Auto:",IF(U582&lt;&gt;"","tags","")))))</f>
        <v/>
      </c>
      <c r="W582" s="17">
        <v>50</v>
      </c>
      <c r="X582" s="17" t="str">
        <f>IF(ISNUMBER(SEARCH("tag",Table3[[#This Row],[Notes]])), "Yes", "No")</f>
        <v>No</v>
      </c>
      <c r="Y582" s="17" t="str">
        <f>IF(Table3[[#This Row],[Column11]]="yes","tags included","Auto:")</f>
        <v>Auto:</v>
      </c>
      <c r="Z5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Row],[TagOrderMethod]]="Auto:",IF(U582&gt;0,U582,IF(COUNTBLANK(L582:S582)=8,"",(IF(Table3[[#This Row],[Column11]]&lt;&gt;"no",Table3[[#This Row],[Size]]*(SUM(Table3[[#This Row],[Date 1]:[Date 8]])),"")))),""))),(Table3[[#This Row],[Bundle]])),"")</f>
        <v/>
      </c>
      <c r="AB582" s="94" t="str">
        <f t="shared" si="10"/>
        <v/>
      </c>
      <c r="AC582" s="75"/>
      <c r="AD582" s="42"/>
      <c r="AE582" s="43"/>
      <c r="AF582" s="44"/>
      <c r="AG582" s="134" t="s">
        <v>4873</v>
      </c>
      <c r="AH582" s="134" t="s">
        <v>21</v>
      </c>
      <c r="AI582" s="134" t="s">
        <v>4874</v>
      </c>
      <c r="AJ582" s="134" t="s">
        <v>4875</v>
      </c>
      <c r="AK582" s="134" t="s">
        <v>21</v>
      </c>
      <c r="AL582" s="134" t="s">
        <v>21</v>
      </c>
      <c r="AM582" s="134" t="b">
        <f>IF(AND(Table3[[#This Row],[Column68]]=TRUE,COUNTBLANK(Table3[[#This Row],[Date 1]:[Date 8]])=8),TRUE,FALSE)</f>
        <v>0</v>
      </c>
      <c r="AN582" s="134" t="b">
        <f>COUNTIF(Table3[[#This Row],[512]:[51]],"yes")&gt;0</f>
        <v>0</v>
      </c>
      <c r="AO582" s="45" t="str">
        <f>IF(Table3[[#This Row],[512]]="yes",Table3[[#This Row],[Column1]],"")</f>
        <v/>
      </c>
      <c r="AP582" s="45" t="str">
        <f>IF(Table3[[#This Row],[250]]="yes",Table3[[#This Row],[Column1.5]],"")</f>
        <v/>
      </c>
      <c r="AQ582" s="45" t="str">
        <f>IF(Table3[[#This Row],[288]]="yes",Table3[[#This Row],[Column2]],"")</f>
        <v/>
      </c>
      <c r="AR582" s="45" t="str">
        <f>IF(Table3[[#This Row],[144]]="yes",Table3[[#This Row],[Column3]],"")</f>
        <v/>
      </c>
      <c r="AS582" s="45" t="str">
        <f>IF(Table3[[#This Row],[26]]="yes",Table3[[#This Row],[Column4]],"")</f>
        <v/>
      </c>
      <c r="AT582" s="45" t="str">
        <f>IF(Table3[[#This Row],[51]]="yes",Table3[[#This Row],[Column5]],"")</f>
        <v/>
      </c>
      <c r="AU582" s="29" t="str">
        <f>IF(COUNTBLANK(Table3[[#This Row],[Date 1]:[Date 8]])=7,IF(Table3[[#This Row],[Column9]]&lt;&gt;"",IF(SUM(L582:S582)&lt;&gt;0,Table3[[#This Row],[Column9]],""),""),(SUBSTITUTE(TRIM(SUBSTITUTE(AO582&amp;","&amp;AP582&amp;","&amp;AQ582&amp;","&amp;AR582&amp;","&amp;AS582&amp;","&amp;AT582&amp;",",","," "))," ",", ")))</f>
        <v/>
      </c>
      <c r="AV582" s="35" t="str">
        <f>IF(COUNTBLANK(L582:AC582)&lt;&gt;13,IF(Table3[[#This Row],[Comments]]="Please order in multiples of 20. Minimum order of 100.",IF(COUNTBLANK(Table3[[#This Row],[Date 1]:[Order]])=12,"",1),1),IF(OR(F582="yes",G582="yes",H582="yes",I582="yes",J582="yes",K582="yes"="yes"),1,""))</f>
        <v/>
      </c>
    </row>
    <row r="583" spans="2:48" ht="36" thickBot="1" x14ac:dyDescent="0.4">
      <c r="B583" s="164">
        <v>7280</v>
      </c>
      <c r="C583" s="16" t="s">
        <v>3282</v>
      </c>
      <c r="D583" s="32" t="s">
        <v>126</v>
      </c>
      <c r="E583" s="118"/>
      <c r="F583" s="119" t="s">
        <v>128</v>
      </c>
      <c r="G583" s="30" t="s">
        <v>21</v>
      </c>
      <c r="H583" s="30" t="s">
        <v>128</v>
      </c>
      <c r="I583" s="30" t="s">
        <v>128</v>
      </c>
      <c r="J583" s="30" t="s">
        <v>21</v>
      </c>
      <c r="K583" s="30" t="s">
        <v>21</v>
      </c>
      <c r="L583" s="22"/>
      <c r="M583" s="20"/>
      <c r="N583" s="20"/>
      <c r="O583" s="20"/>
      <c r="P583" s="20"/>
      <c r="Q583" s="20"/>
      <c r="R583" s="20"/>
      <c r="S583" s="120"/>
      <c r="T583" s="181" t="str">
        <f>Table3[[#This Row],[Column12]]</f>
        <v>Auto:</v>
      </c>
      <c r="U583" s="25"/>
      <c r="V583" s="51" t="str">
        <f>IF(Table3[[#This Row],[TagOrderMethod]]="Ratio:","plants per 1 tag",IF(Table3[[#This Row],[TagOrderMethod]]="tags included","",IF(Table3[[#This Row],[TagOrderMethod]]="Qty:","tags",IF(Table3[[#This Row],[TagOrderMethod]]="Auto:",IF(U583&lt;&gt;"","tags","")))))</f>
        <v/>
      </c>
      <c r="W583" s="17">
        <v>50</v>
      </c>
      <c r="X583" s="17" t="str">
        <f>IF(ISNUMBER(SEARCH("tag",Table3[[#This Row],[Notes]])), "Yes", "No")</f>
        <v>No</v>
      </c>
      <c r="Y583" s="17" t="str">
        <f>IF(Table3[[#This Row],[Column11]]="yes","tags included","Auto:")</f>
        <v>Auto:</v>
      </c>
      <c r="Z5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Row],[TagOrderMethod]]="Auto:",IF(U583&gt;0,U583,IF(COUNTBLANK(L583:S583)=8,"",(IF(Table3[[#This Row],[Column11]]&lt;&gt;"no",Table3[[#This Row],[Size]]*(SUM(Table3[[#This Row],[Date 1]:[Date 8]])),"")))),""))),(Table3[[#This Row],[Bundle]])),"")</f>
        <v/>
      </c>
      <c r="AB583" s="94" t="str">
        <f t="shared" si="10"/>
        <v/>
      </c>
      <c r="AC583" s="75"/>
      <c r="AD583" s="42"/>
      <c r="AE583" s="43"/>
      <c r="AF583" s="44"/>
      <c r="AG583" s="134" t="s">
        <v>4876</v>
      </c>
      <c r="AH583" s="134" t="s">
        <v>21</v>
      </c>
      <c r="AI583" s="134" t="s">
        <v>4877</v>
      </c>
      <c r="AJ583" s="134" t="s">
        <v>4878</v>
      </c>
      <c r="AK583" s="134" t="s">
        <v>21</v>
      </c>
      <c r="AL583" s="134" t="s">
        <v>21</v>
      </c>
      <c r="AM583" s="134" t="b">
        <f>IF(AND(Table3[[#This Row],[Column68]]=TRUE,COUNTBLANK(Table3[[#This Row],[Date 1]:[Date 8]])=8),TRUE,FALSE)</f>
        <v>0</v>
      </c>
      <c r="AN583" s="134" t="b">
        <f>COUNTIF(Table3[[#This Row],[512]:[51]],"yes")&gt;0</f>
        <v>0</v>
      </c>
      <c r="AO583" s="45" t="str">
        <f>IF(Table3[[#This Row],[512]]="yes",Table3[[#This Row],[Column1]],"")</f>
        <v/>
      </c>
      <c r="AP583" s="45" t="str">
        <f>IF(Table3[[#This Row],[250]]="yes",Table3[[#This Row],[Column1.5]],"")</f>
        <v/>
      </c>
      <c r="AQ583" s="45" t="str">
        <f>IF(Table3[[#This Row],[288]]="yes",Table3[[#This Row],[Column2]],"")</f>
        <v/>
      </c>
      <c r="AR583" s="45" t="str">
        <f>IF(Table3[[#This Row],[144]]="yes",Table3[[#This Row],[Column3]],"")</f>
        <v/>
      </c>
      <c r="AS583" s="45" t="str">
        <f>IF(Table3[[#This Row],[26]]="yes",Table3[[#This Row],[Column4]],"")</f>
        <v/>
      </c>
      <c r="AT583" s="45" t="str">
        <f>IF(Table3[[#This Row],[51]]="yes",Table3[[#This Row],[Column5]],"")</f>
        <v/>
      </c>
      <c r="AU583" s="29" t="str">
        <f>IF(COUNTBLANK(Table3[[#This Row],[Date 1]:[Date 8]])=7,IF(Table3[[#This Row],[Column9]]&lt;&gt;"",IF(SUM(L583:S583)&lt;&gt;0,Table3[[#This Row],[Column9]],""),""),(SUBSTITUTE(TRIM(SUBSTITUTE(AO583&amp;","&amp;AP583&amp;","&amp;AQ583&amp;","&amp;AR583&amp;","&amp;AS583&amp;","&amp;AT583&amp;",",","," "))," ",", ")))</f>
        <v/>
      </c>
      <c r="AV583" s="35" t="str">
        <f>IF(COUNTBLANK(L583:AC583)&lt;&gt;13,IF(Table3[[#This Row],[Comments]]="Please order in multiples of 20. Minimum order of 100.",IF(COUNTBLANK(Table3[[#This Row],[Date 1]:[Order]])=12,"",1),1),IF(OR(F583="yes",G583="yes",H583="yes",I583="yes",J583="yes",K583="yes"="yes"),1,""))</f>
        <v/>
      </c>
    </row>
    <row r="584" spans="2:48" ht="36" thickBot="1" x14ac:dyDescent="0.4">
      <c r="B584" s="164">
        <v>7290</v>
      </c>
      <c r="C584" s="16" t="s">
        <v>3282</v>
      </c>
      <c r="D584" s="32" t="s">
        <v>776</v>
      </c>
      <c r="E584" s="118"/>
      <c r="F584" s="119" t="s">
        <v>128</v>
      </c>
      <c r="G584" s="30" t="s">
        <v>21</v>
      </c>
      <c r="H584" s="30" t="s">
        <v>128</v>
      </c>
      <c r="I584" s="30" t="s">
        <v>128</v>
      </c>
      <c r="J584" s="30" t="s">
        <v>21</v>
      </c>
      <c r="K584" s="30" t="s">
        <v>21</v>
      </c>
      <c r="L584" s="22"/>
      <c r="M584" s="20"/>
      <c r="N584" s="20"/>
      <c r="O584" s="20"/>
      <c r="P584" s="20"/>
      <c r="Q584" s="20"/>
      <c r="R584" s="20"/>
      <c r="S584" s="120"/>
      <c r="T584" s="181" t="str">
        <f>Table3[[#This Row],[Column12]]</f>
        <v>Auto:</v>
      </c>
      <c r="U584" s="25"/>
      <c r="V584" s="51" t="str">
        <f>IF(Table3[[#This Row],[TagOrderMethod]]="Ratio:","plants per 1 tag",IF(Table3[[#This Row],[TagOrderMethod]]="tags included","",IF(Table3[[#This Row],[TagOrderMethod]]="Qty:","tags",IF(Table3[[#This Row],[TagOrderMethod]]="Auto:",IF(U584&lt;&gt;"","tags","")))))</f>
        <v/>
      </c>
      <c r="W584" s="17">
        <v>50</v>
      </c>
      <c r="X584" s="17" t="str">
        <f>IF(ISNUMBER(SEARCH("tag",Table3[[#This Row],[Notes]])), "Yes", "No")</f>
        <v>No</v>
      </c>
      <c r="Y584" s="17" t="str">
        <f>IF(Table3[[#This Row],[Column11]]="yes","tags included","Auto:")</f>
        <v>Auto:</v>
      </c>
      <c r="Z5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Row],[TagOrderMethod]]="Auto:",IF(U584&gt;0,U584,IF(COUNTBLANK(L584:S584)=8,"",(IF(Table3[[#This Row],[Column11]]&lt;&gt;"no",Table3[[#This Row],[Size]]*(SUM(Table3[[#This Row],[Date 1]:[Date 8]])),"")))),""))),(Table3[[#This Row],[Bundle]])),"")</f>
        <v/>
      </c>
      <c r="AB584" s="94" t="str">
        <f t="shared" si="10"/>
        <v/>
      </c>
      <c r="AC584" s="75"/>
      <c r="AD584" s="42"/>
      <c r="AE584" s="43"/>
      <c r="AF584" s="44"/>
      <c r="AG584" s="134" t="s">
        <v>4879</v>
      </c>
      <c r="AH584" s="134" t="s">
        <v>21</v>
      </c>
      <c r="AI584" s="134" t="s">
        <v>4880</v>
      </c>
      <c r="AJ584" s="134" t="s">
        <v>4881</v>
      </c>
      <c r="AK584" s="134" t="s">
        <v>21</v>
      </c>
      <c r="AL584" s="134" t="s">
        <v>21</v>
      </c>
      <c r="AM584" s="134" t="b">
        <f>IF(AND(Table3[[#This Row],[Column68]]=TRUE,COUNTBLANK(Table3[[#This Row],[Date 1]:[Date 8]])=8),TRUE,FALSE)</f>
        <v>0</v>
      </c>
      <c r="AN584" s="134" t="b">
        <f>COUNTIF(Table3[[#This Row],[512]:[51]],"yes")&gt;0</f>
        <v>0</v>
      </c>
      <c r="AO584" s="45" t="str">
        <f>IF(Table3[[#This Row],[512]]="yes",Table3[[#This Row],[Column1]],"")</f>
        <v/>
      </c>
      <c r="AP584" s="45" t="str">
        <f>IF(Table3[[#This Row],[250]]="yes",Table3[[#This Row],[Column1.5]],"")</f>
        <v/>
      </c>
      <c r="AQ584" s="45" t="str">
        <f>IF(Table3[[#This Row],[288]]="yes",Table3[[#This Row],[Column2]],"")</f>
        <v/>
      </c>
      <c r="AR584" s="45" t="str">
        <f>IF(Table3[[#This Row],[144]]="yes",Table3[[#This Row],[Column3]],"")</f>
        <v/>
      </c>
      <c r="AS584" s="45" t="str">
        <f>IF(Table3[[#This Row],[26]]="yes",Table3[[#This Row],[Column4]],"")</f>
        <v/>
      </c>
      <c r="AT584" s="45" t="str">
        <f>IF(Table3[[#This Row],[51]]="yes",Table3[[#This Row],[Column5]],"")</f>
        <v/>
      </c>
      <c r="AU584" s="29" t="str">
        <f>IF(COUNTBLANK(Table3[[#This Row],[Date 1]:[Date 8]])=7,IF(Table3[[#This Row],[Column9]]&lt;&gt;"",IF(SUM(L584:S584)&lt;&gt;0,Table3[[#This Row],[Column9]],""),""),(SUBSTITUTE(TRIM(SUBSTITUTE(AO584&amp;","&amp;AP584&amp;","&amp;AQ584&amp;","&amp;AR584&amp;","&amp;AS584&amp;","&amp;AT584&amp;",",","," "))," ",", ")))</f>
        <v/>
      </c>
      <c r="AV584" s="35" t="str">
        <f>IF(COUNTBLANK(L584:AC584)&lt;&gt;13,IF(Table3[[#This Row],[Comments]]="Please order in multiples of 20. Minimum order of 100.",IF(COUNTBLANK(Table3[[#This Row],[Date 1]:[Order]])=12,"",1),1),IF(OR(F584="yes",G584="yes",H584="yes",I584="yes",J584="yes",K584="yes"="yes"),1,""))</f>
        <v/>
      </c>
    </row>
    <row r="585" spans="2:48" ht="36" thickBot="1" x14ac:dyDescent="0.4">
      <c r="B585" s="164">
        <v>7300</v>
      </c>
      <c r="C585" s="16" t="s">
        <v>3282</v>
      </c>
      <c r="D585" s="32" t="s">
        <v>1567</v>
      </c>
      <c r="E585" s="118"/>
      <c r="F585" s="119" t="s">
        <v>128</v>
      </c>
      <c r="G585" s="30" t="s">
        <v>21</v>
      </c>
      <c r="H585" s="30" t="s">
        <v>128</v>
      </c>
      <c r="I585" s="30" t="s">
        <v>128</v>
      </c>
      <c r="J585" s="30" t="s">
        <v>21</v>
      </c>
      <c r="K585" s="30" t="s">
        <v>21</v>
      </c>
      <c r="L585" s="22"/>
      <c r="M585" s="20"/>
      <c r="N585" s="20"/>
      <c r="O585" s="20"/>
      <c r="P585" s="20"/>
      <c r="Q585" s="20"/>
      <c r="R585" s="20"/>
      <c r="S585" s="120"/>
      <c r="T585" s="181" t="str">
        <f>Table3[[#This Row],[Column12]]</f>
        <v>Auto:</v>
      </c>
      <c r="U585" s="25"/>
      <c r="V585" s="51" t="str">
        <f>IF(Table3[[#This Row],[TagOrderMethod]]="Ratio:","plants per 1 tag",IF(Table3[[#This Row],[TagOrderMethod]]="tags included","",IF(Table3[[#This Row],[TagOrderMethod]]="Qty:","tags",IF(Table3[[#This Row],[TagOrderMethod]]="Auto:",IF(U585&lt;&gt;"","tags","")))))</f>
        <v/>
      </c>
      <c r="W585" s="17">
        <v>50</v>
      </c>
      <c r="X585" s="17" t="str">
        <f>IF(ISNUMBER(SEARCH("tag",Table3[[#This Row],[Notes]])), "Yes", "No")</f>
        <v>No</v>
      </c>
      <c r="Y585" s="17" t="str">
        <f>IF(Table3[[#This Row],[Column11]]="yes","tags included","Auto:")</f>
        <v>Auto:</v>
      </c>
      <c r="Z5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Row],[TagOrderMethod]]="Auto:",IF(U585&gt;0,U585,IF(COUNTBLANK(L585:S585)=8,"",(IF(Table3[[#This Row],[Column11]]&lt;&gt;"no",Table3[[#This Row],[Size]]*(SUM(Table3[[#This Row],[Date 1]:[Date 8]])),"")))),""))),(Table3[[#This Row],[Bundle]])),"")</f>
        <v/>
      </c>
      <c r="AB585" s="94" t="str">
        <f t="shared" si="10"/>
        <v/>
      </c>
      <c r="AC585" s="75"/>
      <c r="AD585" s="42"/>
      <c r="AE585" s="43"/>
      <c r="AF585" s="44"/>
      <c r="AG585" s="134" t="s">
        <v>4882</v>
      </c>
      <c r="AH585" s="134" t="s">
        <v>21</v>
      </c>
      <c r="AI585" s="134" t="s">
        <v>4883</v>
      </c>
      <c r="AJ585" s="134" t="s">
        <v>4884</v>
      </c>
      <c r="AK585" s="134" t="s">
        <v>21</v>
      </c>
      <c r="AL585" s="134" t="s">
        <v>21</v>
      </c>
      <c r="AM585" s="134" t="b">
        <f>IF(AND(Table3[[#This Row],[Column68]]=TRUE,COUNTBLANK(Table3[[#This Row],[Date 1]:[Date 8]])=8),TRUE,FALSE)</f>
        <v>0</v>
      </c>
      <c r="AN585" s="134" t="b">
        <f>COUNTIF(Table3[[#This Row],[512]:[51]],"yes")&gt;0</f>
        <v>0</v>
      </c>
      <c r="AO585" s="45" t="str">
        <f>IF(Table3[[#This Row],[512]]="yes",Table3[[#This Row],[Column1]],"")</f>
        <v/>
      </c>
      <c r="AP585" s="45" t="str">
        <f>IF(Table3[[#This Row],[250]]="yes",Table3[[#This Row],[Column1.5]],"")</f>
        <v/>
      </c>
      <c r="AQ585" s="45" t="str">
        <f>IF(Table3[[#This Row],[288]]="yes",Table3[[#This Row],[Column2]],"")</f>
        <v/>
      </c>
      <c r="AR585" s="45" t="str">
        <f>IF(Table3[[#This Row],[144]]="yes",Table3[[#This Row],[Column3]],"")</f>
        <v/>
      </c>
      <c r="AS585" s="45" t="str">
        <f>IF(Table3[[#This Row],[26]]="yes",Table3[[#This Row],[Column4]],"")</f>
        <v/>
      </c>
      <c r="AT585" s="45" t="str">
        <f>IF(Table3[[#This Row],[51]]="yes",Table3[[#This Row],[Column5]],"")</f>
        <v/>
      </c>
      <c r="AU585" s="29" t="str">
        <f>IF(COUNTBLANK(Table3[[#This Row],[Date 1]:[Date 8]])=7,IF(Table3[[#This Row],[Column9]]&lt;&gt;"",IF(SUM(L585:S585)&lt;&gt;0,Table3[[#This Row],[Column9]],""),""),(SUBSTITUTE(TRIM(SUBSTITUTE(AO585&amp;","&amp;AP585&amp;","&amp;AQ585&amp;","&amp;AR585&amp;","&amp;AS585&amp;","&amp;AT585&amp;",",","," "))," ",", ")))</f>
        <v/>
      </c>
      <c r="AV585" s="35" t="str">
        <f>IF(COUNTBLANK(L585:AC585)&lt;&gt;13,IF(Table3[[#This Row],[Comments]]="Please order in multiples of 20. Minimum order of 100.",IF(COUNTBLANK(Table3[[#This Row],[Date 1]:[Order]])=12,"",1),1),IF(OR(F585="yes",G585="yes",H585="yes",I585="yes",J585="yes",K585="yes"="yes"),1,""))</f>
        <v/>
      </c>
    </row>
    <row r="586" spans="2:48" ht="36" thickBot="1" x14ac:dyDescent="0.4">
      <c r="B586" s="164">
        <v>7400</v>
      </c>
      <c r="C586" s="16" t="s">
        <v>3282</v>
      </c>
      <c r="D586" s="32" t="s">
        <v>3336</v>
      </c>
      <c r="E586" s="118"/>
      <c r="F586" s="119" t="s">
        <v>128</v>
      </c>
      <c r="G586" s="30" t="s">
        <v>21</v>
      </c>
      <c r="H586" s="30" t="s">
        <v>128</v>
      </c>
      <c r="I586" s="30" t="s">
        <v>128</v>
      </c>
      <c r="J586" s="30" t="s">
        <v>21</v>
      </c>
      <c r="K586" s="30" t="s">
        <v>21</v>
      </c>
      <c r="L586" s="22"/>
      <c r="M586" s="20"/>
      <c r="N586" s="20"/>
      <c r="O586" s="20"/>
      <c r="P586" s="20"/>
      <c r="Q586" s="20"/>
      <c r="R586" s="20"/>
      <c r="S586" s="120"/>
      <c r="T586" s="181" t="str">
        <f>Table3[[#This Row],[Column12]]</f>
        <v>Auto:</v>
      </c>
      <c r="U586" s="25"/>
      <c r="V586" s="51" t="str">
        <f>IF(Table3[[#This Row],[TagOrderMethod]]="Ratio:","plants per 1 tag",IF(Table3[[#This Row],[TagOrderMethod]]="tags included","",IF(Table3[[#This Row],[TagOrderMethod]]="Qty:","tags",IF(Table3[[#This Row],[TagOrderMethod]]="Auto:",IF(U586&lt;&gt;"","tags","")))))</f>
        <v/>
      </c>
      <c r="W586" s="17">
        <v>50</v>
      </c>
      <c r="X586" s="17" t="str">
        <f>IF(ISNUMBER(SEARCH("tag",Table3[[#This Row],[Notes]])), "Yes", "No")</f>
        <v>No</v>
      </c>
      <c r="Y586" s="17" t="str">
        <f>IF(Table3[[#This Row],[Column11]]="yes","tags included","Auto:")</f>
        <v>Auto:</v>
      </c>
      <c r="Z5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Row],[TagOrderMethod]]="Auto:",IF(U586&gt;0,U586,IF(COUNTBLANK(L586:S586)=8,"",(IF(Table3[[#This Row],[Column11]]&lt;&gt;"no",Table3[[#This Row],[Size]]*(SUM(Table3[[#This Row],[Date 1]:[Date 8]])),"")))),""))),(Table3[[#This Row],[Bundle]])),"")</f>
        <v/>
      </c>
      <c r="AB586" s="94" t="str">
        <f t="shared" si="10"/>
        <v/>
      </c>
      <c r="AC586" s="75"/>
      <c r="AD586" s="42"/>
      <c r="AE586" s="43"/>
      <c r="AF586" s="44"/>
      <c r="AG586" s="134" t="s">
        <v>4885</v>
      </c>
      <c r="AH586" s="134" t="s">
        <v>21</v>
      </c>
      <c r="AI586" s="134" t="s">
        <v>4886</v>
      </c>
      <c r="AJ586" s="134" t="s">
        <v>4887</v>
      </c>
      <c r="AK586" s="134" t="s">
        <v>21</v>
      </c>
      <c r="AL586" s="134" t="s">
        <v>21</v>
      </c>
      <c r="AM586" s="134" t="b">
        <f>IF(AND(Table3[[#This Row],[Column68]]=TRUE,COUNTBLANK(Table3[[#This Row],[Date 1]:[Date 8]])=8),TRUE,FALSE)</f>
        <v>0</v>
      </c>
      <c r="AN586" s="134" t="b">
        <f>COUNTIF(Table3[[#This Row],[512]:[51]],"yes")&gt;0</f>
        <v>0</v>
      </c>
      <c r="AO586" s="45" t="str">
        <f>IF(Table3[[#This Row],[512]]="yes",Table3[[#This Row],[Column1]],"")</f>
        <v/>
      </c>
      <c r="AP586" s="45" t="str">
        <f>IF(Table3[[#This Row],[250]]="yes",Table3[[#This Row],[Column1.5]],"")</f>
        <v/>
      </c>
      <c r="AQ586" s="45" t="str">
        <f>IF(Table3[[#This Row],[288]]="yes",Table3[[#This Row],[Column2]],"")</f>
        <v/>
      </c>
      <c r="AR586" s="45" t="str">
        <f>IF(Table3[[#This Row],[144]]="yes",Table3[[#This Row],[Column3]],"")</f>
        <v/>
      </c>
      <c r="AS586" s="45" t="str">
        <f>IF(Table3[[#This Row],[26]]="yes",Table3[[#This Row],[Column4]],"")</f>
        <v/>
      </c>
      <c r="AT586" s="45" t="str">
        <f>IF(Table3[[#This Row],[51]]="yes",Table3[[#This Row],[Column5]],"")</f>
        <v/>
      </c>
      <c r="AU586" s="29" t="str">
        <f>IF(COUNTBLANK(Table3[[#This Row],[Date 1]:[Date 8]])=7,IF(Table3[[#This Row],[Column9]]&lt;&gt;"",IF(SUM(L586:S586)&lt;&gt;0,Table3[[#This Row],[Column9]],""),""),(SUBSTITUTE(TRIM(SUBSTITUTE(AO586&amp;","&amp;AP586&amp;","&amp;AQ586&amp;","&amp;AR586&amp;","&amp;AS586&amp;","&amp;AT586&amp;",",","," "))," ",", ")))</f>
        <v/>
      </c>
      <c r="AV586" s="35" t="str">
        <f>IF(COUNTBLANK(L586:AC586)&lt;&gt;13,IF(Table3[[#This Row],[Comments]]="Please order in multiples of 20. Minimum order of 100.",IF(COUNTBLANK(Table3[[#This Row],[Date 1]:[Order]])=12,"",1),1),IF(OR(F586="yes",G586="yes",H586="yes",I586="yes",J586="yes",K586="yes"="yes"),1,""))</f>
        <v/>
      </c>
    </row>
    <row r="587" spans="2:48" ht="36" thickBot="1" x14ac:dyDescent="0.4">
      <c r="B587" s="164">
        <v>7410</v>
      </c>
      <c r="C587" s="16" t="s">
        <v>3282</v>
      </c>
      <c r="D587" s="32" t="s">
        <v>969</v>
      </c>
      <c r="E587" s="118"/>
      <c r="F587" s="119" t="s">
        <v>128</v>
      </c>
      <c r="G587" s="30" t="s">
        <v>128</v>
      </c>
      <c r="H587" s="30" t="s">
        <v>128</v>
      </c>
      <c r="I587" s="30" t="s">
        <v>128</v>
      </c>
      <c r="J587" s="30" t="s">
        <v>21</v>
      </c>
      <c r="K587" s="30" t="s">
        <v>21</v>
      </c>
      <c r="L587" s="22"/>
      <c r="M587" s="20"/>
      <c r="N587" s="20"/>
      <c r="O587" s="20"/>
      <c r="P587" s="20"/>
      <c r="Q587" s="20"/>
      <c r="R587" s="20"/>
      <c r="S587" s="120"/>
      <c r="T587" s="181" t="str">
        <f>Table3[[#This Row],[Column12]]</f>
        <v>Auto:</v>
      </c>
      <c r="U587" s="25"/>
      <c r="V587" s="51" t="str">
        <f>IF(Table3[[#This Row],[TagOrderMethod]]="Ratio:","plants per 1 tag",IF(Table3[[#This Row],[TagOrderMethod]]="tags included","",IF(Table3[[#This Row],[TagOrderMethod]]="Qty:","tags",IF(Table3[[#This Row],[TagOrderMethod]]="Auto:",IF(U587&lt;&gt;"","tags","")))))</f>
        <v/>
      </c>
      <c r="W587" s="17">
        <v>50</v>
      </c>
      <c r="X587" s="17" t="str">
        <f>IF(ISNUMBER(SEARCH("tag",Table3[[#This Row],[Notes]])), "Yes", "No")</f>
        <v>No</v>
      </c>
      <c r="Y587" s="17" t="str">
        <f>IF(Table3[[#This Row],[Column11]]="yes","tags included","Auto:")</f>
        <v>Auto:</v>
      </c>
      <c r="Z5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Row],[TagOrderMethod]]="Auto:",IF(U587&gt;0,U587,IF(COUNTBLANK(L587:S587)=8,"",(IF(Table3[[#This Row],[Column11]]&lt;&gt;"no",Table3[[#This Row],[Size]]*(SUM(Table3[[#This Row],[Date 1]:[Date 8]])),"")))),""))),(Table3[[#This Row],[Bundle]])),"")</f>
        <v/>
      </c>
      <c r="AB587" s="94" t="str">
        <f t="shared" si="10"/>
        <v/>
      </c>
      <c r="AC587" s="75"/>
      <c r="AD587" s="42"/>
      <c r="AE587" s="43"/>
      <c r="AF587" s="44"/>
      <c r="AG587" s="134" t="s">
        <v>4888</v>
      </c>
      <c r="AH587" s="134" t="s">
        <v>4889</v>
      </c>
      <c r="AI587" s="134" t="s">
        <v>4890</v>
      </c>
      <c r="AJ587" s="134" t="s">
        <v>4891</v>
      </c>
      <c r="AK587" s="134" t="s">
        <v>21</v>
      </c>
      <c r="AL587" s="134" t="s">
        <v>21</v>
      </c>
      <c r="AM587" s="134" t="b">
        <f>IF(AND(Table3[[#This Row],[Column68]]=TRUE,COUNTBLANK(Table3[[#This Row],[Date 1]:[Date 8]])=8),TRUE,FALSE)</f>
        <v>0</v>
      </c>
      <c r="AN587" s="134" t="b">
        <f>COUNTIF(Table3[[#This Row],[512]:[51]],"yes")&gt;0</f>
        <v>0</v>
      </c>
      <c r="AO587" s="45" t="str">
        <f>IF(Table3[[#This Row],[512]]="yes",Table3[[#This Row],[Column1]],"")</f>
        <v/>
      </c>
      <c r="AP587" s="45" t="str">
        <f>IF(Table3[[#This Row],[250]]="yes",Table3[[#This Row],[Column1.5]],"")</f>
        <v/>
      </c>
      <c r="AQ587" s="45" t="str">
        <f>IF(Table3[[#This Row],[288]]="yes",Table3[[#This Row],[Column2]],"")</f>
        <v/>
      </c>
      <c r="AR587" s="45" t="str">
        <f>IF(Table3[[#This Row],[144]]="yes",Table3[[#This Row],[Column3]],"")</f>
        <v/>
      </c>
      <c r="AS587" s="45" t="str">
        <f>IF(Table3[[#This Row],[26]]="yes",Table3[[#This Row],[Column4]],"")</f>
        <v/>
      </c>
      <c r="AT587" s="45" t="str">
        <f>IF(Table3[[#This Row],[51]]="yes",Table3[[#This Row],[Column5]],"")</f>
        <v/>
      </c>
      <c r="AU587" s="29" t="str">
        <f>IF(COUNTBLANK(Table3[[#This Row],[Date 1]:[Date 8]])=7,IF(Table3[[#This Row],[Column9]]&lt;&gt;"",IF(SUM(L587:S587)&lt;&gt;0,Table3[[#This Row],[Column9]],""),""),(SUBSTITUTE(TRIM(SUBSTITUTE(AO587&amp;","&amp;AP587&amp;","&amp;AQ587&amp;","&amp;AR587&amp;","&amp;AS587&amp;","&amp;AT587&amp;",",","," "))," ",", ")))</f>
        <v/>
      </c>
      <c r="AV587" s="35" t="str">
        <f>IF(COUNTBLANK(L587:AC587)&lt;&gt;13,IF(Table3[[#This Row],[Comments]]="Please order in multiples of 20. Minimum order of 100.",IF(COUNTBLANK(Table3[[#This Row],[Date 1]:[Order]])=12,"",1),1),IF(OR(F587="yes",G587="yes",H587="yes",I587="yes",J587="yes",K587="yes"="yes"),1,""))</f>
        <v/>
      </c>
    </row>
    <row r="588" spans="2:48" ht="36" thickBot="1" x14ac:dyDescent="0.4">
      <c r="B588" s="164">
        <v>7415</v>
      </c>
      <c r="C588" s="16" t="s">
        <v>3282</v>
      </c>
      <c r="D588" s="32" t="s">
        <v>777</v>
      </c>
      <c r="E588" s="118"/>
      <c r="F588" s="119" t="s">
        <v>128</v>
      </c>
      <c r="G588" s="30" t="s">
        <v>21</v>
      </c>
      <c r="H588" s="30" t="s">
        <v>128</v>
      </c>
      <c r="I588" s="30" t="s">
        <v>128</v>
      </c>
      <c r="J588" s="30" t="s">
        <v>21</v>
      </c>
      <c r="K588" s="30" t="s">
        <v>21</v>
      </c>
      <c r="L588" s="22"/>
      <c r="M588" s="20"/>
      <c r="N588" s="20"/>
      <c r="O588" s="20"/>
      <c r="P588" s="20"/>
      <c r="Q588" s="20"/>
      <c r="R588" s="20"/>
      <c r="S588" s="120"/>
      <c r="T588" s="181" t="str">
        <f>Table3[[#This Row],[Column12]]</f>
        <v>Auto:</v>
      </c>
      <c r="U588" s="25"/>
      <c r="V588" s="51" t="str">
        <f>IF(Table3[[#This Row],[TagOrderMethod]]="Ratio:","plants per 1 tag",IF(Table3[[#This Row],[TagOrderMethod]]="tags included","",IF(Table3[[#This Row],[TagOrderMethod]]="Qty:","tags",IF(Table3[[#This Row],[TagOrderMethod]]="Auto:",IF(U588&lt;&gt;"","tags","")))))</f>
        <v/>
      </c>
      <c r="W588" s="17">
        <v>50</v>
      </c>
      <c r="X588" s="17" t="str">
        <f>IF(ISNUMBER(SEARCH("tag",Table3[[#This Row],[Notes]])), "Yes", "No")</f>
        <v>No</v>
      </c>
      <c r="Y588" s="17" t="str">
        <f>IF(Table3[[#This Row],[Column11]]="yes","tags included","Auto:")</f>
        <v>Auto:</v>
      </c>
      <c r="Z5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Row],[TagOrderMethod]]="Auto:",IF(U588&gt;0,U588,IF(COUNTBLANK(L588:S588)=8,"",(IF(Table3[[#This Row],[Column11]]&lt;&gt;"no",Table3[[#This Row],[Size]]*(SUM(Table3[[#This Row],[Date 1]:[Date 8]])),"")))),""))),(Table3[[#This Row],[Bundle]])),"")</f>
        <v/>
      </c>
      <c r="AB588" s="94" t="str">
        <f t="shared" si="10"/>
        <v/>
      </c>
      <c r="AC588" s="75"/>
      <c r="AD588" s="42"/>
      <c r="AE588" s="43"/>
      <c r="AF588" s="44"/>
      <c r="AG588" s="134" t="s">
        <v>4892</v>
      </c>
      <c r="AH588" s="134" t="s">
        <v>21</v>
      </c>
      <c r="AI588" s="134" t="s">
        <v>4893</v>
      </c>
      <c r="AJ588" s="134" t="s">
        <v>4894</v>
      </c>
      <c r="AK588" s="134" t="s">
        <v>21</v>
      </c>
      <c r="AL588" s="134" t="s">
        <v>21</v>
      </c>
      <c r="AM588" s="134" t="b">
        <f>IF(AND(Table3[[#This Row],[Column68]]=TRUE,COUNTBLANK(Table3[[#This Row],[Date 1]:[Date 8]])=8),TRUE,FALSE)</f>
        <v>0</v>
      </c>
      <c r="AN588" s="134" t="b">
        <f>COUNTIF(Table3[[#This Row],[512]:[51]],"yes")&gt;0</f>
        <v>0</v>
      </c>
      <c r="AO588" s="45" t="str">
        <f>IF(Table3[[#This Row],[512]]="yes",Table3[[#This Row],[Column1]],"")</f>
        <v/>
      </c>
      <c r="AP588" s="45" t="str">
        <f>IF(Table3[[#This Row],[250]]="yes",Table3[[#This Row],[Column1.5]],"")</f>
        <v/>
      </c>
      <c r="AQ588" s="45" t="str">
        <f>IF(Table3[[#This Row],[288]]="yes",Table3[[#This Row],[Column2]],"")</f>
        <v/>
      </c>
      <c r="AR588" s="45" t="str">
        <f>IF(Table3[[#This Row],[144]]="yes",Table3[[#This Row],[Column3]],"")</f>
        <v/>
      </c>
      <c r="AS588" s="45" t="str">
        <f>IF(Table3[[#This Row],[26]]="yes",Table3[[#This Row],[Column4]],"")</f>
        <v/>
      </c>
      <c r="AT588" s="45" t="str">
        <f>IF(Table3[[#This Row],[51]]="yes",Table3[[#This Row],[Column5]],"")</f>
        <v/>
      </c>
      <c r="AU588" s="29" t="str">
        <f>IF(COUNTBLANK(Table3[[#This Row],[Date 1]:[Date 8]])=7,IF(Table3[[#This Row],[Column9]]&lt;&gt;"",IF(SUM(L588:S588)&lt;&gt;0,Table3[[#This Row],[Column9]],""),""),(SUBSTITUTE(TRIM(SUBSTITUTE(AO588&amp;","&amp;AP588&amp;","&amp;AQ588&amp;","&amp;AR588&amp;","&amp;AS588&amp;","&amp;AT588&amp;",",","," "))," ",", ")))</f>
        <v/>
      </c>
      <c r="AV588" s="35" t="str">
        <f>IF(COUNTBLANK(L588:AC588)&lt;&gt;13,IF(Table3[[#This Row],[Comments]]="Please order in multiples of 20. Minimum order of 100.",IF(COUNTBLANK(Table3[[#This Row],[Date 1]:[Order]])=12,"",1),1),IF(OR(F588="yes",G588="yes",H588="yes",I588="yes",J588="yes",K588="yes"="yes"),1,""))</f>
        <v/>
      </c>
    </row>
    <row r="589" spans="2:48" ht="36" thickBot="1" x14ac:dyDescent="0.4">
      <c r="B589" s="164">
        <v>7420</v>
      </c>
      <c r="C589" s="16" t="s">
        <v>3282</v>
      </c>
      <c r="D589" s="32" t="s">
        <v>493</v>
      </c>
      <c r="E589" s="118"/>
      <c r="F589" s="119" t="s">
        <v>128</v>
      </c>
      <c r="G589" s="30" t="s">
        <v>21</v>
      </c>
      <c r="H589" s="30" t="s">
        <v>128</v>
      </c>
      <c r="I589" s="30" t="s">
        <v>128</v>
      </c>
      <c r="J589" s="30" t="s">
        <v>21</v>
      </c>
      <c r="K589" s="30" t="s">
        <v>21</v>
      </c>
      <c r="L589" s="22"/>
      <c r="M589" s="20"/>
      <c r="N589" s="20"/>
      <c r="O589" s="20"/>
      <c r="P589" s="20"/>
      <c r="Q589" s="20"/>
      <c r="R589" s="20"/>
      <c r="S589" s="120"/>
      <c r="T589" s="181" t="str">
        <f>Table3[[#This Row],[Column12]]</f>
        <v>Auto:</v>
      </c>
      <c r="U589" s="25"/>
      <c r="V589" s="51" t="str">
        <f>IF(Table3[[#This Row],[TagOrderMethod]]="Ratio:","plants per 1 tag",IF(Table3[[#This Row],[TagOrderMethod]]="tags included","",IF(Table3[[#This Row],[TagOrderMethod]]="Qty:","tags",IF(Table3[[#This Row],[TagOrderMethod]]="Auto:",IF(U589&lt;&gt;"","tags","")))))</f>
        <v/>
      </c>
      <c r="W589" s="17">
        <v>50</v>
      </c>
      <c r="X589" s="17" t="str">
        <f>IF(ISNUMBER(SEARCH("tag",Table3[[#This Row],[Notes]])), "Yes", "No")</f>
        <v>No</v>
      </c>
      <c r="Y589" s="17" t="str">
        <f>IF(Table3[[#This Row],[Column11]]="yes","tags included","Auto:")</f>
        <v>Auto:</v>
      </c>
      <c r="Z5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Row],[TagOrderMethod]]="Auto:",IF(U589&gt;0,U589,IF(COUNTBLANK(L589:S589)=8,"",(IF(Table3[[#This Row],[Column11]]&lt;&gt;"no",Table3[[#This Row],[Size]]*(SUM(Table3[[#This Row],[Date 1]:[Date 8]])),"")))),""))),(Table3[[#This Row],[Bundle]])),"")</f>
        <v/>
      </c>
      <c r="AB589" s="94" t="str">
        <f t="shared" si="10"/>
        <v/>
      </c>
      <c r="AC589" s="75"/>
      <c r="AD589" s="42"/>
      <c r="AE589" s="43"/>
      <c r="AF589" s="44"/>
      <c r="AG589" s="134" t="s">
        <v>4895</v>
      </c>
      <c r="AH589" s="134" t="s">
        <v>21</v>
      </c>
      <c r="AI589" s="134" t="s">
        <v>4896</v>
      </c>
      <c r="AJ589" s="134" t="s">
        <v>4897</v>
      </c>
      <c r="AK589" s="134" t="s">
        <v>21</v>
      </c>
      <c r="AL589" s="134" t="s">
        <v>21</v>
      </c>
      <c r="AM589" s="134" t="b">
        <f>IF(AND(Table3[[#This Row],[Column68]]=TRUE,COUNTBLANK(Table3[[#This Row],[Date 1]:[Date 8]])=8),TRUE,FALSE)</f>
        <v>0</v>
      </c>
      <c r="AN589" s="134" t="b">
        <f>COUNTIF(Table3[[#This Row],[512]:[51]],"yes")&gt;0</f>
        <v>0</v>
      </c>
      <c r="AO589" s="45" t="str">
        <f>IF(Table3[[#This Row],[512]]="yes",Table3[[#This Row],[Column1]],"")</f>
        <v/>
      </c>
      <c r="AP589" s="45" t="str">
        <f>IF(Table3[[#This Row],[250]]="yes",Table3[[#This Row],[Column1.5]],"")</f>
        <v/>
      </c>
      <c r="AQ589" s="45" t="str">
        <f>IF(Table3[[#This Row],[288]]="yes",Table3[[#This Row],[Column2]],"")</f>
        <v/>
      </c>
      <c r="AR589" s="45" t="str">
        <f>IF(Table3[[#This Row],[144]]="yes",Table3[[#This Row],[Column3]],"")</f>
        <v/>
      </c>
      <c r="AS589" s="45" t="str">
        <f>IF(Table3[[#This Row],[26]]="yes",Table3[[#This Row],[Column4]],"")</f>
        <v/>
      </c>
      <c r="AT589" s="45" t="str">
        <f>IF(Table3[[#This Row],[51]]="yes",Table3[[#This Row],[Column5]],"")</f>
        <v/>
      </c>
      <c r="AU589" s="29" t="str">
        <f>IF(COUNTBLANK(Table3[[#This Row],[Date 1]:[Date 8]])=7,IF(Table3[[#This Row],[Column9]]&lt;&gt;"",IF(SUM(L589:S589)&lt;&gt;0,Table3[[#This Row],[Column9]],""),""),(SUBSTITUTE(TRIM(SUBSTITUTE(AO589&amp;","&amp;AP589&amp;","&amp;AQ589&amp;","&amp;AR589&amp;","&amp;AS589&amp;","&amp;AT589&amp;",",","," "))," ",", ")))</f>
        <v/>
      </c>
      <c r="AV589" s="35" t="str">
        <f>IF(COUNTBLANK(L589:AC589)&lt;&gt;13,IF(Table3[[#This Row],[Comments]]="Please order in multiples of 20. Minimum order of 100.",IF(COUNTBLANK(Table3[[#This Row],[Date 1]:[Order]])=12,"",1),1),IF(OR(F589="yes",G589="yes",H589="yes",I589="yes",J589="yes",K589="yes"="yes"),1,""))</f>
        <v/>
      </c>
    </row>
    <row r="590" spans="2:48" ht="36" thickBot="1" x14ac:dyDescent="0.4">
      <c r="B590" s="164">
        <v>7425</v>
      </c>
      <c r="C590" s="16" t="s">
        <v>3282</v>
      </c>
      <c r="D590" s="32" t="s">
        <v>778</v>
      </c>
      <c r="E590" s="118"/>
      <c r="F590" s="119" t="s">
        <v>128</v>
      </c>
      <c r="G590" s="30" t="s">
        <v>21</v>
      </c>
      <c r="H590" s="30" t="s">
        <v>128</v>
      </c>
      <c r="I590" s="30" t="s">
        <v>128</v>
      </c>
      <c r="J590" s="30" t="s">
        <v>21</v>
      </c>
      <c r="K590" s="30" t="s">
        <v>21</v>
      </c>
      <c r="L590" s="22"/>
      <c r="M590" s="20"/>
      <c r="N590" s="20"/>
      <c r="O590" s="20"/>
      <c r="P590" s="20"/>
      <c r="Q590" s="20"/>
      <c r="R590" s="20"/>
      <c r="S590" s="120"/>
      <c r="T590" s="181" t="str">
        <f>Table3[[#This Row],[Column12]]</f>
        <v>Auto:</v>
      </c>
      <c r="U590" s="25"/>
      <c r="V590" s="51" t="str">
        <f>IF(Table3[[#This Row],[TagOrderMethod]]="Ratio:","plants per 1 tag",IF(Table3[[#This Row],[TagOrderMethod]]="tags included","",IF(Table3[[#This Row],[TagOrderMethod]]="Qty:","tags",IF(Table3[[#This Row],[TagOrderMethod]]="Auto:",IF(U590&lt;&gt;"","tags","")))))</f>
        <v/>
      </c>
      <c r="W590" s="17">
        <v>50</v>
      </c>
      <c r="X590" s="17" t="str">
        <f>IF(ISNUMBER(SEARCH("tag",Table3[[#This Row],[Notes]])), "Yes", "No")</f>
        <v>No</v>
      </c>
      <c r="Y590" s="17" t="str">
        <f>IF(Table3[[#This Row],[Column11]]="yes","tags included","Auto:")</f>
        <v>Auto:</v>
      </c>
      <c r="Z5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Row],[TagOrderMethod]]="Auto:",IF(U590&gt;0,U590,IF(COUNTBLANK(L590:S590)=8,"",(IF(Table3[[#This Row],[Column11]]&lt;&gt;"no",Table3[[#This Row],[Size]]*(SUM(Table3[[#This Row],[Date 1]:[Date 8]])),"")))),""))),(Table3[[#This Row],[Bundle]])),"")</f>
        <v/>
      </c>
      <c r="AB590" s="94" t="str">
        <f t="shared" si="10"/>
        <v/>
      </c>
      <c r="AC590" s="75"/>
      <c r="AD590" s="42"/>
      <c r="AE590" s="43"/>
      <c r="AF590" s="44"/>
      <c r="AG590" s="134" t="s">
        <v>2830</v>
      </c>
      <c r="AH590" s="134" t="s">
        <v>21</v>
      </c>
      <c r="AI590" s="134" t="s">
        <v>2831</v>
      </c>
      <c r="AJ590" s="134" t="s">
        <v>2832</v>
      </c>
      <c r="AK590" s="134" t="s">
        <v>21</v>
      </c>
      <c r="AL590" s="134" t="s">
        <v>21</v>
      </c>
      <c r="AM590" s="134" t="b">
        <f>IF(AND(Table3[[#This Row],[Column68]]=TRUE,COUNTBLANK(Table3[[#This Row],[Date 1]:[Date 8]])=8),TRUE,FALSE)</f>
        <v>0</v>
      </c>
      <c r="AN590" s="134" t="b">
        <f>COUNTIF(Table3[[#This Row],[512]:[51]],"yes")&gt;0</f>
        <v>0</v>
      </c>
      <c r="AO590" s="45" t="str">
        <f>IF(Table3[[#This Row],[512]]="yes",Table3[[#This Row],[Column1]],"")</f>
        <v/>
      </c>
      <c r="AP590" s="45" t="str">
        <f>IF(Table3[[#This Row],[250]]="yes",Table3[[#This Row],[Column1.5]],"")</f>
        <v/>
      </c>
      <c r="AQ590" s="45" t="str">
        <f>IF(Table3[[#This Row],[288]]="yes",Table3[[#This Row],[Column2]],"")</f>
        <v/>
      </c>
      <c r="AR590" s="45" t="str">
        <f>IF(Table3[[#This Row],[144]]="yes",Table3[[#This Row],[Column3]],"")</f>
        <v/>
      </c>
      <c r="AS590" s="45" t="str">
        <f>IF(Table3[[#This Row],[26]]="yes",Table3[[#This Row],[Column4]],"")</f>
        <v/>
      </c>
      <c r="AT590" s="45" t="str">
        <f>IF(Table3[[#This Row],[51]]="yes",Table3[[#This Row],[Column5]],"")</f>
        <v/>
      </c>
      <c r="AU590" s="29" t="str">
        <f>IF(COUNTBLANK(Table3[[#This Row],[Date 1]:[Date 8]])=7,IF(Table3[[#This Row],[Column9]]&lt;&gt;"",IF(SUM(L590:S590)&lt;&gt;0,Table3[[#This Row],[Column9]],""),""),(SUBSTITUTE(TRIM(SUBSTITUTE(AO590&amp;","&amp;AP590&amp;","&amp;AQ590&amp;","&amp;AR590&amp;","&amp;AS590&amp;","&amp;AT590&amp;",",","," "))," ",", ")))</f>
        <v/>
      </c>
      <c r="AV590" s="35" t="str">
        <f>IF(COUNTBLANK(L590:AC590)&lt;&gt;13,IF(Table3[[#This Row],[Comments]]="Please order in multiples of 20. Minimum order of 100.",IF(COUNTBLANK(Table3[[#This Row],[Date 1]:[Order]])=12,"",1),1),IF(OR(F590="yes",G590="yes",H590="yes",I590="yes",J590="yes",K590="yes"="yes"),1,""))</f>
        <v/>
      </c>
    </row>
    <row r="591" spans="2:48" ht="36" thickBot="1" x14ac:dyDescent="0.4">
      <c r="B591" s="164">
        <v>7430</v>
      </c>
      <c r="C591" s="16" t="s">
        <v>3282</v>
      </c>
      <c r="D591" s="32" t="s">
        <v>1568</v>
      </c>
      <c r="E591" s="118"/>
      <c r="F591" s="119" t="s">
        <v>128</v>
      </c>
      <c r="G591" s="30" t="s">
        <v>128</v>
      </c>
      <c r="H591" s="30" t="s">
        <v>128</v>
      </c>
      <c r="I591" s="30" t="s">
        <v>128</v>
      </c>
      <c r="J591" s="30" t="s">
        <v>21</v>
      </c>
      <c r="K591" s="30" t="s">
        <v>21</v>
      </c>
      <c r="L591" s="22"/>
      <c r="M591" s="20"/>
      <c r="N591" s="20"/>
      <c r="O591" s="20"/>
      <c r="P591" s="20"/>
      <c r="Q591" s="20"/>
      <c r="R591" s="20"/>
      <c r="S591" s="120"/>
      <c r="T591" s="181" t="str">
        <f>Table3[[#This Row],[Column12]]</f>
        <v>Auto:</v>
      </c>
      <c r="U591" s="25"/>
      <c r="V591" s="51" t="str">
        <f>IF(Table3[[#This Row],[TagOrderMethod]]="Ratio:","plants per 1 tag",IF(Table3[[#This Row],[TagOrderMethod]]="tags included","",IF(Table3[[#This Row],[TagOrderMethod]]="Qty:","tags",IF(Table3[[#This Row],[TagOrderMethod]]="Auto:",IF(U591&lt;&gt;"","tags","")))))</f>
        <v/>
      </c>
      <c r="W591" s="17">
        <v>50</v>
      </c>
      <c r="X591" s="17" t="str">
        <f>IF(ISNUMBER(SEARCH("tag",Table3[[#This Row],[Notes]])), "Yes", "No")</f>
        <v>No</v>
      </c>
      <c r="Y591" s="17" t="str">
        <f>IF(Table3[[#This Row],[Column11]]="yes","tags included","Auto:")</f>
        <v>Auto:</v>
      </c>
      <c r="Z5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Row],[TagOrderMethod]]="Auto:",IF(U591&gt;0,U591,IF(COUNTBLANK(L591:S591)=8,"",(IF(Table3[[#This Row],[Column11]]&lt;&gt;"no",Table3[[#This Row],[Size]]*(SUM(Table3[[#This Row],[Date 1]:[Date 8]])),"")))),""))),(Table3[[#This Row],[Bundle]])),"")</f>
        <v/>
      </c>
      <c r="AB591" s="94" t="str">
        <f t="shared" si="10"/>
        <v/>
      </c>
      <c r="AC591" s="75"/>
      <c r="AD591" s="42"/>
      <c r="AE591" s="43"/>
      <c r="AF591" s="44"/>
      <c r="AG591" s="134" t="s">
        <v>4898</v>
      </c>
      <c r="AH591" s="134" t="s">
        <v>4899</v>
      </c>
      <c r="AI591" s="134" t="s">
        <v>4900</v>
      </c>
      <c r="AJ591" s="134" t="s">
        <v>4901</v>
      </c>
      <c r="AK591" s="134" t="s">
        <v>21</v>
      </c>
      <c r="AL591" s="134" t="s">
        <v>21</v>
      </c>
      <c r="AM591" s="134" t="b">
        <f>IF(AND(Table3[[#This Row],[Column68]]=TRUE,COUNTBLANK(Table3[[#This Row],[Date 1]:[Date 8]])=8),TRUE,FALSE)</f>
        <v>0</v>
      </c>
      <c r="AN591" s="134" t="b">
        <f>COUNTIF(Table3[[#This Row],[512]:[51]],"yes")&gt;0</f>
        <v>0</v>
      </c>
      <c r="AO591" s="45" t="str">
        <f>IF(Table3[[#This Row],[512]]="yes",Table3[[#This Row],[Column1]],"")</f>
        <v/>
      </c>
      <c r="AP591" s="45" t="str">
        <f>IF(Table3[[#This Row],[250]]="yes",Table3[[#This Row],[Column1.5]],"")</f>
        <v/>
      </c>
      <c r="AQ591" s="45" t="str">
        <f>IF(Table3[[#This Row],[288]]="yes",Table3[[#This Row],[Column2]],"")</f>
        <v/>
      </c>
      <c r="AR591" s="45" t="str">
        <f>IF(Table3[[#This Row],[144]]="yes",Table3[[#This Row],[Column3]],"")</f>
        <v/>
      </c>
      <c r="AS591" s="45" t="str">
        <f>IF(Table3[[#This Row],[26]]="yes",Table3[[#This Row],[Column4]],"")</f>
        <v/>
      </c>
      <c r="AT591" s="45" t="str">
        <f>IF(Table3[[#This Row],[51]]="yes",Table3[[#This Row],[Column5]],"")</f>
        <v/>
      </c>
      <c r="AU591" s="29" t="str">
        <f>IF(COUNTBLANK(Table3[[#This Row],[Date 1]:[Date 8]])=7,IF(Table3[[#This Row],[Column9]]&lt;&gt;"",IF(SUM(L591:S591)&lt;&gt;0,Table3[[#This Row],[Column9]],""),""),(SUBSTITUTE(TRIM(SUBSTITUTE(AO591&amp;","&amp;AP591&amp;","&amp;AQ591&amp;","&amp;AR591&amp;","&amp;AS591&amp;","&amp;AT591&amp;",",","," "))," ",", ")))</f>
        <v/>
      </c>
      <c r="AV591" s="35" t="str">
        <f>IF(COUNTBLANK(L591:AC591)&lt;&gt;13,IF(Table3[[#This Row],[Comments]]="Please order in multiples of 20. Minimum order of 100.",IF(COUNTBLANK(Table3[[#This Row],[Date 1]:[Order]])=12,"",1),1),IF(OR(F591="yes",G591="yes",H591="yes",I591="yes",J591="yes",K591="yes"="yes"),1,""))</f>
        <v/>
      </c>
    </row>
    <row r="592" spans="2:48" ht="36" thickBot="1" x14ac:dyDescent="0.4">
      <c r="B592" s="164">
        <v>7435</v>
      </c>
      <c r="C592" s="16" t="s">
        <v>3282</v>
      </c>
      <c r="D592" s="32" t="s">
        <v>494</v>
      </c>
      <c r="E592" s="118"/>
      <c r="F592" s="119" t="s">
        <v>128</v>
      </c>
      <c r="G592" s="30" t="s">
        <v>21</v>
      </c>
      <c r="H592" s="30" t="s">
        <v>128</v>
      </c>
      <c r="I592" s="30" t="s">
        <v>128</v>
      </c>
      <c r="J592" s="30" t="s">
        <v>21</v>
      </c>
      <c r="K592" s="30" t="s">
        <v>21</v>
      </c>
      <c r="L592" s="22"/>
      <c r="M592" s="20"/>
      <c r="N592" s="20"/>
      <c r="O592" s="20"/>
      <c r="P592" s="20"/>
      <c r="Q592" s="20"/>
      <c r="R592" s="20"/>
      <c r="S592" s="120"/>
      <c r="T592" s="181" t="str">
        <f>Table3[[#This Row],[Column12]]</f>
        <v>Auto:</v>
      </c>
      <c r="U592" s="25"/>
      <c r="V592" s="51" t="str">
        <f>IF(Table3[[#This Row],[TagOrderMethod]]="Ratio:","plants per 1 tag",IF(Table3[[#This Row],[TagOrderMethod]]="tags included","",IF(Table3[[#This Row],[TagOrderMethod]]="Qty:","tags",IF(Table3[[#This Row],[TagOrderMethod]]="Auto:",IF(U592&lt;&gt;"","tags","")))))</f>
        <v/>
      </c>
      <c r="W592" s="17">
        <v>50</v>
      </c>
      <c r="X592" s="17" t="str">
        <f>IF(ISNUMBER(SEARCH("tag",Table3[[#This Row],[Notes]])), "Yes", "No")</f>
        <v>No</v>
      </c>
      <c r="Y592" s="17" t="str">
        <f>IF(Table3[[#This Row],[Column11]]="yes","tags included","Auto:")</f>
        <v>Auto:</v>
      </c>
      <c r="Z5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Row],[TagOrderMethod]]="Auto:",IF(U592&gt;0,U592,IF(COUNTBLANK(L592:S592)=8,"",(IF(Table3[[#This Row],[Column11]]&lt;&gt;"no",Table3[[#This Row],[Size]]*(SUM(Table3[[#This Row],[Date 1]:[Date 8]])),"")))),""))),(Table3[[#This Row],[Bundle]])),"")</f>
        <v/>
      </c>
      <c r="AB592" s="94" t="str">
        <f t="shared" si="10"/>
        <v/>
      </c>
      <c r="AC592" s="75"/>
      <c r="AD592" s="42"/>
      <c r="AE592" s="43"/>
      <c r="AF592" s="44"/>
      <c r="AG592" s="134" t="s">
        <v>1625</v>
      </c>
      <c r="AH592" s="134" t="s">
        <v>21</v>
      </c>
      <c r="AI592" s="134" t="s">
        <v>1626</v>
      </c>
      <c r="AJ592" s="134" t="s">
        <v>1627</v>
      </c>
      <c r="AK592" s="134" t="s">
        <v>21</v>
      </c>
      <c r="AL592" s="134" t="s">
        <v>21</v>
      </c>
      <c r="AM592" s="134" t="b">
        <f>IF(AND(Table3[[#This Row],[Column68]]=TRUE,COUNTBLANK(Table3[[#This Row],[Date 1]:[Date 8]])=8),TRUE,FALSE)</f>
        <v>0</v>
      </c>
      <c r="AN592" s="134" t="b">
        <f>COUNTIF(Table3[[#This Row],[512]:[51]],"yes")&gt;0</f>
        <v>0</v>
      </c>
      <c r="AO592" s="45" t="str">
        <f>IF(Table3[[#This Row],[512]]="yes",Table3[[#This Row],[Column1]],"")</f>
        <v/>
      </c>
      <c r="AP592" s="45" t="str">
        <f>IF(Table3[[#This Row],[250]]="yes",Table3[[#This Row],[Column1.5]],"")</f>
        <v/>
      </c>
      <c r="AQ592" s="45" t="str">
        <f>IF(Table3[[#This Row],[288]]="yes",Table3[[#This Row],[Column2]],"")</f>
        <v/>
      </c>
      <c r="AR592" s="45" t="str">
        <f>IF(Table3[[#This Row],[144]]="yes",Table3[[#This Row],[Column3]],"")</f>
        <v/>
      </c>
      <c r="AS592" s="45" t="str">
        <f>IF(Table3[[#This Row],[26]]="yes",Table3[[#This Row],[Column4]],"")</f>
        <v/>
      </c>
      <c r="AT592" s="45" t="str">
        <f>IF(Table3[[#This Row],[51]]="yes",Table3[[#This Row],[Column5]],"")</f>
        <v/>
      </c>
      <c r="AU592" s="29" t="str">
        <f>IF(COUNTBLANK(Table3[[#This Row],[Date 1]:[Date 8]])=7,IF(Table3[[#This Row],[Column9]]&lt;&gt;"",IF(SUM(L592:S592)&lt;&gt;0,Table3[[#This Row],[Column9]],""),""),(SUBSTITUTE(TRIM(SUBSTITUTE(AO592&amp;","&amp;AP592&amp;","&amp;AQ592&amp;","&amp;AR592&amp;","&amp;AS592&amp;","&amp;AT592&amp;",",","," "))," ",", ")))</f>
        <v/>
      </c>
      <c r="AV592" s="35" t="str">
        <f>IF(COUNTBLANK(L592:AC592)&lt;&gt;13,IF(Table3[[#This Row],[Comments]]="Please order in multiples of 20. Minimum order of 100.",IF(COUNTBLANK(Table3[[#This Row],[Date 1]:[Order]])=12,"",1),1),IF(OR(F592="yes",G592="yes",H592="yes",I592="yes",J592="yes",K592="yes"="yes"),1,""))</f>
        <v/>
      </c>
    </row>
    <row r="593" spans="2:48" ht="36" thickBot="1" x14ac:dyDescent="0.4">
      <c r="B593" s="164">
        <v>7440</v>
      </c>
      <c r="C593" s="16" t="s">
        <v>3282</v>
      </c>
      <c r="D593" s="32" t="s">
        <v>495</v>
      </c>
      <c r="E593" s="118"/>
      <c r="F593" s="119" t="s">
        <v>128</v>
      </c>
      <c r="G593" s="30" t="s">
        <v>21</v>
      </c>
      <c r="H593" s="30" t="s">
        <v>128</v>
      </c>
      <c r="I593" s="30" t="s">
        <v>128</v>
      </c>
      <c r="J593" s="30" t="s">
        <v>21</v>
      </c>
      <c r="K593" s="30" t="s">
        <v>21</v>
      </c>
      <c r="L593" s="22"/>
      <c r="M593" s="20"/>
      <c r="N593" s="20"/>
      <c r="O593" s="20"/>
      <c r="P593" s="20"/>
      <c r="Q593" s="20"/>
      <c r="R593" s="20"/>
      <c r="S593" s="120"/>
      <c r="T593" s="181" t="str">
        <f>Table3[[#This Row],[Column12]]</f>
        <v>Auto:</v>
      </c>
      <c r="U593" s="25"/>
      <c r="V593" s="51" t="str">
        <f>IF(Table3[[#This Row],[TagOrderMethod]]="Ratio:","plants per 1 tag",IF(Table3[[#This Row],[TagOrderMethod]]="tags included","",IF(Table3[[#This Row],[TagOrderMethod]]="Qty:","tags",IF(Table3[[#This Row],[TagOrderMethod]]="Auto:",IF(U593&lt;&gt;"","tags","")))))</f>
        <v/>
      </c>
      <c r="W593" s="17">
        <v>50</v>
      </c>
      <c r="X593" s="17" t="str">
        <f>IF(ISNUMBER(SEARCH("tag",Table3[[#This Row],[Notes]])), "Yes", "No")</f>
        <v>No</v>
      </c>
      <c r="Y593" s="17" t="str">
        <f>IF(Table3[[#This Row],[Column11]]="yes","tags included","Auto:")</f>
        <v>Auto:</v>
      </c>
      <c r="Z5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Row],[TagOrderMethod]]="Auto:",IF(U593&gt;0,U593,IF(COUNTBLANK(L593:S593)=8,"",(IF(Table3[[#This Row],[Column11]]&lt;&gt;"no",Table3[[#This Row],[Size]]*(SUM(Table3[[#This Row],[Date 1]:[Date 8]])),"")))),""))),(Table3[[#This Row],[Bundle]])),"")</f>
        <v/>
      </c>
      <c r="AB593" s="94" t="str">
        <f t="shared" si="10"/>
        <v/>
      </c>
      <c r="AC593" s="75"/>
      <c r="AD593" s="42"/>
      <c r="AE593" s="43"/>
      <c r="AF593" s="44"/>
      <c r="AG593" s="134" t="s">
        <v>2833</v>
      </c>
      <c r="AH593" s="134" t="s">
        <v>21</v>
      </c>
      <c r="AI593" s="134" t="s">
        <v>2834</v>
      </c>
      <c r="AJ593" s="134" t="s">
        <v>2835</v>
      </c>
      <c r="AK593" s="134" t="s">
        <v>21</v>
      </c>
      <c r="AL593" s="134" t="s">
        <v>21</v>
      </c>
      <c r="AM593" s="134" t="b">
        <f>IF(AND(Table3[[#This Row],[Column68]]=TRUE,COUNTBLANK(Table3[[#This Row],[Date 1]:[Date 8]])=8),TRUE,FALSE)</f>
        <v>0</v>
      </c>
      <c r="AN593" s="134" t="b">
        <f>COUNTIF(Table3[[#This Row],[512]:[51]],"yes")&gt;0</f>
        <v>0</v>
      </c>
      <c r="AO593" s="45" t="str">
        <f>IF(Table3[[#This Row],[512]]="yes",Table3[[#This Row],[Column1]],"")</f>
        <v/>
      </c>
      <c r="AP593" s="45" t="str">
        <f>IF(Table3[[#This Row],[250]]="yes",Table3[[#This Row],[Column1.5]],"")</f>
        <v/>
      </c>
      <c r="AQ593" s="45" t="str">
        <f>IF(Table3[[#This Row],[288]]="yes",Table3[[#This Row],[Column2]],"")</f>
        <v/>
      </c>
      <c r="AR593" s="45" t="str">
        <f>IF(Table3[[#This Row],[144]]="yes",Table3[[#This Row],[Column3]],"")</f>
        <v/>
      </c>
      <c r="AS593" s="45" t="str">
        <f>IF(Table3[[#This Row],[26]]="yes",Table3[[#This Row],[Column4]],"")</f>
        <v/>
      </c>
      <c r="AT593" s="45" t="str">
        <f>IF(Table3[[#This Row],[51]]="yes",Table3[[#This Row],[Column5]],"")</f>
        <v/>
      </c>
      <c r="AU593" s="29" t="str">
        <f>IF(COUNTBLANK(Table3[[#This Row],[Date 1]:[Date 8]])=7,IF(Table3[[#This Row],[Column9]]&lt;&gt;"",IF(SUM(L593:S593)&lt;&gt;0,Table3[[#This Row],[Column9]],""),""),(SUBSTITUTE(TRIM(SUBSTITUTE(AO593&amp;","&amp;AP593&amp;","&amp;AQ593&amp;","&amp;AR593&amp;","&amp;AS593&amp;","&amp;AT593&amp;",",","," "))," ",", ")))</f>
        <v/>
      </c>
      <c r="AV593" s="35" t="str">
        <f>IF(COUNTBLANK(L593:AC593)&lt;&gt;13,IF(Table3[[#This Row],[Comments]]="Please order in multiples of 20. Minimum order of 100.",IF(COUNTBLANK(Table3[[#This Row],[Date 1]:[Order]])=12,"",1),1),IF(OR(F593="yes",G593="yes",H593="yes",I593="yes",J593="yes",K593="yes"="yes"),1,""))</f>
        <v/>
      </c>
    </row>
    <row r="594" spans="2:48" ht="36" thickBot="1" x14ac:dyDescent="0.4">
      <c r="B594" s="164">
        <v>7445</v>
      </c>
      <c r="C594" s="16" t="s">
        <v>3282</v>
      </c>
      <c r="D594" s="32" t="s">
        <v>496</v>
      </c>
      <c r="E594" s="118"/>
      <c r="F594" s="119" t="s">
        <v>128</v>
      </c>
      <c r="G594" s="30" t="s">
        <v>128</v>
      </c>
      <c r="H594" s="30" t="s">
        <v>128</v>
      </c>
      <c r="I594" s="30" t="s">
        <v>128</v>
      </c>
      <c r="J594" s="30" t="s">
        <v>21</v>
      </c>
      <c r="K594" s="30" t="s">
        <v>21</v>
      </c>
      <c r="L594" s="22"/>
      <c r="M594" s="20"/>
      <c r="N594" s="20"/>
      <c r="O594" s="20"/>
      <c r="P594" s="20"/>
      <c r="Q594" s="20"/>
      <c r="R594" s="20"/>
      <c r="S594" s="120"/>
      <c r="T594" s="181" t="str">
        <f>Table3[[#This Row],[Column12]]</f>
        <v>Auto:</v>
      </c>
      <c r="U594" s="25"/>
      <c r="V594" s="51" t="str">
        <f>IF(Table3[[#This Row],[TagOrderMethod]]="Ratio:","plants per 1 tag",IF(Table3[[#This Row],[TagOrderMethod]]="tags included","",IF(Table3[[#This Row],[TagOrderMethod]]="Qty:","tags",IF(Table3[[#This Row],[TagOrderMethod]]="Auto:",IF(U594&lt;&gt;"","tags","")))))</f>
        <v/>
      </c>
      <c r="W594" s="17">
        <v>50</v>
      </c>
      <c r="X594" s="17" t="str">
        <f>IF(ISNUMBER(SEARCH("tag",Table3[[#This Row],[Notes]])), "Yes", "No")</f>
        <v>No</v>
      </c>
      <c r="Y594" s="17" t="str">
        <f>IF(Table3[[#This Row],[Column11]]="yes","tags included","Auto:")</f>
        <v>Auto:</v>
      </c>
      <c r="Z5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Row],[TagOrderMethod]]="Auto:",IF(U594&gt;0,U594,IF(COUNTBLANK(L594:S594)=8,"",(IF(Table3[[#This Row],[Column11]]&lt;&gt;"no",Table3[[#This Row],[Size]]*(SUM(Table3[[#This Row],[Date 1]:[Date 8]])),"")))),""))),(Table3[[#This Row],[Bundle]])),"")</f>
        <v/>
      </c>
      <c r="AB594" s="94" t="str">
        <f t="shared" si="10"/>
        <v/>
      </c>
      <c r="AC594" s="75"/>
      <c r="AD594" s="42"/>
      <c r="AE594" s="43"/>
      <c r="AF594" s="44"/>
      <c r="AG594" s="134" t="s">
        <v>4902</v>
      </c>
      <c r="AH594" s="134" t="s">
        <v>4903</v>
      </c>
      <c r="AI594" s="134" t="s">
        <v>4904</v>
      </c>
      <c r="AJ594" s="134" t="s">
        <v>4905</v>
      </c>
      <c r="AK594" s="134" t="s">
        <v>21</v>
      </c>
      <c r="AL594" s="134" t="s">
        <v>21</v>
      </c>
      <c r="AM594" s="134" t="b">
        <f>IF(AND(Table3[[#This Row],[Column68]]=TRUE,COUNTBLANK(Table3[[#This Row],[Date 1]:[Date 8]])=8),TRUE,FALSE)</f>
        <v>0</v>
      </c>
      <c r="AN594" s="134" t="b">
        <f>COUNTIF(Table3[[#This Row],[512]:[51]],"yes")&gt;0</f>
        <v>0</v>
      </c>
      <c r="AO594" s="45" t="str">
        <f>IF(Table3[[#This Row],[512]]="yes",Table3[[#This Row],[Column1]],"")</f>
        <v/>
      </c>
      <c r="AP594" s="45" t="str">
        <f>IF(Table3[[#This Row],[250]]="yes",Table3[[#This Row],[Column1.5]],"")</f>
        <v/>
      </c>
      <c r="AQ594" s="45" t="str">
        <f>IF(Table3[[#This Row],[288]]="yes",Table3[[#This Row],[Column2]],"")</f>
        <v/>
      </c>
      <c r="AR594" s="45" t="str">
        <f>IF(Table3[[#This Row],[144]]="yes",Table3[[#This Row],[Column3]],"")</f>
        <v/>
      </c>
      <c r="AS594" s="45" t="str">
        <f>IF(Table3[[#This Row],[26]]="yes",Table3[[#This Row],[Column4]],"")</f>
        <v/>
      </c>
      <c r="AT594" s="45" t="str">
        <f>IF(Table3[[#This Row],[51]]="yes",Table3[[#This Row],[Column5]],"")</f>
        <v/>
      </c>
      <c r="AU594" s="29" t="str">
        <f>IF(COUNTBLANK(Table3[[#This Row],[Date 1]:[Date 8]])=7,IF(Table3[[#This Row],[Column9]]&lt;&gt;"",IF(SUM(L594:S594)&lt;&gt;0,Table3[[#This Row],[Column9]],""),""),(SUBSTITUTE(TRIM(SUBSTITUTE(AO594&amp;","&amp;AP594&amp;","&amp;AQ594&amp;","&amp;AR594&amp;","&amp;AS594&amp;","&amp;AT594&amp;",",","," "))," ",", ")))</f>
        <v/>
      </c>
      <c r="AV594" s="35" t="str">
        <f>IF(COUNTBLANK(L594:AC594)&lt;&gt;13,IF(Table3[[#This Row],[Comments]]="Please order in multiples of 20. Minimum order of 100.",IF(COUNTBLANK(Table3[[#This Row],[Date 1]:[Order]])=12,"",1),1),IF(OR(F594="yes",G594="yes",H594="yes",I594="yes",J594="yes",K594="yes"="yes"),1,""))</f>
        <v/>
      </c>
    </row>
    <row r="595" spans="2:48" ht="36" thickBot="1" x14ac:dyDescent="0.4">
      <c r="B595" s="164">
        <v>7450</v>
      </c>
      <c r="C595" s="16" t="s">
        <v>3282</v>
      </c>
      <c r="D595" s="32" t="s">
        <v>497</v>
      </c>
      <c r="E595" s="118"/>
      <c r="F595" s="119" t="s">
        <v>128</v>
      </c>
      <c r="G595" s="30" t="s">
        <v>128</v>
      </c>
      <c r="H595" s="30" t="s">
        <v>128</v>
      </c>
      <c r="I595" s="30" t="s">
        <v>128</v>
      </c>
      <c r="J595" s="30" t="s">
        <v>21</v>
      </c>
      <c r="K595" s="30" t="s">
        <v>21</v>
      </c>
      <c r="L595" s="22"/>
      <c r="M595" s="20"/>
      <c r="N595" s="20"/>
      <c r="O595" s="20"/>
      <c r="P595" s="20"/>
      <c r="Q595" s="20"/>
      <c r="R595" s="20"/>
      <c r="S595" s="120"/>
      <c r="T595" s="181" t="str">
        <f>Table3[[#This Row],[Column12]]</f>
        <v>Auto:</v>
      </c>
      <c r="U595" s="25"/>
      <c r="V595" s="51" t="str">
        <f>IF(Table3[[#This Row],[TagOrderMethod]]="Ratio:","plants per 1 tag",IF(Table3[[#This Row],[TagOrderMethod]]="tags included","",IF(Table3[[#This Row],[TagOrderMethod]]="Qty:","tags",IF(Table3[[#This Row],[TagOrderMethod]]="Auto:",IF(U595&lt;&gt;"","tags","")))))</f>
        <v/>
      </c>
      <c r="W595" s="17">
        <v>50</v>
      </c>
      <c r="X595" s="17" t="str">
        <f>IF(ISNUMBER(SEARCH("tag",Table3[[#This Row],[Notes]])), "Yes", "No")</f>
        <v>No</v>
      </c>
      <c r="Y595" s="17" t="str">
        <f>IF(Table3[[#This Row],[Column11]]="yes","tags included","Auto:")</f>
        <v>Auto:</v>
      </c>
      <c r="Z5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Row],[TagOrderMethod]]="Auto:",IF(U595&gt;0,U595,IF(COUNTBLANK(L595:S595)=8,"",(IF(Table3[[#This Row],[Column11]]&lt;&gt;"no",Table3[[#This Row],[Size]]*(SUM(Table3[[#This Row],[Date 1]:[Date 8]])),"")))),""))),(Table3[[#This Row],[Bundle]])),"")</f>
        <v/>
      </c>
      <c r="AB595" s="94" t="str">
        <f t="shared" si="10"/>
        <v/>
      </c>
      <c r="AC595" s="75"/>
      <c r="AD595" s="42"/>
      <c r="AE595" s="43"/>
      <c r="AF595" s="44"/>
      <c r="AG595" s="134" t="s">
        <v>4906</v>
      </c>
      <c r="AH595" s="134" t="s">
        <v>4907</v>
      </c>
      <c r="AI595" s="134" t="s">
        <v>4908</v>
      </c>
      <c r="AJ595" s="134" t="s">
        <v>4909</v>
      </c>
      <c r="AK595" s="134" t="s">
        <v>21</v>
      </c>
      <c r="AL595" s="134" t="s">
        <v>21</v>
      </c>
      <c r="AM595" s="134" t="b">
        <f>IF(AND(Table3[[#This Row],[Column68]]=TRUE,COUNTBLANK(Table3[[#This Row],[Date 1]:[Date 8]])=8),TRUE,FALSE)</f>
        <v>0</v>
      </c>
      <c r="AN595" s="134" t="b">
        <f>COUNTIF(Table3[[#This Row],[512]:[51]],"yes")&gt;0</f>
        <v>0</v>
      </c>
      <c r="AO595" s="45" t="str">
        <f>IF(Table3[[#This Row],[512]]="yes",Table3[[#This Row],[Column1]],"")</f>
        <v/>
      </c>
      <c r="AP595" s="45" t="str">
        <f>IF(Table3[[#This Row],[250]]="yes",Table3[[#This Row],[Column1.5]],"")</f>
        <v/>
      </c>
      <c r="AQ595" s="45" t="str">
        <f>IF(Table3[[#This Row],[288]]="yes",Table3[[#This Row],[Column2]],"")</f>
        <v/>
      </c>
      <c r="AR595" s="45" t="str">
        <f>IF(Table3[[#This Row],[144]]="yes",Table3[[#This Row],[Column3]],"")</f>
        <v/>
      </c>
      <c r="AS595" s="45" t="str">
        <f>IF(Table3[[#This Row],[26]]="yes",Table3[[#This Row],[Column4]],"")</f>
        <v/>
      </c>
      <c r="AT595" s="45" t="str">
        <f>IF(Table3[[#This Row],[51]]="yes",Table3[[#This Row],[Column5]],"")</f>
        <v/>
      </c>
      <c r="AU595" s="29" t="str">
        <f>IF(COUNTBLANK(Table3[[#This Row],[Date 1]:[Date 8]])=7,IF(Table3[[#This Row],[Column9]]&lt;&gt;"",IF(SUM(L595:S595)&lt;&gt;0,Table3[[#This Row],[Column9]],""),""),(SUBSTITUTE(TRIM(SUBSTITUTE(AO595&amp;","&amp;AP595&amp;","&amp;AQ595&amp;","&amp;AR595&amp;","&amp;AS595&amp;","&amp;AT595&amp;",",","," "))," ",", ")))</f>
        <v/>
      </c>
      <c r="AV595" s="35" t="str">
        <f>IF(COUNTBLANK(L595:AC595)&lt;&gt;13,IF(Table3[[#This Row],[Comments]]="Please order in multiples of 20. Minimum order of 100.",IF(COUNTBLANK(Table3[[#This Row],[Date 1]:[Order]])=12,"",1),1),IF(OR(F595="yes",G595="yes",H595="yes",I595="yes",J595="yes",K595="yes"="yes"),1,""))</f>
        <v/>
      </c>
    </row>
    <row r="596" spans="2:48" ht="36" thickBot="1" x14ac:dyDescent="0.4">
      <c r="B596" s="164">
        <v>7455</v>
      </c>
      <c r="C596" s="16" t="s">
        <v>3282</v>
      </c>
      <c r="D596" s="32" t="s">
        <v>498</v>
      </c>
      <c r="E596" s="118"/>
      <c r="F596" s="119" t="s">
        <v>128</v>
      </c>
      <c r="G596" s="30" t="s">
        <v>128</v>
      </c>
      <c r="H596" s="30" t="s">
        <v>128</v>
      </c>
      <c r="I596" s="30" t="s">
        <v>128</v>
      </c>
      <c r="J596" s="30" t="s">
        <v>21</v>
      </c>
      <c r="K596" s="30" t="s">
        <v>21</v>
      </c>
      <c r="L596" s="22"/>
      <c r="M596" s="20"/>
      <c r="N596" s="20"/>
      <c r="O596" s="20"/>
      <c r="P596" s="20"/>
      <c r="Q596" s="20"/>
      <c r="R596" s="20"/>
      <c r="S596" s="120"/>
      <c r="T596" s="181" t="str">
        <f>Table3[[#This Row],[Column12]]</f>
        <v>Auto:</v>
      </c>
      <c r="U596" s="25"/>
      <c r="V596" s="51" t="str">
        <f>IF(Table3[[#This Row],[TagOrderMethod]]="Ratio:","plants per 1 tag",IF(Table3[[#This Row],[TagOrderMethod]]="tags included","",IF(Table3[[#This Row],[TagOrderMethod]]="Qty:","tags",IF(Table3[[#This Row],[TagOrderMethod]]="Auto:",IF(U596&lt;&gt;"","tags","")))))</f>
        <v/>
      </c>
      <c r="W596" s="17">
        <v>50</v>
      </c>
      <c r="X596" s="17" t="str">
        <f>IF(ISNUMBER(SEARCH("tag",Table3[[#This Row],[Notes]])), "Yes", "No")</f>
        <v>No</v>
      </c>
      <c r="Y596" s="17" t="str">
        <f>IF(Table3[[#This Row],[Column11]]="yes","tags included","Auto:")</f>
        <v>Auto:</v>
      </c>
      <c r="Z5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Row],[TagOrderMethod]]="Auto:",IF(U596&gt;0,U596,IF(COUNTBLANK(L596:S596)=8,"",(IF(Table3[[#This Row],[Column11]]&lt;&gt;"no",Table3[[#This Row],[Size]]*(SUM(Table3[[#This Row],[Date 1]:[Date 8]])),"")))),""))),(Table3[[#This Row],[Bundle]])),"")</f>
        <v/>
      </c>
      <c r="AB596" s="94" t="str">
        <f t="shared" si="10"/>
        <v/>
      </c>
      <c r="AC596" s="75"/>
      <c r="AD596" s="42"/>
      <c r="AE596" s="43"/>
      <c r="AF596" s="44"/>
      <c r="AG596" s="134" t="s">
        <v>4910</v>
      </c>
      <c r="AH596" s="134" t="s">
        <v>4911</v>
      </c>
      <c r="AI596" s="134" t="s">
        <v>4912</v>
      </c>
      <c r="AJ596" s="134" t="s">
        <v>4913</v>
      </c>
      <c r="AK596" s="134" t="s">
        <v>21</v>
      </c>
      <c r="AL596" s="134" t="s">
        <v>21</v>
      </c>
      <c r="AM596" s="134" t="b">
        <f>IF(AND(Table3[[#This Row],[Column68]]=TRUE,COUNTBLANK(Table3[[#This Row],[Date 1]:[Date 8]])=8),TRUE,FALSE)</f>
        <v>0</v>
      </c>
      <c r="AN596" s="134" t="b">
        <f>COUNTIF(Table3[[#This Row],[512]:[51]],"yes")&gt;0</f>
        <v>0</v>
      </c>
      <c r="AO596" s="45" t="str">
        <f>IF(Table3[[#This Row],[512]]="yes",Table3[[#This Row],[Column1]],"")</f>
        <v/>
      </c>
      <c r="AP596" s="45" t="str">
        <f>IF(Table3[[#This Row],[250]]="yes",Table3[[#This Row],[Column1.5]],"")</f>
        <v/>
      </c>
      <c r="AQ596" s="45" t="str">
        <f>IF(Table3[[#This Row],[288]]="yes",Table3[[#This Row],[Column2]],"")</f>
        <v/>
      </c>
      <c r="AR596" s="45" t="str">
        <f>IF(Table3[[#This Row],[144]]="yes",Table3[[#This Row],[Column3]],"")</f>
        <v/>
      </c>
      <c r="AS596" s="45" t="str">
        <f>IF(Table3[[#This Row],[26]]="yes",Table3[[#This Row],[Column4]],"")</f>
        <v/>
      </c>
      <c r="AT596" s="45" t="str">
        <f>IF(Table3[[#This Row],[51]]="yes",Table3[[#This Row],[Column5]],"")</f>
        <v/>
      </c>
      <c r="AU596" s="29" t="str">
        <f>IF(COUNTBLANK(Table3[[#This Row],[Date 1]:[Date 8]])=7,IF(Table3[[#This Row],[Column9]]&lt;&gt;"",IF(SUM(L596:S596)&lt;&gt;0,Table3[[#This Row],[Column9]],""),""),(SUBSTITUTE(TRIM(SUBSTITUTE(AO596&amp;","&amp;AP596&amp;","&amp;AQ596&amp;","&amp;AR596&amp;","&amp;AS596&amp;","&amp;AT596&amp;",",","," "))," ",", ")))</f>
        <v/>
      </c>
      <c r="AV596" s="35" t="str">
        <f>IF(COUNTBLANK(L596:AC596)&lt;&gt;13,IF(Table3[[#This Row],[Comments]]="Please order in multiples of 20. Minimum order of 100.",IF(COUNTBLANK(Table3[[#This Row],[Date 1]:[Order]])=12,"",1),1),IF(OR(F596="yes",G596="yes",H596="yes",I596="yes",J596="yes",K596="yes"="yes"),1,""))</f>
        <v/>
      </c>
    </row>
    <row r="597" spans="2:48" ht="36" thickBot="1" x14ac:dyDescent="0.4">
      <c r="B597" s="164">
        <v>7460</v>
      </c>
      <c r="C597" s="16" t="s">
        <v>3282</v>
      </c>
      <c r="D597" s="32" t="s">
        <v>499</v>
      </c>
      <c r="E597" s="118"/>
      <c r="F597" s="119" t="s">
        <v>128</v>
      </c>
      <c r="G597" s="30" t="s">
        <v>128</v>
      </c>
      <c r="H597" s="30" t="s">
        <v>128</v>
      </c>
      <c r="I597" s="30" t="s">
        <v>128</v>
      </c>
      <c r="J597" s="30" t="s">
        <v>21</v>
      </c>
      <c r="K597" s="30" t="s">
        <v>21</v>
      </c>
      <c r="L597" s="22"/>
      <c r="M597" s="20"/>
      <c r="N597" s="20"/>
      <c r="O597" s="20"/>
      <c r="P597" s="20"/>
      <c r="Q597" s="20"/>
      <c r="R597" s="20"/>
      <c r="S597" s="120"/>
      <c r="T597" s="181" t="str">
        <f>Table3[[#This Row],[Column12]]</f>
        <v>Auto:</v>
      </c>
      <c r="U597" s="25"/>
      <c r="V597" s="51" t="str">
        <f>IF(Table3[[#This Row],[TagOrderMethod]]="Ratio:","plants per 1 tag",IF(Table3[[#This Row],[TagOrderMethod]]="tags included","",IF(Table3[[#This Row],[TagOrderMethod]]="Qty:","tags",IF(Table3[[#This Row],[TagOrderMethod]]="Auto:",IF(U597&lt;&gt;"","tags","")))))</f>
        <v/>
      </c>
      <c r="W597" s="17">
        <v>50</v>
      </c>
      <c r="X597" s="17" t="str">
        <f>IF(ISNUMBER(SEARCH("tag",Table3[[#This Row],[Notes]])), "Yes", "No")</f>
        <v>No</v>
      </c>
      <c r="Y597" s="17" t="str">
        <f>IF(Table3[[#This Row],[Column11]]="yes","tags included","Auto:")</f>
        <v>Auto:</v>
      </c>
      <c r="Z5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Row],[TagOrderMethod]]="Auto:",IF(U597&gt;0,U597,IF(COUNTBLANK(L597:S597)=8,"",(IF(Table3[[#This Row],[Column11]]&lt;&gt;"no",Table3[[#This Row],[Size]]*(SUM(Table3[[#This Row],[Date 1]:[Date 8]])),"")))),""))),(Table3[[#This Row],[Bundle]])),"")</f>
        <v/>
      </c>
      <c r="AB597" s="94" t="str">
        <f t="shared" si="10"/>
        <v/>
      </c>
      <c r="AC597" s="75"/>
      <c r="AD597" s="42"/>
      <c r="AE597" s="43"/>
      <c r="AF597" s="44"/>
      <c r="AG597" s="134" t="s">
        <v>4914</v>
      </c>
      <c r="AH597" s="134" t="s">
        <v>4915</v>
      </c>
      <c r="AI597" s="134" t="s">
        <v>4916</v>
      </c>
      <c r="AJ597" s="134" t="s">
        <v>4917</v>
      </c>
      <c r="AK597" s="134" t="s">
        <v>21</v>
      </c>
      <c r="AL597" s="134" t="s">
        <v>21</v>
      </c>
      <c r="AM597" s="134" t="b">
        <f>IF(AND(Table3[[#This Row],[Column68]]=TRUE,COUNTBLANK(Table3[[#This Row],[Date 1]:[Date 8]])=8),TRUE,FALSE)</f>
        <v>0</v>
      </c>
      <c r="AN597" s="134" t="b">
        <f>COUNTIF(Table3[[#This Row],[512]:[51]],"yes")&gt;0</f>
        <v>0</v>
      </c>
      <c r="AO597" s="45" t="str">
        <f>IF(Table3[[#This Row],[512]]="yes",Table3[[#This Row],[Column1]],"")</f>
        <v/>
      </c>
      <c r="AP597" s="45" t="str">
        <f>IF(Table3[[#This Row],[250]]="yes",Table3[[#This Row],[Column1.5]],"")</f>
        <v/>
      </c>
      <c r="AQ597" s="45" t="str">
        <f>IF(Table3[[#This Row],[288]]="yes",Table3[[#This Row],[Column2]],"")</f>
        <v/>
      </c>
      <c r="AR597" s="45" t="str">
        <f>IF(Table3[[#This Row],[144]]="yes",Table3[[#This Row],[Column3]],"")</f>
        <v/>
      </c>
      <c r="AS597" s="45" t="str">
        <f>IF(Table3[[#This Row],[26]]="yes",Table3[[#This Row],[Column4]],"")</f>
        <v/>
      </c>
      <c r="AT597" s="45" t="str">
        <f>IF(Table3[[#This Row],[51]]="yes",Table3[[#This Row],[Column5]],"")</f>
        <v/>
      </c>
      <c r="AU597" s="29" t="str">
        <f>IF(COUNTBLANK(Table3[[#This Row],[Date 1]:[Date 8]])=7,IF(Table3[[#This Row],[Column9]]&lt;&gt;"",IF(SUM(L597:S597)&lt;&gt;0,Table3[[#This Row],[Column9]],""),""),(SUBSTITUTE(TRIM(SUBSTITUTE(AO597&amp;","&amp;AP597&amp;","&amp;AQ597&amp;","&amp;AR597&amp;","&amp;AS597&amp;","&amp;AT597&amp;",",","," "))," ",", ")))</f>
        <v/>
      </c>
      <c r="AV597" s="35" t="str">
        <f>IF(COUNTBLANK(L597:AC597)&lt;&gt;13,IF(Table3[[#This Row],[Comments]]="Please order in multiples of 20. Minimum order of 100.",IF(COUNTBLANK(Table3[[#This Row],[Date 1]:[Order]])=12,"",1),1),IF(OR(F597="yes",G597="yes",H597="yes",I597="yes",J597="yes",K597="yes"="yes"),1,""))</f>
        <v/>
      </c>
    </row>
    <row r="598" spans="2:48" ht="36" thickBot="1" x14ac:dyDescent="0.4">
      <c r="B598" s="164">
        <v>7465</v>
      </c>
      <c r="C598" s="16" t="s">
        <v>3282</v>
      </c>
      <c r="D598" s="32" t="s">
        <v>500</v>
      </c>
      <c r="E598" s="118"/>
      <c r="F598" s="119" t="s">
        <v>128</v>
      </c>
      <c r="G598" s="30" t="s">
        <v>128</v>
      </c>
      <c r="H598" s="30" t="s">
        <v>128</v>
      </c>
      <c r="I598" s="30" t="s">
        <v>128</v>
      </c>
      <c r="J598" s="30" t="s">
        <v>21</v>
      </c>
      <c r="K598" s="30" t="s">
        <v>21</v>
      </c>
      <c r="L598" s="22"/>
      <c r="M598" s="20"/>
      <c r="N598" s="20"/>
      <c r="O598" s="20"/>
      <c r="P598" s="20"/>
      <c r="Q598" s="20"/>
      <c r="R598" s="20"/>
      <c r="S598" s="120"/>
      <c r="T598" s="181" t="str">
        <f>Table3[[#This Row],[Column12]]</f>
        <v>Auto:</v>
      </c>
      <c r="U598" s="25"/>
      <c r="V598" s="51" t="str">
        <f>IF(Table3[[#This Row],[TagOrderMethod]]="Ratio:","plants per 1 tag",IF(Table3[[#This Row],[TagOrderMethod]]="tags included","",IF(Table3[[#This Row],[TagOrderMethod]]="Qty:","tags",IF(Table3[[#This Row],[TagOrderMethod]]="Auto:",IF(U598&lt;&gt;"","tags","")))))</f>
        <v/>
      </c>
      <c r="W598" s="17">
        <v>50</v>
      </c>
      <c r="X598" s="17" t="str">
        <f>IF(ISNUMBER(SEARCH("tag",Table3[[#This Row],[Notes]])), "Yes", "No")</f>
        <v>No</v>
      </c>
      <c r="Y598" s="17" t="str">
        <f>IF(Table3[[#This Row],[Column11]]="yes","tags included","Auto:")</f>
        <v>Auto:</v>
      </c>
      <c r="Z5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Row],[TagOrderMethod]]="Auto:",IF(U598&gt;0,U598,IF(COUNTBLANK(L598:S598)=8,"",(IF(Table3[[#This Row],[Column11]]&lt;&gt;"no",Table3[[#This Row],[Size]]*(SUM(Table3[[#This Row],[Date 1]:[Date 8]])),"")))),""))),(Table3[[#This Row],[Bundle]])),"")</f>
        <v/>
      </c>
      <c r="AB598" s="94" t="str">
        <f t="shared" si="10"/>
        <v/>
      </c>
      <c r="AC598" s="75"/>
      <c r="AD598" s="42"/>
      <c r="AE598" s="43"/>
      <c r="AF598" s="44"/>
      <c r="AG598" s="134" t="s">
        <v>4918</v>
      </c>
      <c r="AH598" s="134" t="s">
        <v>4919</v>
      </c>
      <c r="AI598" s="134" t="s">
        <v>4920</v>
      </c>
      <c r="AJ598" s="134" t="s">
        <v>4921</v>
      </c>
      <c r="AK598" s="134" t="s">
        <v>21</v>
      </c>
      <c r="AL598" s="134" t="s">
        <v>21</v>
      </c>
      <c r="AM598" s="134" t="b">
        <f>IF(AND(Table3[[#This Row],[Column68]]=TRUE,COUNTBLANK(Table3[[#This Row],[Date 1]:[Date 8]])=8),TRUE,FALSE)</f>
        <v>0</v>
      </c>
      <c r="AN598" s="134" t="b">
        <f>COUNTIF(Table3[[#This Row],[512]:[51]],"yes")&gt;0</f>
        <v>0</v>
      </c>
      <c r="AO598" s="45" t="str">
        <f>IF(Table3[[#This Row],[512]]="yes",Table3[[#This Row],[Column1]],"")</f>
        <v/>
      </c>
      <c r="AP598" s="45" t="str">
        <f>IF(Table3[[#This Row],[250]]="yes",Table3[[#This Row],[Column1.5]],"")</f>
        <v/>
      </c>
      <c r="AQ598" s="45" t="str">
        <f>IF(Table3[[#This Row],[288]]="yes",Table3[[#This Row],[Column2]],"")</f>
        <v/>
      </c>
      <c r="AR598" s="45" t="str">
        <f>IF(Table3[[#This Row],[144]]="yes",Table3[[#This Row],[Column3]],"")</f>
        <v/>
      </c>
      <c r="AS598" s="45" t="str">
        <f>IF(Table3[[#This Row],[26]]="yes",Table3[[#This Row],[Column4]],"")</f>
        <v/>
      </c>
      <c r="AT598" s="45" t="str">
        <f>IF(Table3[[#This Row],[51]]="yes",Table3[[#This Row],[Column5]],"")</f>
        <v/>
      </c>
      <c r="AU598" s="29" t="str">
        <f>IF(COUNTBLANK(Table3[[#This Row],[Date 1]:[Date 8]])=7,IF(Table3[[#This Row],[Column9]]&lt;&gt;"",IF(SUM(L598:S598)&lt;&gt;0,Table3[[#This Row],[Column9]],""),""),(SUBSTITUTE(TRIM(SUBSTITUTE(AO598&amp;","&amp;AP598&amp;","&amp;AQ598&amp;","&amp;AR598&amp;","&amp;AS598&amp;","&amp;AT598&amp;",",","," "))," ",", ")))</f>
        <v/>
      </c>
      <c r="AV598" s="35" t="str">
        <f>IF(COUNTBLANK(L598:AC598)&lt;&gt;13,IF(Table3[[#This Row],[Comments]]="Please order in multiples of 20. Minimum order of 100.",IF(COUNTBLANK(Table3[[#This Row],[Date 1]:[Order]])=12,"",1),1),IF(OR(F598="yes",G598="yes",H598="yes",I598="yes",J598="yes",K598="yes"="yes"),1,""))</f>
        <v/>
      </c>
    </row>
    <row r="599" spans="2:48" ht="36" thickBot="1" x14ac:dyDescent="0.4">
      <c r="B599" s="164">
        <v>7470</v>
      </c>
      <c r="C599" s="16" t="s">
        <v>3282</v>
      </c>
      <c r="D599" s="32" t="s">
        <v>1835</v>
      </c>
      <c r="E599" s="118"/>
      <c r="F599" s="119" t="s">
        <v>21</v>
      </c>
      <c r="G599" s="30" t="s">
        <v>21</v>
      </c>
      <c r="H599" s="30" t="s">
        <v>128</v>
      </c>
      <c r="I599" s="30" t="s">
        <v>128</v>
      </c>
      <c r="J599" s="30" t="s">
        <v>21</v>
      </c>
      <c r="K599" s="30" t="s">
        <v>21</v>
      </c>
      <c r="L599" s="22"/>
      <c r="M599" s="20"/>
      <c r="N599" s="20"/>
      <c r="O599" s="20"/>
      <c r="P599" s="20"/>
      <c r="Q599" s="20"/>
      <c r="R599" s="20"/>
      <c r="S599" s="120"/>
      <c r="T599" s="181" t="str">
        <f>Table3[[#This Row],[Column12]]</f>
        <v>Auto:</v>
      </c>
      <c r="U599" s="25"/>
      <c r="V599" s="51" t="str">
        <f>IF(Table3[[#This Row],[TagOrderMethod]]="Ratio:","plants per 1 tag",IF(Table3[[#This Row],[TagOrderMethod]]="tags included","",IF(Table3[[#This Row],[TagOrderMethod]]="Qty:","tags",IF(Table3[[#This Row],[TagOrderMethod]]="Auto:",IF(U599&lt;&gt;"","tags","")))))</f>
        <v/>
      </c>
      <c r="W599" s="17">
        <v>50</v>
      </c>
      <c r="X599" s="17" t="str">
        <f>IF(ISNUMBER(SEARCH("tag",Table3[[#This Row],[Notes]])), "Yes", "No")</f>
        <v>No</v>
      </c>
      <c r="Y599" s="17" t="str">
        <f>IF(Table3[[#This Row],[Column11]]="yes","tags included","Auto:")</f>
        <v>Auto:</v>
      </c>
      <c r="Z5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Row],[TagOrderMethod]]="Auto:",IF(U599&gt;0,U599,IF(COUNTBLANK(L599:S599)=8,"",(IF(Table3[[#This Row],[Column11]]&lt;&gt;"no",Table3[[#This Row],[Size]]*(SUM(Table3[[#This Row],[Date 1]:[Date 8]])),"")))),""))),(Table3[[#This Row],[Bundle]])),"")</f>
        <v/>
      </c>
      <c r="AB599" s="94" t="str">
        <f t="shared" si="10"/>
        <v/>
      </c>
      <c r="AC599" s="75"/>
      <c r="AD599" s="42"/>
      <c r="AE599" s="43"/>
      <c r="AF599" s="44"/>
      <c r="AG599" s="134" t="s">
        <v>21</v>
      </c>
      <c r="AH599" s="134" t="s">
        <v>21</v>
      </c>
      <c r="AI599" s="134" t="s">
        <v>4922</v>
      </c>
      <c r="AJ599" s="134" t="s">
        <v>4923</v>
      </c>
      <c r="AK599" s="134" t="s">
        <v>21</v>
      </c>
      <c r="AL599" s="134" t="s">
        <v>21</v>
      </c>
      <c r="AM599" s="134" t="b">
        <f>IF(AND(Table3[[#This Row],[Column68]]=TRUE,COUNTBLANK(Table3[[#This Row],[Date 1]:[Date 8]])=8),TRUE,FALSE)</f>
        <v>0</v>
      </c>
      <c r="AN599" s="134" t="b">
        <f>COUNTIF(Table3[[#This Row],[512]:[51]],"yes")&gt;0</f>
        <v>0</v>
      </c>
      <c r="AO599" s="45" t="str">
        <f>IF(Table3[[#This Row],[512]]="yes",Table3[[#This Row],[Column1]],"")</f>
        <v/>
      </c>
      <c r="AP599" s="45" t="str">
        <f>IF(Table3[[#This Row],[250]]="yes",Table3[[#This Row],[Column1.5]],"")</f>
        <v/>
      </c>
      <c r="AQ599" s="45" t="str">
        <f>IF(Table3[[#This Row],[288]]="yes",Table3[[#This Row],[Column2]],"")</f>
        <v/>
      </c>
      <c r="AR599" s="45" t="str">
        <f>IF(Table3[[#This Row],[144]]="yes",Table3[[#This Row],[Column3]],"")</f>
        <v/>
      </c>
      <c r="AS599" s="45" t="str">
        <f>IF(Table3[[#This Row],[26]]="yes",Table3[[#This Row],[Column4]],"")</f>
        <v/>
      </c>
      <c r="AT599" s="45" t="str">
        <f>IF(Table3[[#This Row],[51]]="yes",Table3[[#This Row],[Column5]],"")</f>
        <v/>
      </c>
      <c r="AU599" s="29" t="str">
        <f>IF(COUNTBLANK(Table3[[#This Row],[Date 1]:[Date 8]])=7,IF(Table3[[#This Row],[Column9]]&lt;&gt;"",IF(SUM(L599:S599)&lt;&gt;0,Table3[[#This Row],[Column9]],""),""),(SUBSTITUTE(TRIM(SUBSTITUTE(AO599&amp;","&amp;AP599&amp;","&amp;AQ599&amp;","&amp;AR599&amp;","&amp;AS599&amp;","&amp;AT599&amp;",",","," "))," ",", ")))</f>
        <v/>
      </c>
      <c r="AV599" s="35" t="str">
        <f>IF(COUNTBLANK(L599:AC599)&lt;&gt;13,IF(Table3[[#This Row],[Comments]]="Please order in multiples of 20. Minimum order of 100.",IF(COUNTBLANK(Table3[[#This Row],[Date 1]:[Order]])=12,"",1),1),IF(OR(F599="yes",G599="yes",H599="yes",I599="yes",J599="yes",K599="yes"="yes"),1,""))</f>
        <v/>
      </c>
    </row>
    <row r="600" spans="2:48" ht="36" thickBot="1" x14ac:dyDescent="0.4">
      <c r="B600" s="164">
        <v>7475</v>
      </c>
      <c r="C600" s="16" t="s">
        <v>3282</v>
      </c>
      <c r="D600" s="32" t="s">
        <v>1836</v>
      </c>
      <c r="E600" s="118"/>
      <c r="F600" s="119" t="s">
        <v>21</v>
      </c>
      <c r="G600" s="30" t="s">
        <v>21</v>
      </c>
      <c r="H600" s="30" t="s">
        <v>128</v>
      </c>
      <c r="I600" s="30" t="s">
        <v>128</v>
      </c>
      <c r="J600" s="30" t="s">
        <v>21</v>
      </c>
      <c r="K600" s="30" t="s">
        <v>21</v>
      </c>
      <c r="L600" s="22"/>
      <c r="M600" s="20"/>
      <c r="N600" s="20"/>
      <c r="O600" s="20"/>
      <c r="P600" s="20"/>
      <c r="Q600" s="20"/>
      <c r="R600" s="20"/>
      <c r="S600" s="120"/>
      <c r="T600" s="181" t="str">
        <f>Table3[[#This Row],[Column12]]</f>
        <v>Auto:</v>
      </c>
      <c r="U600" s="25"/>
      <c r="V600" s="51" t="str">
        <f>IF(Table3[[#This Row],[TagOrderMethod]]="Ratio:","plants per 1 tag",IF(Table3[[#This Row],[TagOrderMethod]]="tags included","",IF(Table3[[#This Row],[TagOrderMethod]]="Qty:","tags",IF(Table3[[#This Row],[TagOrderMethod]]="Auto:",IF(U600&lt;&gt;"","tags","")))))</f>
        <v/>
      </c>
      <c r="W600" s="17">
        <v>50</v>
      </c>
      <c r="X600" s="17" t="str">
        <f>IF(ISNUMBER(SEARCH("tag",Table3[[#This Row],[Notes]])), "Yes", "No")</f>
        <v>No</v>
      </c>
      <c r="Y600" s="17" t="str">
        <f>IF(Table3[[#This Row],[Column11]]="yes","tags included","Auto:")</f>
        <v>Auto:</v>
      </c>
      <c r="Z6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Row],[TagOrderMethod]]="Auto:",IF(U600&gt;0,U600,IF(COUNTBLANK(L600:S600)=8,"",(IF(Table3[[#This Row],[Column11]]&lt;&gt;"no",Table3[[#This Row],[Size]]*(SUM(Table3[[#This Row],[Date 1]:[Date 8]])),"")))),""))),(Table3[[#This Row],[Bundle]])),"")</f>
        <v/>
      </c>
      <c r="AB600" s="94" t="str">
        <f t="shared" si="10"/>
        <v/>
      </c>
      <c r="AC600" s="75"/>
      <c r="AD600" s="42"/>
      <c r="AE600" s="43"/>
      <c r="AF600" s="44"/>
      <c r="AG600" s="134" t="s">
        <v>21</v>
      </c>
      <c r="AH600" s="134" t="s">
        <v>21</v>
      </c>
      <c r="AI600" s="134" t="s">
        <v>4924</v>
      </c>
      <c r="AJ600" s="134" t="s">
        <v>4925</v>
      </c>
      <c r="AK600" s="134" t="s">
        <v>21</v>
      </c>
      <c r="AL600" s="134" t="s">
        <v>21</v>
      </c>
      <c r="AM600" s="134" t="b">
        <f>IF(AND(Table3[[#This Row],[Column68]]=TRUE,COUNTBLANK(Table3[[#This Row],[Date 1]:[Date 8]])=8),TRUE,FALSE)</f>
        <v>0</v>
      </c>
      <c r="AN600" s="134" t="b">
        <f>COUNTIF(Table3[[#This Row],[512]:[51]],"yes")&gt;0</f>
        <v>0</v>
      </c>
      <c r="AO600" s="45" t="str">
        <f>IF(Table3[[#This Row],[512]]="yes",Table3[[#This Row],[Column1]],"")</f>
        <v/>
      </c>
      <c r="AP600" s="45" t="str">
        <f>IF(Table3[[#This Row],[250]]="yes",Table3[[#This Row],[Column1.5]],"")</f>
        <v/>
      </c>
      <c r="AQ600" s="45" t="str">
        <f>IF(Table3[[#This Row],[288]]="yes",Table3[[#This Row],[Column2]],"")</f>
        <v/>
      </c>
      <c r="AR600" s="45" t="str">
        <f>IF(Table3[[#This Row],[144]]="yes",Table3[[#This Row],[Column3]],"")</f>
        <v/>
      </c>
      <c r="AS600" s="45" t="str">
        <f>IF(Table3[[#This Row],[26]]="yes",Table3[[#This Row],[Column4]],"")</f>
        <v/>
      </c>
      <c r="AT600" s="45" t="str">
        <f>IF(Table3[[#This Row],[51]]="yes",Table3[[#This Row],[Column5]],"")</f>
        <v/>
      </c>
      <c r="AU600" s="29" t="str">
        <f>IF(COUNTBLANK(Table3[[#This Row],[Date 1]:[Date 8]])=7,IF(Table3[[#This Row],[Column9]]&lt;&gt;"",IF(SUM(L600:S600)&lt;&gt;0,Table3[[#This Row],[Column9]],""),""),(SUBSTITUTE(TRIM(SUBSTITUTE(AO600&amp;","&amp;AP600&amp;","&amp;AQ600&amp;","&amp;AR600&amp;","&amp;AS600&amp;","&amp;AT600&amp;",",","," "))," ",", ")))</f>
        <v/>
      </c>
      <c r="AV600" s="35" t="str">
        <f>IF(COUNTBLANK(L600:AC600)&lt;&gt;13,IF(Table3[[#This Row],[Comments]]="Please order in multiples of 20. Minimum order of 100.",IF(COUNTBLANK(Table3[[#This Row],[Date 1]:[Order]])=12,"",1),1),IF(OR(F600="yes",G600="yes",H600="yes",I600="yes",J600="yes",K600="yes"="yes"),1,""))</f>
        <v/>
      </c>
    </row>
    <row r="601" spans="2:48" ht="36" thickBot="1" x14ac:dyDescent="0.4">
      <c r="B601" s="164">
        <v>7515</v>
      </c>
      <c r="C601" s="16" t="s">
        <v>3282</v>
      </c>
      <c r="D601" s="32" t="s">
        <v>501</v>
      </c>
      <c r="E601" s="118"/>
      <c r="F601" s="119" t="s">
        <v>21</v>
      </c>
      <c r="G601" s="30" t="s">
        <v>21</v>
      </c>
      <c r="H601" s="30" t="s">
        <v>128</v>
      </c>
      <c r="I601" s="30" t="s">
        <v>128</v>
      </c>
      <c r="J601" s="30" t="s">
        <v>21</v>
      </c>
      <c r="K601" s="30" t="s">
        <v>21</v>
      </c>
      <c r="L601" s="22"/>
      <c r="M601" s="20"/>
      <c r="N601" s="20"/>
      <c r="O601" s="20"/>
      <c r="P601" s="20"/>
      <c r="Q601" s="20"/>
      <c r="R601" s="20"/>
      <c r="S601" s="120"/>
      <c r="T601" s="181" t="str">
        <f>Table3[[#This Row],[Column12]]</f>
        <v>Auto:</v>
      </c>
      <c r="U601" s="25"/>
      <c r="V601" s="51" t="str">
        <f>IF(Table3[[#This Row],[TagOrderMethod]]="Ratio:","plants per 1 tag",IF(Table3[[#This Row],[TagOrderMethod]]="tags included","",IF(Table3[[#This Row],[TagOrderMethod]]="Qty:","tags",IF(Table3[[#This Row],[TagOrderMethod]]="Auto:",IF(U601&lt;&gt;"","tags","")))))</f>
        <v/>
      </c>
      <c r="W601" s="17">
        <v>50</v>
      </c>
      <c r="X601" s="17" t="str">
        <f>IF(ISNUMBER(SEARCH("tag",Table3[[#This Row],[Notes]])), "Yes", "No")</f>
        <v>No</v>
      </c>
      <c r="Y601" s="17" t="str">
        <f>IF(Table3[[#This Row],[Column11]]="yes","tags included","Auto:")</f>
        <v>Auto:</v>
      </c>
      <c r="Z6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Row],[TagOrderMethod]]="Auto:",IF(U601&gt;0,U601,IF(COUNTBLANK(L601:S601)=8,"",(IF(Table3[[#This Row],[Column11]]&lt;&gt;"no",Table3[[#This Row],[Size]]*(SUM(Table3[[#This Row],[Date 1]:[Date 8]])),"")))),""))),(Table3[[#This Row],[Bundle]])),"")</f>
        <v/>
      </c>
      <c r="AB601" s="94" t="str">
        <f t="shared" si="10"/>
        <v/>
      </c>
      <c r="AC601" s="75"/>
      <c r="AD601" s="42"/>
      <c r="AE601" s="43"/>
      <c r="AF601" s="44"/>
      <c r="AG601" s="134" t="s">
        <v>21</v>
      </c>
      <c r="AH601" s="134" t="s">
        <v>21</v>
      </c>
      <c r="AI601" s="134" t="s">
        <v>4926</v>
      </c>
      <c r="AJ601" s="134" t="s">
        <v>4927</v>
      </c>
      <c r="AK601" s="134" t="s">
        <v>21</v>
      </c>
      <c r="AL601" s="134" t="s">
        <v>21</v>
      </c>
      <c r="AM601" s="134" t="b">
        <f>IF(AND(Table3[[#This Row],[Column68]]=TRUE,COUNTBLANK(Table3[[#This Row],[Date 1]:[Date 8]])=8),TRUE,FALSE)</f>
        <v>0</v>
      </c>
      <c r="AN601" s="134" t="b">
        <f>COUNTIF(Table3[[#This Row],[512]:[51]],"yes")&gt;0</f>
        <v>0</v>
      </c>
      <c r="AO601" s="45" t="str">
        <f>IF(Table3[[#This Row],[512]]="yes",Table3[[#This Row],[Column1]],"")</f>
        <v/>
      </c>
      <c r="AP601" s="45" t="str">
        <f>IF(Table3[[#This Row],[250]]="yes",Table3[[#This Row],[Column1.5]],"")</f>
        <v/>
      </c>
      <c r="AQ601" s="45" t="str">
        <f>IF(Table3[[#This Row],[288]]="yes",Table3[[#This Row],[Column2]],"")</f>
        <v/>
      </c>
      <c r="AR601" s="45" t="str">
        <f>IF(Table3[[#This Row],[144]]="yes",Table3[[#This Row],[Column3]],"")</f>
        <v/>
      </c>
      <c r="AS601" s="45" t="str">
        <f>IF(Table3[[#This Row],[26]]="yes",Table3[[#This Row],[Column4]],"")</f>
        <v/>
      </c>
      <c r="AT601" s="45" t="str">
        <f>IF(Table3[[#This Row],[51]]="yes",Table3[[#This Row],[Column5]],"")</f>
        <v/>
      </c>
      <c r="AU601" s="29" t="str">
        <f>IF(COUNTBLANK(Table3[[#This Row],[Date 1]:[Date 8]])=7,IF(Table3[[#This Row],[Column9]]&lt;&gt;"",IF(SUM(L601:S601)&lt;&gt;0,Table3[[#This Row],[Column9]],""),""),(SUBSTITUTE(TRIM(SUBSTITUTE(AO601&amp;","&amp;AP601&amp;","&amp;AQ601&amp;","&amp;AR601&amp;","&amp;AS601&amp;","&amp;AT601&amp;",",","," "))," ",", ")))</f>
        <v/>
      </c>
      <c r="AV601" s="35" t="str">
        <f>IF(COUNTBLANK(L601:AC601)&lt;&gt;13,IF(Table3[[#This Row],[Comments]]="Please order in multiples of 20. Minimum order of 100.",IF(COUNTBLANK(Table3[[#This Row],[Date 1]:[Order]])=12,"",1),1),IF(OR(F601="yes",G601="yes",H601="yes",I601="yes",J601="yes",K601="yes"="yes"),1,""))</f>
        <v/>
      </c>
    </row>
    <row r="602" spans="2:48" ht="36" thickBot="1" x14ac:dyDescent="0.4">
      <c r="B602" s="164">
        <v>7520</v>
      </c>
      <c r="C602" s="16" t="s">
        <v>3282</v>
      </c>
      <c r="D602" s="32" t="s">
        <v>502</v>
      </c>
      <c r="E602" s="118"/>
      <c r="F602" s="119" t="s">
        <v>128</v>
      </c>
      <c r="G602" s="30" t="s">
        <v>128</v>
      </c>
      <c r="H602" s="30" t="s">
        <v>128</v>
      </c>
      <c r="I602" s="30" t="s">
        <v>128</v>
      </c>
      <c r="J602" s="30" t="s">
        <v>21</v>
      </c>
      <c r="K602" s="30" t="s">
        <v>21</v>
      </c>
      <c r="L602" s="22"/>
      <c r="M602" s="20"/>
      <c r="N602" s="20"/>
      <c r="O602" s="20"/>
      <c r="P602" s="20"/>
      <c r="Q602" s="20"/>
      <c r="R602" s="20"/>
      <c r="S602" s="120"/>
      <c r="T602" s="181" t="str">
        <f>Table3[[#This Row],[Column12]]</f>
        <v>Auto:</v>
      </c>
      <c r="U602" s="25"/>
      <c r="V602" s="51" t="str">
        <f>IF(Table3[[#This Row],[TagOrderMethod]]="Ratio:","plants per 1 tag",IF(Table3[[#This Row],[TagOrderMethod]]="tags included","",IF(Table3[[#This Row],[TagOrderMethod]]="Qty:","tags",IF(Table3[[#This Row],[TagOrderMethod]]="Auto:",IF(U602&lt;&gt;"","tags","")))))</f>
        <v/>
      </c>
      <c r="W602" s="17">
        <v>50</v>
      </c>
      <c r="X602" s="17" t="str">
        <f>IF(ISNUMBER(SEARCH("tag",Table3[[#This Row],[Notes]])), "Yes", "No")</f>
        <v>No</v>
      </c>
      <c r="Y602" s="17" t="str">
        <f>IF(Table3[[#This Row],[Column11]]="yes","tags included","Auto:")</f>
        <v>Auto:</v>
      </c>
      <c r="Z6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Row],[TagOrderMethod]]="Auto:",IF(U602&gt;0,U602,IF(COUNTBLANK(L602:S602)=8,"",(IF(Table3[[#This Row],[Column11]]&lt;&gt;"no",Table3[[#This Row],[Size]]*(SUM(Table3[[#This Row],[Date 1]:[Date 8]])),"")))),""))),(Table3[[#This Row],[Bundle]])),"")</f>
        <v/>
      </c>
      <c r="AB602" s="94" t="str">
        <f t="shared" si="10"/>
        <v/>
      </c>
      <c r="AC602" s="75"/>
      <c r="AD602" s="42"/>
      <c r="AE602" s="43"/>
      <c r="AF602" s="44"/>
      <c r="AG602" s="134" t="s">
        <v>2836</v>
      </c>
      <c r="AH602" s="134" t="s">
        <v>4928</v>
      </c>
      <c r="AI602" s="134" t="s">
        <v>2837</v>
      </c>
      <c r="AJ602" s="134" t="s">
        <v>2838</v>
      </c>
      <c r="AK602" s="134" t="s">
        <v>21</v>
      </c>
      <c r="AL602" s="134" t="s">
        <v>21</v>
      </c>
      <c r="AM602" s="134" t="b">
        <f>IF(AND(Table3[[#This Row],[Column68]]=TRUE,COUNTBLANK(Table3[[#This Row],[Date 1]:[Date 8]])=8),TRUE,FALSE)</f>
        <v>0</v>
      </c>
      <c r="AN602" s="134" t="b">
        <f>COUNTIF(Table3[[#This Row],[512]:[51]],"yes")&gt;0</f>
        <v>0</v>
      </c>
      <c r="AO602" s="45" t="str">
        <f>IF(Table3[[#This Row],[512]]="yes",Table3[[#This Row],[Column1]],"")</f>
        <v/>
      </c>
      <c r="AP602" s="45" t="str">
        <f>IF(Table3[[#This Row],[250]]="yes",Table3[[#This Row],[Column1.5]],"")</f>
        <v/>
      </c>
      <c r="AQ602" s="45" t="str">
        <f>IF(Table3[[#This Row],[288]]="yes",Table3[[#This Row],[Column2]],"")</f>
        <v/>
      </c>
      <c r="AR602" s="45" t="str">
        <f>IF(Table3[[#This Row],[144]]="yes",Table3[[#This Row],[Column3]],"")</f>
        <v/>
      </c>
      <c r="AS602" s="45" t="str">
        <f>IF(Table3[[#This Row],[26]]="yes",Table3[[#This Row],[Column4]],"")</f>
        <v/>
      </c>
      <c r="AT602" s="45" t="str">
        <f>IF(Table3[[#This Row],[51]]="yes",Table3[[#This Row],[Column5]],"")</f>
        <v/>
      </c>
      <c r="AU602" s="29" t="str">
        <f>IF(COUNTBLANK(Table3[[#This Row],[Date 1]:[Date 8]])=7,IF(Table3[[#This Row],[Column9]]&lt;&gt;"",IF(SUM(L602:S602)&lt;&gt;0,Table3[[#This Row],[Column9]],""),""),(SUBSTITUTE(TRIM(SUBSTITUTE(AO602&amp;","&amp;AP602&amp;","&amp;AQ602&amp;","&amp;AR602&amp;","&amp;AS602&amp;","&amp;AT602&amp;",",","," "))," ",", ")))</f>
        <v/>
      </c>
      <c r="AV602" s="35" t="str">
        <f>IF(COUNTBLANK(L602:AC602)&lt;&gt;13,IF(Table3[[#This Row],[Comments]]="Please order in multiples of 20. Minimum order of 100.",IF(COUNTBLANK(Table3[[#This Row],[Date 1]:[Order]])=12,"",1),1),IF(OR(F602="yes",G602="yes",H602="yes",I602="yes",J602="yes",K602="yes"="yes"),1,""))</f>
        <v/>
      </c>
    </row>
    <row r="603" spans="2:48" ht="36" thickBot="1" x14ac:dyDescent="0.4">
      <c r="B603" s="164">
        <v>7525</v>
      </c>
      <c r="C603" s="16" t="s">
        <v>3282</v>
      </c>
      <c r="D603" s="32" t="s">
        <v>503</v>
      </c>
      <c r="E603" s="118"/>
      <c r="F603" s="119" t="s">
        <v>128</v>
      </c>
      <c r="G603" s="30" t="s">
        <v>21</v>
      </c>
      <c r="H603" s="30" t="s">
        <v>128</v>
      </c>
      <c r="I603" s="30" t="s">
        <v>128</v>
      </c>
      <c r="J603" s="30" t="s">
        <v>21</v>
      </c>
      <c r="K603" s="30" t="s">
        <v>21</v>
      </c>
      <c r="L603" s="22"/>
      <c r="M603" s="20"/>
      <c r="N603" s="20"/>
      <c r="O603" s="20"/>
      <c r="P603" s="20"/>
      <c r="Q603" s="20"/>
      <c r="R603" s="20"/>
      <c r="S603" s="120"/>
      <c r="T603" s="181" t="str">
        <f>Table3[[#This Row],[Column12]]</f>
        <v>Auto:</v>
      </c>
      <c r="U603" s="25"/>
      <c r="V603" s="51" t="str">
        <f>IF(Table3[[#This Row],[TagOrderMethod]]="Ratio:","plants per 1 tag",IF(Table3[[#This Row],[TagOrderMethod]]="tags included","",IF(Table3[[#This Row],[TagOrderMethod]]="Qty:","tags",IF(Table3[[#This Row],[TagOrderMethod]]="Auto:",IF(U603&lt;&gt;"","tags","")))))</f>
        <v/>
      </c>
      <c r="W603" s="17">
        <v>50</v>
      </c>
      <c r="X603" s="17" t="str">
        <f>IF(ISNUMBER(SEARCH("tag",Table3[[#This Row],[Notes]])), "Yes", "No")</f>
        <v>No</v>
      </c>
      <c r="Y603" s="17" t="str">
        <f>IF(Table3[[#This Row],[Column11]]="yes","tags included","Auto:")</f>
        <v>Auto:</v>
      </c>
      <c r="Z6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Row],[TagOrderMethod]]="Auto:",IF(U603&gt;0,U603,IF(COUNTBLANK(L603:S603)=8,"",(IF(Table3[[#This Row],[Column11]]&lt;&gt;"no",Table3[[#This Row],[Size]]*(SUM(Table3[[#This Row],[Date 1]:[Date 8]])),"")))),""))),(Table3[[#This Row],[Bundle]])),"")</f>
        <v/>
      </c>
      <c r="AB603" s="94" t="str">
        <f t="shared" si="10"/>
        <v/>
      </c>
      <c r="AC603" s="75"/>
      <c r="AD603" s="42"/>
      <c r="AE603" s="43"/>
      <c r="AF603" s="44"/>
      <c r="AG603" s="134" t="s">
        <v>2839</v>
      </c>
      <c r="AH603" s="134" t="s">
        <v>21</v>
      </c>
      <c r="AI603" s="134" t="s">
        <v>2840</v>
      </c>
      <c r="AJ603" s="134" t="s">
        <v>2841</v>
      </c>
      <c r="AK603" s="134" t="s">
        <v>21</v>
      </c>
      <c r="AL603" s="134" t="s">
        <v>21</v>
      </c>
      <c r="AM603" s="134" t="b">
        <f>IF(AND(Table3[[#This Row],[Column68]]=TRUE,COUNTBLANK(Table3[[#This Row],[Date 1]:[Date 8]])=8),TRUE,FALSE)</f>
        <v>0</v>
      </c>
      <c r="AN603" s="134" t="b">
        <f>COUNTIF(Table3[[#This Row],[512]:[51]],"yes")&gt;0</f>
        <v>0</v>
      </c>
      <c r="AO603" s="45" t="str">
        <f>IF(Table3[[#This Row],[512]]="yes",Table3[[#This Row],[Column1]],"")</f>
        <v/>
      </c>
      <c r="AP603" s="45" t="str">
        <f>IF(Table3[[#This Row],[250]]="yes",Table3[[#This Row],[Column1.5]],"")</f>
        <v/>
      </c>
      <c r="AQ603" s="45" t="str">
        <f>IF(Table3[[#This Row],[288]]="yes",Table3[[#This Row],[Column2]],"")</f>
        <v/>
      </c>
      <c r="AR603" s="45" t="str">
        <f>IF(Table3[[#This Row],[144]]="yes",Table3[[#This Row],[Column3]],"")</f>
        <v/>
      </c>
      <c r="AS603" s="45" t="str">
        <f>IF(Table3[[#This Row],[26]]="yes",Table3[[#This Row],[Column4]],"")</f>
        <v/>
      </c>
      <c r="AT603" s="45" t="str">
        <f>IF(Table3[[#This Row],[51]]="yes",Table3[[#This Row],[Column5]],"")</f>
        <v/>
      </c>
      <c r="AU603" s="29" t="str">
        <f>IF(COUNTBLANK(Table3[[#This Row],[Date 1]:[Date 8]])=7,IF(Table3[[#This Row],[Column9]]&lt;&gt;"",IF(SUM(L603:S603)&lt;&gt;0,Table3[[#This Row],[Column9]],""),""),(SUBSTITUTE(TRIM(SUBSTITUTE(AO603&amp;","&amp;AP603&amp;","&amp;AQ603&amp;","&amp;AR603&amp;","&amp;AS603&amp;","&amp;AT603&amp;",",","," "))," ",", ")))</f>
        <v/>
      </c>
      <c r="AV603" s="35" t="str">
        <f>IF(COUNTBLANK(L603:AC603)&lt;&gt;13,IF(Table3[[#This Row],[Comments]]="Please order in multiples of 20. Minimum order of 100.",IF(COUNTBLANK(Table3[[#This Row],[Date 1]:[Order]])=12,"",1),1),IF(OR(F603="yes",G603="yes",H603="yes",I603="yes",J603="yes",K603="yes"="yes"),1,""))</f>
        <v/>
      </c>
    </row>
    <row r="604" spans="2:48" ht="36" thickBot="1" x14ac:dyDescent="0.4">
      <c r="B604" s="164">
        <v>7535</v>
      </c>
      <c r="C604" s="16" t="s">
        <v>3282</v>
      </c>
      <c r="D604" s="32" t="s">
        <v>970</v>
      </c>
      <c r="E604" s="118"/>
      <c r="F604" s="119" t="s">
        <v>21</v>
      </c>
      <c r="G604" s="30" t="s">
        <v>21</v>
      </c>
      <c r="H604" s="30" t="s">
        <v>128</v>
      </c>
      <c r="I604" s="30" t="s">
        <v>128</v>
      </c>
      <c r="J604" s="30" t="s">
        <v>21</v>
      </c>
      <c r="K604" s="30" t="s">
        <v>21</v>
      </c>
      <c r="L604" s="22"/>
      <c r="M604" s="20"/>
      <c r="N604" s="20"/>
      <c r="O604" s="20"/>
      <c r="P604" s="20"/>
      <c r="Q604" s="20"/>
      <c r="R604" s="20"/>
      <c r="S604" s="120"/>
      <c r="T604" s="181" t="str">
        <f>Table3[[#This Row],[Column12]]</f>
        <v>Auto:</v>
      </c>
      <c r="U604" s="25"/>
      <c r="V604" s="51" t="str">
        <f>IF(Table3[[#This Row],[TagOrderMethod]]="Ratio:","plants per 1 tag",IF(Table3[[#This Row],[TagOrderMethod]]="tags included","",IF(Table3[[#This Row],[TagOrderMethod]]="Qty:","tags",IF(Table3[[#This Row],[TagOrderMethod]]="Auto:",IF(U604&lt;&gt;"","tags","")))))</f>
        <v/>
      </c>
      <c r="W604" s="17">
        <v>50</v>
      </c>
      <c r="X604" s="17" t="str">
        <f>IF(ISNUMBER(SEARCH("tag",Table3[[#This Row],[Notes]])), "Yes", "No")</f>
        <v>No</v>
      </c>
      <c r="Y604" s="17" t="str">
        <f>IF(Table3[[#This Row],[Column11]]="yes","tags included","Auto:")</f>
        <v>Auto:</v>
      </c>
      <c r="Z6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Row],[TagOrderMethod]]="Auto:",IF(U604&gt;0,U604,IF(COUNTBLANK(L604:S604)=8,"",(IF(Table3[[#This Row],[Column11]]&lt;&gt;"no",Table3[[#This Row],[Size]]*(SUM(Table3[[#This Row],[Date 1]:[Date 8]])),"")))),""))),(Table3[[#This Row],[Bundle]])),"")</f>
        <v/>
      </c>
      <c r="AB604" s="94" t="str">
        <f t="shared" si="10"/>
        <v/>
      </c>
      <c r="AC604" s="75"/>
      <c r="AD604" s="42"/>
      <c r="AE604" s="43"/>
      <c r="AF604" s="44"/>
      <c r="AG604" s="134" t="s">
        <v>21</v>
      </c>
      <c r="AH604" s="134" t="s">
        <v>21</v>
      </c>
      <c r="AI604" s="134" t="s">
        <v>2842</v>
      </c>
      <c r="AJ604" s="134" t="s">
        <v>2843</v>
      </c>
      <c r="AK604" s="134" t="s">
        <v>21</v>
      </c>
      <c r="AL604" s="134" t="s">
        <v>21</v>
      </c>
      <c r="AM604" s="134" t="b">
        <f>IF(AND(Table3[[#This Row],[Column68]]=TRUE,COUNTBLANK(Table3[[#This Row],[Date 1]:[Date 8]])=8),TRUE,FALSE)</f>
        <v>0</v>
      </c>
      <c r="AN604" s="134" t="b">
        <f>COUNTIF(Table3[[#This Row],[512]:[51]],"yes")&gt;0</f>
        <v>0</v>
      </c>
      <c r="AO604" s="45" t="str">
        <f>IF(Table3[[#This Row],[512]]="yes",Table3[[#This Row],[Column1]],"")</f>
        <v/>
      </c>
      <c r="AP604" s="45" t="str">
        <f>IF(Table3[[#This Row],[250]]="yes",Table3[[#This Row],[Column1.5]],"")</f>
        <v/>
      </c>
      <c r="AQ604" s="45" t="str">
        <f>IF(Table3[[#This Row],[288]]="yes",Table3[[#This Row],[Column2]],"")</f>
        <v/>
      </c>
      <c r="AR604" s="45" t="str">
        <f>IF(Table3[[#This Row],[144]]="yes",Table3[[#This Row],[Column3]],"")</f>
        <v/>
      </c>
      <c r="AS604" s="45" t="str">
        <f>IF(Table3[[#This Row],[26]]="yes",Table3[[#This Row],[Column4]],"")</f>
        <v/>
      </c>
      <c r="AT604" s="45" t="str">
        <f>IF(Table3[[#This Row],[51]]="yes",Table3[[#This Row],[Column5]],"")</f>
        <v/>
      </c>
      <c r="AU604" s="29" t="str">
        <f>IF(COUNTBLANK(Table3[[#This Row],[Date 1]:[Date 8]])=7,IF(Table3[[#This Row],[Column9]]&lt;&gt;"",IF(SUM(L604:S604)&lt;&gt;0,Table3[[#This Row],[Column9]],""),""),(SUBSTITUTE(TRIM(SUBSTITUTE(AO604&amp;","&amp;AP604&amp;","&amp;AQ604&amp;","&amp;AR604&amp;","&amp;AS604&amp;","&amp;AT604&amp;",",","," "))," ",", ")))</f>
        <v/>
      </c>
      <c r="AV604" s="35" t="str">
        <f>IF(COUNTBLANK(L604:AC604)&lt;&gt;13,IF(Table3[[#This Row],[Comments]]="Please order in multiples of 20. Minimum order of 100.",IF(COUNTBLANK(Table3[[#This Row],[Date 1]:[Order]])=12,"",1),1),IF(OR(F604="yes",G604="yes",H604="yes",I604="yes",J604="yes",K604="yes"="yes"),1,""))</f>
        <v/>
      </c>
    </row>
    <row r="605" spans="2:48" ht="36" thickBot="1" x14ac:dyDescent="0.4">
      <c r="B605" s="164">
        <v>7540</v>
      </c>
      <c r="C605" s="16" t="s">
        <v>3282</v>
      </c>
      <c r="D605" s="32" t="s">
        <v>504</v>
      </c>
      <c r="E605" s="118"/>
      <c r="F605" s="119" t="s">
        <v>128</v>
      </c>
      <c r="G605" s="30" t="s">
        <v>21</v>
      </c>
      <c r="H605" s="30" t="s">
        <v>128</v>
      </c>
      <c r="I605" s="30" t="s">
        <v>128</v>
      </c>
      <c r="J605" s="30" t="s">
        <v>21</v>
      </c>
      <c r="K605" s="30" t="s">
        <v>21</v>
      </c>
      <c r="L605" s="22"/>
      <c r="M605" s="20"/>
      <c r="N605" s="20"/>
      <c r="O605" s="20"/>
      <c r="P605" s="20"/>
      <c r="Q605" s="20"/>
      <c r="R605" s="20"/>
      <c r="S605" s="120"/>
      <c r="T605" s="181" t="str">
        <f>Table3[[#This Row],[Column12]]</f>
        <v>Auto:</v>
      </c>
      <c r="U605" s="25"/>
      <c r="V605" s="51" t="str">
        <f>IF(Table3[[#This Row],[TagOrderMethod]]="Ratio:","plants per 1 tag",IF(Table3[[#This Row],[TagOrderMethod]]="tags included","",IF(Table3[[#This Row],[TagOrderMethod]]="Qty:","tags",IF(Table3[[#This Row],[TagOrderMethod]]="Auto:",IF(U605&lt;&gt;"","tags","")))))</f>
        <v/>
      </c>
      <c r="W605" s="17">
        <v>50</v>
      </c>
      <c r="X605" s="17" t="str">
        <f>IF(ISNUMBER(SEARCH("tag",Table3[[#This Row],[Notes]])), "Yes", "No")</f>
        <v>No</v>
      </c>
      <c r="Y605" s="17" t="str">
        <f>IF(Table3[[#This Row],[Column11]]="yes","tags included","Auto:")</f>
        <v>Auto:</v>
      </c>
      <c r="Z6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Row],[TagOrderMethod]]="Auto:",IF(U605&gt;0,U605,IF(COUNTBLANK(L605:S605)=8,"",(IF(Table3[[#This Row],[Column11]]&lt;&gt;"no",Table3[[#This Row],[Size]]*(SUM(Table3[[#This Row],[Date 1]:[Date 8]])),"")))),""))),(Table3[[#This Row],[Bundle]])),"")</f>
        <v/>
      </c>
      <c r="AB605" s="94" t="str">
        <f t="shared" si="10"/>
        <v/>
      </c>
      <c r="AC605" s="75"/>
      <c r="AD605" s="42"/>
      <c r="AE605" s="43"/>
      <c r="AF605" s="44"/>
      <c r="AG605" s="134" t="s">
        <v>4929</v>
      </c>
      <c r="AH605" s="134" t="s">
        <v>21</v>
      </c>
      <c r="AI605" s="134" t="s">
        <v>4930</v>
      </c>
      <c r="AJ605" s="134" t="s">
        <v>4931</v>
      </c>
      <c r="AK605" s="134" t="s">
        <v>21</v>
      </c>
      <c r="AL605" s="134" t="s">
        <v>21</v>
      </c>
      <c r="AM605" s="134" t="b">
        <f>IF(AND(Table3[[#This Row],[Column68]]=TRUE,COUNTBLANK(Table3[[#This Row],[Date 1]:[Date 8]])=8),TRUE,FALSE)</f>
        <v>0</v>
      </c>
      <c r="AN605" s="134" t="b">
        <f>COUNTIF(Table3[[#This Row],[512]:[51]],"yes")&gt;0</f>
        <v>0</v>
      </c>
      <c r="AO605" s="45" t="str">
        <f>IF(Table3[[#This Row],[512]]="yes",Table3[[#This Row],[Column1]],"")</f>
        <v/>
      </c>
      <c r="AP605" s="45" t="str">
        <f>IF(Table3[[#This Row],[250]]="yes",Table3[[#This Row],[Column1.5]],"")</f>
        <v/>
      </c>
      <c r="AQ605" s="45" t="str">
        <f>IF(Table3[[#This Row],[288]]="yes",Table3[[#This Row],[Column2]],"")</f>
        <v/>
      </c>
      <c r="AR605" s="45" t="str">
        <f>IF(Table3[[#This Row],[144]]="yes",Table3[[#This Row],[Column3]],"")</f>
        <v/>
      </c>
      <c r="AS605" s="45" t="str">
        <f>IF(Table3[[#This Row],[26]]="yes",Table3[[#This Row],[Column4]],"")</f>
        <v/>
      </c>
      <c r="AT605" s="45" t="str">
        <f>IF(Table3[[#This Row],[51]]="yes",Table3[[#This Row],[Column5]],"")</f>
        <v/>
      </c>
      <c r="AU605" s="29" t="str">
        <f>IF(COUNTBLANK(Table3[[#This Row],[Date 1]:[Date 8]])=7,IF(Table3[[#This Row],[Column9]]&lt;&gt;"",IF(SUM(L605:S605)&lt;&gt;0,Table3[[#This Row],[Column9]],""),""),(SUBSTITUTE(TRIM(SUBSTITUTE(AO605&amp;","&amp;AP605&amp;","&amp;AQ605&amp;","&amp;AR605&amp;","&amp;AS605&amp;","&amp;AT605&amp;",",","," "))," ",", ")))</f>
        <v/>
      </c>
      <c r="AV605" s="35" t="str">
        <f>IF(COUNTBLANK(L605:AC605)&lt;&gt;13,IF(Table3[[#This Row],[Comments]]="Please order in multiples of 20. Minimum order of 100.",IF(COUNTBLANK(Table3[[#This Row],[Date 1]:[Order]])=12,"",1),1),IF(OR(F605="yes",G605="yes",H605="yes",I605="yes",J605="yes",K605="yes"="yes"),1,""))</f>
        <v/>
      </c>
    </row>
    <row r="606" spans="2:48" ht="36" thickBot="1" x14ac:dyDescent="0.4">
      <c r="B606" s="164">
        <v>7550</v>
      </c>
      <c r="C606" s="16" t="s">
        <v>3282</v>
      </c>
      <c r="D606" s="32" t="s">
        <v>1331</v>
      </c>
      <c r="E606" s="118"/>
      <c r="F606" s="119" t="s">
        <v>21</v>
      </c>
      <c r="G606" s="30" t="s">
        <v>21</v>
      </c>
      <c r="H606" s="30" t="s">
        <v>128</v>
      </c>
      <c r="I606" s="30" t="s">
        <v>128</v>
      </c>
      <c r="J606" s="30" t="s">
        <v>21</v>
      </c>
      <c r="K606" s="30" t="s">
        <v>21</v>
      </c>
      <c r="L606" s="22"/>
      <c r="M606" s="20"/>
      <c r="N606" s="20"/>
      <c r="O606" s="20"/>
      <c r="P606" s="20"/>
      <c r="Q606" s="20"/>
      <c r="R606" s="20"/>
      <c r="S606" s="120"/>
      <c r="T606" s="181" t="str">
        <f>Table3[[#This Row],[Column12]]</f>
        <v>Auto:</v>
      </c>
      <c r="U606" s="25"/>
      <c r="V606" s="51" t="str">
        <f>IF(Table3[[#This Row],[TagOrderMethod]]="Ratio:","plants per 1 tag",IF(Table3[[#This Row],[TagOrderMethod]]="tags included","",IF(Table3[[#This Row],[TagOrderMethod]]="Qty:","tags",IF(Table3[[#This Row],[TagOrderMethod]]="Auto:",IF(U606&lt;&gt;"","tags","")))))</f>
        <v/>
      </c>
      <c r="W606" s="17">
        <v>50</v>
      </c>
      <c r="X606" s="17" t="str">
        <f>IF(ISNUMBER(SEARCH("tag",Table3[[#This Row],[Notes]])), "Yes", "No")</f>
        <v>No</v>
      </c>
      <c r="Y606" s="17" t="str">
        <f>IF(Table3[[#This Row],[Column11]]="yes","tags included","Auto:")</f>
        <v>Auto:</v>
      </c>
      <c r="Z6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Row],[TagOrderMethod]]="Auto:",IF(U606&gt;0,U606,IF(COUNTBLANK(L606:S606)=8,"",(IF(Table3[[#This Row],[Column11]]&lt;&gt;"no",Table3[[#This Row],[Size]]*(SUM(Table3[[#This Row],[Date 1]:[Date 8]])),"")))),""))),(Table3[[#This Row],[Bundle]])),"")</f>
        <v/>
      </c>
      <c r="AB606" s="94" t="str">
        <f t="shared" si="10"/>
        <v/>
      </c>
      <c r="AC606" s="75"/>
      <c r="AD606" s="42"/>
      <c r="AE606" s="43"/>
      <c r="AF606" s="44"/>
      <c r="AG606" s="134" t="s">
        <v>21</v>
      </c>
      <c r="AH606" s="134" t="s">
        <v>21</v>
      </c>
      <c r="AI606" s="134" t="s">
        <v>4932</v>
      </c>
      <c r="AJ606" s="134" t="s">
        <v>4933</v>
      </c>
      <c r="AK606" s="134" t="s">
        <v>21</v>
      </c>
      <c r="AL606" s="134" t="s">
        <v>21</v>
      </c>
      <c r="AM606" s="134" t="b">
        <f>IF(AND(Table3[[#This Row],[Column68]]=TRUE,COUNTBLANK(Table3[[#This Row],[Date 1]:[Date 8]])=8),TRUE,FALSE)</f>
        <v>0</v>
      </c>
      <c r="AN606" s="134" t="b">
        <f>COUNTIF(Table3[[#This Row],[512]:[51]],"yes")&gt;0</f>
        <v>0</v>
      </c>
      <c r="AO606" s="45" t="str">
        <f>IF(Table3[[#This Row],[512]]="yes",Table3[[#This Row],[Column1]],"")</f>
        <v/>
      </c>
      <c r="AP606" s="45" t="str">
        <f>IF(Table3[[#This Row],[250]]="yes",Table3[[#This Row],[Column1.5]],"")</f>
        <v/>
      </c>
      <c r="AQ606" s="45" t="str">
        <f>IF(Table3[[#This Row],[288]]="yes",Table3[[#This Row],[Column2]],"")</f>
        <v/>
      </c>
      <c r="AR606" s="45" t="str">
        <f>IF(Table3[[#This Row],[144]]="yes",Table3[[#This Row],[Column3]],"")</f>
        <v/>
      </c>
      <c r="AS606" s="45" t="str">
        <f>IF(Table3[[#This Row],[26]]="yes",Table3[[#This Row],[Column4]],"")</f>
        <v/>
      </c>
      <c r="AT606" s="45" t="str">
        <f>IF(Table3[[#This Row],[51]]="yes",Table3[[#This Row],[Column5]],"")</f>
        <v/>
      </c>
      <c r="AU606" s="29" t="str">
        <f>IF(COUNTBLANK(Table3[[#This Row],[Date 1]:[Date 8]])=7,IF(Table3[[#This Row],[Column9]]&lt;&gt;"",IF(SUM(L606:S606)&lt;&gt;0,Table3[[#This Row],[Column9]],""),""),(SUBSTITUTE(TRIM(SUBSTITUTE(AO606&amp;","&amp;AP606&amp;","&amp;AQ606&amp;","&amp;AR606&amp;","&amp;AS606&amp;","&amp;AT606&amp;",",","," "))," ",", ")))</f>
        <v/>
      </c>
      <c r="AV606" s="35" t="str">
        <f>IF(COUNTBLANK(L606:AC606)&lt;&gt;13,IF(Table3[[#This Row],[Comments]]="Please order in multiples of 20. Minimum order of 100.",IF(COUNTBLANK(Table3[[#This Row],[Date 1]:[Order]])=12,"",1),1),IF(OR(F606="yes",G606="yes",H606="yes",I606="yes",J606="yes",K606="yes"="yes"),1,""))</f>
        <v/>
      </c>
    </row>
    <row r="607" spans="2:48" ht="36" thickBot="1" x14ac:dyDescent="0.4">
      <c r="B607" s="164">
        <v>8051</v>
      </c>
      <c r="C607" s="16" t="s">
        <v>3337</v>
      </c>
      <c r="D607" s="32" t="s">
        <v>971</v>
      </c>
      <c r="E607" s="118"/>
      <c r="F607" s="119" t="s">
        <v>128</v>
      </c>
      <c r="G607" s="30" t="s">
        <v>128</v>
      </c>
      <c r="H607" s="30" t="s">
        <v>128</v>
      </c>
      <c r="I607" s="30" t="s">
        <v>128</v>
      </c>
      <c r="J607" s="30" t="s">
        <v>21</v>
      </c>
      <c r="K607" s="30" t="s">
        <v>21</v>
      </c>
      <c r="L607" s="22"/>
      <c r="M607" s="20"/>
      <c r="N607" s="20"/>
      <c r="O607" s="20"/>
      <c r="P607" s="20"/>
      <c r="Q607" s="20"/>
      <c r="R607" s="20"/>
      <c r="S607" s="120"/>
      <c r="T607" s="181" t="str">
        <f>Table3[[#This Row],[Column12]]</f>
        <v>Auto:</v>
      </c>
      <c r="U607" s="25"/>
      <c r="V607" s="51" t="str">
        <f>IF(Table3[[#This Row],[TagOrderMethod]]="Ratio:","plants per 1 tag",IF(Table3[[#This Row],[TagOrderMethod]]="tags included","",IF(Table3[[#This Row],[TagOrderMethod]]="Qty:","tags",IF(Table3[[#This Row],[TagOrderMethod]]="Auto:",IF(U607&lt;&gt;"","tags","")))))</f>
        <v/>
      </c>
      <c r="W607" s="17">
        <v>50</v>
      </c>
      <c r="X607" s="17" t="str">
        <f>IF(ISNUMBER(SEARCH("tag",Table3[[#This Row],[Notes]])), "Yes", "No")</f>
        <v>No</v>
      </c>
      <c r="Y607" s="17" t="str">
        <f>IF(Table3[[#This Row],[Column11]]="yes","tags included","Auto:")</f>
        <v>Auto:</v>
      </c>
      <c r="Z6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Row],[TagOrderMethod]]="Auto:",IF(U607&gt;0,U607,IF(COUNTBLANK(L607:S607)=8,"",(IF(Table3[[#This Row],[Column11]]&lt;&gt;"no",Table3[[#This Row],[Size]]*(SUM(Table3[[#This Row],[Date 1]:[Date 8]])),"")))),""))),(Table3[[#This Row],[Bundle]])),"")</f>
        <v/>
      </c>
      <c r="AB607" s="94" t="str">
        <f t="shared" si="10"/>
        <v/>
      </c>
      <c r="AC607" s="75"/>
      <c r="AD607" s="42"/>
      <c r="AE607" s="43"/>
      <c r="AF607" s="44"/>
      <c r="AG607" s="134" t="s">
        <v>4934</v>
      </c>
      <c r="AH607" s="134" t="s">
        <v>4935</v>
      </c>
      <c r="AI607" s="134" t="s">
        <v>4936</v>
      </c>
      <c r="AJ607" s="134" t="s">
        <v>4937</v>
      </c>
      <c r="AK607" s="134" t="s">
        <v>21</v>
      </c>
      <c r="AL607" s="134" t="s">
        <v>21</v>
      </c>
      <c r="AM607" s="134" t="b">
        <f>IF(AND(Table3[[#This Row],[Column68]]=TRUE,COUNTBLANK(Table3[[#This Row],[Date 1]:[Date 8]])=8),TRUE,FALSE)</f>
        <v>0</v>
      </c>
      <c r="AN607" s="134" t="b">
        <f>COUNTIF(Table3[[#This Row],[512]:[51]],"yes")&gt;0</f>
        <v>0</v>
      </c>
      <c r="AO607" s="45" t="str">
        <f>IF(Table3[[#This Row],[512]]="yes",Table3[[#This Row],[Column1]],"")</f>
        <v/>
      </c>
      <c r="AP607" s="45" t="str">
        <f>IF(Table3[[#This Row],[250]]="yes",Table3[[#This Row],[Column1.5]],"")</f>
        <v/>
      </c>
      <c r="AQ607" s="45" t="str">
        <f>IF(Table3[[#This Row],[288]]="yes",Table3[[#This Row],[Column2]],"")</f>
        <v/>
      </c>
      <c r="AR607" s="45" t="str">
        <f>IF(Table3[[#This Row],[144]]="yes",Table3[[#This Row],[Column3]],"")</f>
        <v/>
      </c>
      <c r="AS607" s="45" t="str">
        <f>IF(Table3[[#This Row],[26]]="yes",Table3[[#This Row],[Column4]],"")</f>
        <v/>
      </c>
      <c r="AT607" s="45" t="str">
        <f>IF(Table3[[#This Row],[51]]="yes",Table3[[#This Row],[Column5]],"")</f>
        <v/>
      </c>
      <c r="AU607" s="29" t="str">
        <f>IF(COUNTBLANK(Table3[[#This Row],[Date 1]:[Date 8]])=7,IF(Table3[[#This Row],[Column9]]&lt;&gt;"",IF(SUM(L607:S607)&lt;&gt;0,Table3[[#This Row],[Column9]],""),""),(SUBSTITUTE(TRIM(SUBSTITUTE(AO607&amp;","&amp;AP607&amp;","&amp;AQ607&amp;","&amp;AR607&amp;","&amp;AS607&amp;","&amp;AT607&amp;",",","," "))," ",", ")))</f>
        <v/>
      </c>
      <c r="AV607" s="35" t="str">
        <f>IF(COUNTBLANK(L607:AC607)&lt;&gt;13,IF(Table3[[#This Row],[Comments]]="Please order in multiples of 20. Minimum order of 100.",IF(COUNTBLANK(Table3[[#This Row],[Date 1]:[Order]])=12,"",1),1),IF(OR(F607="yes",G607="yes",H607="yes",I607="yes",J607="yes",K607="yes"="yes"),1,""))</f>
        <v/>
      </c>
    </row>
    <row r="608" spans="2:48" ht="36" thickBot="1" x14ac:dyDescent="0.4">
      <c r="B608" s="164">
        <v>8054</v>
      </c>
      <c r="C608" s="16" t="s">
        <v>3337</v>
      </c>
      <c r="D608" s="32" t="s">
        <v>1628</v>
      </c>
      <c r="E608" s="118"/>
      <c r="F608" s="119" t="s">
        <v>128</v>
      </c>
      <c r="G608" s="30" t="s">
        <v>128</v>
      </c>
      <c r="H608" s="30" t="s">
        <v>128</v>
      </c>
      <c r="I608" s="30" t="s">
        <v>128</v>
      </c>
      <c r="J608" s="30" t="s">
        <v>21</v>
      </c>
      <c r="K608" s="30" t="s">
        <v>21</v>
      </c>
      <c r="L608" s="22"/>
      <c r="M608" s="20"/>
      <c r="N608" s="20"/>
      <c r="O608" s="20"/>
      <c r="P608" s="20"/>
      <c r="Q608" s="20"/>
      <c r="R608" s="20"/>
      <c r="S608" s="120"/>
      <c r="T608" s="181" t="str">
        <f>Table3[[#This Row],[Column12]]</f>
        <v>Auto:</v>
      </c>
      <c r="U608" s="25"/>
      <c r="V608" s="51" t="str">
        <f>IF(Table3[[#This Row],[TagOrderMethod]]="Ratio:","plants per 1 tag",IF(Table3[[#This Row],[TagOrderMethod]]="tags included","",IF(Table3[[#This Row],[TagOrderMethod]]="Qty:","tags",IF(Table3[[#This Row],[TagOrderMethod]]="Auto:",IF(U608&lt;&gt;"","tags","")))))</f>
        <v/>
      </c>
      <c r="W608" s="17">
        <v>50</v>
      </c>
      <c r="X608" s="17" t="str">
        <f>IF(ISNUMBER(SEARCH("tag",Table3[[#This Row],[Notes]])), "Yes", "No")</f>
        <v>No</v>
      </c>
      <c r="Y608" s="17" t="str">
        <f>IF(Table3[[#This Row],[Column11]]="yes","tags included","Auto:")</f>
        <v>Auto:</v>
      </c>
      <c r="Z6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Row],[TagOrderMethod]]="Auto:",IF(U608&gt;0,U608,IF(COUNTBLANK(L608:S608)=8,"",(IF(Table3[[#This Row],[Column11]]&lt;&gt;"no",Table3[[#This Row],[Size]]*(SUM(Table3[[#This Row],[Date 1]:[Date 8]])),"")))),""))),(Table3[[#This Row],[Bundle]])),"")</f>
        <v/>
      </c>
      <c r="AB608" s="94" t="str">
        <f t="shared" si="10"/>
        <v/>
      </c>
      <c r="AC608" s="75"/>
      <c r="AD608" s="42"/>
      <c r="AE608" s="43"/>
      <c r="AF608" s="44"/>
      <c r="AG608" s="134" t="s">
        <v>4938</v>
      </c>
      <c r="AH608" s="134" t="s">
        <v>4939</v>
      </c>
      <c r="AI608" s="134" t="s">
        <v>4940</v>
      </c>
      <c r="AJ608" s="134" t="s">
        <v>4941</v>
      </c>
      <c r="AK608" s="134" t="s">
        <v>21</v>
      </c>
      <c r="AL608" s="134" t="s">
        <v>21</v>
      </c>
      <c r="AM608" s="134" t="b">
        <f>IF(AND(Table3[[#This Row],[Column68]]=TRUE,COUNTBLANK(Table3[[#This Row],[Date 1]:[Date 8]])=8),TRUE,FALSE)</f>
        <v>0</v>
      </c>
      <c r="AN608" s="134" t="b">
        <f>COUNTIF(Table3[[#This Row],[512]:[51]],"yes")&gt;0</f>
        <v>0</v>
      </c>
      <c r="AO608" s="45" t="str">
        <f>IF(Table3[[#This Row],[512]]="yes",Table3[[#This Row],[Column1]],"")</f>
        <v/>
      </c>
      <c r="AP608" s="45" t="str">
        <f>IF(Table3[[#This Row],[250]]="yes",Table3[[#This Row],[Column1.5]],"")</f>
        <v/>
      </c>
      <c r="AQ608" s="45" t="str">
        <f>IF(Table3[[#This Row],[288]]="yes",Table3[[#This Row],[Column2]],"")</f>
        <v/>
      </c>
      <c r="AR608" s="45" t="str">
        <f>IF(Table3[[#This Row],[144]]="yes",Table3[[#This Row],[Column3]],"")</f>
        <v/>
      </c>
      <c r="AS608" s="45" t="str">
        <f>IF(Table3[[#This Row],[26]]="yes",Table3[[#This Row],[Column4]],"")</f>
        <v/>
      </c>
      <c r="AT608" s="45" t="str">
        <f>IF(Table3[[#This Row],[51]]="yes",Table3[[#This Row],[Column5]],"")</f>
        <v/>
      </c>
      <c r="AU608" s="29" t="str">
        <f>IF(COUNTBLANK(Table3[[#This Row],[Date 1]:[Date 8]])=7,IF(Table3[[#This Row],[Column9]]&lt;&gt;"",IF(SUM(L608:S608)&lt;&gt;0,Table3[[#This Row],[Column9]],""),""),(SUBSTITUTE(TRIM(SUBSTITUTE(AO608&amp;","&amp;AP608&amp;","&amp;AQ608&amp;","&amp;AR608&amp;","&amp;AS608&amp;","&amp;AT608&amp;",",","," "))," ",", ")))</f>
        <v/>
      </c>
      <c r="AV608" s="35" t="str">
        <f>IF(COUNTBLANK(L608:AC608)&lt;&gt;13,IF(Table3[[#This Row],[Comments]]="Please order in multiples of 20. Minimum order of 100.",IF(COUNTBLANK(Table3[[#This Row],[Date 1]:[Order]])=12,"",1),1),IF(OR(F608="yes",G608="yes",H608="yes",I608="yes",J608="yes",K608="yes"="yes"),1,""))</f>
        <v/>
      </c>
    </row>
    <row r="609" spans="2:48" ht="36" thickBot="1" x14ac:dyDescent="0.4">
      <c r="B609" s="164">
        <v>8057</v>
      </c>
      <c r="C609" s="16" t="s">
        <v>3337</v>
      </c>
      <c r="D609" s="32" t="s">
        <v>3338</v>
      </c>
      <c r="E609" s="118"/>
      <c r="F609" s="119" t="s">
        <v>128</v>
      </c>
      <c r="G609" s="30" t="s">
        <v>128</v>
      </c>
      <c r="H609" s="30" t="s">
        <v>128</v>
      </c>
      <c r="I609" s="30" t="s">
        <v>128</v>
      </c>
      <c r="J609" s="30" t="s">
        <v>21</v>
      </c>
      <c r="K609" s="30" t="s">
        <v>21</v>
      </c>
      <c r="L609" s="22"/>
      <c r="M609" s="20"/>
      <c r="N609" s="20"/>
      <c r="O609" s="20"/>
      <c r="P609" s="20"/>
      <c r="Q609" s="20"/>
      <c r="R609" s="20"/>
      <c r="S609" s="120"/>
      <c r="T609" s="181" t="str">
        <f>Table3[[#This Row],[Column12]]</f>
        <v>Auto:</v>
      </c>
      <c r="U609" s="25"/>
      <c r="V609" s="51" t="str">
        <f>IF(Table3[[#This Row],[TagOrderMethod]]="Ratio:","plants per 1 tag",IF(Table3[[#This Row],[TagOrderMethod]]="tags included","",IF(Table3[[#This Row],[TagOrderMethod]]="Qty:","tags",IF(Table3[[#This Row],[TagOrderMethod]]="Auto:",IF(U609&lt;&gt;"","tags","")))))</f>
        <v/>
      </c>
      <c r="W609" s="17">
        <v>50</v>
      </c>
      <c r="X609" s="17" t="str">
        <f>IF(ISNUMBER(SEARCH("tag",Table3[[#This Row],[Notes]])), "Yes", "No")</f>
        <v>No</v>
      </c>
      <c r="Y609" s="17" t="str">
        <f>IF(Table3[[#This Row],[Column11]]="yes","tags included","Auto:")</f>
        <v>Auto:</v>
      </c>
      <c r="Z6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Row],[TagOrderMethod]]="Auto:",IF(U609&gt;0,U609,IF(COUNTBLANK(L609:S609)=8,"",(IF(Table3[[#This Row],[Column11]]&lt;&gt;"no",Table3[[#This Row],[Size]]*(SUM(Table3[[#This Row],[Date 1]:[Date 8]])),"")))),""))),(Table3[[#This Row],[Bundle]])),"")</f>
        <v/>
      </c>
      <c r="AB609" s="94" t="str">
        <f t="shared" si="10"/>
        <v/>
      </c>
      <c r="AC609" s="75"/>
      <c r="AD609" s="42"/>
      <c r="AE609" s="43"/>
      <c r="AF609" s="44"/>
      <c r="AG609" s="134" t="s">
        <v>4942</v>
      </c>
      <c r="AH609" s="134" t="s">
        <v>4943</v>
      </c>
      <c r="AI609" s="134" t="s">
        <v>4944</v>
      </c>
      <c r="AJ609" s="134" t="s">
        <v>4945</v>
      </c>
      <c r="AK609" s="134" t="s">
        <v>21</v>
      </c>
      <c r="AL609" s="134" t="s">
        <v>21</v>
      </c>
      <c r="AM609" s="134" t="b">
        <f>IF(AND(Table3[[#This Row],[Column68]]=TRUE,COUNTBLANK(Table3[[#This Row],[Date 1]:[Date 8]])=8),TRUE,FALSE)</f>
        <v>0</v>
      </c>
      <c r="AN609" s="134" t="b">
        <f>COUNTIF(Table3[[#This Row],[512]:[51]],"yes")&gt;0</f>
        <v>0</v>
      </c>
      <c r="AO609" s="45" t="str">
        <f>IF(Table3[[#This Row],[512]]="yes",Table3[[#This Row],[Column1]],"")</f>
        <v/>
      </c>
      <c r="AP609" s="45" t="str">
        <f>IF(Table3[[#This Row],[250]]="yes",Table3[[#This Row],[Column1.5]],"")</f>
        <v/>
      </c>
      <c r="AQ609" s="45" t="str">
        <f>IF(Table3[[#This Row],[288]]="yes",Table3[[#This Row],[Column2]],"")</f>
        <v/>
      </c>
      <c r="AR609" s="45" t="str">
        <f>IF(Table3[[#This Row],[144]]="yes",Table3[[#This Row],[Column3]],"")</f>
        <v/>
      </c>
      <c r="AS609" s="45" t="str">
        <f>IF(Table3[[#This Row],[26]]="yes",Table3[[#This Row],[Column4]],"")</f>
        <v/>
      </c>
      <c r="AT609" s="45" t="str">
        <f>IF(Table3[[#This Row],[51]]="yes",Table3[[#This Row],[Column5]],"")</f>
        <v/>
      </c>
      <c r="AU609" s="29" t="str">
        <f>IF(COUNTBLANK(Table3[[#This Row],[Date 1]:[Date 8]])=7,IF(Table3[[#This Row],[Column9]]&lt;&gt;"",IF(SUM(L609:S609)&lt;&gt;0,Table3[[#This Row],[Column9]],""),""),(SUBSTITUTE(TRIM(SUBSTITUTE(AO609&amp;","&amp;AP609&amp;","&amp;AQ609&amp;","&amp;AR609&amp;","&amp;AS609&amp;","&amp;AT609&amp;",",","," "))," ",", ")))</f>
        <v/>
      </c>
      <c r="AV609" s="35" t="str">
        <f>IF(COUNTBLANK(L609:AC609)&lt;&gt;13,IF(Table3[[#This Row],[Comments]]="Please order in multiples of 20. Minimum order of 100.",IF(COUNTBLANK(Table3[[#This Row],[Date 1]:[Order]])=12,"",1),1),IF(OR(F609="yes",G609="yes",H609="yes",I609="yes",J609="yes",K609="yes"="yes"),1,""))</f>
        <v/>
      </c>
    </row>
    <row r="610" spans="2:48" ht="36" thickBot="1" x14ac:dyDescent="0.4">
      <c r="B610" s="164">
        <v>8070</v>
      </c>
      <c r="C610" s="16" t="s">
        <v>3337</v>
      </c>
      <c r="D610" s="32" t="s">
        <v>127</v>
      </c>
      <c r="E610" s="118"/>
      <c r="F610" s="119" t="s">
        <v>128</v>
      </c>
      <c r="G610" s="30" t="s">
        <v>128</v>
      </c>
      <c r="H610" s="30" t="s">
        <v>128</v>
      </c>
      <c r="I610" s="30" t="s">
        <v>128</v>
      </c>
      <c r="J610" s="30" t="s">
        <v>21</v>
      </c>
      <c r="K610" s="30" t="s">
        <v>21</v>
      </c>
      <c r="L610" s="22"/>
      <c r="M610" s="20"/>
      <c r="N610" s="20"/>
      <c r="O610" s="20"/>
      <c r="P610" s="20"/>
      <c r="Q610" s="20"/>
      <c r="R610" s="20"/>
      <c r="S610" s="120"/>
      <c r="T610" s="181" t="str">
        <f>Table3[[#This Row],[Column12]]</f>
        <v>Auto:</v>
      </c>
      <c r="U610" s="25"/>
      <c r="V610" s="51" t="str">
        <f>IF(Table3[[#This Row],[TagOrderMethod]]="Ratio:","plants per 1 tag",IF(Table3[[#This Row],[TagOrderMethod]]="tags included","",IF(Table3[[#This Row],[TagOrderMethod]]="Qty:","tags",IF(Table3[[#This Row],[TagOrderMethod]]="Auto:",IF(U610&lt;&gt;"","tags","")))))</f>
        <v/>
      </c>
      <c r="W610" s="17">
        <v>50</v>
      </c>
      <c r="X610" s="17" t="str">
        <f>IF(ISNUMBER(SEARCH("tag",Table3[[#This Row],[Notes]])), "Yes", "No")</f>
        <v>No</v>
      </c>
      <c r="Y610" s="17" t="str">
        <f>IF(Table3[[#This Row],[Column11]]="yes","tags included","Auto:")</f>
        <v>Auto:</v>
      </c>
      <c r="Z6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Row],[TagOrderMethod]]="Auto:",IF(U610&gt;0,U610,IF(COUNTBLANK(L610:S610)=8,"",(IF(Table3[[#This Row],[Column11]]&lt;&gt;"no",Table3[[#This Row],[Size]]*(SUM(Table3[[#This Row],[Date 1]:[Date 8]])),"")))),""))),(Table3[[#This Row],[Bundle]])),"")</f>
        <v/>
      </c>
      <c r="AB610" s="94" t="str">
        <f t="shared" si="10"/>
        <v/>
      </c>
      <c r="AC610" s="75"/>
      <c r="AD610" s="42"/>
      <c r="AE610" s="43"/>
      <c r="AF610" s="44"/>
      <c r="AG610" s="134" t="s">
        <v>4946</v>
      </c>
      <c r="AH610" s="134" t="s">
        <v>4947</v>
      </c>
      <c r="AI610" s="134" t="s">
        <v>4948</v>
      </c>
      <c r="AJ610" s="134" t="s">
        <v>4949</v>
      </c>
      <c r="AK610" s="134" t="s">
        <v>21</v>
      </c>
      <c r="AL610" s="134" t="s">
        <v>21</v>
      </c>
      <c r="AM610" s="134" t="b">
        <f>IF(AND(Table3[[#This Row],[Column68]]=TRUE,COUNTBLANK(Table3[[#This Row],[Date 1]:[Date 8]])=8),TRUE,FALSE)</f>
        <v>0</v>
      </c>
      <c r="AN610" s="134" t="b">
        <f>COUNTIF(Table3[[#This Row],[512]:[51]],"yes")&gt;0</f>
        <v>0</v>
      </c>
      <c r="AO610" s="45" t="str">
        <f>IF(Table3[[#This Row],[512]]="yes",Table3[[#This Row],[Column1]],"")</f>
        <v/>
      </c>
      <c r="AP610" s="45" t="str">
        <f>IF(Table3[[#This Row],[250]]="yes",Table3[[#This Row],[Column1.5]],"")</f>
        <v/>
      </c>
      <c r="AQ610" s="45" t="str">
        <f>IF(Table3[[#This Row],[288]]="yes",Table3[[#This Row],[Column2]],"")</f>
        <v/>
      </c>
      <c r="AR610" s="45" t="str">
        <f>IF(Table3[[#This Row],[144]]="yes",Table3[[#This Row],[Column3]],"")</f>
        <v/>
      </c>
      <c r="AS610" s="45" t="str">
        <f>IF(Table3[[#This Row],[26]]="yes",Table3[[#This Row],[Column4]],"")</f>
        <v/>
      </c>
      <c r="AT610" s="45" t="str">
        <f>IF(Table3[[#This Row],[51]]="yes",Table3[[#This Row],[Column5]],"")</f>
        <v/>
      </c>
      <c r="AU610" s="29" t="str">
        <f>IF(COUNTBLANK(Table3[[#This Row],[Date 1]:[Date 8]])=7,IF(Table3[[#This Row],[Column9]]&lt;&gt;"",IF(SUM(L610:S610)&lt;&gt;0,Table3[[#This Row],[Column9]],""),""),(SUBSTITUTE(TRIM(SUBSTITUTE(AO610&amp;","&amp;AP610&amp;","&amp;AQ610&amp;","&amp;AR610&amp;","&amp;AS610&amp;","&amp;AT610&amp;",",","," "))," ",", ")))</f>
        <v/>
      </c>
      <c r="AV610" s="35" t="str">
        <f>IF(COUNTBLANK(L610:AC610)&lt;&gt;13,IF(Table3[[#This Row],[Comments]]="Please order in multiples of 20. Minimum order of 100.",IF(COUNTBLANK(Table3[[#This Row],[Date 1]:[Order]])=12,"",1),1),IF(OR(F610="yes",G610="yes",H610="yes",I610="yes",J610="yes",K610="yes"="yes"),1,""))</f>
        <v/>
      </c>
    </row>
    <row r="611" spans="2:48" ht="36" thickBot="1" x14ac:dyDescent="0.4">
      <c r="B611" s="164">
        <v>8109</v>
      </c>
      <c r="C611" s="16" t="s">
        <v>3337</v>
      </c>
      <c r="D611" s="32" t="s">
        <v>3339</v>
      </c>
      <c r="E611" s="118"/>
      <c r="F611" s="119" t="s">
        <v>128</v>
      </c>
      <c r="G611" s="30" t="s">
        <v>128</v>
      </c>
      <c r="H611" s="30" t="s">
        <v>128</v>
      </c>
      <c r="I611" s="30" t="s">
        <v>128</v>
      </c>
      <c r="J611" s="30" t="s">
        <v>21</v>
      </c>
      <c r="K611" s="30" t="s">
        <v>21</v>
      </c>
      <c r="L611" s="22"/>
      <c r="M611" s="20"/>
      <c r="N611" s="20"/>
      <c r="O611" s="20"/>
      <c r="P611" s="20"/>
      <c r="Q611" s="20"/>
      <c r="R611" s="20"/>
      <c r="S611" s="120"/>
      <c r="T611" s="181" t="str">
        <f>Table3[[#This Row],[Column12]]</f>
        <v>Auto:</v>
      </c>
      <c r="U611" s="25"/>
      <c r="V611" s="51" t="str">
        <f>IF(Table3[[#This Row],[TagOrderMethod]]="Ratio:","plants per 1 tag",IF(Table3[[#This Row],[TagOrderMethod]]="tags included","",IF(Table3[[#This Row],[TagOrderMethod]]="Qty:","tags",IF(Table3[[#This Row],[TagOrderMethod]]="Auto:",IF(U611&lt;&gt;"","tags","")))))</f>
        <v/>
      </c>
      <c r="W611" s="17">
        <v>50</v>
      </c>
      <c r="X611" s="17" t="str">
        <f>IF(ISNUMBER(SEARCH("tag",Table3[[#This Row],[Notes]])), "Yes", "No")</f>
        <v>No</v>
      </c>
      <c r="Y611" s="17" t="str">
        <f>IF(Table3[[#This Row],[Column11]]="yes","tags included","Auto:")</f>
        <v>Auto:</v>
      </c>
      <c r="Z6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Row],[TagOrderMethod]]="Auto:",IF(U611&gt;0,U611,IF(COUNTBLANK(L611:S611)=8,"",(IF(Table3[[#This Row],[Column11]]&lt;&gt;"no",Table3[[#This Row],[Size]]*(SUM(Table3[[#This Row],[Date 1]:[Date 8]])),"")))),""))),(Table3[[#This Row],[Bundle]])),"")</f>
        <v/>
      </c>
      <c r="AB611" s="94" t="str">
        <f t="shared" si="10"/>
        <v/>
      </c>
      <c r="AC611" s="75"/>
      <c r="AD611" s="42"/>
      <c r="AE611" s="43"/>
      <c r="AF611" s="44"/>
      <c r="AG611" s="134" t="s">
        <v>4950</v>
      </c>
      <c r="AH611" s="134" t="s">
        <v>4951</v>
      </c>
      <c r="AI611" s="134" t="s">
        <v>3001</v>
      </c>
      <c r="AJ611" s="134" t="s">
        <v>3002</v>
      </c>
      <c r="AK611" s="134" t="s">
        <v>21</v>
      </c>
      <c r="AL611" s="134" t="s">
        <v>21</v>
      </c>
      <c r="AM611" s="134" t="b">
        <f>IF(AND(Table3[[#This Row],[Column68]]=TRUE,COUNTBLANK(Table3[[#This Row],[Date 1]:[Date 8]])=8),TRUE,FALSE)</f>
        <v>0</v>
      </c>
      <c r="AN611" s="134" t="b">
        <f>COUNTIF(Table3[[#This Row],[512]:[51]],"yes")&gt;0</f>
        <v>0</v>
      </c>
      <c r="AO611" s="45" t="str">
        <f>IF(Table3[[#This Row],[512]]="yes",Table3[[#This Row],[Column1]],"")</f>
        <v/>
      </c>
      <c r="AP611" s="45" t="str">
        <f>IF(Table3[[#This Row],[250]]="yes",Table3[[#This Row],[Column1.5]],"")</f>
        <v/>
      </c>
      <c r="AQ611" s="45" t="str">
        <f>IF(Table3[[#This Row],[288]]="yes",Table3[[#This Row],[Column2]],"")</f>
        <v/>
      </c>
      <c r="AR611" s="45" t="str">
        <f>IF(Table3[[#This Row],[144]]="yes",Table3[[#This Row],[Column3]],"")</f>
        <v/>
      </c>
      <c r="AS611" s="45" t="str">
        <f>IF(Table3[[#This Row],[26]]="yes",Table3[[#This Row],[Column4]],"")</f>
        <v/>
      </c>
      <c r="AT611" s="45" t="str">
        <f>IF(Table3[[#This Row],[51]]="yes",Table3[[#This Row],[Column5]],"")</f>
        <v/>
      </c>
      <c r="AU611" s="29" t="str">
        <f>IF(COUNTBLANK(Table3[[#This Row],[Date 1]:[Date 8]])=7,IF(Table3[[#This Row],[Column9]]&lt;&gt;"",IF(SUM(L611:S611)&lt;&gt;0,Table3[[#This Row],[Column9]],""),""),(SUBSTITUTE(TRIM(SUBSTITUTE(AO611&amp;","&amp;AP611&amp;","&amp;AQ611&amp;","&amp;AR611&amp;","&amp;AS611&amp;","&amp;AT611&amp;",",","," "))," ",", ")))</f>
        <v/>
      </c>
      <c r="AV611" s="35" t="str">
        <f>IF(COUNTBLANK(L611:AC611)&lt;&gt;13,IF(Table3[[#This Row],[Comments]]="Please order in multiples of 20. Minimum order of 100.",IF(COUNTBLANK(Table3[[#This Row],[Date 1]:[Order]])=12,"",1),1),IF(OR(F611="yes",G611="yes",H611="yes",I611="yes",J611="yes",K611="yes"="yes"),1,""))</f>
        <v/>
      </c>
    </row>
    <row r="612" spans="2:48" ht="36" thickBot="1" x14ac:dyDescent="0.4">
      <c r="B612" s="164">
        <v>8112</v>
      </c>
      <c r="C612" s="16" t="s">
        <v>3337</v>
      </c>
      <c r="D612" s="32" t="s">
        <v>972</v>
      </c>
      <c r="E612" s="118"/>
      <c r="F612" s="119" t="s">
        <v>128</v>
      </c>
      <c r="G612" s="30" t="s">
        <v>128</v>
      </c>
      <c r="H612" s="30" t="s">
        <v>128</v>
      </c>
      <c r="I612" s="30" t="s">
        <v>128</v>
      </c>
      <c r="J612" s="30" t="s">
        <v>21</v>
      </c>
      <c r="K612" s="30" t="s">
        <v>21</v>
      </c>
      <c r="L612" s="22"/>
      <c r="M612" s="20"/>
      <c r="N612" s="20"/>
      <c r="O612" s="20"/>
      <c r="P612" s="20"/>
      <c r="Q612" s="20"/>
      <c r="R612" s="20"/>
      <c r="S612" s="120"/>
      <c r="T612" s="181" t="str">
        <f>Table3[[#This Row],[Column12]]</f>
        <v>Auto:</v>
      </c>
      <c r="U612" s="25"/>
      <c r="V612" s="51" t="str">
        <f>IF(Table3[[#This Row],[TagOrderMethod]]="Ratio:","plants per 1 tag",IF(Table3[[#This Row],[TagOrderMethod]]="tags included","",IF(Table3[[#This Row],[TagOrderMethod]]="Qty:","tags",IF(Table3[[#This Row],[TagOrderMethod]]="Auto:",IF(U612&lt;&gt;"","tags","")))))</f>
        <v/>
      </c>
      <c r="W612" s="17">
        <v>50</v>
      </c>
      <c r="X612" s="17" t="str">
        <f>IF(ISNUMBER(SEARCH("tag",Table3[[#This Row],[Notes]])), "Yes", "No")</f>
        <v>No</v>
      </c>
      <c r="Y612" s="17" t="str">
        <f>IF(Table3[[#This Row],[Column11]]="yes","tags included","Auto:")</f>
        <v>Auto:</v>
      </c>
      <c r="Z6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Row],[TagOrderMethod]]="Auto:",IF(U612&gt;0,U612,IF(COUNTBLANK(L612:S612)=8,"",(IF(Table3[[#This Row],[Column11]]&lt;&gt;"no",Table3[[#This Row],[Size]]*(SUM(Table3[[#This Row],[Date 1]:[Date 8]])),"")))),""))),(Table3[[#This Row],[Bundle]])),"")</f>
        <v/>
      </c>
      <c r="AB612" s="94" t="str">
        <f t="shared" si="10"/>
        <v/>
      </c>
      <c r="AC612" s="75"/>
      <c r="AD612" s="42"/>
      <c r="AE612" s="43"/>
      <c r="AF612" s="44"/>
      <c r="AG612" s="134" t="s">
        <v>4952</v>
      </c>
      <c r="AH612" s="134" t="s">
        <v>4953</v>
      </c>
      <c r="AI612" s="134" t="s">
        <v>3003</v>
      </c>
      <c r="AJ612" s="134" t="s">
        <v>3004</v>
      </c>
      <c r="AK612" s="134" t="s">
        <v>21</v>
      </c>
      <c r="AL612" s="134" t="s">
        <v>21</v>
      </c>
      <c r="AM612" s="134" t="b">
        <f>IF(AND(Table3[[#This Row],[Column68]]=TRUE,COUNTBLANK(Table3[[#This Row],[Date 1]:[Date 8]])=8),TRUE,FALSE)</f>
        <v>0</v>
      </c>
      <c r="AN612" s="134" t="b">
        <f>COUNTIF(Table3[[#This Row],[512]:[51]],"yes")&gt;0</f>
        <v>0</v>
      </c>
      <c r="AO612" s="45" t="str">
        <f>IF(Table3[[#This Row],[512]]="yes",Table3[[#This Row],[Column1]],"")</f>
        <v/>
      </c>
      <c r="AP612" s="45" t="str">
        <f>IF(Table3[[#This Row],[250]]="yes",Table3[[#This Row],[Column1.5]],"")</f>
        <v/>
      </c>
      <c r="AQ612" s="45" t="str">
        <f>IF(Table3[[#This Row],[288]]="yes",Table3[[#This Row],[Column2]],"")</f>
        <v/>
      </c>
      <c r="AR612" s="45" t="str">
        <f>IF(Table3[[#This Row],[144]]="yes",Table3[[#This Row],[Column3]],"")</f>
        <v/>
      </c>
      <c r="AS612" s="45" t="str">
        <f>IF(Table3[[#This Row],[26]]="yes",Table3[[#This Row],[Column4]],"")</f>
        <v/>
      </c>
      <c r="AT612" s="45" t="str">
        <f>IF(Table3[[#This Row],[51]]="yes",Table3[[#This Row],[Column5]],"")</f>
        <v/>
      </c>
      <c r="AU612" s="29" t="str">
        <f>IF(COUNTBLANK(Table3[[#This Row],[Date 1]:[Date 8]])=7,IF(Table3[[#This Row],[Column9]]&lt;&gt;"",IF(SUM(L612:S612)&lt;&gt;0,Table3[[#This Row],[Column9]],""),""),(SUBSTITUTE(TRIM(SUBSTITUTE(AO612&amp;","&amp;AP612&amp;","&amp;AQ612&amp;","&amp;AR612&amp;","&amp;AS612&amp;","&amp;AT612&amp;",",","," "))," ",", ")))</f>
        <v/>
      </c>
      <c r="AV612" s="35" t="str">
        <f>IF(COUNTBLANK(L612:AC612)&lt;&gt;13,IF(Table3[[#This Row],[Comments]]="Please order in multiples of 20. Minimum order of 100.",IF(COUNTBLANK(Table3[[#This Row],[Date 1]:[Order]])=12,"",1),1),IF(OR(F612="yes",G612="yes",H612="yes",I612="yes",J612="yes",K612="yes"="yes"),1,""))</f>
        <v/>
      </c>
    </row>
    <row r="613" spans="2:48" ht="36" thickBot="1" x14ac:dyDescent="0.4">
      <c r="B613" s="164">
        <v>8118</v>
      </c>
      <c r="C613" s="16" t="s">
        <v>3337</v>
      </c>
      <c r="D613" s="32" t="s">
        <v>3340</v>
      </c>
      <c r="E613" s="118"/>
      <c r="F613" s="119" t="s">
        <v>128</v>
      </c>
      <c r="G613" s="30" t="s">
        <v>128</v>
      </c>
      <c r="H613" s="30" t="s">
        <v>128</v>
      </c>
      <c r="I613" s="30" t="s">
        <v>128</v>
      </c>
      <c r="J613" s="30" t="s">
        <v>21</v>
      </c>
      <c r="K613" s="30" t="s">
        <v>21</v>
      </c>
      <c r="L613" s="22"/>
      <c r="M613" s="20"/>
      <c r="N613" s="20"/>
      <c r="O613" s="20"/>
      <c r="P613" s="20"/>
      <c r="Q613" s="20"/>
      <c r="R613" s="20"/>
      <c r="S613" s="120"/>
      <c r="T613" s="181" t="str">
        <f>Table3[[#This Row],[Column12]]</f>
        <v>Auto:</v>
      </c>
      <c r="U613" s="25"/>
      <c r="V613" s="51" t="str">
        <f>IF(Table3[[#This Row],[TagOrderMethod]]="Ratio:","plants per 1 tag",IF(Table3[[#This Row],[TagOrderMethod]]="tags included","",IF(Table3[[#This Row],[TagOrderMethod]]="Qty:","tags",IF(Table3[[#This Row],[TagOrderMethod]]="Auto:",IF(U613&lt;&gt;"","tags","")))))</f>
        <v/>
      </c>
      <c r="W613" s="17">
        <v>50</v>
      </c>
      <c r="X613" s="17" t="str">
        <f>IF(ISNUMBER(SEARCH("tag",Table3[[#This Row],[Notes]])), "Yes", "No")</f>
        <v>No</v>
      </c>
      <c r="Y613" s="17" t="str">
        <f>IF(Table3[[#This Row],[Column11]]="yes","tags included","Auto:")</f>
        <v>Auto:</v>
      </c>
      <c r="Z6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Row],[TagOrderMethod]]="Auto:",IF(U613&gt;0,U613,IF(COUNTBLANK(L613:S613)=8,"",(IF(Table3[[#This Row],[Column11]]&lt;&gt;"no",Table3[[#This Row],[Size]]*(SUM(Table3[[#This Row],[Date 1]:[Date 8]])),"")))),""))),(Table3[[#This Row],[Bundle]])),"")</f>
        <v/>
      </c>
      <c r="AB613" s="94" t="str">
        <f t="shared" si="10"/>
        <v/>
      </c>
      <c r="AC613" s="75"/>
      <c r="AD613" s="42"/>
      <c r="AE613" s="43"/>
      <c r="AF613" s="44"/>
      <c r="AG613" s="134" t="s">
        <v>4954</v>
      </c>
      <c r="AH613" s="134" t="s">
        <v>4955</v>
      </c>
      <c r="AI613" s="134" t="s">
        <v>3005</v>
      </c>
      <c r="AJ613" s="134" t="s">
        <v>3006</v>
      </c>
      <c r="AK613" s="134" t="s">
        <v>21</v>
      </c>
      <c r="AL613" s="134" t="s">
        <v>21</v>
      </c>
      <c r="AM613" s="134" t="b">
        <f>IF(AND(Table3[[#This Row],[Column68]]=TRUE,COUNTBLANK(Table3[[#This Row],[Date 1]:[Date 8]])=8),TRUE,FALSE)</f>
        <v>0</v>
      </c>
      <c r="AN613" s="134" t="b">
        <f>COUNTIF(Table3[[#This Row],[512]:[51]],"yes")&gt;0</f>
        <v>0</v>
      </c>
      <c r="AO613" s="45" t="str">
        <f>IF(Table3[[#This Row],[512]]="yes",Table3[[#This Row],[Column1]],"")</f>
        <v/>
      </c>
      <c r="AP613" s="45" t="str">
        <f>IF(Table3[[#This Row],[250]]="yes",Table3[[#This Row],[Column1.5]],"")</f>
        <v/>
      </c>
      <c r="AQ613" s="45" t="str">
        <f>IF(Table3[[#This Row],[288]]="yes",Table3[[#This Row],[Column2]],"")</f>
        <v/>
      </c>
      <c r="AR613" s="45" t="str">
        <f>IF(Table3[[#This Row],[144]]="yes",Table3[[#This Row],[Column3]],"")</f>
        <v/>
      </c>
      <c r="AS613" s="45" t="str">
        <f>IF(Table3[[#This Row],[26]]="yes",Table3[[#This Row],[Column4]],"")</f>
        <v/>
      </c>
      <c r="AT613" s="45" t="str">
        <f>IF(Table3[[#This Row],[51]]="yes",Table3[[#This Row],[Column5]],"")</f>
        <v/>
      </c>
      <c r="AU613" s="29" t="str">
        <f>IF(COUNTBLANK(Table3[[#This Row],[Date 1]:[Date 8]])=7,IF(Table3[[#This Row],[Column9]]&lt;&gt;"",IF(SUM(L613:S613)&lt;&gt;0,Table3[[#This Row],[Column9]],""),""),(SUBSTITUTE(TRIM(SUBSTITUTE(AO613&amp;","&amp;AP613&amp;","&amp;AQ613&amp;","&amp;AR613&amp;","&amp;AS613&amp;","&amp;AT613&amp;",",","," "))," ",", ")))</f>
        <v/>
      </c>
      <c r="AV613" s="35" t="str">
        <f>IF(COUNTBLANK(L613:AC613)&lt;&gt;13,IF(Table3[[#This Row],[Comments]]="Please order in multiples of 20. Minimum order of 100.",IF(COUNTBLANK(Table3[[#This Row],[Date 1]:[Order]])=12,"",1),1),IF(OR(F613="yes",G613="yes",H613="yes",I613="yes",J613="yes",K613="yes"="yes"),1,""))</f>
        <v/>
      </c>
    </row>
    <row r="614" spans="2:48" ht="36" thickBot="1" x14ac:dyDescent="0.4">
      <c r="B614" s="164">
        <v>8121</v>
      </c>
      <c r="C614" s="16" t="s">
        <v>3337</v>
      </c>
      <c r="D614" s="32" t="s">
        <v>973</v>
      </c>
      <c r="E614" s="118"/>
      <c r="F614" s="119" t="s">
        <v>128</v>
      </c>
      <c r="G614" s="30" t="s">
        <v>128</v>
      </c>
      <c r="H614" s="30" t="s">
        <v>128</v>
      </c>
      <c r="I614" s="30" t="s">
        <v>128</v>
      </c>
      <c r="J614" s="30" t="s">
        <v>21</v>
      </c>
      <c r="K614" s="30" t="s">
        <v>21</v>
      </c>
      <c r="L614" s="22"/>
      <c r="M614" s="20"/>
      <c r="N614" s="20"/>
      <c r="O614" s="20"/>
      <c r="P614" s="20"/>
      <c r="Q614" s="20"/>
      <c r="R614" s="20"/>
      <c r="S614" s="120"/>
      <c r="T614" s="181" t="str">
        <f>Table3[[#This Row],[Column12]]</f>
        <v>Auto:</v>
      </c>
      <c r="U614" s="25"/>
      <c r="V614" s="51" t="str">
        <f>IF(Table3[[#This Row],[TagOrderMethod]]="Ratio:","plants per 1 tag",IF(Table3[[#This Row],[TagOrderMethod]]="tags included","",IF(Table3[[#This Row],[TagOrderMethod]]="Qty:","tags",IF(Table3[[#This Row],[TagOrderMethod]]="Auto:",IF(U614&lt;&gt;"","tags","")))))</f>
        <v/>
      </c>
      <c r="W614" s="17">
        <v>50</v>
      </c>
      <c r="X614" s="17" t="str">
        <f>IF(ISNUMBER(SEARCH("tag",Table3[[#This Row],[Notes]])), "Yes", "No")</f>
        <v>No</v>
      </c>
      <c r="Y614" s="17" t="str">
        <f>IF(Table3[[#This Row],[Column11]]="yes","tags included","Auto:")</f>
        <v>Auto:</v>
      </c>
      <c r="Z6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Row],[TagOrderMethod]]="Auto:",IF(U614&gt;0,U614,IF(COUNTBLANK(L614:S614)=8,"",(IF(Table3[[#This Row],[Column11]]&lt;&gt;"no",Table3[[#This Row],[Size]]*(SUM(Table3[[#This Row],[Date 1]:[Date 8]])),"")))),""))),(Table3[[#This Row],[Bundle]])),"")</f>
        <v/>
      </c>
      <c r="AB614" s="94" t="str">
        <f t="shared" si="10"/>
        <v/>
      </c>
      <c r="AC614" s="75"/>
      <c r="AD614" s="42"/>
      <c r="AE614" s="43"/>
      <c r="AF614" s="44"/>
      <c r="AG614" s="134" t="s">
        <v>4956</v>
      </c>
      <c r="AH614" s="134" t="s">
        <v>4957</v>
      </c>
      <c r="AI614" s="134" t="s">
        <v>4958</v>
      </c>
      <c r="AJ614" s="134" t="s">
        <v>4959</v>
      </c>
      <c r="AK614" s="134" t="s">
        <v>21</v>
      </c>
      <c r="AL614" s="134" t="s">
        <v>21</v>
      </c>
      <c r="AM614" s="134" t="b">
        <f>IF(AND(Table3[[#This Row],[Column68]]=TRUE,COUNTBLANK(Table3[[#This Row],[Date 1]:[Date 8]])=8),TRUE,FALSE)</f>
        <v>0</v>
      </c>
      <c r="AN614" s="134" t="b">
        <f>COUNTIF(Table3[[#This Row],[512]:[51]],"yes")&gt;0</f>
        <v>0</v>
      </c>
      <c r="AO614" s="45" t="str">
        <f>IF(Table3[[#This Row],[512]]="yes",Table3[[#This Row],[Column1]],"")</f>
        <v/>
      </c>
      <c r="AP614" s="45" t="str">
        <f>IF(Table3[[#This Row],[250]]="yes",Table3[[#This Row],[Column1.5]],"")</f>
        <v/>
      </c>
      <c r="AQ614" s="45" t="str">
        <f>IF(Table3[[#This Row],[288]]="yes",Table3[[#This Row],[Column2]],"")</f>
        <v/>
      </c>
      <c r="AR614" s="45" t="str">
        <f>IF(Table3[[#This Row],[144]]="yes",Table3[[#This Row],[Column3]],"")</f>
        <v/>
      </c>
      <c r="AS614" s="45" t="str">
        <f>IF(Table3[[#This Row],[26]]="yes",Table3[[#This Row],[Column4]],"")</f>
        <v/>
      </c>
      <c r="AT614" s="45" t="str">
        <f>IF(Table3[[#This Row],[51]]="yes",Table3[[#This Row],[Column5]],"")</f>
        <v/>
      </c>
      <c r="AU614" s="29" t="str">
        <f>IF(COUNTBLANK(Table3[[#This Row],[Date 1]:[Date 8]])=7,IF(Table3[[#This Row],[Column9]]&lt;&gt;"",IF(SUM(L614:S614)&lt;&gt;0,Table3[[#This Row],[Column9]],""),""),(SUBSTITUTE(TRIM(SUBSTITUTE(AO614&amp;","&amp;AP614&amp;","&amp;AQ614&amp;","&amp;AR614&amp;","&amp;AS614&amp;","&amp;AT614&amp;",",","," "))," ",", ")))</f>
        <v/>
      </c>
      <c r="AV614" s="35" t="str">
        <f>IF(COUNTBLANK(L614:AC614)&lt;&gt;13,IF(Table3[[#This Row],[Comments]]="Please order in multiples of 20. Minimum order of 100.",IF(COUNTBLANK(Table3[[#This Row],[Date 1]:[Order]])=12,"",1),1),IF(OR(F614="yes",G614="yes",H614="yes",I614="yes",J614="yes",K614="yes"="yes"),1,""))</f>
        <v/>
      </c>
    </row>
    <row r="615" spans="2:48" ht="36" thickBot="1" x14ac:dyDescent="0.4">
      <c r="B615" s="164">
        <v>8134</v>
      </c>
      <c r="C615" s="16" t="s">
        <v>3337</v>
      </c>
      <c r="D615" s="32" t="s">
        <v>974</v>
      </c>
      <c r="E615" s="118"/>
      <c r="F615" s="119" t="s">
        <v>128</v>
      </c>
      <c r="G615" s="30" t="s">
        <v>128</v>
      </c>
      <c r="H615" s="30" t="s">
        <v>128</v>
      </c>
      <c r="I615" s="30" t="s">
        <v>128</v>
      </c>
      <c r="J615" s="30" t="s">
        <v>21</v>
      </c>
      <c r="K615" s="30" t="s">
        <v>21</v>
      </c>
      <c r="L615" s="22"/>
      <c r="M615" s="20"/>
      <c r="N615" s="20"/>
      <c r="O615" s="20"/>
      <c r="P615" s="20"/>
      <c r="Q615" s="20"/>
      <c r="R615" s="20"/>
      <c r="S615" s="120"/>
      <c r="T615" s="181" t="str">
        <f>Table3[[#This Row],[Column12]]</f>
        <v>Auto:</v>
      </c>
      <c r="U615" s="25"/>
      <c r="V615" s="51" t="str">
        <f>IF(Table3[[#This Row],[TagOrderMethod]]="Ratio:","plants per 1 tag",IF(Table3[[#This Row],[TagOrderMethod]]="tags included","",IF(Table3[[#This Row],[TagOrderMethod]]="Qty:","tags",IF(Table3[[#This Row],[TagOrderMethod]]="Auto:",IF(U615&lt;&gt;"","tags","")))))</f>
        <v/>
      </c>
      <c r="W615" s="17">
        <v>50</v>
      </c>
      <c r="X615" s="17" t="str">
        <f>IF(ISNUMBER(SEARCH("tag",Table3[[#This Row],[Notes]])), "Yes", "No")</f>
        <v>No</v>
      </c>
      <c r="Y615" s="17" t="str">
        <f>IF(Table3[[#This Row],[Column11]]="yes","tags included","Auto:")</f>
        <v>Auto:</v>
      </c>
      <c r="Z6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Row],[TagOrderMethod]]="Auto:",IF(U615&gt;0,U615,IF(COUNTBLANK(L615:S615)=8,"",(IF(Table3[[#This Row],[Column11]]&lt;&gt;"no",Table3[[#This Row],[Size]]*(SUM(Table3[[#This Row],[Date 1]:[Date 8]])),"")))),""))),(Table3[[#This Row],[Bundle]])),"")</f>
        <v/>
      </c>
      <c r="AB615" s="94" t="str">
        <f t="shared" si="10"/>
        <v/>
      </c>
      <c r="AC615" s="75"/>
      <c r="AD615" s="42"/>
      <c r="AE615" s="43"/>
      <c r="AF615" s="44"/>
      <c r="AG615" s="134" t="s">
        <v>4960</v>
      </c>
      <c r="AH615" s="134" t="s">
        <v>4961</v>
      </c>
      <c r="AI615" s="134" t="s">
        <v>4962</v>
      </c>
      <c r="AJ615" s="134" t="s">
        <v>4963</v>
      </c>
      <c r="AK615" s="134" t="s">
        <v>21</v>
      </c>
      <c r="AL615" s="134" t="s">
        <v>21</v>
      </c>
      <c r="AM615" s="134" t="b">
        <f>IF(AND(Table3[[#This Row],[Column68]]=TRUE,COUNTBLANK(Table3[[#This Row],[Date 1]:[Date 8]])=8),TRUE,FALSE)</f>
        <v>0</v>
      </c>
      <c r="AN615" s="134" t="b">
        <f>COUNTIF(Table3[[#This Row],[512]:[51]],"yes")&gt;0</f>
        <v>0</v>
      </c>
      <c r="AO615" s="45" t="str">
        <f>IF(Table3[[#This Row],[512]]="yes",Table3[[#This Row],[Column1]],"")</f>
        <v/>
      </c>
      <c r="AP615" s="45" t="str">
        <f>IF(Table3[[#This Row],[250]]="yes",Table3[[#This Row],[Column1.5]],"")</f>
        <v/>
      </c>
      <c r="AQ615" s="45" t="str">
        <f>IF(Table3[[#This Row],[288]]="yes",Table3[[#This Row],[Column2]],"")</f>
        <v/>
      </c>
      <c r="AR615" s="45" t="str">
        <f>IF(Table3[[#This Row],[144]]="yes",Table3[[#This Row],[Column3]],"")</f>
        <v/>
      </c>
      <c r="AS615" s="45" t="str">
        <f>IF(Table3[[#This Row],[26]]="yes",Table3[[#This Row],[Column4]],"")</f>
        <v/>
      </c>
      <c r="AT615" s="45" t="str">
        <f>IF(Table3[[#This Row],[51]]="yes",Table3[[#This Row],[Column5]],"")</f>
        <v/>
      </c>
      <c r="AU615" s="29" t="str">
        <f>IF(COUNTBLANK(Table3[[#This Row],[Date 1]:[Date 8]])=7,IF(Table3[[#This Row],[Column9]]&lt;&gt;"",IF(SUM(L615:S615)&lt;&gt;0,Table3[[#This Row],[Column9]],""),""),(SUBSTITUTE(TRIM(SUBSTITUTE(AO615&amp;","&amp;AP615&amp;","&amp;AQ615&amp;","&amp;AR615&amp;","&amp;AS615&amp;","&amp;AT615&amp;",",","," "))," ",", ")))</f>
        <v/>
      </c>
      <c r="AV615" s="35" t="str">
        <f>IF(COUNTBLANK(L615:AC615)&lt;&gt;13,IF(Table3[[#This Row],[Comments]]="Please order in multiples of 20. Minimum order of 100.",IF(COUNTBLANK(Table3[[#This Row],[Date 1]:[Order]])=12,"",1),1),IF(OR(F615="yes",G615="yes",H615="yes",I615="yes",J615="yes",K615="yes"="yes"),1,""))</f>
        <v/>
      </c>
    </row>
    <row r="616" spans="2:48" ht="36" thickBot="1" x14ac:dyDescent="0.4">
      <c r="B616" s="164">
        <v>8147</v>
      </c>
      <c r="C616" s="16" t="s">
        <v>3337</v>
      </c>
      <c r="D616" s="32" t="s">
        <v>3341</v>
      </c>
      <c r="E616" s="118"/>
      <c r="F616" s="119" t="s">
        <v>128</v>
      </c>
      <c r="G616" s="30" t="s">
        <v>128</v>
      </c>
      <c r="H616" s="30" t="s">
        <v>128</v>
      </c>
      <c r="I616" s="30" t="s">
        <v>128</v>
      </c>
      <c r="J616" s="30" t="s">
        <v>21</v>
      </c>
      <c r="K616" s="30" t="s">
        <v>21</v>
      </c>
      <c r="L616" s="22"/>
      <c r="M616" s="20"/>
      <c r="N616" s="20"/>
      <c r="O616" s="20"/>
      <c r="P616" s="20"/>
      <c r="Q616" s="20"/>
      <c r="R616" s="20"/>
      <c r="S616" s="120"/>
      <c r="T616" s="181" t="str">
        <f>Table3[[#This Row],[Column12]]</f>
        <v>Auto:</v>
      </c>
      <c r="U616" s="25"/>
      <c r="V616" s="51" t="str">
        <f>IF(Table3[[#This Row],[TagOrderMethod]]="Ratio:","plants per 1 tag",IF(Table3[[#This Row],[TagOrderMethod]]="tags included","",IF(Table3[[#This Row],[TagOrderMethod]]="Qty:","tags",IF(Table3[[#This Row],[TagOrderMethod]]="Auto:",IF(U616&lt;&gt;"","tags","")))))</f>
        <v/>
      </c>
      <c r="W616" s="17">
        <v>50</v>
      </c>
      <c r="X616" s="17" t="str">
        <f>IF(ISNUMBER(SEARCH("tag",Table3[[#This Row],[Notes]])), "Yes", "No")</f>
        <v>No</v>
      </c>
      <c r="Y616" s="17" t="str">
        <f>IF(Table3[[#This Row],[Column11]]="yes","tags included","Auto:")</f>
        <v>Auto:</v>
      </c>
      <c r="Z6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Row],[TagOrderMethod]]="Auto:",IF(U616&gt;0,U616,IF(COUNTBLANK(L616:S616)=8,"",(IF(Table3[[#This Row],[Column11]]&lt;&gt;"no",Table3[[#This Row],[Size]]*(SUM(Table3[[#This Row],[Date 1]:[Date 8]])),"")))),""))),(Table3[[#This Row],[Bundle]])),"")</f>
        <v/>
      </c>
      <c r="AB616" s="94" t="str">
        <f t="shared" si="10"/>
        <v/>
      </c>
      <c r="AC616" s="75"/>
      <c r="AD616" s="42"/>
      <c r="AE616" s="43"/>
      <c r="AF616" s="44"/>
      <c r="AG616" s="134" t="s">
        <v>4964</v>
      </c>
      <c r="AH616" s="134" t="s">
        <v>4965</v>
      </c>
      <c r="AI616" s="134" t="s">
        <v>4966</v>
      </c>
      <c r="AJ616" s="134" t="s">
        <v>4967</v>
      </c>
      <c r="AK616" s="134" t="s">
        <v>21</v>
      </c>
      <c r="AL616" s="134" t="s">
        <v>21</v>
      </c>
      <c r="AM616" s="134" t="b">
        <f>IF(AND(Table3[[#This Row],[Column68]]=TRUE,COUNTBLANK(Table3[[#This Row],[Date 1]:[Date 8]])=8),TRUE,FALSE)</f>
        <v>0</v>
      </c>
      <c r="AN616" s="134" t="b">
        <f>COUNTIF(Table3[[#This Row],[512]:[51]],"yes")&gt;0</f>
        <v>0</v>
      </c>
      <c r="AO616" s="45" t="str">
        <f>IF(Table3[[#This Row],[512]]="yes",Table3[[#This Row],[Column1]],"")</f>
        <v/>
      </c>
      <c r="AP616" s="45" t="str">
        <f>IF(Table3[[#This Row],[250]]="yes",Table3[[#This Row],[Column1.5]],"")</f>
        <v/>
      </c>
      <c r="AQ616" s="45" t="str">
        <f>IF(Table3[[#This Row],[288]]="yes",Table3[[#This Row],[Column2]],"")</f>
        <v/>
      </c>
      <c r="AR616" s="45" t="str">
        <f>IF(Table3[[#This Row],[144]]="yes",Table3[[#This Row],[Column3]],"")</f>
        <v/>
      </c>
      <c r="AS616" s="45" t="str">
        <f>IF(Table3[[#This Row],[26]]="yes",Table3[[#This Row],[Column4]],"")</f>
        <v/>
      </c>
      <c r="AT616" s="45" t="str">
        <f>IF(Table3[[#This Row],[51]]="yes",Table3[[#This Row],[Column5]],"")</f>
        <v/>
      </c>
      <c r="AU616" s="29" t="str">
        <f>IF(COUNTBLANK(Table3[[#This Row],[Date 1]:[Date 8]])=7,IF(Table3[[#This Row],[Column9]]&lt;&gt;"",IF(SUM(L616:S616)&lt;&gt;0,Table3[[#This Row],[Column9]],""),""),(SUBSTITUTE(TRIM(SUBSTITUTE(AO616&amp;","&amp;AP616&amp;","&amp;AQ616&amp;","&amp;AR616&amp;","&amp;AS616&amp;","&amp;AT616&amp;",",","," "))," ",", ")))</f>
        <v/>
      </c>
      <c r="AV616" s="35" t="str">
        <f>IF(COUNTBLANK(L616:AC616)&lt;&gt;13,IF(Table3[[#This Row],[Comments]]="Please order in multiples of 20. Minimum order of 100.",IF(COUNTBLANK(Table3[[#This Row],[Date 1]:[Order]])=12,"",1),1),IF(OR(F616="yes",G616="yes",H616="yes",I616="yes",J616="yes",K616="yes"="yes"),1,""))</f>
        <v/>
      </c>
    </row>
    <row r="617" spans="2:48" ht="36" thickBot="1" x14ac:dyDescent="0.4">
      <c r="B617" s="164">
        <v>8255</v>
      </c>
      <c r="C617" s="16" t="s">
        <v>3337</v>
      </c>
      <c r="D617" s="32" t="s">
        <v>975</v>
      </c>
      <c r="E617" s="118"/>
      <c r="F617" s="119" t="s">
        <v>128</v>
      </c>
      <c r="G617" s="30" t="s">
        <v>128</v>
      </c>
      <c r="H617" s="30" t="s">
        <v>128</v>
      </c>
      <c r="I617" s="30" t="s">
        <v>128</v>
      </c>
      <c r="J617" s="30" t="s">
        <v>21</v>
      </c>
      <c r="K617" s="30" t="s">
        <v>21</v>
      </c>
      <c r="L617" s="22"/>
      <c r="M617" s="20"/>
      <c r="N617" s="20"/>
      <c r="O617" s="20"/>
      <c r="P617" s="20"/>
      <c r="Q617" s="20"/>
      <c r="R617" s="20"/>
      <c r="S617" s="120"/>
      <c r="T617" s="181" t="str">
        <f>Table3[[#This Row],[Column12]]</f>
        <v>Auto:</v>
      </c>
      <c r="U617" s="25"/>
      <c r="V617" s="51" t="str">
        <f>IF(Table3[[#This Row],[TagOrderMethod]]="Ratio:","plants per 1 tag",IF(Table3[[#This Row],[TagOrderMethod]]="tags included","",IF(Table3[[#This Row],[TagOrderMethod]]="Qty:","tags",IF(Table3[[#This Row],[TagOrderMethod]]="Auto:",IF(U617&lt;&gt;"","tags","")))))</f>
        <v/>
      </c>
      <c r="W617" s="17">
        <v>50</v>
      </c>
      <c r="X617" s="17" t="str">
        <f>IF(ISNUMBER(SEARCH("tag",Table3[[#This Row],[Notes]])), "Yes", "No")</f>
        <v>No</v>
      </c>
      <c r="Y617" s="17" t="str">
        <f>IF(Table3[[#This Row],[Column11]]="yes","tags included","Auto:")</f>
        <v>Auto:</v>
      </c>
      <c r="Z6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Row],[TagOrderMethod]]="Auto:",IF(U617&gt;0,U617,IF(COUNTBLANK(L617:S617)=8,"",(IF(Table3[[#This Row],[Column11]]&lt;&gt;"no",Table3[[#This Row],[Size]]*(SUM(Table3[[#This Row],[Date 1]:[Date 8]])),"")))),""))),(Table3[[#This Row],[Bundle]])),"")</f>
        <v/>
      </c>
      <c r="AB617" s="94" t="str">
        <f t="shared" si="10"/>
        <v/>
      </c>
      <c r="AC617" s="75"/>
      <c r="AD617" s="42"/>
      <c r="AE617" s="43"/>
      <c r="AF617" s="44"/>
      <c r="AG617" s="134" t="s">
        <v>4968</v>
      </c>
      <c r="AH617" s="134" t="s">
        <v>4969</v>
      </c>
      <c r="AI617" s="134" t="s">
        <v>4970</v>
      </c>
      <c r="AJ617" s="134" t="s">
        <v>4971</v>
      </c>
      <c r="AK617" s="134" t="s">
        <v>21</v>
      </c>
      <c r="AL617" s="134" t="s">
        <v>21</v>
      </c>
      <c r="AM617" s="134" t="b">
        <f>IF(AND(Table3[[#This Row],[Column68]]=TRUE,COUNTBLANK(Table3[[#This Row],[Date 1]:[Date 8]])=8),TRUE,FALSE)</f>
        <v>0</v>
      </c>
      <c r="AN617" s="134" t="b">
        <f>COUNTIF(Table3[[#This Row],[512]:[51]],"yes")&gt;0</f>
        <v>0</v>
      </c>
      <c r="AO617" s="45" t="str">
        <f>IF(Table3[[#This Row],[512]]="yes",Table3[[#This Row],[Column1]],"")</f>
        <v/>
      </c>
      <c r="AP617" s="45" t="str">
        <f>IF(Table3[[#This Row],[250]]="yes",Table3[[#This Row],[Column1.5]],"")</f>
        <v/>
      </c>
      <c r="AQ617" s="45" t="str">
        <f>IF(Table3[[#This Row],[288]]="yes",Table3[[#This Row],[Column2]],"")</f>
        <v/>
      </c>
      <c r="AR617" s="45" t="str">
        <f>IF(Table3[[#This Row],[144]]="yes",Table3[[#This Row],[Column3]],"")</f>
        <v/>
      </c>
      <c r="AS617" s="45" t="str">
        <f>IF(Table3[[#This Row],[26]]="yes",Table3[[#This Row],[Column4]],"")</f>
        <v/>
      </c>
      <c r="AT617" s="45" t="str">
        <f>IF(Table3[[#This Row],[51]]="yes",Table3[[#This Row],[Column5]],"")</f>
        <v/>
      </c>
      <c r="AU617" s="29" t="str">
        <f>IF(COUNTBLANK(Table3[[#This Row],[Date 1]:[Date 8]])=7,IF(Table3[[#This Row],[Column9]]&lt;&gt;"",IF(SUM(L617:S617)&lt;&gt;0,Table3[[#This Row],[Column9]],""),""),(SUBSTITUTE(TRIM(SUBSTITUTE(AO617&amp;","&amp;AP617&amp;","&amp;AQ617&amp;","&amp;AR617&amp;","&amp;AS617&amp;","&amp;AT617&amp;",",","," "))," ",", ")))</f>
        <v/>
      </c>
      <c r="AV617" s="35" t="str">
        <f>IF(COUNTBLANK(L617:AC617)&lt;&gt;13,IF(Table3[[#This Row],[Comments]]="Please order in multiples of 20. Minimum order of 100.",IF(COUNTBLANK(Table3[[#This Row],[Date 1]:[Order]])=12,"",1),1),IF(OR(F617="yes",G617="yes",H617="yes",I617="yes",J617="yes",K617="yes"="yes"),1,""))</f>
        <v/>
      </c>
    </row>
    <row r="618" spans="2:48" ht="36" thickBot="1" x14ac:dyDescent="0.4">
      <c r="B618" s="164">
        <v>8258</v>
      </c>
      <c r="C618" s="16" t="s">
        <v>3337</v>
      </c>
      <c r="D618" s="32" t="s">
        <v>976</v>
      </c>
      <c r="E618" s="118"/>
      <c r="F618" s="119" t="s">
        <v>128</v>
      </c>
      <c r="G618" s="30" t="s">
        <v>128</v>
      </c>
      <c r="H618" s="30" t="s">
        <v>128</v>
      </c>
      <c r="I618" s="30" t="s">
        <v>128</v>
      </c>
      <c r="J618" s="30" t="s">
        <v>21</v>
      </c>
      <c r="K618" s="30" t="s">
        <v>21</v>
      </c>
      <c r="L618" s="22"/>
      <c r="M618" s="20"/>
      <c r="N618" s="20"/>
      <c r="O618" s="20"/>
      <c r="P618" s="20"/>
      <c r="Q618" s="20"/>
      <c r="R618" s="20"/>
      <c r="S618" s="120"/>
      <c r="T618" s="181" t="str">
        <f>Table3[[#This Row],[Column12]]</f>
        <v>Auto:</v>
      </c>
      <c r="U618" s="25"/>
      <c r="V618" s="51" t="str">
        <f>IF(Table3[[#This Row],[TagOrderMethod]]="Ratio:","plants per 1 tag",IF(Table3[[#This Row],[TagOrderMethod]]="tags included","",IF(Table3[[#This Row],[TagOrderMethod]]="Qty:","tags",IF(Table3[[#This Row],[TagOrderMethod]]="Auto:",IF(U618&lt;&gt;"","tags","")))))</f>
        <v/>
      </c>
      <c r="W618" s="17">
        <v>50</v>
      </c>
      <c r="X618" s="17" t="str">
        <f>IF(ISNUMBER(SEARCH("tag",Table3[[#This Row],[Notes]])), "Yes", "No")</f>
        <v>No</v>
      </c>
      <c r="Y618" s="17" t="str">
        <f>IF(Table3[[#This Row],[Column11]]="yes","tags included","Auto:")</f>
        <v>Auto:</v>
      </c>
      <c r="Z6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Row],[TagOrderMethod]]="Auto:",IF(U618&gt;0,U618,IF(COUNTBLANK(L618:S618)=8,"",(IF(Table3[[#This Row],[Column11]]&lt;&gt;"no",Table3[[#This Row],[Size]]*(SUM(Table3[[#This Row],[Date 1]:[Date 8]])),"")))),""))),(Table3[[#This Row],[Bundle]])),"")</f>
        <v/>
      </c>
      <c r="AB618" s="94" t="str">
        <f t="shared" si="10"/>
        <v/>
      </c>
      <c r="AC618" s="75"/>
      <c r="AD618" s="42"/>
      <c r="AE618" s="43"/>
      <c r="AF618" s="44"/>
      <c r="AG618" s="134" t="s">
        <v>4972</v>
      </c>
      <c r="AH618" s="134" t="s">
        <v>4973</v>
      </c>
      <c r="AI618" s="134" t="s">
        <v>4974</v>
      </c>
      <c r="AJ618" s="134" t="s">
        <v>4975</v>
      </c>
      <c r="AK618" s="134" t="s">
        <v>21</v>
      </c>
      <c r="AL618" s="134" t="s">
        <v>21</v>
      </c>
      <c r="AM618" s="134" t="b">
        <f>IF(AND(Table3[[#This Row],[Column68]]=TRUE,COUNTBLANK(Table3[[#This Row],[Date 1]:[Date 8]])=8),TRUE,FALSE)</f>
        <v>0</v>
      </c>
      <c r="AN618" s="134" t="b">
        <f>COUNTIF(Table3[[#This Row],[512]:[51]],"yes")&gt;0</f>
        <v>0</v>
      </c>
      <c r="AO618" s="45" t="str">
        <f>IF(Table3[[#This Row],[512]]="yes",Table3[[#This Row],[Column1]],"")</f>
        <v/>
      </c>
      <c r="AP618" s="45" t="str">
        <f>IF(Table3[[#This Row],[250]]="yes",Table3[[#This Row],[Column1.5]],"")</f>
        <v/>
      </c>
      <c r="AQ618" s="45" t="str">
        <f>IF(Table3[[#This Row],[288]]="yes",Table3[[#This Row],[Column2]],"")</f>
        <v/>
      </c>
      <c r="AR618" s="45" t="str">
        <f>IF(Table3[[#This Row],[144]]="yes",Table3[[#This Row],[Column3]],"")</f>
        <v/>
      </c>
      <c r="AS618" s="45" t="str">
        <f>IF(Table3[[#This Row],[26]]="yes",Table3[[#This Row],[Column4]],"")</f>
        <v/>
      </c>
      <c r="AT618" s="45" t="str">
        <f>IF(Table3[[#This Row],[51]]="yes",Table3[[#This Row],[Column5]],"")</f>
        <v/>
      </c>
      <c r="AU618" s="29" t="str">
        <f>IF(COUNTBLANK(Table3[[#This Row],[Date 1]:[Date 8]])=7,IF(Table3[[#This Row],[Column9]]&lt;&gt;"",IF(SUM(L618:S618)&lt;&gt;0,Table3[[#This Row],[Column9]],""),""),(SUBSTITUTE(TRIM(SUBSTITUTE(AO618&amp;","&amp;AP618&amp;","&amp;AQ618&amp;","&amp;AR618&amp;","&amp;AS618&amp;","&amp;AT618&amp;",",","," "))," ",", ")))</f>
        <v/>
      </c>
      <c r="AV618" s="35" t="str">
        <f>IF(COUNTBLANK(L618:AC618)&lt;&gt;13,IF(Table3[[#This Row],[Comments]]="Please order in multiples of 20. Minimum order of 100.",IF(COUNTBLANK(Table3[[#This Row],[Date 1]:[Order]])=12,"",1),1),IF(OR(F618="yes",G618="yes",H618="yes",I618="yes",J618="yes",K618="yes"="yes"),1,""))</f>
        <v/>
      </c>
    </row>
    <row r="619" spans="2:48" ht="36" thickBot="1" x14ac:dyDescent="0.4">
      <c r="B619" s="164">
        <v>8284</v>
      </c>
      <c r="C619" s="16" t="s">
        <v>3337</v>
      </c>
      <c r="D619" s="32" t="s">
        <v>505</v>
      </c>
      <c r="E619" s="118"/>
      <c r="F619" s="119" t="s">
        <v>128</v>
      </c>
      <c r="G619" s="30" t="s">
        <v>128</v>
      </c>
      <c r="H619" s="30" t="s">
        <v>128</v>
      </c>
      <c r="I619" s="30" t="s">
        <v>128</v>
      </c>
      <c r="J619" s="30" t="s">
        <v>21</v>
      </c>
      <c r="K619" s="30" t="s">
        <v>21</v>
      </c>
      <c r="L619" s="22"/>
      <c r="M619" s="20"/>
      <c r="N619" s="20"/>
      <c r="O619" s="20"/>
      <c r="P619" s="20"/>
      <c r="Q619" s="20"/>
      <c r="R619" s="20"/>
      <c r="S619" s="120"/>
      <c r="T619" s="181" t="str">
        <f>Table3[[#This Row],[Column12]]</f>
        <v>Auto:</v>
      </c>
      <c r="U619" s="25"/>
      <c r="V619" s="51" t="str">
        <f>IF(Table3[[#This Row],[TagOrderMethod]]="Ratio:","plants per 1 tag",IF(Table3[[#This Row],[TagOrderMethod]]="tags included","",IF(Table3[[#This Row],[TagOrderMethod]]="Qty:","tags",IF(Table3[[#This Row],[TagOrderMethod]]="Auto:",IF(U619&lt;&gt;"","tags","")))))</f>
        <v/>
      </c>
      <c r="W619" s="17">
        <v>50</v>
      </c>
      <c r="X619" s="17" t="str">
        <f>IF(ISNUMBER(SEARCH("tag",Table3[[#This Row],[Notes]])), "Yes", "No")</f>
        <v>No</v>
      </c>
      <c r="Y619" s="17" t="str">
        <f>IF(Table3[[#This Row],[Column11]]="yes","tags included","Auto:")</f>
        <v>Auto:</v>
      </c>
      <c r="Z6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Row],[TagOrderMethod]]="Auto:",IF(U619&gt;0,U619,IF(COUNTBLANK(L619:S619)=8,"",(IF(Table3[[#This Row],[Column11]]&lt;&gt;"no",Table3[[#This Row],[Size]]*(SUM(Table3[[#This Row],[Date 1]:[Date 8]])),"")))),""))),(Table3[[#This Row],[Bundle]])),"")</f>
        <v/>
      </c>
      <c r="AB619" s="94" t="str">
        <f t="shared" si="10"/>
        <v/>
      </c>
      <c r="AC619" s="75"/>
      <c r="AD619" s="42"/>
      <c r="AE619" s="43"/>
      <c r="AF619" s="44"/>
      <c r="AG619" s="134" t="s">
        <v>4976</v>
      </c>
      <c r="AH619" s="134" t="s">
        <v>4977</v>
      </c>
      <c r="AI619" s="134" t="s">
        <v>4978</v>
      </c>
      <c r="AJ619" s="134" t="s">
        <v>4979</v>
      </c>
      <c r="AK619" s="134" t="s">
        <v>21</v>
      </c>
      <c r="AL619" s="134" t="s">
        <v>21</v>
      </c>
      <c r="AM619" s="134" t="b">
        <f>IF(AND(Table3[[#This Row],[Column68]]=TRUE,COUNTBLANK(Table3[[#This Row],[Date 1]:[Date 8]])=8),TRUE,FALSE)</f>
        <v>0</v>
      </c>
      <c r="AN619" s="134" t="b">
        <f>COUNTIF(Table3[[#This Row],[512]:[51]],"yes")&gt;0</f>
        <v>0</v>
      </c>
      <c r="AO619" s="45" t="str">
        <f>IF(Table3[[#This Row],[512]]="yes",Table3[[#This Row],[Column1]],"")</f>
        <v/>
      </c>
      <c r="AP619" s="45" t="str">
        <f>IF(Table3[[#This Row],[250]]="yes",Table3[[#This Row],[Column1.5]],"")</f>
        <v/>
      </c>
      <c r="AQ619" s="45" t="str">
        <f>IF(Table3[[#This Row],[288]]="yes",Table3[[#This Row],[Column2]],"")</f>
        <v/>
      </c>
      <c r="AR619" s="45" t="str">
        <f>IF(Table3[[#This Row],[144]]="yes",Table3[[#This Row],[Column3]],"")</f>
        <v/>
      </c>
      <c r="AS619" s="45" t="str">
        <f>IF(Table3[[#This Row],[26]]="yes",Table3[[#This Row],[Column4]],"")</f>
        <v/>
      </c>
      <c r="AT619" s="45" t="str">
        <f>IF(Table3[[#This Row],[51]]="yes",Table3[[#This Row],[Column5]],"")</f>
        <v/>
      </c>
      <c r="AU619" s="29" t="str">
        <f>IF(COUNTBLANK(Table3[[#This Row],[Date 1]:[Date 8]])=7,IF(Table3[[#This Row],[Column9]]&lt;&gt;"",IF(SUM(L619:S619)&lt;&gt;0,Table3[[#This Row],[Column9]],""),""),(SUBSTITUTE(TRIM(SUBSTITUTE(AO619&amp;","&amp;AP619&amp;","&amp;AQ619&amp;","&amp;AR619&amp;","&amp;AS619&amp;","&amp;AT619&amp;",",","," "))," ",", ")))</f>
        <v/>
      </c>
      <c r="AV619" s="35" t="str">
        <f>IF(COUNTBLANK(L619:AC619)&lt;&gt;13,IF(Table3[[#This Row],[Comments]]="Please order in multiples of 20. Minimum order of 100.",IF(COUNTBLANK(Table3[[#This Row],[Date 1]:[Order]])=12,"",1),1),IF(OR(F619="yes",G619="yes",H619="yes",I619="yes",J619="yes",K619="yes"="yes"),1,""))</f>
        <v/>
      </c>
    </row>
    <row r="620" spans="2:48" ht="36" thickBot="1" x14ac:dyDescent="0.4">
      <c r="B620" s="164">
        <v>8400</v>
      </c>
      <c r="C620" s="16" t="s">
        <v>3337</v>
      </c>
      <c r="D620" s="32" t="s">
        <v>506</v>
      </c>
      <c r="E620" s="118"/>
      <c r="F620" s="119" t="s">
        <v>128</v>
      </c>
      <c r="G620" s="30" t="s">
        <v>21</v>
      </c>
      <c r="H620" s="30" t="s">
        <v>128</v>
      </c>
      <c r="I620" s="30" t="s">
        <v>128</v>
      </c>
      <c r="J620" s="30" t="s">
        <v>21</v>
      </c>
      <c r="K620" s="30" t="s">
        <v>21</v>
      </c>
      <c r="L620" s="22"/>
      <c r="M620" s="20"/>
      <c r="N620" s="20"/>
      <c r="O620" s="20"/>
      <c r="P620" s="20"/>
      <c r="Q620" s="20"/>
      <c r="R620" s="20"/>
      <c r="S620" s="120"/>
      <c r="T620" s="181" t="str">
        <f>Table3[[#This Row],[Column12]]</f>
        <v>Auto:</v>
      </c>
      <c r="U620" s="25"/>
      <c r="V620" s="51" t="str">
        <f>IF(Table3[[#This Row],[TagOrderMethod]]="Ratio:","plants per 1 tag",IF(Table3[[#This Row],[TagOrderMethod]]="tags included","",IF(Table3[[#This Row],[TagOrderMethod]]="Qty:","tags",IF(Table3[[#This Row],[TagOrderMethod]]="Auto:",IF(U620&lt;&gt;"","tags","")))))</f>
        <v/>
      </c>
      <c r="W620" s="17">
        <v>50</v>
      </c>
      <c r="X620" s="17" t="str">
        <f>IF(ISNUMBER(SEARCH("tag",Table3[[#This Row],[Notes]])), "Yes", "No")</f>
        <v>No</v>
      </c>
      <c r="Y620" s="17" t="str">
        <f>IF(Table3[[#This Row],[Column11]]="yes","tags included","Auto:")</f>
        <v>Auto:</v>
      </c>
      <c r="Z6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Row],[TagOrderMethod]]="Auto:",IF(U620&gt;0,U620,IF(COUNTBLANK(L620:S620)=8,"",(IF(Table3[[#This Row],[Column11]]&lt;&gt;"no",Table3[[#This Row],[Size]]*(SUM(Table3[[#This Row],[Date 1]:[Date 8]])),"")))),""))),(Table3[[#This Row],[Bundle]])),"")</f>
        <v/>
      </c>
      <c r="AB620" s="94" t="str">
        <f t="shared" si="10"/>
        <v/>
      </c>
      <c r="AC620" s="75"/>
      <c r="AD620" s="42"/>
      <c r="AE620" s="43"/>
      <c r="AF620" s="44"/>
      <c r="AG620" s="134" t="s">
        <v>4980</v>
      </c>
      <c r="AH620" s="134" t="s">
        <v>21</v>
      </c>
      <c r="AI620" s="134" t="s">
        <v>4981</v>
      </c>
      <c r="AJ620" s="134" t="s">
        <v>4982</v>
      </c>
      <c r="AK620" s="134" t="s">
        <v>21</v>
      </c>
      <c r="AL620" s="134" t="s">
        <v>21</v>
      </c>
      <c r="AM620" s="134" t="b">
        <f>IF(AND(Table3[[#This Row],[Column68]]=TRUE,COUNTBLANK(Table3[[#This Row],[Date 1]:[Date 8]])=8),TRUE,FALSE)</f>
        <v>0</v>
      </c>
      <c r="AN620" s="134" t="b">
        <f>COUNTIF(Table3[[#This Row],[512]:[51]],"yes")&gt;0</f>
        <v>0</v>
      </c>
      <c r="AO620" s="45" t="str">
        <f>IF(Table3[[#This Row],[512]]="yes",Table3[[#This Row],[Column1]],"")</f>
        <v/>
      </c>
      <c r="AP620" s="45" t="str">
        <f>IF(Table3[[#This Row],[250]]="yes",Table3[[#This Row],[Column1.5]],"")</f>
        <v/>
      </c>
      <c r="AQ620" s="45" t="str">
        <f>IF(Table3[[#This Row],[288]]="yes",Table3[[#This Row],[Column2]],"")</f>
        <v/>
      </c>
      <c r="AR620" s="45" t="str">
        <f>IF(Table3[[#This Row],[144]]="yes",Table3[[#This Row],[Column3]],"")</f>
        <v/>
      </c>
      <c r="AS620" s="45" t="str">
        <f>IF(Table3[[#This Row],[26]]="yes",Table3[[#This Row],[Column4]],"")</f>
        <v/>
      </c>
      <c r="AT620" s="45" t="str">
        <f>IF(Table3[[#This Row],[51]]="yes",Table3[[#This Row],[Column5]],"")</f>
        <v/>
      </c>
      <c r="AU620" s="29" t="str">
        <f>IF(COUNTBLANK(Table3[[#This Row],[Date 1]:[Date 8]])=7,IF(Table3[[#This Row],[Column9]]&lt;&gt;"",IF(SUM(L620:S620)&lt;&gt;0,Table3[[#This Row],[Column9]],""),""),(SUBSTITUTE(TRIM(SUBSTITUTE(AO620&amp;","&amp;AP620&amp;","&amp;AQ620&amp;","&amp;AR620&amp;","&amp;AS620&amp;","&amp;AT620&amp;",",","," "))," ",", ")))</f>
        <v/>
      </c>
      <c r="AV620" s="35" t="str">
        <f>IF(COUNTBLANK(L620:AC620)&lt;&gt;13,IF(Table3[[#This Row],[Comments]]="Please order in multiples of 20. Minimum order of 100.",IF(COUNTBLANK(Table3[[#This Row],[Date 1]:[Order]])=12,"",1),1),IF(OR(F620="yes",G620="yes",H620="yes",I620="yes",J620="yes",K620="yes"="yes"),1,""))</f>
        <v/>
      </c>
    </row>
    <row r="621" spans="2:48" ht="36" thickBot="1" x14ac:dyDescent="0.4">
      <c r="B621" s="164">
        <v>8403</v>
      </c>
      <c r="C621" s="16" t="s">
        <v>3337</v>
      </c>
      <c r="D621" s="32" t="s">
        <v>977</v>
      </c>
      <c r="E621" s="118"/>
      <c r="F621" s="119" t="s">
        <v>128</v>
      </c>
      <c r="G621" s="30" t="s">
        <v>128</v>
      </c>
      <c r="H621" s="30" t="s">
        <v>128</v>
      </c>
      <c r="I621" s="30" t="s">
        <v>128</v>
      </c>
      <c r="J621" s="30" t="s">
        <v>21</v>
      </c>
      <c r="K621" s="30" t="s">
        <v>21</v>
      </c>
      <c r="L621" s="22"/>
      <c r="M621" s="20"/>
      <c r="N621" s="20"/>
      <c r="O621" s="20"/>
      <c r="P621" s="20"/>
      <c r="Q621" s="20"/>
      <c r="R621" s="20"/>
      <c r="S621" s="120"/>
      <c r="T621" s="181" t="str">
        <f>Table3[[#This Row],[Column12]]</f>
        <v>Auto:</v>
      </c>
      <c r="U621" s="25"/>
      <c r="V621" s="51" t="str">
        <f>IF(Table3[[#This Row],[TagOrderMethod]]="Ratio:","plants per 1 tag",IF(Table3[[#This Row],[TagOrderMethod]]="tags included","",IF(Table3[[#This Row],[TagOrderMethod]]="Qty:","tags",IF(Table3[[#This Row],[TagOrderMethod]]="Auto:",IF(U621&lt;&gt;"","tags","")))))</f>
        <v/>
      </c>
      <c r="W621" s="17">
        <v>50</v>
      </c>
      <c r="X621" s="17" t="str">
        <f>IF(ISNUMBER(SEARCH("tag",Table3[[#This Row],[Notes]])), "Yes", "No")</f>
        <v>No</v>
      </c>
      <c r="Y621" s="17" t="str">
        <f>IF(Table3[[#This Row],[Column11]]="yes","tags included","Auto:")</f>
        <v>Auto:</v>
      </c>
      <c r="Z6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Row],[TagOrderMethod]]="Auto:",IF(U621&gt;0,U621,IF(COUNTBLANK(L621:S621)=8,"",(IF(Table3[[#This Row],[Column11]]&lt;&gt;"no",Table3[[#This Row],[Size]]*(SUM(Table3[[#This Row],[Date 1]:[Date 8]])),"")))),""))),(Table3[[#This Row],[Bundle]])),"")</f>
        <v/>
      </c>
      <c r="AB621" s="94" t="str">
        <f t="shared" si="10"/>
        <v/>
      </c>
      <c r="AC621" s="75"/>
      <c r="AD621" s="42"/>
      <c r="AE621" s="43"/>
      <c r="AF621" s="44"/>
      <c r="AG621" s="134" t="s">
        <v>4983</v>
      </c>
      <c r="AH621" s="134" t="s">
        <v>4984</v>
      </c>
      <c r="AI621" s="134" t="s">
        <v>4985</v>
      </c>
      <c r="AJ621" s="134" t="s">
        <v>4986</v>
      </c>
      <c r="AK621" s="134" t="s">
        <v>21</v>
      </c>
      <c r="AL621" s="134" t="s">
        <v>21</v>
      </c>
      <c r="AM621" s="134" t="b">
        <f>IF(AND(Table3[[#This Row],[Column68]]=TRUE,COUNTBLANK(Table3[[#This Row],[Date 1]:[Date 8]])=8),TRUE,FALSE)</f>
        <v>0</v>
      </c>
      <c r="AN621" s="134" t="b">
        <f>COUNTIF(Table3[[#This Row],[512]:[51]],"yes")&gt;0</f>
        <v>0</v>
      </c>
      <c r="AO621" s="45" t="str">
        <f>IF(Table3[[#This Row],[512]]="yes",Table3[[#This Row],[Column1]],"")</f>
        <v/>
      </c>
      <c r="AP621" s="45" t="str">
        <f>IF(Table3[[#This Row],[250]]="yes",Table3[[#This Row],[Column1.5]],"")</f>
        <v/>
      </c>
      <c r="AQ621" s="45" t="str">
        <f>IF(Table3[[#This Row],[288]]="yes",Table3[[#This Row],[Column2]],"")</f>
        <v/>
      </c>
      <c r="AR621" s="45" t="str">
        <f>IF(Table3[[#This Row],[144]]="yes",Table3[[#This Row],[Column3]],"")</f>
        <v/>
      </c>
      <c r="AS621" s="45" t="str">
        <f>IF(Table3[[#This Row],[26]]="yes",Table3[[#This Row],[Column4]],"")</f>
        <v/>
      </c>
      <c r="AT621" s="45" t="str">
        <f>IF(Table3[[#This Row],[51]]="yes",Table3[[#This Row],[Column5]],"")</f>
        <v/>
      </c>
      <c r="AU621" s="29" t="str">
        <f>IF(COUNTBLANK(Table3[[#This Row],[Date 1]:[Date 8]])=7,IF(Table3[[#This Row],[Column9]]&lt;&gt;"",IF(SUM(L621:S621)&lt;&gt;0,Table3[[#This Row],[Column9]],""),""),(SUBSTITUTE(TRIM(SUBSTITUTE(AO621&amp;","&amp;AP621&amp;","&amp;AQ621&amp;","&amp;AR621&amp;","&amp;AS621&amp;","&amp;AT621&amp;",",","," "))," ",", ")))</f>
        <v/>
      </c>
      <c r="AV621" s="35" t="str">
        <f>IF(COUNTBLANK(L621:AC621)&lt;&gt;13,IF(Table3[[#This Row],[Comments]]="Please order in multiples of 20. Minimum order of 100.",IF(COUNTBLANK(Table3[[#This Row],[Date 1]:[Order]])=12,"",1),1),IF(OR(F621="yes",G621="yes",H621="yes",I621="yes",J621="yes",K621="yes"="yes"),1,""))</f>
        <v/>
      </c>
    </row>
    <row r="622" spans="2:48" ht="36" thickBot="1" x14ac:dyDescent="0.4">
      <c r="B622" s="164">
        <v>8406</v>
      </c>
      <c r="C622" s="16" t="s">
        <v>3337</v>
      </c>
      <c r="D622" s="32" t="s">
        <v>978</v>
      </c>
      <c r="E622" s="118"/>
      <c r="F622" s="119" t="s">
        <v>128</v>
      </c>
      <c r="G622" s="30" t="s">
        <v>128</v>
      </c>
      <c r="H622" s="30" t="s">
        <v>128</v>
      </c>
      <c r="I622" s="30" t="s">
        <v>128</v>
      </c>
      <c r="J622" s="30" t="s">
        <v>21</v>
      </c>
      <c r="K622" s="30" t="s">
        <v>21</v>
      </c>
      <c r="L622" s="22"/>
      <c r="M622" s="20"/>
      <c r="N622" s="20"/>
      <c r="O622" s="20"/>
      <c r="P622" s="20"/>
      <c r="Q622" s="20"/>
      <c r="R622" s="20"/>
      <c r="S622" s="120"/>
      <c r="T622" s="181" t="str">
        <f>Table3[[#This Row],[Column12]]</f>
        <v>Auto:</v>
      </c>
      <c r="U622" s="25"/>
      <c r="V622" s="51" t="str">
        <f>IF(Table3[[#This Row],[TagOrderMethod]]="Ratio:","plants per 1 tag",IF(Table3[[#This Row],[TagOrderMethod]]="tags included","",IF(Table3[[#This Row],[TagOrderMethod]]="Qty:","tags",IF(Table3[[#This Row],[TagOrderMethod]]="Auto:",IF(U622&lt;&gt;"","tags","")))))</f>
        <v/>
      </c>
      <c r="W622" s="17">
        <v>50</v>
      </c>
      <c r="X622" s="17" t="str">
        <f>IF(ISNUMBER(SEARCH("tag",Table3[[#This Row],[Notes]])), "Yes", "No")</f>
        <v>No</v>
      </c>
      <c r="Y622" s="17" t="str">
        <f>IF(Table3[[#This Row],[Column11]]="yes","tags included","Auto:")</f>
        <v>Auto:</v>
      </c>
      <c r="Z6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Row],[TagOrderMethod]]="Auto:",IF(U622&gt;0,U622,IF(COUNTBLANK(L622:S622)=8,"",(IF(Table3[[#This Row],[Column11]]&lt;&gt;"no",Table3[[#This Row],[Size]]*(SUM(Table3[[#This Row],[Date 1]:[Date 8]])),"")))),""))),(Table3[[#This Row],[Bundle]])),"")</f>
        <v/>
      </c>
      <c r="AB622" s="94" t="str">
        <f t="shared" si="10"/>
        <v/>
      </c>
      <c r="AC622" s="75"/>
      <c r="AD622" s="42"/>
      <c r="AE622" s="43"/>
      <c r="AF622" s="44"/>
      <c r="AG622" s="134" t="s">
        <v>4987</v>
      </c>
      <c r="AH622" s="134" t="s">
        <v>4988</v>
      </c>
      <c r="AI622" s="134" t="s">
        <v>4989</v>
      </c>
      <c r="AJ622" s="134" t="s">
        <v>4990</v>
      </c>
      <c r="AK622" s="134" t="s">
        <v>21</v>
      </c>
      <c r="AL622" s="134" t="s">
        <v>21</v>
      </c>
      <c r="AM622" s="134" t="b">
        <f>IF(AND(Table3[[#This Row],[Column68]]=TRUE,COUNTBLANK(Table3[[#This Row],[Date 1]:[Date 8]])=8),TRUE,FALSE)</f>
        <v>0</v>
      </c>
      <c r="AN622" s="134" t="b">
        <f>COUNTIF(Table3[[#This Row],[512]:[51]],"yes")&gt;0</f>
        <v>0</v>
      </c>
      <c r="AO622" s="45" t="str">
        <f>IF(Table3[[#This Row],[512]]="yes",Table3[[#This Row],[Column1]],"")</f>
        <v/>
      </c>
      <c r="AP622" s="45" t="str">
        <f>IF(Table3[[#This Row],[250]]="yes",Table3[[#This Row],[Column1.5]],"")</f>
        <v/>
      </c>
      <c r="AQ622" s="45" t="str">
        <f>IF(Table3[[#This Row],[288]]="yes",Table3[[#This Row],[Column2]],"")</f>
        <v/>
      </c>
      <c r="AR622" s="45" t="str">
        <f>IF(Table3[[#This Row],[144]]="yes",Table3[[#This Row],[Column3]],"")</f>
        <v/>
      </c>
      <c r="AS622" s="45" t="str">
        <f>IF(Table3[[#This Row],[26]]="yes",Table3[[#This Row],[Column4]],"")</f>
        <v/>
      </c>
      <c r="AT622" s="45" t="str">
        <f>IF(Table3[[#This Row],[51]]="yes",Table3[[#This Row],[Column5]],"")</f>
        <v/>
      </c>
      <c r="AU622" s="29" t="str">
        <f>IF(COUNTBLANK(Table3[[#This Row],[Date 1]:[Date 8]])=7,IF(Table3[[#This Row],[Column9]]&lt;&gt;"",IF(SUM(L622:S622)&lt;&gt;0,Table3[[#This Row],[Column9]],""),""),(SUBSTITUTE(TRIM(SUBSTITUTE(AO622&amp;","&amp;AP622&amp;","&amp;AQ622&amp;","&amp;AR622&amp;","&amp;AS622&amp;","&amp;AT622&amp;",",","," "))," ",", ")))</f>
        <v/>
      </c>
      <c r="AV622" s="35" t="str">
        <f>IF(COUNTBLANK(L622:AC622)&lt;&gt;13,IF(Table3[[#This Row],[Comments]]="Please order in multiples of 20. Minimum order of 100.",IF(COUNTBLANK(Table3[[#This Row],[Date 1]:[Order]])=12,"",1),1),IF(OR(F622="yes",G622="yes",H622="yes",I622="yes",J622="yes",K622="yes"="yes"),1,""))</f>
        <v/>
      </c>
    </row>
    <row r="623" spans="2:48" ht="36" thickBot="1" x14ac:dyDescent="0.4">
      <c r="B623" s="164">
        <v>8409</v>
      </c>
      <c r="C623" s="16" t="s">
        <v>3337</v>
      </c>
      <c r="D623" s="32" t="s">
        <v>179</v>
      </c>
      <c r="E623" s="118"/>
      <c r="F623" s="119" t="s">
        <v>128</v>
      </c>
      <c r="G623" s="30" t="s">
        <v>21</v>
      </c>
      <c r="H623" s="30" t="s">
        <v>128</v>
      </c>
      <c r="I623" s="30" t="s">
        <v>128</v>
      </c>
      <c r="J623" s="30" t="s">
        <v>21</v>
      </c>
      <c r="K623" s="30" t="s">
        <v>21</v>
      </c>
      <c r="L623" s="22"/>
      <c r="M623" s="20"/>
      <c r="N623" s="20"/>
      <c r="O623" s="20"/>
      <c r="P623" s="20"/>
      <c r="Q623" s="20"/>
      <c r="R623" s="20"/>
      <c r="S623" s="120"/>
      <c r="T623" s="181" t="str">
        <f>Table3[[#This Row],[Column12]]</f>
        <v>Auto:</v>
      </c>
      <c r="U623" s="25"/>
      <c r="V623" s="51" t="str">
        <f>IF(Table3[[#This Row],[TagOrderMethod]]="Ratio:","plants per 1 tag",IF(Table3[[#This Row],[TagOrderMethod]]="tags included","",IF(Table3[[#This Row],[TagOrderMethod]]="Qty:","tags",IF(Table3[[#This Row],[TagOrderMethod]]="Auto:",IF(U623&lt;&gt;"","tags","")))))</f>
        <v/>
      </c>
      <c r="W623" s="17">
        <v>50</v>
      </c>
      <c r="X623" s="17" t="str">
        <f>IF(ISNUMBER(SEARCH("tag",Table3[[#This Row],[Notes]])), "Yes", "No")</f>
        <v>No</v>
      </c>
      <c r="Y623" s="17" t="str">
        <f>IF(Table3[[#This Row],[Column11]]="yes","tags included","Auto:")</f>
        <v>Auto:</v>
      </c>
      <c r="Z6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Row],[TagOrderMethod]]="Auto:",IF(U623&gt;0,U623,IF(COUNTBLANK(L623:S623)=8,"",(IF(Table3[[#This Row],[Column11]]&lt;&gt;"no",Table3[[#This Row],[Size]]*(SUM(Table3[[#This Row],[Date 1]:[Date 8]])),"")))),""))),(Table3[[#This Row],[Bundle]])),"")</f>
        <v/>
      </c>
      <c r="AB623" s="94" t="str">
        <f t="shared" si="10"/>
        <v/>
      </c>
      <c r="AC623" s="75"/>
      <c r="AD623" s="42"/>
      <c r="AE623" s="43"/>
      <c r="AF623" s="44"/>
      <c r="AG623" s="134" t="s">
        <v>4991</v>
      </c>
      <c r="AH623" s="134" t="s">
        <v>21</v>
      </c>
      <c r="AI623" s="134" t="s">
        <v>4992</v>
      </c>
      <c r="AJ623" s="134" t="s">
        <v>4993</v>
      </c>
      <c r="AK623" s="134" t="s">
        <v>21</v>
      </c>
      <c r="AL623" s="134" t="s">
        <v>21</v>
      </c>
      <c r="AM623" s="134" t="b">
        <f>IF(AND(Table3[[#This Row],[Column68]]=TRUE,COUNTBLANK(Table3[[#This Row],[Date 1]:[Date 8]])=8),TRUE,FALSE)</f>
        <v>0</v>
      </c>
      <c r="AN623" s="134" t="b">
        <f>COUNTIF(Table3[[#This Row],[512]:[51]],"yes")&gt;0</f>
        <v>0</v>
      </c>
      <c r="AO623" s="45" t="str">
        <f>IF(Table3[[#This Row],[512]]="yes",Table3[[#This Row],[Column1]],"")</f>
        <v/>
      </c>
      <c r="AP623" s="45" t="str">
        <f>IF(Table3[[#This Row],[250]]="yes",Table3[[#This Row],[Column1.5]],"")</f>
        <v/>
      </c>
      <c r="AQ623" s="45" t="str">
        <f>IF(Table3[[#This Row],[288]]="yes",Table3[[#This Row],[Column2]],"")</f>
        <v/>
      </c>
      <c r="AR623" s="45" t="str">
        <f>IF(Table3[[#This Row],[144]]="yes",Table3[[#This Row],[Column3]],"")</f>
        <v/>
      </c>
      <c r="AS623" s="45" t="str">
        <f>IF(Table3[[#This Row],[26]]="yes",Table3[[#This Row],[Column4]],"")</f>
        <v/>
      </c>
      <c r="AT623" s="45" t="str">
        <f>IF(Table3[[#This Row],[51]]="yes",Table3[[#This Row],[Column5]],"")</f>
        <v/>
      </c>
      <c r="AU623" s="29" t="str">
        <f>IF(COUNTBLANK(Table3[[#This Row],[Date 1]:[Date 8]])=7,IF(Table3[[#This Row],[Column9]]&lt;&gt;"",IF(SUM(L623:S623)&lt;&gt;0,Table3[[#This Row],[Column9]],""),""),(SUBSTITUTE(TRIM(SUBSTITUTE(AO623&amp;","&amp;AP623&amp;","&amp;AQ623&amp;","&amp;AR623&amp;","&amp;AS623&amp;","&amp;AT623&amp;",",","," "))," ",", ")))</f>
        <v/>
      </c>
      <c r="AV623" s="35" t="str">
        <f>IF(COUNTBLANK(L623:AC623)&lt;&gt;13,IF(Table3[[#This Row],[Comments]]="Please order in multiples of 20. Minimum order of 100.",IF(COUNTBLANK(Table3[[#This Row],[Date 1]:[Order]])=12,"",1),1),IF(OR(F623="yes",G623="yes",H623="yes",I623="yes",J623="yes",K623="yes"="yes"),1,""))</f>
        <v/>
      </c>
    </row>
    <row r="624" spans="2:48" ht="36" thickBot="1" x14ac:dyDescent="0.4">
      <c r="B624" s="164">
        <v>8412</v>
      </c>
      <c r="C624" s="16" t="s">
        <v>3337</v>
      </c>
      <c r="D624" s="32" t="s">
        <v>3342</v>
      </c>
      <c r="E624" s="118"/>
      <c r="F624" s="119" t="s">
        <v>128</v>
      </c>
      <c r="G624" s="30" t="s">
        <v>128</v>
      </c>
      <c r="H624" s="30" t="s">
        <v>128</v>
      </c>
      <c r="I624" s="30" t="s">
        <v>128</v>
      </c>
      <c r="J624" s="30" t="s">
        <v>21</v>
      </c>
      <c r="K624" s="30" t="s">
        <v>21</v>
      </c>
      <c r="L624" s="22"/>
      <c r="M624" s="20"/>
      <c r="N624" s="20"/>
      <c r="O624" s="20"/>
      <c r="P624" s="20"/>
      <c r="Q624" s="20"/>
      <c r="R624" s="20"/>
      <c r="S624" s="120"/>
      <c r="T624" s="181" t="str">
        <f>Table3[[#This Row],[Column12]]</f>
        <v>Auto:</v>
      </c>
      <c r="U624" s="25"/>
      <c r="V624" s="51" t="str">
        <f>IF(Table3[[#This Row],[TagOrderMethod]]="Ratio:","plants per 1 tag",IF(Table3[[#This Row],[TagOrderMethod]]="tags included","",IF(Table3[[#This Row],[TagOrderMethod]]="Qty:","tags",IF(Table3[[#This Row],[TagOrderMethod]]="Auto:",IF(U624&lt;&gt;"","tags","")))))</f>
        <v/>
      </c>
      <c r="W624" s="17">
        <v>50</v>
      </c>
      <c r="X624" s="17" t="str">
        <f>IF(ISNUMBER(SEARCH("tag",Table3[[#This Row],[Notes]])), "Yes", "No")</f>
        <v>No</v>
      </c>
      <c r="Y624" s="17" t="str">
        <f>IF(Table3[[#This Row],[Column11]]="yes","tags included","Auto:")</f>
        <v>Auto:</v>
      </c>
      <c r="Z6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Row],[TagOrderMethod]]="Auto:",IF(U624&gt;0,U624,IF(COUNTBLANK(L624:S624)=8,"",(IF(Table3[[#This Row],[Column11]]&lt;&gt;"no",Table3[[#This Row],[Size]]*(SUM(Table3[[#This Row],[Date 1]:[Date 8]])),"")))),""))),(Table3[[#This Row],[Bundle]])),"")</f>
        <v/>
      </c>
      <c r="AB624" s="94" t="str">
        <f t="shared" si="10"/>
        <v/>
      </c>
      <c r="AC624" s="75"/>
      <c r="AD624" s="42"/>
      <c r="AE624" s="43"/>
      <c r="AF624" s="44"/>
      <c r="AG624" s="134" t="s">
        <v>4994</v>
      </c>
      <c r="AH624" s="134" t="s">
        <v>4995</v>
      </c>
      <c r="AI624" s="134" t="s">
        <v>4996</v>
      </c>
      <c r="AJ624" s="134" t="s">
        <v>4997</v>
      </c>
      <c r="AK624" s="134" t="s">
        <v>21</v>
      </c>
      <c r="AL624" s="134" t="s">
        <v>21</v>
      </c>
      <c r="AM624" s="134" t="b">
        <f>IF(AND(Table3[[#This Row],[Column68]]=TRUE,COUNTBLANK(Table3[[#This Row],[Date 1]:[Date 8]])=8),TRUE,FALSE)</f>
        <v>0</v>
      </c>
      <c r="AN624" s="134" t="b">
        <f>COUNTIF(Table3[[#This Row],[512]:[51]],"yes")&gt;0</f>
        <v>0</v>
      </c>
      <c r="AO624" s="45" t="str">
        <f>IF(Table3[[#This Row],[512]]="yes",Table3[[#This Row],[Column1]],"")</f>
        <v/>
      </c>
      <c r="AP624" s="45" t="str">
        <f>IF(Table3[[#This Row],[250]]="yes",Table3[[#This Row],[Column1.5]],"")</f>
        <v/>
      </c>
      <c r="AQ624" s="45" t="str">
        <f>IF(Table3[[#This Row],[288]]="yes",Table3[[#This Row],[Column2]],"")</f>
        <v/>
      </c>
      <c r="AR624" s="45" t="str">
        <f>IF(Table3[[#This Row],[144]]="yes",Table3[[#This Row],[Column3]],"")</f>
        <v/>
      </c>
      <c r="AS624" s="45" t="str">
        <f>IF(Table3[[#This Row],[26]]="yes",Table3[[#This Row],[Column4]],"")</f>
        <v/>
      </c>
      <c r="AT624" s="45" t="str">
        <f>IF(Table3[[#This Row],[51]]="yes",Table3[[#This Row],[Column5]],"")</f>
        <v/>
      </c>
      <c r="AU624" s="29" t="str">
        <f>IF(COUNTBLANK(Table3[[#This Row],[Date 1]:[Date 8]])=7,IF(Table3[[#This Row],[Column9]]&lt;&gt;"",IF(SUM(L624:S624)&lt;&gt;0,Table3[[#This Row],[Column9]],""),""),(SUBSTITUTE(TRIM(SUBSTITUTE(AO624&amp;","&amp;AP624&amp;","&amp;AQ624&amp;","&amp;AR624&amp;","&amp;AS624&amp;","&amp;AT624&amp;",",","," "))," ",", ")))</f>
        <v/>
      </c>
      <c r="AV624" s="35" t="str">
        <f>IF(COUNTBLANK(L624:AC624)&lt;&gt;13,IF(Table3[[#This Row],[Comments]]="Please order in multiples of 20. Minimum order of 100.",IF(COUNTBLANK(Table3[[#This Row],[Date 1]:[Order]])=12,"",1),1),IF(OR(F624="yes",G624="yes",H624="yes",I624="yes",J624="yes",K624="yes"="yes"),1,""))</f>
        <v/>
      </c>
    </row>
    <row r="625" spans="2:48" ht="36" thickBot="1" x14ac:dyDescent="0.4">
      <c r="B625" s="164">
        <v>8415</v>
      </c>
      <c r="C625" s="16" t="s">
        <v>3337</v>
      </c>
      <c r="D625" s="32" t="s">
        <v>1454</v>
      </c>
      <c r="E625" s="118"/>
      <c r="F625" s="119" t="s">
        <v>128</v>
      </c>
      <c r="G625" s="30" t="s">
        <v>128</v>
      </c>
      <c r="H625" s="30" t="s">
        <v>128</v>
      </c>
      <c r="I625" s="30" t="s">
        <v>128</v>
      </c>
      <c r="J625" s="30" t="s">
        <v>21</v>
      </c>
      <c r="K625" s="30" t="s">
        <v>21</v>
      </c>
      <c r="L625" s="22"/>
      <c r="M625" s="20"/>
      <c r="N625" s="20"/>
      <c r="O625" s="20"/>
      <c r="P625" s="20"/>
      <c r="Q625" s="20"/>
      <c r="R625" s="20"/>
      <c r="S625" s="120"/>
      <c r="T625" s="181" t="str">
        <f>Table3[[#This Row],[Column12]]</f>
        <v>Auto:</v>
      </c>
      <c r="U625" s="25"/>
      <c r="V625" s="51" t="str">
        <f>IF(Table3[[#This Row],[TagOrderMethod]]="Ratio:","plants per 1 tag",IF(Table3[[#This Row],[TagOrderMethod]]="tags included","",IF(Table3[[#This Row],[TagOrderMethod]]="Qty:","tags",IF(Table3[[#This Row],[TagOrderMethod]]="Auto:",IF(U625&lt;&gt;"","tags","")))))</f>
        <v/>
      </c>
      <c r="W625" s="17">
        <v>50</v>
      </c>
      <c r="X625" s="17" t="str">
        <f>IF(ISNUMBER(SEARCH("tag",Table3[[#This Row],[Notes]])), "Yes", "No")</f>
        <v>No</v>
      </c>
      <c r="Y625" s="17" t="str">
        <f>IF(Table3[[#This Row],[Column11]]="yes","tags included","Auto:")</f>
        <v>Auto:</v>
      </c>
      <c r="Z6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Row],[TagOrderMethod]]="Auto:",IF(U625&gt;0,U625,IF(COUNTBLANK(L625:S625)=8,"",(IF(Table3[[#This Row],[Column11]]&lt;&gt;"no",Table3[[#This Row],[Size]]*(SUM(Table3[[#This Row],[Date 1]:[Date 8]])),"")))),""))),(Table3[[#This Row],[Bundle]])),"")</f>
        <v/>
      </c>
      <c r="AB625" s="94" t="str">
        <f t="shared" si="10"/>
        <v/>
      </c>
      <c r="AC625" s="75"/>
      <c r="AD625" s="42"/>
      <c r="AE625" s="43"/>
      <c r="AF625" s="44"/>
      <c r="AG625" s="134" t="s">
        <v>4998</v>
      </c>
      <c r="AH625" s="134" t="s">
        <v>4999</v>
      </c>
      <c r="AI625" s="134" t="s">
        <v>5000</v>
      </c>
      <c r="AJ625" s="134" t="s">
        <v>5001</v>
      </c>
      <c r="AK625" s="134" t="s">
        <v>21</v>
      </c>
      <c r="AL625" s="134" t="s">
        <v>21</v>
      </c>
      <c r="AM625" s="134" t="b">
        <f>IF(AND(Table3[[#This Row],[Column68]]=TRUE,COUNTBLANK(Table3[[#This Row],[Date 1]:[Date 8]])=8),TRUE,FALSE)</f>
        <v>0</v>
      </c>
      <c r="AN625" s="134" t="b">
        <f>COUNTIF(Table3[[#This Row],[512]:[51]],"yes")&gt;0</f>
        <v>0</v>
      </c>
      <c r="AO625" s="45" t="str">
        <f>IF(Table3[[#This Row],[512]]="yes",Table3[[#This Row],[Column1]],"")</f>
        <v/>
      </c>
      <c r="AP625" s="45" t="str">
        <f>IF(Table3[[#This Row],[250]]="yes",Table3[[#This Row],[Column1.5]],"")</f>
        <v/>
      </c>
      <c r="AQ625" s="45" t="str">
        <f>IF(Table3[[#This Row],[288]]="yes",Table3[[#This Row],[Column2]],"")</f>
        <v/>
      </c>
      <c r="AR625" s="45" t="str">
        <f>IF(Table3[[#This Row],[144]]="yes",Table3[[#This Row],[Column3]],"")</f>
        <v/>
      </c>
      <c r="AS625" s="45" t="str">
        <f>IF(Table3[[#This Row],[26]]="yes",Table3[[#This Row],[Column4]],"")</f>
        <v/>
      </c>
      <c r="AT625" s="45" t="str">
        <f>IF(Table3[[#This Row],[51]]="yes",Table3[[#This Row],[Column5]],"")</f>
        <v/>
      </c>
      <c r="AU625" s="29" t="str">
        <f>IF(COUNTBLANK(Table3[[#This Row],[Date 1]:[Date 8]])=7,IF(Table3[[#This Row],[Column9]]&lt;&gt;"",IF(SUM(L625:S625)&lt;&gt;0,Table3[[#This Row],[Column9]],""),""),(SUBSTITUTE(TRIM(SUBSTITUTE(AO625&amp;","&amp;AP625&amp;","&amp;AQ625&amp;","&amp;AR625&amp;","&amp;AS625&amp;","&amp;AT625&amp;",",","," "))," ",", ")))</f>
        <v/>
      </c>
      <c r="AV625" s="35" t="str">
        <f>IF(COUNTBLANK(L625:AC625)&lt;&gt;13,IF(Table3[[#This Row],[Comments]]="Please order in multiples of 20. Minimum order of 100.",IF(COUNTBLANK(Table3[[#This Row],[Date 1]:[Order]])=12,"",1),1),IF(OR(F625="yes",G625="yes",H625="yes",I625="yes",J625="yes",K625="yes"="yes"),1,""))</f>
        <v/>
      </c>
    </row>
    <row r="626" spans="2:48" ht="36" thickBot="1" x14ac:dyDescent="0.4">
      <c r="B626" s="164">
        <v>8441</v>
      </c>
      <c r="C626" s="16" t="s">
        <v>3337</v>
      </c>
      <c r="D626" s="32" t="s">
        <v>979</v>
      </c>
      <c r="E626" s="118"/>
      <c r="F626" s="119" t="s">
        <v>128</v>
      </c>
      <c r="G626" s="30" t="s">
        <v>21</v>
      </c>
      <c r="H626" s="30" t="s">
        <v>128</v>
      </c>
      <c r="I626" s="30" t="s">
        <v>128</v>
      </c>
      <c r="J626" s="30" t="s">
        <v>21</v>
      </c>
      <c r="K626" s="30" t="s">
        <v>21</v>
      </c>
      <c r="L626" s="22"/>
      <c r="M626" s="20"/>
      <c r="N626" s="20"/>
      <c r="O626" s="20"/>
      <c r="P626" s="20"/>
      <c r="Q626" s="20"/>
      <c r="R626" s="20"/>
      <c r="S626" s="120"/>
      <c r="T626" s="181" t="str">
        <f>Table3[[#This Row],[Column12]]</f>
        <v>Auto:</v>
      </c>
      <c r="U626" s="25"/>
      <c r="V626" s="51" t="str">
        <f>IF(Table3[[#This Row],[TagOrderMethod]]="Ratio:","plants per 1 tag",IF(Table3[[#This Row],[TagOrderMethod]]="tags included","",IF(Table3[[#This Row],[TagOrderMethod]]="Qty:","tags",IF(Table3[[#This Row],[TagOrderMethod]]="Auto:",IF(U626&lt;&gt;"","tags","")))))</f>
        <v/>
      </c>
      <c r="W626" s="17">
        <v>50</v>
      </c>
      <c r="X626" s="17" t="str">
        <f>IF(ISNUMBER(SEARCH("tag",Table3[[#This Row],[Notes]])), "Yes", "No")</f>
        <v>No</v>
      </c>
      <c r="Y626" s="17" t="str">
        <f>IF(Table3[[#This Row],[Column11]]="yes","tags included","Auto:")</f>
        <v>Auto:</v>
      </c>
      <c r="Z6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Row],[TagOrderMethod]]="Auto:",IF(U626&gt;0,U626,IF(COUNTBLANK(L626:S626)=8,"",(IF(Table3[[#This Row],[Column11]]&lt;&gt;"no",Table3[[#This Row],[Size]]*(SUM(Table3[[#This Row],[Date 1]:[Date 8]])),"")))),""))),(Table3[[#This Row],[Bundle]])),"")</f>
        <v/>
      </c>
      <c r="AB626" s="94" t="str">
        <f t="shared" si="10"/>
        <v/>
      </c>
      <c r="AC626" s="75"/>
      <c r="AD626" s="42"/>
      <c r="AE626" s="43"/>
      <c r="AF626" s="44"/>
      <c r="AG626" s="134" t="s">
        <v>5002</v>
      </c>
      <c r="AH626" s="134" t="s">
        <v>21</v>
      </c>
      <c r="AI626" s="134" t="s">
        <v>5003</v>
      </c>
      <c r="AJ626" s="134" t="s">
        <v>5004</v>
      </c>
      <c r="AK626" s="134" t="s">
        <v>21</v>
      </c>
      <c r="AL626" s="134" t="s">
        <v>21</v>
      </c>
      <c r="AM626" s="134" t="b">
        <f>IF(AND(Table3[[#This Row],[Column68]]=TRUE,COUNTBLANK(Table3[[#This Row],[Date 1]:[Date 8]])=8),TRUE,FALSE)</f>
        <v>0</v>
      </c>
      <c r="AN626" s="134" t="b">
        <f>COUNTIF(Table3[[#This Row],[512]:[51]],"yes")&gt;0</f>
        <v>0</v>
      </c>
      <c r="AO626" s="45" t="str">
        <f>IF(Table3[[#This Row],[512]]="yes",Table3[[#This Row],[Column1]],"")</f>
        <v/>
      </c>
      <c r="AP626" s="45" t="str">
        <f>IF(Table3[[#This Row],[250]]="yes",Table3[[#This Row],[Column1.5]],"")</f>
        <v/>
      </c>
      <c r="AQ626" s="45" t="str">
        <f>IF(Table3[[#This Row],[288]]="yes",Table3[[#This Row],[Column2]],"")</f>
        <v/>
      </c>
      <c r="AR626" s="45" t="str">
        <f>IF(Table3[[#This Row],[144]]="yes",Table3[[#This Row],[Column3]],"")</f>
        <v/>
      </c>
      <c r="AS626" s="45" t="str">
        <f>IF(Table3[[#This Row],[26]]="yes",Table3[[#This Row],[Column4]],"")</f>
        <v/>
      </c>
      <c r="AT626" s="45" t="str">
        <f>IF(Table3[[#This Row],[51]]="yes",Table3[[#This Row],[Column5]],"")</f>
        <v/>
      </c>
      <c r="AU626" s="29" t="str">
        <f>IF(COUNTBLANK(Table3[[#This Row],[Date 1]:[Date 8]])=7,IF(Table3[[#This Row],[Column9]]&lt;&gt;"",IF(SUM(L626:S626)&lt;&gt;0,Table3[[#This Row],[Column9]],""),""),(SUBSTITUTE(TRIM(SUBSTITUTE(AO626&amp;","&amp;AP626&amp;","&amp;AQ626&amp;","&amp;AR626&amp;","&amp;AS626&amp;","&amp;AT626&amp;",",","," "))," ",", ")))</f>
        <v/>
      </c>
      <c r="AV626" s="35" t="str">
        <f>IF(COUNTBLANK(L626:AC626)&lt;&gt;13,IF(Table3[[#This Row],[Comments]]="Please order in multiples of 20. Minimum order of 100.",IF(COUNTBLANK(Table3[[#This Row],[Date 1]:[Order]])=12,"",1),1),IF(OR(F626="yes",G626="yes",H626="yes",I626="yes",J626="yes",K626="yes"="yes"),1,""))</f>
        <v/>
      </c>
    </row>
    <row r="627" spans="2:48" ht="36" thickBot="1" x14ac:dyDescent="0.4">
      <c r="B627" s="164">
        <v>8444</v>
      </c>
      <c r="C627" s="16" t="s">
        <v>3337</v>
      </c>
      <c r="D627" s="32" t="s">
        <v>3343</v>
      </c>
      <c r="E627" s="118"/>
      <c r="F627" s="119" t="s">
        <v>128</v>
      </c>
      <c r="G627" s="30" t="s">
        <v>21</v>
      </c>
      <c r="H627" s="30" t="s">
        <v>128</v>
      </c>
      <c r="I627" s="30" t="s">
        <v>128</v>
      </c>
      <c r="J627" s="30" t="s">
        <v>21</v>
      </c>
      <c r="K627" s="30" t="s">
        <v>21</v>
      </c>
      <c r="L627" s="22"/>
      <c r="M627" s="20"/>
      <c r="N627" s="20"/>
      <c r="O627" s="20"/>
      <c r="P627" s="20"/>
      <c r="Q627" s="20"/>
      <c r="R627" s="20"/>
      <c r="S627" s="120"/>
      <c r="T627" s="181" t="str">
        <f>Table3[[#This Row],[Column12]]</f>
        <v>Auto:</v>
      </c>
      <c r="U627" s="25"/>
      <c r="V627" s="51" t="str">
        <f>IF(Table3[[#This Row],[TagOrderMethod]]="Ratio:","plants per 1 tag",IF(Table3[[#This Row],[TagOrderMethod]]="tags included","",IF(Table3[[#This Row],[TagOrderMethod]]="Qty:","tags",IF(Table3[[#This Row],[TagOrderMethod]]="Auto:",IF(U627&lt;&gt;"","tags","")))))</f>
        <v/>
      </c>
      <c r="W627" s="17">
        <v>50</v>
      </c>
      <c r="X627" s="17" t="str">
        <f>IF(ISNUMBER(SEARCH("tag",Table3[[#This Row],[Notes]])), "Yes", "No")</f>
        <v>No</v>
      </c>
      <c r="Y627" s="17" t="str">
        <f>IF(Table3[[#This Row],[Column11]]="yes","tags included","Auto:")</f>
        <v>Auto:</v>
      </c>
      <c r="Z6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Row],[TagOrderMethod]]="Auto:",IF(U627&gt;0,U627,IF(COUNTBLANK(L627:S627)=8,"",(IF(Table3[[#This Row],[Column11]]&lt;&gt;"no",Table3[[#This Row],[Size]]*(SUM(Table3[[#This Row],[Date 1]:[Date 8]])),"")))),""))),(Table3[[#This Row],[Bundle]])),"")</f>
        <v/>
      </c>
      <c r="AB627" s="94" t="str">
        <f t="shared" si="10"/>
        <v/>
      </c>
      <c r="AC627" s="75"/>
      <c r="AD627" s="42"/>
      <c r="AE627" s="43"/>
      <c r="AF627" s="44"/>
      <c r="AG627" s="134" t="s">
        <v>5005</v>
      </c>
      <c r="AH627" s="134" t="s">
        <v>21</v>
      </c>
      <c r="AI627" s="134" t="s">
        <v>5006</v>
      </c>
      <c r="AJ627" s="134" t="s">
        <v>5007</v>
      </c>
      <c r="AK627" s="134" t="s">
        <v>21</v>
      </c>
      <c r="AL627" s="134" t="s">
        <v>21</v>
      </c>
      <c r="AM627" s="134" t="b">
        <f>IF(AND(Table3[[#This Row],[Column68]]=TRUE,COUNTBLANK(Table3[[#This Row],[Date 1]:[Date 8]])=8),TRUE,FALSE)</f>
        <v>0</v>
      </c>
      <c r="AN627" s="134" t="b">
        <f>COUNTIF(Table3[[#This Row],[512]:[51]],"yes")&gt;0</f>
        <v>0</v>
      </c>
      <c r="AO627" s="45" t="str">
        <f>IF(Table3[[#This Row],[512]]="yes",Table3[[#This Row],[Column1]],"")</f>
        <v/>
      </c>
      <c r="AP627" s="45" t="str">
        <f>IF(Table3[[#This Row],[250]]="yes",Table3[[#This Row],[Column1.5]],"")</f>
        <v/>
      </c>
      <c r="AQ627" s="45" t="str">
        <f>IF(Table3[[#This Row],[288]]="yes",Table3[[#This Row],[Column2]],"")</f>
        <v/>
      </c>
      <c r="AR627" s="45" t="str">
        <f>IF(Table3[[#This Row],[144]]="yes",Table3[[#This Row],[Column3]],"")</f>
        <v/>
      </c>
      <c r="AS627" s="45" t="str">
        <f>IF(Table3[[#This Row],[26]]="yes",Table3[[#This Row],[Column4]],"")</f>
        <v/>
      </c>
      <c r="AT627" s="45" t="str">
        <f>IF(Table3[[#This Row],[51]]="yes",Table3[[#This Row],[Column5]],"")</f>
        <v/>
      </c>
      <c r="AU627" s="29" t="str">
        <f>IF(COUNTBLANK(Table3[[#This Row],[Date 1]:[Date 8]])=7,IF(Table3[[#This Row],[Column9]]&lt;&gt;"",IF(SUM(L627:S627)&lt;&gt;0,Table3[[#This Row],[Column9]],""),""),(SUBSTITUTE(TRIM(SUBSTITUTE(AO627&amp;","&amp;AP627&amp;","&amp;AQ627&amp;","&amp;AR627&amp;","&amp;AS627&amp;","&amp;AT627&amp;",",","," "))," ",", ")))</f>
        <v/>
      </c>
      <c r="AV627" s="35" t="str">
        <f>IF(COUNTBLANK(L627:AC627)&lt;&gt;13,IF(Table3[[#This Row],[Comments]]="Please order in multiples of 20. Minimum order of 100.",IF(COUNTBLANK(Table3[[#This Row],[Date 1]:[Order]])=12,"",1),1),IF(OR(F627="yes",G627="yes",H627="yes",I627="yes",J627="yes",K627="yes"="yes"),1,""))</f>
        <v/>
      </c>
    </row>
    <row r="628" spans="2:48" ht="36" thickBot="1" x14ac:dyDescent="0.4">
      <c r="B628" s="164">
        <v>8450</v>
      </c>
      <c r="C628" s="16" t="s">
        <v>3337</v>
      </c>
      <c r="D628" s="32" t="s">
        <v>507</v>
      </c>
      <c r="E628" s="118"/>
      <c r="F628" s="119" t="s">
        <v>128</v>
      </c>
      <c r="G628" s="30" t="s">
        <v>21</v>
      </c>
      <c r="H628" s="30" t="s">
        <v>128</v>
      </c>
      <c r="I628" s="30" t="s">
        <v>128</v>
      </c>
      <c r="J628" s="30" t="s">
        <v>21</v>
      </c>
      <c r="K628" s="30" t="s">
        <v>21</v>
      </c>
      <c r="L628" s="22"/>
      <c r="M628" s="20"/>
      <c r="N628" s="20"/>
      <c r="O628" s="20"/>
      <c r="P628" s="20"/>
      <c r="Q628" s="20"/>
      <c r="R628" s="20"/>
      <c r="S628" s="120"/>
      <c r="T628" s="181" t="str">
        <f>Table3[[#This Row],[Column12]]</f>
        <v>Auto:</v>
      </c>
      <c r="U628" s="25"/>
      <c r="V628" s="51" t="str">
        <f>IF(Table3[[#This Row],[TagOrderMethod]]="Ratio:","plants per 1 tag",IF(Table3[[#This Row],[TagOrderMethod]]="tags included","",IF(Table3[[#This Row],[TagOrderMethod]]="Qty:","tags",IF(Table3[[#This Row],[TagOrderMethod]]="Auto:",IF(U628&lt;&gt;"","tags","")))))</f>
        <v/>
      </c>
      <c r="W628" s="17">
        <v>50</v>
      </c>
      <c r="X628" s="17" t="str">
        <f>IF(ISNUMBER(SEARCH("tag",Table3[[#This Row],[Notes]])), "Yes", "No")</f>
        <v>No</v>
      </c>
      <c r="Y628" s="17" t="str">
        <f>IF(Table3[[#This Row],[Column11]]="yes","tags included","Auto:")</f>
        <v>Auto:</v>
      </c>
      <c r="Z6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Row],[TagOrderMethod]]="Auto:",IF(U628&gt;0,U628,IF(COUNTBLANK(L628:S628)=8,"",(IF(Table3[[#This Row],[Column11]]&lt;&gt;"no",Table3[[#This Row],[Size]]*(SUM(Table3[[#This Row],[Date 1]:[Date 8]])),"")))),""))),(Table3[[#This Row],[Bundle]])),"")</f>
        <v/>
      </c>
      <c r="AB628" s="94" t="str">
        <f t="shared" si="10"/>
        <v/>
      </c>
      <c r="AC628" s="75"/>
      <c r="AD628" s="42"/>
      <c r="AE628" s="43"/>
      <c r="AF628" s="44"/>
      <c r="AG628" s="134" t="s">
        <v>5008</v>
      </c>
      <c r="AH628" s="134" t="s">
        <v>21</v>
      </c>
      <c r="AI628" s="134" t="s">
        <v>5009</v>
      </c>
      <c r="AJ628" s="134" t="s">
        <v>5010</v>
      </c>
      <c r="AK628" s="134" t="s">
        <v>21</v>
      </c>
      <c r="AL628" s="134" t="s">
        <v>21</v>
      </c>
      <c r="AM628" s="134" t="b">
        <f>IF(AND(Table3[[#This Row],[Column68]]=TRUE,COUNTBLANK(Table3[[#This Row],[Date 1]:[Date 8]])=8),TRUE,FALSE)</f>
        <v>0</v>
      </c>
      <c r="AN628" s="134" t="b">
        <f>COUNTIF(Table3[[#This Row],[512]:[51]],"yes")&gt;0</f>
        <v>0</v>
      </c>
      <c r="AO628" s="45" t="str">
        <f>IF(Table3[[#This Row],[512]]="yes",Table3[[#This Row],[Column1]],"")</f>
        <v/>
      </c>
      <c r="AP628" s="45" t="str">
        <f>IF(Table3[[#This Row],[250]]="yes",Table3[[#This Row],[Column1.5]],"")</f>
        <v/>
      </c>
      <c r="AQ628" s="45" t="str">
        <f>IF(Table3[[#This Row],[288]]="yes",Table3[[#This Row],[Column2]],"")</f>
        <v/>
      </c>
      <c r="AR628" s="45" t="str">
        <f>IF(Table3[[#This Row],[144]]="yes",Table3[[#This Row],[Column3]],"")</f>
        <v/>
      </c>
      <c r="AS628" s="45" t="str">
        <f>IF(Table3[[#This Row],[26]]="yes",Table3[[#This Row],[Column4]],"")</f>
        <v/>
      </c>
      <c r="AT628" s="45" t="str">
        <f>IF(Table3[[#This Row],[51]]="yes",Table3[[#This Row],[Column5]],"")</f>
        <v/>
      </c>
      <c r="AU628" s="29" t="str">
        <f>IF(COUNTBLANK(Table3[[#This Row],[Date 1]:[Date 8]])=7,IF(Table3[[#This Row],[Column9]]&lt;&gt;"",IF(SUM(L628:S628)&lt;&gt;0,Table3[[#This Row],[Column9]],""),""),(SUBSTITUTE(TRIM(SUBSTITUTE(AO628&amp;","&amp;AP628&amp;","&amp;AQ628&amp;","&amp;AR628&amp;","&amp;AS628&amp;","&amp;AT628&amp;",",","," "))," ",", ")))</f>
        <v/>
      </c>
      <c r="AV628" s="35" t="str">
        <f>IF(COUNTBLANK(L628:AC628)&lt;&gt;13,IF(Table3[[#This Row],[Comments]]="Please order in multiples of 20. Minimum order of 100.",IF(COUNTBLANK(Table3[[#This Row],[Date 1]:[Order]])=12,"",1),1),IF(OR(F628="yes",G628="yes",H628="yes",I628="yes",J628="yes",K628="yes"="yes"),1,""))</f>
        <v/>
      </c>
    </row>
    <row r="629" spans="2:48" ht="36" thickBot="1" x14ac:dyDescent="0.4">
      <c r="B629" s="164">
        <v>8500</v>
      </c>
      <c r="C629" s="16" t="s">
        <v>3337</v>
      </c>
      <c r="D629" s="32" t="s">
        <v>980</v>
      </c>
      <c r="E629" s="118"/>
      <c r="F629" s="119" t="s">
        <v>128</v>
      </c>
      <c r="G629" s="30" t="s">
        <v>128</v>
      </c>
      <c r="H629" s="30" t="s">
        <v>128</v>
      </c>
      <c r="I629" s="30" t="s">
        <v>128</v>
      </c>
      <c r="J629" s="30" t="s">
        <v>21</v>
      </c>
      <c r="K629" s="30" t="s">
        <v>21</v>
      </c>
      <c r="L629" s="22"/>
      <c r="M629" s="20"/>
      <c r="N629" s="20"/>
      <c r="O629" s="20"/>
      <c r="P629" s="20"/>
      <c r="Q629" s="20"/>
      <c r="R629" s="20"/>
      <c r="S629" s="120"/>
      <c r="T629" s="181" t="str">
        <f>Table3[[#This Row],[Column12]]</f>
        <v>Auto:</v>
      </c>
      <c r="U629" s="25"/>
      <c r="V629" s="51" t="str">
        <f>IF(Table3[[#This Row],[TagOrderMethod]]="Ratio:","plants per 1 tag",IF(Table3[[#This Row],[TagOrderMethod]]="tags included","",IF(Table3[[#This Row],[TagOrderMethod]]="Qty:","tags",IF(Table3[[#This Row],[TagOrderMethod]]="Auto:",IF(U629&lt;&gt;"","tags","")))))</f>
        <v/>
      </c>
      <c r="W629" s="17">
        <v>50</v>
      </c>
      <c r="X629" s="17" t="str">
        <f>IF(ISNUMBER(SEARCH("tag",Table3[[#This Row],[Notes]])), "Yes", "No")</f>
        <v>No</v>
      </c>
      <c r="Y629" s="17" t="str">
        <f>IF(Table3[[#This Row],[Column11]]="yes","tags included","Auto:")</f>
        <v>Auto:</v>
      </c>
      <c r="Z6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Row],[TagOrderMethod]]="Auto:",IF(U629&gt;0,U629,IF(COUNTBLANK(L629:S629)=8,"",(IF(Table3[[#This Row],[Column11]]&lt;&gt;"no",Table3[[#This Row],[Size]]*(SUM(Table3[[#This Row],[Date 1]:[Date 8]])),"")))),""))),(Table3[[#This Row],[Bundle]])),"")</f>
        <v/>
      </c>
      <c r="AB629" s="94" t="str">
        <f t="shared" si="10"/>
        <v/>
      </c>
      <c r="AC629" s="75"/>
      <c r="AD629" s="42"/>
      <c r="AE629" s="43"/>
      <c r="AF629" s="44"/>
      <c r="AG629" s="134" t="s">
        <v>5011</v>
      </c>
      <c r="AH629" s="134" t="s">
        <v>5012</v>
      </c>
      <c r="AI629" s="134" t="s">
        <v>5013</v>
      </c>
      <c r="AJ629" s="134" t="s">
        <v>5014</v>
      </c>
      <c r="AK629" s="134" t="s">
        <v>21</v>
      </c>
      <c r="AL629" s="134" t="s">
        <v>21</v>
      </c>
      <c r="AM629" s="134" t="b">
        <f>IF(AND(Table3[[#This Row],[Column68]]=TRUE,COUNTBLANK(Table3[[#This Row],[Date 1]:[Date 8]])=8),TRUE,FALSE)</f>
        <v>0</v>
      </c>
      <c r="AN629" s="134" t="b">
        <f>COUNTIF(Table3[[#This Row],[512]:[51]],"yes")&gt;0</f>
        <v>0</v>
      </c>
      <c r="AO629" s="45" t="str">
        <f>IF(Table3[[#This Row],[512]]="yes",Table3[[#This Row],[Column1]],"")</f>
        <v/>
      </c>
      <c r="AP629" s="45" t="str">
        <f>IF(Table3[[#This Row],[250]]="yes",Table3[[#This Row],[Column1.5]],"")</f>
        <v/>
      </c>
      <c r="AQ629" s="45" t="str">
        <f>IF(Table3[[#This Row],[288]]="yes",Table3[[#This Row],[Column2]],"")</f>
        <v/>
      </c>
      <c r="AR629" s="45" t="str">
        <f>IF(Table3[[#This Row],[144]]="yes",Table3[[#This Row],[Column3]],"")</f>
        <v/>
      </c>
      <c r="AS629" s="45" t="str">
        <f>IF(Table3[[#This Row],[26]]="yes",Table3[[#This Row],[Column4]],"")</f>
        <v/>
      </c>
      <c r="AT629" s="45" t="str">
        <f>IF(Table3[[#This Row],[51]]="yes",Table3[[#This Row],[Column5]],"")</f>
        <v/>
      </c>
      <c r="AU629" s="29" t="str">
        <f>IF(COUNTBLANK(Table3[[#This Row],[Date 1]:[Date 8]])=7,IF(Table3[[#This Row],[Column9]]&lt;&gt;"",IF(SUM(L629:S629)&lt;&gt;0,Table3[[#This Row],[Column9]],""),""),(SUBSTITUTE(TRIM(SUBSTITUTE(AO629&amp;","&amp;AP629&amp;","&amp;AQ629&amp;","&amp;AR629&amp;","&amp;AS629&amp;","&amp;AT629&amp;",",","," "))," ",", ")))</f>
        <v/>
      </c>
      <c r="AV629" s="35" t="str">
        <f>IF(COUNTBLANK(L629:AC629)&lt;&gt;13,IF(Table3[[#This Row],[Comments]]="Please order in multiples of 20. Minimum order of 100.",IF(COUNTBLANK(Table3[[#This Row],[Date 1]:[Order]])=12,"",1),1),IF(OR(F629="yes",G629="yes",H629="yes",I629="yes",J629="yes",K629="yes"="yes"),1,""))</f>
        <v/>
      </c>
    </row>
    <row r="630" spans="2:48" ht="36" thickBot="1" x14ac:dyDescent="0.4">
      <c r="B630" s="164">
        <v>8503</v>
      </c>
      <c r="C630" s="16" t="s">
        <v>3337</v>
      </c>
      <c r="D630" s="32" t="s">
        <v>3344</v>
      </c>
      <c r="E630" s="118"/>
      <c r="F630" s="119" t="s">
        <v>128</v>
      </c>
      <c r="G630" s="30" t="s">
        <v>128</v>
      </c>
      <c r="H630" s="30" t="s">
        <v>128</v>
      </c>
      <c r="I630" s="30" t="s">
        <v>128</v>
      </c>
      <c r="J630" s="30" t="s">
        <v>21</v>
      </c>
      <c r="K630" s="30" t="s">
        <v>21</v>
      </c>
      <c r="L630" s="22"/>
      <c r="M630" s="20"/>
      <c r="N630" s="20"/>
      <c r="O630" s="20"/>
      <c r="P630" s="20"/>
      <c r="Q630" s="20"/>
      <c r="R630" s="20"/>
      <c r="S630" s="120"/>
      <c r="T630" s="181" t="str">
        <f>Table3[[#This Row],[Column12]]</f>
        <v>Auto:</v>
      </c>
      <c r="U630" s="25"/>
      <c r="V630" s="51" t="str">
        <f>IF(Table3[[#This Row],[TagOrderMethod]]="Ratio:","plants per 1 tag",IF(Table3[[#This Row],[TagOrderMethod]]="tags included","",IF(Table3[[#This Row],[TagOrderMethod]]="Qty:","tags",IF(Table3[[#This Row],[TagOrderMethod]]="Auto:",IF(U630&lt;&gt;"","tags","")))))</f>
        <v/>
      </c>
      <c r="W630" s="17">
        <v>50</v>
      </c>
      <c r="X630" s="17" t="str">
        <f>IF(ISNUMBER(SEARCH("tag",Table3[[#This Row],[Notes]])), "Yes", "No")</f>
        <v>No</v>
      </c>
      <c r="Y630" s="17" t="str">
        <f>IF(Table3[[#This Row],[Column11]]="yes","tags included","Auto:")</f>
        <v>Auto:</v>
      </c>
      <c r="Z6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Row],[TagOrderMethod]]="Auto:",IF(U630&gt;0,U630,IF(COUNTBLANK(L630:S630)=8,"",(IF(Table3[[#This Row],[Column11]]&lt;&gt;"no",Table3[[#This Row],[Size]]*(SUM(Table3[[#This Row],[Date 1]:[Date 8]])),"")))),""))),(Table3[[#This Row],[Bundle]])),"")</f>
        <v/>
      </c>
      <c r="AB630" s="94" t="str">
        <f t="shared" si="10"/>
        <v/>
      </c>
      <c r="AC630" s="75"/>
      <c r="AD630" s="42"/>
      <c r="AE630" s="43"/>
      <c r="AF630" s="44"/>
      <c r="AG630" s="134" t="s">
        <v>2844</v>
      </c>
      <c r="AH630" s="134" t="s">
        <v>2845</v>
      </c>
      <c r="AI630" s="134" t="s">
        <v>2846</v>
      </c>
      <c r="AJ630" s="134" t="s">
        <v>2847</v>
      </c>
      <c r="AK630" s="134" t="s">
        <v>21</v>
      </c>
      <c r="AL630" s="134" t="s">
        <v>21</v>
      </c>
      <c r="AM630" s="134" t="b">
        <f>IF(AND(Table3[[#This Row],[Column68]]=TRUE,COUNTBLANK(Table3[[#This Row],[Date 1]:[Date 8]])=8),TRUE,FALSE)</f>
        <v>0</v>
      </c>
      <c r="AN630" s="134" t="b">
        <f>COUNTIF(Table3[[#This Row],[512]:[51]],"yes")&gt;0</f>
        <v>0</v>
      </c>
      <c r="AO630" s="45" t="str">
        <f>IF(Table3[[#This Row],[512]]="yes",Table3[[#This Row],[Column1]],"")</f>
        <v/>
      </c>
      <c r="AP630" s="45" t="str">
        <f>IF(Table3[[#This Row],[250]]="yes",Table3[[#This Row],[Column1.5]],"")</f>
        <v/>
      </c>
      <c r="AQ630" s="45" t="str">
        <f>IF(Table3[[#This Row],[288]]="yes",Table3[[#This Row],[Column2]],"")</f>
        <v/>
      </c>
      <c r="AR630" s="45" t="str">
        <f>IF(Table3[[#This Row],[144]]="yes",Table3[[#This Row],[Column3]],"")</f>
        <v/>
      </c>
      <c r="AS630" s="45" t="str">
        <f>IF(Table3[[#This Row],[26]]="yes",Table3[[#This Row],[Column4]],"")</f>
        <v/>
      </c>
      <c r="AT630" s="45" t="str">
        <f>IF(Table3[[#This Row],[51]]="yes",Table3[[#This Row],[Column5]],"")</f>
        <v/>
      </c>
      <c r="AU630" s="29" t="str">
        <f>IF(COUNTBLANK(Table3[[#This Row],[Date 1]:[Date 8]])=7,IF(Table3[[#This Row],[Column9]]&lt;&gt;"",IF(SUM(L630:S630)&lt;&gt;0,Table3[[#This Row],[Column9]],""),""),(SUBSTITUTE(TRIM(SUBSTITUTE(AO630&amp;","&amp;AP630&amp;","&amp;AQ630&amp;","&amp;AR630&amp;","&amp;AS630&amp;","&amp;AT630&amp;",",","," "))," ",", ")))</f>
        <v/>
      </c>
      <c r="AV630" s="35" t="str">
        <f>IF(COUNTBLANK(L630:AC630)&lt;&gt;13,IF(Table3[[#This Row],[Comments]]="Please order in multiples of 20. Minimum order of 100.",IF(COUNTBLANK(Table3[[#This Row],[Date 1]:[Order]])=12,"",1),1),IF(OR(F630="yes",G630="yes",H630="yes",I630="yes",J630="yes",K630="yes"="yes"),1,""))</f>
        <v/>
      </c>
    </row>
    <row r="631" spans="2:48" ht="36" thickBot="1" x14ac:dyDescent="0.4">
      <c r="B631" s="164">
        <v>8506</v>
      </c>
      <c r="C631" s="16" t="s">
        <v>3337</v>
      </c>
      <c r="D631" s="32" t="s">
        <v>3345</v>
      </c>
      <c r="E631" s="118"/>
      <c r="F631" s="119" t="s">
        <v>21</v>
      </c>
      <c r="G631" s="30" t="s">
        <v>21</v>
      </c>
      <c r="H631" s="30" t="s">
        <v>128</v>
      </c>
      <c r="I631" s="30" t="s">
        <v>128</v>
      </c>
      <c r="J631" s="30" t="s">
        <v>128</v>
      </c>
      <c r="K631" s="30" t="s">
        <v>21</v>
      </c>
      <c r="L631" s="22"/>
      <c r="M631" s="20"/>
      <c r="N631" s="20"/>
      <c r="O631" s="20"/>
      <c r="P631" s="20"/>
      <c r="Q631" s="20"/>
      <c r="R631" s="20"/>
      <c r="S631" s="120"/>
      <c r="T631" s="181" t="str">
        <f>Table3[[#This Row],[Column12]]</f>
        <v>Auto:</v>
      </c>
      <c r="U631" s="25"/>
      <c r="V631" s="51" t="str">
        <f>IF(Table3[[#This Row],[TagOrderMethod]]="Ratio:","plants per 1 tag",IF(Table3[[#This Row],[TagOrderMethod]]="tags included","",IF(Table3[[#This Row],[TagOrderMethod]]="Qty:","tags",IF(Table3[[#This Row],[TagOrderMethod]]="Auto:",IF(U631&lt;&gt;"","tags","")))))</f>
        <v/>
      </c>
      <c r="W631" s="17">
        <v>50</v>
      </c>
      <c r="X631" s="17" t="str">
        <f>IF(ISNUMBER(SEARCH("tag",Table3[[#This Row],[Notes]])), "Yes", "No")</f>
        <v>No</v>
      </c>
      <c r="Y631" s="17" t="str">
        <f>IF(Table3[[#This Row],[Column11]]="yes","tags included","Auto:")</f>
        <v>Auto:</v>
      </c>
      <c r="Z6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Row],[TagOrderMethod]]="Auto:",IF(U631&gt;0,U631,IF(COUNTBLANK(L631:S631)=8,"",(IF(Table3[[#This Row],[Column11]]&lt;&gt;"no",Table3[[#This Row],[Size]]*(SUM(Table3[[#This Row],[Date 1]:[Date 8]])),"")))),""))),(Table3[[#This Row],[Bundle]])),"")</f>
        <v/>
      </c>
      <c r="AB631" s="94" t="str">
        <f t="shared" si="10"/>
        <v/>
      </c>
      <c r="AC631" s="75"/>
      <c r="AD631" s="42"/>
      <c r="AE631" s="43"/>
      <c r="AF631" s="44"/>
      <c r="AG631" s="134" t="s">
        <v>21</v>
      </c>
      <c r="AH631" s="134" t="s">
        <v>21</v>
      </c>
      <c r="AI631" s="134" t="s">
        <v>5015</v>
      </c>
      <c r="AJ631" s="134" t="s">
        <v>5016</v>
      </c>
      <c r="AK631" s="134" t="s">
        <v>5017</v>
      </c>
      <c r="AL631" s="134" t="s">
        <v>21</v>
      </c>
      <c r="AM631" s="134" t="b">
        <f>IF(AND(Table3[[#This Row],[Column68]]=TRUE,COUNTBLANK(Table3[[#This Row],[Date 1]:[Date 8]])=8),TRUE,FALSE)</f>
        <v>0</v>
      </c>
      <c r="AN631" s="134" t="b">
        <f>COUNTIF(Table3[[#This Row],[512]:[51]],"yes")&gt;0</f>
        <v>0</v>
      </c>
      <c r="AO631" s="45" t="str">
        <f>IF(Table3[[#This Row],[512]]="yes",Table3[[#This Row],[Column1]],"")</f>
        <v/>
      </c>
      <c r="AP631" s="45" t="str">
        <f>IF(Table3[[#This Row],[250]]="yes",Table3[[#This Row],[Column1.5]],"")</f>
        <v/>
      </c>
      <c r="AQ631" s="45" t="str">
        <f>IF(Table3[[#This Row],[288]]="yes",Table3[[#This Row],[Column2]],"")</f>
        <v/>
      </c>
      <c r="AR631" s="45" t="str">
        <f>IF(Table3[[#This Row],[144]]="yes",Table3[[#This Row],[Column3]],"")</f>
        <v/>
      </c>
      <c r="AS631" s="45" t="str">
        <f>IF(Table3[[#This Row],[26]]="yes",Table3[[#This Row],[Column4]],"")</f>
        <v/>
      </c>
      <c r="AT631" s="45" t="str">
        <f>IF(Table3[[#This Row],[51]]="yes",Table3[[#This Row],[Column5]],"")</f>
        <v/>
      </c>
      <c r="AU631" s="29" t="str">
        <f>IF(COUNTBLANK(Table3[[#This Row],[Date 1]:[Date 8]])=7,IF(Table3[[#This Row],[Column9]]&lt;&gt;"",IF(SUM(L631:S631)&lt;&gt;0,Table3[[#This Row],[Column9]],""),""),(SUBSTITUTE(TRIM(SUBSTITUTE(AO631&amp;","&amp;AP631&amp;","&amp;AQ631&amp;","&amp;AR631&amp;","&amp;AS631&amp;","&amp;AT631&amp;",",","," "))," ",", ")))</f>
        <v/>
      </c>
      <c r="AV631" s="35" t="str">
        <f>IF(COUNTBLANK(L631:AC631)&lt;&gt;13,IF(Table3[[#This Row],[Comments]]="Please order in multiples of 20. Minimum order of 100.",IF(COUNTBLANK(Table3[[#This Row],[Date 1]:[Order]])=12,"",1),1),IF(OR(F631="yes",G631="yes",H631="yes",I631="yes",J631="yes",K631="yes"="yes"),1,""))</f>
        <v/>
      </c>
    </row>
    <row r="632" spans="2:48" ht="36" thickBot="1" x14ac:dyDescent="0.4">
      <c r="B632" s="164">
        <v>8509</v>
      </c>
      <c r="C632" s="16" t="s">
        <v>3337</v>
      </c>
      <c r="D632" s="32" t="s">
        <v>981</v>
      </c>
      <c r="E632" s="118"/>
      <c r="F632" s="119" t="s">
        <v>128</v>
      </c>
      <c r="G632" s="30" t="s">
        <v>128</v>
      </c>
      <c r="H632" s="30" t="s">
        <v>128</v>
      </c>
      <c r="I632" s="30" t="s">
        <v>128</v>
      </c>
      <c r="J632" s="30" t="s">
        <v>21</v>
      </c>
      <c r="K632" s="30" t="s">
        <v>21</v>
      </c>
      <c r="L632" s="22"/>
      <c r="M632" s="20"/>
      <c r="N632" s="20"/>
      <c r="O632" s="20"/>
      <c r="P632" s="20"/>
      <c r="Q632" s="20"/>
      <c r="R632" s="20"/>
      <c r="S632" s="120"/>
      <c r="T632" s="181" t="str">
        <f>Table3[[#This Row],[Column12]]</f>
        <v>Auto:</v>
      </c>
      <c r="U632" s="25"/>
      <c r="V632" s="51" t="str">
        <f>IF(Table3[[#This Row],[TagOrderMethod]]="Ratio:","plants per 1 tag",IF(Table3[[#This Row],[TagOrderMethod]]="tags included","",IF(Table3[[#This Row],[TagOrderMethod]]="Qty:","tags",IF(Table3[[#This Row],[TagOrderMethod]]="Auto:",IF(U632&lt;&gt;"","tags","")))))</f>
        <v/>
      </c>
      <c r="W632" s="17">
        <v>50</v>
      </c>
      <c r="X632" s="17" t="str">
        <f>IF(ISNUMBER(SEARCH("tag",Table3[[#This Row],[Notes]])), "Yes", "No")</f>
        <v>No</v>
      </c>
      <c r="Y632" s="17" t="str">
        <f>IF(Table3[[#This Row],[Column11]]="yes","tags included","Auto:")</f>
        <v>Auto:</v>
      </c>
      <c r="Z6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Row],[TagOrderMethod]]="Auto:",IF(U632&gt;0,U632,IF(COUNTBLANK(L632:S632)=8,"",(IF(Table3[[#This Row],[Column11]]&lt;&gt;"no",Table3[[#This Row],[Size]]*(SUM(Table3[[#This Row],[Date 1]:[Date 8]])),"")))),""))),(Table3[[#This Row],[Bundle]])),"")</f>
        <v/>
      </c>
      <c r="AB632" s="94" t="str">
        <f t="shared" si="10"/>
        <v/>
      </c>
      <c r="AC632" s="75"/>
      <c r="AD632" s="42"/>
      <c r="AE632" s="43"/>
      <c r="AF632" s="44"/>
      <c r="AG632" s="134" t="s">
        <v>5018</v>
      </c>
      <c r="AH632" s="134" t="s">
        <v>5019</v>
      </c>
      <c r="AI632" s="134" t="s">
        <v>5020</v>
      </c>
      <c r="AJ632" s="134" t="s">
        <v>5021</v>
      </c>
      <c r="AK632" s="134" t="s">
        <v>21</v>
      </c>
      <c r="AL632" s="134" t="s">
        <v>21</v>
      </c>
      <c r="AM632" s="134" t="b">
        <f>IF(AND(Table3[[#This Row],[Column68]]=TRUE,COUNTBLANK(Table3[[#This Row],[Date 1]:[Date 8]])=8),TRUE,FALSE)</f>
        <v>0</v>
      </c>
      <c r="AN632" s="134" t="b">
        <f>COUNTIF(Table3[[#This Row],[512]:[51]],"yes")&gt;0</f>
        <v>0</v>
      </c>
      <c r="AO632" s="45" t="str">
        <f>IF(Table3[[#This Row],[512]]="yes",Table3[[#This Row],[Column1]],"")</f>
        <v/>
      </c>
      <c r="AP632" s="45" t="str">
        <f>IF(Table3[[#This Row],[250]]="yes",Table3[[#This Row],[Column1.5]],"")</f>
        <v/>
      </c>
      <c r="AQ632" s="45" t="str">
        <f>IF(Table3[[#This Row],[288]]="yes",Table3[[#This Row],[Column2]],"")</f>
        <v/>
      </c>
      <c r="AR632" s="45" t="str">
        <f>IF(Table3[[#This Row],[144]]="yes",Table3[[#This Row],[Column3]],"")</f>
        <v/>
      </c>
      <c r="AS632" s="45" t="str">
        <f>IF(Table3[[#This Row],[26]]="yes",Table3[[#This Row],[Column4]],"")</f>
        <v/>
      </c>
      <c r="AT632" s="45" t="str">
        <f>IF(Table3[[#This Row],[51]]="yes",Table3[[#This Row],[Column5]],"")</f>
        <v/>
      </c>
      <c r="AU632" s="29" t="str">
        <f>IF(COUNTBLANK(Table3[[#This Row],[Date 1]:[Date 8]])=7,IF(Table3[[#This Row],[Column9]]&lt;&gt;"",IF(SUM(L632:S632)&lt;&gt;0,Table3[[#This Row],[Column9]],""),""),(SUBSTITUTE(TRIM(SUBSTITUTE(AO632&amp;","&amp;AP632&amp;","&amp;AQ632&amp;","&amp;AR632&amp;","&amp;AS632&amp;","&amp;AT632&amp;",",","," "))," ",", ")))</f>
        <v/>
      </c>
      <c r="AV632" s="35" t="str">
        <f>IF(COUNTBLANK(L632:AC632)&lt;&gt;13,IF(Table3[[#This Row],[Comments]]="Please order in multiples of 20. Minimum order of 100.",IF(COUNTBLANK(Table3[[#This Row],[Date 1]:[Order]])=12,"",1),1),IF(OR(F632="yes",G632="yes",H632="yes",I632="yes",J632="yes",K632="yes"="yes"),1,""))</f>
        <v/>
      </c>
    </row>
    <row r="633" spans="2:48" ht="36" thickBot="1" x14ac:dyDescent="0.4">
      <c r="B633" s="164">
        <v>8512</v>
      </c>
      <c r="C633" s="16" t="s">
        <v>3337</v>
      </c>
      <c r="D633" s="32" t="s">
        <v>3346</v>
      </c>
      <c r="E633" s="118"/>
      <c r="F633" s="119" t="s">
        <v>128</v>
      </c>
      <c r="G633" s="30" t="s">
        <v>128</v>
      </c>
      <c r="H633" s="30" t="s">
        <v>128</v>
      </c>
      <c r="I633" s="30" t="s">
        <v>128</v>
      </c>
      <c r="J633" s="30" t="s">
        <v>21</v>
      </c>
      <c r="K633" s="30" t="s">
        <v>21</v>
      </c>
      <c r="L633" s="22"/>
      <c r="M633" s="20"/>
      <c r="N633" s="20"/>
      <c r="O633" s="20"/>
      <c r="P633" s="20"/>
      <c r="Q633" s="20"/>
      <c r="R633" s="20"/>
      <c r="S633" s="120"/>
      <c r="T633" s="181" t="str">
        <f>Table3[[#This Row],[Column12]]</f>
        <v>Auto:</v>
      </c>
      <c r="U633" s="25"/>
      <c r="V633" s="51" t="str">
        <f>IF(Table3[[#This Row],[TagOrderMethod]]="Ratio:","plants per 1 tag",IF(Table3[[#This Row],[TagOrderMethod]]="tags included","",IF(Table3[[#This Row],[TagOrderMethod]]="Qty:","tags",IF(Table3[[#This Row],[TagOrderMethod]]="Auto:",IF(U633&lt;&gt;"","tags","")))))</f>
        <v/>
      </c>
      <c r="W633" s="17">
        <v>50</v>
      </c>
      <c r="X633" s="17" t="str">
        <f>IF(ISNUMBER(SEARCH("tag",Table3[[#This Row],[Notes]])), "Yes", "No")</f>
        <v>No</v>
      </c>
      <c r="Y633" s="17" t="str">
        <f>IF(Table3[[#This Row],[Column11]]="yes","tags included","Auto:")</f>
        <v>Auto:</v>
      </c>
      <c r="Z6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Row],[TagOrderMethod]]="Auto:",IF(U633&gt;0,U633,IF(COUNTBLANK(L633:S633)=8,"",(IF(Table3[[#This Row],[Column11]]&lt;&gt;"no",Table3[[#This Row],[Size]]*(SUM(Table3[[#This Row],[Date 1]:[Date 8]])),"")))),""))),(Table3[[#This Row],[Bundle]])),"")</f>
        <v/>
      </c>
      <c r="AB633" s="94" t="str">
        <f t="shared" si="10"/>
        <v/>
      </c>
      <c r="AC633" s="75"/>
      <c r="AD633" s="42"/>
      <c r="AE633" s="43"/>
      <c r="AF633" s="44"/>
      <c r="AG633" s="134" t="s">
        <v>2848</v>
      </c>
      <c r="AH633" s="134" t="s">
        <v>2849</v>
      </c>
      <c r="AI633" s="134" t="s">
        <v>2850</v>
      </c>
      <c r="AJ633" s="134" t="s">
        <v>2851</v>
      </c>
      <c r="AK633" s="134" t="s">
        <v>21</v>
      </c>
      <c r="AL633" s="134" t="s">
        <v>21</v>
      </c>
      <c r="AM633" s="134" t="b">
        <f>IF(AND(Table3[[#This Row],[Column68]]=TRUE,COUNTBLANK(Table3[[#This Row],[Date 1]:[Date 8]])=8),TRUE,FALSE)</f>
        <v>0</v>
      </c>
      <c r="AN633" s="134" t="b">
        <f>COUNTIF(Table3[[#This Row],[512]:[51]],"yes")&gt;0</f>
        <v>0</v>
      </c>
      <c r="AO633" s="45" t="str">
        <f>IF(Table3[[#This Row],[512]]="yes",Table3[[#This Row],[Column1]],"")</f>
        <v/>
      </c>
      <c r="AP633" s="45" t="str">
        <f>IF(Table3[[#This Row],[250]]="yes",Table3[[#This Row],[Column1.5]],"")</f>
        <v/>
      </c>
      <c r="AQ633" s="45" t="str">
        <f>IF(Table3[[#This Row],[288]]="yes",Table3[[#This Row],[Column2]],"")</f>
        <v/>
      </c>
      <c r="AR633" s="45" t="str">
        <f>IF(Table3[[#This Row],[144]]="yes",Table3[[#This Row],[Column3]],"")</f>
        <v/>
      </c>
      <c r="AS633" s="45" t="str">
        <f>IF(Table3[[#This Row],[26]]="yes",Table3[[#This Row],[Column4]],"")</f>
        <v/>
      </c>
      <c r="AT633" s="45" t="str">
        <f>IF(Table3[[#This Row],[51]]="yes",Table3[[#This Row],[Column5]],"")</f>
        <v/>
      </c>
      <c r="AU633" s="29" t="str">
        <f>IF(COUNTBLANK(Table3[[#This Row],[Date 1]:[Date 8]])=7,IF(Table3[[#This Row],[Column9]]&lt;&gt;"",IF(SUM(L633:S633)&lt;&gt;0,Table3[[#This Row],[Column9]],""),""),(SUBSTITUTE(TRIM(SUBSTITUTE(AO633&amp;","&amp;AP633&amp;","&amp;AQ633&amp;","&amp;AR633&amp;","&amp;AS633&amp;","&amp;AT633&amp;",",","," "))," ",", ")))</f>
        <v/>
      </c>
      <c r="AV633" s="35" t="str">
        <f>IF(COUNTBLANK(L633:AC633)&lt;&gt;13,IF(Table3[[#This Row],[Comments]]="Please order in multiples of 20. Minimum order of 100.",IF(COUNTBLANK(Table3[[#This Row],[Date 1]:[Order]])=12,"",1),1),IF(OR(F633="yes",G633="yes",H633="yes",I633="yes",J633="yes",K633="yes"="yes"),1,""))</f>
        <v/>
      </c>
    </row>
    <row r="634" spans="2:48" ht="36" thickBot="1" x14ac:dyDescent="0.4">
      <c r="B634" s="164">
        <v>8515</v>
      </c>
      <c r="C634" s="16" t="s">
        <v>3337</v>
      </c>
      <c r="D634" s="32" t="s">
        <v>1629</v>
      </c>
      <c r="E634" s="118"/>
      <c r="F634" s="119" t="s">
        <v>128</v>
      </c>
      <c r="G634" s="30" t="s">
        <v>128</v>
      </c>
      <c r="H634" s="30" t="s">
        <v>128</v>
      </c>
      <c r="I634" s="30" t="s">
        <v>128</v>
      </c>
      <c r="J634" s="30" t="s">
        <v>21</v>
      </c>
      <c r="K634" s="30" t="s">
        <v>21</v>
      </c>
      <c r="L634" s="22"/>
      <c r="M634" s="20"/>
      <c r="N634" s="20"/>
      <c r="O634" s="20"/>
      <c r="P634" s="20"/>
      <c r="Q634" s="20"/>
      <c r="R634" s="20"/>
      <c r="S634" s="120"/>
      <c r="T634" s="181" t="str">
        <f>Table3[[#This Row],[Column12]]</f>
        <v>Auto:</v>
      </c>
      <c r="U634" s="25"/>
      <c r="V634" s="51" t="str">
        <f>IF(Table3[[#This Row],[TagOrderMethod]]="Ratio:","plants per 1 tag",IF(Table3[[#This Row],[TagOrderMethod]]="tags included","",IF(Table3[[#This Row],[TagOrderMethod]]="Qty:","tags",IF(Table3[[#This Row],[TagOrderMethod]]="Auto:",IF(U634&lt;&gt;"","tags","")))))</f>
        <v/>
      </c>
      <c r="W634" s="17">
        <v>50</v>
      </c>
      <c r="X634" s="17" t="str">
        <f>IF(ISNUMBER(SEARCH("tag",Table3[[#This Row],[Notes]])), "Yes", "No")</f>
        <v>No</v>
      </c>
      <c r="Y634" s="17" t="str">
        <f>IF(Table3[[#This Row],[Column11]]="yes","tags included","Auto:")</f>
        <v>Auto:</v>
      </c>
      <c r="Z6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Row],[TagOrderMethod]]="Auto:",IF(U634&gt;0,U634,IF(COUNTBLANK(L634:S634)=8,"",(IF(Table3[[#This Row],[Column11]]&lt;&gt;"no",Table3[[#This Row],[Size]]*(SUM(Table3[[#This Row],[Date 1]:[Date 8]])),"")))),""))),(Table3[[#This Row],[Bundle]])),"")</f>
        <v/>
      </c>
      <c r="AB634" s="94" t="str">
        <f t="shared" si="10"/>
        <v/>
      </c>
      <c r="AC634" s="75"/>
      <c r="AD634" s="42"/>
      <c r="AE634" s="43"/>
      <c r="AF634" s="44"/>
      <c r="AG634" s="134" t="s">
        <v>2852</v>
      </c>
      <c r="AH634" s="134" t="s">
        <v>2853</v>
      </c>
      <c r="AI634" s="134" t="s">
        <v>2854</v>
      </c>
      <c r="AJ634" s="134" t="s">
        <v>2855</v>
      </c>
      <c r="AK634" s="134" t="s">
        <v>21</v>
      </c>
      <c r="AL634" s="134" t="s">
        <v>21</v>
      </c>
      <c r="AM634" s="134" t="b">
        <f>IF(AND(Table3[[#This Row],[Column68]]=TRUE,COUNTBLANK(Table3[[#This Row],[Date 1]:[Date 8]])=8),TRUE,FALSE)</f>
        <v>0</v>
      </c>
      <c r="AN634" s="134" t="b">
        <f>COUNTIF(Table3[[#This Row],[512]:[51]],"yes")&gt;0</f>
        <v>0</v>
      </c>
      <c r="AO634" s="45" t="str">
        <f>IF(Table3[[#This Row],[512]]="yes",Table3[[#This Row],[Column1]],"")</f>
        <v/>
      </c>
      <c r="AP634" s="45" t="str">
        <f>IF(Table3[[#This Row],[250]]="yes",Table3[[#This Row],[Column1.5]],"")</f>
        <v/>
      </c>
      <c r="AQ634" s="45" t="str">
        <f>IF(Table3[[#This Row],[288]]="yes",Table3[[#This Row],[Column2]],"")</f>
        <v/>
      </c>
      <c r="AR634" s="45" t="str">
        <f>IF(Table3[[#This Row],[144]]="yes",Table3[[#This Row],[Column3]],"")</f>
        <v/>
      </c>
      <c r="AS634" s="45" t="str">
        <f>IF(Table3[[#This Row],[26]]="yes",Table3[[#This Row],[Column4]],"")</f>
        <v/>
      </c>
      <c r="AT634" s="45" t="str">
        <f>IF(Table3[[#This Row],[51]]="yes",Table3[[#This Row],[Column5]],"")</f>
        <v/>
      </c>
      <c r="AU634" s="29" t="str">
        <f>IF(COUNTBLANK(Table3[[#This Row],[Date 1]:[Date 8]])=7,IF(Table3[[#This Row],[Column9]]&lt;&gt;"",IF(SUM(L634:S634)&lt;&gt;0,Table3[[#This Row],[Column9]],""),""),(SUBSTITUTE(TRIM(SUBSTITUTE(AO634&amp;","&amp;AP634&amp;","&amp;AQ634&amp;","&amp;AR634&amp;","&amp;AS634&amp;","&amp;AT634&amp;",",","," "))," ",", ")))</f>
        <v/>
      </c>
      <c r="AV634" s="35" t="str">
        <f>IF(COUNTBLANK(L634:AC634)&lt;&gt;13,IF(Table3[[#This Row],[Comments]]="Please order in multiples of 20. Minimum order of 100.",IF(COUNTBLANK(Table3[[#This Row],[Date 1]:[Order]])=12,"",1),1),IF(OR(F634="yes",G634="yes",H634="yes",I634="yes",J634="yes",K634="yes"="yes"),1,""))</f>
        <v/>
      </c>
    </row>
    <row r="635" spans="2:48" ht="36" thickBot="1" x14ac:dyDescent="0.4">
      <c r="B635" s="164">
        <v>8521</v>
      </c>
      <c r="C635" s="16" t="s">
        <v>3337</v>
      </c>
      <c r="D635" s="32" t="s">
        <v>1630</v>
      </c>
      <c r="E635" s="118"/>
      <c r="F635" s="119" t="s">
        <v>128</v>
      </c>
      <c r="G635" s="30" t="s">
        <v>128</v>
      </c>
      <c r="H635" s="30" t="s">
        <v>128</v>
      </c>
      <c r="I635" s="30" t="s">
        <v>128</v>
      </c>
      <c r="J635" s="30" t="s">
        <v>128</v>
      </c>
      <c r="K635" s="30" t="s">
        <v>21</v>
      </c>
      <c r="L635" s="22"/>
      <c r="M635" s="20"/>
      <c r="N635" s="20"/>
      <c r="O635" s="20"/>
      <c r="P635" s="20"/>
      <c r="Q635" s="20"/>
      <c r="R635" s="20"/>
      <c r="S635" s="120"/>
      <c r="T635" s="181" t="str">
        <f>Table3[[#This Row],[Column12]]</f>
        <v>Auto:</v>
      </c>
      <c r="U635" s="25"/>
      <c r="V635" s="51" t="str">
        <f>IF(Table3[[#This Row],[TagOrderMethod]]="Ratio:","plants per 1 tag",IF(Table3[[#This Row],[TagOrderMethod]]="tags included","",IF(Table3[[#This Row],[TagOrderMethod]]="Qty:","tags",IF(Table3[[#This Row],[TagOrderMethod]]="Auto:",IF(U635&lt;&gt;"","tags","")))))</f>
        <v/>
      </c>
      <c r="W635" s="17">
        <v>50</v>
      </c>
      <c r="X635" s="17" t="str">
        <f>IF(ISNUMBER(SEARCH("tag",Table3[[#This Row],[Notes]])), "Yes", "No")</f>
        <v>No</v>
      </c>
      <c r="Y635" s="17" t="str">
        <f>IF(Table3[[#This Row],[Column11]]="yes","tags included","Auto:")</f>
        <v>Auto:</v>
      </c>
      <c r="Z6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Row],[TagOrderMethod]]="Auto:",IF(U635&gt;0,U635,IF(COUNTBLANK(L635:S635)=8,"",(IF(Table3[[#This Row],[Column11]]&lt;&gt;"no",Table3[[#This Row],[Size]]*(SUM(Table3[[#This Row],[Date 1]:[Date 8]])),"")))),""))),(Table3[[#This Row],[Bundle]])),"")</f>
        <v/>
      </c>
      <c r="AB635" s="94" t="str">
        <f t="shared" si="10"/>
        <v/>
      </c>
      <c r="AC635" s="75"/>
      <c r="AD635" s="42"/>
      <c r="AE635" s="43"/>
      <c r="AF635" s="44"/>
      <c r="AG635" s="134" t="s">
        <v>2856</v>
      </c>
      <c r="AH635" s="134" t="s">
        <v>2857</v>
      </c>
      <c r="AI635" s="134" t="s">
        <v>2858</v>
      </c>
      <c r="AJ635" s="134" t="s">
        <v>2859</v>
      </c>
      <c r="AK635" s="134" t="s">
        <v>5022</v>
      </c>
      <c r="AL635" s="134" t="s">
        <v>21</v>
      </c>
      <c r="AM635" s="134" t="b">
        <f>IF(AND(Table3[[#This Row],[Column68]]=TRUE,COUNTBLANK(Table3[[#This Row],[Date 1]:[Date 8]])=8),TRUE,FALSE)</f>
        <v>0</v>
      </c>
      <c r="AN635" s="134" t="b">
        <f>COUNTIF(Table3[[#This Row],[512]:[51]],"yes")&gt;0</f>
        <v>0</v>
      </c>
      <c r="AO635" s="45" t="str">
        <f>IF(Table3[[#This Row],[512]]="yes",Table3[[#This Row],[Column1]],"")</f>
        <v/>
      </c>
      <c r="AP635" s="45" t="str">
        <f>IF(Table3[[#This Row],[250]]="yes",Table3[[#This Row],[Column1.5]],"")</f>
        <v/>
      </c>
      <c r="AQ635" s="45" t="str">
        <f>IF(Table3[[#This Row],[288]]="yes",Table3[[#This Row],[Column2]],"")</f>
        <v/>
      </c>
      <c r="AR635" s="45" t="str">
        <f>IF(Table3[[#This Row],[144]]="yes",Table3[[#This Row],[Column3]],"")</f>
        <v/>
      </c>
      <c r="AS635" s="45" t="str">
        <f>IF(Table3[[#This Row],[26]]="yes",Table3[[#This Row],[Column4]],"")</f>
        <v/>
      </c>
      <c r="AT635" s="45" t="str">
        <f>IF(Table3[[#This Row],[51]]="yes",Table3[[#This Row],[Column5]],"")</f>
        <v/>
      </c>
      <c r="AU635" s="29" t="str">
        <f>IF(COUNTBLANK(Table3[[#This Row],[Date 1]:[Date 8]])=7,IF(Table3[[#This Row],[Column9]]&lt;&gt;"",IF(SUM(L635:S635)&lt;&gt;0,Table3[[#This Row],[Column9]],""),""),(SUBSTITUTE(TRIM(SUBSTITUTE(AO635&amp;","&amp;AP635&amp;","&amp;AQ635&amp;","&amp;AR635&amp;","&amp;AS635&amp;","&amp;AT635&amp;",",","," "))," ",", ")))</f>
        <v/>
      </c>
      <c r="AV635" s="35" t="str">
        <f>IF(COUNTBLANK(L635:AC635)&lt;&gt;13,IF(Table3[[#This Row],[Comments]]="Please order in multiples of 20. Minimum order of 100.",IF(COUNTBLANK(Table3[[#This Row],[Date 1]:[Order]])=12,"",1),1),IF(OR(F635="yes",G635="yes",H635="yes",I635="yes",J635="yes",K635="yes"="yes"),1,""))</f>
        <v/>
      </c>
    </row>
    <row r="636" spans="2:48" ht="36" thickBot="1" x14ac:dyDescent="0.4">
      <c r="B636" s="164">
        <v>8524</v>
      </c>
      <c r="C636" s="16" t="s">
        <v>3337</v>
      </c>
      <c r="D636" s="32" t="s">
        <v>508</v>
      </c>
      <c r="E636" s="118"/>
      <c r="F636" s="119" t="s">
        <v>128</v>
      </c>
      <c r="G636" s="30" t="s">
        <v>128</v>
      </c>
      <c r="H636" s="30" t="s">
        <v>128</v>
      </c>
      <c r="I636" s="30" t="s">
        <v>128</v>
      </c>
      <c r="J636" s="30" t="s">
        <v>21</v>
      </c>
      <c r="K636" s="30" t="s">
        <v>21</v>
      </c>
      <c r="L636" s="22"/>
      <c r="M636" s="20"/>
      <c r="N636" s="20"/>
      <c r="O636" s="20"/>
      <c r="P636" s="20"/>
      <c r="Q636" s="20"/>
      <c r="R636" s="20"/>
      <c r="S636" s="120"/>
      <c r="T636" s="181" t="str">
        <f>Table3[[#This Row],[Column12]]</f>
        <v>Auto:</v>
      </c>
      <c r="U636" s="25"/>
      <c r="V636" s="51" t="str">
        <f>IF(Table3[[#This Row],[TagOrderMethod]]="Ratio:","plants per 1 tag",IF(Table3[[#This Row],[TagOrderMethod]]="tags included","",IF(Table3[[#This Row],[TagOrderMethod]]="Qty:","tags",IF(Table3[[#This Row],[TagOrderMethod]]="Auto:",IF(U636&lt;&gt;"","tags","")))))</f>
        <v/>
      </c>
      <c r="W636" s="17">
        <v>50</v>
      </c>
      <c r="X636" s="17" t="str">
        <f>IF(ISNUMBER(SEARCH("tag",Table3[[#This Row],[Notes]])), "Yes", "No")</f>
        <v>No</v>
      </c>
      <c r="Y636" s="17" t="str">
        <f>IF(Table3[[#This Row],[Column11]]="yes","tags included","Auto:")</f>
        <v>Auto:</v>
      </c>
      <c r="Z6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Row],[TagOrderMethod]]="Auto:",IF(U636&gt;0,U636,IF(COUNTBLANK(L636:S636)=8,"",(IF(Table3[[#This Row],[Column11]]&lt;&gt;"no",Table3[[#This Row],[Size]]*(SUM(Table3[[#This Row],[Date 1]:[Date 8]])),"")))),""))),(Table3[[#This Row],[Bundle]])),"")</f>
        <v/>
      </c>
      <c r="AB636" s="94" t="str">
        <f t="shared" si="10"/>
        <v/>
      </c>
      <c r="AC636" s="75"/>
      <c r="AD636" s="42"/>
      <c r="AE636" s="43"/>
      <c r="AF636" s="44"/>
      <c r="AG636" s="134" t="s">
        <v>2860</v>
      </c>
      <c r="AH636" s="134" t="s">
        <v>2861</v>
      </c>
      <c r="AI636" s="134" t="s">
        <v>2862</v>
      </c>
      <c r="AJ636" s="134" t="s">
        <v>2863</v>
      </c>
      <c r="AK636" s="134" t="s">
        <v>21</v>
      </c>
      <c r="AL636" s="134" t="s">
        <v>21</v>
      </c>
      <c r="AM636" s="134" t="b">
        <f>IF(AND(Table3[[#This Row],[Column68]]=TRUE,COUNTBLANK(Table3[[#This Row],[Date 1]:[Date 8]])=8),TRUE,FALSE)</f>
        <v>0</v>
      </c>
      <c r="AN636" s="134" t="b">
        <f>COUNTIF(Table3[[#This Row],[512]:[51]],"yes")&gt;0</f>
        <v>0</v>
      </c>
      <c r="AO636" s="45" t="str">
        <f>IF(Table3[[#This Row],[512]]="yes",Table3[[#This Row],[Column1]],"")</f>
        <v/>
      </c>
      <c r="AP636" s="45" t="str">
        <f>IF(Table3[[#This Row],[250]]="yes",Table3[[#This Row],[Column1.5]],"")</f>
        <v/>
      </c>
      <c r="AQ636" s="45" t="str">
        <f>IF(Table3[[#This Row],[288]]="yes",Table3[[#This Row],[Column2]],"")</f>
        <v/>
      </c>
      <c r="AR636" s="45" t="str">
        <f>IF(Table3[[#This Row],[144]]="yes",Table3[[#This Row],[Column3]],"")</f>
        <v/>
      </c>
      <c r="AS636" s="45" t="str">
        <f>IF(Table3[[#This Row],[26]]="yes",Table3[[#This Row],[Column4]],"")</f>
        <v/>
      </c>
      <c r="AT636" s="45" t="str">
        <f>IF(Table3[[#This Row],[51]]="yes",Table3[[#This Row],[Column5]],"")</f>
        <v/>
      </c>
      <c r="AU636" s="29" t="str">
        <f>IF(COUNTBLANK(Table3[[#This Row],[Date 1]:[Date 8]])=7,IF(Table3[[#This Row],[Column9]]&lt;&gt;"",IF(SUM(L636:S636)&lt;&gt;0,Table3[[#This Row],[Column9]],""),""),(SUBSTITUTE(TRIM(SUBSTITUTE(AO636&amp;","&amp;AP636&amp;","&amp;AQ636&amp;","&amp;AR636&amp;","&amp;AS636&amp;","&amp;AT636&amp;",",","," "))," ",", ")))</f>
        <v/>
      </c>
      <c r="AV636" s="35" t="str">
        <f>IF(COUNTBLANK(L636:AC636)&lt;&gt;13,IF(Table3[[#This Row],[Comments]]="Please order in multiples of 20. Minimum order of 100.",IF(COUNTBLANK(Table3[[#This Row],[Date 1]:[Order]])=12,"",1),1),IF(OR(F636="yes",G636="yes",H636="yes",I636="yes",J636="yes",K636="yes"="yes"),1,""))</f>
        <v/>
      </c>
    </row>
    <row r="637" spans="2:48" ht="36" thickBot="1" x14ac:dyDescent="0.4">
      <c r="B637" s="164">
        <v>8527</v>
      </c>
      <c r="C637" s="16" t="s">
        <v>3337</v>
      </c>
      <c r="D637" s="32" t="s">
        <v>1455</v>
      </c>
      <c r="E637" s="118"/>
      <c r="F637" s="119" t="s">
        <v>128</v>
      </c>
      <c r="G637" s="30" t="s">
        <v>128</v>
      </c>
      <c r="H637" s="30" t="s">
        <v>128</v>
      </c>
      <c r="I637" s="30" t="s">
        <v>128</v>
      </c>
      <c r="J637" s="30" t="s">
        <v>21</v>
      </c>
      <c r="K637" s="30" t="s">
        <v>21</v>
      </c>
      <c r="L637" s="22"/>
      <c r="M637" s="20"/>
      <c r="N637" s="20"/>
      <c r="O637" s="20"/>
      <c r="P637" s="20"/>
      <c r="Q637" s="20"/>
      <c r="R637" s="20"/>
      <c r="S637" s="120"/>
      <c r="T637" s="181" t="str">
        <f>Table3[[#This Row],[Column12]]</f>
        <v>Auto:</v>
      </c>
      <c r="U637" s="25"/>
      <c r="V637" s="51" t="str">
        <f>IF(Table3[[#This Row],[TagOrderMethod]]="Ratio:","plants per 1 tag",IF(Table3[[#This Row],[TagOrderMethod]]="tags included","",IF(Table3[[#This Row],[TagOrderMethod]]="Qty:","tags",IF(Table3[[#This Row],[TagOrderMethod]]="Auto:",IF(U637&lt;&gt;"","tags","")))))</f>
        <v/>
      </c>
      <c r="W637" s="17">
        <v>50</v>
      </c>
      <c r="X637" s="17" t="str">
        <f>IF(ISNUMBER(SEARCH("tag",Table3[[#This Row],[Notes]])), "Yes", "No")</f>
        <v>No</v>
      </c>
      <c r="Y637" s="17" t="str">
        <f>IF(Table3[[#This Row],[Column11]]="yes","tags included","Auto:")</f>
        <v>Auto:</v>
      </c>
      <c r="Z6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Row],[TagOrderMethod]]="Auto:",IF(U637&gt;0,U637,IF(COUNTBLANK(L637:S637)=8,"",(IF(Table3[[#This Row],[Column11]]&lt;&gt;"no",Table3[[#This Row],[Size]]*(SUM(Table3[[#This Row],[Date 1]:[Date 8]])),"")))),""))),(Table3[[#This Row],[Bundle]])),"")</f>
        <v/>
      </c>
      <c r="AB637" s="94" t="str">
        <f t="shared" si="10"/>
        <v/>
      </c>
      <c r="AC637" s="75"/>
      <c r="AD637" s="42"/>
      <c r="AE637" s="43"/>
      <c r="AF637" s="44"/>
      <c r="AG637" s="134" t="s">
        <v>2864</v>
      </c>
      <c r="AH637" s="134" t="s">
        <v>2865</v>
      </c>
      <c r="AI637" s="134" t="s">
        <v>2866</v>
      </c>
      <c r="AJ637" s="134" t="s">
        <v>2867</v>
      </c>
      <c r="AK637" s="134" t="s">
        <v>21</v>
      </c>
      <c r="AL637" s="134" t="s">
        <v>21</v>
      </c>
      <c r="AM637" s="134" t="b">
        <f>IF(AND(Table3[[#This Row],[Column68]]=TRUE,COUNTBLANK(Table3[[#This Row],[Date 1]:[Date 8]])=8),TRUE,FALSE)</f>
        <v>0</v>
      </c>
      <c r="AN637" s="134" t="b">
        <f>COUNTIF(Table3[[#This Row],[512]:[51]],"yes")&gt;0</f>
        <v>0</v>
      </c>
      <c r="AO637" s="45" t="str">
        <f>IF(Table3[[#This Row],[512]]="yes",Table3[[#This Row],[Column1]],"")</f>
        <v/>
      </c>
      <c r="AP637" s="45" t="str">
        <f>IF(Table3[[#This Row],[250]]="yes",Table3[[#This Row],[Column1.5]],"")</f>
        <v/>
      </c>
      <c r="AQ637" s="45" t="str">
        <f>IF(Table3[[#This Row],[288]]="yes",Table3[[#This Row],[Column2]],"")</f>
        <v/>
      </c>
      <c r="AR637" s="45" t="str">
        <f>IF(Table3[[#This Row],[144]]="yes",Table3[[#This Row],[Column3]],"")</f>
        <v/>
      </c>
      <c r="AS637" s="45" t="str">
        <f>IF(Table3[[#This Row],[26]]="yes",Table3[[#This Row],[Column4]],"")</f>
        <v/>
      </c>
      <c r="AT637" s="45" t="str">
        <f>IF(Table3[[#This Row],[51]]="yes",Table3[[#This Row],[Column5]],"")</f>
        <v/>
      </c>
      <c r="AU637" s="29" t="str">
        <f>IF(COUNTBLANK(Table3[[#This Row],[Date 1]:[Date 8]])=7,IF(Table3[[#This Row],[Column9]]&lt;&gt;"",IF(SUM(L637:S637)&lt;&gt;0,Table3[[#This Row],[Column9]],""),""),(SUBSTITUTE(TRIM(SUBSTITUTE(AO637&amp;","&amp;AP637&amp;","&amp;AQ637&amp;","&amp;AR637&amp;","&amp;AS637&amp;","&amp;AT637&amp;",",","," "))," ",", ")))</f>
        <v/>
      </c>
      <c r="AV637" s="35" t="str">
        <f>IF(COUNTBLANK(L637:AC637)&lt;&gt;13,IF(Table3[[#This Row],[Comments]]="Please order in multiples of 20. Minimum order of 100.",IF(COUNTBLANK(Table3[[#This Row],[Date 1]:[Order]])=12,"",1),1),IF(OR(F637="yes",G637="yes",H637="yes",I637="yes",J637="yes",K637="yes"="yes"),1,""))</f>
        <v/>
      </c>
    </row>
    <row r="638" spans="2:48" ht="36" thickBot="1" x14ac:dyDescent="0.4">
      <c r="B638" s="164">
        <v>8539</v>
      </c>
      <c r="C638" s="16" t="s">
        <v>3337</v>
      </c>
      <c r="D638" s="32" t="s">
        <v>509</v>
      </c>
      <c r="E638" s="118"/>
      <c r="F638" s="119" t="s">
        <v>128</v>
      </c>
      <c r="G638" s="30" t="s">
        <v>128</v>
      </c>
      <c r="H638" s="30" t="s">
        <v>128</v>
      </c>
      <c r="I638" s="30" t="s">
        <v>128</v>
      </c>
      <c r="J638" s="30" t="s">
        <v>21</v>
      </c>
      <c r="K638" s="30" t="s">
        <v>21</v>
      </c>
      <c r="L638" s="22"/>
      <c r="M638" s="20"/>
      <c r="N638" s="20"/>
      <c r="O638" s="20"/>
      <c r="P638" s="20"/>
      <c r="Q638" s="20"/>
      <c r="R638" s="20"/>
      <c r="S638" s="120"/>
      <c r="T638" s="181" t="str">
        <f>Table3[[#This Row],[Column12]]</f>
        <v>Auto:</v>
      </c>
      <c r="U638" s="25"/>
      <c r="V638" s="51" t="str">
        <f>IF(Table3[[#This Row],[TagOrderMethod]]="Ratio:","plants per 1 tag",IF(Table3[[#This Row],[TagOrderMethod]]="tags included","",IF(Table3[[#This Row],[TagOrderMethod]]="Qty:","tags",IF(Table3[[#This Row],[TagOrderMethod]]="Auto:",IF(U638&lt;&gt;"","tags","")))))</f>
        <v/>
      </c>
      <c r="W638" s="17">
        <v>50</v>
      </c>
      <c r="X638" s="17" t="str">
        <f>IF(ISNUMBER(SEARCH("tag",Table3[[#This Row],[Notes]])), "Yes", "No")</f>
        <v>No</v>
      </c>
      <c r="Y638" s="17" t="str">
        <f>IF(Table3[[#This Row],[Column11]]="yes","tags included","Auto:")</f>
        <v>Auto:</v>
      </c>
      <c r="Z6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Row],[TagOrderMethod]]="Auto:",IF(U638&gt;0,U638,IF(COUNTBLANK(L638:S638)=8,"",(IF(Table3[[#This Row],[Column11]]&lt;&gt;"no",Table3[[#This Row],[Size]]*(SUM(Table3[[#This Row],[Date 1]:[Date 8]])),"")))),""))),(Table3[[#This Row],[Bundle]])),"")</f>
        <v/>
      </c>
      <c r="AB638" s="94" t="str">
        <f t="shared" si="10"/>
        <v/>
      </c>
      <c r="AC638" s="75"/>
      <c r="AD638" s="42"/>
      <c r="AE638" s="43"/>
      <c r="AF638" s="44"/>
      <c r="AG638" s="134" t="s">
        <v>5023</v>
      </c>
      <c r="AH638" s="134" t="s">
        <v>5024</v>
      </c>
      <c r="AI638" s="134" t="s">
        <v>5025</v>
      </c>
      <c r="AJ638" s="134" t="s">
        <v>5026</v>
      </c>
      <c r="AK638" s="134" t="s">
        <v>21</v>
      </c>
      <c r="AL638" s="134" t="s">
        <v>21</v>
      </c>
      <c r="AM638" s="134" t="b">
        <f>IF(AND(Table3[[#This Row],[Column68]]=TRUE,COUNTBLANK(Table3[[#This Row],[Date 1]:[Date 8]])=8),TRUE,FALSE)</f>
        <v>0</v>
      </c>
      <c r="AN638" s="134" t="b">
        <f>COUNTIF(Table3[[#This Row],[512]:[51]],"yes")&gt;0</f>
        <v>0</v>
      </c>
      <c r="AO638" s="45" t="str">
        <f>IF(Table3[[#This Row],[512]]="yes",Table3[[#This Row],[Column1]],"")</f>
        <v/>
      </c>
      <c r="AP638" s="45" t="str">
        <f>IF(Table3[[#This Row],[250]]="yes",Table3[[#This Row],[Column1.5]],"")</f>
        <v/>
      </c>
      <c r="AQ638" s="45" t="str">
        <f>IF(Table3[[#This Row],[288]]="yes",Table3[[#This Row],[Column2]],"")</f>
        <v/>
      </c>
      <c r="AR638" s="45" t="str">
        <f>IF(Table3[[#This Row],[144]]="yes",Table3[[#This Row],[Column3]],"")</f>
        <v/>
      </c>
      <c r="AS638" s="45" t="str">
        <f>IF(Table3[[#This Row],[26]]="yes",Table3[[#This Row],[Column4]],"")</f>
        <v/>
      </c>
      <c r="AT638" s="45" t="str">
        <f>IF(Table3[[#This Row],[51]]="yes",Table3[[#This Row],[Column5]],"")</f>
        <v/>
      </c>
      <c r="AU638" s="29" t="str">
        <f>IF(COUNTBLANK(Table3[[#This Row],[Date 1]:[Date 8]])=7,IF(Table3[[#This Row],[Column9]]&lt;&gt;"",IF(SUM(L638:S638)&lt;&gt;0,Table3[[#This Row],[Column9]],""),""),(SUBSTITUTE(TRIM(SUBSTITUTE(AO638&amp;","&amp;AP638&amp;","&amp;AQ638&amp;","&amp;AR638&amp;","&amp;AS638&amp;","&amp;AT638&amp;",",","," "))," ",", ")))</f>
        <v/>
      </c>
      <c r="AV638" s="35" t="str">
        <f>IF(COUNTBLANK(L638:AC638)&lt;&gt;13,IF(Table3[[#This Row],[Comments]]="Please order in multiples of 20. Minimum order of 100.",IF(COUNTBLANK(Table3[[#This Row],[Date 1]:[Order]])=12,"",1),1),IF(OR(F638="yes",G638="yes",H638="yes",I638="yes",J638="yes",K638="yes"="yes"),1,""))</f>
        <v/>
      </c>
    </row>
    <row r="639" spans="2:48" ht="36" thickBot="1" x14ac:dyDescent="0.4">
      <c r="B639" s="164">
        <v>8554</v>
      </c>
      <c r="C639" s="16" t="s">
        <v>3337</v>
      </c>
      <c r="D639" s="32" t="s">
        <v>1456</v>
      </c>
      <c r="E639" s="118"/>
      <c r="F639" s="119" t="s">
        <v>128</v>
      </c>
      <c r="G639" s="30" t="s">
        <v>128</v>
      </c>
      <c r="H639" s="30" t="s">
        <v>128</v>
      </c>
      <c r="I639" s="30" t="s">
        <v>128</v>
      </c>
      <c r="J639" s="30" t="s">
        <v>21</v>
      </c>
      <c r="K639" s="30" t="s">
        <v>21</v>
      </c>
      <c r="L639" s="22"/>
      <c r="M639" s="20"/>
      <c r="N639" s="20"/>
      <c r="O639" s="20"/>
      <c r="P639" s="20"/>
      <c r="Q639" s="20"/>
      <c r="R639" s="20"/>
      <c r="S639" s="120"/>
      <c r="T639" s="181" t="str">
        <f>Table3[[#This Row],[Column12]]</f>
        <v>Auto:</v>
      </c>
      <c r="U639" s="25"/>
      <c r="V639" s="51" t="str">
        <f>IF(Table3[[#This Row],[TagOrderMethod]]="Ratio:","plants per 1 tag",IF(Table3[[#This Row],[TagOrderMethod]]="tags included","",IF(Table3[[#This Row],[TagOrderMethod]]="Qty:","tags",IF(Table3[[#This Row],[TagOrderMethod]]="Auto:",IF(U639&lt;&gt;"","tags","")))))</f>
        <v/>
      </c>
      <c r="W639" s="17">
        <v>50</v>
      </c>
      <c r="X639" s="17" t="str">
        <f>IF(ISNUMBER(SEARCH("tag",Table3[[#This Row],[Notes]])), "Yes", "No")</f>
        <v>No</v>
      </c>
      <c r="Y639" s="17" t="str">
        <f>IF(Table3[[#This Row],[Column11]]="yes","tags included","Auto:")</f>
        <v>Auto:</v>
      </c>
      <c r="Z6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Row],[TagOrderMethod]]="Auto:",IF(U639&gt;0,U639,IF(COUNTBLANK(L639:S639)=8,"",(IF(Table3[[#This Row],[Column11]]&lt;&gt;"no",Table3[[#This Row],[Size]]*(SUM(Table3[[#This Row],[Date 1]:[Date 8]])),"")))),""))),(Table3[[#This Row],[Bundle]])),"")</f>
        <v/>
      </c>
      <c r="AB639" s="94" t="str">
        <f t="shared" si="10"/>
        <v/>
      </c>
      <c r="AC639" s="75"/>
      <c r="AD639" s="42"/>
      <c r="AE639" s="43"/>
      <c r="AF639" s="44"/>
      <c r="AG639" s="134" t="s">
        <v>5027</v>
      </c>
      <c r="AH639" s="134" t="s">
        <v>5028</v>
      </c>
      <c r="AI639" s="134" t="s">
        <v>5029</v>
      </c>
      <c r="AJ639" s="134" t="s">
        <v>5030</v>
      </c>
      <c r="AK639" s="134" t="s">
        <v>21</v>
      </c>
      <c r="AL639" s="134" t="s">
        <v>21</v>
      </c>
      <c r="AM639" s="134" t="b">
        <f>IF(AND(Table3[[#This Row],[Column68]]=TRUE,COUNTBLANK(Table3[[#This Row],[Date 1]:[Date 8]])=8),TRUE,FALSE)</f>
        <v>0</v>
      </c>
      <c r="AN639" s="134" t="b">
        <f>COUNTIF(Table3[[#This Row],[512]:[51]],"yes")&gt;0</f>
        <v>0</v>
      </c>
      <c r="AO639" s="45" t="str">
        <f>IF(Table3[[#This Row],[512]]="yes",Table3[[#This Row],[Column1]],"")</f>
        <v/>
      </c>
      <c r="AP639" s="45" t="str">
        <f>IF(Table3[[#This Row],[250]]="yes",Table3[[#This Row],[Column1.5]],"")</f>
        <v/>
      </c>
      <c r="AQ639" s="45" t="str">
        <f>IF(Table3[[#This Row],[288]]="yes",Table3[[#This Row],[Column2]],"")</f>
        <v/>
      </c>
      <c r="AR639" s="45" t="str">
        <f>IF(Table3[[#This Row],[144]]="yes",Table3[[#This Row],[Column3]],"")</f>
        <v/>
      </c>
      <c r="AS639" s="45" t="str">
        <f>IF(Table3[[#This Row],[26]]="yes",Table3[[#This Row],[Column4]],"")</f>
        <v/>
      </c>
      <c r="AT639" s="45" t="str">
        <f>IF(Table3[[#This Row],[51]]="yes",Table3[[#This Row],[Column5]],"")</f>
        <v/>
      </c>
      <c r="AU639" s="29" t="str">
        <f>IF(COUNTBLANK(Table3[[#This Row],[Date 1]:[Date 8]])=7,IF(Table3[[#This Row],[Column9]]&lt;&gt;"",IF(SUM(L639:S639)&lt;&gt;0,Table3[[#This Row],[Column9]],""),""),(SUBSTITUTE(TRIM(SUBSTITUTE(AO639&amp;","&amp;AP639&amp;","&amp;AQ639&amp;","&amp;AR639&amp;","&amp;AS639&amp;","&amp;AT639&amp;",",","," "))," ",", ")))</f>
        <v/>
      </c>
      <c r="AV639" s="35" t="str">
        <f>IF(COUNTBLANK(L639:AC639)&lt;&gt;13,IF(Table3[[#This Row],[Comments]]="Please order in multiples of 20. Minimum order of 100.",IF(COUNTBLANK(Table3[[#This Row],[Date 1]:[Order]])=12,"",1),1),IF(OR(F639="yes",G639="yes",H639="yes",I639="yes",J639="yes",K639="yes"="yes"),1,""))</f>
        <v/>
      </c>
    </row>
    <row r="640" spans="2:48" ht="36" thickBot="1" x14ac:dyDescent="0.4">
      <c r="B640" s="164">
        <v>8557</v>
      </c>
      <c r="C640" s="16" t="s">
        <v>3337</v>
      </c>
      <c r="D640" s="32" t="s">
        <v>1457</v>
      </c>
      <c r="E640" s="118"/>
      <c r="F640" s="119" t="s">
        <v>128</v>
      </c>
      <c r="G640" s="30" t="s">
        <v>128</v>
      </c>
      <c r="H640" s="30" t="s">
        <v>128</v>
      </c>
      <c r="I640" s="30" t="s">
        <v>128</v>
      </c>
      <c r="J640" s="30" t="s">
        <v>21</v>
      </c>
      <c r="K640" s="30" t="s">
        <v>21</v>
      </c>
      <c r="L640" s="22"/>
      <c r="M640" s="20"/>
      <c r="N640" s="20"/>
      <c r="O640" s="20"/>
      <c r="P640" s="20"/>
      <c r="Q640" s="20"/>
      <c r="R640" s="20"/>
      <c r="S640" s="120"/>
      <c r="T640" s="181" t="str">
        <f>Table3[[#This Row],[Column12]]</f>
        <v>Auto:</v>
      </c>
      <c r="U640" s="25"/>
      <c r="V640" s="51" t="str">
        <f>IF(Table3[[#This Row],[TagOrderMethod]]="Ratio:","plants per 1 tag",IF(Table3[[#This Row],[TagOrderMethod]]="tags included","",IF(Table3[[#This Row],[TagOrderMethod]]="Qty:","tags",IF(Table3[[#This Row],[TagOrderMethod]]="Auto:",IF(U640&lt;&gt;"","tags","")))))</f>
        <v/>
      </c>
      <c r="W640" s="17">
        <v>50</v>
      </c>
      <c r="X640" s="17" t="str">
        <f>IF(ISNUMBER(SEARCH("tag",Table3[[#This Row],[Notes]])), "Yes", "No")</f>
        <v>No</v>
      </c>
      <c r="Y640" s="17" t="str">
        <f>IF(Table3[[#This Row],[Column11]]="yes","tags included","Auto:")</f>
        <v>Auto:</v>
      </c>
      <c r="Z6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Row],[TagOrderMethod]]="Auto:",IF(U640&gt;0,U640,IF(COUNTBLANK(L640:S640)=8,"",(IF(Table3[[#This Row],[Column11]]&lt;&gt;"no",Table3[[#This Row],[Size]]*(SUM(Table3[[#This Row],[Date 1]:[Date 8]])),"")))),""))),(Table3[[#This Row],[Bundle]])),"")</f>
        <v/>
      </c>
      <c r="AB640" s="94" t="str">
        <f t="shared" si="10"/>
        <v/>
      </c>
      <c r="AC640" s="75"/>
      <c r="AD640" s="42"/>
      <c r="AE640" s="43"/>
      <c r="AF640" s="44"/>
      <c r="AG640" s="134" t="s">
        <v>5031</v>
      </c>
      <c r="AH640" s="134" t="s">
        <v>5032</v>
      </c>
      <c r="AI640" s="134" t="s">
        <v>5033</v>
      </c>
      <c r="AJ640" s="134" t="s">
        <v>5034</v>
      </c>
      <c r="AK640" s="134" t="s">
        <v>21</v>
      </c>
      <c r="AL640" s="134" t="s">
        <v>21</v>
      </c>
      <c r="AM640" s="134" t="b">
        <f>IF(AND(Table3[[#This Row],[Column68]]=TRUE,COUNTBLANK(Table3[[#This Row],[Date 1]:[Date 8]])=8),TRUE,FALSE)</f>
        <v>0</v>
      </c>
      <c r="AN640" s="134" t="b">
        <f>COUNTIF(Table3[[#This Row],[512]:[51]],"yes")&gt;0</f>
        <v>0</v>
      </c>
      <c r="AO640" s="45" t="str">
        <f>IF(Table3[[#This Row],[512]]="yes",Table3[[#This Row],[Column1]],"")</f>
        <v/>
      </c>
      <c r="AP640" s="45" t="str">
        <f>IF(Table3[[#This Row],[250]]="yes",Table3[[#This Row],[Column1.5]],"")</f>
        <v/>
      </c>
      <c r="AQ640" s="45" t="str">
        <f>IF(Table3[[#This Row],[288]]="yes",Table3[[#This Row],[Column2]],"")</f>
        <v/>
      </c>
      <c r="AR640" s="45" t="str">
        <f>IF(Table3[[#This Row],[144]]="yes",Table3[[#This Row],[Column3]],"")</f>
        <v/>
      </c>
      <c r="AS640" s="45" t="str">
        <f>IF(Table3[[#This Row],[26]]="yes",Table3[[#This Row],[Column4]],"")</f>
        <v/>
      </c>
      <c r="AT640" s="45" t="str">
        <f>IF(Table3[[#This Row],[51]]="yes",Table3[[#This Row],[Column5]],"")</f>
        <v/>
      </c>
      <c r="AU640" s="29" t="str">
        <f>IF(COUNTBLANK(Table3[[#This Row],[Date 1]:[Date 8]])=7,IF(Table3[[#This Row],[Column9]]&lt;&gt;"",IF(SUM(L640:S640)&lt;&gt;0,Table3[[#This Row],[Column9]],""),""),(SUBSTITUTE(TRIM(SUBSTITUTE(AO640&amp;","&amp;AP640&amp;","&amp;AQ640&amp;","&amp;AR640&amp;","&amp;AS640&amp;","&amp;AT640&amp;",",","," "))," ",", ")))</f>
        <v/>
      </c>
      <c r="AV640" s="35" t="str">
        <f>IF(COUNTBLANK(L640:AC640)&lt;&gt;13,IF(Table3[[#This Row],[Comments]]="Please order in multiples of 20. Minimum order of 100.",IF(COUNTBLANK(Table3[[#This Row],[Date 1]:[Order]])=12,"",1),1),IF(OR(F640="yes",G640="yes",H640="yes",I640="yes",J640="yes",K640="yes"="yes"),1,""))</f>
        <v/>
      </c>
    </row>
    <row r="641" spans="2:48" ht="36" thickBot="1" x14ac:dyDescent="0.4">
      <c r="B641" s="164">
        <v>8560</v>
      </c>
      <c r="C641" s="16" t="s">
        <v>3337</v>
      </c>
      <c r="D641" s="32" t="s">
        <v>510</v>
      </c>
      <c r="E641" s="118"/>
      <c r="F641" s="119" t="s">
        <v>128</v>
      </c>
      <c r="G641" s="30" t="s">
        <v>128</v>
      </c>
      <c r="H641" s="30" t="s">
        <v>128</v>
      </c>
      <c r="I641" s="30" t="s">
        <v>128</v>
      </c>
      <c r="J641" s="30" t="s">
        <v>21</v>
      </c>
      <c r="K641" s="30" t="s">
        <v>21</v>
      </c>
      <c r="L641" s="22"/>
      <c r="M641" s="20"/>
      <c r="N641" s="20"/>
      <c r="O641" s="20"/>
      <c r="P641" s="20"/>
      <c r="Q641" s="20"/>
      <c r="R641" s="20"/>
      <c r="S641" s="120"/>
      <c r="T641" s="181" t="str">
        <f>Table3[[#This Row],[Column12]]</f>
        <v>Auto:</v>
      </c>
      <c r="U641" s="25"/>
      <c r="V641" s="51" t="str">
        <f>IF(Table3[[#This Row],[TagOrderMethod]]="Ratio:","plants per 1 tag",IF(Table3[[#This Row],[TagOrderMethod]]="tags included","",IF(Table3[[#This Row],[TagOrderMethod]]="Qty:","tags",IF(Table3[[#This Row],[TagOrderMethod]]="Auto:",IF(U641&lt;&gt;"","tags","")))))</f>
        <v/>
      </c>
      <c r="W641" s="17">
        <v>50</v>
      </c>
      <c r="X641" s="17" t="str">
        <f>IF(ISNUMBER(SEARCH("tag",Table3[[#This Row],[Notes]])), "Yes", "No")</f>
        <v>No</v>
      </c>
      <c r="Y641" s="17" t="str">
        <f>IF(Table3[[#This Row],[Column11]]="yes","tags included","Auto:")</f>
        <v>Auto:</v>
      </c>
      <c r="Z6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Row],[TagOrderMethod]]="Auto:",IF(U641&gt;0,U641,IF(COUNTBLANK(L641:S641)=8,"",(IF(Table3[[#This Row],[Column11]]&lt;&gt;"no",Table3[[#This Row],[Size]]*(SUM(Table3[[#This Row],[Date 1]:[Date 8]])),"")))),""))),(Table3[[#This Row],[Bundle]])),"")</f>
        <v/>
      </c>
      <c r="AB641" s="94" t="str">
        <f t="shared" si="10"/>
        <v/>
      </c>
      <c r="AC641" s="75"/>
      <c r="AD641" s="42"/>
      <c r="AE641" s="43"/>
      <c r="AF641" s="44"/>
      <c r="AG641" s="134" t="s">
        <v>2868</v>
      </c>
      <c r="AH641" s="134" t="s">
        <v>2869</v>
      </c>
      <c r="AI641" s="134" t="s">
        <v>2870</v>
      </c>
      <c r="AJ641" s="134" t="s">
        <v>2871</v>
      </c>
      <c r="AK641" s="134" t="s">
        <v>21</v>
      </c>
      <c r="AL641" s="134" t="s">
        <v>21</v>
      </c>
      <c r="AM641" s="134" t="b">
        <f>IF(AND(Table3[[#This Row],[Column68]]=TRUE,COUNTBLANK(Table3[[#This Row],[Date 1]:[Date 8]])=8),TRUE,FALSE)</f>
        <v>0</v>
      </c>
      <c r="AN641" s="134" t="b">
        <f>COUNTIF(Table3[[#This Row],[512]:[51]],"yes")&gt;0</f>
        <v>0</v>
      </c>
      <c r="AO641" s="45" t="str">
        <f>IF(Table3[[#This Row],[512]]="yes",Table3[[#This Row],[Column1]],"")</f>
        <v/>
      </c>
      <c r="AP641" s="45" t="str">
        <f>IF(Table3[[#This Row],[250]]="yes",Table3[[#This Row],[Column1.5]],"")</f>
        <v/>
      </c>
      <c r="AQ641" s="45" t="str">
        <f>IF(Table3[[#This Row],[288]]="yes",Table3[[#This Row],[Column2]],"")</f>
        <v/>
      </c>
      <c r="AR641" s="45" t="str">
        <f>IF(Table3[[#This Row],[144]]="yes",Table3[[#This Row],[Column3]],"")</f>
        <v/>
      </c>
      <c r="AS641" s="45" t="str">
        <f>IF(Table3[[#This Row],[26]]="yes",Table3[[#This Row],[Column4]],"")</f>
        <v/>
      </c>
      <c r="AT641" s="45" t="str">
        <f>IF(Table3[[#This Row],[51]]="yes",Table3[[#This Row],[Column5]],"")</f>
        <v/>
      </c>
      <c r="AU641" s="29" t="str">
        <f>IF(COUNTBLANK(Table3[[#This Row],[Date 1]:[Date 8]])=7,IF(Table3[[#This Row],[Column9]]&lt;&gt;"",IF(SUM(L641:S641)&lt;&gt;0,Table3[[#This Row],[Column9]],""),""),(SUBSTITUTE(TRIM(SUBSTITUTE(AO641&amp;","&amp;AP641&amp;","&amp;AQ641&amp;","&amp;AR641&amp;","&amp;AS641&amp;","&amp;AT641&amp;",",","," "))," ",", ")))</f>
        <v/>
      </c>
      <c r="AV641" s="35" t="str">
        <f>IF(COUNTBLANK(L641:AC641)&lt;&gt;13,IF(Table3[[#This Row],[Comments]]="Please order in multiples of 20. Minimum order of 100.",IF(COUNTBLANK(Table3[[#This Row],[Date 1]:[Order]])=12,"",1),1),IF(OR(F641="yes",G641="yes",H641="yes",I641="yes",J641="yes",K641="yes"="yes"),1,""))</f>
        <v/>
      </c>
    </row>
    <row r="642" spans="2:48" ht="36" thickBot="1" x14ac:dyDescent="0.4">
      <c r="B642" s="164">
        <v>8563</v>
      </c>
      <c r="C642" s="16" t="s">
        <v>3337</v>
      </c>
      <c r="D642" s="32" t="s">
        <v>1631</v>
      </c>
      <c r="E642" s="118"/>
      <c r="F642" s="119" t="s">
        <v>128</v>
      </c>
      <c r="G642" s="30" t="s">
        <v>128</v>
      </c>
      <c r="H642" s="30" t="s">
        <v>128</v>
      </c>
      <c r="I642" s="30" t="s">
        <v>128</v>
      </c>
      <c r="J642" s="30" t="s">
        <v>21</v>
      </c>
      <c r="K642" s="30" t="s">
        <v>21</v>
      </c>
      <c r="L642" s="22"/>
      <c r="M642" s="20"/>
      <c r="N642" s="20"/>
      <c r="O642" s="20"/>
      <c r="P642" s="20"/>
      <c r="Q642" s="20"/>
      <c r="R642" s="20"/>
      <c r="S642" s="120"/>
      <c r="T642" s="181" t="str">
        <f>Table3[[#This Row],[Column12]]</f>
        <v>Auto:</v>
      </c>
      <c r="U642" s="25"/>
      <c r="V642" s="51" t="str">
        <f>IF(Table3[[#This Row],[TagOrderMethod]]="Ratio:","plants per 1 tag",IF(Table3[[#This Row],[TagOrderMethod]]="tags included","",IF(Table3[[#This Row],[TagOrderMethod]]="Qty:","tags",IF(Table3[[#This Row],[TagOrderMethod]]="Auto:",IF(U642&lt;&gt;"","tags","")))))</f>
        <v/>
      </c>
      <c r="W642" s="17">
        <v>50</v>
      </c>
      <c r="X642" s="17" t="str">
        <f>IF(ISNUMBER(SEARCH("tag",Table3[[#This Row],[Notes]])), "Yes", "No")</f>
        <v>No</v>
      </c>
      <c r="Y642" s="17" t="str">
        <f>IF(Table3[[#This Row],[Column11]]="yes","tags included","Auto:")</f>
        <v>Auto:</v>
      </c>
      <c r="Z6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Row],[TagOrderMethod]]="Auto:",IF(U642&gt;0,U642,IF(COUNTBLANK(L642:S642)=8,"",(IF(Table3[[#This Row],[Column11]]&lt;&gt;"no",Table3[[#This Row],[Size]]*(SUM(Table3[[#This Row],[Date 1]:[Date 8]])),"")))),""))),(Table3[[#This Row],[Bundle]])),"")</f>
        <v/>
      </c>
      <c r="AB642" s="94" t="str">
        <f t="shared" si="10"/>
        <v/>
      </c>
      <c r="AC642" s="75"/>
      <c r="AD642" s="42"/>
      <c r="AE642" s="43"/>
      <c r="AF642" s="44"/>
      <c r="AG642" s="134" t="s">
        <v>2872</v>
      </c>
      <c r="AH642" s="134" t="s">
        <v>2873</v>
      </c>
      <c r="AI642" s="134" t="s">
        <v>2874</v>
      </c>
      <c r="AJ642" s="134" t="s">
        <v>2875</v>
      </c>
      <c r="AK642" s="134" t="s">
        <v>21</v>
      </c>
      <c r="AL642" s="134" t="s">
        <v>21</v>
      </c>
      <c r="AM642" s="134" t="b">
        <f>IF(AND(Table3[[#This Row],[Column68]]=TRUE,COUNTBLANK(Table3[[#This Row],[Date 1]:[Date 8]])=8),TRUE,FALSE)</f>
        <v>0</v>
      </c>
      <c r="AN642" s="134" t="b">
        <f>COUNTIF(Table3[[#This Row],[512]:[51]],"yes")&gt;0</f>
        <v>0</v>
      </c>
      <c r="AO642" s="45" t="str">
        <f>IF(Table3[[#This Row],[512]]="yes",Table3[[#This Row],[Column1]],"")</f>
        <v/>
      </c>
      <c r="AP642" s="45" t="str">
        <f>IF(Table3[[#This Row],[250]]="yes",Table3[[#This Row],[Column1.5]],"")</f>
        <v/>
      </c>
      <c r="AQ642" s="45" t="str">
        <f>IF(Table3[[#This Row],[288]]="yes",Table3[[#This Row],[Column2]],"")</f>
        <v/>
      </c>
      <c r="AR642" s="45" t="str">
        <f>IF(Table3[[#This Row],[144]]="yes",Table3[[#This Row],[Column3]],"")</f>
        <v/>
      </c>
      <c r="AS642" s="45" t="str">
        <f>IF(Table3[[#This Row],[26]]="yes",Table3[[#This Row],[Column4]],"")</f>
        <v/>
      </c>
      <c r="AT642" s="45" t="str">
        <f>IF(Table3[[#This Row],[51]]="yes",Table3[[#This Row],[Column5]],"")</f>
        <v/>
      </c>
      <c r="AU642" s="29" t="str">
        <f>IF(COUNTBLANK(Table3[[#This Row],[Date 1]:[Date 8]])=7,IF(Table3[[#This Row],[Column9]]&lt;&gt;"",IF(SUM(L642:S642)&lt;&gt;0,Table3[[#This Row],[Column9]],""),""),(SUBSTITUTE(TRIM(SUBSTITUTE(AO642&amp;","&amp;AP642&amp;","&amp;AQ642&amp;","&amp;AR642&amp;","&amp;AS642&amp;","&amp;AT642&amp;",",","," "))," ",", ")))</f>
        <v/>
      </c>
      <c r="AV642" s="35" t="str">
        <f>IF(COUNTBLANK(L642:AC642)&lt;&gt;13,IF(Table3[[#This Row],[Comments]]="Please order in multiples of 20. Minimum order of 100.",IF(COUNTBLANK(Table3[[#This Row],[Date 1]:[Order]])=12,"",1),1),IF(OR(F642="yes",G642="yes",H642="yes",I642="yes",J642="yes",K642="yes"="yes"),1,""))</f>
        <v/>
      </c>
    </row>
    <row r="643" spans="2:48" ht="36" thickBot="1" x14ac:dyDescent="0.4">
      <c r="B643" s="164">
        <v>8566</v>
      </c>
      <c r="C643" s="16" t="s">
        <v>3337</v>
      </c>
      <c r="D643" s="32" t="s">
        <v>511</v>
      </c>
      <c r="E643" s="118"/>
      <c r="F643" s="119" t="s">
        <v>128</v>
      </c>
      <c r="G643" s="30" t="s">
        <v>128</v>
      </c>
      <c r="H643" s="30" t="s">
        <v>128</v>
      </c>
      <c r="I643" s="30" t="s">
        <v>128</v>
      </c>
      <c r="J643" s="30" t="s">
        <v>21</v>
      </c>
      <c r="K643" s="30" t="s">
        <v>21</v>
      </c>
      <c r="L643" s="22"/>
      <c r="M643" s="20"/>
      <c r="N643" s="20"/>
      <c r="O643" s="20"/>
      <c r="P643" s="20"/>
      <c r="Q643" s="20"/>
      <c r="R643" s="20"/>
      <c r="S643" s="120"/>
      <c r="T643" s="181" t="str">
        <f>Table3[[#This Row],[Column12]]</f>
        <v>Auto:</v>
      </c>
      <c r="U643" s="25"/>
      <c r="V643" s="51" t="str">
        <f>IF(Table3[[#This Row],[TagOrderMethod]]="Ratio:","plants per 1 tag",IF(Table3[[#This Row],[TagOrderMethod]]="tags included","",IF(Table3[[#This Row],[TagOrderMethod]]="Qty:","tags",IF(Table3[[#This Row],[TagOrderMethod]]="Auto:",IF(U643&lt;&gt;"","tags","")))))</f>
        <v/>
      </c>
      <c r="W643" s="17">
        <v>50</v>
      </c>
      <c r="X643" s="17" t="str">
        <f>IF(ISNUMBER(SEARCH("tag",Table3[[#This Row],[Notes]])), "Yes", "No")</f>
        <v>No</v>
      </c>
      <c r="Y643" s="17" t="str">
        <f>IF(Table3[[#This Row],[Column11]]="yes","tags included","Auto:")</f>
        <v>Auto:</v>
      </c>
      <c r="Z6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Row],[TagOrderMethod]]="Auto:",IF(U643&gt;0,U643,IF(COUNTBLANK(L643:S643)=8,"",(IF(Table3[[#This Row],[Column11]]&lt;&gt;"no",Table3[[#This Row],[Size]]*(SUM(Table3[[#This Row],[Date 1]:[Date 8]])),"")))),""))),(Table3[[#This Row],[Bundle]])),"")</f>
        <v/>
      </c>
      <c r="AB643" s="94" t="str">
        <f t="shared" ref="AB643:AB706" si="11">IF(SUM(L643:S643)&gt;0,SUM(L643:S643) &amp;" units","")</f>
        <v/>
      </c>
      <c r="AC643" s="75"/>
      <c r="AD643" s="42"/>
      <c r="AE643" s="43"/>
      <c r="AF643" s="44"/>
      <c r="AG643" s="134" t="s">
        <v>2876</v>
      </c>
      <c r="AH643" s="134" t="s">
        <v>2877</v>
      </c>
      <c r="AI643" s="134" t="s">
        <v>2878</v>
      </c>
      <c r="AJ643" s="134" t="s">
        <v>2879</v>
      </c>
      <c r="AK643" s="134" t="s">
        <v>21</v>
      </c>
      <c r="AL643" s="134" t="s">
        <v>21</v>
      </c>
      <c r="AM643" s="134" t="b">
        <f>IF(AND(Table3[[#This Row],[Column68]]=TRUE,COUNTBLANK(Table3[[#This Row],[Date 1]:[Date 8]])=8),TRUE,FALSE)</f>
        <v>0</v>
      </c>
      <c r="AN643" s="134" t="b">
        <f>COUNTIF(Table3[[#This Row],[512]:[51]],"yes")&gt;0</f>
        <v>0</v>
      </c>
      <c r="AO643" s="45" t="str">
        <f>IF(Table3[[#This Row],[512]]="yes",Table3[[#This Row],[Column1]],"")</f>
        <v/>
      </c>
      <c r="AP643" s="45" t="str">
        <f>IF(Table3[[#This Row],[250]]="yes",Table3[[#This Row],[Column1.5]],"")</f>
        <v/>
      </c>
      <c r="AQ643" s="45" t="str">
        <f>IF(Table3[[#This Row],[288]]="yes",Table3[[#This Row],[Column2]],"")</f>
        <v/>
      </c>
      <c r="AR643" s="45" t="str">
        <f>IF(Table3[[#This Row],[144]]="yes",Table3[[#This Row],[Column3]],"")</f>
        <v/>
      </c>
      <c r="AS643" s="45" t="str">
        <f>IF(Table3[[#This Row],[26]]="yes",Table3[[#This Row],[Column4]],"")</f>
        <v/>
      </c>
      <c r="AT643" s="45" t="str">
        <f>IF(Table3[[#This Row],[51]]="yes",Table3[[#This Row],[Column5]],"")</f>
        <v/>
      </c>
      <c r="AU643" s="29" t="str">
        <f>IF(COUNTBLANK(Table3[[#This Row],[Date 1]:[Date 8]])=7,IF(Table3[[#This Row],[Column9]]&lt;&gt;"",IF(SUM(L643:S643)&lt;&gt;0,Table3[[#This Row],[Column9]],""),""),(SUBSTITUTE(TRIM(SUBSTITUTE(AO643&amp;","&amp;AP643&amp;","&amp;AQ643&amp;","&amp;AR643&amp;","&amp;AS643&amp;","&amp;AT643&amp;",",","," "))," ",", ")))</f>
        <v/>
      </c>
      <c r="AV643" s="35" t="str">
        <f>IF(COUNTBLANK(L643:AC643)&lt;&gt;13,IF(Table3[[#This Row],[Comments]]="Please order in multiples of 20. Minimum order of 100.",IF(COUNTBLANK(Table3[[#This Row],[Date 1]:[Order]])=12,"",1),1),IF(OR(F643="yes",G643="yes",H643="yes",I643="yes",J643="yes",K643="yes"="yes"),1,""))</f>
        <v/>
      </c>
    </row>
    <row r="644" spans="2:48" ht="36" thickBot="1" x14ac:dyDescent="0.4">
      <c r="B644" s="164">
        <v>8569</v>
      </c>
      <c r="C644" s="16" t="s">
        <v>3337</v>
      </c>
      <c r="D644" s="32" t="s">
        <v>1458</v>
      </c>
      <c r="E644" s="118"/>
      <c r="F644" s="119" t="s">
        <v>128</v>
      </c>
      <c r="G644" s="30" t="s">
        <v>128</v>
      </c>
      <c r="H644" s="30" t="s">
        <v>128</v>
      </c>
      <c r="I644" s="30" t="s">
        <v>128</v>
      </c>
      <c r="J644" s="30" t="s">
        <v>21</v>
      </c>
      <c r="K644" s="30" t="s">
        <v>21</v>
      </c>
      <c r="L644" s="22"/>
      <c r="M644" s="20"/>
      <c r="N644" s="20"/>
      <c r="O644" s="20"/>
      <c r="P644" s="20"/>
      <c r="Q644" s="20"/>
      <c r="R644" s="20"/>
      <c r="S644" s="120"/>
      <c r="T644" s="181" t="str">
        <f>Table3[[#This Row],[Column12]]</f>
        <v>Auto:</v>
      </c>
      <c r="U644" s="25"/>
      <c r="V644" s="51" t="str">
        <f>IF(Table3[[#This Row],[TagOrderMethod]]="Ratio:","plants per 1 tag",IF(Table3[[#This Row],[TagOrderMethod]]="tags included","",IF(Table3[[#This Row],[TagOrderMethod]]="Qty:","tags",IF(Table3[[#This Row],[TagOrderMethod]]="Auto:",IF(U644&lt;&gt;"","tags","")))))</f>
        <v/>
      </c>
      <c r="W644" s="17">
        <v>50</v>
      </c>
      <c r="X644" s="17" t="str">
        <f>IF(ISNUMBER(SEARCH("tag",Table3[[#This Row],[Notes]])), "Yes", "No")</f>
        <v>No</v>
      </c>
      <c r="Y644" s="17" t="str">
        <f>IF(Table3[[#This Row],[Column11]]="yes","tags included","Auto:")</f>
        <v>Auto:</v>
      </c>
      <c r="Z6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Row],[TagOrderMethod]]="Auto:",IF(U644&gt;0,U644,IF(COUNTBLANK(L644:S644)=8,"",(IF(Table3[[#This Row],[Column11]]&lt;&gt;"no",Table3[[#This Row],[Size]]*(SUM(Table3[[#This Row],[Date 1]:[Date 8]])),"")))),""))),(Table3[[#This Row],[Bundle]])),"")</f>
        <v/>
      </c>
      <c r="AB644" s="94" t="str">
        <f t="shared" si="11"/>
        <v/>
      </c>
      <c r="AC644" s="75"/>
      <c r="AD644" s="42"/>
      <c r="AE644" s="43"/>
      <c r="AF644" s="44"/>
      <c r="AG644" s="134" t="s">
        <v>2880</v>
      </c>
      <c r="AH644" s="134" t="s">
        <v>2881</v>
      </c>
      <c r="AI644" s="134" t="s">
        <v>2882</v>
      </c>
      <c r="AJ644" s="134" t="s">
        <v>2883</v>
      </c>
      <c r="AK644" s="134" t="s">
        <v>21</v>
      </c>
      <c r="AL644" s="134" t="s">
        <v>21</v>
      </c>
      <c r="AM644" s="134" t="b">
        <f>IF(AND(Table3[[#This Row],[Column68]]=TRUE,COUNTBLANK(Table3[[#This Row],[Date 1]:[Date 8]])=8),TRUE,FALSE)</f>
        <v>0</v>
      </c>
      <c r="AN644" s="134" t="b">
        <f>COUNTIF(Table3[[#This Row],[512]:[51]],"yes")&gt;0</f>
        <v>0</v>
      </c>
      <c r="AO644" s="45" t="str">
        <f>IF(Table3[[#This Row],[512]]="yes",Table3[[#This Row],[Column1]],"")</f>
        <v/>
      </c>
      <c r="AP644" s="45" t="str">
        <f>IF(Table3[[#This Row],[250]]="yes",Table3[[#This Row],[Column1.5]],"")</f>
        <v/>
      </c>
      <c r="AQ644" s="45" t="str">
        <f>IF(Table3[[#This Row],[288]]="yes",Table3[[#This Row],[Column2]],"")</f>
        <v/>
      </c>
      <c r="AR644" s="45" t="str">
        <f>IF(Table3[[#This Row],[144]]="yes",Table3[[#This Row],[Column3]],"")</f>
        <v/>
      </c>
      <c r="AS644" s="45" t="str">
        <f>IF(Table3[[#This Row],[26]]="yes",Table3[[#This Row],[Column4]],"")</f>
        <v/>
      </c>
      <c r="AT644" s="45" t="str">
        <f>IF(Table3[[#This Row],[51]]="yes",Table3[[#This Row],[Column5]],"")</f>
        <v/>
      </c>
      <c r="AU644" s="29" t="str">
        <f>IF(COUNTBLANK(Table3[[#This Row],[Date 1]:[Date 8]])=7,IF(Table3[[#This Row],[Column9]]&lt;&gt;"",IF(SUM(L644:S644)&lt;&gt;0,Table3[[#This Row],[Column9]],""),""),(SUBSTITUTE(TRIM(SUBSTITUTE(AO644&amp;","&amp;AP644&amp;","&amp;AQ644&amp;","&amp;AR644&amp;","&amp;AS644&amp;","&amp;AT644&amp;",",","," "))," ",", ")))</f>
        <v/>
      </c>
      <c r="AV644" s="35" t="str">
        <f>IF(COUNTBLANK(L644:AC644)&lt;&gt;13,IF(Table3[[#This Row],[Comments]]="Please order in multiples of 20. Minimum order of 100.",IF(COUNTBLANK(Table3[[#This Row],[Date 1]:[Order]])=12,"",1),1),IF(OR(F644="yes",G644="yes",H644="yes",I644="yes",J644="yes",K644="yes"="yes"),1,""))</f>
        <v/>
      </c>
    </row>
    <row r="645" spans="2:48" ht="36" thickBot="1" x14ac:dyDescent="0.4">
      <c r="B645" s="164">
        <v>8575</v>
      </c>
      <c r="C645" s="16" t="s">
        <v>3337</v>
      </c>
      <c r="D645" s="32" t="s">
        <v>512</v>
      </c>
      <c r="E645" s="118"/>
      <c r="F645" s="119" t="s">
        <v>128</v>
      </c>
      <c r="G645" s="30" t="s">
        <v>128</v>
      </c>
      <c r="H645" s="30" t="s">
        <v>128</v>
      </c>
      <c r="I645" s="30" t="s">
        <v>128</v>
      </c>
      <c r="J645" s="30" t="s">
        <v>21</v>
      </c>
      <c r="K645" s="30" t="s">
        <v>21</v>
      </c>
      <c r="L645" s="22"/>
      <c r="M645" s="20"/>
      <c r="N645" s="20"/>
      <c r="O645" s="20"/>
      <c r="P645" s="20"/>
      <c r="Q645" s="20"/>
      <c r="R645" s="20"/>
      <c r="S645" s="120"/>
      <c r="T645" s="181" t="str">
        <f>Table3[[#This Row],[Column12]]</f>
        <v>Auto:</v>
      </c>
      <c r="U645" s="25"/>
      <c r="V645" s="51" t="str">
        <f>IF(Table3[[#This Row],[TagOrderMethod]]="Ratio:","plants per 1 tag",IF(Table3[[#This Row],[TagOrderMethod]]="tags included","",IF(Table3[[#This Row],[TagOrderMethod]]="Qty:","tags",IF(Table3[[#This Row],[TagOrderMethod]]="Auto:",IF(U645&lt;&gt;"","tags","")))))</f>
        <v/>
      </c>
      <c r="W645" s="17">
        <v>50</v>
      </c>
      <c r="X645" s="17" t="str">
        <f>IF(ISNUMBER(SEARCH("tag",Table3[[#This Row],[Notes]])), "Yes", "No")</f>
        <v>No</v>
      </c>
      <c r="Y645" s="17" t="str">
        <f>IF(Table3[[#This Row],[Column11]]="yes","tags included","Auto:")</f>
        <v>Auto:</v>
      </c>
      <c r="Z6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Row],[TagOrderMethod]]="Auto:",IF(U645&gt;0,U645,IF(COUNTBLANK(L645:S645)=8,"",(IF(Table3[[#This Row],[Column11]]&lt;&gt;"no",Table3[[#This Row],[Size]]*(SUM(Table3[[#This Row],[Date 1]:[Date 8]])),"")))),""))),(Table3[[#This Row],[Bundle]])),"")</f>
        <v/>
      </c>
      <c r="AB645" s="94" t="str">
        <f t="shared" si="11"/>
        <v/>
      </c>
      <c r="AC645" s="75"/>
      <c r="AD645" s="42"/>
      <c r="AE645" s="43"/>
      <c r="AF645" s="44"/>
      <c r="AG645" s="134" t="s">
        <v>2884</v>
      </c>
      <c r="AH645" s="134" t="s">
        <v>2885</v>
      </c>
      <c r="AI645" s="134" t="s">
        <v>2886</v>
      </c>
      <c r="AJ645" s="134" t="s">
        <v>2887</v>
      </c>
      <c r="AK645" s="134" t="s">
        <v>21</v>
      </c>
      <c r="AL645" s="134" t="s">
        <v>21</v>
      </c>
      <c r="AM645" s="134" t="b">
        <f>IF(AND(Table3[[#This Row],[Column68]]=TRUE,COUNTBLANK(Table3[[#This Row],[Date 1]:[Date 8]])=8),TRUE,FALSE)</f>
        <v>0</v>
      </c>
      <c r="AN645" s="134" t="b">
        <f>COUNTIF(Table3[[#This Row],[512]:[51]],"yes")&gt;0</f>
        <v>0</v>
      </c>
      <c r="AO645" s="45" t="str">
        <f>IF(Table3[[#This Row],[512]]="yes",Table3[[#This Row],[Column1]],"")</f>
        <v/>
      </c>
      <c r="AP645" s="45" t="str">
        <f>IF(Table3[[#This Row],[250]]="yes",Table3[[#This Row],[Column1.5]],"")</f>
        <v/>
      </c>
      <c r="AQ645" s="45" t="str">
        <f>IF(Table3[[#This Row],[288]]="yes",Table3[[#This Row],[Column2]],"")</f>
        <v/>
      </c>
      <c r="AR645" s="45" t="str">
        <f>IF(Table3[[#This Row],[144]]="yes",Table3[[#This Row],[Column3]],"")</f>
        <v/>
      </c>
      <c r="AS645" s="45" t="str">
        <f>IF(Table3[[#This Row],[26]]="yes",Table3[[#This Row],[Column4]],"")</f>
        <v/>
      </c>
      <c r="AT645" s="45" t="str">
        <f>IF(Table3[[#This Row],[51]]="yes",Table3[[#This Row],[Column5]],"")</f>
        <v/>
      </c>
      <c r="AU645" s="29" t="str">
        <f>IF(COUNTBLANK(Table3[[#This Row],[Date 1]:[Date 8]])=7,IF(Table3[[#This Row],[Column9]]&lt;&gt;"",IF(SUM(L645:S645)&lt;&gt;0,Table3[[#This Row],[Column9]],""),""),(SUBSTITUTE(TRIM(SUBSTITUTE(AO645&amp;","&amp;AP645&amp;","&amp;AQ645&amp;","&amp;AR645&amp;","&amp;AS645&amp;","&amp;AT645&amp;",",","," "))," ",", ")))</f>
        <v/>
      </c>
      <c r="AV645" s="35" t="str">
        <f>IF(COUNTBLANK(L645:AC645)&lt;&gt;13,IF(Table3[[#This Row],[Comments]]="Please order in multiples of 20. Minimum order of 100.",IF(COUNTBLANK(Table3[[#This Row],[Date 1]:[Order]])=12,"",1),1),IF(OR(F645="yes",G645="yes",H645="yes",I645="yes",J645="yes",K645="yes"="yes"),1,""))</f>
        <v/>
      </c>
    </row>
    <row r="646" spans="2:48" ht="36" thickBot="1" x14ac:dyDescent="0.4">
      <c r="B646" s="164">
        <v>8578</v>
      </c>
      <c r="C646" s="16" t="s">
        <v>3337</v>
      </c>
      <c r="D646" s="32" t="s">
        <v>982</v>
      </c>
      <c r="E646" s="118"/>
      <c r="F646" s="119" t="s">
        <v>128</v>
      </c>
      <c r="G646" s="30" t="s">
        <v>128</v>
      </c>
      <c r="H646" s="30" t="s">
        <v>128</v>
      </c>
      <c r="I646" s="30" t="s">
        <v>128</v>
      </c>
      <c r="J646" s="30" t="s">
        <v>21</v>
      </c>
      <c r="K646" s="30" t="s">
        <v>21</v>
      </c>
      <c r="L646" s="22"/>
      <c r="M646" s="20"/>
      <c r="N646" s="20"/>
      <c r="O646" s="20"/>
      <c r="P646" s="20"/>
      <c r="Q646" s="20"/>
      <c r="R646" s="20"/>
      <c r="S646" s="120"/>
      <c r="T646" s="181" t="str">
        <f>Table3[[#This Row],[Column12]]</f>
        <v>Auto:</v>
      </c>
      <c r="U646" s="25"/>
      <c r="V646" s="51" t="str">
        <f>IF(Table3[[#This Row],[TagOrderMethod]]="Ratio:","plants per 1 tag",IF(Table3[[#This Row],[TagOrderMethod]]="tags included","",IF(Table3[[#This Row],[TagOrderMethod]]="Qty:","tags",IF(Table3[[#This Row],[TagOrderMethod]]="Auto:",IF(U646&lt;&gt;"","tags","")))))</f>
        <v/>
      </c>
      <c r="W646" s="17">
        <v>50</v>
      </c>
      <c r="X646" s="17" t="str">
        <f>IF(ISNUMBER(SEARCH("tag",Table3[[#This Row],[Notes]])), "Yes", "No")</f>
        <v>No</v>
      </c>
      <c r="Y646" s="17" t="str">
        <f>IF(Table3[[#This Row],[Column11]]="yes","tags included","Auto:")</f>
        <v>Auto:</v>
      </c>
      <c r="Z6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Row],[TagOrderMethod]]="Auto:",IF(U646&gt;0,U646,IF(COUNTBLANK(L646:S646)=8,"",(IF(Table3[[#This Row],[Column11]]&lt;&gt;"no",Table3[[#This Row],[Size]]*(SUM(Table3[[#This Row],[Date 1]:[Date 8]])),"")))),""))),(Table3[[#This Row],[Bundle]])),"")</f>
        <v/>
      </c>
      <c r="AB646" s="94" t="str">
        <f t="shared" si="11"/>
        <v/>
      </c>
      <c r="AC646" s="75"/>
      <c r="AD646" s="42"/>
      <c r="AE646" s="43"/>
      <c r="AF646" s="44"/>
      <c r="AG646" s="134" t="s">
        <v>2888</v>
      </c>
      <c r="AH646" s="134" t="s">
        <v>2889</v>
      </c>
      <c r="AI646" s="134" t="s">
        <v>2890</v>
      </c>
      <c r="AJ646" s="134" t="s">
        <v>2891</v>
      </c>
      <c r="AK646" s="134" t="s">
        <v>21</v>
      </c>
      <c r="AL646" s="134" t="s">
        <v>21</v>
      </c>
      <c r="AM646" s="134" t="b">
        <f>IF(AND(Table3[[#This Row],[Column68]]=TRUE,COUNTBLANK(Table3[[#This Row],[Date 1]:[Date 8]])=8),TRUE,FALSE)</f>
        <v>0</v>
      </c>
      <c r="AN646" s="134" t="b">
        <f>COUNTIF(Table3[[#This Row],[512]:[51]],"yes")&gt;0</f>
        <v>0</v>
      </c>
      <c r="AO646" s="45" t="str">
        <f>IF(Table3[[#This Row],[512]]="yes",Table3[[#This Row],[Column1]],"")</f>
        <v/>
      </c>
      <c r="AP646" s="45" t="str">
        <f>IF(Table3[[#This Row],[250]]="yes",Table3[[#This Row],[Column1.5]],"")</f>
        <v/>
      </c>
      <c r="AQ646" s="45" t="str">
        <f>IF(Table3[[#This Row],[288]]="yes",Table3[[#This Row],[Column2]],"")</f>
        <v/>
      </c>
      <c r="AR646" s="45" t="str">
        <f>IF(Table3[[#This Row],[144]]="yes",Table3[[#This Row],[Column3]],"")</f>
        <v/>
      </c>
      <c r="AS646" s="45" t="str">
        <f>IF(Table3[[#This Row],[26]]="yes",Table3[[#This Row],[Column4]],"")</f>
        <v/>
      </c>
      <c r="AT646" s="45" t="str">
        <f>IF(Table3[[#This Row],[51]]="yes",Table3[[#This Row],[Column5]],"")</f>
        <v/>
      </c>
      <c r="AU646" s="29" t="str">
        <f>IF(COUNTBLANK(Table3[[#This Row],[Date 1]:[Date 8]])=7,IF(Table3[[#This Row],[Column9]]&lt;&gt;"",IF(SUM(L646:S646)&lt;&gt;0,Table3[[#This Row],[Column9]],""),""),(SUBSTITUTE(TRIM(SUBSTITUTE(AO646&amp;","&amp;AP646&amp;","&amp;AQ646&amp;","&amp;AR646&amp;","&amp;AS646&amp;","&amp;AT646&amp;",",","," "))," ",", ")))</f>
        <v/>
      </c>
      <c r="AV646" s="35" t="str">
        <f>IF(COUNTBLANK(L646:AC646)&lt;&gt;13,IF(Table3[[#This Row],[Comments]]="Please order in multiples of 20. Minimum order of 100.",IF(COUNTBLANK(Table3[[#This Row],[Date 1]:[Order]])=12,"",1),1),IF(OR(F646="yes",G646="yes",H646="yes",I646="yes",J646="yes",K646="yes"="yes"),1,""))</f>
        <v/>
      </c>
    </row>
    <row r="647" spans="2:48" ht="36" thickBot="1" x14ac:dyDescent="0.4">
      <c r="B647" s="164">
        <v>8581</v>
      </c>
      <c r="C647" s="16" t="s">
        <v>3337</v>
      </c>
      <c r="D647" s="32" t="s">
        <v>513</v>
      </c>
      <c r="E647" s="118"/>
      <c r="F647" s="119" t="s">
        <v>128</v>
      </c>
      <c r="G647" s="30" t="s">
        <v>128</v>
      </c>
      <c r="H647" s="30" t="s">
        <v>128</v>
      </c>
      <c r="I647" s="30" t="s">
        <v>128</v>
      </c>
      <c r="J647" s="30" t="s">
        <v>21</v>
      </c>
      <c r="K647" s="30" t="s">
        <v>21</v>
      </c>
      <c r="L647" s="22"/>
      <c r="M647" s="20"/>
      <c r="N647" s="20"/>
      <c r="O647" s="20"/>
      <c r="P647" s="20"/>
      <c r="Q647" s="20"/>
      <c r="R647" s="20"/>
      <c r="S647" s="120"/>
      <c r="T647" s="181" t="str">
        <f>Table3[[#This Row],[Column12]]</f>
        <v>Auto:</v>
      </c>
      <c r="U647" s="25"/>
      <c r="V647" s="51" t="str">
        <f>IF(Table3[[#This Row],[TagOrderMethod]]="Ratio:","plants per 1 tag",IF(Table3[[#This Row],[TagOrderMethod]]="tags included","",IF(Table3[[#This Row],[TagOrderMethod]]="Qty:","tags",IF(Table3[[#This Row],[TagOrderMethod]]="Auto:",IF(U647&lt;&gt;"","tags","")))))</f>
        <v/>
      </c>
      <c r="W647" s="17">
        <v>50</v>
      </c>
      <c r="X647" s="17" t="str">
        <f>IF(ISNUMBER(SEARCH("tag",Table3[[#This Row],[Notes]])), "Yes", "No")</f>
        <v>No</v>
      </c>
      <c r="Y647" s="17" t="str">
        <f>IF(Table3[[#This Row],[Column11]]="yes","tags included","Auto:")</f>
        <v>Auto:</v>
      </c>
      <c r="Z6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Row],[TagOrderMethod]]="Auto:",IF(U647&gt;0,U647,IF(COUNTBLANK(L647:S647)=8,"",(IF(Table3[[#This Row],[Column11]]&lt;&gt;"no",Table3[[#This Row],[Size]]*(SUM(Table3[[#This Row],[Date 1]:[Date 8]])),"")))),""))),(Table3[[#This Row],[Bundle]])),"")</f>
        <v/>
      </c>
      <c r="AB647" s="94" t="str">
        <f t="shared" si="11"/>
        <v/>
      </c>
      <c r="AC647" s="75"/>
      <c r="AD647" s="42"/>
      <c r="AE647" s="43"/>
      <c r="AF647" s="44"/>
      <c r="AG647" s="134" t="s">
        <v>2892</v>
      </c>
      <c r="AH647" s="134" t="s">
        <v>2893</v>
      </c>
      <c r="AI647" s="134" t="s">
        <v>2894</v>
      </c>
      <c r="AJ647" s="134" t="s">
        <v>2895</v>
      </c>
      <c r="AK647" s="134" t="s">
        <v>21</v>
      </c>
      <c r="AL647" s="134" t="s">
        <v>21</v>
      </c>
      <c r="AM647" s="134" t="b">
        <f>IF(AND(Table3[[#This Row],[Column68]]=TRUE,COUNTBLANK(Table3[[#This Row],[Date 1]:[Date 8]])=8),TRUE,FALSE)</f>
        <v>0</v>
      </c>
      <c r="AN647" s="134" t="b">
        <f>COUNTIF(Table3[[#This Row],[512]:[51]],"yes")&gt;0</f>
        <v>0</v>
      </c>
      <c r="AO647" s="45" t="str">
        <f>IF(Table3[[#This Row],[512]]="yes",Table3[[#This Row],[Column1]],"")</f>
        <v/>
      </c>
      <c r="AP647" s="45" t="str">
        <f>IF(Table3[[#This Row],[250]]="yes",Table3[[#This Row],[Column1.5]],"")</f>
        <v/>
      </c>
      <c r="AQ647" s="45" t="str">
        <f>IF(Table3[[#This Row],[288]]="yes",Table3[[#This Row],[Column2]],"")</f>
        <v/>
      </c>
      <c r="AR647" s="45" t="str">
        <f>IF(Table3[[#This Row],[144]]="yes",Table3[[#This Row],[Column3]],"")</f>
        <v/>
      </c>
      <c r="AS647" s="45" t="str">
        <f>IF(Table3[[#This Row],[26]]="yes",Table3[[#This Row],[Column4]],"")</f>
        <v/>
      </c>
      <c r="AT647" s="45" t="str">
        <f>IF(Table3[[#This Row],[51]]="yes",Table3[[#This Row],[Column5]],"")</f>
        <v/>
      </c>
      <c r="AU647" s="29" t="str">
        <f>IF(COUNTBLANK(Table3[[#This Row],[Date 1]:[Date 8]])=7,IF(Table3[[#This Row],[Column9]]&lt;&gt;"",IF(SUM(L647:S647)&lt;&gt;0,Table3[[#This Row],[Column9]],""),""),(SUBSTITUTE(TRIM(SUBSTITUTE(AO647&amp;","&amp;AP647&amp;","&amp;AQ647&amp;","&amp;AR647&amp;","&amp;AS647&amp;","&amp;AT647&amp;",",","," "))," ",", ")))</f>
        <v/>
      </c>
      <c r="AV647" s="35" t="str">
        <f>IF(COUNTBLANK(L647:AC647)&lt;&gt;13,IF(Table3[[#This Row],[Comments]]="Please order in multiples of 20. Minimum order of 100.",IF(COUNTBLANK(Table3[[#This Row],[Date 1]:[Order]])=12,"",1),1),IF(OR(F647="yes",G647="yes",H647="yes",I647="yes",J647="yes",K647="yes"="yes"),1,""))</f>
        <v/>
      </c>
    </row>
    <row r="648" spans="2:48" ht="36" thickBot="1" x14ac:dyDescent="0.4">
      <c r="B648" s="164">
        <v>8584</v>
      </c>
      <c r="C648" s="16" t="s">
        <v>3337</v>
      </c>
      <c r="D648" s="32" t="s">
        <v>983</v>
      </c>
      <c r="E648" s="118"/>
      <c r="F648" s="119" t="s">
        <v>128</v>
      </c>
      <c r="G648" s="30" t="s">
        <v>128</v>
      </c>
      <c r="H648" s="30" t="s">
        <v>128</v>
      </c>
      <c r="I648" s="30" t="s">
        <v>128</v>
      </c>
      <c r="J648" s="30" t="s">
        <v>21</v>
      </c>
      <c r="K648" s="30" t="s">
        <v>21</v>
      </c>
      <c r="L648" s="22"/>
      <c r="M648" s="20"/>
      <c r="N648" s="20"/>
      <c r="O648" s="20"/>
      <c r="P648" s="20"/>
      <c r="Q648" s="20"/>
      <c r="R648" s="20"/>
      <c r="S648" s="120"/>
      <c r="T648" s="181" t="str">
        <f>Table3[[#This Row],[Column12]]</f>
        <v>Auto:</v>
      </c>
      <c r="U648" s="25"/>
      <c r="V648" s="51" t="str">
        <f>IF(Table3[[#This Row],[TagOrderMethod]]="Ratio:","plants per 1 tag",IF(Table3[[#This Row],[TagOrderMethod]]="tags included","",IF(Table3[[#This Row],[TagOrderMethod]]="Qty:","tags",IF(Table3[[#This Row],[TagOrderMethod]]="Auto:",IF(U648&lt;&gt;"","tags","")))))</f>
        <v/>
      </c>
      <c r="W648" s="17">
        <v>50</v>
      </c>
      <c r="X648" s="17" t="str">
        <f>IF(ISNUMBER(SEARCH("tag",Table3[[#This Row],[Notes]])), "Yes", "No")</f>
        <v>No</v>
      </c>
      <c r="Y648" s="17" t="str">
        <f>IF(Table3[[#This Row],[Column11]]="yes","tags included","Auto:")</f>
        <v>Auto:</v>
      </c>
      <c r="Z6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Row],[TagOrderMethod]]="Auto:",IF(U648&gt;0,U648,IF(COUNTBLANK(L648:S648)=8,"",(IF(Table3[[#This Row],[Column11]]&lt;&gt;"no",Table3[[#This Row],[Size]]*(SUM(Table3[[#This Row],[Date 1]:[Date 8]])),"")))),""))),(Table3[[#This Row],[Bundle]])),"")</f>
        <v/>
      </c>
      <c r="AB648" s="94" t="str">
        <f t="shared" si="11"/>
        <v/>
      </c>
      <c r="AC648" s="75"/>
      <c r="AD648" s="42"/>
      <c r="AE648" s="43"/>
      <c r="AF648" s="44"/>
      <c r="AG648" s="134" t="s">
        <v>5035</v>
      </c>
      <c r="AH648" s="134" t="s">
        <v>5036</v>
      </c>
      <c r="AI648" s="134" t="s">
        <v>5037</v>
      </c>
      <c r="AJ648" s="134" t="s">
        <v>5038</v>
      </c>
      <c r="AK648" s="134" t="s">
        <v>21</v>
      </c>
      <c r="AL648" s="134" t="s">
        <v>21</v>
      </c>
      <c r="AM648" s="134" t="b">
        <f>IF(AND(Table3[[#This Row],[Column68]]=TRUE,COUNTBLANK(Table3[[#This Row],[Date 1]:[Date 8]])=8),TRUE,FALSE)</f>
        <v>0</v>
      </c>
      <c r="AN648" s="134" t="b">
        <f>COUNTIF(Table3[[#This Row],[512]:[51]],"yes")&gt;0</f>
        <v>0</v>
      </c>
      <c r="AO648" s="45" t="str">
        <f>IF(Table3[[#This Row],[512]]="yes",Table3[[#This Row],[Column1]],"")</f>
        <v/>
      </c>
      <c r="AP648" s="45" t="str">
        <f>IF(Table3[[#This Row],[250]]="yes",Table3[[#This Row],[Column1.5]],"")</f>
        <v/>
      </c>
      <c r="AQ648" s="45" t="str">
        <f>IF(Table3[[#This Row],[288]]="yes",Table3[[#This Row],[Column2]],"")</f>
        <v/>
      </c>
      <c r="AR648" s="45" t="str">
        <f>IF(Table3[[#This Row],[144]]="yes",Table3[[#This Row],[Column3]],"")</f>
        <v/>
      </c>
      <c r="AS648" s="45" t="str">
        <f>IF(Table3[[#This Row],[26]]="yes",Table3[[#This Row],[Column4]],"")</f>
        <v/>
      </c>
      <c r="AT648" s="45" t="str">
        <f>IF(Table3[[#This Row],[51]]="yes",Table3[[#This Row],[Column5]],"")</f>
        <v/>
      </c>
      <c r="AU648" s="29" t="str">
        <f>IF(COUNTBLANK(Table3[[#This Row],[Date 1]:[Date 8]])=7,IF(Table3[[#This Row],[Column9]]&lt;&gt;"",IF(SUM(L648:S648)&lt;&gt;0,Table3[[#This Row],[Column9]],""),""),(SUBSTITUTE(TRIM(SUBSTITUTE(AO648&amp;","&amp;AP648&amp;","&amp;AQ648&amp;","&amp;AR648&amp;","&amp;AS648&amp;","&amp;AT648&amp;",",","," "))," ",", ")))</f>
        <v/>
      </c>
      <c r="AV648" s="35" t="str">
        <f>IF(COUNTBLANK(L648:AC648)&lt;&gt;13,IF(Table3[[#This Row],[Comments]]="Please order in multiples of 20. Minimum order of 100.",IF(COUNTBLANK(Table3[[#This Row],[Date 1]:[Order]])=12,"",1),1),IF(OR(F648="yes",G648="yes",H648="yes",I648="yes",J648="yes",K648="yes"="yes"),1,""))</f>
        <v/>
      </c>
    </row>
    <row r="649" spans="2:48" ht="36" thickBot="1" x14ac:dyDescent="0.4">
      <c r="B649" s="164">
        <v>8590</v>
      </c>
      <c r="C649" s="16" t="s">
        <v>3337</v>
      </c>
      <c r="D649" s="32" t="s">
        <v>3347</v>
      </c>
      <c r="E649" s="118"/>
      <c r="F649" s="119" t="s">
        <v>128</v>
      </c>
      <c r="G649" s="30" t="s">
        <v>21</v>
      </c>
      <c r="H649" s="30" t="s">
        <v>128</v>
      </c>
      <c r="I649" s="30" t="s">
        <v>128</v>
      </c>
      <c r="J649" s="30" t="s">
        <v>128</v>
      </c>
      <c r="K649" s="30" t="s">
        <v>21</v>
      </c>
      <c r="L649" s="22"/>
      <c r="M649" s="20"/>
      <c r="N649" s="20"/>
      <c r="O649" s="20"/>
      <c r="P649" s="20"/>
      <c r="Q649" s="20"/>
      <c r="R649" s="20"/>
      <c r="S649" s="120"/>
      <c r="T649" s="181" t="str">
        <f>Table3[[#This Row],[Column12]]</f>
        <v>Auto:</v>
      </c>
      <c r="U649" s="25"/>
      <c r="V649" s="51" t="str">
        <f>IF(Table3[[#This Row],[TagOrderMethod]]="Ratio:","plants per 1 tag",IF(Table3[[#This Row],[TagOrderMethod]]="tags included","",IF(Table3[[#This Row],[TagOrderMethod]]="Qty:","tags",IF(Table3[[#This Row],[TagOrderMethod]]="Auto:",IF(U649&lt;&gt;"","tags","")))))</f>
        <v/>
      </c>
      <c r="W649" s="17">
        <v>50</v>
      </c>
      <c r="X649" s="17" t="str">
        <f>IF(ISNUMBER(SEARCH("tag",Table3[[#This Row],[Notes]])), "Yes", "No")</f>
        <v>No</v>
      </c>
      <c r="Y649" s="17" t="str">
        <f>IF(Table3[[#This Row],[Column11]]="yes","tags included","Auto:")</f>
        <v>Auto:</v>
      </c>
      <c r="Z6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Row],[TagOrderMethod]]="Auto:",IF(U649&gt;0,U649,IF(COUNTBLANK(L649:S649)=8,"",(IF(Table3[[#This Row],[Column11]]&lt;&gt;"no",Table3[[#This Row],[Size]]*(SUM(Table3[[#This Row],[Date 1]:[Date 8]])),"")))),""))),(Table3[[#This Row],[Bundle]])),"")</f>
        <v/>
      </c>
      <c r="AB649" s="94" t="str">
        <f t="shared" si="11"/>
        <v/>
      </c>
      <c r="AC649" s="75"/>
      <c r="AD649" s="42"/>
      <c r="AE649" s="43"/>
      <c r="AF649" s="44"/>
      <c r="AG649" s="134" t="s">
        <v>2896</v>
      </c>
      <c r="AH649" s="134" t="s">
        <v>21</v>
      </c>
      <c r="AI649" s="134" t="s">
        <v>2897</v>
      </c>
      <c r="AJ649" s="134" t="s">
        <v>2898</v>
      </c>
      <c r="AK649" s="134" t="s">
        <v>5039</v>
      </c>
      <c r="AL649" s="134" t="s">
        <v>21</v>
      </c>
      <c r="AM649" s="134" t="b">
        <f>IF(AND(Table3[[#This Row],[Column68]]=TRUE,COUNTBLANK(Table3[[#This Row],[Date 1]:[Date 8]])=8),TRUE,FALSE)</f>
        <v>0</v>
      </c>
      <c r="AN649" s="134" t="b">
        <f>COUNTIF(Table3[[#This Row],[512]:[51]],"yes")&gt;0</f>
        <v>0</v>
      </c>
      <c r="AO649" s="45" t="str">
        <f>IF(Table3[[#This Row],[512]]="yes",Table3[[#This Row],[Column1]],"")</f>
        <v/>
      </c>
      <c r="AP649" s="45" t="str">
        <f>IF(Table3[[#This Row],[250]]="yes",Table3[[#This Row],[Column1.5]],"")</f>
        <v/>
      </c>
      <c r="AQ649" s="45" t="str">
        <f>IF(Table3[[#This Row],[288]]="yes",Table3[[#This Row],[Column2]],"")</f>
        <v/>
      </c>
      <c r="AR649" s="45" t="str">
        <f>IF(Table3[[#This Row],[144]]="yes",Table3[[#This Row],[Column3]],"")</f>
        <v/>
      </c>
      <c r="AS649" s="45" t="str">
        <f>IF(Table3[[#This Row],[26]]="yes",Table3[[#This Row],[Column4]],"")</f>
        <v/>
      </c>
      <c r="AT649" s="45" t="str">
        <f>IF(Table3[[#This Row],[51]]="yes",Table3[[#This Row],[Column5]],"")</f>
        <v/>
      </c>
      <c r="AU649" s="29" t="str">
        <f>IF(COUNTBLANK(Table3[[#This Row],[Date 1]:[Date 8]])=7,IF(Table3[[#This Row],[Column9]]&lt;&gt;"",IF(SUM(L649:S649)&lt;&gt;0,Table3[[#This Row],[Column9]],""),""),(SUBSTITUTE(TRIM(SUBSTITUTE(AO649&amp;","&amp;AP649&amp;","&amp;AQ649&amp;","&amp;AR649&amp;","&amp;AS649&amp;","&amp;AT649&amp;",",","," "))," ",", ")))</f>
        <v/>
      </c>
      <c r="AV649" s="35" t="str">
        <f>IF(COUNTBLANK(L649:AC649)&lt;&gt;13,IF(Table3[[#This Row],[Comments]]="Please order in multiples of 20. Minimum order of 100.",IF(COUNTBLANK(Table3[[#This Row],[Date 1]:[Order]])=12,"",1),1),IF(OR(F649="yes",G649="yes",H649="yes",I649="yes",J649="yes",K649="yes"="yes"),1,""))</f>
        <v/>
      </c>
    </row>
    <row r="650" spans="2:48" ht="36" thickBot="1" x14ac:dyDescent="0.4">
      <c r="B650" s="164">
        <v>8593</v>
      </c>
      <c r="C650" s="16" t="s">
        <v>3337</v>
      </c>
      <c r="D650" s="32" t="s">
        <v>779</v>
      </c>
      <c r="E650" s="118"/>
      <c r="F650" s="119" t="s">
        <v>128</v>
      </c>
      <c r="G650" s="30" t="s">
        <v>128</v>
      </c>
      <c r="H650" s="30" t="s">
        <v>128</v>
      </c>
      <c r="I650" s="30" t="s">
        <v>128</v>
      </c>
      <c r="J650" s="30" t="s">
        <v>21</v>
      </c>
      <c r="K650" s="30" t="s">
        <v>21</v>
      </c>
      <c r="L650" s="22"/>
      <c r="M650" s="20"/>
      <c r="N650" s="20"/>
      <c r="O650" s="20"/>
      <c r="P650" s="20"/>
      <c r="Q650" s="20"/>
      <c r="R650" s="20"/>
      <c r="S650" s="120"/>
      <c r="T650" s="181" t="str">
        <f>Table3[[#This Row],[Column12]]</f>
        <v>Auto:</v>
      </c>
      <c r="U650" s="25"/>
      <c r="V650" s="51" t="str">
        <f>IF(Table3[[#This Row],[TagOrderMethod]]="Ratio:","plants per 1 tag",IF(Table3[[#This Row],[TagOrderMethod]]="tags included","",IF(Table3[[#This Row],[TagOrderMethod]]="Qty:","tags",IF(Table3[[#This Row],[TagOrderMethod]]="Auto:",IF(U650&lt;&gt;"","tags","")))))</f>
        <v/>
      </c>
      <c r="W650" s="17">
        <v>50</v>
      </c>
      <c r="X650" s="17" t="str">
        <f>IF(ISNUMBER(SEARCH("tag",Table3[[#This Row],[Notes]])), "Yes", "No")</f>
        <v>No</v>
      </c>
      <c r="Y650" s="17" t="str">
        <f>IF(Table3[[#This Row],[Column11]]="yes","tags included","Auto:")</f>
        <v>Auto:</v>
      </c>
      <c r="Z6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Row],[TagOrderMethod]]="Auto:",IF(U650&gt;0,U650,IF(COUNTBLANK(L650:S650)=8,"",(IF(Table3[[#This Row],[Column11]]&lt;&gt;"no",Table3[[#This Row],[Size]]*(SUM(Table3[[#This Row],[Date 1]:[Date 8]])),"")))),""))),(Table3[[#This Row],[Bundle]])),"")</f>
        <v/>
      </c>
      <c r="AB650" s="94" t="str">
        <f t="shared" si="11"/>
        <v/>
      </c>
      <c r="AC650" s="75"/>
      <c r="AD650" s="42"/>
      <c r="AE650" s="43"/>
      <c r="AF650" s="44"/>
      <c r="AG650" s="134" t="s">
        <v>2899</v>
      </c>
      <c r="AH650" s="134" t="s">
        <v>2900</v>
      </c>
      <c r="AI650" s="134" t="s">
        <v>2901</v>
      </c>
      <c r="AJ650" s="134" t="s">
        <v>2902</v>
      </c>
      <c r="AK650" s="134" t="s">
        <v>21</v>
      </c>
      <c r="AL650" s="134" t="s">
        <v>21</v>
      </c>
      <c r="AM650" s="134" t="b">
        <f>IF(AND(Table3[[#This Row],[Column68]]=TRUE,COUNTBLANK(Table3[[#This Row],[Date 1]:[Date 8]])=8),TRUE,FALSE)</f>
        <v>0</v>
      </c>
      <c r="AN650" s="134" t="b">
        <f>COUNTIF(Table3[[#This Row],[512]:[51]],"yes")&gt;0</f>
        <v>0</v>
      </c>
      <c r="AO650" s="45" t="str">
        <f>IF(Table3[[#This Row],[512]]="yes",Table3[[#This Row],[Column1]],"")</f>
        <v/>
      </c>
      <c r="AP650" s="45" t="str">
        <f>IF(Table3[[#This Row],[250]]="yes",Table3[[#This Row],[Column1.5]],"")</f>
        <v/>
      </c>
      <c r="AQ650" s="45" t="str">
        <f>IF(Table3[[#This Row],[288]]="yes",Table3[[#This Row],[Column2]],"")</f>
        <v/>
      </c>
      <c r="AR650" s="45" t="str">
        <f>IF(Table3[[#This Row],[144]]="yes",Table3[[#This Row],[Column3]],"")</f>
        <v/>
      </c>
      <c r="AS650" s="45" t="str">
        <f>IF(Table3[[#This Row],[26]]="yes",Table3[[#This Row],[Column4]],"")</f>
        <v/>
      </c>
      <c r="AT650" s="45" t="str">
        <f>IF(Table3[[#This Row],[51]]="yes",Table3[[#This Row],[Column5]],"")</f>
        <v/>
      </c>
      <c r="AU650" s="29" t="str">
        <f>IF(COUNTBLANK(Table3[[#This Row],[Date 1]:[Date 8]])=7,IF(Table3[[#This Row],[Column9]]&lt;&gt;"",IF(SUM(L650:S650)&lt;&gt;0,Table3[[#This Row],[Column9]],""),""),(SUBSTITUTE(TRIM(SUBSTITUTE(AO650&amp;","&amp;AP650&amp;","&amp;AQ650&amp;","&amp;AR650&amp;","&amp;AS650&amp;","&amp;AT650&amp;",",","," "))," ",", ")))</f>
        <v/>
      </c>
      <c r="AV650" s="35" t="str">
        <f>IF(COUNTBLANK(L650:AC650)&lt;&gt;13,IF(Table3[[#This Row],[Comments]]="Please order in multiples of 20. Minimum order of 100.",IF(COUNTBLANK(Table3[[#This Row],[Date 1]:[Order]])=12,"",1),1),IF(OR(F650="yes",G650="yes",H650="yes",I650="yes",J650="yes",K650="yes"="yes"),1,""))</f>
        <v/>
      </c>
    </row>
    <row r="651" spans="2:48" ht="36" thickBot="1" x14ac:dyDescent="0.4">
      <c r="B651" s="164">
        <v>8596</v>
      </c>
      <c r="C651" s="16" t="s">
        <v>3337</v>
      </c>
      <c r="D651" s="32" t="s">
        <v>514</v>
      </c>
      <c r="E651" s="118"/>
      <c r="F651" s="119" t="s">
        <v>128</v>
      </c>
      <c r="G651" s="30" t="s">
        <v>128</v>
      </c>
      <c r="H651" s="30" t="s">
        <v>128</v>
      </c>
      <c r="I651" s="30" t="s">
        <v>128</v>
      </c>
      <c r="J651" s="30" t="s">
        <v>21</v>
      </c>
      <c r="K651" s="30" t="s">
        <v>21</v>
      </c>
      <c r="L651" s="22"/>
      <c r="M651" s="20"/>
      <c r="N651" s="20"/>
      <c r="O651" s="20"/>
      <c r="P651" s="20"/>
      <c r="Q651" s="20"/>
      <c r="R651" s="20"/>
      <c r="S651" s="120"/>
      <c r="T651" s="181" t="str">
        <f>Table3[[#This Row],[Column12]]</f>
        <v>Auto:</v>
      </c>
      <c r="U651" s="25"/>
      <c r="V651" s="51" t="str">
        <f>IF(Table3[[#This Row],[TagOrderMethod]]="Ratio:","plants per 1 tag",IF(Table3[[#This Row],[TagOrderMethod]]="tags included","",IF(Table3[[#This Row],[TagOrderMethod]]="Qty:","tags",IF(Table3[[#This Row],[TagOrderMethod]]="Auto:",IF(U651&lt;&gt;"","tags","")))))</f>
        <v/>
      </c>
      <c r="W651" s="17">
        <v>50</v>
      </c>
      <c r="X651" s="17" t="str">
        <f>IF(ISNUMBER(SEARCH("tag",Table3[[#This Row],[Notes]])), "Yes", "No")</f>
        <v>No</v>
      </c>
      <c r="Y651" s="17" t="str">
        <f>IF(Table3[[#This Row],[Column11]]="yes","tags included","Auto:")</f>
        <v>Auto:</v>
      </c>
      <c r="Z6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Row],[TagOrderMethod]]="Auto:",IF(U651&gt;0,U651,IF(COUNTBLANK(L651:S651)=8,"",(IF(Table3[[#This Row],[Column11]]&lt;&gt;"no",Table3[[#This Row],[Size]]*(SUM(Table3[[#This Row],[Date 1]:[Date 8]])),"")))),""))),(Table3[[#This Row],[Bundle]])),"")</f>
        <v/>
      </c>
      <c r="AB651" s="94" t="str">
        <f t="shared" si="11"/>
        <v/>
      </c>
      <c r="AC651" s="75"/>
      <c r="AD651" s="42"/>
      <c r="AE651" s="43"/>
      <c r="AF651" s="44"/>
      <c r="AG651" s="134" t="s">
        <v>2903</v>
      </c>
      <c r="AH651" s="134" t="s">
        <v>2904</v>
      </c>
      <c r="AI651" s="134" t="s">
        <v>2905</v>
      </c>
      <c r="AJ651" s="134" t="s">
        <v>2906</v>
      </c>
      <c r="AK651" s="134" t="s">
        <v>21</v>
      </c>
      <c r="AL651" s="134" t="s">
        <v>21</v>
      </c>
      <c r="AM651" s="134" t="b">
        <f>IF(AND(Table3[[#This Row],[Column68]]=TRUE,COUNTBLANK(Table3[[#This Row],[Date 1]:[Date 8]])=8),TRUE,FALSE)</f>
        <v>0</v>
      </c>
      <c r="AN651" s="134" t="b">
        <f>COUNTIF(Table3[[#This Row],[512]:[51]],"yes")&gt;0</f>
        <v>0</v>
      </c>
      <c r="AO651" s="45" t="str">
        <f>IF(Table3[[#This Row],[512]]="yes",Table3[[#This Row],[Column1]],"")</f>
        <v/>
      </c>
      <c r="AP651" s="45" t="str">
        <f>IF(Table3[[#This Row],[250]]="yes",Table3[[#This Row],[Column1.5]],"")</f>
        <v/>
      </c>
      <c r="AQ651" s="45" t="str">
        <f>IF(Table3[[#This Row],[288]]="yes",Table3[[#This Row],[Column2]],"")</f>
        <v/>
      </c>
      <c r="AR651" s="45" t="str">
        <f>IF(Table3[[#This Row],[144]]="yes",Table3[[#This Row],[Column3]],"")</f>
        <v/>
      </c>
      <c r="AS651" s="45" t="str">
        <f>IF(Table3[[#This Row],[26]]="yes",Table3[[#This Row],[Column4]],"")</f>
        <v/>
      </c>
      <c r="AT651" s="45" t="str">
        <f>IF(Table3[[#This Row],[51]]="yes",Table3[[#This Row],[Column5]],"")</f>
        <v/>
      </c>
      <c r="AU651" s="29" t="str">
        <f>IF(COUNTBLANK(Table3[[#This Row],[Date 1]:[Date 8]])=7,IF(Table3[[#This Row],[Column9]]&lt;&gt;"",IF(SUM(L651:S651)&lt;&gt;0,Table3[[#This Row],[Column9]],""),""),(SUBSTITUTE(TRIM(SUBSTITUTE(AO651&amp;","&amp;AP651&amp;","&amp;AQ651&amp;","&amp;AR651&amp;","&amp;AS651&amp;","&amp;AT651&amp;",",","," "))," ",", ")))</f>
        <v/>
      </c>
      <c r="AV651" s="35" t="str">
        <f>IF(COUNTBLANK(L651:AC651)&lt;&gt;13,IF(Table3[[#This Row],[Comments]]="Please order in multiples of 20. Minimum order of 100.",IF(COUNTBLANK(Table3[[#This Row],[Date 1]:[Order]])=12,"",1),1),IF(OR(F651="yes",G651="yes",H651="yes",I651="yes",J651="yes",K651="yes"="yes"),1,""))</f>
        <v/>
      </c>
    </row>
    <row r="652" spans="2:48" ht="36" thickBot="1" x14ac:dyDescent="0.4">
      <c r="B652" s="164">
        <v>8599</v>
      </c>
      <c r="C652" s="16" t="s">
        <v>3337</v>
      </c>
      <c r="D652" s="32" t="s">
        <v>3348</v>
      </c>
      <c r="E652" s="118"/>
      <c r="F652" s="119" t="s">
        <v>128</v>
      </c>
      <c r="G652" s="30" t="s">
        <v>21</v>
      </c>
      <c r="H652" s="30" t="s">
        <v>128</v>
      </c>
      <c r="I652" s="30" t="s">
        <v>128</v>
      </c>
      <c r="J652" s="30" t="s">
        <v>21</v>
      </c>
      <c r="K652" s="30" t="s">
        <v>21</v>
      </c>
      <c r="L652" s="22"/>
      <c r="M652" s="20"/>
      <c r="N652" s="20"/>
      <c r="O652" s="20"/>
      <c r="P652" s="20"/>
      <c r="Q652" s="20"/>
      <c r="R652" s="20"/>
      <c r="S652" s="120"/>
      <c r="T652" s="181" t="str">
        <f>Table3[[#This Row],[Column12]]</f>
        <v>Auto:</v>
      </c>
      <c r="U652" s="25"/>
      <c r="V652" s="51" t="str">
        <f>IF(Table3[[#This Row],[TagOrderMethod]]="Ratio:","plants per 1 tag",IF(Table3[[#This Row],[TagOrderMethod]]="tags included","",IF(Table3[[#This Row],[TagOrderMethod]]="Qty:","tags",IF(Table3[[#This Row],[TagOrderMethod]]="Auto:",IF(U652&lt;&gt;"","tags","")))))</f>
        <v/>
      </c>
      <c r="W652" s="17">
        <v>50</v>
      </c>
      <c r="X652" s="17" t="str">
        <f>IF(ISNUMBER(SEARCH("tag",Table3[[#This Row],[Notes]])), "Yes", "No")</f>
        <v>No</v>
      </c>
      <c r="Y652" s="17" t="str">
        <f>IF(Table3[[#This Row],[Column11]]="yes","tags included","Auto:")</f>
        <v>Auto:</v>
      </c>
      <c r="Z6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Row],[TagOrderMethod]]="Auto:",IF(U652&gt;0,U652,IF(COUNTBLANK(L652:S652)=8,"",(IF(Table3[[#This Row],[Column11]]&lt;&gt;"no",Table3[[#This Row],[Size]]*(SUM(Table3[[#This Row],[Date 1]:[Date 8]])),"")))),""))),(Table3[[#This Row],[Bundle]])),"")</f>
        <v/>
      </c>
      <c r="AB652" s="94" t="str">
        <f t="shared" si="11"/>
        <v/>
      </c>
      <c r="AC652" s="75"/>
      <c r="AD652" s="42"/>
      <c r="AE652" s="43"/>
      <c r="AF652" s="44"/>
      <c r="AG652" s="134" t="s">
        <v>5040</v>
      </c>
      <c r="AH652" s="134" t="s">
        <v>21</v>
      </c>
      <c r="AI652" s="134" t="s">
        <v>5041</v>
      </c>
      <c r="AJ652" s="134" t="s">
        <v>5042</v>
      </c>
      <c r="AK652" s="134" t="s">
        <v>21</v>
      </c>
      <c r="AL652" s="134" t="s">
        <v>21</v>
      </c>
      <c r="AM652" s="134" t="b">
        <f>IF(AND(Table3[[#This Row],[Column68]]=TRUE,COUNTBLANK(Table3[[#This Row],[Date 1]:[Date 8]])=8),TRUE,FALSE)</f>
        <v>0</v>
      </c>
      <c r="AN652" s="134" t="b">
        <f>COUNTIF(Table3[[#This Row],[512]:[51]],"yes")&gt;0</f>
        <v>0</v>
      </c>
      <c r="AO652" s="45" t="str">
        <f>IF(Table3[[#This Row],[512]]="yes",Table3[[#This Row],[Column1]],"")</f>
        <v/>
      </c>
      <c r="AP652" s="45" t="str">
        <f>IF(Table3[[#This Row],[250]]="yes",Table3[[#This Row],[Column1.5]],"")</f>
        <v/>
      </c>
      <c r="AQ652" s="45" t="str">
        <f>IF(Table3[[#This Row],[288]]="yes",Table3[[#This Row],[Column2]],"")</f>
        <v/>
      </c>
      <c r="AR652" s="45" t="str">
        <f>IF(Table3[[#This Row],[144]]="yes",Table3[[#This Row],[Column3]],"")</f>
        <v/>
      </c>
      <c r="AS652" s="45" t="str">
        <f>IF(Table3[[#This Row],[26]]="yes",Table3[[#This Row],[Column4]],"")</f>
        <v/>
      </c>
      <c r="AT652" s="45" t="str">
        <f>IF(Table3[[#This Row],[51]]="yes",Table3[[#This Row],[Column5]],"")</f>
        <v/>
      </c>
      <c r="AU652" s="29" t="str">
        <f>IF(COUNTBLANK(Table3[[#This Row],[Date 1]:[Date 8]])=7,IF(Table3[[#This Row],[Column9]]&lt;&gt;"",IF(SUM(L652:S652)&lt;&gt;0,Table3[[#This Row],[Column9]],""),""),(SUBSTITUTE(TRIM(SUBSTITUTE(AO652&amp;","&amp;AP652&amp;","&amp;AQ652&amp;","&amp;AR652&amp;","&amp;AS652&amp;","&amp;AT652&amp;",",","," "))," ",", ")))</f>
        <v/>
      </c>
      <c r="AV652" s="35" t="str">
        <f>IF(COUNTBLANK(L652:AC652)&lt;&gt;13,IF(Table3[[#This Row],[Comments]]="Please order in multiples of 20. Minimum order of 100.",IF(COUNTBLANK(Table3[[#This Row],[Date 1]:[Order]])=12,"",1),1),IF(OR(F652="yes",G652="yes",H652="yes",I652="yes",J652="yes",K652="yes"="yes"),1,""))</f>
        <v/>
      </c>
    </row>
    <row r="653" spans="2:48" ht="36" thickBot="1" x14ac:dyDescent="0.4">
      <c r="B653" s="164">
        <v>8602</v>
      </c>
      <c r="C653" s="16" t="s">
        <v>3337</v>
      </c>
      <c r="D653" s="32" t="s">
        <v>1459</v>
      </c>
      <c r="E653" s="118"/>
      <c r="F653" s="119" t="s">
        <v>128</v>
      </c>
      <c r="G653" s="30" t="s">
        <v>128</v>
      </c>
      <c r="H653" s="30" t="s">
        <v>128</v>
      </c>
      <c r="I653" s="30" t="s">
        <v>128</v>
      </c>
      <c r="J653" s="30" t="s">
        <v>21</v>
      </c>
      <c r="K653" s="30" t="s">
        <v>21</v>
      </c>
      <c r="L653" s="22"/>
      <c r="M653" s="20"/>
      <c r="N653" s="20"/>
      <c r="O653" s="20"/>
      <c r="P653" s="20"/>
      <c r="Q653" s="20"/>
      <c r="R653" s="20"/>
      <c r="S653" s="120"/>
      <c r="T653" s="181" t="str">
        <f>Table3[[#This Row],[Column12]]</f>
        <v>Auto:</v>
      </c>
      <c r="U653" s="25"/>
      <c r="V653" s="51" t="str">
        <f>IF(Table3[[#This Row],[TagOrderMethod]]="Ratio:","plants per 1 tag",IF(Table3[[#This Row],[TagOrderMethod]]="tags included","",IF(Table3[[#This Row],[TagOrderMethod]]="Qty:","tags",IF(Table3[[#This Row],[TagOrderMethod]]="Auto:",IF(U653&lt;&gt;"","tags","")))))</f>
        <v/>
      </c>
      <c r="W653" s="17">
        <v>50</v>
      </c>
      <c r="X653" s="17" t="str">
        <f>IF(ISNUMBER(SEARCH("tag",Table3[[#This Row],[Notes]])), "Yes", "No")</f>
        <v>No</v>
      </c>
      <c r="Y653" s="17" t="str">
        <f>IF(Table3[[#This Row],[Column11]]="yes","tags included","Auto:")</f>
        <v>Auto:</v>
      </c>
      <c r="Z6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Row],[TagOrderMethod]]="Auto:",IF(U653&gt;0,U653,IF(COUNTBLANK(L653:S653)=8,"",(IF(Table3[[#This Row],[Column11]]&lt;&gt;"no",Table3[[#This Row],[Size]]*(SUM(Table3[[#This Row],[Date 1]:[Date 8]])),"")))),""))),(Table3[[#This Row],[Bundle]])),"")</f>
        <v/>
      </c>
      <c r="AB653" s="94" t="str">
        <f t="shared" si="11"/>
        <v/>
      </c>
      <c r="AC653" s="75"/>
      <c r="AD653" s="42"/>
      <c r="AE653" s="43"/>
      <c r="AF653" s="44"/>
      <c r="AG653" s="134" t="s">
        <v>2907</v>
      </c>
      <c r="AH653" s="134" t="s">
        <v>2908</v>
      </c>
      <c r="AI653" s="134" t="s">
        <v>2909</v>
      </c>
      <c r="AJ653" s="134" t="s">
        <v>2910</v>
      </c>
      <c r="AK653" s="134" t="s">
        <v>21</v>
      </c>
      <c r="AL653" s="134" t="s">
        <v>21</v>
      </c>
      <c r="AM653" s="134" t="b">
        <f>IF(AND(Table3[[#This Row],[Column68]]=TRUE,COUNTBLANK(Table3[[#This Row],[Date 1]:[Date 8]])=8),TRUE,FALSE)</f>
        <v>0</v>
      </c>
      <c r="AN653" s="134" t="b">
        <f>COUNTIF(Table3[[#This Row],[512]:[51]],"yes")&gt;0</f>
        <v>0</v>
      </c>
      <c r="AO653" s="45" t="str">
        <f>IF(Table3[[#This Row],[512]]="yes",Table3[[#This Row],[Column1]],"")</f>
        <v/>
      </c>
      <c r="AP653" s="45" t="str">
        <f>IF(Table3[[#This Row],[250]]="yes",Table3[[#This Row],[Column1.5]],"")</f>
        <v/>
      </c>
      <c r="AQ653" s="45" t="str">
        <f>IF(Table3[[#This Row],[288]]="yes",Table3[[#This Row],[Column2]],"")</f>
        <v/>
      </c>
      <c r="AR653" s="45" t="str">
        <f>IF(Table3[[#This Row],[144]]="yes",Table3[[#This Row],[Column3]],"")</f>
        <v/>
      </c>
      <c r="AS653" s="45" t="str">
        <f>IF(Table3[[#This Row],[26]]="yes",Table3[[#This Row],[Column4]],"")</f>
        <v/>
      </c>
      <c r="AT653" s="45" t="str">
        <f>IF(Table3[[#This Row],[51]]="yes",Table3[[#This Row],[Column5]],"")</f>
        <v/>
      </c>
      <c r="AU653" s="29" t="str">
        <f>IF(COUNTBLANK(Table3[[#This Row],[Date 1]:[Date 8]])=7,IF(Table3[[#This Row],[Column9]]&lt;&gt;"",IF(SUM(L653:S653)&lt;&gt;0,Table3[[#This Row],[Column9]],""),""),(SUBSTITUTE(TRIM(SUBSTITUTE(AO653&amp;","&amp;AP653&amp;","&amp;AQ653&amp;","&amp;AR653&amp;","&amp;AS653&amp;","&amp;AT653&amp;",",","," "))," ",", ")))</f>
        <v/>
      </c>
      <c r="AV653" s="35" t="str">
        <f>IF(COUNTBLANK(L653:AC653)&lt;&gt;13,IF(Table3[[#This Row],[Comments]]="Please order in multiples of 20. Minimum order of 100.",IF(COUNTBLANK(Table3[[#This Row],[Date 1]:[Order]])=12,"",1),1),IF(OR(F653="yes",G653="yes",H653="yes",I653="yes",J653="yes",K653="yes"="yes"),1,""))</f>
        <v/>
      </c>
    </row>
    <row r="654" spans="2:48" ht="36" thickBot="1" x14ac:dyDescent="0.4">
      <c r="B654" s="164">
        <v>8608</v>
      </c>
      <c r="C654" s="16" t="s">
        <v>3337</v>
      </c>
      <c r="D654" s="32" t="s">
        <v>984</v>
      </c>
      <c r="E654" s="118"/>
      <c r="F654" s="119" t="s">
        <v>128</v>
      </c>
      <c r="G654" s="30" t="s">
        <v>128</v>
      </c>
      <c r="H654" s="30" t="s">
        <v>128</v>
      </c>
      <c r="I654" s="30" t="s">
        <v>128</v>
      </c>
      <c r="J654" s="30" t="s">
        <v>21</v>
      </c>
      <c r="K654" s="30" t="s">
        <v>21</v>
      </c>
      <c r="L654" s="22"/>
      <c r="M654" s="20"/>
      <c r="N654" s="20"/>
      <c r="O654" s="20"/>
      <c r="P654" s="20"/>
      <c r="Q654" s="20"/>
      <c r="R654" s="20"/>
      <c r="S654" s="120"/>
      <c r="T654" s="181" t="str">
        <f>Table3[[#This Row],[Column12]]</f>
        <v>Auto:</v>
      </c>
      <c r="U654" s="25"/>
      <c r="V654" s="51" t="str">
        <f>IF(Table3[[#This Row],[TagOrderMethod]]="Ratio:","plants per 1 tag",IF(Table3[[#This Row],[TagOrderMethod]]="tags included","",IF(Table3[[#This Row],[TagOrderMethod]]="Qty:","tags",IF(Table3[[#This Row],[TagOrderMethod]]="Auto:",IF(U654&lt;&gt;"","tags","")))))</f>
        <v/>
      </c>
      <c r="W654" s="17">
        <v>50</v>
      </c>
      <c r="X654" s="17" t="str">
        <f>IF(ISNUMBER(SEARCH("tag",Table3[[#This Row],[Notes]])), "Yes", "No")</f>
        <v>No</v>
      </c>
      <c r="Y654" s="17" t="str">
        <f>IF(Table3[[#This Row],[Column11]]="yes","tags included","Auto:")</f>
        <v>Auto:</v>
      </c>
      <c r="Z6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Row],[TagOrderMethod]]="Auto:",IF(U654&gt;0,U654,IF(COUNTBLANK(L654:S654)=8,"",(IF(Table3[[#This Row],[Column11]]&lt;&gt;"no",Table3[[#This Row],[Size]]*(SUM(Table3[[#This Row],[Date 1]:[Date 8]])),"")))),""))),(Table3[[#This Row],[Bundle]])),"")</f>
        <v/>
      </c>
      <c r="AB654" s="94" t="str">
        <f t="shared" si="11"/>
        <v/>
      </c>
      <c r="AC654" s="75"/>
      <c r="AD654" s="42"/>
      <c r="AE654" s="43"/>
      <c r="AF654" s="44"/>
      <c r="AG654" s="134" t="s">
        <v>2911</v>
      </c>
      <c r="AH654" s="134" t="s">
        <v>2912</v>
      </c>
      <c r="AI654" s="134" t="s">
        <v>2913</v>
      </c>
      <c r="AJ654" s="134" t="s">
        <v>2914</v>
      </c>
      <c r="AK654" s="134" t="s">
        <v>21</v>
      </c>
      <c r="AL654" s="134" t="s">
        <v>21</v>
      </c>
      <c r="AM654" s="134" t="b">
        <f>IF(AND(Table3[[#This Row],[Column68]]=TRUE,COUNTBLANK(Table3[[#This Row],[Date 1]:[Date 8]])=8),TRUE,FALSE)</f>
        <v>0</v>
      </c>
      <c r="AN654" s="134" t="b">
        <f>COUNTIF(Table3[[#This Row],[512]:[51]],"yes")&gt;0</f>
        <v>0</v>
      </c>
      <c r="AO654" s="45" t="str">
        <f>IF(Table3[[#This Row],[512]]="yes",Table3[[#This Row],[Column1]],"")</f>
        <v/>
      </c>
      <c r="AP654" s="45" t="str">
        <f>IF(Table3[[#This Row],[250]]="yes",Table3[[#This Row],[Column1.5]],"")</f>
        <v/>
      </c>
      <c r="AQ654" s="45" t="str">
        <f>IF(Table3[[#This Row],[288]]="yes",Table3[[#This Row],[Column2]],"")</f>
        <v/>
      </c>
      <c r="AR654" s="45" t="str">
        <f>IF(Table3[[#This Row],[144]]="yes",Table3[[#This Row],[Column3]],"")</f>
        <v/>
      </c>
      <c r="AS654" s="45" t="str">
        <f>IF(Table3[[#This Row],[26]]="yes",Table3[[#This Row],[Column4]],"")</f>
        <v/>
      </c>
      <c r="AT654" s="45" t="str">
        <f>IF(Table3[[#This Row],[51]]="yes",Table3[[#This Row],[Column5]],"")</f>
        <v/>
      </c>
      <c r="AU654" s="29" t="str">
        <f>IF(COUNTBLANK(Table3[[#This Row],[Date 1]:[Date 8]])=7,IF(Table3[[#This Row],[Column9]]&lt;&gt;"",IF(SUM(L654:S654)&lt;&gt;0,Table3[[#This Row],[Column9]],""),""),(SUBSTITUTE(TRIM(SUBSTITUTE(AO654&amp;","&amp;AP654&amp;","&amp;AQ654&amp;","&amp;AR654&amp;","&amp;AS654&amp;","&amp;AT654&amp;",",","," "))," ",", ")))</f>
        <v/>
      </c>
      <c r="AV654" s="35" t="str">
        <f>IF(COUNTBLANK(L654:AC654)&lt;&gt;13,IF(Table3[[#This Row],[Comments]]="Please order in multiples of 20. Minimum order of 100.",IF(COUNTBLANK(Table3[[#This Row],[Date 1]:[Order]])=12,"",1),1),IF(OR(F654="yes",G654="yes",H654="yes",I654="yes",J654="yes",K654="yes"="yes"),1,""))</f>
        <v/>
      </c>
    </row>
    <row r="655" spans="2:48" ht="36" thickBot="1" x14ac:dyDescent="0.4">
      <c r="B655" s="164">
        <v>8611</v>
      </c>
      <c r="C655" s="16" t="s">
        <v>3337</v>
      </c>
      <c r="D655" s="32" t="s">
        <v>985</v>
      </c>
      <c r="E655" s="118"/>
      <c r="F655" s="119" t="s">
        <v>128</v>
      </c>
      <c r="G655" s="30" t="s">
        <v>128</v>
      </c>
      <c r="H655" s="30" t="s">
        <v>128</v>
      </c>
      <c r="I655" s="30" t="s">
        <v>128</v>
      </c>
      <c r="J655" s="30" t="s">
        <v>21</v>
      </c>
      <c r="K655" s="30" t="s">
        <v>21</v>
      </c>
      <c r="L655" s="22"/>
      <c r="M655" s="20"/>
      <c r="N655" s="20"/>
      <c r="O655" s="20"/>
      <c r="P655" s="20"/>
      <c r="Q655" s="20"/>
      <c r="R655" s="20"/>
      <c r="S655" s="120"/>
      <c r="T655" s="181" t="str">
        <f>Table3[[#This Row],[Column12]]</f>
        <v>Auto:</v>
      </c>
      <c r="U655" s="25"/>
      <c r="V655" s="51" t="str">
        <f>IF(Table3[[#This Row],[TagOrderMethod]]="Ratio:","plants per 1 tag",IF(Table3[[#This Row],[TagOrderMethod]]="tags included","",IF(Table3[[#This Row],[TagOrderMethod]]="Qty:","tags",IF(Table3[[#This Row],[TagOrderMethod]]="Auto:",IF(U655&lt;&gt;"","tags","")))))</f>
        <v/>
      </c>
      <c r="W655" s="17">
        <v>50</v>
      </c>
      <c r="X655" s="17" t="str">
        <f>IF(ISNUMBER(SEARCH("tag",Table3[[#This Row],[Notes]])), "Yes", "No")</f>
        <v>No</v>
      </c>
      <c r="Y655" s="17" t="str">
        <f>IF(Table3[[#This Row],[Column11]]="yes","tags included","Auto:")</f>
        <v>Auto:</v>
      </c>
      <c r="Z6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Row],[TagOrderMethod]]="Auto:",IF(U655&gt;0,U655,IF(COUNTBLANK(L655:S655)=8,"",(IF(Table3[[#This Row],[Column11]]&lt;&gt;"no",Table3[[#This Row],[Size]]*(SUM(Table3[[#This Row],[Date 1]:[Date 8]])),"")))),""))),(Table3[[#This Row],[Bundle]])),"")</f>
        <v/>
      </c>
      <c r="AB655" s="94" t="str">
        <f t="shared" si="11"/>
        <v/>
      </c>
      <c r="AC655" s="75"/>
      <c r="AD655" s="42"/>
      <c r="AE655" s="43"/>
      <c r="AF655" s="44"/>
      <c r="AG655" s="134" t="s">
        <v>5043</v>
      </c>
      <c r="AH655" s="134" t="s">
        <v>5044</v>
      </c>
      <c r="AI655" s="134" t="s">
        <v>5045</v>
      </c>
      <c r="AJ655" s="134" t="s">
        <v>5046</v>
      </c>
      <c r="AK655" s="134" t="s">
        <v>21</v>
      </c>
      <c r="AL655" s="134" t="s">
        <v>21</v>
      </c>
      <c r="AM655" s="134" t="b">
        <f>IF(AND(Table3[[#This Row],[Column68]]=TRUE,COUNTBLANK(Table3[[#This Row],[Date 1]:[Date 8]])=8),TRUE,FALSE)</f>
        <v>0</v>
      </c>
      <c r="AN655" s="134" t="b">
        <f>COUNTIF(Table3[[#This Row],[512]:[51]],"yes")&gt;0</f>
        <v>0</v>
      </c>
      <c r="AO655" s="45" t="str">
        <f>IF(Table3[[#This Row],[512]]="yes",Table3[[#This Row],[Column1]],"")</f>
        <v/>
      </c>
      <c r="AP655" s="45" t="str">
        <f>IF(Table3[[#This Row],[250]]="yes",Table3[[#This Row],[Column1.5]],"")</f>
        <v/>
      </c>
      <c r="AQ655" s="45" t="str">
        <f>IF(Table3[[#This Row],[288]]="yes",Table3[[#This Row],[Column2]],"")</f>
        <v/>
      </c>
      <c r="AR655" s="45" t="str">
        <f>IF(Table3[[#This Row],[144]]="yes",Table3[[#This Row],[Column3]],"")</f>
        <v/>
      </c>
      <c r="AS655" s="45" t="str">
        <f>IF(Table3[[#This Row],[26]]="yes",Table3[[#This Row],[Column4]],"")</f>
        <v/>
      </c>
      <c r="AT655" s="45" t="str">
        <f>IF(Table3[[#This Row],[51]]="yes",Table3[[#This Row],[Column5]],"")</f>
        <v/>
      </c>
      <c r="AU655" s="29" t="str">
        <f>IF(COUNTBLANK(Table3[[#This Row],[Date 1]:[Date 8]])=7,IF(Table3[[#This Row],[Column9]]&lt;&gt;"",IF(SUM(L655:S655)&lt;&gt;0,Table3[[#This Row],[Column9]],""),""),(SUBSTITUTE(TRIM(SUBSTITUTE(AO655&amp;","&amp;AP655&amp;","&amp;AQ655&amp;","&amp;AR655&amp;","&amp;AS655&amp;","&amp;AT655&amp;",",","," "))," ",", ")))</f>
        <v/>
      </c>
      <c r="AV655" s="35" t="str">
        <f>IF(COUNTBLANK(L655:AC655)&lt;&gt;13,IF(Table3[[#This Row],[Comments]]="Please order in multiples of 20. Minimum order of 100.",IF(COUNTBLANK(Table3[[#This Row],[Date 1]:[Order]])=12,"",1),1),IF(OR(F655="yes",G655="yes",H655="yes",I655="yes",J655="yes",K655="yes"="yes"),1,""))</f>
        <v/>
      </c>
    </row>
    <row r="656" spans="2:48" ht="36" thickBot="1" x14ac:dyDescent="0.4">
      <c r="B656" s="164">
        <v>8617</v>
      </c>
      <c r="C656" s="16" t="s">
        <v>3337</v>
      </c>
      <c r="D656" s="32" t="s">
        <v>3349</v>
      </c>
      <c r="E656" s="118"/>
      <c r="F656" s="119" t="s">
        <v>21</v>
      </c>
      <c r="G656" s="30" t="s">
        <v>21</v>
      </c>
      <c r="H656" s="30" t="s">
        <v>128</v>
      </c>
      <c r="I656" s="30" t="s">
        <v>128</v>
      </c>
      <c r="J656" s="30" t="s">
        <v>128</v>
      </c>
      <c r="K656" s="30" t="s">
        <v>21</v>
      </c>
      <c r="L656" s="22"/>
      <c r="M656" s="20"/>
      <c r="N656" s="20"/>
      <c r="O656" s="20"/>
      <c r="P656" s="20"/>
      <c r="Q656" s="20"/>
      <c r="R656" s="20"/>
      <c r="S656" s="120"/>
      <c r="T656" s="181" t="str">
        <f>Table3[[#This Row],[Column12]]</f>
        <v>Auto:</v>
      </c>
      <c r="U656" s="25"/>
      <c r="V656" s="51" t="str">
        <f>IF(Table3[[#This Row],[TagOrderMethod]]="Ratio:","plants per 1 tag",IF(Table3[[#This Row],[TagOrderMethod]]="tags included","",IF(Table3[[#This Row],[TagOrderMethod]]="Qty:","tags",IF(Table3[[#This Row],[TagOrderMethod]]="Auto:",IF(U656&lt;&gt;"","tags","")))))</f>
        <v/>
      </c>
      <c r="W656" s="17">
        <v>50</v>
      </c>
      <c r="X656" s="17" t="str">
        <f>IF(ISNUMBER(SEARCH("tag",Table3[[#This Row],[Notes]])), "Yes", "No")</f>
        <v>No</v>
      </c>
      <c r="Y656" s="17" t="str">
        <f>IF(Table3[[#This Row],[Column11]]="yes","tags included","Auto:")</f>
        <v>Auto:</v>
      </c>
      <c r="Z6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Row],[TagOrderMethod]]="Auto:",IF(U656&gt;0,U656,IF(COUNTBLANK(L656:S656)=8,"",(IF(Table3[[#This Row],[Column11]]&lt;&gt;"no",Table3[[#This Row],[Size]]*(SUM(Table3[[#This Row],[Date 1]:[Date 8]])),"")))),""))),(Table3[[#This Row],[Bundle]])),"")</f>
        <v/>
      </c>
      <c r="AB656" s="94" t="str">
        <f t="shared" si="11"/>
        <v/>
      </c>
      <c r="AC656" s="75"/>
      <c r="AD656" s="42"/>
      <c r="AE656" s="43"/>
      <c r="AF656" s="44"/>
      <c r="AG656" s="134" t="s">
        <v>21</v>
      </c>
      <c r="AH656" s="134" t="s">
        <v>21</v>
      </c>
      <c r="AI656" s="134" t="s">
        <v>5047</v>
      </c>
      <c r="AJ656" s="134" t="s">
        <v>5048</v>
      </c>
      <c r="AK656" s="134" t="s">
        <v>5049</v>
      </c>
      <c r="AL656" s="134" t="s">
        <v>21</v>
      </c>
      <c r="AM656" s="134" t="b">
        <f>IF(AND(Table3[[#This Row],[Column68]]=TRUE,COUNTBLANK(Table3[[#This Row],[Date 1]:[Date 8]])=8),TRUE,FALSE)</f>
        <v>0</v>
      </c>
      <c r="AN656" s="134" t="b">
        <f>COUNTIF(Table3[[#This Row],[512]:[51]],"yes")&gt;0</f>
        <v>0</v>
      </c>
      <c r="AO656" s="45" t="str">
        <f>IF(Table3[[#This Row],[512]]="yes",Table3[[#This Row],[Column1]],"")</f>
        <v/>
      </c>
      <c r="AP656" s="45" t="str">
        <f>IF(Table3[[#This Row],[250]]="yes",Table3[[#This Row],[Column1.5]],"")</f>
        <v/>
      </c>
      <c r="AQ656" s="45" t="str">
        <f>IF(Table3[[#This Row],[288]]="yes",Table3[[#This Row],[Column2]],"")</f>
        <v/>
      </c>
      <c r="AR656" s="45" t="str">
        <f>IF(Table3[[#This Row],[144]]="yes",Table3[[#This Row],[Column3]],"")</f>
        <v/>
      </c>
      <c r="AS656" s="45" t="str">
        <f>IF(Table3[[#This Row],[26]]="yes",Table3[[#This Row],[Column4]],"")</f>
        <v/>
      </c>
      <c r="AT656" s="45" t="str">
        <f>IF(Table3[[#This Row],[51]]="yes",Table3[[#This Row],[Column5]],"")</f>
        <v/>
      </c>
      <c r="AU656" s="29" t="str">
        <f>IF(COUNTBLANK(Table3[[#This Row],[Date 1]:[Date 8]])=7,IF(Table3[[#This Row],[Column9]]&lt;&gt;"",IF(SUM(L656:S656)&lt;&gt;0,Table3[[#This Row],[Column9]],""),""),(SUBSTITUTE(TRIM(SUBSTITUTE(AO656&amp;","&amp;AP656&amp;","&amp;AQ656&amp;","&amp;AR656&amp;","&amp;AS656&amp;","&amp;AT656&amp;",",","," "))," ",", ")))</f>
        <v/>
      </c>
      <c r="AV656" s="35" t="str">
        <f>IF(COUNTBLANK(L656:AC656)&lt;&gt;13,IF(Table3[[#This Row],[Comments]]="Please order in multiples of 20. Minimum order of 100.",IF(COUNTBLANK(Table3[[#This Row],[Date 1]:[Order]])=12,"",1),1),IF(OR(F656="yes",G656="yes",H656="yes",I656="yes",J656="yes",K656="yes"="yes"),1,""))</f>
        <v/>
      </c>
    </row>
    <row r="657" spans="2:48" ht="36" thickBot="1" x14ac:dyDescent="0.4">
      <c r="B657" s="164">
        <v>8620</v>
      </c>
      <c r="C657" s="16" t="s">
        <v>3337</v>
      </c>
      <c r="D657" s="32" t="s">
        <v>3350</v>
      </c>
      <c r="E657" s="118"/>
      <c r="F657" s="119" t="s">
        <v>128</v>
      </c>
      <c r="G657" s="30" t="s">
        <v>21</v>
      </c>
      <c r="H657" s="30" t="s">
        <v>128</v>
      </c>
      <c r="I657" s="30" t="s">
        <v>128</v>
      </c>
      <c r="J657" s="30" t="s">
        <v>21</v>
      </c>
      <c r="K657" s="30" t="s">
        <v>21</v>
      </c>
      <c r="L657" s="22"/>
      <c r="M657" s="20"/>
      <c r="N657" s="20"/>
      <c r="O657" s="20"/>
      <c r="P657" s="20"/>
      <c r="Q657" s="20"/>
      <c r="R657" s="20"/>
      <c r="S657" s="120"/>
      <c r="T657" s="181" t="str">
        <f>Table3[[#This Row],[Column12]]</f>
        <v>Auto:</v>
      </c>
      <c r="U657" s="25"/>
      <c r="V657" s="51" t="str">
        <f>IF(Table3[[#This Row],[TagOrderMethod]]="Ratio:","plants per 1 tag",IF(Table3[[#This Row],[TagOrderMethod]]="tags included","",IF(Table3[[#This Row],[TagOrderMethod]]="Qty:","tags",IF(Table3[[#This Row],[TagOrderMethod]]="Auto:",IF(U657&lt;&gt;"","tags","")))))</f>
        <v/>
      </c>
      <c r="W657" s="17">
        <v>50</v>
      </c>
      <c r="X657" s="17" t="str">
        <f>IF(ISNUMBER(SEARCH("tag",Table3[[#This Row],[Notes]])), "Yes", "No")</f>
        <v>No</v>
      </c>
      <c r="Y657" s="17" t="str">
        <f>IF(Table3[[#This Row],[Column11]]="yes","tags included","Auto:")</f>
        <v>Auto:</v>
      </c>
      <c r="Z6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Row],[TagOrderMethod]]="Auto:",IF(U657&gt;0,U657,IF(COUNTBLANK(L657:S657)=8,"",(IF(Table3[[#This Row],[Column11]]&lt;&gt;"no",Table3[[#This Row],[Size]]*(SUM(Table3[[#This Row],[Date 1]:[Date 8]])),"")))),""))),(Table3[[#This Row],[Bundle]])),"")</f>
        <v/>
      </c>
      <c r="AB657" s="94" t="str">
        <f t="shared" si="11"/>
        <v/>
      </c>
      <c r="AC657" s="75"/>
      <c r="AD657" s="42"/>
      <c r="AE657" s="43"/>
      <c r="AF657" s="44"/>
      <c r="AG657" s="134" t="s">
        <v>2915</v>
      </c>
      <c r="AH657" s="134" t="s">
        <v>21</v>
      </c>
      <c r="AI657" s="134" t="s">
        <v>2916</v>
      </c>
      <c r="AJ657" s="134" t="s">
        <v>2917</v>
      </c>
      <c r="AK657" s="134" t="s">
        <v>21</v>
      </c>
      <c r="AL657" s="134" t="s">
        <v>21</v>
      </c>
      <c r="AM657" s="134" t="b">
        <f>IF(AND(Table3[[#This Row],[Column68]]=TRUE,COUNTBLANK(Table3[[#This Row],[Date 1]:[Date 8]])=8),TRUE,FALSE)</f>
        <v>0</v>
      </c>
      <c r="AN657" s="134" t="b">
        <f>COUNTIF(Table3[[#This Row],[512]:[51]],"yes")&gt;0</f>
        <v>0</v>
      </c>
      <c r="AO657" s="45" t="str">
        <f>IF(Table3[[#This Row],[512]]="yes",Table3[[#This Row],[Column1]],"")</f>
        <v/>
      </c>
      <c r="AP657" s="45" t="str">
        <f>IF(Table3[[#This Row],[250]]="yes",Table3[[#This Row],[Column1.5]],"")</f>
        <v/>
      </c>
      <c r="AQ657" s="45" t="str">
        <f>IF(Table3[[#This Row],[288]]="yes",Table3[[#This Row],[Column2]],"")</f>
        <v/>
      </c>
      <c r="AR657" s="45" t="str">
        <f>IF(Table3[[#This Row],[144]]="yes",Table3[[#This Row],[Column3]],"")</f>
        <v/>
      </c>
      <c r="AS657" s="45" t="str">
        <f>IF(Table3[[#This Row],[26]]="yes",Table3[[#This Row],[Column4]],"")</f>
        <v/>
      </c>
      <c r="AT657" s="45" t="str">
        <f>IF(Table3[[#This Row],[51]]="yes",Table3[[#This Row],[Column5]],"")</f>
        <v/>
      </c>
      <c r="AU657" s="29" t="str">
        <f>IF(COUNTBLANK(Table3[[#This Row],[Date 1]:[Date 8]])=7,IF(Table3[[#This Row],[Column9]]&lt;&gt;"",IF(SUM(L657:S657)&lt;&gt;0,Table3[[#This Row],[Column9]],""),""),(SUBSTITUTE(TRIM(SUBSTITUTE(AO657&amp;","&amp;AP657&amp;","&amp;AQ657&amp;","&amp;AR657&amp;","&amp;AS657&amp;","&amp;AT657&amp;",",","," "))," ",", ")))</f>
        <v/>
      </c>
      <c r="AV657" s="35" t="str">
        <f>IF(COUNTBLANK(L657:AC657)&lt;&gt;13,IF(Table3[[#This Row],[Comments]]="Please order in multiples of 20. Minimum order of 100.",IF(COUNTBLANK(Table3[[#This Row],[Date 1]:[Order]])=12,"",1),1),IF(OR(F657="yes",G657="yes",H657="yes",I657="yes",J657="yes",K657="yes"="yes"),1,""))</f>
        <v/>
      </c>
    </row>
    <row r="658" spans="2:48" ht="36" thickBot="1" x14ac:dyDescent="0.4">
      <c r="B658" s="164">
        <v>8630</v>
      </c>
      <c r="C658" s="16" t="s">
        <v>3337</v>
      </c>
      <c r="D658" s="32" t="s">
        <v>3351</v>
      </c>
      <c r="E658" s="118"/>
      <c r="F658" s="119" t="s">
        <v>21</v>
      </c>
      <c r="G658" s="30" t="s">
        <v>21</v>
      </c>
      <c r="H658" s="30" t="s">
        <v>128</v>
      </c>
      <c r="I658" s="30" t="s">
        <v>128</v>
      </c>
      <c r="J658" s="30" t="s">
        <v>128</v>
      </c>
      <c r="K658" s="30" t="s">
        <v>21</v>
      </c>
      <c r="L658" s="22"/>
      <c r="M658" s="20"/>
      <c r="N658" s="20"/>
      <c r="O658" s="20"/>
      <c r="P658" s="20"/>
      <c r="Q658" s="20"/>
      <c r="R658" s="20"/>
      <c r="S658" s="120"/>
      <c r="T658" s="181" t="str">
        <f>Table3[[#This Row],[Column12]]</f>
        <v>Auto:</v>
      </c>
      <c r="U658" s="25"/>
      <c r="V658" s="51" t="str">
        <f>IF(Table3[[#This Row],[TagOrderMethod]]="Ratio:","plants per 1 tag",IF(Table3[[#This Row],[TagOrderMethod]]="tags included","",IF(Table3[[#This Row],[TagOrderMethod]]="Qty:","tags",IF(Table3[[#This Row],[TagOrderMethod]]="Auto:",IF(U658&lt;&gt;"","tags","")))))</f>
        <v/>
      </c>
      <c r="W658" s="17">
        <v>50</v>
      </c>
      <c r="X658" s="17" t="str">
        <f>IF(ISNUMBER(SEARCH("tag",Table3[[#This Row],[Notes]])), "Yes", "No")</f>
        <v>No</v>
      </c>
      <c r="Y658" s="17" t="str">
        <f>IF(Table3[[#This Row],[Column11]]="yes","tags included","Auto:")</f>
        <v>Auto:</v>
      </c>
      <c r="Z6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Row],[TagOrderMethod]]="Auto:",IF(U658&gt;0,U658,IF(COUNTBLANK(L658:S658)=8,"",(IF(Table3[[#This Row],[Column11]]&lt;&gt;"no",Table3[[#This Row],[Size]]*(SUM(Table3[[#This Row],[Date 1]:[Date 8]])),"")))),""))),(Table3[[#This Row],[Bundle]])),"")</f>
        <v/>
      </c>
      <c r="AB658" s="94" t="str">
        <f t="shared" si="11"/>
        <v/>
      </c>
      <c r="AC658" s="75"/>
      <c r="AD658" s="42"/>
      <c r="AE658" s="43"/>
      <c r="AF658" s="44"/>
      <c r="AG658" s="134" t="s">
        <v>21</v>
      </c>
      <c r="AH658" s="134" t="s">
        <v>21</v>
      </c>
      <c r="AI658" s="134" t="s">
        <v>5050</v>
      </c>
      <c r="AJ658" s="134" t="s">
        <v>5051</v>
      </c>
      <c r="AK658" s="134" t="s">
        <v>5052</v>
      </c>
      <c r="AL658" s="134" t="s">
        <v>21</v>
      </c>
      <c r="AM658" s="134" t="b">
        <f>IF(AND(Table3[[#This Row],[Column68]]=TRUE,COUNTBLANK(Table3[[#This Row],[Date 1]:[Date 8]])=8),TRUE,FALSE)</f>
        <v>0</v>
      </c>
      <c r="AN658" s="134" t="b">
        <f>COUNTIF(Table3[[#This Row],[512]:[51]],"yes")&gt;0</f>
        <v>0</v>
      </c>
      <c r="AO658" s="45" t="str">
        <f>IF(Table3[[#This Row],[512]]="yes",Table3[[#This Row],[Column1]],"")</f>
        <v/>
      </c>
      <c r="AP658" s="45" t="str">
        <f>IF(Table3[[#This Row],[250]]="yes",Table3[[#This Row],[Column1.5]],"")</f>
        <v/>
      </c>
      <c r="AQ658" s="45" t="str">
        <f>IF(Table3[[#This Row],[288]]="yes",Table3[[#This Row],[Column2]],"")</f>
        <v/>
      </c>
      <c r="AR658" s="45" t="str">
        <f>IF(Table3[[#This Row],[144]]="yes",Table3[[#This Row],[Column3]],"")</f>
        <v/>
      </c>
      <c r="AS658" s="45" t="str">
        <f>IF(Table3[[#This Row],[26]]="yes",Table3[[#This Row],[Column4]],"")</f>
        <v/>
      </c>
      <c r="AT658" s="45" t="str">
        <f>IF(Table3[[#This Row],[51]]="yes",Table3[[#This Row],[Column5]],"")</f>
        <v/>
      </c>
      <c r="AU658" s="29" t="str">
        <f>IF(COUNTBLANK(Table3[[#This Row],[Date 1]:[Date 8]])=7,IF(Table3[[#This Row],[Column9]]&lt;&gt;"",IF(SUM(L658:S658)&lt;&gt;0,Table3[[#This Row],[Column9]],""),""),(SUBSTITUTE(TRIM(SUBSTITUTE(AO658&amp;","&amp;AP658&amp;","&amp;AQ658&amp;","&amp;AR658&amp;","&amp;AS658&amp;","&amp;AT658&amp;",",","," "))," ",", ")))</f>
        <v/>
      </c>
      <c r="AV658" s="35" t="str">
        <f>IF(COUNTBLANK(L658:AC658)&lt;&gt;13,IF(Table3[[#This Row],[Comments]]="Please order in multiples of 20. Minimum order of 100.",IF(COUNTBLANK(Table3[[#This Row],[Date 1]:[Order]])=12,"",1),1),IF(OR(F658="yes",G658="yes",H658="yes",I658="yes",J658="yes",K658="yes"="yes"),1,""))</f>
        <v/>
      </c>
    </row>
    <row r="659" spans="2:48" ht="36" thickBot="1" x14ac:dyDescent="0.4">
      <c r="B659" s="164">
        <v>8653</v>
      </c>
      <c r="C659" s="16" t="s">
        <v>3337</v>
      </c>
      <c r="D659" s="32" t="s">
        <v>515</v>
      </c>
      <c r="E659" s="118"/>
      <c r="F659" s="119" t="s">
        <v>21</v>
      </c>
      <c r="G659" s="30" t="s">
        <v>21</v>
      </c>
      <c r="H659" s="30" t="s">
        <v>128</v>
      </c>
      <c r="I659" s="30" t="s">
        <v>128</v>
      </c>
      <c r="J659" s="30" t="s">
        <v>21</v>
      </c>
      <c r="K659" s="30" t="s">
        <v>21</v>
      </c>
      <c r="L659" s="22"/>
      <c r="M659" s="20"/>
      <c r="N659" s="20"/>
      <c r="O659" s="20"/>
      <c r="P659" s="20"/>
      <c r="Q659" s="20"/>
      <c r="R659" s="20"/>
      <c r="S659" s="120"/>
      <c r="T659" s="181" t="str">
        <f>Table3[[#This Row],[Column12]]</f>
        <v>Auto:</v>
      </c>
      <c r="U659" s="25"/>
      <c r="V659" s="51" t="str">
        <f>IF(Table3[[#This Row],[TagOrderMethod]]="Ratio:","plants per 1 tag",IF(Table3[[#This Row],[TagOrderMethod]]="tags included","",IF(Table3[[#This Row],[TagOrderMethod]]="Qty:","tags",IF(Table3[[#This Row],[TagOrderMethod]]="Auto:",IF(U659&lt;&gt;"","tags","")))))</f>
        <v/>
      </c>
      <c r="W659" s="17">
        <v>50</v>
      </c>
      <c r="X659" s="17" t="str">
        <f>IF(ISNUMBER(SEARCH("tag",Table3[[#This Row],[Notes]])), "Yes", "No")</f>
        <v>No</v>
      </c>
      <c r="Y659" s="17" t="str">
        <f>IF(Table3[[#This Row],[Column11]]="yes","tags included","Auto:")</f>
        <v>Auto:</v>
      </c>
      <c r="Z6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Row],[TagOrderMethod]]="Auto:",IF(U659&gt;0,U659,IF(COUNTBLANK(L659:S659)=8,"",(IF(Table3[[#This Row],[Column11]]&lt;&gt;"no",Table3[[#This Row],[Size]]*(SUM(Table3[[#This Row],[Date 1]:[Date 8]])),"")))),""))),(Table3[[#This Row],[Bundle]])),"")</f>
        <v/>
      </c>
      <c r="AB659" s="94" t="str">
        <f t="shared" si="11"/>
        <v/>
      </c>
      <c r="AC659" s="75"/>
      <c r="AD659" s="42"/>
      <c r="AE659" s="43"/>
      <c r="AF659" s="44"/>
      <c r="AG659" s="134" t="s">
        <v>21</v>
      </c>
      <c r="AH659" s="134" t="s">
        <v>21</v>
      </c>
      <c r="AI659" s="134" t="s">
        <v>2918</v>
      </c>
      <c r="AJ659" s="134" t="s">
        <v>2919</v>
      </c>
      <c r="AK659" s="134" t="s">
        <v>21</v>
      </c>
      <c r="AL659" s="134" t="s">
        <v>21</v>
      </c>
      <c r="AM659" s="134" t="b">
        <f>IF(AND(Table3[[#This Row],[Column68]]=TRUE,COUNTBLANK(Table3[[#This Row],[Date 1]:[Date 8]])=8),TRUE,FALSE)</f>
        <v>0</v>
      </c>
      <c r="AN659" s="134" t="b">
        <f>COUNTIF(Table3[[#This Row],[512]:[51]],"yes")&gt;0</f>
        <v>0</v>
      </c>
      <c r="AO659" s="45" t="str">
        <f>IF(Table3[[#This Row],[512]]="yes",Table3[[#This Row],[Column1]],"")</f>
        <v/>
      </c>
      <c r="AP659" s="45" t="str">
        <f>IF(Table3[[#This Row],[250]]="yes",Table3[[#This Row],[Column1.5]],"")</f>
        <v/>
      </c>
      <c r="AQ659" s="45" t="str">
        <f>IF(Table3[[#This Row],[288]]="yes",Table3[[#This Row],[Column2]],"")</f>
        <v/>
      </c>
      <c r="AR659" s="45" t="str">
        <f>IF(Table3[[#This Row],[144]]="yes",Table3[[#This Row],[Column3]],"")</f>
        <v/>
      </c>
      <c r="AS659" s="45" t="str">
        <f>IF(Table3[[#This Row],[26]]="yes",Table3[[#This Row],[Column4]],"")</f>
        <v/>
      </c>
      <c r="AT659" s="45" t="str">
        <f>IF(Table3[[#This Row],[51]]="yes",Table3[[#This Row],[Column5]],"")</f>
        <v/>
      </c>
      <c r="AU659" s="29" t="str">
        <f>IF(COUNTBLANK(Table3[[#This Row],[Date 1]:[Date 8]])=7,IF(Table3[[#This Row],[Column9]]&lt;&gt;"",IF(SUM(L659:S659)&lt;&gt;0,Table3[[#This Row],[Column9]],""),""),(SUBSTITUTE(TRIM(SUBSTITUTE(AO659&amp;","&amp;AP659&amp;","&amp;AQ659&amp;","&amp;AR659&amp;","&amp;AS659&amp;","&amp;AT659&amp;",",","," "))," ",", ")))</f>
        <v/>
      </c>
      <c r="AV659" s="35" t="str">
        <f>IF(COUNTBLANK(L659:AC659)&lt;&gt;13,IF(Table3[[#This Row],[Comments]]="Please order in multiples of 20. Minimum order of 100.",IF(COUNTBLANK(Table3[[#This Row],[Date 1]:[Order]])=12,"",1),1),IF(OR(F659="yes",G659="yes",H659="yes",I659="yes",J659="yes",K659="yes"="yes"),1,""))</f>
        <v/>
      </c>
    </row>
    <row r="660" spans="2:48" ht="36" thickBot="1" x14ac:dyDescent="0.4">
      <c r="B660" s="164">
        <v>8703</v>
      </c>
      <c r="C660" s="16" t="s">
        <v>3337</v>
      </c>
      <c r="D660" s="32" t="s">
        <v>2349</v>
      </c>
      <c r="E660" s="118"/>
      <c r="F660" s="119" t="s">
        <v>21</v>
      </c>
      <c r="G660" s="30" t="s">
        <v>21</v>
      </c>
      <c r="H660" s="30" t="s">
        <v>128</v>
      </c>
      <c r="I660" s="30" t="s">
        <v>128</v>
      </c>
      <c r="J660" s="30" t="s">
        <v>128</v>
      </c>
      <c r="K660" s="30" t="s">
        <v>21</v>
      </c>
      <c r="L660" s="22"/>
      <c r="M660" s="20"/>
      <c r="N660" s="20"/>
      <c r="O660" s="20"/>
      <c r="P660" s="20"/>
      <c r="Q660" s="20"/>
      <c r="R660" s="20"/>
      <c r="S660" s="120"/>
      <c r="T660" s="181" t="str">
        <f>Table3[[#This Row],[Column12]]</f>
        <v>Auto:</v>
      </c>
      <c r="U660" s="25"/>
      <c r="V660" s="51" t="str">
        <f>IF(Table3[[#This Row],[TagOrderMethod]]="Ratio:","plants per 1 tag",IF(Table3[[#This Row],[TagOrderMethod]]="tags included","",IF(Table3[[#This Row],[TagOrderMethod]]="Qty:","tags",IF(Table3[[#This Row],[TagOrderMethod]]="Auto:",IF(U660&lt;&gt;"","tags","")))))</f>
        <v/>
      </c>
      <c r="W660" s="17">
        <v>50</v>
      </c>
      <c r="X660" s="17" t="str">
        <f>IF(ISNUMBER(SEARCH("tag",Table3[[#This Row],[Notes]])), "Yes", "No")</f>
        <v>No</v>
      </c>
      <c r="Y660" s="17" t="str">
        <f>IF(Table3[[#This Row],[Column11]]="yes","tags included","Auto:")</f>
        <v>Auto:</v>
      </c>
      <c r="Z6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Row],[TagOrderMethod]]="Auto:",IF(U660&gt;0,U660,IF(COUNTBLANK(L660:S660)=8,"",(IF(Table3[[#This Row],[Column11]]&lt;&gt;"no",Table3[[#This Row],[Size]]*(SUM(Table3[[#This Row],[Date 1]:[Date 8]])),"")))),""))),(Table3[[#This Row],[Bundle]])),"")</f>
        <v/>
      </c>
      <c r="AB660" s="94" t="str">
        <f t="shared" si="11"/>
        <v/>
      </c>
      <c r="AC660" s="75"/>
      <c r="AD660" s="42"/>
      <c r="AE660" s="43"/>
      <c r="AF660" s="44"/>
      <c r="AG660" s="134" t="s">
        <v>21</v>
      </c>
      <c r="AH660" s="134" t="s">
        <v>21</v>
      </c>
      <c r="AI660" s="134" t="s">
        <v>5053</v>
      </c>
      <c r="AJ660" s="134" t="s">
        <v>5054</v>
      </c>
      <c r="AK660" s="134" t="s">
        <v>5055</v>
      </c>
      <c r="AL660" s="134" t="s">
        <v>21</v>
      </c>
      <c r="AM660" s="134" t="b">
        <f>IF(AND(Table3[[#This Row],[Column68]]=TRUE,COUNTBLANK(Table3[[#This Row],[Date 1]:[Date 8]])=8),TRUE,FALSE)</f>
        <v>0</v>
      </c>
      <c r="AN660" s="134" t="b">
        <f>COUNTIF(Table3[[#This Row],[512]:[51]],"yes")&gt;0</f>
        <v>0</v>
      </c>
      <c r="AO660" s="45" t="str">
        <f>IF(Table3[[#This Row],[512]]="yes",Table3[[#This Row],[Column1]],"")</f>
        <v/>
      </c>
      <c r="AP660" s="45" t="str">
        <f>IF(Table3[[#This Row],[250]]="yes",Table3[[#This Row],[Column1.5]],"")</f>
        <v/>
      </c>
      <c r="AQ660" s="45" t="str">
        <f>IF(Table3[[#This Row],[288]]="yes",Table3[[#This Row],[Column2]],"")</f>
        <v/>
      </c>
      <c r="AR660" s="45" t="str">
        <f>IF(Table3[[#This Row],[144]]="yes",Table3[[#This Row],[Column3]],"")</f>
        <v/>
      </c>
      <c r="AS660" s="45" t="str">
        <f>IF(Table3[[#This Row],[26]]="yes",Table3[[#This Row],[Column4]],"")</f>
        <v/>
      </c>
      <c r="AT660" s="45" t="str">
        <f>IF(Table3[[#This Row],[51]]="yes",Table3[[#This Row],[Column5]],"")</f>
        <v/>
      </c>
      <c r="AU660" s="29" t="str">
        <f>IF(COUNTBLANK(Table3[[#This Row],[Date 1]:[Date 8]])=7,IF(Table3[[#This Row],[Column9]]&lt;&gt;"",IF(SUM(L660:S660)&lt;&gt;0,Table3[[#This Row],[Column9]],""),""),(SUBSTITUTE(TRIM(SUBSTITUTE(AO660&amp;","&amp;AP660&amp;","&amp;AQ660&amp;","&amp;AR660&amp;","&amp;AS660&amp;","&amp;AT660&amp;",",","," "))," ",", ")))</f>
        <v/>
      </c>
      <c r="AV660" s="35" t="str">
        <f>IF(COUNTBLANK(L660:AC660)&lt;&gt;13,IF(Table3[[#This Row],[Comments]]="Please order in multiples of 20. Minimum order of 100.",IF(COUNTBLANK(Table3[[#This Row],[Date 1]:[Order]])=12,"",1),1),IF(OR(F660="yes",G660="yes",H660="yes",I660="yes",J660="yes",K660="yes"="yes"),1,""))</f>
        <v/>
      </c>
    </row>
    <row r="661" spans="2:48" ht="36" thickBot="1" x14ac:dyDescent="0.4">
      <c r="B661" s="164">
        <v>8706</v>
      </c>
      <c r="C661" s="16" t="s">
        <v>3337</v>
      </c>
      <c r="D661" s="32" t="s">
        <v>2350</v>
      </c>
      <c r="E661" s="118"/>
      <c r="F661" s="119" t="s">
        <v>21</v>
      </c>
      <c r="G661" s="30" t="s">
        <v>21</v>
      </c>
      <c r="H661" s="30" t="s">
        <v>128</v>
      </c>
      <c r="I661" s="30" t="s">
        <v>128</v>
      </c>
      <c r="J661" s="30" t="s">
        <v>128</v>
      </c>
      <c r="K661" s="30" t="s">
        <v>21</v>
      </c>
      <c r="L661" s="22"/>
      <c r="M661" s="20"/>
      <c r="N661" s="20"/>
      <c r="O661" s="20"/>
      <c r="P661" s="20"/>
      <c r="Q661" s="20"/>
      <c r="R661" s="20"/>
      <c r="S661" s="120"/>
      <c r="T661" s="181" t="str">
        <f>Table3[[#This Row],[Column12]]</f>
        <v>Auto:</v>
      </c>
      <c r="U661" s="25"/>
      <c r="V661" s="51" t="str">
        <f>IF(Table3[[#This Row],[TagOrderMethod]]="Ratio:","plants per 1 tag",IF(Table3[[#This Row],[TagOrderMethod]]="tags included","",IF(Table3[[#This Row],[TagOrderMethod]]="Qty:","tags",IF(Table3[[#This Row],[TagOrderMethod]]="Auto:",IF(U661&lt;&gt;"","tags","")))))</f>
        <v/>
      </c>
      <c r="W661" s="17">
        <v>50</v>
      </c>
      <c r="X661" s="17" t="str">
        <f>IF(ISNUMBER(SEARCH("tag",Table3[[#This Row],[Notes]])), "Yes", "No")</f>
        <v>No</v>
      </c>
      <c r="Y661" s="17" t="str">
        <f>IF(Table3[[#This Row],[Column11]]="yes","tags included","Auto:")</f>
        <v>Auto:</v>
      </c>
      <c r="Z6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Row],[TagOrderMethod]]="Auto:",IF(U661&gt;0,U661,IF(COUNTBLANK(L661:S661)=8,"",(IF(Table3[[#This Row],[Column11]]&lt;&gt;"no",Table3[[#This Row],[Size]]*(SUM(Table3[[#This Row],[Date 1]:[Date 8]])),"")))),""))),(Table3[[#This Row],[Bundle]])),"")</f>
        <v/>
      </c>
      <c r="AB661" s="94" t="str">
        <f t="shared" si="11"/>
        <v/>
      </c>
      <c r="AC661" s="75"/>
      <c r="AD661" s="42"/>
      <c r="AE661" s="43"/>
      <c r="AF661" s="44"/>
      <c r="AG661" s="134" t="s">
        <v>21</v>
      </c>
      <c r="AH661" s="134" t="s">
        <v>21</v>
      </c>
      <c r="AI661" s="134" t="s">
        <v>5056</v>
      </c>
      <c r="AJ661" s="134" t="s">
        <v>5057</v>
      </c>
      <c r="AK661" s="134" t="s">
        <v>5058</v>
      </c>
      <c r="AL661" s="134" t="s">
        <v>21</v>
      </c>
      <c r="AM661" s="134" t="b">
        <f>IF(AND(Table3[[#This Row],[Column68]]=TRUE,COUNTBLANK(Table3[[#This Row],[Date 1]:[Date 8]])=8),TRUE,FALSE)</f>
        <v>0</v>
      </c>
      <c r="AN661" s="134" t="b">
        <f>COUNTIF(Table3[[#This Row],[512]:[51]],"yes")&gt;0</f>
        <v>0</v>
      </c>
      <c r="AO661" s="45" t="str">
        <f>IF(Table3[[#This Row],[512]]="yes",Table3[[#This Row],[Column1]],"")</f>
        <v/>
      </c>
      <c r="AP661" s="45" t="str">
        <f>IF(Table3[[#This Row],[250]]="yes",Table3[[#This Row],[Column1.5]],"")</f>
        <v/>
      </c>
      <c r="AQ661" s="45" t="str">
        <f>IF(Table3[[#This Row],[288]]="yes",Table3[[#This Row],[Column2]],"")</f>
        <v/>
      </c>
      <c r="AR661" s="45" t="str">
        <f>IF(Table3[[#This Row],[144]]="yes",Table3[[#This Row],[Column3]],"")</f>
        <v/>
      </c>
      <c r="AS661" s="45" t="str">
        <f>IF(Table3[[#This Row],[26]]="yes",Table3[[#This Row],[Column4]],"")</f>
        <v/>
      </c>
      <c r="AT661" s="45" t="str">
        <f>IF(Table3[[#This Row],[51]]="yes",Table3[[#This Row],[Column5]],"")</f>
        <v/>
      </c>
      <c r="AU661" s="29" t="str">
        <f>IF(COUNTBLANK(Table3[[#This Row],[Date 1]:[Date 8]])=7,IF(Table3[[#This Row],[Column9]]&lt;&gt;"",IF(SUM(L661:S661)&lt;&gt;0,Table3[[#This Row],[Column9]],""),""),(SUBSTITUTE(TRIM(SUBSTITUTE(AO661&amp;","&amp;AP661&amp;","&amp;AQ661&amp;","&amp;AR661&amp;","&amp;AS661&amp;","&amp;AT661&amp;",",","," "))," ",", ")))</f>
        <v/>
      </c>
      <c r="AV661" s="35" t="str">
        <f>IF(COUNTBLANK(L661:AC661)&lt;&gt;13,IF(Table3[[#This Row],[Comments]]="Please order in multiples of 20. Minimum order of 100.",IF(COUNTBLANK(Table3[[#This Row],[Date 1]:[Order]])=12,"",1),1),IF(OR(F661="yes",G661="yes",H661="yes",I661="yes",J661="yes",K661="yes"="yes"),1,""))</f>
        <v/>
      </c>
    </row>
    <row r="662" spans="2:48" ht="36" thickBot="1" x14ac:dyDescent="0.4">
      <c r="B662" s="164">
        <v>8712</v>
      </c>
      <c r="C662" s="16" t="s">
        <v>3337</v>
      </c>
      <c r="D662" s="32" t="s">
        <v>986</v>
      </c>
      <c r="E662" s="118"/>
      <c r="F662" s="119" t="s">
        <v>21</v>
      </c>
      <c r="G662" s="30" t="s">
        <v>21</v>
      </c>
      <c r="H662" s="30" t="s">
        <v>128</v>
      </c>
      <c r="I662" s="30" t="s">
        <v>128</v>
      </c>
      <c r="J662" s="30" t="s">
        <v>128</v>
      </c>
      <c r="K662" s="30" t="s">
        <v>21</v>
      </c>
      <c r="L662" s="22"/>
      <c r="M662" s="20"/>
      <c r="N662" s="20"/>
      <c r="O662" s="20"/>
      <c r="P662" s="20"/>
      <c r="Q662" s="20"/>
      <c r="R662" s="20"/>
      <c r="S662" s="120"/>
      <c r="T662" s="181" t="str">
        <f>Table3[[#This Row],[Column12]]</f>
        <v>Auto:</v>
      </c>
      <c r="U662" s="25"/>
      <c r="V662" s="51" t="str">
        <f>IF(Table3[[#This Row],[TagOrderMethod]]="Ratio:","plants per 1 tag",IF(Table3[[#This Row],[TagOrderMethod]]="tags included","",IF(Table3[[#This Row],[TagOrderMethod]]="Qty:","tags",IF(Table3[[#This Row],[TagOrderMethod]]="Auto:",IF(U662&lt;&gt;"","tags","")))))</f>
        <v/>
      </c>
      <c r="W662" s="17">
        <v>50</v>
      </c>
      <c r="X662" s="17" t="str">
        <f>IF(ISNUMBER(SEARCH("tag",Table3[[#This Row],[Notes]])), "Yes", "No")</f>
        <v>No</v>
      </c>
      <c r="Y662" s="17" t="str">
        <f>IF(Table3[[#This Row],[Column11]]="yes","tags included","Auto:")</f>
        <v>Auto:</v>
      </c>
      <c r="Z6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Row],[TagOrderMethod]]="Auto:",IF(U662&gt;0,U662,IF(COUNTBLANK(L662:S662)=8,"",(IF(Table3[[#This Row],[Column11]]&lt;&gt;"no",Table3[[#This Row],[Size]]*(SUM(Table3[[#This Row],[Date 1]:[Date 8]])),"")))),""))),(Table3[[#This Row],[Bundle]])),"")</f>
        <v/>
      </c>
      <c r="AB662" s="94" t="str">
        <f t="shared" si="11"/>
        <v/>
      </c>
      <c r="AC662" s="75"/>
      <c r="AD662" s="42"/>
      <c r="AE662" s="43"/>
      <c r="AF662" s="44"/>
      <c r="AG662" s="134" t="s">
        <v>21</v>
      </c>
      <c r="AH662" s="134" t="s">
        <v>21</v>
      </c>
      <c r="AI662" s="134" t="s">
        <v>5059</v>
      </c>
      <c r="AJ662" s="134" t="s">
        <v>5060</v>
      </c>
      <c r="AK662" s="134" t="s">
        <v>5061</v>
      </c>
      <c r="AL662" s="134" t="s">
        <v>21</v>
      </c>
      <c r="AM662" s="134" t="b">
        <f>IF(AND(Table3[[#This Row],[Column68]]=TRUE,COUNTBLANK(Table3[[#This Row],[Date 1]:[Date 8]])=8),TRUE,FALSE)</f>
        <v>0</v>
      </c>
      <c r="AN662" s="134" t="b">
        <f>COUNTIF(Table3[[#This Row],[512]:[51]],"yes")&gt;0</f>
        <v>0</v>
      </c>
      <c r="AO662" s="45" t="str">
        <f>IF(Table3[[#This Row],[512]]="yes",Table3[[#This Row],[Column1]],"")</f>
        <v/>
      </c>
      <c r="AP662" s="45" t="str">
        <f>IF(Table3[[#This Row],[250]]="yes",Table3[[#This Row],[Column1.5]],"")</f>
        <v/>
      </c>
      <c r="AQ662" s="45" t="str">
        <f>IF(Table3[[#This Row],[288]]="yes",Table3[[#This Row],[Column2]],"")</f>
        <v/>
      </c>
      <c r="AR662" s="45" t="str">
        <f>IF(Table3[[#This Row],[144]]="yes",Table3[[#This Row],[Column3]],"")</f>
        <v/>
      </c>
      <c r="AS662" s="45" t="str">
        <f>IF(Table3[[#This Row],[26]]="yes",Table3[[#This Row],[Column4]],"")</f>
        <v/>
      </c>
      <c r="AT662" s="45" t="str">
        <f>IF(Table3[[#This Row],[51]]="yes",Table3[[#This Row],[Column5]],"")</f>
        <v/>
      </c>
      <c r="AU662" s="29" t="str">
        <f>IF(COUNTBLANK(Table3[[#This Row],[Date 1]:[Date 8]])=7,IF(Table3[[#This Row],[Column9]]&lt;&gt;"",IF(SUM(L662:S662)&lt;&gt;0,Table3[[#This Row],[Column9]],""),""),(SUBSTITUTE(TRIM(SUBSTITUTE(AO662&amp;","&amp;AP662&amp;","&amp;AQ662&amp;","&amp;AR662&amp;","&amp;AS662&amp;","&amp;AT662&amp;",",","," "))," ",", ")))</f>
        <v/>
      </c>
      <c r="AV662" s="35" t="str">
        <f>IF(COUNTBLANK(L662:AC662)&lt;&gt;13,IF(Table3[[#This Row],[Comments]]="Please order in multiples of 20. Minimum order of 100.",IF(COUNTBLANK(Table3[[#This Row],[Date 1]:[Order]])=12,"",1),1),IF(OR(F662="yes",G662="yes",H662="yes",I662="yes",J662="yes",K662="yes"="yes"),1,""))</f>
        <v/>
      </c>
    </row>
    <row r="663" spans="2:48" ht="36" thickBot="1" x14ac:dyDescent="0.4">
      <c r="B663" s="164">
        <v>8715</v>
      </c>
      <c r="C663" s="16" t="s">
        <v>3337</v>
      </c>
      <c r="D663" s="32" t="s">
        <v>2351</v>
      </c>
      <c r="E663" s="118"/>
      <c r="F663" s="119" t="s">
        <v>21</v>
      </c>
      <c r="G663" s="30" t="s">
        <v>21</v>
      </c>
      <c r="H663" s="30" t="s">
        <v>128</v>
      </c>
      <c r="I663" s="30" t="s">
        <v>128</v>
      </c>
      <c r="J663" s="30" t="s">
        <v>128</v>
      </c>
      <c r="K663" s="30" t="s">
        <v>21</v>
      </c>
      <c r="L663" s="22"/>
      <c r="M663" s="20"/>
      <c r="N663" s="20"/>
      <c r="O663" s="20"/>
      <c r="P663" s="20"/>
      <c r="Q663" s="20"/>
      <c r="R663" s="20"/>
      <c r="S663" s="120"/>
      <c r="T663" s="181" t="str">
        <f>Table3[[#This Row],[Column12]]</f>
        <v>Auto:</v>
      </c>
      <c r="U663" s="25"/>
      <c r="V663" s="51" t="str">
        <f>IF(Table3[[#This Row],[TagOrderMethod]]="Ratio:","plants per 1 tag",IF(Table3[[#This Row],[TagOrderMethod]]="tags included","",IF(Table3[[#This Row],[TagOrderMethod]]="Qty:","tags",IF(Table3[[#This Row],[TagOrderMethod]]="Auto:",IF(U663&lt;&gt;"","tags","")))))</f>
        <v/>
      </c>
      <c r="W663" s="17">
        <v>50</v>
      </c>
      <c r="X663" s="17" t="str">
        <f>IF(ISNUMBER(SEARCH("tag",Table3[[#This Row],[Notes]])), "Yes", "No")</f>
        <v>No</v>
      </c>
      <c r="Y663" s="17" t="str">
        <f>IF(Table3[[#This Row],[Column11]]="yes","tags included","Auto:")</f>
        <v>Auto:</v>
      </c>
      <c r="Z6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Row],[TagOrderMethod]]="Auto:",IF(U663&gt;0,U663,IF(COUNTBLANK(L663:S663)=8,"",(IF(Table3[[#This Row],[Column11]]&lt;&gt;"no",Table3[[#This Row],[Size]]*(SUM(Table3[[#This Row],[Date 1]:[Date 8]])),"")))),""))),(Table3[[#This Row],[Bundle]])),"")</f>
        <v/>
      </c>
      <c r="AB663" s="94" t="str">
        <f t="shared" si="11"/>
        <v/>
      </c>
      <c r="AC663" s="75"/>
      <c r="AD663" s="42"/>
      <c r="AE663" s="43"/>
      <c r="AF663" s="44"/>
      <c r="AG663" s="134" t="s">
        <v>21</v>
      </c>
      <c r="AH663" s="134" t="s">
        <v>21</v>
      </c>
      <c r="AI663" s="134" t="s">
        <v>5062</v>
      </c>
      <c r="AJ663" s="134" t="s">
        <v>5063</v>
      </c>
      <c r="AK663" s="134" t="s">
        <v>5064</v>
      </c>
      <c r="AL663" s="134" t="s">
        <v>21</v>
      </c>
      <c r="AM663" s="134" t="b">
        <f>IF(AND(Table3[[#This Row],[Column68]]=TRUE,COUNTBLANK(Table3[[#This Row],[Date 1]:[Date 8]])=8),TRUE,FALSE)</f>
        <v>0</v>
      </c>
      <c r="AN663" s="134" t="b">
        <f>COUNTIF(Table3[[#This Row],[512]:[51]],"yes")&gt;0</f>
        <v>0</v>
      </c>
      <c r="AO663" s="45" t="str">
        <f>IF(Table3[[#This Row],[512]]="yes",Table3[[#This Row],[Column1]],"")</f>
        <v/>
      </c>
      <c r="AP663" s="45" t="str">
        <f>IF(Table3[[#This Row],[250]]="yes",Table3[[#This Row],[Column1.5]],"")</f>
        <v/>
      </c>
      <c r="AQ663" s="45" t="str">
        <f>IF(Table3[[#This Row],[288]]="yes",Table3[[#This Row],[Column2]],"")</f>
        <v/>
      </c>
      <c r="AR663" s="45" t="str">
        <f>IF(Table3[[#This Row],[144]]="yes",Table3[[#This Row],[Column3]],"")</f>
        <v/>
      </c>
      <c r="AS663" s="45" t="str">
        <f>IF(Table3[[#This Row],[26]]="yes",Table3[[#This Row],[Column4]],"")</f>
        <v/>
      </c>
      <c r="AT663" s="45" t="str">
        <f>IF(Table3[[#This Row],[51]]="yes",Table3[[#This Row],[Column5]],"")</f>
        <v/>
      </c>
      <c r="AU663" s="29" t="str">
        <f>IF(COUNTBLANK(Table3[[#This Row],[Date 1]:[Date 8]])=7,IF(Table3[[#This Row],[Column9]]&lt;&gt;"",IF(SUM(L663:S663)&lt;&gt;0,Table3[[#This Row],[Column9]],""),""),(SUBSTITUTE(TRIM(SUBSTITUTE(AO663&amp;","&amp;AP663&amp;","&amp;AQ663&amp;","&amp;AR663&amp;","&amp;AS663&amp;","&amp;AT663&amp;",",","," "))," ",", ")))</f>
        <v/>
      </c>
      <c r="AV663" s="35" t="str">
        <f>IF(COUNTBLANK(L663:AC663)&lt;&gt;13,IF(Table3[[#This Row],[Comments]]="Please order in multiples of 20. Minimum order of 100.",IF(COUNTBLANK(Table3[[#This Row],[Date 1]:[Order]])=12,"",1),1),IF(OR(F663="yes",G663="yes",H663="yes",I663="yes",J663="yes",K663="yes"="yes"),1,""))</f>
        <v/>
      </c>
    </row>
    <row r="664" spans="2:48" ht="36" thickBot="1" x14ac:dyDescent="0.4">
      <c r="B664" s="164">
        <v>8721</v>
      </c>
      <c r="C664" s="16" t="s">
        <v>3337</v>
      </c>
      <c r="D664" s="32" t="s">
        <v>1949</v>
      </c>
      <c r="E664" s="118"/>
      <c r="F664" s="119" t="s">
        <v>21</v>
      </c>
      <c r="G664" s="30" t="s">
        <v>21</v>
      </c>
      <c r="H664" s="30" t="s">
        <v>128</v>
      </c>
      <c r="I664" s="30" t="s">
        <v>128</v>
      </c>
      <c r="J664" s="30" t="s">
        <v>128</v>
      </c>
      <c r="K664" s="30" t="s">
        <v>21</v>
      </c>
      <c r="L664" s="22"/>
      <c r="M664" s="20"/>
      <c r="N664" s="20"/>
      <c r="O664" s="20"/>
      <c r="P664" s="20"/>
      <c r="Q664" s="20"/>
      <c r="R664" s="20"/>
      <c r="S664" s="120"/>
      <c r="T664" s="181" t="str">
        <f>Table3[[#This Row],[Column12]]</f>
        <v>Auto:</v>
      </c>
      <c r="U664" s="25"/>
      <c r="V664" s="51" t="str">
        <f>IF(Table3[[#This Row],[TagOrderMethod]]="Ratio:","plants per 1 tag",IF(Table3[[#This Row],[TagOrderMethod]]="tags included","",IF(Table3[[#This Row],[TagOrderMethod]]="Qty:","tags",IF(Table3[[#This Row],[TagOrderMethod]]="Auto:",IF(U664&lt;&gt;"","tags","")))))</f>
        <v/>
      </c>
      <c r="W664" s="17">
        <v>50</v>
      </c>
      <c r="X664" s="17" t="str">
        <f>IF(ISNUMBER(SEARCH("tag",Table3[[#This Row],[Notes]])), "Yes", "No")</f>
        <v>No</v>
      </c>
      <c r="Y664" s="17" t="str">
        <f>IF(Table3[[#This Row],[Column11]]="yes","tags included","Auto:")</f>
        <v>Auto:</v>
      </c>
      <c r="Z6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Row],[TagOrderMethod]]="Auto:",IF(U664&gt;0,U664,IF(COUNTBLANK(L664:S664)=8,"",(IF(Table3[[#This Row],[Column11]]&lt;&gt;"no",Table3[[#This Row],[Size]]*(SUM(Table3[[#This Row],[Date 1]:[Date 8]])),"")))),""))),(Table3[[#This Row],[Bundle]])),"")</f>
        <v/>
      </c>
      <c r="AB664" s="94" t="str">
        <f t="shared" si="11"/>
        <v/>
      </c>
      <c r="AC664" s="75"/>
      <c r="AD664" s="42"/>
      <c r="AE664" s="43"/>
      <c r="AF664" s="44"/>
      <c r="AG664" s="134" t="s">
        <v>21</v>
      </c>
      <c r="AH664" s="134" t="s">
        <v>21</v>
      </c>
      <c r="AI664" s="134" t="s">
        <v>5065</v>
      </c>
      <c r="AJ664" s="134" t="s">
        <v>5066</v>
      </c>
      <c r="AK664" s="134" t="s">
        <v>5067</v>
      </c>
      <c r="AL664" s="134" t="s">
        <v>21</v>
      </c>
      <c r="AM664" s="134" t="b">
        <f>IF(AND(Table3[[#This Row],[Column68]]=TRUE,COUNTBLANK(Table3[[#This Row],[Date 1]:[Date 8]])=8),TRUE,FALSE)</f>
        <v>0</v>
      </c>
      <c r="AN664" s="134" t="b">
        <f>COUNTIF(Table3[[#This Row],[512]:[51]],"yes")&gt;0</f>
        <v>0</v>
      </c>
      <c r="AO664" s="45" t="str">
        <f>IF(Table3[[#This Row],[512]]="yes",Table3[[#This Row],[Column1]],"")</f>
        <v/>
      </c>
      <c r="AP664" s="45" t="str">
        <f>IF(Table3[[#This Row],[250]]="yes",Table3[[#This Row],[Column1.5]],"")</f>
        <v/>
      </c>
      <c r="AQ664" s="45" t="str">
        <f>IF(Table3[[#This Row],[288]]="yes",Table3[[#This Row],[Column2]],"")</f>
        <v/>
      </c>
      <c r="AR664" s="45" t="str">
        <f>IF(Table3[[#This Row],[144]]="yes",Table3[[#This Row],[Column3]],"")</f>
        <v/>
      </c>
      <c r="AS664" s="45" t="str">
        <f>IF(Table3[[#This Row],[26]]="yes",Table3[[#This Row],[Column4]],"")</f>
        <v/>
      </c>
      <c r="AT664" s="45" t="str">
        <f>IF(Table3[[#This Row],[51]]="yes",Table3[[#This Row],[Column5]],"")</f>
        <v/>
      </c>
      <c r="AU664" s="29" t="str">
        <f>IF(COUNTBLANK(Table3[[#This Row],[Date 1]:[Date 8]])=7,IF(Table3[[#This Row],[Column9]]&lt;&gt;"",IF(SUM(L664:S664)&lt;&gt;0,Table3[[#This Row],[Column9]],""),""),(SUBSTITUTE(TRIM(SUBSTITUTE(AO664&amp;","&amp;AP664&amp;","&amp;AQ664&amp;","&amp;AR664&amp;","&amp;AS664&amp;","&amp;AT664&amp;",",","," "))," ",", ")))</f>
        <v/>
      </c>
      <c r="AV664" s="35" t="str">
        <f>IF(COUNTBLANK(L664:AC664)&lt;&gt;13,IF(Table3[[#This Row],[Comments]]="Please order in multiples of 20. Minimum order of 100.",IF(COUNTBLANK(Table3[[#This Row],[Date 1]:[Order]])=12,"",1),1),IF(OR(F664="yes",G664="yes",H664="yes",I664="yes",J664="yes",K664="yes"="yes"),1,""))</f>
        <v/>
      </c>
    </row>
    <row r="665" spans="2:48" ht="36" thickBot="1" x14ac:dyDescent="0.4">
      <c r="B665" s="164">
        <v>8724</v>
      </c>
      <c r="C665" s="16" t="s">
        <v>3337</v>
      </c>
      <c r="D665" s="32" t="s">
        <v>3352</v>
      </c>
      <c r="E665" s="118"/>
      <c r="F665" s="119" t="s">
        <v>21</v>
      </c>
      <c r="G665" s="30" t="s">
        <v>21</v>
      </c>
      <c r="H665" s="30" t="s">
        <v>128</v>
      </c>
      <c r="I665" s="30" t="s">
        <v>128</v>
      </c>
      <c r="J665" s="30" t="s">
        <v>128</v>
      </c>
      <c r="K665" s="30" t="s">
        <v>21</v>
      </c>
      <c r="L665" s="22"/>
      <c r="M665" s="20"/>
      <c r="N665" s="20"/>
      <c r="O665" s="20"/>
      <c r="P665" s="20"/>
      <c r="Q665" s="20"/>
      <c r="R665" s="20"/>
      <c r="S665" s="120"/>
      <c r="T665" s="181" t="str">
        <f>Table3[[#This Row],[Column12]]</f>
        <v>Auto:</v>
      </c>
      <c r="U665" s="25"/>
      <c r="V665" s="51" t="str">
        <f>IF(Table3[[#This Row],[TagOrderMethod]]="Ratio:","plants per 1 tag",IF(Table3[[#This Row],[TagOrderMethod]]="tags included","",IF(Table3[[#This Row],[TagOrderMethod]]="Qty:","tags",IF(Table3[[#This Row],[TagOrderMethod]]="Auto:",IF(U665&lt;&gt;"","tags","")))))</f>
        <v/>
      </c>
      <c r="W665" s="17">
        <v>50</v>
      </c>
      <c r="X665" s="17" t="str">
        <f>IF(ISNUMBER(SEARCH("tag",Table3[[#This Row],[Notes]])), "Yes", "No")</f>
        <v>No</v>
      </c>
      <c r="Y665" s="17" t="str">
        <f>IF(Table3[[#This Row],[Column11]]="yes","tags included","Auto:")</f>
        <v>Auto:</v>
      </c>
      <c r="Z6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Row],[TagOrderMethod]]="Auto:",IF(U665&gt;0,U665,IF(COUNTBLANK(L665:S665)=8,"",(IF(Table3[[#This Row],[Column11]]&lt;&gt;"no",Table3[[#This Row],[Size]]*(SUM(Table3[[#This Row],[Date 1]:[Date 8]])),"")))),""))),(Table3[[#This Row],[Bundle]])),"")</f>
        <v/>
      </c>
      <c r="AB665" s="94" t="str">
        <f t="shared" si="11"/>
        <v/>
      </c>
      <c r="AC665" s="75"/>
      <c r="AD665" s="42"/>
      <c r="AE665" s="43"/>
      <c r="AF665" s="44"/>
      <c r="AG665" s="134" t="s">
        <v>21</v>
      </c>
      <c r="AH665" s="134" t="s">
        <v>21</v>
      </c>
      <c r="AI665" s="134" t="s">
        <v>5068</v>
      </c>
      <c r="AJ665" s="134" t="s">
        <v>5069</v>
      </c>
      <c r="AK665" s="134" t="s">
        <v>5070</v>
      </c>
      <c r="AL665" s="134" t="s">
        <v>21</v>
      </c>
      <c r="AM665" s="134" t="b">
        <f>IF(AND(Table3[[#This Row],[Column68]]=TRUE,COUNTBLANK(Table3[[#This Row],[Date 1]:[Date 8]])=8),TRUE,FALSE)</f>
        <v>0</v>
      </c>
      <c r="AN665" s="134" t="b">
        <f>COUNTIF(Table3[[#This Row],[512]:[51]],"yes")&gt;0</f>
        <v>0</v>
      </c>
      <c r="AO665" s="45" t="str">
        <f>IF(Table3[[#This Row],[512]]="yes",Table3[[#This Row],[Column1]],"")</f>
        <v/>
      </c>
      <c r="AP665" s="45" t="str">
        <f>IF(Table3[[#This Row],[250]]="yes",Table3[[#This Row],[Column1.5]],"")</f>
        <v/>
      </c>
      <c r="AQ665" s="45" t="str">
        <f>IF(Table3[[#This Row],[288]]="yes",Table3[[#This Row],[Column2]],"")</f>
        <v/>
      </c>
      <c r="AR665" s="45" t="str">
        <f>IF(Table3[[#This Row],[144]]="yes",Table3[[#This Row],[Column3]],"")</f>
        <v/>
      </c>
      <c r="AS665" s="45" t="str">
        <f>IF(Table3[[#This Row],[26]]="yes",Table3[[#This Row],[Column4]],"")</f>
        <v/>
      </c>
      <c r="AT665" s="45" t="str">
        <f>IF(Table3[[#This Row],[51]]="yes",Table3[[#This Row],[Column5]],"")</f>
        <v/>
      </c>
      <c r="AU665" s="29" t="str">
        <f>IF(COUNTBLANK(Table3[[#This Row],[Date 1]:[Date 8]])=7,IF(Table3[[#This Row],[Column9]]&lt;&gt;"",IF(SUM(L665:S665)&lt;&gt;0,Table3[[#This Row],[Column9]],""),""),(SUBSTITUTE(TRIM(SUBSTITUTE(AO665&amp;","&amp;AP665&amp;","&amp;AQ665&amp;","&amp;AR665&amp;","&amp;AS665&amp;","&amp;AT665&amp;",",","," "))," ",", ")))</f>
        <v/>
      </c>
      <c r="AV665" s="35" t="str">
        <f>IF(COUNTBLANK(L665:AC665)&lt;&gt;13,IF(Table3[[#This Row],[Comments]]="Please order in multiples of 20. Minimum order of 100.",IF(COUNTBLANK(Table3[[#This Row],[Date 1]:[Order]])=12,"",1),1),IF(OR(F665="yes",G665="yes",H665="yes",I665="yes",J665="yes",K665="yes"="yes"),1,""))</f>
        <v/>
      </c>
    </row>
    <row r="666" spans="2:48" ht="36" thickBot="1" x14ac:dyDescent="0.4">
      <c r="B666" s="164">
        <v>8727</v>
      </c>
      <c r="C666" s="16" t="s">
        <v>3337</v>
      </c>
      <c r="D666" s="32" t="s">
        <v>1950</v>
      </c>
      <c r="E666" s="118"/>
      <c r="F666" s="119" t="s">
        <v>21</v>
      </c>
      <c r="G666" s="30" t="s">
        <v>21</v>
      </c>
      <c r="H666" s="30" t="s">
        <v>128</v>
      </c>
      <c r="I666" s="30" t="s">
        <v>128</v>
      </c>
      <c r="J666" s="30" t="s">
        <v>128</v>
      </c>
      <c r="K666" s="30" t="s">
        <v>21</v>
      </c>
      <c r="L666" s="22"/>
      <c r="M666" s="20"/>
      <c r="N666" s="20"/>
      <c r="O666" s="20"/>
      <c r="P666" s="20"/>
      <c r="Q666" s="20"/>
      <c r="R666" s="20"/>
      <c r="S666" s="120"/>
      <c r="T666" s="181" t="str">
        <f>Table3[[#This Row],[Column12]]</f>
        <v>Auto:</v>
      </c>
      <c r="U666" s="25"/>
      <c r="V666" s="51" t="str">
        <f>IF(Table3[[#This Row],[TagOrderMethod]]="Ratio:","plants per 1 tag",IF(Table3[[#This Row],[TagOrderMethod]]="tags included","",IF(Table3[[#This Row],[TagOrderMethod]]="Qty:","tags",IF(Table3[[#This Row],[TagOrderMethod]]="Auto:",IF(U666&lt;&gt;"","tags","")))))</f>
        <v/>
      </c>
      <c r="W666" s="17">
        <v>50</v>
      </c>
      <c r="X666" s="17" t="str">
        <f>IF(ISNUMBER(SEARCH("tag",Table3[[#This Row],[Notes]])), "Yes", "No")</f>
        <v>No</v>
      </c>
      <c r="Y666" s="17" t="str">
        <f>IF(Table3[[#This Row],[Column11]]="yes","tags included","Auto:")</f>
        <v>Auto:</v>
      </c>
      <c r="Z6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Row],[TagOrderMethod]]="Auto:",IF(U666&gt;0,U666,IF(COUNTBLANK(L666:S666)=8,"",(IF(Table3[[#This Row],[Column11]]&lt;&gt;"no",Table3[[#This Row],[Size]]*(SUM(Table3[[#This Row],[Date 1]:[Date 8]])),"")))),""))),(Table3[[#This Row],[Bundle]])),"")</f>
        <v/>
      </c>
      <c r="AB666" s="94" t="str">
        <f t="shared" si="11"/>
        <v/>
      </c>
      <c r="AC666" s="75"/>
      <c r="AD666" s="42"/>
      <c r="AE666" s="43"/>
      <c r="AF666" s="44"/>
      <c r="AG666" s="134" t="s">
        <v>21</v>
      </c>
      <c r="AH666" s="134" t="s">
        <v>21</v>
      </c>
      <c r="AI666" s="134" t="s">
        <v>5071</v>
      </c>
      <c r="AJ666" s="134" t="s">
        <v>5072</v>
      </c>
      <c r="AK666" s="134" t="s">
        <v>5073</v>
      </c>
      <c r="AL666" s="134" t="s">
        <v>21</v>
      </c>
      <c r="AM666" s="134" t="b">
        <f>IF(AND(Table3[[#This Row],[Column68]]=TRUE,COUNTBLANK(Table3[[#This Row],[Date 1]:[Date 8]])=8),TRUE,FALSE)</f>
        <v>0</v>
      </c>
      <c r="AN666" s="134" t="b">
        <f>COUNTIF(Table3[[#This Row],[512]:[51]],"yes")&gt;0</f>
        <v>0</v>
      </c>
      <c r="AO666" s="45" t="str">
        <f>IF(Table3[[#This Row],[512]]="yes",Table3[[#This Row],[Column1]],"")</f>
        <v/>
      </c>
      <c r="AP666" s="45" t="str">
        <f>IF(Table3[[#This Row],[250]]="yes",Table3[[#This Row],[Column1.5]],"")</f>
        <v/>
      </c>
      <c r="AQ666" s="45" t="str">
        <f>IF(Table3[[#This Row],[288]]="yes",Table3[[#This Row],[Column2]],"")</f>
        <v/>
      </c>
      <c r="AR666" s="45" t="str">
        <f>IF(Table3[[#This Row],[144]]="yes",Table3[[#This Row],[Column3]],"")</f>
        <v/>
      </c>
      <c r="AS666" s="45" t="str">
        <f>IF(Table3[[#This Row],[26]]="yes",Table3[[#This Row],[Column4]],"")</f>
        <v/>
      </c>
      <c r="AT666" s="45" t="str">
        <f>IF(Table3[[#This Row],[51]]="yes",Table3[[#This Row],[Column5]],"")</f>
        <v/>
      </c>
      <c r="AU666" s="29" t="str">
        <f>IF(COUNTBLANK(Table3[[#This Row],[Date 1]:[Date 8]])=7,IF(Table3[[#This Row],[Column9]]&lt;&gt;"",IF(SUM(L666:S666)&lt;&gt;0,Table3[[#This Row],[Column9]],""),""),(SUBSTITUTE(TRIM(SUBSTITUTE(AO666&amp;","&amp;AP666&amp;","&amp;AQ666&amp;","&amp;AR666&amp;","&amp;AS666&amp;","&amp;AT666&amp;",",","," "))," ",", ")))</f>
        <v/>
      </c>
      <c r="AV666" s="35" t="str">
        <f>IF(COUNTBLANK(L666:AC666)&lt;&gt;13,IF(Table3[[#This Row],[Comments]]="Please order in multiples of 20. Minimum order of 100.",IF(COUNTBLANK(Table3[[#This Row],[Date 1]:[Order]])=12,"",1),1),IF(OR(F666="yes",G666="yes",H666="yes",I666="yes",J666="yes",K666="yes"="yes"),1,""))</f>
        <v/>
      </c>
    </row>
    <row r="667" spans="2:48" ht="36" thickBot="1" x14ac:dyDescent="0.4">
      <c r="B667" s="164">
        <v>8800</v>
      </c>
      <c r="C667" s="16" t="s">
        <v>3337</v>
      </c>
      <c r="D667" s="32" t="s">
        <v>987</v>
      </c>
      <c r="E667" s="118"/>
      <c r="F667" s="119" t="s">
        <v>128</v>
      </c>
      <c r="G667" s="30" t="s">
        <v>128</v>
      </c>
      <c r="H667" s="30" t="s">
        <v>128</v>
      </c>
      <c r="I667" s="30" t="s">
        <v>128</v>
      </c>
      <c r="J667" s="30" t="s">
        <v>21</v>
      </c>
      <c r="K667" s="30" t="s">
        <v>21</v>
      </c>
      <c r="L667" s="22"/>
      <c r="M667" s="20"/>
      <c r="N667" s="20"/>
      <c r="O667" s="20"/>
      <c r="P667" s="20"/>
      <c r="Q667" s="20"/>
      <c r="R667" s="20"/>
      <c r="S667" s="120"/>
      <c r="T667" s="181" t="str">
        <f>Table3[[#This Row],[Column12]]</f>
        <v>Auto:</v>
      </c>
      <c r="U667" s="25"/>
      <c r="V667" s="51" t="str">
        <f>IF(Table3[[#This Row],[TagOrderMethod]]="Ratio:","plants per 1 tag",IF(Table3[[#This Row],[TagOrderMethod]]="tags included","",IF(Table3[[#This Row],[TagOrderMethod]]="Qty:","tags",IF(Table3[[#This Row],[TagOrderMethod]]="Auto:",IF(U667&lt;&gt;"","tags","")))))</f>
        <v/>
      </c>
      <c r="W667" s="17">
        <v>50</v>
      </c>
      <c r="X667" s="17" t="str">
        <f>IF(ISNUMBER(SEARCH("tag",Table3[[#This Row],[Notes]])), "Yes", "No")</f>
        <v>No</v>
      </c>
      <c r="Y667" s="17" t="str">
        <f>IF(Table3[[#This Row],[Column11]]="yes","tags included","Auto:")</f>
        <v>Auto:</v>
      </c>
      <c r="Z6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Row],[TagOrderMethod]]="Auto:",IF(U667&gt;0,U667,IF(COUNTBLANK(L667:S667)=8,"",(IF(Table3[[#This Row],[Column11]]&lt;&gt;"no",Table3[[#This Row],[Size]]*(SUM(Table3[[#This Row],[Date 1]:[Date 8]])),"")))),""))),(Table3[[#This Row],[Bundle]])),"")</f>
        <v/>
      </c>
      <c r="AB667" s="94" t="str">
        <f t="shared" si="11"/>
        <v/>
      </c>
      <c r="AC667" s="75"/>
      <c r="AD667" s="42"/>
      <c r="AE667" s="43"/>
      <c r="AF667" s="44"/>
      <c r="AG667" s="134" t="s">
        <v>2920</v>
      </c>
      <c r="AH667" s="134" t="s">
        <v>2921</v>
      </c>
      <c r="AI667" s="134" t="s">
        <v>2922</v>
      </c>
      <c r="AJ667" s="134" t="s">
        <v>2923</v>
      </c>
      <c r="AK667" s="134" t="s">
        <v>21</v>
      </c>
      <c r="AL667" s="134" t="s">
        <v>21</v>
      </c>
      <c r="AM667" s="134" t="b">
        <f>IF(AND(Table3[[#This Row],[Column68]]=TRUE,COUNTBLANK(Table3[[#This Row],[Date 1]:[Date 8]])=8),TRUE,FALSE)</f>
        <v>0</v>
      </c>
      <c r="AN667" s="134" t="b">
        <f>COUNTIF(Table3[[#This Row],[512]:[51]],"yes")&gt;0</f>
        <v>0</v>
      </c>
      <c r="AO667" s="45" t="str">
        <f>IF(Table3[[#This Row],[512]]="yes",Table3[[#This Row],[Column1]],"")</f>
        <v/>
      </c>
      <c r="AP667" s="45" t="str">
        <f>IF(Table3[[#This Row],[250]]="yes",Table3[[#This Row],[Column1.5]],"")</f>
        <v/>
      </c>
      <c r="AQ667" s="45" t="str">
        <f>IF(Table3[[#This Row],[288]]="yes",Table3[[#This Row],[Column2]],"")</f>
        <v/>
      </c>
      <c r="AR667" s="45" t="str">
        <f>IF(Table3[[#This Row],[144]]="yes",Table3[[#This Row],[Column3]],"")</f>
        <v/>
      </c>
      <c r="AS667" s="45" t="str">
        <f>IF(Table3[[#This Row],[26]]="yes",Table3[[#This Row],[Column4]],"")</f>
        <v/>
      </c>
      <c r="AT667" s="45" t="str">
        <f>IF(Table3[[#This Row],[51]]="yes",Table3[[#This Row],[Column5]],"")</f>
        <v/>
      </c>
      <c r="AU667" s="29" t="str">
        <f>IF(COUNTBLANK(Table3[[#This Row],[Date 1]:[Date 8]])=7,IF(Table3[[#This Row],[Column9]]&lt;&gt;"",IF(SUM(L667:S667)&lt;&gt;0,Table3[[#This Row],[Column9]],""),""),(SUBSTITUTE(TRIM(SUBSTITUTE(AO667&amp;","&amp;AP667&amp;","&amp;AQ667&amp;","&amp;AR667&amp;","&amp;AS667&amp;","&amp;AT667&amp;",",","," "))," ",", ")))</f>
        <v/>
      </c>
      <c r="AV667" s="35" t="str">
        <f>IF(COUNTBLANK(L667:AC667)&lt;&gt;13,IF(Table3[[#This Row],[Comments]]="Please order in multiples of 20. Minimum order of 100.",IF(COUNTBLANK(Table3[[#This Row],[Date 1]:[Order]])=12,"",1),1),IF(OR(F667="yes",G667="yes",H667="yes",I667="yes",J667="yes",K667="yes"="yes"),1,""))</f>
        <v/>
      </c>
    </row>
    <row r="668" spans="2:48" ht="36" thickBot="1" x14ac:dyDescent="0.4">
      <c r="B668" s="164">
        <v>8803</v>
      </c>
      <c r="C668" s="16" t="s">
        <v>3337</v>
      </c>
      <c r="D668" s="32" t="s">
        <v>988</v>
      </c>
      <c r="E668" s="118"/>
      <c r="F668" s="119" t="s">
        <v>128</v>
      </c>
      <c r="G668" s="30" t="s">
        <v>128</v>
      </c>
      <c r="H668" s="30" t="s">
        <v>128</v>
      </c>
      <c r="I668" s="30" t="s">
        <v>128</v>
      </c>
      <c r="J668" s="30" t="s">
        <v>21</v>
      </c>
      <c r="K668" s="30" t="s">
        <v>21</v>
      </c>
      <c r="L668" s="22"/>
      <c r="M668" s="20"/>
      <c r="N668" s="20"/>
      <c r="O668" s="20"/>
      <c r="P668" s="20"/>
      <c r="Q668" s="20"/>
      <c r="R668" s="20"/>
      <c r="S668" s="120"/>
      <c r="T668" s="181" t="str">
        <f>Table3[[#This Row],[Column12]]</f>
        <v>Auto:</v>
      </c>
      <c r="U668" s="25"/>
      <c r="V668" s="51" t="str">
        <f>IF(Table3[[#This Row],[TagOrderMethod]]="Ratio:","plants per 1 tag",IF(Table3[[#This Row],[TagOrderMethod]]="tags included","",IF(Table3[[#This Row],[TagOrderMethod]]="Qty:","tags",IF(Table3[[#This Row],[TagOrderMethod]]="Auto:",IF(U668&lt;&gt;"","tags","")))))</f>
        <v/>
      </c>
      <c r="W668" s="17">
        <v>50</v>
      </c>
      <c r="X668" s="17" t="str">
        <f>IF(ISNUMBER(SEARCH("tag",Table3[[#This Row],[Notes]])), "Yes", "No")</f>
        <v>No</v>
      </c>
      <c r="Y668" s="17" t="str">
        <f>IF(Table3[[#This Row],[Column11]]="yes","tags included","Auto:")</f>
        <v>Auto:</v>
      </c>
      <c r="Z6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Row],[TagOrderMethod]]="Auto:",IF(U668&gt;0,U668,IF(COUNTBLANK(L668:S668)=8,"",(IF(Table3[[#This Row],[Column11]]&lt;&gt;"no",Table3[[#This Row],[Size]]*(SUM(Table3[[#This Row],[Date 1]:[Date 8]])),"")))),""))),(Table3[[#This Row],[Bundle]])),"")</f>
        <v/>
      </c>
      <c r="AB668" s="94" t="str">
        <f t="shared" si="11"/>
        <v/>
      </c>
      <c r="AC668" s="75"/>
      <c r="AD668" s="42"/>
      <c r="AE668" s="43"/>
      <c r="AF668" s="44"/>
      <c r="AG668" s="134" t="s">
        <v>2924</v>
      </c>
      <c r="AH668" s="134" t="s">
        <v>2925</v>
      </c>
      <c r="AI668" s="134" t="s">
        <v>2926</v>
      </c>
      <c r="AJ668" s="134" t="s">
        <v>2927</v>
      </c>
      <c r="AK668" s="134" t="s">
        <v>21</v>
      </c>
      <c r="AL668" s="134" t="s">
        <v>21</v>
      </c>
      <c r="AM668" s="134" t="b">
        <f>IF(AND(Table3[[#This Row],[Column68]]=TRUE,COUNTBLANK(Table3[[#This Row],[Date 1]:[Date 8]])=8),TRUE,FALSE)</f>
        <v>0</v>
      </c>
      <c r="AN668" s="134" t="b">
        <f>COUNTIF(Table3[[#This Row],[512]:[51]],"yes")&gt;0</f>
        <v>0</v>
      </c>
      <c r="AO668" s="45" t="str">
        <f>IF(Table3[[#This Row],[512]]="yes",Table3[[#This Row],[Column1]],"")</f>
        <v/>
      </c>
      <c r="AP668" s="45" t="str">
        <f>IF(Table3[[#This Row],[250]]="yes",Table3[[#This Row],[Column1.5]],"")</f>
        <v/>
      </c>
      <c r="AQ668" s="45" t="str">
        <f>IF(Table3[[#This Row],[288]]="yes",Table3[[#This Row],[Column2]],"")</f>
        <v/>
      </c>
      <c r="AR668" s="45" t="str">
        <f>IF(Table3[[#This Row],[144]]="yes",Table3[[#This Row],[Column3]],"")</f>
        <v/>
      </c>
      <c r="AS668" s="45" t="str">
        <f>IF(Table3[[#This Row],[26]]="yes",Table3[[#This Row],[Column4]],"")</f>
        <v/>
      </c>
      <c r="AT668" s="45" t="str">
        <f>IF(Table3[[#This Row],[51]]="yes",Table3[[#This Row],[Column5]],"")</f>
        <v/>
      </c>
      <c r="AU668" s="29" t="str">
        <f>IF(COUNTBLANK(Table3[[#This Row],[Date 1]:[Date 8]])=7,IF(Table3[[#This Row],[Column9]]&lt;&gt;"",IF(SUM(L668:S668)&lt;&gt;0,Table3[[#This Row],[Column9]],""),""),(SUBSTITUTE(TRIM(SUBSTITUTE(AO668&amp;","&amp;AP668&amp;","&amp;AQ668&amp;","&amp;AR668&amp;","&amp;AS668&amp;","&amp;AT668&amp;",",","," "))," ",", ")))</f>
        <v/>
      </c>
      <c r="AV668" s="35" t="str">
        <f>IF(COUNTBLANK(L668:AC668)&lt;&gt;13,IF(Table3[[#This Row],[Comments]]="Please order in multiples of 20. Minimum order of 100.",IF(COUNTBLANK(Table3[[#This Row],[Date 1]:[Order]])=12,"",1),1),IF(OR(F668="yes",G668="yes",H668="yes",I668="yes",J668="yes",K668="yes"="yes"),1,""))</f>
        <v/>
      </c>
    </row>
    <row r="669" spans="2:48" ht="36" thickBot="1" x14ac:dyDescent="0.4">
      <c r="B669" s="164">
        <v>8809</v>
      </c>
      <c r="C669" s="16" t="s">
        <v>3337</v>
      </c>
      <c r="D669" s="32" t="s">
        <v>2352</v>
      </c>
      <c r="E669" s="118"/>
      <c r="F669" s="119" t="s">
        <v>128</v>
      </c>
      <c r="G669" s="30" t="s">
        <v>128</v>
      </c>
      <c r="H669" s="30" t="s">
        <v>128</v>
      </c>
      <c r="I669" s="30" t="s">
        <v>128</v>
      </c>
      <c r="J669" s="30" t="s">
        <v>21</v>
      </c>
      <c r="K669" s="30" t="s">
        <v>21</v>
      </c>
      <c r="L669" s="22"/>
      <c r="M669" s="20"/>
      <c r="N669" s="20"/>
      <c r="O669" s="20"/>
      <c r="P669" s="20"/>
      <c r="Q669" s="20"/>
      <c r="R669" s="20"/>
      <c r="S669" s="120"/>
      <c r="T669" s="181" t="str">
        <f>Table3[[#This Row],[Column12]]</f>
        <v>Auto:</v>
      </c>
      <c r="U669" s="25"/>
      <c r="V669" s="51" t="str">
        <f>IF(Table3[[#This Row],[TagOrderMethod]]="Ratio:","plants per 1 tag",IF(Table3[[#This Row],[TagOrderMethod]]="tags included","",IF(Table3[[#This Row],[TagOrderMethod]]="Qty:","tags",IF(Table3[[#This Row],[TagOrderMethod]]="Auto:",IF(U669&lt;&gt;"","tags","")))))</f>
        <v/>
      </c>
      <c r="W669" s="17">
        <v>50</v>
      </c>
      <c r="X669" s="17" t="str">
        <f>IF(ISNUMBER(SEARCH("tag",Table3[[#This Row],[Notes]])), "Yes", "No")</f>
        <v>No</v>
      </c>
      <c r="Y669" s="17" t="str">
        <f>IF(Table3[[#This Row],[Column11]]="yes","tags included","Auto:")</f>
        <v>Auto:</v>
      </c>
      <c r="Z6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Row],[TagOrderMethod]]="Auto:",IF(U669&gt;0,U669,IF(COUNTBLANK(L669:S669)=8,"",(IF(Table3[[#This Row],[Column11]]&lt;&gt;"no",Table3[[#This Row],[Size]]*(SUM(Table3[[#This Row],[Date 1]:[Date 8]])),"")))),""))),(Table3[[#This Row],[Bundle]])),"")</f>
        <v/>
      </c>
      <c r="AB669" s="94" t="str">
        <f t="shared" si="11"/>
        <v/>
      </c>
      <c r="AC669" s="75"/>
      <c r="AD669" s="42"/>
      <c r="AE669" s="43"/>
      <c r="AF669" s="44"/>
      <c r="AG669" s="134" t="s">
        <v>2928</v>
      </c>
      <c r="AH669" s="134" t="s">
        <v>2929</v>
      </c>
      <c r="AI669" s="134" t="s">
        <v>2930</v>
      </c>
      <c r="AJ669" s="134" t="s">
        <v>2931</v>
      </c>
      <c r="AK669" s="134" t="s">
        <v>21</v>
      </c>
      <c r="AL669" s="134" t="s">
        <v>21</v>
      </c>
      <c r="AM669" s="134" t="b">
        <f>IF(AND(Table3[[#This Row],[Column68]]=TRUE,COUNTBLANK(Table3[[#This Row],[Date 1]:[Date 8]])=8),TRUE,FALSE)</f>
        <v>0</v>
      </c>
      <c r="AN669" s="134" t="b">
        <f>COUNTIF(Table3[[#This Row],[512]:[51]],"yes")&gt;0</f>
        <v>0</v>
      </c>
      <c r="AO669" s="45" t="str">
        <f>IF(Table3[[#This Row],[512]]="yes",Table3[[#This Row],[Column1]],"")</f>
        <v/>
      </c>
      <c r="AP669" s="45" t="str">
        <f>IF(Table3[[#This Row],[250]]="yes",Table3[[#This Row],[Column1.5]],"")</f>
        <v/>
      </c>
      <c r="AQ669" s="45" t="str">
        <f>IF(Table3[[#This Row],[288]]="yes",Table3[[#This Row],[Column2]],"")</f>
        <v/>
      </c>
      <c r="AR669" s="45" t="str">
        <f>IF(Table3[[#This Row],[144]]="yes",Table3[[#This Row],[Column3]],"")</f>
        <v/>
      </c>
      <c r="AS669" s="45" t="str">
        <f>IF(Table3[[#This Row],[26]]="yes",Table3[[#This Row],[Column4]],"")</f>
        <v/>
      </c>
      <c r="AT669" s="45" t="str">
        <f>IF(Table3[[#This Row],[51]]="yes",Table3[[#This Row],[Column5]],"")</f>
        <v/>
      </c>
      <c r="AU669" s="29" t="str">
        <f>IF(COUNTBLANK(Table3[[#This Row],[Date 1]:[Date 8]])=7,IF(Table3[[#This Row],[Column9]]&lt;&gt;"",IF(SUM(L669:S669)&lt;&gt;0,Table3[[#This Row],[Column9]],""),""),(SUBSTITUTE(TRIM(SUBSTITUTE(AO669&amp;","&amp;AP669&amp;","&amp;AQ669&amp;","&amp;AR669&amp;","&amp;AS669&amp;","&amp;AT669&amp;",",","," "))," ",", ")))</f>
        <v/>
      </c>
      <c r="AV669" s="35" t="str">
        <f>IF(COUNTBLANK(L669:AC669)&lt;&gt;13,IF(Table3[[#This Row],[Comments]]="Please order in multiples of 20. Minimum order of 100.",IF(COUNTBLANK(Table3[[#This Row],[Date 1]:[Order]])=12,"",1),1),IF(OR(F669="yes",G669="yes",H669="yes",I669="yes",J669="yes",K669="yes"="yes"),1,""))</f>
        <v/>
      </c>
    </row>
    <row r="670" spans="2:48" ht="36" thickBot="1" x14ac:dyDescent="0.4">
      <c r="B670" s="164">
        <v>8815</v>
      </c>
      <c r="C670" s="16" t="s">
        <v>3337</v>
      </c>
      <c r="D670" s="32" t="s">
        <v>2353</v>
      </c>
      <c r="E670" s="118"/>
      <c r="F670" s="119" t="s">
        <v>128</v>
      </c>
      <c r="G670" s="30" t="s">
        <v>128</v>
      </c>
      <c r="H670" s="30" t="s">
        <v>128</v>
      </c>
      <c r="I670" s="30" t="s">
        <v>128</v>
      </c>
      <c r="J670" s="30" t="s">
        <v>21</v>
      </c>
      <c r="K670" s="30" t="s">
        <v>21</v>
      </c>
      <c r="L670" s="22"/>
      <c r="M670" s="20"/>
      <c r="N670" s="20"/>
      <c r="O670" s="20"/>
      <c r="P670" s="20"/>
      <c r="Q670" s="20"/>
      <c r="R670" s="20"/>
      <c r="S670" s="120"/>
      <c r="T670" s="181" t="str">
        <f>Table3[[#This Row],[Column12]]</f>
        <v>Auto:</v>
      </c>
      <c r="U670" s="25"/>
      <c r="V670" s="51" t="str">
        <f>IF(Table3[[#This Row],[TagOrderMethod]]="Ratio:","plants per 1 tag",IF(Table3[[#This Row],[TagOrderMethod]]="tags included","",IF(Table3[[#This Row],[TagOrderMethod]]="Qty:","tags",IF(Table3[[#This Row],[TagOrderMethod]]="Auto:",IF(U670&lt;&gt;"","tags","")))))</f>
        <v/>
      </c>
      <c r="W670" s="17">
        <v>50</v>
      </c>
      <c r="X670" s="17" t="str">
        <f>IF(ISNUMBER(SEARCH("tag",Table3[[#This Row],[Notes]])), "Yes", "No")</f>
        <v>No</v>
      </c>
      <c r="Y670" s="17" t="str">
        <f>IF(Table3[[#This Row],[Column11]]="yes","tags included","Auto:")</f>
        <v>Auto:</v>
      </c>
      <c r="Z6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Row],[TagOrderMethod]]="Auto:",IF(U670&gt;0,U670,IF(COUNTBLANK(L670:S670)=8,"",(IF(Table3[[#This Row],[Column11]]&lt;&gt;"no",Table3[[#This Row],[Size]]*(SUM(Table3[[#This Row],[Date 1]:[Date 8]])),"")))),""))),(Table3[[#This Row],[Bundle]])),"")</f>
        <v/>
      </c>
      <c r="AB670" s="94" t="str">
        <f t="shared" si="11"/>
        <v/>
      </c>
      <c r="AC670" s="75"/>
      <c r="AD670" s="42"/>
      <c r="AE670" s="43"/>
      <c r="AF670" s="44"/>
      <c r="AG670" s="134" t="s">
        <v>2932</v>
      </c>
      <c r="AH670" s="134" t="s">
        <v>2933</v>
      </c>
      <c r="AI670" s="134" t="s">
        <v>2934</v>
      </c>
      <c r="AJ670" s="134" t="s">
        <v>2935</v>
      </c>
      <c r="AK670" s="134" t="s">
        <v>21</v>
      </c>
      <c r="AL670" s="134" t="s">
        <v>21</v>
      </c>
      <c r="AM670" s="134" t="b">
        <f>IF(AND(Table3[[#This Row],[Column68]]=TRUE,COUNTBLANK(Table3[[#This Row],[Date 1]:[Date 8]])=8),TRUE,FALSE)</f>
        <v>0</v>
      </c>
      <c r="AN670" s="134" t="b">
        <f>COUNTIF(Table3[[#This Row],[512]:[51]],"yes")&gt;0</f>
        <v>0</v>
      </c>
      <c r="AO670" s="45" t="str">
        <f>IF(Table3[[#This Row],[512]]="yes",Table3[[#This Row],[Column1]],"")</f>
        <v/>
      </c>
      <c r="AP670" s="45" t="str">
        <f>IF(Table3[[#This Row],[250]]="yes",Table3[[#This Row],[Column1.5]],"")</f>
        <v/>
      </c>
      <c r="AQ670" s="45" t="str">
        <f>IF(Table3[[#This Row],[288]]="yes",Table3[[#This Row],[Column2]],"")</f>
        <v/>
      </c>
      <c r="AR670" s="45" t="str">
        <f>IF(Table3[[#This Row],[144]]="yes",Table3[[#This Row],[Column3]],"")</f>
        <v/>
      </c>
      <c r="AS670" s="45" t="str">
        <f>IF(Table3[[#This Row],[26]]="yes",Table3[[#This Row],[Column4]],"")</f>
        <v/>
      </c>
      <c r="AT670" s="45" t="str">
        <f>IF(Table3[[#This Row],[51]]="yes",Table3[[#This Row],[Column5]],"")</f>
        <v/>
      </c>
      <c r="AU670" s="29" t="str">
        <f>IF(COUNTBLANK(Table3[[#This Row],[Date 1]:[Date 8]])=7,IF(Table3[[#This Row],[Column9]]&lt;&gt;"",IF(SUM(L670:S670)&lt;&gt;0,Table3[[#This Row],[Column9]],""),""),(SUBSTITUTE(TRIM(SUBSTITUTE(AO670&amp;","&amp;AP670&amp;","&amp;AQ670&amp;","&amp;AR670&amp;","&amp;AS670&amp;","&amp;AT670&amp;",",","," "))," ",", ")))</f>
        <v/>
      </c>
      <c r="AV670" s="35" t="str">
        <f>IF(COUNTBLANK(L670:AC670)&lt;&gt;13,IF(Table3[[#This Row],[Comments]]="Please order in multiples of 20. Minimum order of 100.",IF(COUNTBLANK(Table3[[#This Row],[Date 1]:[Order]])=12,"",1),1),IF(OR(F670="yes",G670="yes",H670="yes",I670="yes",J670="yes",K670="yes"="yes"),1,""))</f>
        <v/>
      </c>
    </row>
    <row r="671" spans="2:48" ht="36" thickBot="1" x14ac:dyDescent="0.4">
      <c r="B671" s="164">
        <v>8821</v>
      </c>
      <c r="C671" s="16" t="s">
        <v>3337</v>
      </c>
      <c r="D671" s="32" t="s">
        <v>2354</v>
      </c>
      <c r="E671" s="118"/>
      <c r="F671" s="119" t="s">
        <v>128</v>
      </c>
      <c r="G671" s="30" t="s">
        <v>128</v>
      </c>
      <c r="H671" s="30" t="s">
        <v>128</v>
      </c>
      <c r="I671" s="30" t="s">
        <v>128</v>
      </c>
      <c r="J671" s="30" t="s">
        <v>21</v>
      </c>
      <c r="K671" s="30" t="s">
        <v>21</v>
      </c>
      <c r="L671" s="22"/>
      <c r="M671" s="20"/>
      <c r="N671" s="20"/>
      <c r="O671" s="20"/>
      <c r="P671" s="20"/>
      <c r="Q671" s="20"/>
      <c r="R671" s="20"/>
      <c r="S671" s="120"/>
      <c r="T671" s="181" t="str">
        <f>Table3[[#This Row],[Column12]]</f>
        <v>Auto:</v>
      </c>
      <c r="U671" s="25"/>
      <c r="V671" s="51" t="str">
        <f>IF(Table3[[#This Row],[TagOrderMethod]]="Ratio:","plants per 1 tag",IF(Table3[[#This Row],[TagOrderMethod]]="tags included","",IF(Table3[[#This Row],[TagOrderMethod]]="Qty:","tags",IF(Table3[[#This Row],[TagOrderMethod]]="Auto:",IF(U671&lt;&gt;"","tags","")))))</f>
        <v/>
      </c>
      <c r="W671" s="17">
        <v>50</v>
      </c>
      <c r="X671" s="17" t="str">
        <f>IF(ISNUMBER(SEARCH("tag",Table3[[#This Row],[Notes]])), "Yes", "No")</f>
        <v>No</v>
      </c>
      <c r="Y671" s="17" t="str">
        <f>IF(Table3[[#This Row],[Column11]]="yes","tags included","Auto:")</f>
        <v>Auto:</v>
      </c>
      <c r="Z6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Row],[TagOrderMethod]]="Auto:",IF(U671&gt;0,U671,IF(COUNTBLANK(L671:S671)=8,"",(IF(Table3[[#This Row],[Column11]]&lt;&gt;"no",Table3[[#This Row],[Size]]*(SUM(Table3[[#This Row],[Date 1]:[Date 8]])),"")))),""))),(Table3[[#This Row],[Bundle]])),"")</f>
        <v/>
      </c>
      <c r="AB671" s="94" t="str">
        <f t="shared" si="11"/>
        <v/>
      </c>
      <c r="AC671" s="75"/>
      <c r="AD671" s="42"/>
      <c r="AE671" s="43"/>
      <c r="AF671" s="44"/>
      <c r="AG671" s="134" t="s">
        <v>2936</v>
      </c>
      <c r="AH671" s="134" t="s">
        <v>2937</v>
      </c>
      <c r="AI671" s="134" t="s">
        <v>2938</v>
      </c>
      <c r="AJ671" s="134" t="s">
        <v>2939</v>
      </c>
      <c r="AK671" s="134" t="s">
        <v>21</v>
      </c>
      <c r="AL671" s="134" t="s">
        <v>21</v>
      </c>
      <c r="AM671" s="134" t="b">
        <f>IF(AND(Table3[[#This Row],[Column68]]=TRUE,COUNTBLANK(Table3[[#This Row],[Date 1]:[Date 8]])=8),TRUE,FALSE)</f>
        <v>0</v>
      </c>
      <c r="AN671" s="134" t="b">
        <f>COUNTIF(Table3[[#This Row],[512]:[51]],"yes")&gt;0</f>
        <v>0</v>
      </c>
      <c r="AO671" s="45" t="str">
        <f>IF(Table3[[#This Row],[512]]="yes",Table3[[#This Row],[Column1]],"")</f>
        <v/>
      </c>
      <c r="AP671" s="45" t="str">
        <f>IF(Table3[[#This Row],[250]]="yes",Table3[[#This Row],[Column1.5]],"")</f>
        <v/>
      </c>
      <c r="AQ671" s="45" t="str">
        <f>IF(Table3[[#This Row],[288]]="yes",Table3[[#This Row],[Column2]],"")</f>
        <v/>
      </c>
      <c r="AR671" s="45" t="str">
        <f>IF(Table3[[#This Row],[144]]="yes",Table3[[#This Row],[Column3]],"")</f>
        <v/>
      </c>
      <c r="AS671" s="45" t="str">
        <f>IF(Table3[[#This Row],[26]]="yes",Table3[[#This Row],[Column4]],"")</f>
        <v/>
      </c>
      <c r="AT671" s="45" t="str">
        <f>IF(Table3[[#This Row],[51]]="yes",Table3[[#This Row],[Column5]],"")</f>
        <v/>
      </c>
      <c r="AU671" s="29" t="str">
        <f>IF(COUNTBLANK(Table3[[#This Row],[Date 1]:[Date 8]])=7,IF(Table3[[#This Row],[Column9]]&lt;&gt;"",IF(SUM(L671:S671)&lt;&gt;0,Table3[[#This Row],[Column9]],""),""),(SUBSTITUTE(TRIM(SUBSTITUTE(AO671&amp;","&amp;AP671&amp;","&amp;AQ671&amp;","&amp;AR671&amp;","&amp;AS671&amp;","&amp;AT671&amp;",",","," "))," ",", ")))</f>
        <v/>
      </c>
      <c r="AV671" s="35" t="str">
        <f>IF(COUNTBLANK(L671:AC671)&lt;&gt;13,IF(Table3[[#This Row],[Comments]]="Please order in multiples of 20. Minimum order of 100.",IF(COUNTBLANK(Table3[[#This Row],[Date 1]:[Order]])=12,"",1),1),IF(OR(F671="yes",G671="yes",H671="yes",I671="yes",J671="yes",K671="yes"="yes"),1,""))</f>
        <v/>
      </c>
    </row>
    <row r="672" spans="2:48" ht="36" thickBot="1" x14ac:dyDescent="0.4">
      <c r="B672" s="164">
        <v>8824</v>
      </c>
      <c r="C672" s="16" t="s">
        <v>3337</v>
      </c>
      <c r="D672" s="32" t="s">
        <v>516</v>
      </c>
      <c r="E672" s="118"/>
      <c r="F672" s="119" t="s">
        <v>128</v>
      </c>
      <c r="G672" s="30" t="s">
        <v>128</v>
      </c>
      <c r="H672" s="30" t="s">
        <v>128</v>
      </c>
      <c r="I672" s="30" t="s">
        <v>128</v>
      </c>
      <c r="J672" s="30" t="s">
        <v>21</v>
      </c>
      <c r="K672" s="30" t="s">
        <v>21</v>
      </c>
      <c r="L672" s="22"/>
      <c r="M672" s="20"/>
      <c r="N672" s="20"/>
      <c r="O672" s="20"/>
      <c r="P672" s="20"/>
      <c r="Q672" s="20"/>
      <c r="R672" s="20"/>
      <c r="S672" s="120"/>
      <c r="T672" s="181" t="str">
        <f>Table3[[#This Row],[Column12]]</f>
        <v>Auto:</v>
      </c>
      <c r="U672" s="25"/>
      <c r="V672" s="51" t="str">
        <f>IF(Table3[[#This Row],[TagOrderMethod]]="Ratio:","plants per 1 tag",IF(Table3[[#This Row],[TagOrderMethod]]="tags included","",IF(Table3[[#This Row],[TagOrderMethod]]="Qty:","tags",IF(Table3[[#This Row],[TagOrderMethod]]="Auto:",IF(U672&lt;&gt;"","tags","")))))</f>
        <v/>
      </c>
      <c r="W672" s="17">
        <v>50</v>
      </c>
      <c r="X672" s="17" t="str">
        <f>IF(ISNUMBER(SEARCH("tag",Table3[[#This Row],[Notes]])), "Yes", "No")</f>
        <v>No</v>
      </c>
      <c r="Y672" s="17" t="str">
        <f>IF(Table3[[#This Row],[Column11]]="yes","tags included","Auto:")</f>
        <v>Auto:</v>
      </c>
      <c r="Z6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Row],[TagOrderMethod]]="Auto:",IF(U672&gt;0,U672,IF(COUNTBLANK(L672:S672)=8,"",(IF(Table3[[#This Row],[Column11]]&lt;&gt;"no",Table3[[#This Row],[Size]]*(SUM(Table3[[#This Row],[Date 1]:[Date 8]])),"")))),""))),(Table3[[#This Row],[Bundle]])),"")</f>
        <v/>
      </c>
      <c r="AB672" s="94" t="str">
        <f t="shared" si="11"/>
        <v/>
      </c>
      <c r="AC672" s="75"/>
      <c r="AD672" s="42"/>
      <c r="AE672" s="43"/>
      <c r="AF672" s="44"/>
      <c r="AG672" s="134" t="s">
        <v>2940</v>
      </c>
      <c r="AH672" s="134" t="s">
        <v>2941</v>
      </c>
      <c r="AI672" s="134" t="s">
        <v>2942</v>
      </c>
      <c r="AJ672" s="134" t="s">
        <v>2943</v>
      </c>
      <c r="AK672" s="134" t="s">
        <v>21</v>
      </c>
      <c r="AL672" s="134" t="s">
        <v>21</v>
      </c>
      <c r="AM672" s="134" t="b">
        <f>IF(AND(Table3[[#This Row],[Column68]]=TRUE,COUNTBLANK(Table3[[#This Row],[Date 1]:[Date 8]])=8),TRUE,FALSE)</f>
        <v>0</v>
      </c>
      <c r="AN672" s="134" t="b">
        <f>COUNTIF(Table3[[#This Row],[512]:[51]],"yes")&gt;0</f>
        <v>0</v>
      </c>
      <c r="AO672" s="45" t="str">
        <f>IF(Table3[[#This Row],[512]]="yes",Table3[[#This Row],[Column1]],"")</f>
        <v/>
      </c>
      <c r="AP672" s="45" t="str">
        <f>IF(Table3[[#This Row],[250]]="yes",Table3[[#This Row],[Column1.5]],"")</f>
        <v/>
      </c>
      <c r="AQ672" s="45" t="str">
        <f>IF(Table3[[#This Row],[288]]="yes",Table3[[#This Row],[Column2]],"")</f>
        <v/>
      </c>
      <c r="AR672" s="45" t="str">
        <f>IF(Table3[[#This Row],[144]]="yes",Table3[[#This Row],[Column3]],"")</f>
        <v/>
      </c>
      <c r="AS672" s="45" t="str">
        <f>IF(Table3[[#This Row],[26]]="yes",Table3[[#This Row],[Column4]],"")</f>
        <v/>
      </c>
      <c r="AT672" s="45" t="str">
        <f>IF(Table3[[#This Row],[51]]="yes",Table3[[#This Row],[Column5]],"")</f>
        <v/>
      </c>
      <c r="AU672" s="29" t="str">
        <f>IF(COUNTBLANK(Table3[[#This Row],[Date 1]:[Date 8]])=7,IF(Table3[[#This Row],[Column9]]&lt;&gt;"",IF(SUM(L672:S672)&lt;&gt;0,Table3[[#This Row],[Column9]],""),""),(SUBSTITUTE(TRIM(SUBSTITUTE(AO672&amp;","&amp;AP672&amp;","&amp;AQ672&amp;","&amp;AR672&amp;","&amp;AS672&amp;","&amp;AT672&amp;",",","," "))," ",", ")))</f>
        <v/>
      </c>
      <c r="AV672" s="35" t="str">
        <f>IF(COUNTBLANK(L672:AC672)&lt;&gt;13,IF(Table3[[#This Row],[Comments]]="Please order in multiples of 20. Minimum order of 100.",IF(COUNTBLANK(Table3[[#This Row],[Date 1]:[Order]])=12,"",1),1),IF(OR(F672="yes",G672="yes",H672="yes",I672="yes",J672="yes",K672="yes"="yes"),1,""))</f>
        <v/>
      </c>
    </row>
    <row r="673" spans="2:48" ht="36" thickBot="1" x14ac:dyDescent="0.4">
      <c r="B673" s="164">
        <v>8827</v>
      </c>
      <c r="C673" s="16" t="s">
        <v>3337</v>
      </c>
      <c r="D673" s="32" t="s">
        <v>2355</v>
      </c>
      <c r="E673" s="118"/>
      <c r="F673" s="119" t="s">
        <v>128</v>
      </c>
      <c r="G673" s="30" t="s">
        <v>128</v>
      </c>
      <c r="H673" s="30" t="s">
        <v>128</v>
      </c>
      <c r="I673" s="30" t="s">
        <v>128</v>
      </c>
      <c r="J673" s="30" t="s">
        <v>21</v>
      </c>
      <c r="K673" s="30" t="s">
        <v>21</v>
      </c>
      <c r="L673" s="22"/>
      <c r="M673" s="20"/>
      <c r="N673" s="20"/>
      <c r="O673" s="20"/>
      <c r="P673" s="20"/>
      <c r="Q673" s="20"/>
      <c r="R673" s="20"/>
      <c r="S673" s="120"/>
      <c r="T673" s="181" t="str">
        <f>Table3[[#This Row],[Column12]]</f>
        <v>Auto:</v>
      </c>
      <c r="U673" s="25"/>
      <c r="V673" s="51" t="str">
        <f>IF(Table3[[#This Row],[TagOrderMethod]]="Ratio:","plants per 1 tag",IF(Table3[[#This Row],[TagOrderMethod]]="tags included","",IF(Table3[[#This Row],[TagOrderMethod]]="Qty:","tags",IF(Table3[[#This Row],[TagOrderMethod]]="Auto:",IF(U673&lt;&gt;"","tags","")))))</f>
        <v/>
      </c>
      <c r="W673" s="17">
        <v>50</v>
      </c>
      <c r="X673" s="17" t="str">
        <f>IF(ISNUMBER(SEARCH("tag",Table3[[#This Row],[Notes]])), "Yes", "No")</f>
        <v>No</v>
      </c>
      <c r="Y673" s="17" t="str">
        <f>IF(Table3[[#This Row],[Column11]]="yes","tags included","Auto:")</f>
        <v>Auto:</v>
      </c>
      <c r="Z6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Row],[TagOrderMethod]]="Auto:",IF(U673&gt;0,U673,IF(COUNTBLANK(L673:S673)=8,"",(IF(Table3[[#This Row],[Column11]]&lt;&gt;"no",Table3[[#This Row],[Size]]*(SUM(Table3[[#This Row],[Date 1]:[Date 8]])),"")))),""))),(Table3[[#This Row],[Bundle]])),"")</f>
        <v/>
      </c>
      <c r="AB673" s="94" t="str">
        <f t="shared" si="11"/>
        <v/>
      </c>
      <c r="AC673" s="75"/>
      <c r="AD673" s="42"/>
      <c r="AE673" s="43"/>
      <c r="AF673" s="44"/>
      <c r="AG673" s="134" t="s">
        <v>5074</v>
      </c>
      <c r="AH673" s="134" t="s">
        <v>5075</v>
      </c>
      <c r="AI673" s="134" t="s">
        <v>5076</v>
      </c>
      <c r="AJ673" s="134" t="s">
        <v>5077</v>
      </c>
      <c r="AK673" s="134" t="s">
        <v>21</v>
      </c>
      <c r="AL673" s="134" t="s">
        <v>21</v>
      </c>
      <c r="AM673" s="134" t="b">
        <f>IF(AND(Table3[[#This Row],[Column68]]=TRUE,COUNTBLANK(Table3[[#This Row],[Date 1]:[Date 8]])=8),TRUE,FALSE)</f>
        <v>0</v>
      </c>
      <c r="AN673" s="134" t="b">
        <f>COUNTIF(Table3[[#This Row],[512]:[51]],"yes")&gt;0</f>
        <v>0</v>
      </c>
      <c r="AO673" s="45" t="str">
        <f>IF(Table3[[#This Row],[512]]="yes",Table3[[#This Row],[Column1]],"")</f>
        <v/>
      </c>
      <c r="AP673" s="45" t="str">
        <f>IF(Table3[[#This Row],[250]]="yes",Table3[[#This Row],[Column1.5]],"")</f>
        <v/>
      </c>
      <c r="AQ673" s="45" t="str">
        <f>IF(Table3[[#This Row],[288]]="yes",Table3[[#This Row],[Column2]],"")</f>
        <v/>
      </c>
      <c r="AR673" s="45" t="str">
        <f>IF(Table3[[#This Row],[144]]="yes",Table3[[#This Row],[Column3]],"")</f>
        <v/>
      </c>
      <c r="AS673" s="45" t="str">
        <f>IF(Table3[[#This Row],[26]]="yes",Table3[[#This Row],[Column4]],"")</f>
        <v/>
      </c>
      <c r="AT673" s="45" t="str">
        <f>IF(Table3[[#This Row],[51]]="yes",Table3[[#This Row],[Column5]],"")</f>
        <v/>
      </c>
      <c r="AU673" s="29" t="str">
        <f>IF(COUNTBLANK(Table3[[#This Row],[Date 1]:[Date 8]])=7,IF(Table3[[#This Row],[Column9]]&lt;&gt;"",IF(SUM(L673:S673)&lt;&gt;0,Table3[[#This Row],[Column9]],""),""),(SUBSTITUTE(TRIM(SUBSTITUTE(AO673&amp;","&amp;AP673&amp;","&amp;AQ673&amp;","&amp;AR673&amp;","&amp;AS673&amp;","&amp;AT673&amp;",",","," "))," ",", ")))</f>
        <v/>
      </c>
      <c r="AV673" s="35" t="str">
        <f>IF(COUNTBLANK(L673:AC673)&lt;&gt;13,IF(Table3[[#This Row],[Comments]]="Please order in multiples of 20. Minimum order of 100.",IF(COUNTBLANK(Table3[[#This Row],[Date 1]:[Order]])=12,"",1),1),IF(OR(F673="yes",G673="yes",H673="yes",I673="yes",J673="yes",K673="yes"="yes"),1,""))</f>
        <v/>
      </c>
    </row>
    <row r="674" spans="2:48" ht="36" thickBot="1" x14ac:dyDescent="0.4">
      <c r="B674" s="164">
        <v>8830</v>
      </c>
      <c r="C674" s="16" t="s">
        <v>3337</v>
      </c>
      <c r="D674" s="32" t="s">
        <v>780</v>
      </c>
      <c r="E674" s="118"/>
      <c r="F674" s="119" t="s">
        <v>128</v>
      </c>
      <c r="G674" s="30" t="s">
        <v>128</v>
      </c>
      <c r="H674" s="30" t="s">
        <v>128</v>
      </c>
      <c r="I674" s="30" t="s">
        <v>128</v>
      </c>
      <c r="J674" s="30" t="s">
        <v>21</v>
      </c>
      <c r="K674" s="30" t="s">
        <v>21</v>
      </c>
      <c r="L674" s="22"/>
      <c r="M674" s="20"/>
      <c r="N674" s="20"/>
      <c r="O674" s="20"/>
      <c r="P674" s="20"/>
      <c r="Q674" s="20"/>
      <c r="R674" s="20"/>
      <c r="S674" s="120"/>
      <c r="T674" s="181" t="str">
        <f>Table3[[#This Row],[Column12]]</f>
        <v>Auto:</v>
      </c>
      <c r="U674" s="25"/>
      <c r="V674" s="51" t="str">
        <f>IF(Table3[[#This Row],[TagOrderMethod]]="Ratio:","plants per 1 tag",IF(Table3[[#This Row],[TagOrderMethod]]="tags included","",IF(Table3[[#This Row],[TagOrderMethod]]="Qty:","tags",IF(Table3[[#This Row],[TagOrderMethod]]="Auto:",IF(U674&lt;&gt;"","tags","")))))</f>
        <v/>
      </c>
      <c r="W674" s="17">
        <v>50</v>
      </c>
      <c r="X674" s="17" t="str">
        <f>IF(ISNUMBER(SEARCH("tag",Table3[[#This Row],[Notes]])), "Yes", "No")</f>
        <v>No</v>
      </c>
      <c r="Y674" s="17" t="str">
        <f>IF(Table3[[#This Row],[Column11]]="yes","tags included","Auto:")</f>
        <v>Auto:</v>
      </c>
      <c r="Z6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Row],[TagOrderMethod]]="Auto:",IF(U674&gt;0,U674,IF(COUNTBLANK(L674:S674)=8,"",(IF(Table3[[#This Row],[Column11]]&lt;&gt;"no",Table3[[#This Row],[Size]]*(SUM(Table3[[#This Row],[Date 1]:[Date 8]])),"")))),""))),(Table3[[#This Row],[Bundle]])),"")</f>
        <v/>
      </c>
      <c r="AB674" s="94" t="str">
        <f t="shared" si="11"/>
        <v/>
      </c>
      <c r="AC674" s="75"/>
      <c r="AD674" s="42"/>
      <c r="AE674" s="43"/>
      <c r="AF674" s="44"/>
      <c r="AG674" s="134" t="s">
        <v>2944</v>
      </c>
      <c r="AH674" s="134" t="s">
        <v>2945</v>
      </c>
      <c r="AI674" s="134" t="s">
        <v>2946</v>
      </c>
      <c r="AJ674" s="134" t="s">
        <v>2947</v>
      </c>
      <c r="AK674" s="134" t="s">
        <v>21</v>
      </c>
      <c r="AL674" s="134" t="s">
        <v>21</v>
      </c>
      <c r="AM674" s="134" t="b">
        <f>IF(AND(Table3[[#This Row],[Column68]]=TRUE,COUNTBLANK(Table3[[#This Row],[Date 1]:[Date 8]])=8),TRUE,FALSE)</f>
        <v>0</v>
      </c>
      <c r="AN674" s="134" t="b">
        <f>COUNTIF(Table3[[#This Row],[512]:[51]],"yes")&gt;0</f>
        <v>0</v>
      </c>
      <c r="AO674" s="45" t="str">
        <f>IF(Table3[[#This Row],[512]]="yes",Table3[[#This Row],[Column1]],"")</f>
        <v/>
      </c>
      <c r="AP674" s="45" t="str">
        <f>IF(Table3[[#This Row],[250]]="yes",Table3[[#This Row],[Column1.5]],"")</f>
        <v/>
      </c>
      <c r="AQ674" s="45" t="str">
        <f>IF(Table3[[#This Row],[288]]="yes",Table3[[#This Row],[Column2]],"")</f>
        <v/>
      </c>
      <c r="AR674" s="45" t="str">
        <f>IF(Table3[[#This Row],[144]]="yes",Table3[[#This Row],[Column3]],"")</f>
        <v/>
      </c>
      <c r="AS674" s="45" t="str">
        <f>IF(Table3[[#This Row],[26]]="yes",Table3[[#This Row],[Column4]],"")</f>
        <v/>
      </c>
      <c r="AT674" s="45" t="str">
        <f>IF(Table3[[#This Row],[51]]="yes",Table3[[#This Row],[Column5]],"")</f>
        <v/>
      </c>
      <c r="AU674" s="29" t="str">
        <f>IF(COUNTBLANK(Table3[[#This Row],[Date 1]:[Date 8]])=7,IF(Table3[[#This Row],[Column9]]&lt;&gt;"",IF(SUM(L674:S674)&lt;&gt;0,Table3[[#This Row],[Column9]],""),""),(SUBSTITUTE(TRIM(SUBSTITUTE(AO674&amp;","&amp;AP674&amp;","&amp;AQ674&amp;","&amp;AR674&amp;","&amp;AS674&amp;","&amp;AT674&amp;",",","," "))," ",", ")))</f>
        <v/>
      </c>
      <c r="AV674" s="35" t="str">
        <f>IF(COUNTBLANK(L674:AC674)&lt;&gt;13,IF(Table3[[#This Row],[Comments]]="Please order in multiples of 20. Minimum order of 100.",IF(COUNTBLANK(Table3[[#This Row],[Date 1]:[Order]])=12,"",1),1),IF(OR(F674="yes",G674="yes",H674="yes",I674="yes",J674="yes",K674="yes"="yes"),1,""))</f>
        <v/>
      </c>
    </row>
    <row r="675" spans="2:48" ht="36" thickBot="1" x14ac:dyDescent="0.4">
      <c r="B675" s="164">
        <v>8836</v>
      </c>
      <c r="C675" s="16" t="s">
        <v>3337</v>
      </c>
      <c r="D675" s="32" t="s">
        <v>2356</v>
      </c>
      <c r="E675" s="118"/>
      <c r="F675" s="119" t="s">
        <v>128</v>
      </c>
      <c r="G675" s="30" t="s">
        <v>128</v>
      </c>
      <c r="H675" s="30" t="s">
        <v>128</v>
      </c>
      <c r="I675" s="30" t="s">
        <v>128</v>
      </c>
      <c r="J675" s="30" t="s">
        <v>21</v>
      </c>
      <c r="K675" s="30" t="s">
        <v>21</v>
      </c>
      <c r="L675" s="22"/>
      <c r="M675" s="20"/>
      <c r="N675" s="20"/>
      <c r="O675" s="20"/>
      <c r="P675" s="20"/>
      <c r="Q675" s="20"/>
      <c r="R675" s="20"/>
      <c r="S675" s="120"/>
      <c r="T675" s="181" t="str">
        <f>Table3[[#This Row],[Column12]]</f>
        <v>Auto:</v>
      </c>
      <c r="U675" s="25"/>
      <c r="V675" s="51" t="str">
        <f>IF(Table3[[#This Row],[TagOrderMethod]]="Ratio:","plants per 1 tag",IF(Table3[[#This Row],[TagOrderMethod]]="tags included","",IF(Table3[[#This Row],[TagOrderMethod]]="Qty:","tags",IF(Table3[[#This Row],[TagOrderMethod]]="Auto:",IF(U675&lt;&gt;"","tags","")))))</f>
        <v/>
      </c>
      <c r="W675" s="17">
        <v>50</v>
      </c>
      <c r="X675" s="17" t="str">
        <f>IF(ISNUMBER(SEARCH("tag",Table3[[#This Row],[Notes]])), "Yes", "No")</f>
        <v>No</v>
      </c>
      <c r="Y675" s="17" t="str">
        <f>IF(Table3[[#This Row],[Column11]]="yes","tags included","Auto:")</f>
        <v>Auto:</v>
      </c>
      <c r="Z6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Row],[TagOrderMethod]]="Auto:",IF(U675&gt;0,U675,IF(COUNTBLANK(L675:S675)=8,"",(IF(Table3[[#This Row],[Column11]]&lt;&gt;"no",Table3[[#This Row],[Size]]*(SUM(Table3[[#This Row],[Date 1]:[Date 8]])),"")))),""))),(Table3[[#This Row],[Bundle]])),"")</f>
        <v/>
      </c>
      <c r="AB675" s="94" t="str">
        <f t="shared" si="11"/>
        <v/>
      </c>
      <c r="AC675" s="75"/>
      <c r="AD675" s="42"/>
      <c r="AE675" s="43"/>
      <c r="AF675" s="44"/>
      <c r="AG675" s="134" t="s">
        <v>2948</v>
      </c>
      <c r="AH675" s="134" t="s">
        <v>2949</v>
      </c>
      <c r="AI675" s="134" t="s">
        <v>2950</v>
      </c>
      <c r="AJ675" s="134" t="s">
        <v>2951</v>
      </c>
      <c r="AK675" s="134" t="s">
        <v>21</v>
      </c>
      <c r="AL675" s="134" t="s">
        <v>21</v>
      </c>
      <c r="AM675" s="134" t="b">
        <f>IF(AND(Table3[[#This Row],[Column68]]=TRUE,COUNTBLANK(Table3[[#This Row],[Date 1]:[Date 8]])=8),TRUE,FALSE)</f>
        <v>0</v>
      </c>
      <c r="AN675" s="134" t="b">
        <f>COUNTIF(Table3[[#This Row],[512]:[51]],"yes")&gt;0</f>
        <v>0</v>
      </c>
      <c r="AO675" s="45" t="str">
        <f>IF(Table3[[#This Row],[512]]="yes",Table3[[#This Row],[Column1]],"")</f>
        <v/>
      </c>
      <c r="AP675" s="45" t="str">
        <f>IF(Table3[[#This Row],[250]]="yes",Table3[[#This Row],[Column1.5]],"")</f>
        <v/>
      </c>
      <c r="AQ675" s="45" t="str">
        <f>IF(Table3[[#This Row],[288]]="yes",Table3[[#This Row],[Column2]],"")</f>
        <v/>
      </c>
      <c r="AR675" s="45" t="str">
        <f>IF(Table3[[#This Row],[144]]="yes",Table3[[#This Row],[Column3]],"")</f>
        <v/>
      </c>
      <c r="AS675" s="45" t="str">
        <f>IF(Table3[[#This Row],[26]]="yes",Table3[[#This Row],[Column4]],"")</f>
        <v/>
      </c>
      <c r="AT675" s="45" t="str">
        <f>IF(Table3[[#This Row],[51]]="yes",Table3[[#This Row],[Column5]],"")</f>
        <v/>
      </c>
      <c r="AU675" s="29" t="str">
        <f>IF(COUNTBLANK(Table3[[#This Row],[Date 1]:[Date 8]])=7,IF(Table3[[#This Row],[Column9]]&lt;&gt;"",IF(SUM(L675:S675)&lt;&gt;0,Table3[[#This Row],[Column9]],""),""),(SUBSTITUTE(TRIM(SUBSTITUTE(AO675&amp;","&amp;AP675&amp;","&amp;AQ675&amp;","&amp;AR675&amp;","&amp;AS675&amp;","&amp;AT675&amp;",",","," "))," ",", ")))</f>
        <v/>
      </c>
      <c r="AV675" s="35" t="str">
        <f>IF(COUNTBLANK(L675:AC675)&lt;&gt;13,IF(Table3[[#This Row],[Comments]]="Please order in multiples of 20. Minimum order of 100.",IF(COUNTBLANK(Table3[[#This Row],[Date 1]:[Order]])=12,"",1),1),IF(OR(F675="yes",G675="yes",H675="yes",I675="yes",J675="yes",K675="yes"="yes"),1,""))</f>
        <v/>
      </c>
    </row>
    <row r="676" spans="2:48" ht="36" thickBot="1" x14ac:dyDescent="0.4">
      <c r="B676" s="164">
        <v>8839</v>
      </c>
      <c r="C676" s="16" t="s">
        <v>3337</v>
      </c>
      <c r="D676" s="32" t="s">
        <v>517</v>
      </c>
      <c r="E676" s="118"/>
      <c r="F676" s="119" t="s">
        <v>128</v>
      </c>
      <c r="G676" s="30" t="s">
        <v>128</v>
      </c>
      <c r="H676" s="30" t="s">
        <v>128</v>
      </c>
      <c r="I676" s="30" t="s">
        <v>128</v>
      </c>
      <c r="J676" s="30" t="s">
        <v>21</v>
      </c>
      <c r="K676" s="30" t="s">
        <v>21</v>
      </c>
      <c r="L676" s="22"/>
      <c r="M676" s="20"/>
      <c r="N676" s="20"/>
      <c r="O676" s="20"/>
      <c r="P676" s="20"/>
      <c r="Q676" s="20"/>
      <c r="R676" s="20"/>
      <c r="S676" s="120"/>
      <c r="T676" s="181" t="str">
        <f>Table3[[#This Row],[Column12]]</f>
        <v>Auto:</v>
      </c>
      <c r="U676" s="25"/>
      <c r="V676" s="51" t="str">
        <f>IF(Table3[[#This Row],[TagOrderMethod]]="Ratio:","plants per 1 tag",IF(Table3[[#This Row],[TagOrderMethod]]="tags included","",IF(Table3[[#This Row],[TagOrderMethod]]="Qty:","tags",IF(Table3[[#This Row],[TagOrderMethod]]="Auto:",IF(U676&lt;&gt;"","tags","")))))</f>
        <v/>
      </c>
      <c r="W676" s="17">
        <v>50</v>
      </c>
      <c r="X676" s="17" t="str">
        <f>IF(ISNUMBER(SEARCH("tag",Table3[[#This Row],[Notes]])), "Yes", "No")</f>
        <v>No</v>
      </c>
      <c r="Y676" s="17" t="str">
        <f>IF(Table3[[#This Row],[Column11]]="yes","tags included","Auto:")</f>
        <v>Auto:</v>
      </c>
      <c r="Z6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Row],[TagOrderMethod]]="Auto:",IF(U676&gt;0,U676,IF(COUNTBLANK(L676:S676)=8,"",(IF(Table3[[#This Row],[Column11]]&lt;&gt;"no",Table3[[#This Row],[Size]]*(SUM(Table3[[#This Row],[Date 1]:[Date 8]])),"")))),""))),(Table3[[#This Row],[Bundle]])),"")</f>
        <v/>
      </c>
      <c r="AB676" s="94" t="str">
        <f t="shared" si="11"/>
        <v/>
      </c>
      <c r="AC676" s="75"/>
      <c r="AD676" s="42"/>
      <c r="AE676" s="43"/>
      <c r="AF676" s="44"/>
      <c r="AG676" s="134" t="s">
        <v>2952</v>
      </c>
      <c r="AH676" s="134" t="s">
        <v>2953</v>
      </c>
      <c r="AI676" s="134" t="s">
        <v>2954</v>
      </c>
      <c r="AJ676" s="134" t="s">
        <v>2955</v>
      </c>
      <c r="AK676" s="134" t="s">
        <v>21</v>
      </c>
      <c r="AL676" s="134" t="s">
        <v>21</v>
      </c>
      <c r="AM676" s="134" t="b">
        <f>IF(AND(Table3[[#This Row],[Column68]]=TRUE,COUNTBLANK(Table3[[#This Row],[Date 1]:[Date 8]])=8),TRUE,FALSE)</f>
        <v>0</v>
      </c>
      <c r="AN676" s="134" t="b">
        <f>COUNTIF(Table3[[#This Row],[512]:[51]],"yes")&gt;0</f>
        <v>0</v>
      </c>
      <c r="AO676" s="45" t="str">
        <f>IF(Table3[[#This Row],[512]]="yes",Table3[[#This Row],[Column1]],"")</f>
        <v/>
      </c>
      <c r="AP676" s="45" t="str">
        <f>IF(Table3[[#This Row],[250]]="yes",Table3[[#This Row],[Column1.5]],"")</f>
        <v/>
      </c>
      <c r="AQ676" s="45" t="str">
        <f>IF(Table3[[#This Row],[288]]="yes",Table3[[#This Row],[Column2]],"")</f>
        <v/>
      </c>
      <c r="AR676" s="45" t="str">
        <f>IF(Table3[[#This Row],[144]]="yes",Table3[[#This Row],[Column3]],"")</f>
        <v/>
      </c>
      <c r="AS676" s="45" t="str">
        <f>IF(Table3[[#This Row],[26]]="yes",Table3[[#This Row],[Column4]],"")</f>
        <v/>
      </c>
      <c r="AT676" s="45" t="str">
        <f>IF(Table3[[#This Row],[51]]="yes",Table3[[#This Row],[Column5]],"")</f>
        <v/>
      </c>
      <c r="AU676" s="29" t="str">
        <f>IF(COUNTBLANK(Table3[[#This Row],[Date 1]:[Date 8]])=7,IF(Table3[[#This Row],[Column9]]&lt;&gt;"",IF(SUM(L676:S676)&lt;&gt;0,Table3[[#This Row],[Column9]],""),""),(SUBSTITUTE(TRIM(SUBSTITUTE(AO676&amp;","&amp;AP676&amp;","&amp;AQ676&amp;","&amp;AR676&amp;","&amp;AS676&amp;","&amp;AT676&amp;",",","," "))," ",", ")))</f>
        <v/>
      </c>
      <c r="AV676" s="35" t="str">
        <f>IF(COUNTBLANK(L676:AC676)&lt;&gt;13,IF(Table3[[#This Row],[Comments]]="Please order in multiples of 20. Minimum order of 100.",IF(COUNTBLANK(Table3[[#This Row],[Date 1]:[Order]])=12,"",1),1),IF(OR(F676="yes",G676="yes",H676="yes",I676="yes",J676="yes",K676="yes"="yes"),1,""))</f>
        <v/>
      </c>
    </row>
    <row r="677" spans="2:48" ht="36" thickBot="1" x14ac:dyDescent="0.4">
      <c r="B677" s="164">
        <v>8845</v>
      </c>
      <c r="C677" s="16" t="s">
        <v>3337</v>
      </c>
      <c r="D677" s="32" t="s">
        <v>2357</v>
      </c>
      <c r="E677" s="118"/>
      <c r="F677" s="119" t="s">
        <v>128</v>
      </c>
      <c r="G677" s="30" t="s">
        <v>128</v>
      </c>
      <c r="H677" s="30" t="s">
        <v>128</v>
      </c>
      <c r="I677" s="30" t="s">
        <v>128</v>
      </c>
      <c r="J677" s="30" t="s">
        <v>21</v>
      </c>
      <c r="K677" s="30" t="s">
        <v>21</v>
      </c>
      <c r="L677" s="22"/>
      <c r="M677" s="20"/>
      <c r="N677" s="20"/>
      <c r="O677" s="20"/>
      <c r="P677" s="20"/>
      <c r="Q677" s="20"/>
      <c r="R677" s="20"/>
      <c r="S677" s="120"/>
      <c r="T677" s="181" t="str">
        <f>Table3[[#This Row],[Column12]]</f>
        <v>Auto:</v>
      </c>
      <c r="U677" s="25"/>
      <c r="V677" s="51" t="str">
        <f>IF(Table3[[#This Row],[TagOrderMethod]]="Ratio:","plants per 1 tag",IF(Table3[[#This Row],[TagOrderMethod]]="tags included","",IF(Table3[[#This Row],[TagOrderMethod]]="Qty:","tags",IF(Table3[[#This Row],[TagOrderMethod]]="Auto:",IF(U677&lt;&gt;"","tags","")))))</f>
        <v/>
      </c>
      <c r="W677" s="17">
        <v>50</v>
      </c>
      <c r="X677" s="17" t="str">
        <f>IF(ISNUMBER(SEARCH("tag",Table3[[#This Row],[Notes]])), "Yes", "No")</f>
        <v>No</v>
      </c>
      <c r="Y677" s="17" t="str">
        <f>IF(Table3[[#This Row],[Column11]]="yes","tags included","Auto:")</f>
        <v>Auto:</v>
      </c>
      <c r="Z6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Row],[TagOrderMethod]]="Auto:",IF(U677&gt;0,U677,IF(COUNTBLANK(L677:S677)=8,"",(IF(Table3[[#This Row],[Column11]]&lt;&gt;"no",Table3[[#This Row],[Size]]*(SUM(Table3[[#This Row],[Date 1]:[Date 8]])),"")))),""))),(Table3[[#This Row],[Bundle]])),"")</f>
        <v/>
      </c>
      <c r="AB677" s="94" t="str">
        <f t="shared" si="11"/>
        <v/>
      </c>
      <c r="AC677" s="75"/>
      <c r="AD677" s="42"/>
      <c r="AE677" s="43"/>
      <c r="AF677" s="44"/>
      <c r="AG677" s="134" t="s">
        <v>2956</v>
      </c>
      <c r="AH677" s="134" t="s">
        <v>2957</v>
      </c>
      <c r="AI677" s="134" t="s">
        <v>2958</v>
      </c>
      <c r="AJ677" s="134" t="s">
        <v>2959</v>
      </c>
      <c r="AK677" s="134" t="s">
        <v>21</v>
      </c>
      <c r="AL677" s="134" t="s">
        <v>21</v>
      </c>
      <c r="AM677" s="134" t="b">
        <f>IF(AND(Table3[[#This Row],[Column68]]=TRUE,COUNTBLANK(Table3[[#This Row],[Date 1]:[Date 8]])=8),TRUE,FALSE)</f>
        <v>0</v>
      </c>
      <c r="AN677" s="134" t="b">
        <f>COUNTIF(Table3[[#This Row],[512]:[51]],"yes")&gt;0</f>
        <v>0</v>
      </c>
      <c r="AO677" s="45" t="str">
        <f>IF(Table3[[#This Row],[512]]="yes",Table3[[#This Row],[Column1]],"")</f>
        <v/>
      </c>
      <c r="AP677" s="45" t="str">
        <f>IF(Table3[[#This Row],[250]]="yes",Table3[[#This Row],[Column1.5]],"")</f>
        <v/>
      </c>
      <c r="AQ677" s="45" t="str">
        <f>IF(Table3[[#This Row],[288]]="yes",Table3[[#This Row],[Column2]],"")</f>
        <v/>
      </c>
      <c r="AR677" s="45" t="str">
        <f>IF(Table3[[#This Row],[144]]="yes",Table3[[#This Row],[Column3]],"")</f>
        <v/>
      </c>
      <c r="AS677" s="45" t="str">
        <f>IF(Table3[[#This Row],[26]]="yes",Table3[[#This Row],[Column4]],"")</f>
        <v/>
      </c>
      <c r="AT677" s="45" t="str">
        <f>IF(Table3[[#This Row],[51]]="yes",Table3[[#This Row],[Column5]],"")</f>
        <v/>
      </c>
      <c r="AU677" s="29" t="str">
        <f>IF(COUNTBLANK(Table3[[#This Row],[Date 1]:[Date 8]])=7,IF(Table3[[#This Row],[Column9]]&lt;&gt;"",IF(SUM(L677:S677)&lt;&gt;0,Table3[[#This Row],[Column9]],""),""),(SUBSTITUTE(TRIM(SUBSTITUTE(AO677&amp;","&amp;AP677&amp;","&amp;AQ677&amp;","&amp;AR677&amp;","&amp;AS677&amp;","&amp;AT677&amp;",",","," "))," ",", ")))</f>
        <v/>
      </c>
      <c r="AV677" s="35" t="str">
        <f>IF(COUNTBLANK(L677:AC677)&lt;&gt;13,IF(Table3[[#This Row],[Comments]]="Please order in multiples of 20. Minimum order of 100.",IF(COUNTBLANK(Table3[[#This Row],[Date 1]:[Order]])=12,"",1),1),IF(OR(F677="yes",G677="yes",H677="yes",I677="yes",J677="yes",K677="yes"="yes"),1,""))</f>
        <v/>
      </c>
    </row>
    <row r="678" spans="2:48" ht="36" thickBot="1" x14ac:dyDescent="0.4">
      <c r="B678" s="164">
        <v>8848</v>
      </c>
      <c r="C678" s="16" t="s">
        <v>3337</v>
      </c>
      <c r="D678" s="32" t="s">
        <v>989</v>
      </c>
      <c r="E678" s="118"/>
      <c r="F678" s="119" t="s">
        <v>128</v>
      </c>
      <c r="G678" s="30" t="s">
        <v>128</v>
      </c>
      <c r="H678" s="30" t="s">
        <v>128</v>
      </c>
      <c r="I678" s="30" t="s">
        <v>128</v>
      </c>
      <c r="J678" s="30" t="s">
        <v>21</v>
      </c>
      <c r="K678" s="30" t="s">
        <v>21</v>
      </c>
      <c r="L678" s="22"/>
      <c r="M678" s="20"/>
      <c r="N678" s="20"/>
      <c r="O678" s="20"/>
      <c r="P678" s="20"/>
      <c r="Q678" s="20"/>
      <c r="R678" s="20"/>
      <c r="S678" s="120"/>
      <c r="T678" s="181" t="str">
        <f>Table3[[#This Row],[Column12]]</f>
        <v>Auto:</v>
      </c>
      <c r="U678" s="25"/>
      <c r="V678" s="51" t="str">
        <f>IF(Table3[[#This Row],[TagOrderMethod]]="Ratio:","plants per 1 tag",IF(Table3[[#This Row],[TagOrderMethod]]="tags included","",IF(Table3[[#This Row],[TagOrderMethod]]="Qty:","tags",IF(Table3[[#This Row],[TagOrderMethod]]="Auto:",IF(U678&lt;&gt;"","tags","")))))</f>
        <v/>
      </c>
      <c r="W678" s="17">
        <v>50</v>
      </c>
      <c r="X678" s="17" t="str">
        <f>IF(ISNUMBER(SEARCH("tag",Table3[[#This Row],[Notes]])), "Yes", "No")</f>
        <v>No</v>
      </c>
      <c r="Y678" s="17" t="str">
        <f>IF(Table3[[#This Row],[Column11]]="yes","tags included","Auto:")</f>
        <v>Auto:</v>
      </c>
      <c r="Z6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Row],[TagOrderMethod]]="Auto:",IF(U678&gt;0,U678,IF(COUNTBLANK(L678:S678)=8,"",(IF(Table3[[#This Row],[Column11]]&lt;&gt;"no",Table3[[#This Row],[Size]]*(SUM(Table3[[#This Row],[Date 1]:[Date 8]])),"")))),""))),(Table3[[#This Row],[Bundle]])),"")</f>
        <v/>
      </c>
      <c r="AB678" s="94" t="str">
        <f t="shared" si="11"/>
        <v/>
      </c>
      <c r="AC678" s="75"/>
      <c r="AD678" s="42"/>
      <c r="AE678" s="43"/>
      <c r="AF678" s="44"/>
      <c r="AG678" s="134" t="s">
        <v>2960</v>
      </c>
      <c r="AH678" s="134" t="s">
        <v>2961</v>
      </c>
      <c r="AI678" s="134" t="s">
        <v>2962</v>
      </c>
      <c r="AJ678" s="134" t="s">
        <v>2963</v>
      </c>
      <c r="AK678" s="134" t="s">
        <v>21</v>
      </c>
      <c r="AL678" s="134" t="s">
        <v>21</v>
      </c>
      <c r="AM678" s="134" t="b">
        <f>IF(AND(Table3[[#This Row],[Column68]]=TRUE,COUNTBLANK(Table3[[#This Row],[Date 1]:[Date 8]])=8),TRUE,FALSE)</f>
        <v>0</v>
      </c>
      <c r="AN678" s="134" t="b">
        <f>COUNTIF(Table3[[#This Row],[512]:[51]],"yes")&gt;0</f>
        <v>0</v>
      </c>
      <c r="AO678" s="45" t="str">
        <f>IF(Table3[[#This Row],[512]]="yes",Table3[[#This Row],[Column1]],"")</f>
        <v/>
      </c>
      <c r="AP678" s="45" t="str">
        <f>IF(Table3[[#This Row],[250]]="yes",Table3[[#This Row],[Column1.5]],"")</f>
        <v/>
      </c>
      <c r="AQ678" s="45" t="str">
        <f>IF(Table3[[#This Row],[288]]="yes",Table3[[#This Row],[Column2]],"")</f>
        <v/>
      </c>
      <c r="AR678" s="45" t="str">
        <f>IF(Table3[[#This Row],[144]]="yes",Table3[[#This Row],[Column3]],"")</f>
        <v/>
      </c>
      <c r="AS678" s="45" t="str">
        <f>IF(Table3[[#This Row],[26]]="yes",Table3[[#This Row],[Column4]],"")</f>
        <v/>
      </c>
      <c r="AT678" s="45" t="str">
        <f>IF(Table3[[#This Row],[51]]="yes",Table3[[#This Row],[Column5]],"")</f>
        <v/>
      </c>
      <c r="AU678" s="29" t="str">
        <f>IF(COUNTBLANK(Table3[[#This Row],[Date 1]:[Date 8]])=7,IF(Table3[[#This Row],[Column9]]&lt;&gt;"",IF(SUM(L678:S678)&lt;&gt;0,Table3[[#This Row],[Column9]],""),""),(SUBSTITUTE(TRIM(SUBSTITUTE(AO678&amp;","&amp;AP678&amp;","&amp;AQ678&amp;","&amp;AR678&amp;","&amp;AS678&amp;","&amp;AT678&amp;",",","," "))," ",", ")))</f>
        <v/>
      </c>
      <c r="AV678" s="35" t="str">
        <f>IF(COUNTBLANK(L678:AC678)&lt;&gt;13,IF(Table3[[#This Row],[Comments]]="Please order in multiples of 20. Minimum order of 100.",IF(COUNTBLANK(Table3[[#This Row],[Date 1]:[Order]])=12,"",1),1),IF(OR(F678="yes",G678="yes",H678="yes",I678="yes",J678="yes",K678="yes"="yes"),1,""))</f>
        <v/>
      </c>
    </row>
    <row r="679" spans="2:48" ht="36" thickBot="1" x14ac:dyDescent="0.4">
      <c r="B679" s="164">
        <v>8854</v>
      </c>
      <c r="C679" s="16" t="s">
        <v>3337</v>
      </c>
      <c r="D679" s="32" t="s">
        <v>2358</v>
      </c>
      <c r="E679" s="118"/>
      <c r="F679" s="119" t="s">
        <v>21</v>
      </c>
      <c r="G679" s="30" t="s">
        <v>21</v>
      </c>
      <c r="H679" s="30" t="s">
        <v>128</v>
      </c>
      <c r="I679" s="30" t="s">
        <v>128</v>
      </c>
      <c r="J679" s="30" t="s">
        <v>128</v>
      </c>
      <c r="K679" s="30" t="s">
        <v>21</v>
      </c>
      <c r="L679" s="22"/>
      <c r="M679" s="20"/>
      <c r="N679" s="20"/>
      <c r="O679" s="20"/>
      <c r="P679" s="20"/>
      <c r="Q679" s="20"/>
      <c r="R679" s="20"/>
      <c r="S679" s="120"/>
      <c r="T679" s="181" t="str">
        <f>Table3[[#This Row],[Column12]]</f>
        <v>Auto:</v>
      </c>
      <c r="U679" s="25"/>
      <c r="V679" s="51" t="str">
        <f>IF(Table3[[#This Row],[TagOrderMethod]]="Ratio:","plants per 1 tag",IF(Table3[[#This Row],[TagOrderMethod]]="tags included","",IF(Table3[[#This Row],[TagOrderMethod]]="Qty:","tags",IF(Table3[[#This Row],[TagOrderMethod]]="Auto:",IF(U679&lt;&gt;"","tags","")))))</f>
        <v/>
      </c>
      <c r="W679" s="17">
        <v>50</v>
      </c>
      <c r="X679" s="17" t="str">
        <f>IF(ISNUMBER(SEARCH("tag",Table3[[#This Row],[Notes]])), "Yes", "No")</f>
        <v>No</v>
      </c>
      <c r="Y679" s="17" t="str">
        <f>IF(Table3[[#This Row],[Column11]]="yes","tags included","Auto:")</f>
        <v>Auto:</v>
      </c>
      <c r="Z6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Row],[TagOrderMethod]]="Auto:",IF(U679&gt;0,U679,IF(COUNTBLANK(L679:S679)=8,"",(IF(Table3[[#This Row],[Column11]]&lt;&gt;"no",Table3[[#This Row],[Size]]*(SUM(Table3[[#This Row],[Date 1]:[Date 8]])),"")))),""))),(Table3[[#This Row],[Bundle]])),"")</f>
        <v/>
      </c>
      <c r="AB679" s="94" t="str">
        <f t="shared" si="11"/>
        <v/>
      </c>
      <c r="AC679" s="75"/>
      <c r="AD679" s="42"/>
      <c r="AE679" s="43"/>
      <c r="AF679" s="44"/>
      <c r="AG679" s="134" t="s">
        <v>21</v>
      </c>
      <c r="AH679" s="134" t="s">
        <v>21</v>
      </c>
      <c r="AI679" s="134" t="s">
        <v>2964</v>
      </c>
      <c r="AJ679" s="134" t="s">
        <v>2965</v>
      </c>
      <c r="AK679" s="134" t="s">
        <v>5078</v>
      </c>
      <c r="AL679" s="134" t="s">
        <v>21</v>
      </c>
      <c r="AM679" s="134" t="b">
        <f>IF(AND(Table3[[#This Row],[Column68]]=TRUE,COUNTBLANK(Table3[[#This Row],[Date 1]:[Date 8]])=8),TRUE,FALSE)</f>
        <v>0</v>
      </c>
      <c r="AN679" s="134" t="b">
        <f>COUNTIF(Table3[[#This Row],[512]:[51]],"yes")&gt;0</f>
        <v>0</v>
      </c>
      <c r="AO679" s="45" t="str">
        <f>IF(Table3[[#This Row],[512]]="yes",Table3[[#This Row],[Column1]],"")</f>
        <v/>
      </c>
      <c r="AP679" s="45" t="str">
        <f>IF(Table3[[#This Row],[250]]="yes",Table3[[#This Row],[Column1.5]],"")</f>
        <v/>
      </c>
      <c r="AQ679" s="45" t="str">
        <f>IF(Table3[[#This Row],[288]]="yes",Table3[[#This Row],[Column2]],"")</f>
        <v/>
      </c>
      <c r="AR679" s="45" t="str">
        <f>IF(Table3[[#This Row],[144]]="yes",Table3[[#This Row],[Column3]],"")</f>
        <v/>
      </c>
      <c r="AS679" s="45" t="str">
        <f>IF(Table3[[#This Row],[26]]="yes",Table3[[#This Row],[Column4]],"")</f>
        <v/>
      </c>
      <c r="AT679" s="45" t="str">
        <f>IF(Table3[[#This Row],[51]]="yes",Table3[[#This Row],[Column5]],"")</f>
        <v/>
      </c>
      <c r="AU679" s="29" t="str">
        <f>IF(COUNTBLANK(Table3[[#This Row],[Date 1]:[Date 8]])=7,IF(Table3[[#This Row],[Column9]]&lt;&gt;"",IF(SUM(L679:S679)&lt;&gt;0,Table3[[#This Row],[Column9]],""),""),(SUBSTITUTE(TRIM(SUBSTITUTE(AO679&amp;","&amp;AP679&amp;","&amp;AQ679&amp;","&amp;AR679&amp;","&amp;AS679&amp;","&amp;AT679&amp;",",","," "))," ",", ")))</f>
        <v/>
      </c>
      <c r="AV679" s="35" t="str">
        <f>IF(COUNTBLANK(L679:AC679)&lt;&gt;13,IF(Table3[[#This Row],[Comments]]="Please order in multiples of 20. Minimum order of 100.",IF(COUNTBLANK(Table3[[#This Row],[Date 1]:[Order]])=12,"",1),1),IF(OR(F679="yes",G679="yes",H679="yes",I679="yes",J679="yes",K679="yes"="yes"),1,""))</f>
        <v/>
      </c>
    </row>
    <row r="680" spans="2:48" ht="36" thickBot="1" x14ac:dyDescent="0.4">
      <c r="B680" s="164">
        <v>8857</v>
      </c>
      <c r="C680" s="16" t="s">
        <v>3337</v>
      </c>
      <c r="D680" s="32" t="s">
        <v>518</v>
      </c>
      <c r="E680" s="118"/>
      <c r="F680" s="119" t="s">
        <v>128</v>
      </c>
      <c r="G680" s="30" t="s">
        <v>128</v>
      </c>
      <c r="H680" s="30" t="s">
        <v>128</v>
      </c>
      <c r="I680" s="30" t="s">
        <v>128</v>
      </c>
      <c r="J680" s="30" t="s">
        <v>21</v>
      </c>
      <c r="K680" s="30" t="s">
        <v>21</v>
      </c>
      <c r="L680" s="22"/>
      <c r="M680" s="20"/>
      <c r="N680" s="20"/>
      <c r="O680" s="20"/>
      <c r="P680" s="20"/>
      <c r="Q680" s="20"/>
      <c r="R680" s="20"/>
      <c r="S680" s="120"/>
      <c r="T680" s="181" t="str">
        <f>Table3[[#This Row],[Column12]]</f>
        <v>Auto:</v>
      </c>
      <c r="U680" s="25"/>
      <c r="V680" s="51" t="str">
        <f>IF(Table3[[#This Row],[TagOrderMethod]]="Ratio:","plants per 1 tag",IF(Table3[[#This Row],[TagOrderMethod]]="tags included","",IF(Table3[[#This Row],[TagOrderMethod]]="Qty:","tags",IF(Table3[[#This Row],[TagOrderMethod]]="Auto:",IF(U680&lt;&gt;"","tags","")))))</f>
        <v/>
      </c>
      <c r="W680" s="17">
        <v>50</v>
      </c>
      <c r="X680" s="17" t="str">
        <f>IF(ISNUMBER(SEARCH("tag",Table3[[#This Row],[Notes]])), "Yes", "No")</f>
        <v>No</v>
      </c>
      <c r="Y680" s="17" t="str">
        <f>IF(Table3[[#This Row],[Column11]]="yes","tags included","Auto:")</f>
        <v>Auto:</v>
      </c>
      <c r="Z6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Row],[TagOrderMethod]]="Auto:",IF(U680&gt;0,U680,IF(COUNTBLANK(L680:S680)=8,"",(IF(Table3[[#This Row],[Column11]]&lt;&gt;"no",Table3[[#This Row],[Size]]*(SUM(Table3[[#This Row],[Date 1]:[Date 8]])),"")))),""))),(Table3[[#This Row],[Bundle]])),"")</f>
        <v/>
      </c>
      <c r="AB680" s="94" t="str">
        <f t="shared" si="11"/>
        <v/>
      </c>
      <c r="AC680" s="75"/>
      <c r="AD680" s="42"/>
      <c r="AE680" s="43"/>
      <c r="AF680" s="44"/>
      <c r="AG680" s="134" t="s">
        <v>2966</v>
      </c>
      <c r="AH680" s="134" t="s">
        <v>2967</v>
      </c>
      <c r="AI680" s="134" t="s">
        <v>2968</v>
      </c>
      <c r="AJ680" s="134" t="s">
        <v>2969</v>
      </c>
      <c r="AK680" s="134" t="s">
        <v>21</v>
      </c>
      <c r="AL680" s="134" t="s">
        <v>21</v>
      </c>
      <c r="AM680" s="134" t="b">
        <f>IF(AND(Table3[[#This Row],[Column68]]=TRUE,COUNTBLANK(Table3[[#This Row],[Date 1]:[Date 8]])=8),TRUE,FALSE)</f>
        <v>0</v>
      </c>
      <c r="AN680" s="134" t="b">
        <f>COUNTIF(Table3[[#This Row],[512]:[51]],"yes")&gt;0</f>
        <v>0</v>
      </c>
      <c r="AO680" s="45" t="str">
        <f>IF(Table3[[#This Row],[512]]="yes",Table3[[#This Row],[Column1]],"")</f>
        <v/>
      </c>
      <c r="AP680" s="45" t="str">
        <f>IF(Table3[[#This Row],[250]]="yes",Table3[[#This Row],[Column1.5]],"")</f>
        <v/>
      </c>
      <c r="AQ680" s="45" t="str">
        <f>IF(Table3[[#This Row],[288]]="yes",Table3[[#This Row],[Column2]],"")</f>
        <v/>
      </c>
      <c r="AR680" s="45" t="str">
        <f>IF(Table3[[#This Row],[144]]="yes",Table3[[#This Row],[Column3]],"")</f>
        <v/>
      </c>
      <c r="AS680" s="45" t="str">
        <f>IF(Table3[[#This Row],[26]]="yes",Table3[[#This Row],[Column4]],"")</f>
        <v/>
      </c>
      <c r="AT680" s="45" t="str">
        <f>IF(Table3[[#This Row],[51]]="yes",Table3[[#This Row],[Column5]],"")</f>
        <v/>
      </c>
      <c r="AU680" s="29" t="str">
        <f>IF(COUNTBLANK(Table3[[#This Row],[Date 1]:[Date 8]])=7,IF(Table3[[#This Row],[Column9]]&lt;&gt;"",IF(SUM(L680:S680)&lt;&gt;0,Table3[[#This Row],[Column9]],""),""),(SUBSTITUTE(TRIM(SUBSTITUTE(AO680&amp;","&amp;AP680&amp;","&amp;AQ680&amp;","&amp;AR680&amp;","&amp;AS680&amp;","&amp;AT680&amp;",",","," "))," ",", ")))</f>
        <v/>
      </c>
      <c r="AV680" s="35" t="str">
        <f>IF(COUNTBLANK(L680:AC680)&lt;&gt;13,IF(Table3[[#This Row],[Comments]]="Please order in multiples of 20. Minimum order of 100.",IF(COUNTBLANK(Table3[[#This Row],[Date 1]:[Order]])=12,"",1),1),IF(OR(F680="yes",G680="yes",H680="yes",I680="yes",J680="yes",K680="yes"="yes"),1,""))</f>
        <v/>
      </c>
    </row>
    <row r="681" spans="2:48" ht="36" thickBot="1" x14ac:dyDescent="0.4">
      <c r="B681" s="164">
        <v>8860</v>
      </c>
      <c r="C681" s="16" t="s">
        <v>3337</v>
      </c>
      <c r="D681" s="32" t="s">
        <v>990</v>
      </c>
      <c r="E681" s="118"/>
      <c r="F681" s="119" t="s">
        <v>128</v>
      </c>
      <c r="G681" s="30" t="s">
        <v>128</v>
      </c>
      <c r="H681" s="30" t="s">
        <v>128</v>
      </c>
      <c r="I681" s="30" t="s">
        <v>128</v>
      </c>
      <c r="J681" s="30" t="s">
        <v>21</v>
      </c>
      <c r="K681" s="30" t="s">
        <v>21</v>
      </c>
      <c r="L681" s="22"/>
      <c r="M681" s="20"/>
      <c r="N681" s="20"/>
      <c r="O681" s="20"/>
      <c r="P681" s="20"/>
      <c r="Q681" s="20"/>
      <c r="R681" s="20"/>
      <c r="S681" s="120"/>
      <c r="T681" s="181" t="str">
        <f>Table3[[#This Row],[Column12]]</f>
        <v>Auto:</v>
      </c>
      <c r="U681" s="25"/>
      <c r="V681" s="51" t="str">
        <f>IF(Table3[[#This Row],[TagOrderMethod]]="Ratio:","plants per 1 tag",IF(Table3[[#This Row],[TagOrderMethod]]="tags included","",IF(Table3[[#This Row],[TagOrderMethod]]="Qty:","tags",IF(Table3[[#This Row],[TagOrderMethod]]="Auto:",IF(U681&lt;&gt;"","tags","")))))</f>
        <v/>
      </c>
      <c r="W681" s="17">
        <v>50</v>
      </c>
      <c r="X681" s="17" t="str">
        <f>IF(ISNUMBER(SEARCH("tag",Table3[[#This Row],[Notes]])), "Yes", "No")</f>
        <v>No</v>
      </c>
      <c r="Y681" s="17" t="str">
        <f>IF(Table3[[#This Row],[Column11]]="yes","tags included","Auto:")</f>
        <v>Auto:</v>
      </c>
      <c r="Z6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Row],[TagOrderMethod]]="Auto:",IF(U681&gt;0,U681,IF(COUNTBLANK(L681:S681)=8,"",(IF(Table3[[#This Row],[Column11]]&lt;&gt;"no",Table3[[#This Row],[Size]]*(SUM(Table3[[#This Row],[Date 1]:[Date 8]])),"")))),""))),(Table3[[#This Row],[Bundle]])),"")</f>
        <v/>
      </c>
      <c r="AB681" s="94" t="str">
        <f t="shared" si="11"/>
        <v/>
      </c>
      <c r="AC681" s="75"/>
      <c r="AD681" s="42"/>
      <c r="AE681" s="43"/>
      <c r="AF681" s="44"/>
      <c r="AG681" s="134" t="s">
        <v>2970</v>
      </c>
      <c r="AH681" s="134" t="s">
        <v>2971</v>
      </c>
      <c r="AI681" s="134" t="s">
        <v>2972</v>
      </c>
      <c r="AJ681" s="134" t="s">
        <v>2973</v>
      </c>
      <c r="AK681" s="134" t="s">
        <v>21</v>
      </c>
      <c r="AL681" s="134" t="s">
        <v>21</v>
      </c>
      <c r="AM681" s="134" t="b">
        <f>IF(AND(Table3[[#This Row],[Column68]]=TRUE,COUNTBLANK(Table3[[#This Row],[Date 1]:[Date 8]])=8),TRUE,FALSE)</f>
        <v>0</v>
      </c>
      <c r="AN681" s="134" t="b">
        <f>COUNTIF(Table3[[#This Row],[512]:[51]],"yes")&gt;0</f>
        <v>0</v>
      </c>
      <c r="AO681" s="45" t="str">
        <f>IF(Table3[[#This Row],[512]]="yes",Table3[[#This Row],[Column1]],"")</f>
        <v/>
      </c>
      <c r="AP681" s="45" t="str">
        <f>IF(Table3[[#This Row],[250]]="yes",Table3[[#This Row],[Column1.5]],"")</f>
        <v/>
      </c>
      <c r="AQ681" s="45" t="str">
        <f>IF(Table3[[#This Row],[288]]="yes",Table3[[#This Row],[Column2]],"")</f>
        <v/>
      </c>
      <c r="AR681" s="45" t="str">
        <f>IF(Table3[[#This Row],[144]]="yes",Table3[[#This Row],[Column3]],"")</f>
        <v/>
      </c>
      <c r="AS681" s="45" t="str">
        <f>IF(Table3[[#This Row],[26]]="yes",Table3[[#This Row],[Column4]],"")</f>
        <v/>
      </c>
      <c r="AT681" s="45" t="str">
        <f>IF(Table3[[#This Row],[51]]="yes",Table3[[#This Row],[Column5]],"")</f>
        <v/>
      </c>
      <c r="AU681" s="29" t="str">
        <f>IF(COUNTBLANK(Table3[[#This Row],[Date 1]:[Date 8]])=7,IF(Table3[[#This Row],[Column9]]&lt;&gt;"",IF(SUM(L681:S681)&lt;&gt;0,Table3[[#This Row],[Column9]],""),""),(SUBSTITUTE(TRIM(SUBSTITUTE(AO681&amp;","&amp;AP681&amp;","&amp;AQ681&amp;","&amp;AR681&amp;","&amp;AS681&amp;","&amp;AT681&amp;",",","," "))," ",", ")))</f>
        <v/>
      </c>
      <c r="AV681" s="35" t="str">
        <f>IF(COUNTBLANK(L681:AC681)&lt;&gt;13,IF(Table3[[#This Row],[Comments]]="Please order in multiples of 20. Minimum order of 100.",IF(COUNTBLANK(Table3[[#This Row],[Date 1]:[Order]])=12,"",1),1),IF(OR(F681="yes",G681="yes",H681="yes",I681="yes",J681="yes",K681="yes"="yes"),1,""))</f>
        <v/>
      </c>
    </row>
    <row r="682" spans="2:48" ht="36" thickBot="1" x14ac:dyDescent="0.4">
      <c r="B682" s="164">
        <v>8863</v>
      </c>
      <c r="C682" s="16" t="s">
        <v>3337</v>
      </c>
      <c r="D682" s="32" t="s">
        <v>3353</v>
      </c>
      <c r="E682" s="118"/>
      <c r="F682" s="119" t="s">
        <v>128</v>
      </c>
      <c r="G682" s="30" t="s">
        <v>128</v>
      </c>
      <c r="H682" s="30" t="s">
        <v>128</v>
      </c>
      <c r="I682" s="30" t="s">
        <v>128</v>
      </c>
      <c r="J682" s="30" t="s">
        <v>21</v>
      </c>
      <c r="K682" s="30" t="s">
        <v>21</v>
      </c>
      <c r="L682" s="22"/>
      <c r="M682" s="20"/>
      <c r="N682" s="20"/>
      <c r="O682" s="20"/>
      <c r="P682" s="20"/>
      <c r="Q682" s="20"/>
      <c r="R682" s="20"/>
      <c r="S682" s="120"/>
      <c r="T682" s="181" t="str">
        <f>Table3[[#This Row],[Column12]]</f>
        <v>Auto:</v>
      </c>
      <c r="U682" s="25"/>
      <c r="V682" s="51" t="str">
        <f>IF(Table3[[#This Row],[TagOrderMethod]]="Ratio:","plants per 1 tag",IF(Table3[[#This Row],[TagOrderMethod]]="tags included","",IF(Table3[[#This Row],[TagOrderMethod]]="Qty:","tags",IF(Table3[[#This Row],[TagOrderMethod]]="Auto:",IF(U682&lt;&gt;"","tags","")))))</f>
        <v/>
      </c>
      <c r="W682" s="17">
        <v>50</v>
      </c>
      <c r="X682" s="17" t="str">
        <f>IF(ISNUMBER(SEARCH("tag",Table3[[#This Row],[Notes]])), "Yes", "No")</f>
        <v>No</v>
      </c>
      <c r="Y682" s="17" t="str">
        <f>IF(Table3[[#This Row],[Column11]]="yes","tags included","Auto:")</f>
        <v>Auto:</v>
      </c>
      <c r="Z6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Row],[TagOrderMethod]]="Auto:",IF(U682&gt;0,U682,IF(COUNTBLANK(L682:S682)=8,"",(IF(Table3[[#This Row],[Column11]]&lt;&gt;"no",Table3[[#This Row],[Size]]*(SUM(Table3[[#This Row],[Date 1]:[Date 8]])),"")))),""))),(Table3[[#This Row],[Bundle]])),"")</f>
        <v/>
      </c>
      <c r="AB682" s="94" t="str">
        <f t="shared" si="11"/>
        <v/>
      </c>
      <c r="AC682" s="75"/>
      <c r="AD682" s="42"/>
      <c r="AE682" s="43"/>
      <c r="AF682" s="44"/>
      <c r="AG682" s="134" t="s">
        <v>5079</v>
      </c>
      <c r="AH682" s="134" t="s">
        <v>5080</v>
      </c>
      <c r="AI682" s="134" t="s">
        <v>5081</v>
      </c>
      <c r="AJ682" s="134" t="s">
        <v>5082</v>
      </c>
      <c r="AK682" s="134" t="s">
        <v>21</v>
      </c>
      <c r="AL682" s="134" t="s">
        <v>21</v>
      </c>
      <c r="AM682" s="134" t="b">
        <f>IF(AND(Table3[[#This Row],[Column68]]=TRUE,COUNTBLANK(Table3[[#This Row],[Date 1]:[Date 8]])=8),TRUE,FALSE)</f>
        <v>0</v>
      </c>
      <c r="AN682" s="134" t="b">
        <f>COUNTIF(Table3[[#This Row],[512]:[51]],"yes")&gt;0</f>
        <v>0</v>
      </c>
      <c r="AO682" s="45" t="str">
        <f>IF(Table3[[#This Row],[512]]="yes",Table3[[#This Row],[Column1]],"")</f>
        <v/>
      </c>
      <c r="AP682" s="45" t="str">
        <f>IF(Table3[[#This Row],[250]]="yes",Table3[[#This Row],[Column1.5]],"")</f>
        <v/>
      </c>
      <c r="AQ682" s="45" t="str">
        <f>IF(Table3[[#This Row],[288]]="yes",Table3[[#This Row],[Column2]],"")</f>
        <v/>
      </c>
      <c r="AR682" s="45" t="str">
        <f>IF(Table3[[#This Row],[144]]="yes",Table3[[#This Row],[Column3]],"")</f>
        <v/>
      </c>
      <c r="AS682" s="45" t="str">
        <f>IF(Table3[[#This Row],[26]]="yes",Table3[[#This Row],[Column4]],"")</f>
        <v/>
      </c>
      <c r="AT682" s="45" t="str">
        <f>IF(Table3[[#This Row],[51]]="yes",Table3[[#This Row],[Column5]],"")</f>
        <v/>
      </c>
      <c r="AU682" s="29" t="str">
        <f>IF(COUNTBLANK(Table3[[#This Row],[Date 1]:[Date 8]])=7,IF(Table3[[#This Row],[Column9]]&lt;&gt;"",IF(SUM(L682:S682)&lt;&gt;0,Table3[[#This Row],[Column9]],""),""),(SUBSTITUTE(TRIM(SUBSTITUTE(AO682&amp;","&amp;AP682&amp;","&amp;AQ682&amp;","&amp;AR682&amp;","&amp;AS682&amp;","&amp;AT682&amp;",",","," "))," ",", ")))</f>
        <v/>
      </c>
      <c r="AV682" s="35" t="str">
        <f>IF(COUNTBLANK(L682:AC682)&lt;&gt;13,IF(Table3[[#This Row],[Comments]]="Please order in multiples of 20. Minimum order of 100.",IF(COUNTBLANK(Table3[[#This Row],[Date 1]:[Order]])=12,"",1),1),IF(OR(F682="yes",G682="yes",H682="yes",I682="yes",J682="yes",K682="yes"="yes"),1,""))</f>
        <v/>
      </c>
    </row>
    <row r="683" spans="2:48" ht="36" thickBot="1" x14ac:dyDescent="0.4">
      <c r="B683" s="164">
        <v>8869</v>
      </c>
      <c r="C683" s="16" t="s">
        <v>3337</v>
      </c>
      <c r="D683" s="32" t="s">
        <v>519</v>
      </c>
      <c r="E683" s="118"/>
      <c r="F683" s="119" t="s">
        <v>128</v>
      </c>
      <c r="G683" s="30" t="s">
        <v>128</v>
      </c>
      <c r="H683" s="30" t="s">
        <v>128</v>
      </c>
      <c r="I683" s="30" t="s">
        <v>128</v>
      </c>
      <c r="J683" s="30" t="s">
        <v>21</v>
      </c>
      <c r="K683" s="30" t="s">
        <v>21</v>
      </c>
      <c r="L683" s="22"/>
      <c r="M683" s="20"/>
      <c r="N683" s="20"/>
      <c r="O683" s="20"/>
      <c r="P683" s="20"/>
      <c r="Q683" s="20"/>
      <c r="R683" s="20"/>
      <c r="S683" s="120"/>
      <c r="T683" s="181" t="str">
        <f>Table3[[#This Row],[Column12]]</f>
        <v>Auto:</v>
      </c>
      <c r="U683" s="25"/>
      <c r="V683" s="51" t="str">
        <f>IF(Table3[[#This Row],[TagOrderMethod]]="Ratio:","plants per 1 tag",IF(Table3[[#This Row],[TagOrderMethod]]="tags included","",IF(Table3[[#This Row],[TagOrderMethod]]="Qty:","tags",IF(Table3[[#This Row],[TagOrderMethod]]="Auto:",IF(U683&lt;&gt;"","tags","")))))</f>
        <v/>
      </c>
      <c r="W683" s="17">
        <v>50</v>
      </c>
      <c r="X683" s="17" t="str">
        <f>IF(ISNUMBER(SEARCH("tag",Table3[[#This Row],[Notes]])), "Yes", "No")</f>
        <v>No</v>
      </c>
      <c r="Y683" s="17" t="str">
        <f>IF(Table3[[#This Row],[Column11]]="yes","tags included","Auto:")</f>
        <v>Auto:</v>
      </c>
      <c r="Z6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Row],[TagOrderMethod]]="Auto:",IF(U683&gt;0,U683,IF(COUNTBLANK(L683:S683)=8,"",(IF(Table3[[#This Row],[Column11]]&lt;&gt;"no",Table3[[#This Row],[Size]]*(SUM(Table3[[#This Row],[Date 1]:[Date 8]])),"")))),""))),(Table3[[#This Row],[Bundle]])),"")</f>
        <v/>
      </c>
      <c r="AB683" s="94" t="str">
        <f t="shared" si="11"/>
        <v/>
      </c>
      <c r="AC683" s="75"/>
      <c r="AD683" s="42"/>
      <c r="AE683" s="43"/>
      <c r="AF683" s="44"/>
      <c r="AG683" s="134" t="s">
        <v>5083</v>
      </c>
      <c r="AH683" s="134" t="s">
        <v>5084</v>
      </c>
      <c r="AI683" s="134" t="s">
        <v>5085</v>
      </c>
      <c r="AJ683" s="134" t="s">
        <v>5086</v>
      </c>
      <c r="AK683" s="134" t="s">
        <v>21</v>
      </c>
      <c r="AL683" s="134" t="s">
        <v>21</v>
      </c>
      <c r="AM683" s="134" t="b">
        <f>IF(AND(Table3[[#This Row],[Column68]]=TRUE,COUNTBLANK(Table3[[#This Row],[Date 1]:[Date 8]])=8),TRUE,FALSE)</f>
        <v>0</v>
      </c>
      <c r="AN683" s="134" t="b">
        <f>COUNTIF(Table3[[#This Row],[512]:[51]],"yes")&gt;0</f>
        <v>0</v>
      </c>
      <c r="AO683" s="45" t="str">
        <f>IF(Table3[[#This Row],[512]]="yes",Table3[[#This Row],[Column1]],"")</f>
        <v/>
      </c>
      <c r="AP683" s="45" t="str">
        <f>IF(Table3[[#This Row],[250]]="yes",Table3[[#This Row],[Column1.5]],"")</f>
        <v/>
      </c>
      <c r="AQ683" s="45" t="str">
        <f>IF(Table3[[#This Row],[288]]="yes",Table3[[#This Row],[Column2]],"")</f>
        <v/>
      </c>
      <c r="AR683" s="45" t="str">
        <f>IF(Table3[[#This Row],[144]]="yes",Table3[[#This Row],[Column3]],"")</f>
        <v/>
      </c>
      <c r="AS683" s="45" t="str">
        <f>IF(Table3[[#This Row],[26]]="yes",Table3[[#This Row],[Column4]],"")</f>
        <v/>
      </c>
      <c r="AT683" s="45" t="str">
        <f>IF(Table3[[#This Row],[51]]="yes",Table3[[#This Row],[Column5]],"")</f>
        <v/>
      </c>
      <c r="AU683" s="29" t="str">
        <f>IF(COUNTBLANK(Table3[[#This Row],[Date 1]:[Date 8]])=7,IF(Table3[[#This Row],[Column9]]&lt;&gt;"",IF(SUM(L683:S683)&lt;&gt;0,Table3[[#This Row],[Column9]],""),""),(SUBSTITUTE(TRIM(SUBSTITUTE(AO683&amp;","&amp;AP683&amp;","&amp;AQ683&amp;","&amp;AR683&amp;","&amp;AS683&amp;","&amp;AT683&amp;",",","," "))," ",", ")))</f>
        <v/>
      </c>
      <c r="AV683" s="35" t="str">
        <f>IF(COUNTBLANK(L683:AC683)&lt;&gt;13,IF(Table3[[#This Row],[Comments]]="Please order in multiples of 20. Minimum order of 100.",IF(COUNTBLANK(Table3[[#This Row],[Date 1]:[Order]])=12,"",1),1),IF(OR(F683="yes",G683="yes",H683="yes",I683="yes",J683="yes",K683="yes"="yes"),1,""))</f>
        <v/>
      </c>
    </row>
    <row r="684" spans="2:48" ht="36" thickBot="1" x14ac:dyDescent="0.4">
      <c r="B684" s="164">
        <v>8872</v>
      </c>
      <c r="C684" s="16" t="s">
        <v>3337</v>
      </c>
      <c r="D684" s="32" t="s">
        <v>991</v>
      </c>
      <c r="E684" s="118"/>
      <c r="F684" s="119" t="s">
        <v>128</v>
      </c>
      <c r="G684" s="30" t="s">
        <v>128</v>
      </c>
      <c r="H684" s="30" t="s">
        <v>128</v>
      </c>
      <c r="I684" s="30" t="s">
        <v>128</v>
      </c>
      <c r="J684" s="30" t="s">
        <v>21</v>
      </c>
      <c r="K684" s="30" t="s">
        <v>21</v>
      </c>
      <c r="L684" s="22"/>
      <c r="M684" s="20"/>
      <c r="N684" s="20"/>
      <c r="O684" s="20"/>
      <c r="P684" s="20"/>
      <c r="Q684" s="20"/>
      <c r="R684" s="20"/>
      <c r="S684" s="120"/>
      <c r="T684" s="181" t="str">
        <f>Table3[[#This Row],[Column12]]</f>
        <v>Auto:</v>
      </c>
      <c r="U684" s="25"/>
      <c r="V684" s="51" t="str">
        <f>IF(Table3[[#This Row],[TagOrderMethod]]="Ratio:","plants per 1 tag",IF(Table3[[#This Row],[TagOrderMethod]]="tags included","",IF(Table3[[#This Row],[TagOrderMethod]]="Qty:","tags",IF(Table3[[#This Row],[TagOrderMethod]]="Auto:",IF(U684&lt;&gt;"","tags","")))))</f>
        <v/>
      </c>
      <c r="W684" s="17">
        <v>50</v>
      </c>
      <c r="X684" s="17" t="str">
        <f>IF(ISNUMBER(SEARCH("tag",Table3[[#This Row],[Notes]])), "Yes", "No")</f>
        <v>No</v>
      </c>
      <c r="Y684" s="17" t="str">
        <f>IF(Table3[[#This Row],[Column11]]="yes","tags included","Auto:")</f>
        <v>Auto:</v>
      </c>
      <c r="Z6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Row],[TagOrderMethod]]="Auto:",IF(U684&gt;0,U684,IF(COUNTBLANK(L684:S684)=8,"",(IF(Table3[[#This Row],[Column11]]&lt;&gt;"no",Table3[[#This Row],[Size]]*(SUM(Table3[[#This Row],[Date 1]:[Date 8]])),"")))),""))),(Table3[[#This Row],[Bundle]])),"")</f>
        <v/>
      </c>
      <c r="AB684" s="94" t="str">
        <f t="shared" si="11"/>
        <v/>
      </c>
      <c r="AC684" s="75"/>
      <c r="AD684" s="42"/>
      <c r="AE684" s="43"/>
      <c r="AF684" s="44"/>
      <c r="AG684" s="134" t="s">
        <v>5087</v>
      </c>
      <c r="AH684" s="134" t="s">
        <v>5088</v>
      </c>
      <c r="AI684" s="134" t="s">
        <v>5089</v>
      </c>
      <c r="AJ684" s="134" t="s">
        <v>2974</v>
      </c>
      <c r="AK684" s="134" t="s">
        <v>21</v>
      </c>
      <c r="AL684" s="134" t="s">
        <v>21</v>
      </c>
      <c r="AM684" s="134" t="b">
        <f>IF(AND(Table3[[#This Row],[Column68]]=TRUE,COUNTBLANK(Table3[[#This Row],[Date 1]:[Date 8]])=8),TRUE,FALSE)</f>
        <v>0</v>
      </c>
      <c r="AN684" s="134" t="b">
        <f>COUNTIF(Table3[[#This Row],[512]:[51]],"yes")&gt;0</f>
        <v>0</v>
      </c>
      <c r="AO684" s="45" t="str">
        <f>IF(Table3[[#This Row],[512]]="yes",Table3[[#This Row],[Column1]],"")</f>
        <v/>
      </c>
      <c r="AP684" s="45" t="str">
        <f>IF(Table3[[#This Row],[250]]="yes",Table3[[#This Row],[Column1.5]],"")</f>
        <v/>
      </c>
      <c r="AQ684" s="45" t="str">
        <f>IF(Table3[[#This Row],[288]]="yes",Table3[[#This Row],[Column2]],"")</f>
        <v/>
      </c>
      <c r="AR684" s="45" t="str">
        <f>IF(Table3[[#This Row],[144]]="yes",Table3[[#This Row],[Column3]],"")</f>
        <v/>
      </c>
      <c r="AS684" s="45" t="str">
        <f>IF(Table3[[#This Row],[26]]="yes",Table3[[#This Row],[Column4]],"")</f>
        <v/>
      </c>
      <c r="AT684" s="45" t="str">
        <f>IF(Table3[[#This Row],[51]]="yes",Table3[[#This Row],[Column5]],"")</f>
        <v/>
      </c>
      <c r="AU684" s="29" t="str">
        <f>IF(COUNTBLANK(Table3[[#This Row],[Date 1]:[Date 8]])=7,IF(Table3[[#This Row],[Column9]]&lt;&gt;"",IF(SUM(L684:S684)&lt;&gt;0,Table3[[#This Row],[Column9]],""),""),(SUBSTITUTE(TRIM(SUBSTITUTE(AO684&amp;","&amp;AP684&amp;","&amp;AQ684&amp;","&amp;AR684&amp;","&amp;AS684&amp;","&amp;AT684&amp;",",","," "))," ",", ")))</f>
        <v/>
      </c>
      <c r="AV684" s="35" t="str">
        <f>IF(COUNTBLANK(L684:AC684)&lt;&gt;13,IF(Table3[[#This Row],[Comments]]="Please order in multiples of 20. Minimum order of 100.",IF(COUNTBLANK(Table3[[#This Row],[Date 1]:[Order]])=12,"",1),1),IF(OR(F684="yes",G684="yes",H684="yes",I684="yes",J684="yes",K684="yes"="yes"),1,""))</f>
        <v/>
      </c>
    </row>
    <row r="685" spans="2:48" ht="36" thickBot="1" x14ac:dyDescent="0.4">
      <c r="B685" s="164">
        <v>8875</v>
      </c>
      <c r="C685" s="16" t="s">
        <v>3337</v>
      </c>
      <c r="D685" s="32" t="s">
        <v>992</v>
      </c>
      <c r="E685" s="118"/>
      <c r="F685" s="119" t="s">
        <v>128</v>
      </c>
      <c r="G685" s="30" t="s">
        <v>128</v>
      </c>
      <c r="H685" s="30" t="s">
        <v>128</v>
      </c>
      <c r="I685" s="30" t="s">
        <v>128</v>
      </c>
      <c r="J685" s="30" t="s">
        <v>21</v>
      </c>
      <c r="K685" s="30" t="s">
        <v>21</v>
      </c>
      <c r="L685" s="22"/>
      <c r="M685" s="20"/>
      <c r="N685" s="20"/>
      <c r="O685" s="20"/>
      <c r="P685" s="20"/>
      <c r="Q685" s="20"/>
      <c r="R685" s="20"/>
      <c r="S685" s="120"/>
      <c r="T685" s="181" t="str">
        <f>Table3[[#This Row],[Column12]]</f>
        <v>Auto:</v>
      </c>
      <c r="U685" s="25"/>
      <c r="V685" s="51" t="str">
        <f>IF(Table3[[#This Row],[TagOrderMethod]]="Ratio:","plants per 1 tag",IF(Table3[[#This Row],[TagOrderMethod]]="tags included","",IF(Table3[[#This Row],[TagOrderMethod]]="Qty:","tags",IF(Table3[[#This Row],[TagOrderMethod]]="Auto:",IF(U685&lt;&gt;"","tags","")))))</f>
        <v/>
      </c>
      <c r="W685" s="17">
        <v>50</v>
      </c>
      <c r="X685" s="17" t="str">
        <f>IF(ISNUMBER(SEARCH("tag",Table3[[#This Row],[Notes]])), "Yes", "No")</f>
        <v>No</v>
      </c>
      <c r="Y685" s="17" t="str">
        <f>IF(Table3[[#This Row],[Column11]]="yes","tags included","Auto:")</f>
        <v>Auto:</v>
      </c>
      <c r="Z6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Row],[TagOrderMethod]]="Auto:",IF(U685&gt;0,U685,IF(COUNTBLANK(L685:S685)=8,"",(IF(Table3[[#This Row],[Column11]]&lt;&gt;"no",Table3[[#This Row],[Size]]*(SUM(Table3[[#This Row],[Date 1]:[Date 8]])),"")))),""))),(Table3[[#This Row],[Bundle]])),"")</f>
        <v/>
      </c>
      <c r="AB685" s="94" t="str">
        <f t="shared" si="11"/>
        <v/>
      </c>
      <c r="AC685" s="75"/>
      <c r="AD685" s="42"/>
      <c r="AE685" s="43"/>
      <c r="AF685" s="44"/>
      <c r="AG685" s="134" t="s">
        <v>2975</v>
      </c>
      <c r="AH685" s="134" t="s">
        <v>2976</v>
      </c>
      <c r="AI685" s="134" t="s">
        <v>2977</v>
      </c>
      <c r="AJ685" s="134" t="s">
        <v>2978</v>
      </c>
      <c r="AK685" s="134" t="s">
        <v>21</v>
      </c>
      <c r="AL685" s="134" t="s">
        <v>21</v>
      </c>
      <c r="AM685" s="134" t="b">
        <f>IF(AND(Table3[[#This Row],[Column68]]=TRUE,COUNTBLANK(Table3[[#This Row],[Date 1]:[Date 8]])=8),TRUE,FALSE)</f>
        <v>0</v>
      </c>
      <c r="AN685" s="134" t="b">
        <f>COUNTIF(Table3[[#This Row],[512]:[51]],"yes")&gt;0</f>
        <v>0</v>
      </c>
      <c r="AO685" s="45" t="str">
        <f>IF(Table3[[#This Row],[512]]="yes",Table3[[#This Row],[Column1]],"")</f>
        <v/>
      </c>
      <c r="AP685" s="45" t="str">
        <f>IF(Table3[[#This Row],[250]]="yes",Table3[[#This Row],[Column1.5]],"")</f>
        <v/>
      </c>
      <c r="AQ685" s="45" t="str">
        <f>IF(Table3[[#This Row],[288]]="yes",Table3[[#This Row],[Column2]],"")</f>
        <v/>
      </c>
      <c r="AR685" s="45" t="str">
        <f>IF(Table3[[#This Row],[144]]="yes",Table3[[#This Row],[Column3]],"")</f>
        <v/>
      </c>
      <c r="AS685" s="45" t="str">
        <f>IF(Table3[[#This Row],[26]]="yes",Table3[[#This Row],[Column4]],"")</f>
        <v/>
      </c>
      <c r="AT685" s="45" t="str">
        <f>IF(Table3[[#This Row],[51]]="yes",Table3[[#This Row],[Column5]],"")</f>
        <v/>
      </c>
      <c r="AU685" s="29" t="str">
        <f>IF(COUNTBLANK(Table3[[#This Row],[Date 1]:[Date 8]])=7,IF(Table3[[#This Row],[Column9]]&lt;&gt;"",IF(SUM(L685:S685)&lt;&gt;0,Table3[[#This Row],[Column9]],""),""),(SUBSTITUTE(TRIM(SUBSTITUTE(AO685&amp;","&amp;AP685&amp;","&amp;AQ685&amp;","&amp;AR685&amp;","&amp;AS685&amp;","&amp;AT685&amp;",",","," "))," ",", ")))</f>
        <v/>
      </c>
      <c r="AV685" s="35" t="str">
        <f>IF(COUNTBLANK(L685:AC685)&lt;&gt;13,IF(Table3[[#This Row],[Comments]]="Please order in multiples of 20. Minimum order of 100.",IF(COUNTBLANK(Table3[[#This Row],[Date 1]:[Order]])=12,"",1),1),IF(OR(F685="yes",G685="yes",H685="yes",I685="yes",J685="yes",K685="yes"="yes"),1,""))</f>
        <v/>
      </c>
    </row>
    <row r="686" spans="2:48" ht="36" thickBot="1" x14ac:dyDescent="0.4">
      <c r="B686" s="164">
        <v>8881</v>
      </c>
      <c r="C686" s="16" t="s">
        <v>3337</v>
      </c>
      <c r="D686" s="32" t="s">
        <v>2359</v>
      </c>
      <c r="E686" s="118"/>
      <c r="F686" s="119" t="s">
        <v>128</v>
      </c>
      <c r="G686" s="30" t="s">
        <v>128</v>
      </c>
      <c r="H686" s="30" t="s">
        <v>128</v>
      </c>
      <c r="I686" s="30" t="s">
        <v>128</v>
      </c>
      <c r="J686" s="30" t="s">
        <v>21</v>
      </c>
      <c r="K686" s="30" t="s">
        <v>21</v>
      </c>
      <c r="L686" s="22"/>
      <c r="M686" s="20"/>
      <c r="N686" s="20"/>
      <c r="O686" s="20"/>
      <c r="P686" s="20"/>
      <c r="Q686" s="20"/>
      <c r="R686" s="20"/>
      <c r="S686" s="120"/>
      <c r="T686" s="181" t="str">
        <f>Table3[[#This Row],[Column12]]</f>
        <v>Auto:</v>
      </c>
      <c r="U686" s="25"/>
      <c r="V686" s="51" t="str">
        <f>IF(Table3[[#This Row],[TagOrderMethod]]="Ratio:","plants per 1 tag",IF(Table3[[#This Row],[TagOrderMethod]]="tags included","",IF(Table3[[#This Row],[TagOrderMethod]]="Qty:","tags",IF(Table3[[#This Row],[TagOrderMethod]]="Auto:",IF(U686&lt;&gt;"","tags","")))))</f>
        <v/>
      </c>
      <c r="W686" s="17">
        <v>50</v>
      </c>
      <c r="X686" s="17" t="str">
        <f>IF(ISNUMBER(SEARCH("tag",Table3[[#This Row],[Notes]])), "Yes", "No")</f>
        <v>No</v>
      </c>
      <c r="Y686" s="17" t="str">
        <f>IF(Table3[[#This Row],[Column11]]="yes","tags included","Auto:")</f>
        <v>Auto:</v>
      </c>
      <c r="Z6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Row],[TagOrderMethod]]="Auto:",IF(U686&gt;0,U686,IF(COUNTBLANK(L686:S686)=8,"",(IF(Table3[[#This Row],[Column11]]&lt;&gt;"no",Table3[[#This Row],[Size]]*(SUM(Table3[[#This Row],[Date 1]:[Date 8]])),"")))),""))),(Table3[[#This Row],[Bundle]])),"")</f>
        <v/>
      </c>
      <c r="AB686" s="94" t="str">
        <f t="shared" si="11"/>
        <v/>
      </c>
      <c r="AC686" s="75"/>
      <c r="AD686" s="42"/>
      <c r="AE686" s="43"/>
      <c r="AF686" s="44"/>
      <c r="AG686" s="134" t="s">
        <v>2979</v>
      </c>
      <c r="AH686" s="134" t="s">
        <v>2980</v>
      </c>
      <c r="AI686" s="134" t="s">
        <v>2981</v>
      </c>
      <c r="AJ686" s="134" t="s">
        <v>2982</v>
      </c>
      <c r="AK686" s="134" t="s">
        <v>21</v>
      </c>
      <c r="AL686" s="134" t="s">
        <v>21</v>
      </c>
      <c r="AM686" s="134" t="b">
        <f>IF(AND(Table3[[#This Row],[Column68]]=TRUE,COUNTBLANK(Table3[[#This Row],[Date 1]:[Date 8]])=8),TRUE,FALSE)</f>
        <v>0</v>
      </c>
      <c r="AN686" s="134" t="b">
        <f>COUNTIF(Table3[[#This Row],[512]:[51]],"yes")&gt;0</f>
        <v>0</v>
      </c>
      <c r="AO686" s="45" t="str">
        <f>IF(Table3[[#This Row],[512]]="yes",Table3[[#This Row],[Column1]],"")</f>
        <v/>
      </c>
      <c r="AP686" s="45" t="str">
        <f>IF(Table3[[#This Row],[250]]="yes",Table3[[#This Row],[Column1.5]],"")</f>
        <v/>
      </c>
      <c r="AQ686" s="45" t="str">
        <f>IF(Table3[[#This Row],[288]]="yes",Table3[[#This Row],[Column2]],"")</f>
        <v/>
      </c>
      <c r="AR686" s="45" t="str">
        <f>IF(Table3[[#This Row],[144]]="yes",Table3[[#This Row],[Column3]],"")</f>
        <v/>
      </c>
      <c r="AS686" s="45" t="str">
        <f>IF(Table3[[#This Row],[26]]="yes",Table3[[#This Row],[Column4]],"")</f>
        <v/>
      </c>
      <c r="AT686" s="45" t="str">
        <f>IF(Table3[[#This Row],[51]]="yes",Table3[[#This Row],[Column5]],"")</f>
        <v/>
      </c>
      <c r="AU686" s="29" t="str">
        <f>IF(COUNTBLANK(Table3[[#This Row],[Date 1]:[Date 8]])=7,IF(Table3[[#This Row],[Column9]]&lt;&gt;"",IF(SUM(L686:S686)&lt;&gt;0,Table3[[#This Row],[Column9]],""),""),(SUBSTITUTE(TRIM(SUBSTITUTE(AO686&amp;","&amp;AP686&amp;","&amp;AQ686&amp;","&amp;AR686&amp;","&amp;AS686&amp;","&amp;AT686&amp;",",","," "))," ",", ")))</f>
        <v/>
      </c>
      <c r="AV686" s="35" t="str">
        <f>IF(COUNTBLANK(L686:AC686)&lt;&gt;13,IF(Table3[[#This Row],[Comments]]="Please order in multiples of 20. Minimum order of 100.",IF(COUNTBLANK(Table3[[#This Row],[Date 1]:[Order]])=12,"",1),1),IF(OR(F686="yes",G686="yes",H686="yes",I686="yes",J686="yes",K686="yes"="yes"),1,""))</f>
        <v/>
      </c>
    </row>
    <row r="687" spans="2:48" ht="36" thickBot="1" x14ac:dyDescent="0.4">
      <c r="B687" s="164">
        <v>8884</v>
      </c>
      <c r="C687" s="16" t="s">
        <v>3337</v>
      </c>
      <c r="D687" s="32" t="s">
        <v>993</v>
      </c>
      <c r="E687" s="118"/>
      <c r="F687" s="119" t="s">
        <v>21</v>
      </c>
      <c r="G687" s="30" t="s">
        <v>21</v>
      </c>
      <c r="H687" s="30" t="s">
        <v>128</v>
      </c>
      <c r="I687" s="30" t="s">
        <v>128</v>
      </c>
      <c r="J687" s="30" t="s">
        <v>128</v>
      </c>
      <c r="K687" s="30" t="s">
        <v>21</v>
      </c>
      <c r="L687" s="22"/>
      <c r="M687" s="20"/>
      <c r="N687" s="20"/>
      <c r="O687" s="20"/>
      <c r="P687" s="20"/>
      <c r="Q687" s="20"/>
      <c r="R687" s="20"/>
      <c r="S687" s="120"/>
      <c r="T687" s="181" t="str">
        <f>Table3[[#This Row],[Column12]]</f>
        <v>Auto:</v>
      </c>
      <c r="U687" s="25"/>
      <c r="V687" s="51" t="str">
        <f>IF(Table3[[#This Row],[TagOrderMethod]]="Ratio:","plants per 1 tag",IF(Table3[[#This Row],[TagOrderMethod]]="tags included","",IF(Table3[[#This Row],[TagOrderMethod]]="Qty:","tags",IF(Table3[[#This Row],[TagOrderMethod]]="Auto:",IF(U687&lt;&gt;"","tags","")))))</f>
        <v/>
      </c>
      <c r="W687" s="17">
        <v>50</v>
      </c>
      <c r="X687" s="17" t="str">
        <f>IF(ISNUMBER(SEARCH("tag",Table3[[#This Row],[Notes]])), "Yes", "No")</f>
        <v>No</v>
      </c>
      <c r="Y687" s="17" t="str">
        <f>IF(Table3[[#This Row],[Column11]]="yes","tags included","Auto:")</f>
        <v>Auto:</v>
      </c>
      <c r="Z6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Row],[TagOrderMethod]]="Auto:",IF(U687&gt;0,U687,IF(COUNTBLANK(L687:S687)=8,"",(IF(Table3[[#This Row],[Column11]]&lt;&gt;"no",Table3[[#This Row],[Size]]*(SUM(Table3[[#This Row],[Date 1]:[Date 8]])),"")))),""))),(Table3[[#This Row],[Bundle]])),"")</f>
        <v/>
      </c>
      <c r="AB687" s="94" t="str">
        <f t="shared" si="11"/>
        <v/>
      </c>
      <c r="AC687" s="75"/>
      <c r="AD687" s="42"/>
      <c r="AE687" s="43"/>
      <c r="AF687" s="44"/>
      <c r="AG687" s="134" t="s">
        <v>21</v>
      </c>
      <c r="AH687" s="134" t="s">
        <v>21</v>
      </c>
      <c r="AI687" s="134" t="s">
        <v>2983</v>
      </c>
      <c r="AJ687" s="134" t="s">
        <v>2984</v>
      </c>
      <c r="AK687" s="134" t="s">
        <v>5090</v>
      </c>
      <c r="AL687" s="134" t="s">
        <v>21</v>
      </c>
      <c r="AM687" s="134" t="b">
        <f>IF(AND(Table3[[#This Row],[Column68]]=TRUE,COUNTBLANK(Table3[[#This Row],[Date 1]:[Date 8]])=8),TRUE,FALSE)</f>
        <v>0</v>
      </c>
      <c r="AN687" s="134" t="b">
        <f>COUNTIF(Table3[[#This Row],[512]:[51]],"yes")&gt;0</f>
        <v>0</v>
      </c>
      <c r="AO687" s="45" t="str">
        <f>IF(Table3[[#This Row],[512]]="yes",Table3[[#This Row],[Column1]],"")</f>
        <v/>
      </c>
      <c r="AP687" s="45" t="str">
        <f>IF(Table3[[#This Row],[250]]="yes",Table3[[#This Row],[Column1.5]],"")</f>
        <v/>
      </c>
      <c r="AQ687" s="45" t="str">
        <f>IF(Table3[[#This Row],[288]]="yes",Table3[[#This Row],[Column2]],"")</f>
        <v/>
      </c>
      <c r="AR687" s="45" t="str">
        <f>IF(Table3[[#This Row],[144]]="yes",Table3[[#This Row],[Column3]],"")</f>
        <v/>
      </c>
      <c r="AS687" s="45" t="str">
        <f>IF(Table3[[#This Row],[26]]="yes",Table3[[#This Row],[Column4]],"")</f>
        <v/>
      </c>
      <c r="AT687" s="45" t="str">
        <f>IF(Table3[[#This Row],[51]]="yes",Table3[[#This Row],[Column5]],"")</f>
        <v/>
      </c>
      <c r="AU687" s="29" t="str">
        <f>IF(COUNTBLANK(Table3[[#This Row],[Date 1]:[Date 8]])=7,IF(Table3[[#This Row],[Column9]]&lt;&gt;"",IF(SUM(L687:S687)&lt;&gt;0,Table3[[#This Row],[Column9]],""),""),(SUBSTITUTE(TRIM(SUBSTITUTE(AO687&amp;","&amp;AP687&amp;","&amp;AQ687&amp;","&amp;AR687&amp;","&amp;AS687&amp;","&amp;AT687&amp;",",","," "))," ",", ")))</f>
        <v/>
      </c>
      <c r="AV687" s="35" t="str">
        <f>IF(COUNTBLANK(L687:AC687)&lt;&gt;13,IF(Table3[[#This Row],[Comments]]="Please order in multiples of 20. Minimum order of 100.",IF(COUNTBLANK(Table3[[#This Row],[Date 1]:[Order]])=12,"",1),1),IF(OR(F687="yes",G687="yes",H687="yes",I687="yes",J687="yes",K687="yes"="yes"),1,""))</f>
        <v/>
      </c>
    </row>
    <row r="688" spans="2:48" ht="36" thickBot="1" x14ac:dyDescent="0.4">
      <c r="B688" s="164">
        <v>8887</v>
      </c>
      <c r="C688" s="16" t="s">
        <v>3337</v>
      </c>
      <c r="D688" s="32" t="s">
        <v>3354</v>
      </c>
      <c r="E688" s="118"/>
      <c r="F688" s="119" t="s">
        <v>128</v>
      </c>
      <c r="G688" s="30" t="s">
        <v>128</v>
      </c>
      <c r="H688" s="30" t="s">
        <v>128</v>
      </c>
      <c r="I688" s="30" t="s">
        <v>128</v>
      </c>
      <c r="J688" s="30" t="s">
        <v>21</v>
      </c>
      <c r="K688" s="30" t="s">
        <v>21</v>
      </c>
      <c r="L688" s="22"/>
      <c r="M688" s="20"/>
      <c r="N688" s="20"/>
      <c r="O688" s="20"/>
      <c r="P688" s="20"/>
      <c r="Q688" s="20"/>
      <c r="R688" s="20"/>
      <c r="S688" s="120"/>
      <c r="T688" s="181" t="str">
        <f>Table3[[#This Row],[Column12]]</f>
        <v>Auto:</v>
      </c>
      <c r="U688" s="25"/>
      <c r="V688" s="51" t="str">
        <f>IF(Table3[[#This Row],[TagOrderMethod]]="Ratio:","plants per 1 tag",IF(Table3[[#This Row],[TagOrderMethod]]="tags included","",IF(Table3[[#This Row],[TagOrderMethod]]="Qty:","tags",IF(Table3[[#This Row],[TagOrderMethod]]="Auto:",IF(U688&lt;&gt;"","tags","")))))</f>
        <v/>
      </c>
      <c r="W688" s="17">
        <v>50</v>
      </c>
      <c r="X688" s="17" t="str">
        <f>IF(ISNUMBER(SEARCH("tag",Table3[[#This Row],[Notes]])), "Yes", "No")</f>
        <v>No</v>
      </c>
      <c r="Y688" s="17" t="str">
        <f>IF(Table3[[#This Row],[Column11]]="yes","tags included","Auto:")</f>
        <v>Auto:</v>
      </c>
      <c r="Z6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Row],[TagOrderMethod]]="Auto:",IF(U688&gt;0,U688,IF(COUNTBLANK(L688:S688)=8,"",(IF(Table3[[#This Row],[Column11]]&lt;&gt;"no",Table3[[#This Row],[Size]]*(SUM(Table3[[#This Row],[Date 1]:[Date 8]])),"")))),""))),(Table3[[#This Row],[Bundle]])),"")</f>
        <v/>
      </c>
      <c r="AB688" s="94" t="str">
        <f t="shared" si="11"/>
        <v/>
      </c>
      <c r="AC688" s="75"/>
      <c r="AD688" s="42"/>
      <c r="AE688" s="43"/>
      <c r="AF688" s="44"/>
      <c r="AG688" s="134" t="s">
        <v>5091</v>
      </c>
      <c r="AH688" s="134" t="s">
        <v>5092</v>
      </c>
      <c r="AI688" s="134" t="s">
        <v>5093</v>
      </c>
      <c r="AJ688" s="134" t="s">
        <v>5094</v>
      </c>
      <c r="AK688" s="134" t="s">
        <v>21</v>
      </c>
      <c r="AL688" s="134" t="s">
        <v>21</v>
      </c>
      <c r="AM688" s="134" t="b">
        <f>IF(AND(Table3[[#This Row],[Column68]]=TRUE,COUNTBLANK(Table3[[#This Row],[Date 1]:[Date 8]])=8),TRUE,FALSE)</f>
        <v>0</v>
      </c>
      <c r="AN688" s="134" t="b">
        <f>COUNTIF(Table3[[#This Row],[512]:[51]],"yes")&gt;0</f>
        <v>0</v>
      </c>
      <c r="AO688" s="45" t="str">
        <f>IF(Table3[[#This Row],[512]]="yes",Table3[[#This Row],[Column1]],"")</f>
        <v/>
      </c>
      <c r="AP688" s="45" t="str">
        <f>IF(Table3[[#This Row],[250]]="yes",Table3[[#This Row],[Column1.5]],"")</f>
        <v/>
      </c>
      <c r="AQ688" s="45" t="str">
        <f>IF(Table3[[#This Row],[288]]="yes",Table3[[#This Row],[Column2]],"")</f>
        <v/>
      </c>
      <c r="AR688" s="45" t="str">
        <f>IF(Table3[[#This Row],[144]]="yes",Table3[[#This Row],[Column3]],"")</f>
        <v/>
      </c>
      <c r="AS688" s="45" t="str">
        <f>IF(Table3[[#This Row],[26]]="yes",Table3[[#This Row],[Column4]],"")</f>
        <v/>
      </c>
      <c r="AT688" s="45" t="str">
        <f>IF(Table3[[#This Row],[51]]="yes",Table3[[#This Row],[Column5]],"")</f>
        <v/>
      </c>
      <c r="AU688" s="29" t="str">
        <f>IF(COUNTBLANK(Table3[[#This Row],[Date 1]:[Date 8]])=7,IF(Table3[[#This Row],[Column9]]&lt;&gt;"",IF(SUM(L688:S688)&lt;&gt;0,Table3[[#This Row],[Column9]],""),""),(SUBSTITUTE(TRIM(SUBSTITUTE(AO688&amp;","&amp;AP688&amp;","&amp;AQ688&amp;","&amp;AR688&amp;","&amp;AS688&amp;","&amp;AT688&amp;",",","," "))," ",", ")))</f>
        <v/>
      </c>
      <c r="AV688" s="35" t="str">
        <f>IF(COUNTBLANK(L688:AC688)&lt;&gt;13,IF(Table3[[#This Row],[Comments]]="Please order in multiples of 20. Minimum order of 100.",IF(COUNTBLANK(Table3[[#This Row],[Date 1]:[Order]])=12,"",1),1),IF(OR(F688="yes",G688="yes",H688="yes",I688="yes",J688="yes",K688="yes"="yes"),1,""))</f>
        <v/>
      </c>
    </row>
    <row r="689" spans="2:48" ht="36" thickBot="1" x14ac:dyDescent="0.4">
      <c r="B689" s="164">
        <v>8893</v>
      </c>
      <c r="C689" s="16" t="s">
        <v>3337</v>
      </c>
      <c r="D689" s="32" t="s">
        <v>994</v>
      </c>
      <c r="E689" s="118"/>
      <c r="F689" s="119" t="s">
        <v>128</v>
      </c>
      <c r="G689" s="30" t="s">
        <v>128</v>
      </c>
      <c r="H689" s="30" t="s">
        <v>128</v>
      </c>
      <c r="I689" s="30" t="s">
        <v>128</v>
      </c>
      <c r="J689" s="30" t="s">
        <v>128</v>
      </c>
      <c r="K689" s="30" t="s">
        <v>21</v>
      </c>
      <c r="L689" s="22"/>
      <c r="M689" s="20"/>
      <c r="N689" s="20"/>
      <c r="O689" s="20"/>
      <c r="P689" s="20"/>
      <c r="Q689" s="20"/>
      <c r="R689" s="20"/>
      <c r="S689" s="120"/>
      <c r="T689" s="181" t="str">
        <f>Table3[[#This Row],[Column12]]</f>
        <v>Auto:</v>
      </c>
      <c r="U689" s="25"/>
      <c r="V689" s="51" t="str">
        <f>IF(Table3[[#This Row],[TagOrderMethod]]="Ratio:","plants per 1 tag",IF(Table3[[#This Row],[TagOrderMethod]]="tags included","",IF(Table3[[#This Row],[TagOrderMethod]]="Qty:","tags",IF(Table3[[#This Row],[TagOrderMethod]]="Auto:",IF(U689&lt;&gt;"","tags","")))))</f>
        <v/>
      </c>
      <c r="W689" s="17">
        <v>50</v>
      </c>
      <c r="X689" s="17" t="str">
        <f>IF(ISNUMBER(SEARCH("tag",Table3[[#This Row],[Notes]])), "Yes", "No")</f>
        <v>No</v>
      </c>
      <c r="Y689" s="17" t="str">
        <f>IF(Table3[[#This Row],[Column11]]="yes","tags included","Auto:")</f>
        <v>Auto:</v>
      </c>
      <c r="Z6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Row],[TagOrderMethod]]="Auto:",IF(U689&gt;0,U689,IF(COUNTBLANK(L689:S689)=8,"",(IF(Table3[[#This Row],[Column11]]&lt;&gt;"no",Table3[[#This Row],[Size]]*(SUM(Table3[[#This Row],[Date 1]:[Date 8]])),"")))),""))),(Table3[[#This Row],[Bundle]])),"")</f>
        <v/>
      </c>
      <c r="AB689" s="94" t="str">
        <f t="shared" si="11"/>
        <v/>
      </c>
      <c r="AC689" s="75"/>
      <c r="AD689" s="42"/>
      <c r="AE689" s="43"/>
      <c r="AF689" s="44"/>
      <c r="AG689" s="134" t="s">
        <v>2985</v>
      </c>
      <c r="AH689" s="134" t="s">
        <v>2986</v>
      </c>
      <c r="AI689" s="134" t="s">
        <v>2987</v>
      </c>
      <c r="AJ689" s="134" t="s">
        <v>2988</v>
      </c>
      <c r="AK689" s="134" t="s">
        <v>5095</v>
      </c>
      <c r="AL689" s="134" t="s">
        <v>21</v>
      </c>
      <c r="AM689" s="134" t="b">
        <f>IF(AND(Table3[[#This Row],[Column68]]=TRUE,COUNTBLANK(Table3[[#This Row],[Date 1]:[Date 8]])=8),TRUE,FALSE)</f>
        <v>0</v>
      </c>
      <c r="AN689" s="134" t="b">
        <f>COUNTIF(Table3[[#This Row],[512]:[51]],"yes")&gt;0</f>
        <v>0</v>
      </c>
      <c r="AO689" s="45" t="str">
        <f>IF(Table3[[#This Row],[512]]="yes",Table3[[#This Row],[Column1]],"")</f>
        <v/>
      </c>
      <c r="AP689" s="45" t="str">
        <f>IF(Table3[[#This Row],[250]]="yes",Table3[[#This Row],[Column1.5]],"")</f>
        <v/>
      </c>
      <c r="AQ689" s="45" t="str">
        <f>IF(Table3[[#This Row],[288]]="yes",Table3[[#This Row],[Column2]],"")</f>
        <v/>
      </c>
      <c r="AR689" s="45" t="str">
        <f>IF(Table3[[#This Row],[144]]="yes",Table3[[#This Row],[Column3]],"")</f>
        <v/>
      </c>
      <c r="AS689" s="45" t="str">
        <f>IF(Table3[[#This Row],[26]]="yes",Table3[[#This Row],[Column4]],"")</f>
        <v/>
      </c>
      <c r="AT689" s="45" t="str">
        <f>IF(Table3[[#This Row],[51]]="yes",Table3[[#This Row],[Column5]],"")</f>
        <v/>
      </c>
      <c r="AU689" s="29" t="str">
        <f>IF(COUNTBLANK(Table3[[#This Row],[Date 1]:[Date 8]])=7,IF(Table3[[#This Row],[Column9]]&lt;&gt;"",IF(SUM(L689:S689)&lt;&gt;0,Table3[[#This Row],[Column9]],""),""),(SUBSTITUTE(TRIM(SUBSTITUTE(AO689&amp;","&amp;AP689&amp;","&amp;AQ689&amp;","&amp;AR689&amp;","&amp;AS689&amp;","&amp;AT689&amp;",",","," "))," ",", ")))</f>
        <v/>
      </c>
      <c r="AV689" s="35" t="str">
        <f>IF(COUNTBLANK(L689:AC689)&lt;&gt;13,IF(Table3[[#This Row],[Comments]]="Please order in multiples of 20. Minimum order of 100.",IF(COUNTBLANK(Table3[[#This Row],[Date 1]:[Order]])=12,"",1),1),IF(OR(F689="yes",G689="yes",H689="yes",I689="yes",J689="yes",K689="yes"="yes"),1,""))</f>
        <v/>
      </c>
    </row>
    <row r="690" spans="2:48" ht="36" thickBot="1" x14ac:dyDescent="0.4">
      <c r="B690" s="164">
        <v>8899</v>
      </c>
      <c r="C690" s="16" t="s">
        <v>3337</v>
      </c>
      <c r="D690" s="32" t="s">
        <v>995</v>
      </c>
      <c r="E690" s="118"/>
      <c r="F690" s="119" t="s">
        <v>128</v>
      </c>
      <c r="G690" s="30" t="s">
        <v>128</v>
      </c>
      <c r="H690" s="30" t="s">
        <v>128</v>
      </c>
      <c r="I690" s="30" t="s">
        <v>128</v>
      </c>
      <c r="J690" s="30" t="s">
        <v>21</v>
      </c>
      <c r="K690" s="30" t="s">
        <v>21</v>
      </c>
      <c r="L690" s="22"/>
      <c r="M690" s="20"/>
      <c r="N690" s="20"/>
      <c r="O690" s="20"/>
      <c r="P690" s="20"/>
      <c r="Q690" s="20"/>
      <c r="R690" s="20"/>
      <c r="S690" s="120"/>
      <c r="T690" s="181" t="str">
        <f>Table3[[#This Row],[Column12]]</f>
        <v>Auto:</v>
      </c>
      <c r="U690" s="25"/>
      <c r="V690" s="51" t="str">
        <f>IF(Table3[[#This Row],[TagOrderMethod]]="Ratio:","plants per 1 tag",IF(Table3[[#This Row],[TagOrderMethod]]="tags included","",IF(Table3[[#This Row],[TagOrderMethod]]="Qty:","tags",IF(Table3[[#This Row],[TagOrderMethod]]="Auto:",IF(U690&lt;&gt;"","tags","")))))</f>
        <v/>
      </c>
      <c r="W690" s="17">
        <v>50</v>
      </c>
      <c r="X690" s="17" t="str">
        <f>IF(ISNUMBER(SEARCH("tag",Table3[[#This Row],[Notes]])), "Yes", "No")</f>
        <v>No</v>
      </c>
      <c r="Y690" s="17" t="str">
        <f>IF(Table3[[#This Row],[Column11]]="yes","tags included","Auto:")</f>
        <v>Auto:</v>
      </c>
      <c r="Z6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Row],[TagOrderMethod]]="Auto:",IF(U690&gt;0,U690,IF(COUNTBLANK(L690:S690)=8,"",(IF(Table3[[#This Row],[Column11]]&lt;&gt;"no",Table3[[#This Row],[Size]]*(SUM(Table3[[#This Row],[Date 1]:[Date 8]])),"")))),""))),(Table3[[#This Row],[Bundle]])),"")</f>
        <v/>
      </c>
      <c r="AB690" s="94" t="str">
        <f t="shared" si="11"/>
        <v/>
      </c>
      <c r="AC690" s="75"/>
      <c r="AD690" s="42"/>
      <c r="AE690" s="43"/>
      <c r="AF690" s="44"/>
      <c r="AG690" s="134" t="s">
        <v>2989</v>
      </c>
      <c r="AH690" s="134" t="s">
        <v>2990</v>
      </c>
      <c r="AI690" s="134" t="s">
        <v>2991</v>
      </c>
      <c r="AJ690" s="134" t="s">
        <v>2992</v>
      </c>
      <c r="AK690" s="134" t="s">
        <v>21</v>
      </c>
      <c r="AL690" s="134" t="s">
        <v>21</v>
      </c>
      <c r="AM690" s="134" t="b">
        <f>IF(AND(Table3[[#This Row],[Column68]]=TRUE,COUNTBLANK(Table3[[#This Row],[Date 1]:[Date 8]])=8),TRUE,FALSE)</f>
        <v>0</v>
      </c>
      <c r="AN690" s="134" t="b">
        <f>COUNTIF(Table3[[#This Row],[512]:[51]],"yes")&gt;0</f>
        <v>0</v>
      </c>
      <c r="AO690" s="45" t="str">
        <f>IF(Table3[[#This Row],[512]]="yes",Table3[[#This Row],[Column1]],"")</f>
        <v/>
      </c>
      <c r="AP690" s="45" t="str">
        <f>IF(Table3[[#This Row],[250]]="yes",Table3[[#This Row],[Column1.5]],"")</f>
        <v/>
      </c>
      <c r="AQ690" s="45" t="str">
        <f>IF(Table3[[#This Row],[288]]="yes",Table3[[#This Row],[Column2]],"")</f>
        <v/>
      </c>
      <c r="AR690" s="45" t="str">
        <f>IF(Table3[[#This Row],[144]]="yes",Table3[[#This Row],[Column3]],"")</f>
        <v/>
      </c>
      <c r="AS690" s="45" t="str">
        <f>IF(Table3[[#This Row],[26]]="yes",Table3[[#This Row],[Column4]],"")</f>
        <v/>
      </c>
      <c r="AT690" s="45" t="str">
        <f>IF(Table3[[#This Row],[51]]="yes",Table3[[#This Row],[Column5]],"")</f>
        <v/>
      </c>
      <c r="AU690" s="29" t="str">
        <f>IF(COUNTBLANK(Table3[[#This Row],[Date 1]:[Date 8]])=7,IF(Table3[[#This Row],[Column9]]&lt;&gt;"",IF(SUM(L690:S690)&lt;&gt;0,Table3[[#This Row],[Column9]],""),""),(SUBSTITUTE(TRIM(SUBSTITUTE(AO690&amp;","&amp;AP690&amp;","&amp;AQ690&amp;","&amp;AR690&amp;","&amp;AS690&amp;","&amp;AT690&amp;",",","," "))," ",", ")))</f>
        <v/>
      </c>
      <c r="AV690" s="35" t="str">
        <f>IF(COUNTBLANK(L690:AC690)&lt;&gt;13,IF(Table3[[#This Row],[Comments]]="Please order in multiples of 20. Minimum order of 100.",IF(COUNTBLANK(Table3[[#This Row],[Date 1]:[Order]])=12,"",1),1),IF(OR(F690="yes",G690="yes",H690="yes",I690="yes",J690="yes",K690="yes"="yes"),1,""))</f>
        <v/>
      </c>
    </row>
    <row r="691" spans="2:48" ht="36" thickBot="1" x14ac:dyDescent="0.4">
      <c r="B691" s="164">
        <v>8902</v>
      </c>
      <c r="C691" s="16" t="s">
        <v>3337</v>
      </c>
      <c r="D691" s="32" t="s">
        <v>781</v>
      </c>
      <c r="E691" s="118"/>
      <c r="F691" s="119" t="s">
        <v>128</v>
      </c>
      <c r="G691" s="30" t="s">
        <v>128</v>
      </c>
      <c r="H691" s="30" t="s">
        <v>128</v>
      </c>
      <c r="I691" s="30" t="s">
        <v>128</v>
      </c>
      <c r="J691" s="30" t="s">
        <v>21</v>
      </c>
      <c r="K691" s="30" t="s">
        <v>21</v>
      </c>
      <c r="L691" s="22"/>
      <c r="M691" s="20"/>
      <c r="N691" s="20"/>
      <c r="O691" s="20"/>
      <c r="P691" s="20"/>
      <c r="Q691" s="20"/>
      <c r="R691" s="20"/>
      <c r="S691" s="120"/>
      <c r="T691" s="181" t="str">
        <f>Table3[[#This Row],[Column12]]</f>
        <v>Auto:</v>
      </c>
      <c r="U691" s="25"/>
      <c r="V691" s="51" t="str">
        <f>IF(Table3[[#This Row],[TagOrderMethod]]="Ratio:","plants per 1 tag",IF(Table3[[#This Row],[TagOrderMethod]]="tags included","",IF(Table3[[#This Row],[TagOrderMethod]]="Qty:","tags",IF(Table3[[#This Row],[TagOrderMethod]]="Auto:",IF(U691&lt;&gt;"","tags","")))))</f>
        <v/>
      </c>
      <c r="W691" s="17">
        <v>50</v>
      </c>
      <c r="X691" s="17" t="str">
        <f>IF(ISNUMBER(SEARCH("tag",Table3[[#This Row],[Notes]])), "Yes", "No")</f>
        <v>No</v>
      </c>
      <c r="Y691" s="17" t="str">
        <f>IF(Table3[[#This Row],[Column11]]="yes","tags included","Auto:")</f>
        <v>Auto:</v>
      </c>
      <c r="Z6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Row],[TagOrderMethod]]="Auto:",IF(U691&gt;0,U691,IF(COUNTBLANK(L691:S691)=8,"",(IF(Table3[[#This Row],[Column11]]&lt;&gt;"no",Table3[[#This Row],[Size]]*(SUM(Table3[[#This Row],[Date 1]:[Date 8]])),"")))),""))),(Table3[[#This Row],[Bundle]])),"")</f>
        <v/>
      </c>
      <c r="AB691" s="94" t="str">
        <f t="shared" si="11"/>
        <v/>
      </c>
      <c r="AC691" s="75"/>
      <c r="AD691" s="42"/>
      <c r="AE691" s="43"/>
      <c r="AF691" s="44"/>
      <c r="AG691" s="134" t="s">
        <v>5096</v>
      </c>
      <c r="AH691" s="134" t="s">
        <v>5097</v>
      </c>
      <c r="AI691" s="134" t="s">
        <v>5098</v>
      </c>
      <c r="AJ691" s="134" t="s">
        <v>5099</v>
      </c>
      <c r="AK691" s="134" t="s">
        <v>21</v>
      </c>
      <c r="AL691" s="134" t="s">
        <v>21</v>
      </c>
      <c r="AM691" s="134" t="b">
        <f>IF(AND(Table3[[#This Row],[Column68]]=TRUE,COUNTBLANK(Table3[[#This Row],[Date 1]:[Date 8]])=8),TRUE,FALSE)</f>
        <v>0</v>
      </c>
      <c r="AN691" s="134" t="b">
        <f>COUNTIF(Table3[[#This Row],[512]:[51]],"yes")&gt;0</f>
        <v>0</v>
      </c>
      <c r="AO691" s="45" t="str">
        <f>IF(Table3[[#This Row],[512]]="yes",Table3[[#This Row],[Column1]],"")</f>
        <v/>
      </c>
      <c r="AP691" s="45" t="str">
        <f>IF(Table3[[#This Row],[250]]="yes",Table3[[#This Row],[Column1.5]],"")</f>
        <v/>
      </c>
      <c r="AQ691" s="45" t="str">
        <f>IF(Table3[[#This Row],[288]]="yes",Table3[[#This Row],[Column2]],"")</f>
        <v/>
      </c>
      <c r="AR691" s="45" t="str">
        <f>IF(Table3[[#This Row],[144]]="yes",Table3[[#This Row],[Column3]],"")</f>
        <v/>
      </c>
      <c r="AS691" s="45" t="str">
        <f>IF(Table3[[#This Row],[26]]="yes",Table3[[#This Row],[Column4]],"")</f>
        <v/>
      </c>
      <c r="AT691" s="45" t="str">
        <f>IF(Table3[[#This Row],[51]]="yes",Table3[[#This Row],[Column5]],"")</f>
        <v/>
      </c>
      <c r="AU691" s="29" t="str">
        <f>IF(COUNTBLANK(Table3[[#This Row],[Date 1]:[Date 8]])=7,IF(Table3[[#This Row],[Column9]]&lt;&gt;"",IF(SUM(L691:S691)&lt;&gt;0,Table3[[#This Row],[Column9]],""),""),(SUBSTITUTE(TRIM(SUBSTITUTE(AO691&amp;","&amp;AP691&amp;","&amp;AQ691&amp;","&amp;AR691&amp;","&amp;AS691&amp;","&amp;AT691&amp;",",","," "))," ",", ")))</f>
        <v/>
      </c>
      <c r="AV691" s="35" t="str">
        <f>IF(COUNTBLANK(L691:AC691)&lt;&gt;13,IF(Table3[[#This Row],[Comments]]="Please order in multiples of 20. Minimum order of 100.",IF(COUNTBLANK(Table3[[#This Row],[Date 1]:[Order]])=12,"",1),1),IF(OR(F691="yes",G691="yes",H691="yes",I691="yes",J691="yes",K691="yes"="yes"),1,""))</f>
        <v/>
      </c>
    </row>
    <row r="692" spans="2:48" ht="36" thickBot="1" x14ac:dyDescent="0.4">
      <c r="B692" s="164">
        <v>8905</v>
      </c>
      <c r="C692" s="16" t="s">
        <v>3337</v>
      </c>
      <c r="D692" s="32" t="s">
        <v>782</v>
      </c>
      <c r="E692" s="118"/>
      <c r="F692" s="119" t="s">
        <v>128</v>
      </c>
      <c r="G692" s="30" t="s">
        <v>128</v>
      </c>
      <c r="H692" s="30" t="s">
        <v>128</v>
      </c>
      <c r="I692" s="30" t="s">
        <v>128</v>
      </c>
      <c r="J692" s="30" t="s">
        <v>21</v>
      </c>
      <c r="K692" s="30" t="s">
        <v>21</v>
      </c>
      <c r="L692" s="22"/>
      <c r="M692" s="20"/>
      <c r="N692" s="20"/>
      <c r="O692" s="20"/>
      <c r="P692" s="20"/>
      <c r="Q692" s="20"/>
      <c r="R692" s="20"/>
      <c r="S692" s="120"/>
      <c r="T692" s="181" t="str">
        <f>Table3[[#This Row],[Column12]]</f>
        <v>Auto:</v>
      </c>
      <c r="U692" s="25"/>
      <c r="V692" s="51" t="str">
        <f>IF(Table3[[#This Row],[TagOrderMethod]]="Ratio:","plants per 1 tag",IF(Table3[[#This Row],[TagOrderMethod]]="tags included","",IF(Table3[[#This Row],[TagOrderMethod]]="Qty:","tags",IF(Table3[[#This Row],[TagOrderMethod]]="Auto:",IF(U692&lt;&gt;"","tags","")))))</f>
        <v/>
      </c>
      <c r="W692" s="17">
        <v>50</v>
      </c>
      <c r="X692" s="17" t="str">
        <f>IF(ISNUMBER(SEARCH("tag",Table3[[#This Row],[Notes]])), "Yes", "No")</f>
        <v>No</v>
      </c>
      <c r="Y692" s="17" t="str">
        <f>IF(Table3[[#This Row],[Column11]]="yes","tags included","Auto:")</f>
        <v>Auto:</v>
      </c>
      <c r="Z6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Row],[TagOrderMethod]]="Auto:",IF(U692&gt;0,U692,IF(COUNTBLANK(L692:S692)=8,"",(IF(Table3[[#This Row],[Column11]]&lt;&gt;"no",Table3[[#This Row],[Size]]*(SUM(Table3[[#This Row],[Date 1]:[Date 8]])),"")))),""))),(Table3[[#This Row],[Bundle]])),"")</f>
        <v/>
      </c>
      <c r="AB692" s="94" t="str">
        <f t="shared" si="11"/>
        <v/>
      </c>
      <c r="AC692" s="75"/>
      <c r="AD692" s="42"/>
      <c r="AE692" s="43"/>
      <c r="AF692" s="44"/>
      <c r="AG692" s="134" t="s">
        <v>2993</v>
      </c>
      <c r="AH692" s="134" t="s">
        <v>2994</v>
      </c>
      <c r="AI692" s="134" t="s">
        <v>2995</v>
      </c>
      <c r="AJ692" s="134" t="s">
        <v>2996</v>
      </c>
      <c r="AK692" s="134" t="s">
        <v>21</v>
      </c>
      <c r="AL692" s="134" t="s">
        <v>21</v>
      </c>
      <c r="AM692" s="134" t="b">
        <f>IF(AND(Table3[[#This Row],[Column68]]=TRUE,COUNTBLANK(Table3[[#This Row],[Date 1]:[Date 8]])=8),TRUE,FALSE)</f>
        <v>0</v>
      </c>
      <c r="AN692" s="134" t="b">
        <f>COUNTIF(Table3[[#This Row],[512]:[51]],"yes")&gt;0</f>
        <v>0</v>
      </c>
      <c r="AO692" s="45" t="str">
        <f>IF(Table3[[#This Row],[512]]="yes",Table3[[#This Row],[Column1]],"")</f>
        <v/>
      </c>
      <c r="AP692" s="45" t="str">
        <f>IF(Table3[[#This Row],[250]]="yes",Table3[[#This Row],[Column1.5]],"")</f>
        <v/>
      </c>
      <c r="AQ692" s="45" t="str">
        <f>IF(Table3[[#This Row],[288]]="yes",Table3[[#This Row],[Column2]],"")</f>
        <v/>
      </c>
      <c r="AR692" s="45" t="str">
        <f>IF(Table3[[#This Row],[144]]="yes",Table3[[#This Row],[Column3]],"")</f>
        <v/>
      </c>
      <c r="AS692" s="45" t="str">
        <f>IF(Table3[[#This Row],[26]]="yes",Table3[[#This Row],[Column4]],"")</f>
        <v/>
      </c>
      <c r="AT692" s="45" t="str">
        <f>IF(Table3[[#This Row],[51]]="yes",Table3[[#This Row],[Column5]],"")</f>
        <v/>
      </c>
      <c r="AU692" s="29" t="str">
        <f>IF(COUNTBLANK(Table3[[#This Row],[Date 1]:[Date 8]])=7,IF(Table3[[#This Row],[Column9]]&lt;&gt;"",IF(SUM(L692:S692)&lt;&gt;0,Table3[[#This Row],[Column9]],""),""),(SUBSTITUTE(TRIM(SUBSTITUTE(AO692&amp;","&amp;AP692&amp;","&amp;AQ692&amp;","&amp;AR692&amp;","&amp;AS692&amp;","&amp;AT692&amp;",",","," "))," ",", ")))</f>
        <v/>
      </c>
      <c r="AV692" s="35" t="str">
        <f>IF(COUNTBLANK(L692:AC692)&lt;&gt;13,IF(Table3[[#This Row],[Comments]]="Please order in multiples of 20. Minimum order of 100.",IF(COUNTBLANK(Table3[[#This Row],[Date 1]:[Order]])=12,"",1),1),IF(OR(F692="yes",G692="yes",H692="yes",I692="yes",J692="yes",K692="yes"="yes"),1,""))</f>
        <v/>
      </c>
    </row>
    <row r="693" spans="2:48" ht="36" thickBot="1" x14ac:dyDescent="0.4">
      <c r="B693" s="164">
        <v>8914</v>
      </c>
      <c r="C693" s="16" t="s">
        <v>3337</v>
      </c>
      <c r="D693" s="32" t="s">
        <v>3355</v>
      </c>
      <c r="E693" s="118"/>
      <c r="F693" s="119" t="s">
        <v>128</v>
      </c>
      <c r="G693" s="30" t="s">
        <v>128</v>
      </c>
      <c r="H693" s="30" t="s">
        <v>128</v>
      </c>
      <c r="I693" s="30" t="s">
        <v>128</v>
      </c>
      <c r="J693" s="30" t="s">
        <v>21</v>
      </c>
      <c r="K693" s="30" t="s">
        <v>21</v>
      </c>
      <c r="L693" s="22"/>
      <c r="M693" s="20"/>
      <c r="N693" s="20"/>
      <c r="O693" s="20"/>
      <c r="P693" s="20"/>
      <c r="Q693" s="20"/>
      <c r="R693" s="20"/>
      <c r="S693" s="120"/>
      <c r="T693" s="181" t="str">
        <f>Table3[[#This Row],[Column12]]</f>
        <v>Auto:</v>
      </c>
      <c r="U693" s="25"/>
      <c r="V693" s="51" t="str">
        <f>IF(Table3[[#This Row],[TagOrderMethod]]="Ratio:","plants per 1 tag",IF(Table3[[#This Row],[TagOrderMethod]]="tags included","",IF(Table3[[#This Row],[TagOrderMethod]]="Qty:","tags",IF(Table3[[#This Row],[TagOrderMethod]]="Auto:",IF(U693&lt;&gt;"","tags","")))))</f>
        <v/>
      </c>
      <c r="W693" s="17">
        <v>50</v>
      </c>
      <c r="X693" s="17" t="str">
        <f>IF(ISNUMBER(SEARCH("tag",Table3[[#This Row],[Notes]])), "Yes", "No")</f>
        <v>No</v>
      </c>
      <c r="Y693" s="17" t="str">
        <f>IF(Table3[[#This Row],[Column11]]="yes","tags included","Auto:")</f>
        <v>Auto:</v>
      </c>
      <c r="Z6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Row],[TagOrderMethod]]="Auto:",IF(U693&gt;0,U693,IF(COUNTBLANK(L693:S693)=8,"",(IF(Table3[[#This Row],[Column11]]&lt;&gt;"no",Table3[[#This Row],[Size]]*(SUM(Table3[[#This Row],[Date 1]:[Date 8]])),"")))),""))),(Table3[[#This Row],[Bundle]])),"")</f>
        <v/>
      </c>
      <c r="AB693" s="94" t="str">
        <f t="shared" si="11"/>
        <v/>
      </c>
      <c r="AC693" s="75"/>
      <c r="AD693" s="42"/>
      <c r="AE693" s="43"/>
      <c r="AF693" s="44"/>
      <c r="AG693" s="134" t="s">
        <v>5100</v>
      </c>
      <c r="AH693" s="134" t="s">
        <v>5101</v>
      </c>
      <c r="AI693" s="134" t="s">
        <v>5102</v>
      </c>
      <c r="AJ693" s="134" t="s">
        <v>5103</v>
      </c>
      <c r="AK693" s="134" t="s">
        <v>21</v>
      </c>
      <c r="AL693" s="134" t="s">
        <v>21</v>
      </c>
      <c r="AM693" s="134" t="b">
        <f>IF(AND(Table3[[#This Row],[Column68]]=TRUE,COUNTBLANK(Table3[[#This Row],[Date 1]:[Date 8]])=8),TRUE,FALSE)</f>
        <v>0</v>
      </c>
      <c r="AN693" s="134" t="b">
        <f>COUNTIF(Table3[[#This Row],[512]:[51]],"yes")&gt;0</f>
        <v>0</v>
      </c>
      <c r="AO693" s="45" t="str">
        <f>IF(Table3[[#This Row],[512]]="yes",Table3[[#This Row],[Column1]],"")</f>
        <v/>
      </c>
      <c r="AP693" s="45" t="str">
        <f>IF(Table3[[#This Row],[250]]="yes",Table3[[#This Row],[Column1.5]],"")</f>
        <v/>
      </c>
      <c r="AQ693" s="45" t="str">
        <f>IF(Table3[[#This Row],[288]]="yes",Table3[[#This Row],[Column2]],"")</f>
        <v/>
      </c>
      <c r="AR693" s="45" t="str">
        <f>IF(Table3[[#This Row],[144]]="yes",Table3[[#This Row],[Column3]],"")</f>
        <v/>
      </c>
      <c r="AS693" s="45" t="str">
        <f>IF(Table3[[#This Row],[26]]="yes",Table3[[#This Row],[Column4]],"")</f>
        <v/>
      </c>
      <c r="AT693" s="45" t="str">
        <f>IF(Table3[[#This Row],[51]]="yes",Table3[[#This Row],[Column5]],"")</f>
        <v/>
      </c>
      <c r="AU693" s="29" t="str">
        <f>IF(COUNTBLANK(Table3[[#This Row],[Date 1]:[Date 8]])=7,IF(Table3[[#This Row],[Column9]]&lt;&gt;"",IF(SUM(L693:S693)&lt;&gt;0,Table3[[#This Row],[Column9]],""),""),(SUBSTITUTE(TRIM(SUBSTITUTE(AO693&amp;","&amp;AP693&amp;","&amp;AQ693&amp;","&amp;AR693&amp;","&amp;AS693&amp;","&amp;AT693&amp;",",","," "))," ",", ")))</f>
        <v/>
      </c>
      <c r="AV693" s="35" t="str">
        <f>IF(COUNTBLANK(L693:AC693)&lt;&gt;13,IF(Table3[[#This Row],[Comments]]="Please order in multiples of 20. Minimum order of 100.",IF(COUNTBLANK(Table3[[#This Row],[Date 1]:[Order]])=12,"",1),1),IF(OR(F693="yes",G693="yes",H693="yes",I693="yes",J693="yes",K693="yes"="yes"),1,""))</f>
        <v/>
      </c>
    </row>
    <row r="694" spans="2:48" ht="36" thickBot="1" x14ac:dyDescent="0.4">
      <c r="B694" s="164">
        <v>8917</v>
      </c>
      <c r="C694" s="16" t="s">
        <v>3337</v>
      </c>
      <c r="D694" s="32" t="s">
        <v>996</v>
      </c>
      <c r="E694" s="118"/>
      <c r="F694" s="119" t="s">
        <v>128</v>
      </c>
      <c r="G694" s="30" t="s">
        <v>128</v>
      </c>
      <c r="H694" s="30" t="s">
        <v>128</v>
      </c>
      <c r="I694" s="30" t="s">
        <v>128</v>
      </c>
      <c r="J694" s="30" t="s">
        <v>21</v>
      </c>
      <c r="K694" s="30" t="s">
        <v>21</v>
      </c>
      <c r="L694" s="22"/>
      <c r="M694" s="20"/>
      <c r="N694" s="20"/>
      <c r="O694" s="20"/>
      <c r="P694" s="20"/>
      <c r="Q694" s="20"/>
      <c r="R694" s="20"/>
      <c r="S694" s="120"/>
      <c r="T694" s="181" t="str">
        <f>Table3[[#This Row],[Column12]]</f>
        <v>Auto:</v>
      </c>
      <c r="U694" s="25"/>
      <c r="V694" s="51" t="str">
        <f>IF(Table3[[#This Row],[TagOrderMethod]]="Ratio:","plants per 1 tag",IF(Table3[[#This Row],[TagOrderMethod]]="tags included","",IF(Table3[[#This Row],[TagOrderMethod]]="Qty:","tags",IF(Table3[[#This Row],[TagOrderMethod]]="Auto:",IF(U694&lt;&gt;"","tags","")))))</f>
        <v/>
      </c>
      <c r="W694" s="17">
        <v>50</v>
      </c>
      <c r="X694" s="17" t="str">
        <f>IF(ISNUMBER(SEARCH("tag",Table3[[#This Row],[Notes]])), "Yes", "No")</f>
        <v>No</v>
      </c>
      <c r="Y694" s="17" t="str">
        <f>IF(Table3[[#This Row],[Column11]]="yes","tags included","Auto:")</f>
        <v>Auto:</v>
      </c>
      <c r="Z6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Row],[TagOrderMethod]]="Auto:",IF(U694&gt;0,U694,IF(COUNTBLANK(L694:S694)=8,"",(IF(Table3[[#This Row],[Column11]]&lt;&gt;"no",Table3[[#This Row],[Size]]*(SUM(Table3[[#This Row],[Date 1]:[Date 8]])),"")))),""))),(Table3[[#This Row],[Bundle]])),"")</f>
        <v/>
      </c>
      <c r="AB694" s="94" t="str">
        <f t="shared" si="11"/>
        <v/>
      </c>
      <c r="AC694" s="75"/>
      <c r="AD694" s="42"/>
      <c r="AE694" s="43"/>
      <c r="AF694" s="44"/>
      <c r="AG694" s="134" t="s">
        <v>2997</v>
      </c>
      <c r="AH694" s="134" t="s">
        <v>2998</v>
      </c>
      <c r="AI694" s="134" t="s">
        <v>2999</v>
      </c>
      <c r="AJ694" s="134" t="s">
        <v>3000</v>
      </c>
      <c r="AK694" s="134" t="s">
        <v>21</v>
      </c>
      <c r="AL694" s="134" t="s">
        <v>21</v>
      </c>
      <c r="AM694" s="134" t="b">
        <f>IF(AND(Table3[[#This Row],[Column68]]=TRUE,COUNTBLANK(Table3[[#This Row],[Date 1]:[Date 8]])=8),TRUE,FALSE)</f>
        <v>0</v>
      </c>
      <c r="AN694" s="134" t="b">
        <f>COUNTIF(Table3[[#This Row],[512]:[51]],"yes")&gt;0</f>
        <v>0</v>
      </c>
      <c r="AO694" s="45" t="str">
        <f>IF(Table3[[#This Row],[512]]="yes",Table3[[#This Row],[Column1]],"")</f>
        <v/>
      </c>
      <c r="AP694" s="45" t="str">
        <f>IF(Table3[[#This Row],[250]]="yes",Table3[[#This Row],[Column1.5]],"")</f>
        <v/>
      </c>
      <c r="AQ694" s="45" t="str">
        <f>IF(Table3[[#This Row],[288]]="yes",Table3[[#This Row],[Column2]],"")</f>
        <v/>
      </c>
      <c r="AR694" s="45" t="str">
        <f>IF(Table3[[#This Row],[144]]="yes",Table3[[#This Row],[Column3]],"")</f>
        <v/>
      </c>
      <c r="AS694" s="45" t="str">
        <f>IF(Table3[[#This Row],[26]]="yes",Table3[[#This Row],[Column4]],"")</f>
        <v/>
      </c>
      <c r="AT694" s="45" t="str">
        <f>IF(Table3[[#This Row],[51]]="yes",Table3[[#This Row],[Column5]],"")</f>
        <v/>
      </c>
      <c r="AU694" s="29" t="str">
        <f>IF(COUNTBLANK(Table3[[#This Row],[Date 1]:[Date 8]])=7,IF(Table3[[#This Row],[Column9]]&lt;&gt;"",IF(SUM(L694:S694)&lt;&gt;0,Table3[[#This Row],[Column9]],""),""),(SUBSTITUTE(TRIM(SUBSTITUTE(AO694&amp;","&amp;AP694&amp;","&amp;AQ694&amp;","&amp;AR694&amp;","&amp;AS694&amp;","&amp;AT694&amp;",",","," "))," ",", ")))</f>
        <v/>
      </c>
      <c r="AV694" s="35" t="str">
        <f>IF(COUNTBLANK(L694:AC694)&lt;&gt;13,IF(Table3[[#This Row],[Comments]]="Please order in multiples of 20. Minimum order of 100.",IF(COUNTBLANK(Table3[[#This Row],[Date 1]:[Order]])=12,"",1),1),IF(OR(F694="yes",G694="yes",H694="yes",I694="yes",J694="yes",K694="yes"="yes"),1,""))</f>
        <v/>
      </c>
    </row>
    <row r="695" spans="2:48" ht="36" thickBot="1" x14ac:dyDescent="0.4">
      <c r="B695" s="164">
        <v>8005</v>
      </c>
      <c r="C695" s="16" t="s">
        <v>3356</v>
      </c>
      <c r="D695" s="32" t="s">
        <v>997</v>
      </c>
      <c r="E695" s="118"/>
      <c r="F695" s="119" t="s">
        <v>21</v>
      </c>
      <c r="G695" s="30" t="s">
        <v>21</v>
      </c>
      <c r="H695" s="30" t="s">
        <v>128</v>
      </c>
      <c r="I695" s="30" t="s">
        <v>128</v>
      </c>
      <c r="J695" s="30" t="s">
        <v>128</v>
      </c>
      <c r="K695" s="30" t="s">
        <v>21</v>
      </c>
      <c r="L695" s="22"/>
      <c r="M695" s="20"/>
      <c r="N695" s="20"/>
      <c r="O695" s="20"/>
      <c r="P695" s="20"/>
      <c r="Q695" s="20"/>
      <c r="R695" s="20"/>
      <c r="S695" s="120"/>
      <c r="T695" s="181" t="str">
        <f>Table3[[#This Row],[Column12]]</f>
        <v>Auto:</v>
      </c>
      <c r="U695" s="25"/>
      <c r="V695" s="51" t="str">
        <f>IF(Table3[[#This Row],[TagOrderMethod]]="Ratio:","plants per 1 tag",IF(Table3[[#This Row],[TagOrderMethod]]="tags included","",IF(Table3[[#This Row],[TagOrderMethod]]="Qty:","tags",IF(Table3[[#This Row],[TagOrderMethod]]="Auto:",IF(U695&lt;&gt;"","tags","")))))</f>
        <v/>
      </c>
      <c r="W695" s="17">
        <v>50</v>
      </c>
      <c r="X695" s="17" t="str">
        <f>IF(ISNUMBER(SEARCH("tag",Table3[[#This Row],[Notes]])), "Yes", "No")</f>
        <v>No</v>
      </c>
      <c r="Y695" s="17" t="str">
        <f>IF(Table3[[#This Row],[Column11]]="yes","tags included","Auto:")</f>
        <v>Auto:</v>
      </c>
      <c r="Z6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Row],[TagOrderMethod]]="Auto:",IF(U695&gt;0,U695,IF(COUNTBLANK(L695:S695)=8,"",(IF(Table3[[#This Row],[Column11]]&lt;&gt;"no",Table3[[#This Row],[Size]]*(SUM(Table3[[#This Row],[Date 1]:[Date 8]])),"")))),""))),(Table3[[#This Row],[Bundle]])),"")</f>
        <v/>
      </c>
      <c r="AB695" s="94" t="str">
        <f t="shared" si="11"/>
        <v/>
      </c>
      <c r="AC695" s="75"/>
      <c r="AD695" s="42"/>
      <c r="AE695" s="43"/>
      <c r="AF695" s="44"/>
      <c r="AG695" s="134" t="s">
        <v>21</v>
      </c>
      <c r="AH695" s="134" t="s">
        <v>21</v>
      </c>
      <c r="AI695" s="134" t="s">
        <v>5104</v>
      </c>
      <c r="AJ695" s="134" t="s">
        <v>5105</v>
      </c>
      <c r="AK695" s="134" t="s">
        <v>5106</v>
      </c>
      <c r="AL695" s="134" t="s">
        <v>21</v>
      </c>
      <c r="AM695" s="134" t="b">
        <f>IF(AND(Table3[[#This Row],[Column68]]=TRUE,COUNTBLANK(Table3[[#This Row],[Date 1]:[Date 8]])=8),TRUE,FALSE)</f>
        <v>0</v>
      </c>
      <c r="AN695" s="134" t="b">
        <f>COUNTIF(Table3[[#This Row],[512]:[51]],"yes")&gt;0</f>
        <v>0</v>
      </c>
      <c r="AO695" s="45" t="str">
        <f>IF(Table3[[#This Row],[512]]="yes",Table3[[#This Row],[Column1]],"")</f>
        <v/>
      </c>
      <c r="AP695" s="45" t="str">
        <f>IF(Table3[[#This Row],[250]]="yes",Table3[[#This Row],[Column1.5]],"")</f>
        <v/>
      </c>
      <c r="AQ695" s="45" t="str">
        <f>IF(Table3[[#This Row],[288]]="yes",Table3[[#This Row],[Column2]],"")</f>
        <v/>
      </c>
      <c r="AR695" s="45" t="str">
        <f>IF(Table3[[#This Row],[144]]="yes",Table3[[#This Row],[Column3]],"")</f>
        <v/>
      </c>
      <c r="AS695" s="45" t="str">
        <f>IF(Table3[[#This Row],[26]]="yes",Table3[[#This Row],[Column4]],"")</f>
        <v/>
      </c>
      <c r="AT695" s="45" t="str">
        <f>IF(Table3[[#This Row],[51]]="yes",Table3[[#This Row],[Column5]],"")</f>
        <v/>
      </c>
      <c r="AU695" s="29" t="str">
        <f>IF(COUNTBLANK(Table3[[#This Row],[Date 1]:[Date 8]])=7,IF(Table3[[#This Row],[Column9]]&lt;&gt;"",IF(SUM(L695:S695)&lt;&gt;0,Table3[[#This Row],[Column9]],""),""),(SUBSTITUTE(TRIM(SUBSTITUTE(AO695&amp;","&amp;AP695&amp;","&amp;AQ695&amp;","&amp;AR695&amp;","&amp;AS695&amp;","&amp;AT695&amp;",",","," "))," ",", ")))</f>
        <v/>
      </c>
      <c r="AV695" s="35" t="str">
        <f>IF(COUNTBLANK(L695:AC695)&lt;&gt;13,IF(Table3[[#This Row],[Comments]]="Please order in multiples of 20. Minimum order of 100.",IF(COUNTBLANK(Table3[[#This Row],[Date 1]:[Order]])=12,"",1),1),IF(OR(F695="yes",G695="yes",H695="yes",I695="yes",J695="yes",K695="yes"="yes"),1,""))</f>
        <v/>
      </c>
    </row>
    <row r="696" spans="2:48" ht="36" thickBot="1" x14ac:dyDescent="0.4">
      <c r="B696" s="164">
        <v>8008</v>
      </c>
      <c r="C696" s="16" t="s">
        <v>3356</v>
      </c>
      <c r="D696" s="32" t="s">
        <v>998</v>
      </c>
      <c r="E696" s="118"/>
      <c r="F696" s="119" t="s">
        <v>21</v>
      </c>
      <c r="G696" s="30" t="s">
        <v>21</v>
      </c>
      <c r="H696" s="30" t="s">
        <v>21</v>
      </c>
      <c r="I696" s="30" t="s">
        <v>128</v>
      </c>
      <c r="J696" s="30" t="s">
        <v>128</v>
      </c>
      <c r="K696" s="30" t="s">
        <v>21</v>
      </c>
      <c r="L696" s="22"/>
      <c r="M696" s="20"/>
      <c r="N696" s="20"/>
      <c r="O696" s="20"/>
      <c r="P696" s="20"/>
      <c r="Q696" s="20"/>
      <c r="R696" s="20"/>
      <c r="S696" s="120"/>
      <c r="T696" s="181" t="str">
        <f>Table3[[#This Row],[Column12]]</f>
        <v>Auto:</v>
      </c>
      <c r="U696" s="25"/>
      <c r="V696" s="51" t="str">
        <f>IF(Table3[[#This Row],[TagOrderMethod]]="Ratio:","plants per 1 tag",IF(Table3[[#This Row],[TagOrderMethod]]="tags included","",IF(Table3[[#This Row],[TagOrderMethod]]="Qty:","tags",IF(Table3[[#This Row],[TagOrderMethod]]="Auto:",IF(U696&lt;&gt;"","tags","")))))</f>
        <v/>
      </c>
      <c r="W696" s="17">
        <v>50</v>
      </c>
      <c r="X696" s="17" t="str">
        <f>IF(ISNUMBER(SEARCH("tag",Table3[[#This Row],[Notes]])), "Yes", "No")</f>
        <v>No</v>
      </c>
      <c r="Y696" s="17" t="str">
        <f>IF(Table3[[#This Row],[Column11]]="yes","tags included","Auto:")</f>
        <v>Auto:</v>
      </c>
      <c r="Z6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Row],[TagOrderMethod]]="Auto:",IF(U696&gt;0,U696,IF(COUNTBLANK(L696:S696)=8,"",(IF(Table3[[#This Row],[Column11]]&lt;&gt;"no",Table3[[#This Row],[Size]]*(SUM(Table3[[#This Row],[Date 1]:[Date 8]])),"")))),""))),(Table3[[#This Row],[Bundle]])),"")</f>
        <v/>
      </c>
      <c r="AB696" s="94" t="str">
        <f t="shared" si="11"/>
        <v/>
      </c>
      <c r="AC696" s="75"/>
      <c r="AD696" s="42"/>
      <c r="AE696" s="43"/>
      <c r="AF696" s="44"/>
      <c r="AG696" s="134" t="s">
        <v>21</v>
      </c>
      <c r="AH696" s="134" t="s">
        <v>21</v>
      </c>
      <c r="AI696" s="134" t="s">
        <v>21</v>
      </c>
      <c r="AJ696" s="134" t="s">
        <v>5107</v>
      </c>
      <c r="AK696" s="134" t="s">
        <v>5108</v>
      </c>
      <c r="AL696" s="134" t="s">
        <v>21</v>
      </c>
      <c r="AM696" s="134" t="b">
        <f>IF(AND(Table3[[#This Row],[Column68]]=TRUE,COUNTBLANK(Table3[[#This Row],[Date 1]:[Date 8]])=8),TRUE,FALSE)</f>
        <v>0</v>
      </c>
      <c r="AN696" s="134" t="b">
        <f>COUNTIF(Table3[[#This Row],[512]:[51]],"yes")&gt;0</f>
        <v>0</v>
      </c>
      <c r="AO696" s="45" t="str">
        <f>IF(Table3[[#This Row],[512]]="yes",Table3[[#This Row],[Column1]],"")</f>
        <v/>
      </c>
      <c r="AP696" s="45" t="str">
        <f>IF(Table3[[#This Row],[250]]="yes",Table3[[#This Row],[Column1.5]],"")</f>
        <v/>
      </c>
      <c r="AQ696" s="45" t="str">
        <f>IF(Table3[[#This Row],[288]]="yes",Table3[[#This Row],[Column2]],"")</f>
        <v/>
      </c>
      <c r="AR696" s="45" t="str">
        <f>IF(Table3[[#This Row],[144]]="yes",Table3[[#This Row],[Column3]],"")</f>
        <v/>
      </c>
      <c r="AS696" s="45" t="str">
        <f>IF(Table3[[#This Row],[26]]="yes",Table3[[#This Row],[Column4]],"")</f>
        <v/>
      </c>
      <c r="AT696" s="45" t="str">
        <f>IF(Table3[[#This Row],[51]]="yes",Table3[[#This Row],[Column5]],"")</f>
        <v/>
      </c>
      <c r="AU696" s="29" t="str">
        <f>IF(COUNTBLANK(Table3[[#This Row],[Date 1]:[Date 8]])=7,IF(Table3[[#This Row],[Column9]]&lt;&gt;"",IF(SUM(L696:S696)&lt;&gt;0,Table3[[#This Row],[Column9]],""),""),(SUBSTITUTE(TRIM(SUBSTITUTE(AO696&amp;","&amp;AP696&amp;","&amp;AQ696&amp;","&amp;AR696&amp;","&amp;AS696&amp;","&amp;AT696&amp;",",","," "))," ",", ")))</f>
        <v/>
      </c>
      <c r="AV696" s="35" t="str">
        <f>IF(COUNTBLANK(L696:AC696)&lt;&gt;13,IF(Table3[[#This Row],[Comments]]="Please order in multiples of 20. Minimum order of 100.",IF(COUNTBLANK(Table3[[#This Row],[Date 1]:[Order]])=12,"",1),1),IF(OR(F696="yes",G696="yes",H696="yes",I696="yes",J696="yes",K696="yes"="yes"),1,""))</f>
        <v/>
      </c>
    </row>
    <row r="697" spans="2:48" ht="36" thickBot="1" x14ac:dyDescent="0.4">
      <c r="B697" s="164">
        <v>8011</v>
      </c>
      <c r="C697" s="16" t="s">
        <v>3356</v>
      </c>
      <c r="D697" s="32" t="s">
        <v>2360</v>
      </c>
      <c r="E697" s="118"/>
      <c r="F697" s="119" t="s">
        <v>21</v>
      </c>
      <c r="G697" s="30" t="s">
        <v>21</v>
      </c>
      <c r="H697" s="30" t="s">
        <v>128</v>
      </c>
      <c r="I697" s="30" t="s">
        <v>128</v>
      </c>
      <c r="J697" s="30" t="s">
        <v>128</v>
      </c>
      <c r="K697" s="30" t="s">
        <v>21</v>
      </c>
      <c r="L697" s="22"/>
      <c r="M697" s="20"/>
      <c r="N697" s="20"/>
      <c r="O697" s="20"/>
      <c r="P697" s="20"/>
      <c r="Q697" s="20"/>
      <c r="R697" s="20"/>
      <c r="S697" s="120"/>
      <c r="T697" s="181" t="str">
        <f>Table3[[#This Row],[Column12]]</f>
        <v>Auto:</v>
      </c>
      <c r="U697" s="25"/>
      <c r="V697" s="51" t="str">
        <f>IF(Table3[[#This Row],[TagOrderMethod]]="Ratio:","plants per 1 tag",IF(Table3[[#This Row],[TagOrderMethod]]="tags included","",IF(Table3[[#This Row],[TagOrderMethod]]="Qty:","tags",IF(Table3[[#This Row],[TagOrderMethod]]="Auto:",IF(U697&lt;&gt;"","tags","")))))</f>
        <v/>
      </c>
      <c r="W697" s="17">
        <v>50</v>
      </c>
      <c r="X697" s="17" t="str">
        <f>IF(ISNUMBER(SEARCH("tag",Table3[[#This Row],[Notes]])), "Yes", "No")</f>
        <v>No</v>
      </c>
      <c r="Y697" s="17" t="str">
        <f>IF(Table3[[#This Row],[Column11]]="yes","tags included","Auto:")</f>
        <v>Auto:</v>
      </c>
      <c r="Z6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Row],[TagOrderMethod]]="Auto:",IF(U697&gt;0,U697,IF(COUNTBLANK(L697:S697)=8,"",(IF(Table3[[#This Row],[Column11]]&lt;&gt;"no",Table3[[#This Row],[Size]]*(SUM(Table3[[#This Row],[Date 1]:[Date 8]])),"")))),""))),(Table3[[#This Row],[Bundle]])),"")</f>
        <v/>
      </c>
      <c r="AB697" s="94" t="str">
        <f t="shared" si="11"/>
        <v/>
      </c>
      <c r="AC697" s="75"/>
      <c r="AD697" s="42"/>
      <c r="AE697" s="43"/>
      <c r="AF697" s="44"/>
      <c r="AG697" s="134" t="s">
        <v>21</v>
      </c>
      <c r="AH697" s="134" t="s">
        <v>21</v>
      </c>
      <c r="AI697" s="134" t="s">
        <v>5109</v>
      </c>
      <c r="AJ697" s="134" t="s">
        <v>5110</v>
      </c>
      <c r="AK697" s="134" t="s">
        <v>5111</v>
      </c>
      <c r="AL697" s="134" t="s">
        <v>21</v>
      </c>
      <c r="AM697" s="134" t="b">
        <f>IF(AND(Table3[[#This Row],[Column68]]=TRUE,COUNTBLANK(Table3[[#This Row],[Date 1]:[Date 8]])=8),TRUE,FALSE)</f>
        <v>0</v>
      </c>
      <c r="AN697" s="134" t="b">
        <f>COUNTIF(Table3[[#This Row],[512]:[51]],"yes")&gt;0</f>
        <v>0</v>
      </c>
      <c r="AO697" s="45" t="str">
        <f>IF(Table3[[#This Row],[512]]="yes",Table3[[#This Row],[Column1]],"")</f>
        <v/>
      </c>
      <c r="AP697" s="45" t="str">
        <f>IF(Table3[[#This Row],[250]]="yes",Table3[[#This Row],[Column1.5]],"")</f>
        <v/>
      </c>
      <c r="AQ697" s="45" t="str">
        <f>IF(Table3[[#This Row],[288]]="yes",Table3[[#This Row],[Column2]],"")</f>
        <v/>
      </c>
      <c r="AR697" s="45" t="str">
        <f>IF(Table3[[#This Row],[144]]="yes",Table3[[#This Row],[Column3]],"")</f>
        <v/>
      </c>
      <c r="AS697" s="45" t="str">
        <f>IF(Table3[[#This Row],[26]]="yes",Table3[[#This Row],[Column4]],"")</f>
        <v/>
      </c>
      <c r="AT697" s="45" t="str">
        <f>IF(Table3[[#This Row],[51]]="yes",Table3[[#This Row],[Column5]],"")</f>
        <v/>
      </c>
      <c r="AU697" s="29" t="str">
        <f>IF(COUNTBLANK(Table3[[#This Row],[Date 1]:[Date 8]])=7,IF(Table3[[#This Row],[Column9]]&lt;&gt;"",IF(SUM(L697:S697)&lt;&gt;0,Table3[[#This Row],[Column9]],""),""),(SUBSTITUTE(TRIM(SUBSTITUTE(AO697&amp;","&amp;AP697&amp;","&amp;AQ697&amp;","&amp;AR697&amp;","&amp;AS697&amp;","&amp;AT697&amp;",",","," "))," ",", ")))</f>
        <v/>
      </c>
      <c r="AV697" s="35" t="str">
        <f>IF(COUNTBLANK(L697:AC697)&lt;&gt;13,IF(Table3[[#This Row],[Comments]]="Please order in multiples of 20. Minimum order of 100.",IF(COUNTBLANK(Table3[[#This Row],[Date 1]:[Order]])=12,"",1),1),IF(OR(F697="yes",G697="yes",H697="yes",I697="yes",J697="yes",K697="yes"="yes"),1,""))</f>
        <v/>
      </c>
    </row>
    <row r="698" spans="2:48" ht="36" thickBot="1" x14ac:dyDescent="0.4">
      <c r="B698" s="164">
        <v>8014</v>
      </c>
      <c r="C698" s="16" t="s">
        <v>3356</v>
      </c>
      <c r="D698" s="32" t="s">
        <v>1632</v>
      </c>
      <c r="E698" s="118"/>
      <c r="F698" s="119" t="s">
        <v>21</v>
      </c>
      <c r="G698" s="30" t="s">
        <v>21</v>
      </c>
      <c r="H698" s="30" t="s">
        <v>128</v>
      </c>
      <c r="I698" s="30" t="s">
        <v>128</v>
      </c>
      <c r="J698" s="30" t="s">
        <v>128</v>
      </c>
      <c r="K698" s="30" t="s">
        <v>21</v>
      </c>
      <c r="L698" s="22"/>
      <c r="M698" s="20"/>
      <c r="N698" s="20"/>
      <c r="O698" s="20"/>
      <c r="P698" s="20"/>
      <c r="Q698" s="20"/>
      <c r="R698" s="20"/>
      <c r="S698" s="120"/>
      <c r="T698" s="181" t="str">
        <f>Table3[[#This Row],[Column12]]</f>
        <v>Auto:</v>
      </c>
      <c r="U698" s="25"/>
      <c r="V698" s="51" t="str">
        <f>IF(Table3[[#This Row],[TagOrderMethod]]="Ratio:","plants per 1 tag",IF(Table3[[#This Row],[TagOrderMethod]]="tags included","",IF(Table3[[#This Row],[TagOrderMethod]]="Qty:","tags",IF(Table3[[#This Row],[TagOrderMethod]]="Auto:",IF(U698&lt;&gt;"","tags","")))))</f>
        <v/>
      </c>
      <c r="W698" s="17">
        <v>50</v>
      </c>
      <c r="X698" s="17" t="str">
        <f>IF(ISNUMBER(SEARCH("tag",Table3[[#This Row],[Notes]])), "Yes", "No")</f>
        <v>No</v>
      </c>
      <c r="Y698" s="17" t="str">
        <f>IF(Table3[[#This Row],[Column11]]="yes","tags included","Auto:")</f>
        <v>Auto:</v>
      </c>
      <c r="Z6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Row],[TagOrderMethod]]="Auto:",IF(U698&gt;0,U698,IF(COUNTBLANK(L698:S698)=8,"",(IF(Table3[[#This Row],[Column11]]&lt;&gt;"no",Table3[[#This Row],[Size]]*(SUM(Table3[[#This Row],[Date 1]:[Date 8]])),"")))),""))),(Table3[[#This Row],[Bundle]])),"")</f>
        <v/>
      </c>
      <c r="AB698" s="94" t="str">
        <f t="shared" si="11"/>
        <v/>
      </c>
      <c r="AC698" s="75"/>
      <c r="AD698" s="42"/>
      <c r="AE698" s="43"/>
      <c r="AF698" s="44"/>
      <c r="AG698" s="134" t="s">
        <v>21</v>
      </c>
      <c r="AH698" s="134" t="s">
        <v>21</v>
      </c>
      <c r="AI698" s="134" t="s">
        <v>5112</v>
      </c>
      <c r="AJ698" s="134" t="s">
        <v>5113</v>
      </c>
      <c r="AK698" s="134" t="s">
        <v>5114</v>
      </c>
      <c r="AL698" s="134" t="s">
        <v>21</v>
      </c>
      <c r="AM698" s="134" t="b">
        <f>IF(AND(Table3[[#This Row],[Column68]]=TRUE,COUNTBLANK(Table3[[#This Row],[Date 1]:[Date 8]])=8),TRUE,FALSE)</f>
        <v>0</v>
      </c>
      <c r="AN698" s="134" t="b">
        <f>COUNTIF(Table3[[#This Row],[512]:[51]],"yes")&gt;0</f>
        <v>0</v>
      </c>
      <c r="AO698" s="45" t="str">
        <f>IF(Table3[[#This Row],[512]]="yes",Table3[[#This Row],[Column1]],"")</f>
        <v/>
      </c>
      <c r="AP698" s="45" t="str">
        <f>IF(Table3[[#This Row],[250]]="yes",Table3[[#This Row],[Column1.5]],"")</f>
        <v/>
      </c>
      <c r="AQ698" s="45" t="str">
        <f>IF(Table3[[#This Row],[288]]="yes",Table3[[#This Row],[Column2]],"")</f>
        <v/>
      </c>
      <c r="AR698" s="45" t="str">
        <f>IF(Table3[[#This Row],[144]]="yes",Table3[[#This Row],[Column3]],"")</f>
        <v/>
      </c>
      <c r="AS698" s="45" t="str">
        <f>IF(Table3[[#This Row],[26]]="yes",Table3[[#This Row],[Column4]],"")</f>
        <v/>
      </c>
      <c r="AT698" s="45" t="str">
        <f>IF(Table3[[#This Row],[51]]="yes",Table3[[#This Row],[Column5]],"")</f>
        <v/>
      </c>
      <c r="AU698" s="29" t="str">
        <f>IF(COUNTBLANK(Table3[[#This Row],[Date 1]:[Date 8]])=7,IF(Table3[[#This Row],[Column9]]&lt;&gt;"",IF(SUM(L698:S698)&lt;&gt;0,Table3[[#This Row],[Column9]],""),""),(SUBSTITUTE(TRIM(SUBSTITUTE(AO698&amp;","&amp;AP698&amp;","&amp;AQ698&amp;","&amp;AR698&amp;","&amp;AS698&amp;","&amp;AT698&amp;",",","," "))," ",", ")))</f>
        <v/>
      </c>
      <c r="AV698" s="35" t="str">
        <f>IF(COUNTBLANK(L698:AC698)&lt;&gt;13,IF(Table3[[#This Row],[Comments]]="Please order in multiples of 20. Minimum order of 100.",IF(COUNTBLANK(Table3[[#This Row],[Date 1]:[Order]])=12,"",1),1),IF(OR(F698="yes",G698="yes",H698="yes",I698="yes",J698="yes",K698="yes"="yes"),1,""))</f>
        <v/>
      </c>
    </row>
    <row r="699" spans="2:48" ht="36" thickBot="1" x14ac:dyDescent="0.4">
      <c r="B699" s="164">
        <v>8017</v>
      </c>
      <c r="C699" s="16" t="s">
        <v>3356</v>
      </c>
      <c r="D699" s="32" t="s">
        <v>999</v>
      </c>
      <c r="E699" s="118"/>
      <c r="F699" s="119" t="s">
        <v>21</v>
      </c>
      <c r="G699" s="30" t="s">
        <v>21</v>
      </c>
      <c r="H699" s="30" t="s">
        <v>128</v>
      </c>
      <c r="I699" s="30" t="s">
        <v>128</v>
      </c>
      <c r="J699" s="30" t="s">
        <v>128</v>
      </c>
      <c r="K699" s="30" t="s">
        <v>21</v>
      </c>
      <c r="L699" s="22"/>
      <c r="M699" s="20"/>
      <c r="N699" s="20"/>
      <c r="O699" s="20"/>
      <c r="P699" s="20"/>
      <c r="Q699" s="20"/>
      <c r="R699" s="20"/>
      <c r="S699" s="120"/>
      <c r="T699" s="181" t="str">
        <f>Table3[[#This Row],[Column12]]</f>
        <v>Auto:</v>
      </c>
      <c r="U699" s="25"/>
      <c r="V699" s="51" t="str">
        <f>IF(Table3[[#This Row],[TagOrderMethod]]="Ratio:","plants per 1 tag",IF(Table3[[#This Row],[TagOrderMethod]]="tags included","",IF(Table3[[#This Row],[TagOrderMethod]]="Qty:","tags",IF(Table3[[#This Row],[TagOrderMethod]]="Auto:",IF(U699&lt;&gt;"","tags","")))))</f>
        <v/>
      </c>
      <c r="W699" s="17">
        <v>50</v>
      </c>
      <c r="X699" s="17" t="str">
        <f>IF(ISNUMBER(SEARCH("tag",Table3[[#This Row],[Notes]])), "Yes", "No")</f>
        <v>No</v>
      </c>
      <c r="Y699" s="17" t="str">
        <f>IF(Table3[[#This Row],[Column11]]="yes","tags included","Auto:")</f>
        <v>Auto:</v>
      </c>
      <c r="Z6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Row],[TagOrderMethod]]="Auto:",IF(U699&gt;0,U699,IF(COUNTBLANK(L699:S699)=8,"",(IF(Table3[[#This Row],[Column11]]&lt;&gt;"no",Table3[[#This Row],[Size]]*(SUM(Table3[[#This Row],[Date 1]:[Date 8]])),"")))),""))),(Table3[[#This Row],[Bundle]])),"")</f>
        <v/>
      </c>
      <c r="AB699" s="94" t="str">
        <f t="shared" si="11"/>
        <v/>
      </c>
      <c r="AC699" s="75"/>
      <c r="AD699" s="42"/>
      <c r="AE699" s="43"/>
      <c r="AF699" s="44"/>
      <c r="AG699" s="134" t="s">
        <v>21</v>
      </c>
      <c r="AH699" s="134" t="s">
        <v>21</v>
      </c>
      <c r="AI699" s="134" t="s">
        <v>5115</v>
      </c>
      <c r="AJ699" s="134" t="s">
        <v>5116</v>
      </c>
      <c r="AK699" s="134" t="s">
        <v>5117</v>
      </c>
      <c r="AL699" s="134" t="s">
        <v>21</v>
      </c>
      <c r="AM699" s="134" t="b">
        <f>IF(AND(Table3[[#This Row],[Column68]]=TRUE,COUNTBLANK(Table3[[#This Row],[Date 1]:[Date 8]])=8),TRUE,FALSE)</f>
        <v>0</v>
      </c>
      <c r="AN699" s="134" t="b">
        <f>COUNTIF(Table3[[#This Row],[512]:[51]],"yes")&gt;0</f>
        <v>0</v>
      </c>
      <c r="AO699" s="45" t="str">
        <f>IF(Table3[[#This Row],[512]]="yes",Table3[[#This Row],[Column1]],"")</f>
        <v/>
      </c>
      <c r="AP699" s="45" t="str">
        <f>IF(Table3[[#This Row],[250]]="yes",Table3[[#This Row],[Column1.5]],"")</f>
        <v/>
      </c>
      <c r="AQ699" s="45" t="str">
        <f>IF(Table3[[#This Row],[288]]="yes",Table3[[#This Row],[Column2]],"")</f>
        <v/>
      </c>
      <c r="AR699" s="45" t="str">
        <f>IF(Table3[[#This Row],[144]]="yes",Table3[[#This Row],[Column3]],"")</f>
        <v/>
      </c>
      <c r="AS699" s="45" t="str">
        <f>IF(Table3[[#This Row],[26]]="yes",Table3[[#This Row],[Column4]],"")</f>
        <v/>
      </c>
      <c r="AT699" s="45" t="str">
        <f>IF(Table3[[#This Row],[51]]="yes",Table3[[#This Row],[Column5]],"")</f>
        <v/>
      </c>
      <c r="AU699" s="29" t="str">
        <f>IF(COUNTBLANK(Table3[[#This Row],[Date 1]:[Date 8]])=7,IF(Table3[[#This Row],[Column9]]&lt;&gt;"",IF(SUM(L699:S699)&lt;&gt;0,Table3[[#This Row],[Column9]],""),""),(SUBSTITUTE(TRIM(SUBSTITUTE(AO699&amp;","&amp;AP699&amp;","&amp;AQ699&amp;","&amp;AR699&amp;","&amp;AS699&amp;","&amp;AT699&amp;",",","," "))," ",", ")))</f>
        <v/>
      </c>
      <c r="AV699" s="35" t="str">
        <f>IF(COUNTBLANK(L699:AC699)&lt;&gt;13,IF(Table3[[#This Row],[Comments]]="Please order in multiples of 20. Minimum order of 100.",IF(COUNTBLANK(Table3[[#This Row],[Date 1]:[Order]])=12,"",1),1),IF(OR(F699="yes",G699="yes",H699="yes",I699="yes",J699="yes",K699="yes"="yes"),1,""))</f>
        <v/>
      </c>
    </row>
    <row r="700" spans="2:48" ht="36" thickBot="1" x14ac:dyDescent="0.4">
      <c r="B700" s="164">
        <v>8020</v>
      </c>
      <c r="C700" s="16" t="s">
        <v>3356</v>
      </c>
      <c r="D700" s="32" t="s">
        <v>1000</v>
      </c>
      <c r="E700" s="118"/>
      <c r="F700" s="119" t="s">
        <v>128</v>
      </c>
      <c r="G700" s="30" t="s">
        <v>128</v>
      </c>
      <c r="H700" s="30" t="s">
        <v>128</v>
      </c>
      <c r="I700" s="30" t="s">
        <v>128</v>
      </c>
      <c r="J700" s="30" t="s">
        <v>128</v>
      </c>
      <c r="K700" s="30" t="s">
        <v>21</v>
      </c>
      <c r="L700" s="22"/>
      <c r="M700" s="20"/>
      <c r="N700" s="20"/>
      <c r="O700" s="20"/>
      <c r="P700" s="20"/>
      <c r="Q700" s="20"/>
      <c r="R700" s="20"/>
      <c r="S700" s="120"/>
      <c r="T700" s="181" t="str">
        <f>Table3[[#This Row],[Column12]]</f>
        <v>Auto:</v>
      </c>
      <c r="U700" s="25"/>
      <c r="V700" s="51" t="str">
        <f>IF(Table3[[#This Row],[TagOrderMethod]]="Ratio:","plants per 1 tag",IF(Table3[[#This Row],[TagOrderMethod]]="tags included","",IF(Table3[[#This Row],[TagOrderMethod]]="Qty:","tags",IF(Table3[[#This Row],[TagOrderMethod]]="Auto:",IF(U700&lt;&gt;"","tags","")))))</f>
        <v/>
      </c>
      <c r="W700" s="17">
        <v>50</v>
      </c>
      <c r="X700" s="17" t="str">
        <f>IF(ISNUMBER(SEARCH("tag",Table3[[#This Row],[Notes]])), "Yes", "No")</f>
        <v>No</v>
      </c>
      <c r="Y700" s="17" t="str">
        <f>IF(Table3[[#This Row],[Column11]]="yes","tags included","Auto:")</f>
        <v>Auto:</v>
      </c>
      <c r="Z7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Row],[TagOrderMethod]]="Auto:",IF(U700&gt;0,U700,IF(COUNTBLANK(L700:S700)=8,"",(IF(Table3[[#This Row],[Column11]]&lt;&gt;"no",Table3[[#This Row],[Size]]*(SUM(Table3[[#This Row],[Date 1]:[Date 8]])),"")))),""))),(Table3[[#This Row],[Bundle]])),"")</f>
        <v/>
      </c>
      <c r="AB700" s="94" t="str">
        <f t="shared" si="11"/>
        <v/>
      </c>
      <c r="AC700" s="75"/>
      <c r="AD700" s="42"/>
      <c r="AE700" s="43"/>
      <c r="AF700" s="44"/>
      <c r="AG700" s="134" t="s">
        <v>5118</v>
      </c>
      <c r="AH700" s="134" t="s">
        <v>5119</v>
      </c>
      <c r="AI700" s="134" t="s">
        <v>5120</v>
      </c>
      <c r="AJ700" s="134" t="s">
        <v>5121</v>
      </c>
      <c r="AK700" s="134" t="s">
        <v>5122</v>
      </c>
      <c r="AL700" s="134" t="s">
        <v>21</v>
      </c>
      <c r="AM700" s="134" t="b">
        <f>IF(AND(Table3[[#This Row],[Column68]]=TRUE,COUNTBLANK(Table3[[#This Row],[Date 1]:[Date 8]])=8),TRUE,FALSE)</f>
        <v>0</v>
      </c>
      <c r="AN700" s="134" t="b">
        <f>COUNTIF(Table3[[#This Row],[512]:[51]],"yes")&gt;0</f>
        <v>0</v>
      </c>
      <c r="AO700" s="45" t="str">
        <f>IF(Table3[[#This Row],[512]]="yes",Table3[[#This Row],[Column1]],"")</f>
        <v/>
      </c>
      <c r="AP700" s="45" t="str">
        <f>IF(Table3[[#This Row],[250]]="yes",Table3[[#This Row],[Column1.5]],"")</f>
        <v/>
      </c>
      <c r="AQ700" s="45" t="str">
        <f>IF(Table3[[#This Row],[288]]="yes",Table3[[#This Row],[Column2]],"")</f>
        <v/>
      </c>
      <c r="AR700" s="45" t="str">
        <f>IF(Table3[[#This Row],[144]]="yes",Table3[[#This Row],[Column3]],"")</f>
        <v/>
      </c>
      <c r="AS700" s="45" t="str">
        <f>IF(Table3[[#This Row],[26]]="yes",Table3[[#This Row],[Column4]],"")</f>
        <v/>
      </c>
      <c r="AT700" s="45" t="str">
        <f>IF(Table3[[#This Row],[51]]="yes",Table3[[#This Row],[Column5]],"")</f>
        <v/>
      </c>
      <c r="AU700" s="29" t="str">
        <f>IF(COUNTBLANK(Table3[[#This Row],[Date 1]:[Date 8]])=7,IF(Table3[[#This Row],[Column9]]&lt;&gt;"",IF(SUM(L700:S700)&lt;&gt;0,Table3[[#This Row],[Column9]],""),""),(SUBSTITUTE(TRIM(SUBSTITUTE(AO700&amp;","&amp;AP700&amp;","&amp;AQ700&amp;","&amp;AR700&amp;","&amp;AS700&amp;","&amp;AT700&amp;",",","," "))," ",", ")))</f>
        <v/>
      </c>
      <c r="AV700" s="35" t="str">
        <f>IF(COUNTBLANK(L700:AC700)&lt;&gt;13,IF(Table3[[#This Row],[Comments]]="Please order in multiples of 20. Minimum order of 100.",IF(COUNTBLANK(Table3[[#This Row],[Date 1]:[Order]])=12,"",1),1),IF(OR(F700="yes",G700="yes",H700="yes",I700="yes",J700="yes",K700="yes"="yes"),1,""))</f>
        <v/>
      </c>
    </row>
    <row r="701" spans="2:48" ht="36" thickBot="1" x14ac:dyDescent="0.4">
      <c r="B701" s="164">
        <v>8023</v>
      </c>
      <c r="C701" s="16" t="s">
        <v>3356</v>
      </c>
      <c r="D701" s="32" t="s">
        <v>3357</v>
      </c>
      <c r="E701" s="118"/>
      <c r="F701" s="119" t="s">
        <v>21</v>
      </c>
      <c r="G701" s="30" t="s">
        <v>21</v>
      </c>
      <c r="H701" s="30" t="s">
        <v>128</v>
      </c>
      <c r="I701" s="30" t="s">
        <v>128</v>
      </c>
      <c r="J701" s="30" t="s">
        <v>128</v>
      </c>
      <c r="K701" s="30" t="s">
        <v>21</v>
      </c>
      <c r="L701" s="22"/>
      <c r="M701" s="20"/>
      <c r="N701" s="20"/>
      <c r="O701" s="20"/>
      <c r="P701" s="20"/>
      <c r="Q701" s="20"/>
      <c r="R701" s="20"/>
      <c r="S701" s="120"/>
      <c r="T701" s="181" t="str">
        <f>Table3[[#This Row],[Column12]]</f>
        <v>Auto:</v>
      </c>
      <c r="U701" s="25"/>
      <c r="V701" s="51" t="str">
        <f>IF(Table3[[#This Row],[TagOrderMethod]]="Ratio:","plants per 1 tag",IF(Table3[[#This Row],[TagOrderMethod]]="tags included","",IF(Table3[[#This Row],[TagOrderMethod]]="Qty:","tags",IF(Table3[[#This Row],[TagOrderMethod]]="Auto:",IF(U701&lt;&gt;"","tags","")))))</f>
        <v/>
      </c>
      <c r="W701" s="17">
        <v>50</v>
      </c>
      <c r="X701" s="17" t="str">
        <f>IF(ISNUMBER(SEARCH("tag",Table3[[#This Row],[Notes]])), "Yes", "No")</f>
        <v>No</v>
      </c>
      <c r="Y701" s="17" t="str">
        <f>IF(Table3[[#This Row],[Column11]]="yes","tags included","Auto:")</f>
        <v>Auto:</v>
      </c>
      <c r="Z7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Row],[TagOrderMethod]]="Auto:",IF(U701&gt;0,U701,IF(COUNTBLANK(L701:S701)=8,"",(IF(Table3[[#This Row],[Column11]]&lt;&gt;"no",Table3[[#This Row],[Size]]*(SUM(Table3[[#This Row],[Date 1]:[Date 8]])),"")))),""))),(Table3[[#This Row],[Bundle]])),"")</f>
        <v/>
      </c>
      <c r="AB701" s="94" t="str">
        <f t="shared" si="11"/>
        <v/>
      </c>
      <c r="AC701" s="75"/>
      <c r="AD701" s="42"/>
      <c r="AE701" s="43"/>
      <c r="AF701" s="44"/>
      <c r="AG701" s="134" t="s">
        <v>21</v>
      </c>
      <c r="AH701" s="134" t="s">
        <v>21</v>
      </c>
      <c r="AI701" s="134" t="s">
        <v>5123</v>
      </c>
      <c r="AJ701" s="134" t="s">
        <v>5124</v>
      </c>
      <c r="AK701" s="134" t="s">
        <v>5125</v>
      </c>
      <c r="AL701" s="134" t="s">
        <v>21</v>
      </c>
      <c r="AM701" s="134" t="b">
        <f>IF(AND(Table3[[#This Row],[Column68]]=TRUE,COUNTBLANK(Table3[[#This Row],[Date 1]:[Date 8]])=8),TRUE,FALSE)</f>
        <v>0</v>
      </c>
      <c r="AN701" s="134" t="b">
        <f>COUNTIF(Table3[[#This Row],[512]:[51]],"yes")&gt;0</f>
        <v>0</v>
      </c>
      <c r="AO701" s="45" t="str">
        <f>IF(Table3[[#This Row],[512]]="yes",Table3[[#This Row],[Column1]],"")</f>
        <v/>
      </c>
      <c r="AP701" s="45" t="str">
        <f>IF(Table3[[#This Row],[250]]="yes",Table3[[#This Row],[Column1.5]],"")</f>
        <v/>
      </c>
      <c r="AQ701" s="45" t="str">
        <f>IF(Table3[[#This Row],[288]]="yes",Table3[[#This Row],[Column2]],"")</f>
        <v/>
      </c>
      <c r="AR701" s="45" t="str">
        <f>IF(Table3[[#This Row],[144]]="yes",Table3[[#This Row],[Column3]],"")</f>
        <v/>
      </c>
      <c r="AS701" s="45" t="str">
        <f>IF(Table3[[#This Row],[26]]="yes",Table3[[#This Row],[Column4]],"")</f>
        <v/>
      </c>
      <c r="AT701" s="45" t="str">
        <f>IF(Table3[[#This Row],[51]]="yes",Table3[[#This Row],[Column5]],"")</f>
        <v/>
      </c>
      <c r="AU701" s="29" t="str">
        <f>IF(COUNTBLANK(Table3[[#This Row],[Date 1]:[Date 8]])=7,IF(Table3[[#This Row],[Column9]]&lt;&gt;"",IF(SUM(L701:S701)&lt;&gt;0,Table3[[#This Row],[Column9]],""),""),(SUBSTITUTE(TRIM(SUBSTITUTE(AO701&amp;","&amp;AP701&amp;","&amp;AQ701&amp;","&amp;AR701&amp;","&amp;AS701&amp;","&amp;AT701&amp;",",","," "))," ",", ")))</f>
        <v/>
      </c>
      <c r="AV701" s="35" t="str">
        <f>IF(COUNTBLANK(L701:AC701)&lt;&gt;13,IF(Table3[[#This Row],[Comments]]="Please order in multiples of 20. Minimum order of 100.",IF(COUNTBLANK(Table3[[#This Row],[Date 1]:[Order]])=12,"",1),1),IF(OR(F701="yes",G701="yes",H701="yes",I701="yes",J701="yes",K701="yes"="yes"),1,""))</f>
        <v/>
      </c>
    </row>
    <row r="702" spans="2:48" ht="36" thickBot="1" x14ac:dyDescent="0.4">
      <c r="B702" s="164">
        <v>8026</v>
      </c>
      <c r="C702" s="16" t="s">
        <v>3356</v>
      </c>
      <c r="D702" s="32" t="s">
        <v>2361</v>
      </c>
      <c r="E702" s="118"/>
      <c r="F702" s="119" t="s">
        <v>21</v>
      </c>
      <c r="G702" s="30" t="s">
        <v>21</v>
      </c>
      <c r="H702" s="30" t="s">
        <v>128</v>
      </c>
      <c r="I702" s="30" t="s">
        <v>128</v>
      </c>
      <c r="J702" s="30" t="s">
        <v>128</v>
      </c>
      <c r="K702" s="30" t="s">
        <v>21</v>
      </c>
      <c r="L702" s="22"/>
      <c r="M702" s="20"/>
      <c r="N702" s="20"/>
      <c r="O702" s="20"/>
      <c r="P702" s="20"/>
      <c r="Q702" s="20"/>
      <c r="R702" s="20"/>
      <c r="S702" s="120"/>
      <c r="T702" s="181" t="str">
        <f>Table3[[#This Row],[Column12]]</f>
        <v>Auto:</v>
      </c>
      <c r="U702" s="25"/>
      <c r="V702" s="51" t="str">
        <f>IF(Table3[[#This Row],[TagOrderMethod]]="Ratio:","plants per 1 tag",IF(Table3[[#This Row],[TagOrderMethod]]="tags included","",IF(Table3[[#This Row],[TagOrderMethod]]="Qty:","tags",IF(Table3[[#This Row],[TagOrderMethod]]="Auto:",IF(U702&lt;&gt;"","tags","")))))</f>
        <v/>
      </c>
      <c r="W702" s="17">
        <v>50</v>
      </c>
      <c r="X702" s="17" t="str">
        <f>IF(ISNUMBER(SEARCH("tag",Table3[[#This Row],[Notes]])), "Yes", "No")</f>
        <v>No</v>
      </c>
      <c r="Y702" s="17" t="str">
        <f>IF(Table3[[#This Row],[Column11]]="yes","tags included","Auto:")</f>
        <v>Auto:</v>
      </c>
      <c r="Z7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Row],[TagOrderMethod]]="Auto:",IF(U702&gt;0,U702,IF(COUNTBLANK(L702:S702)=8,"",(IF(Table3[[#This Row],[Column11]]&lt;&gt;"no",Table3[[#This Row],[Size]]*(SUM(Table3[[#This Row],[Date 1]:[Date 8]])),"")))),""))),(Table3[[#This Row],[Bundle]])),"")</f>
        <v/>
      </c>
      <c r="AB702" s="94" t="str">
        <f t="shared" si="11"/>
        <v/>
      </c>
      <c r="AC702" s="75"/>
      <c r="AD702" s="42"/>
      <c r="AE702" s="43"/>
      <c r="AF702" s="44"/>
      <c r="AG702" s="134" t="s">
        <v>21</v>
      </c>
      <c r="AH702" s="134" t="s">
        <v>21</v>
      </c>
      <c r="AI702" s="134" t="s">
        <v>5126</v>
      </c>
      <c r="AJ702" s="134" t="s">
        <v>5947</v>
      </c>
      <c r="AK702" s="134" t="s">
        <v>5127</v>
      </c>
      <c r="AL702" s="134" t="s">
        <v>21</v>
      </c>
      <c r="AM702" s="134" t="b">
        <f>IF(AND(Table3[[#This Row],[Column68]]=TRUE,COUNTBLANK(Table3[[#This Row],[Date 1]:[Date 8]])=8),TRUE,FALSE)</f>
        <v>0</v>
      </c>
      <c r="AN702" s="134" t="b">
        <f>COUNTIF(Table3[[#This Row],[512]:[51]],"yes")&gt;0</f>
        <v>0</v>
      </c>
      <c r="AO702" s="45" t="str">
        <f>IF(Table3[[#This Row],[512]]="yes",Table3[[#This Row],[Column1]],"")</f>
        <v/>
      </c>
      <c r="AP702" s="45" t="str">
        <f>IF(Table3[[#This Row],[250]]="yes",Table3[[#This Row],[Column1.5]],"")</f>
        <v/>
      </c>
      <c r="AQ702" s="45" t="str">
        <f>IF(Table3[[#This Row],[288]]="yes",Table3[[#This Row],[Column2]],"")</f>
        <v/>
      </c>
      <c r="AR702" s="45" t="str">
        <f>IF(Table3[[#This Row],[144]]="yes",Table3[[#This Row],[Column3]],"")</f>
        <v/>
      </c>
      <c r="AS702" s="45" t="str">
        <f>IF(Table3[[#This Row],[26]]="yes",Table3[[#This Row],[Column4]],"")</f>
        <v/>
      </c>
      <c r="AT702" s="45" t="str">
        <f>IF(Table3[[#This Row],[51]]="yes",Table3[[#This Row],[Column5]],"")</f>
        <v/>
      </c>
      <c r="AU702" s="29" t="str">
        <f>IF(COUNTBLANK(Table3[[#This Row],[Date 1]:[Date 8]])=7,IF(Table3[[#This Row],[Column9]]&lt;&gt;"",IF(SUM(L702:S702)&lt;&gt;0,Table3[[#This Row],[Column9]],""),""),(SUBSTITUTE(TRIM(SUBSTITUTE(AO702&amp;","&amp;AP702&amp;","&amp;AQ702&amp;","&amp;AR702&amp;","&amp;AS702&amp;","&amp;AT702&amp;",",","," "))," ",", ")))</f>
        <v/>
      </c>
      <c r="AV702" s="35" t="str">
        <f>IF(COUNTBLANK(L702:AC702)&lt;&gt;13,IF(Table3[[#This Row],[Comments]]="Please order in multiples of 20. Minimum order of 100.",IF(COUNTBLANK(Table3[[#This Row],[Date 1]:[Order]])=12,"",1),1),IF(OR(F702="yes",G702="yes",H702="yes",I702="yes",J702="yes",K702="yes"="yes"),1,""))</f>
        <v/>
      </c>
    </row>
    <row r="703" spans="2:48" ht="36" thickBot="1" x14ac:dyDescent="0.4">
      <c r="B703" s="164">
        <v>8029</v>
      </c>
      <c r="C703" s="16" t="s">
        <v>3356</v>
      </c>
      <c r="D703" s="32" t="s">
        <v>1341</v>
      </c>
      <c r="E703" s="118"/>
      <c r="F703" s="119" t="s">
        <v>128</v>
      </c>
      <c r="G703" s="30" t="s">
        <v>128</v>
      </c>
      <c r="H703" s="30" t="s">
        <v>128</v>
      </c>
      <c r="I703" s="30" t="s">
        <v>128</v>
      </c>
      <c r="J703" s="30" t="s">
        <v>128</v>
      </c>
      <c r="K703" s="30" t="s">
        <v>21</v>
      </c>
      <c r="L703" s="22"/>
      <c r="M703" s="20"/>
      <c r="N703" s="20"/>
      <c r="O703" s="20"/>
      <c r="P703" s="20"/>
      <c r="Q703" s="20"/>
      <c r="R703" s="20"/>
      <c r="S703" s="120"/>
      <c r="T703" s="181" t="str">
        <f>Table3[[#This Row],[Column12]]</f>
        <v>Auto:</v>
      </c>
      <c r="U703" s="25"/>
      <c r="V703" s="51" t="str">
        <f>IF(Table3[[#This Row],[TagOrderMethod]]="Ratio:","plants per 1 tag",IF(Table3[[#This Row],[TagOrderMethod]]="tags included","",IF(Table3[[#This Row],[TagOrderMethod]]="Qty:","tags",IF(Table3[[#This Row],[TagOrderMethod]]="Auto:",IF(U703&lt;&gt;"","tags","")))))</f>
        <v/>
      </c>
      <c r="W703" s="17">
        <v>50</v>
      </c>
      <c r="X703" s="17" t="str">
        <f>IF(ISNUMBER(SEARCH("tag",Table3[[#This Row],[Notes]])), "Yes", "No")</f>
        <v>No</v>
      </c>
      <c r="Y703" s="17" t="str">
        <f>IF(Table3[[#This Row],[Column11]]="yes","tags included","Auto:")</f>
        <v>Auto:</v>
      </c>
      <c r="Z7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Row],[TagOrderMethod]]="Auto:",IF(U703&gt;0,U703,IF(COUNTBLANK(L703:S703)=8,"",(IF(Table3[[#This Row],[Column11]]&lt;&gt;"no",Table3[[#This Row],[Size]]*(SUM(Table3[[#This Row],[Date 1]:[Date 8]])),"")))),""))),(Table3[[#This Row],[Bundle]])),"")</f>
        <v/>
      </c>
      <c r="AB703" s="94" t="str">
        <f t="shared" si="11"/>
        <v/>
      </c>
      <c r="AC703" s="75"/>
      <c r="AD703" s="42"/>
      <c r="AE703" s="43"/>
      <c r="AF703" s="44"/>
      <c r="AG703" s="134" t="s">
        <v>5128</v>
      </c>
      <c r="AH703" s="134" t="s">
        <v>5129</v>
      </c>
      <c r="AI703" s="134" t="s">
        <v>5130</v>
      </c>
      <c r="AJ703" s="134" t="s">
        <v>5948</v>
      </c>
      <c r="AK703" s="134" t="s">
        <v>5131</v>
      </c>
      <c r="AL703" s="134" t="s">
        <v>21</v>
      </c>
      <c r="AM703" s="134" t="b">
        <f>IF(AND(Table3[[#This Row],[Column68]]=TRUE,COUNTBLANK(Table3[[#This Row],[Date 1]:[Date 8]])=8),TRUE,FALSE)</f>
        <v>0</v>
      </c>
      <c r="AN703" s="134" t="b">
        <f>COUNTIF(Table3[[#This Row],[512]:[51]],"yes")&gt;0</f>
        <v>0</v>
      </c>
      <c r="AO703" s="45" t="str">
        <f>IF(Table3[[#This Row],[512]]="yes",Table3[[#This Row],[Column1]],"")</f>
        <v/>
      </c>
      <c r="AP703" s="45" t="str">
        <f>IF(Table3[[#This Row],[250]]="yes",Table3[[#This Row],[Column1.5]],"")</f>
        <v/>
      </c>
      <c r="AQ703" s="45" t="str">
        <f>IF(Table3[[#This Row],[288]]="yes",Table3[[#This Row],[Column2]],"")</f>
        <v/>
      </c>
      <c r="AR703" s="45" t="str">
        <f>IF(Table3[[#This Row],[144]]="yes",Table3[[#This Row],[Column3]],"")</f>
        <v/>
      </c>
      <c r="AS703" s="45" t="str">
        <f>IF(Table3[[#This Row],[26]]="yes",Table3[[#This Row],[Column4]],"")</f>
        <v/>
      </c>
      <c r="AT703" s="45" t="str">
        <f>IF(Table3[[#This Row],[51]]="yes",Table3[[#This Row],[Column5]],"")</f>
        <v/>
      </c>
      <c r="AU703" s="29" t="str">
        <f>IF(COUNTBLANK(Table3[[#This Row],[Date 1]:[Date 8]])=7,IF(Table3[[#This Row],[Column9]]&lt;&gt;"",IF(SUM(L703:S703)&lt;&gt;0,Table3[[#This Row],[Column9]],""),""),(SUBSTITUTE(TRIM(SUBSTITUTE(AO703&amp;","&amp;AP703&amp;","&amp;AQ703&amp;","&amp;AR703&amp;","&amp;AS703&amp;","&amp;AT703&amp;",",","," "))," ",", ")))</f>
        <v/>
      </c>
      <c r="AV703" s="35" t="str">
        <f>IF(COUNTBLANK(L703:AC703)&lt;&gt;13,IF(Table3[[#This Row],[Comments]]="Please order in multiples of 20. Minimum order of 100.",IF(COUNTBLANK(Table3[[#This Row],[Date 1]:[Order]])=12,"",1),1),IF(OR(F703="yes",G703="yes",H703="yes",I703="yes",J703="yes",K703="yes"="yes"),1,""))</f>
        <v/>
      </c>
    </row>
    <row r="704" spans="2:48" ht="36" thickBot="1" x14ac:dyDescent="0.4">
      <c r="B704" s="164">
        <v>6670</v>
      </c>
      <c r="C704" s="16" t="s">
        <v>3356</v>
      </c>
      <c r="D704" s="32" t="s">
        <v>3358</v>
      </c>
      <c r="E704" s="118"/>
      <c r="F704" s="119" t="s">
        <v>21</v>
      </c>
      <c r="G704" s="30" t="s">
        <v>21</v>
      </c>
      <c r="H704" s="30" t="s">
        <v>21</v>
      </c>
      <c r="I704" s="30" t="s">
        <v>21</v>
      </c>
      <c r="J704" s="30" t="s">
        <v>128</v>
      </c>
      <c r="K704" s="30" t="s">
        <v>21</v>
      </c>
      <c r="L704" s="22"/>
      <c r="M704" s="20"/>
      <c r="N704" s="20"/>
      <c r="O704" s="20"/>
      <c r="P704" s="20"/>
      <c r="Q704" s="20"/>
      <c r="R704" s="20"/>
      <c r="S704" s="120"/>
      <c r="T704" s="181" t="str">
        <f>Table3[[#This Row],[Column12]]</f>
        <v>Auto:</v>
      </c>
      <c r="U704" s="25"/>
      <c r="V704" s="51" t="str">
        <f>IF(Table3[[#This Row],[TagOrderMethod]]="Ratio:","plants per 1 tag",IF(Table3[[#This Row],[TagOrderMethod]]="tags included","",IF(Table3[[#This Row],[TagOrderMethod]]="Qty:","tags",IF(Table3[[#This Row],[TagOrderMethod]]="Auto:",IF(U704&lt;&gt;"","tags","")))))</f>
        <v/>
      </c>
      <c r="W704" s="17">
        <v>50</v>
      </c>
      <c r="X704" s="17" t="str">
        <f>IF(ISNUMBER(SEARCH("tag",Table3[[#This Row],[Notes]])), "Yes", "No")</f>
        <v>No</v>
      </c>
      <c r="Y704" s="17" t="str">
        <f>IF(Table3[[#This Row],[Column11]]="yes","tags included","Auto:")</f>
        <v>Auto:</v>
      </c>
      <c r="Z7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Row],[TagOrderMethod]]="Auto:",IF(U704&gt;0,U704,IF(COUNTBLANK(L704:S704)=8,"",(IF(Table3[[#This Row],[Column11]]&lt;&gt;"no",Table3[[#This Row],[Size]]*(SUM(Table3[[#This Row],[Date 1]:[Date 8]])),"")))),""))),(Table3[[#This Row],[Bundle]])),"")</f>
        <v/>
      </c>
      <c r="AB704" s="94" t="str">
        <f t="shared" si="11"/>
        <v/>
      </c>
      <c r="AC704" s="75"/>
      <c r="AD704" s="42"/>
      <c r="AE704" s="43"/>
      <c r="AF704" s="44"/>
      <c r="AG704" s="134" t="s">
        <v>21</v>
      </c>
      <c r="AH704" s="134" t="s">
        <v>21</v>
      </c>
      <c r="AI704" s="134" t="s">
        <v>21</v>
      </c>
      <c r="AJ704" s="134" t="s">
        <v>21</v>
      </c>
      <c r="AK704" s="134" t="s">
        <v>5132</v>
      </c>
      <c r="AL704" s="134" t="s">
        <v>21</v>
      </c>
      <c r="AM704" s="134" t="b">
        <f>IF(AND(Table3[[#This Row],[Column68]]=TRUE,COUNTBLANK(Table3[[#This Row],[Date 1]:[Date 8]])=8),TRUE,FALSE)</f>
        <v>0</v>
      </c>
      <c r="AN704" s="134" t="b">
        <f>COUNTIF(Table3[[#This Row],[512]:[51]],"yes")&gt;0</f>
        <v>0</v>
      </c>
      <c r="AO704" s="45" t="str">
        <f>IF(Table3[[#This Row],[512]]="yes",Table3[[#This Row],[Column1]],"")</f>
        <v/>
      </c>
      <c r="AP704" s="45" t="str">
        <f>IF(Table3[[#This Row],[250]]="yes",Table3[[#This Row],[Column1.5]],"")</f>
        <v/>
      </c>
      <c r="AQ704" s="45" t="str">
        <f>IF(Table3[[#This Row],[288]]="yes",Table3[[#This Row],[Column2]],"")</f>
        <v/>
      </c>
      <c r="AR704" s="45" t="str">
        <f>IF(Table3[[#This Row],[144]]="yes",Table3[[#This Row],[Column3]],"")</f>
        <v/>
      </c>
      <c r="AS704" s="45" t="str">
        <f>IF(Table3[[#This Row],[26]]="yes",Table3[[#This Row],[Column4]],"")</f>
        <v/>
      </c>
      <c r="AT704" s="45" t="str">
        <f>IF(Table3[[#This Row],[51]]="yes",Table3[[#This Row],[Column5]],"")</f>
        <v/>
      </c>
      <c r="AU704" s="29" t="str">
        <f>IF(COUNTBLANK(Table3[[#This Row],[Date 1]:[Date 8]])=7,IF(Table3[[#This Row],[Column9]]&lt;&gt;"",IF(SUM(L704:S704)&lt;&gt;0,Table3[[#This Row],[Column9]],""),""),(SUBSTITUTE(TRIM(SUBSTITUTE(AO704&amp;","&amp;AP704&amp;","&amp;AQ704&amp;","&amp;AR704&amp;","&amp;AS704&amp;","&amp;AT704&amp;",",","," "))," ",", ")))</f>
        <v/>
      </c>
      <c r="AV704" s="35" t="str">
        <f>IF(COUNTBLANK(L704:AC704)&lt;&gt;13,IF(Table3[[#This Row],[Comments]]="Please order in multiples of 20. Minimum order of 100.",IF(COUNTBLANK(Table3[[#This Row],[Date 1]:[Order]])=12,"",1),1),IF(OR(F704="yes",G704="yes",H704="yes",I704="yes",J704="yes",K704="yes"="yes"),1,""))</f>
        <v/>
      </c>
    </row>
    <row r="705" spans="2:48" ht="36" thickBot="1" x14ac:dyDescent="0.4">
      <c r="B705" s="164">
        <v>8032</v>
      </c>
      <c r="C705" s="16" t="s">
        <v>3356</v>
      </c>
      <c r="D705" s="32" t="s">
        <v>3359</v>
      </c>
      <c r="E705" s="118"/>
      <c r="F705" s="119" t="s">
        <v>21</v>
      </c>
      <c r="G705" s="30" t="s">
        <v>21</v>
      </c>
      <c r="H705" s="30" t="s">
        <v>128</v>
      </c>
      <c r="I705" s="30" t="s">
        <v>128</v>
      </c>
      <c r="J705" s="30" t="s">
        <v>128</v>
      </c>
      <c r="K705" s="30" t="s">
        <v>21</v>
      </c>
      <c r="L705" s="22"/>
      <c r="M705" s="20"/>
      <c r="N705" s="20"/>
      <c r="O705" s="20"/>
      <c r="P705" s="20"/>
      <c r="Q705" s="20"/>
      <c r="R705" s="20"/>
      <c r="S705" s="120"/>
      <c r="T705" s="181" t="str">
        <f>Table3[[#This Row],[Column12]]</f>
        <v>Auto:</v>
      </c>
      <c r="U705" s="25"/>
      <c r="V705" s="51" t="str">
        <f>IF(Table3[[#This Row],[TagOrderMethod]]="Ratio:","plants per 1 tag",IF(Table3[[#This Row],[TagOrderMethod]]="tags included","",IF(Table3[[#This Row],[TagOrderMethod]]="Qty:","tags",IF(Table3[[#This Row],[TagOrderMethod]]="Auto:",IF(U705&lt;&gt;"","tags","")))))</f>
        <v/>
      </c>
      <c r="W705" s="17">
        <v>50</v>
      </c>
      <c r="X705" s="17" t="str">
        <f>IF(ISNUMBER(SEARCH("tag",Table3[[#This Row],[Notes]])), "Yes", "No")</f>
        <v>No</v>
      </c>
      <c r="Y705" s="17" t="str">
        <f>IF(Table3[[#This Row],[Column11]]="yes","tags included","Auto:")</f>
        <v>Auto:</v>
      </c>
      <c r="Z7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Row],[TagOrderMethod]]="Auto:",IF(U705&gt;0,U705,IF(COUNTBLANK(L705:S705)=8,"",(IF(Table3[[#This Row],[Column11]]&lt;&gt;"no",Table3[[#This Row],[Size]]*(SUM(Table3[[#This Row],[Date 1]:[Date 8]])),"")))),""))),(Table3[[#This Row],[Bundle]])),"")</f>
        <v/>
      </c>
      <c r="AB705" s="94" t="str">
        <f t="shared" si="11"/>
        <v/>
      </c>
      <c r="AC705" s="75"/>
      <c r="AD705" s="42"/>
      <c r="AE705" s="43"/>
      <c r="AF705" s="44"/>
      <c r="AG705" s="134" t="s">
        <v>21</v>
      </c>
      <c r="AH705" s="134" t="s">
        <v>21</v>
      </c>
      <c r="AI705" s="134" t="s">
        <v>5133</v>
      </c>
      <c r="AJ705" s="134" t="s">
        <v>5134</v>
      </c>
      <c r="AK705" s="134" t="s">
        <v>5135</v>
      </c>
      <c r="AL705" s="134" t="s">
        <v>21</v>
      </c>
      <c r="AM705" s="134" t="b">
        <f>IF(AND(Table3[[#This Row],[Column68]]=TRUE,COUNTBLANK(Table3[[#This Row],[Date 1]:[Date 8]])=8),TRUE,FALSE)</f>
        <v>0</v>
      </c>
      <c r="AN705" s="134" t="b">
        <f>COUNTIF(Table3[[#This Row],[512]:[51]],"yes")&gt;0</f>
        <v>0</v>
      </c>
      <c r="AO705" s="45" t="str">
        <f>IF(Table3[[#This Row],[512]]="yes",Table3[[#This Row],[Column1]],"")</f>
        <v/>
      </c>
      <c r="AP705" s="45" t="str">
        <f>IF(Table3[[#This Row],[250]]="yes",Table3[[#This Row],[Column1.5]],"")</f>
        <v/>
      </c>
      <c r="AQ705" s="45" t="str">
        <f>IF(Table3[[#This Row],[288]]="yes",Table3[[#This Row],[Column2]],"")</f>
        <v/>
      </c>
      <c r="AR705" s="45" t="str">
        <f>IF(Table3[[#This Row],[144]]="yes",Table3[[#This Row],[Column3]],"")</f>
        <v/>
      </c>
      <c r="AS705" s="45" t="str">
        <f>IF(Table3[[#This Row],[26]]="yes",Table3[[#This Row],[Column4]],"")</f>
        <v/>
      </c>
      <c r="AT705" s="45" t="str">
        <f>IF(Table3[[#This Row],[51]]="yes",Table3[[#This Row],[Column5]],"")</f>
        <v/>
      </c>
      <c r="AU705" s="29" t="str">
        <f>IF(COUNTBLANK(Table3[[#This Row],[Date 1]:[Date 8]])=7,IF(Table3[[#This Row],[Column9]]&lt;&gt;"",IF(SUM(L705:S705)&lt;&gt;0,Table3[[#This Row],[Column9]],""),""),(SUBSTITUTE(TRIM(SUBSTITUTE(AO705&amp;","&amp;AP705&amp;","&amp;AQ705&amp;","&amp;AR705&amp;","&amp;AS705&amp;","&amp;AT705&amp;",",","," "))," ",", ")))</f>
        <v/>
      </c>
      <c r="AV705" s="35" t="str">
        <f>IF(COUNTBLANK(L705:AC705)&lt;&gt;13,IF(Table3[[#This Row],[Comments]]="Please order in multiples of 20. Minimum order of 100.",IF(COUNTBLANK(Table3[[#This Row],[Date 1]:[Order]])=12,"",1),1),IF(OR(F705="yes",G705="yes",H705="yes",I705="yes",J705="yes",K705="yes"="yes"),1,""))</f>
        <v/>
      </c>
    </row>
    <row r="706" spans="2:48" ht="36" thickBot="1" x14ac:dyDescent="0.4">
      <c r="B706" s="164">
        <v>8041</v>
      </c>
      <c r="C706" s="16" t="s">
        <v>3356</v>
      </c>
      <c r="D706" s="32" t="s">
        <v>1001</v>
      </c>
      <c r="E706" s="118"/>
      <c r="F706" s="119" t="s">
        <v>21</v>
      </c>
      <c r="G706" s="30" t="s">
        <v>21</v>
      </c>
      <c r="H706" s="30" t="s">
        <v>128</v>
      </c>
      <c r="I706" s="30" t="s">
        <v>128</v>
      </c>
      <c r="J706" s="30" t="s">
        <v>128</v>
      </c>
      <c r="K706" s="30" t="s">
        <v>21</v>
      </c>
      <c r="L706" s="22"/>
      <c r="M706" s="20"/>
      <c r="N706" s="20"/>
      <c r="O706" s="20"/>
      <c r="P706" s="20"/>
      <c r="Q706" s="20"/>
      <c r="R706" s="20"/>
      <c r="S706" s="120"/>
      <c r="T706" s="181" t="str">
        <f>Table3[[#This Row],[Column12]]</f>
        <v>Auto:</v>
      </c>
      <c r="U706" s="25"/>
      <c r="V706" s="51" t="str">
        <f>IF(Table3[[#This Row],[TagOrderMethod]]="Ratio:","plants per 1 tag",IF(Table3[[#This Row],[TagOrderMethod]]="tags included","",IF(Table3[[#This Row],[TagOrderMethod]]="Qty:","tags",IF(Table3[[#This Row],[TagOrderMethod]]="Auto:",IF(U706&lt;&gt;"","tags","")))))</f>
        <v/>
      </c>
      <c r="W706" s="17">
        <v>50</v>
      </c>
      <c r="X706" s="17" t="str">
        <f>IF(ISNUMBER(SEARCH("tag",Table3[[#This Row],[Notes]])), "Yes", "No")</f>
        <v>No</v>
      </c>
      <c r="Y706" s="17" t="str">
        <f>IF(Table3[[#This Row],[Column11]]="yes","tags included","Auto:")</f>
        <v>Auto:</v>
      </c>
      <c r="Z7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Row],[TagOrderMethod]]="Auto:",IF(U706&gt;0,U706,IF(COUNTBLANK(L706:S706)=8,"",(IF(Table3[[#This Row],[Column11]]&lt;&gt;"no",Table3[[#This Row],[Size]]*(SUM(Table3[[#This Row],[Date 1]:[Date 8]])),"")))),""))),(Table3[[#This Row],[Bundle]])),"")</f>
        <v/>
      </c>
      <c r="AB706" s="94" t="str">
        <f t="shared" si="11"/>
        <v/>
      </c>
      <c r="AC706" s="75"/>
      <c r="AD706" s="42"/>
      <c r="AE706" s="43"/>
      <c r="AF706" s="44"/>
      <c r="AG706" s="134" t="s">
        <v>21</v>
      </c>
      <c r="AH706" s="134" t="s">
        <v>21</v>
      </c>
      <c r="AI706" s="134" t="s">
        <v>5136</v>
      </c>
      <c r="AJ706" s="134" t="s">
        <v>5137</v>
      </c>
      <c r="AK706" s="134" t="s">
        <v>5138</v>
      </c>
      <c r="AL706" s="134" t="s">
        <v>21</v>
      </c>
      <c r="AM706" s="134" t="b">
        <f>IF(AND(Table3[[#This Row],[Column68]]=TRUE,COUNTBLANK(Table3[[#This Row],[Date 1]:[Date 8]])=8),TRUE,FALSE)</f>
        <v>0</v>
      </c>
      <c r="AN706" s="134" t="b">
        <f>COUNTIF(Table3[[#This Row],[512]:[51]],"yes")&gt;0</f>
        <v>0</v>
      </c>
      <c r="AO706" s="45" t="str">
        <f>IF(Table3[[#This Row],[512]]="yes",Table3[[#This Row],[Column1]],"")</f>
        <v/>
      </c>
      <c r="AP706" s="45" t="str">
        <f>IF(Table3[[#This Row],[250]]="yes",Table3[[#This Row],[Column1.5]],"")</f>
        <v/>
      </c>
      <c r="AQ706" s="45" t="str">
        <f>IF(Table3[[#This Row],[288]]="yes",Table3[[#This Row],[Column2]],"")</f>
        <v/>
      </c>
      <c r="AR706" s="45" t="str">
        <f>IF(Table3[[#This Row],[144]]="yes",Table3[[#This Row],[Column3]],"")</f>
        <v/>
      </c>
      <c r="AS706" s="45" t="str">
        <f>IF(Table3[[#This Row],[26]]="yes",Table3[[#This Row],[Column4]],"")</f>
        <v/>
      </c>
      <c r="AT706" s="45" t="str">
        <f>IF(Table3[[#This Row],[51]]="yes",Table3[[#This Row],[Column5]],"")</f>
        <v/>
      </c>
      <c r="AU706" s="29" t="str">
        <f>IF(COUNTBLANK(Table3[[#This Row],[Date 1]:[Date 8]])=7,IF(Table3[[#This Row],[Column9]]&lt;&gt;"",IF(SUM(L706:S706)&lt;&gt;0,Table3[[#This Row],[Column9]],""),""),(SUBSTITUTE(TRIM(SUBSTITUTE(AO706&amp;","&amp;AP706&amp;","&amp;AQ706&amp;","&amp;AR706&amp;","&amp;AS706&amp;","&amp;AT706&amp;",",","," "))," ",", ")))</f>
        <v/>
      </c>
      <c r="AV706" s="35" t="str">
        <f>IF(COUNTBLANK(L706:AC706)&lt;&gt;13,IF(Table3[[#This Row],[Comments]]="Please order in multiples of 20. Minimum order of 100.",IF(COUNTBLANK(Table3[[#This Row],[Date 1]:[Order]])=12,"",1),1),IF(OR(F706="yes",G706="yes",H706="yes",I706="yes",J706="yes",K706="yes"="yes"),1,""))</f>
        <v/>
      </c>
    </row>
    <row r="707" spans="2:48" ht="36" thickBot="1" x14ac:dyDescent="0.4">
      <c r="B707" s="164">
        <v>8157</v>
      </c>
      <c r="C707" s="16" t="s">
        <v>3356</v>
      </c>
      <c r="D707" s="32" t="s">
        <v>1002</v>
      </c>
      <c r="E707" s="118"/>
      <c r="F707" s="119" t="s">
        <v>21</v>
      </c>
      <c r="G707" s="30" t="s">
        <v>21</v>
      </c>
      <c r="H707" s="30" t="s">
        <v>128</v>
      </c>
      <c r="I707" s="30" t="s">
        <v>128</v>
      </c>
      <c r="J707" s="30" t="s">
        <v>128</v>
      </c>
      <c r="K707" s="30" t="s">
        <v>21</v>
      </c>
      <c r="L707" s="22"/>
      <c r="M707" s="20"/>
      <c r="N707" s="20"/>
      <c r="O707" s="20"/>
      <c r="P707" s="20"/>
      <c r="Q707" s="20"/>
      <c r="R707" s="20"/>
      <c r="S707" s="120"/>
      <c r="T707" s="181" t="str">
        <f>Table3[[#This Row],[Column12]]</f>
        <v>Auto:</v>
      </c>
      <c r="U707" s="25"/>
      <c r="V707" s="51" t="str">
        <f>IF(Table3[[#This Row],[TagOrderMethod]]="Ratio:","plants per 1 tag",IF(Table3[[#This Row],[TagOrderMethod]]="tags included","",IF(Table3[[#This Row],[TagOrderMethod]]="Qty:","tags",IF(Table3[[#This Row],[TagOrderMethod]]="Auto:",IF(U707&lt;&gt;"","tags","")))))</f>
        <v/>
      </c>
      <c r="W707" s="17">
        <v>50</v>
      </c>
      <c r="X707" s="17" t="str">
        <f>IF(ISNUMBER(SEARCH("tag",Table3[[#This Row],[Notes]])), "Yes", "No")</f>
        <v>No</v>
      </c>
      <c r="Y707" s="17" t="str">
        <f>IF(Table3[[#This Row],[Column11]]="yes","tags included","Auto:")</f>
        <v>Auto:</v>
      </c>
      <c r="Z7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Row],[TagOrderMethod]]="Auto:",IF(U707&gt;0,U707,IF(COUNTBLANK(L707:S707)=8,"",(IF(Table3[[#This Row],[Column11]]&lt;&gt;"no",Table3[[#This Row],[Size]]*(SUM(Table3[[#This Row],[Date 1]:[Date 8]])),"")))),""))),(Table3[[#This Row],[Bundle]])),"")</f>
        <v/>
      </c>
      <c r="AB707" s="94" t="str">
        <f t="shared" ref="AB707:AB770" si="12">IF(SUM(L707:S707)&gt;0,SUM(L707:S707) &amp;" units","")</f>
        <v/>
      </c>
      <c r="AC707" s="75"/>
      <c r="AD707" s="42"/>
      <c r="AE707" s="43"/>
      <c r="AF707" s="44"/>
      <c r="AG707" s="134" t="s">
        <v>21</v>
      </c>
      <c r="AH707" s="134" t="s">
        <v>21</v>
      </c>
      <c r="AI707" s="134" t="s">
        <v>5139</v>
      </c>
      <c r="AJ707" s="134" t="s">
        <v>5140</v>
      </c>
      <c r="AK707" s="134" t="s">
        <v>5141</v>
      </c>
      <c r="AL707" s="134" t="s">
        <v>21</v>
      </c>
      <c r="AM707" s="134" t="b">
        <f>IF(AND(Table3[[#This Row],[Column68]]=TRUE,COUNTBLANK(Table3[[#This Row],[Date 1]:[Date 8]])=8),TRUE,FALSE)</f>
        <v>0</v>
      </c>
      <c r="AN707" s="134" t="b">
        <f>COUNTIF(Table3[[#This Row],[512]:[51]],"yes")&gt;0</f>
        <v>0</v>
      </c>
      <c r="AO707" s="45" t="str">
        <f>IF(Table3[[#This Row],[512]]="yes",Table3[[#This Row],[Column1]],"")</f>
        <v/>
      </c>
      <c r="AP707" s="45" t="str">
        <f>IF(Table3[[#This Row],[250]]="yes",Table3[[#This Row],[Column1.5]],"")</f>
        <v/>
      </c>
      <c r="AQ707" s="45" t="str">
        <f>IF(Table3[[#This Row],[288]]="yes",Table3[[#This Row],[Column2]],"")</f>
        <v/>
      </c>
      <c r="AR707" s="45" t="str">
        <f>IF(Table3[[#This Row],[144]]="yes",Table3[[#This Row],[Column3]],"")</f>
        <v/>
      </c>
      <c r="AS707" s="45" t="str">
        <f>IF(Table3[[#This Row],[26]]="yes",Table3[[#This Row],[Column4]],"")</f>
        <v/>
      </c>
      <c r="AT707" s="45" t="str">
        <f>IF(Table3[[#This Row],[51]]="yes",Table3[[#This Row],[Column5]],"")</f>
        <v/>
      </c>
      <c r="AU707" s="29" t="str">
        <f>IF(COUNTBLANK(Table3[[#This Row],[Date 1]:[Date 8]])=7,IF(Table3[[#This Row],[Column9]]&lt;&gt;"",IF(SUM(L707:S707)&lt;&gt;0,Table3[[#This Row],[Column9]],""),""),(SUBSTITUTE(TRIM(SUBSTITUTE(AO707&amp;","&amp;AP707&amp;","&amp;AQ707&amp;","&amp;AR707&amp;","&amp;AS707&amp;","&amp;AT707&amp;",",","," "))," ",", ")))</f>
        <v/>
      </c>
      <c r="AV707" s="35" t="str">
        <f>IF(COUNTBLANK(L707:AC707)&lt;&gt;13,IF(Table3[[#This Row],[Comments]]="Please order in multiples of 20. Minimum order of 100.",IF(COUNTBLANK(Table3[[#This Row],[Date 1]:[Order]])=12,"",1),1),IF(OR(F707="yes",G707="yes",H707="yes",I707="yes",J707="yes",K707="yes"="yes"),1,""))</f>
        <v/>
      </c>
    </row>
    <row r="708" spans="2:48" ht="36" thickBot="1" x14ac:dyDescent="0.4">
      <c r="B708" s="164">
        <v>8187</v>
      </c>
      <c r="C708" s="16" t="s">
        <v>3356</v>
      </c>
      <c r="D708" s="32" t="s">
        <v>129</v>
      </c>
      <c r="E708" s="118"/>
      <c r="F708" s="119" t="s">
        <v>21</v>
      </c>
      <c r="G708" s="30" t="s">
        <v>21</v>
      </c>
      <c r="H708" s="30" t="s">
        <v>128</v>
      </c>
      <c r="I708" s="30" t="s">
        <v>128</v>
      </c>
      <c r="J708" s="30" t="s">
        <v>128</v>
      </c>
      <c r="K708" s="30" t="s">
        <v>21</v>
      </c>
      <c r="L708" s="22"/>
      <c r="M708" s="20"/>
      <c r="N708" s="20"/>
      <c r="O708" s="20"/>
      <c r="P708" s="20"/>
      <c r="Q708" s="20"/>
      <c r="R708" s="20"/>
      <c r="S708" s="120"/>
      <c r="T708" s="181" t="str">
        <f>Table3[[#This Row],[Column12]]</f>
        <v>Auto:</v>
      </c>
      <c r="U708" s="25"/>
      <c r="V708" s="51" t="str">
        <f>IF(Table3[[#This Row],[TagOrderMethod]]="Ratio:","plants per 1 tag",IF(Table3[[#This Row],[TagOrderMethod]]="tags included","",IF(Table3[[#This Row],[TagOrderMethod]]="Qty:","tags",IF(Table3[[#This Row],[TagOrderMethod]]="Auto:",IF(U708&lt;&gt;"","tags","")))))</f>
        <v/>
      </c>
      <c r="W708" s="17">
        <v>50</v>
      </c>
      <c r="X708" s="17" t="str">
        <f>IF(ISNUMBER(SEARCH("tag",Table3[[#This Row],[Notes]])), "Yes", "No")</f>
        <v>No</v>
      </c>
      <c r="Y708" s="17" t="str">
        <f>IF(Table3[[#This Row],[Column11]]="yes","tags included","Auto:")</f>
        <v>Auto:</v>
      </c>
      <c r="Z7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Row],[TagOrderMethod]]="Auto:",IF(U708&gt;0,U708,IF(COUNTBLANK(L708:S708)=8,"",(IF(Table3[[#This Row],[Column11]]&lt;&gt;"no",Table3[[#This Row],[Size]]*(SUM(Table3[[#This Row],[Date 1]:[Date 8]])),"")))),""))),(Table3[[#This Row],[Bundle]])),"")</f>
        <v/>
      </c>
      <c r="AB708" s="94" t="str">
        <f t="shared" si="12"/>
        <v/>
      </c>
      <c r="AC708" s="75"/>
      <c r="AD708" s="42"/>
      <c r="AE708" s="43"/>
      <c r="AF708" s="44"/>
      <c r="AG708" s="134" t="s">
        <v>21</v>
      </c>
      <c r="AH708" s="134" t="s">
        <v>21</v>
      </c>
      <c r="AI708" s="134" t="s">
        <v>5142</v>
      </c>
      <c r="AJ708" s="134" t="s">
        <v>5143</v>
      </c>
      <c r="AK708" s="134" t="s">
        <v>5144</v>
      </c>
      <c r="AL708" s="134" t="s">
        <v>21</v>
      </c>
      <c r="AM708" s="134" t="b">
        <f>IF(AND(Table3[[#This Row],[Column68]]=TRUE,COUNTBLANK(Table3[[#This Row],[Date 1]:[Date 8]])=8),TRUE,FALSE)</f>
        <v>0</v>
      </c>
      <c r="AN708" s="134" t="b">
        <f>COUNTIF(Table3[[#This Row],[512]:[51]],"yes")&gt;0</f>
        <v>0</v>
      </c>
      <c r="AO708" s="45" t="str">
        <f>IF(Table3[[#This Row],[512]]="yes",Table3[[#This Row],[Column1]],"")</f>
        <v/>
      </c>
      <c r="AP708" s="45" t="str">
        <f>IF(Table3[[#This Row],[250]]="yes",Table3[[#This Row],[Column1.5]],"")</f>
        <v/>
      </c>
      <c r="AQ708" s="45" t="str">
        <f>IF(Table3[[#This Row],[288]]="yes",Table3[[#This Row],[Column2]],"")</f>
        <v/>
      </c>
      <c r="AR708" s="45" t="str">
        <f>IF(Table3[[#This Row],[144]]="yes",Table3[[#This Row],[Column3]],"")</f>
        <v/>
      </c>
      <c r="AS708" s="45" t="str">
        <f>IF(Table3[[#This Row],[26]]="yes",Table3[[#This Row],[Column4]],"")</f>
        <v/>
      </c>
      <c r="AT708" s="45" t="str">
        <f>IF(Table3[[#This Row],[51]]="yes",Table3[[#This Row],[Column5]],"")</f>
        <v/>
      </c>
      <c r="AU708" s="29" t="str">
        <f>IF(COUNTBLANK(Table3[[#This Row],[Date 1]:[Date 8]])=7,IF(Table3[[#This Row],[Column9]]&lt;&gt;"",IF(SUM(L708:S708)&lt;&gt;0,Table3[[#This Row],[Column9]],""),""),(SUBSTITUTE(TRIM(SUBSTITUTE(AO708&amp;","&amp;AP708&amp;","&amp;AQ708&amp;","&amp;AR708&amp;","&amp;AS708&amp;","&amp;AT708&amp;",",","," "))," ",", ")))</f>
        <v/>
      </c>
      <c r="AV708" s="35" t="str">
        <f>IF(COUNTBLANK(L708:AC708)&lt;&gt;13,IF(Table3[[#This Row],[Comments]]="Please order in multiples of 20. Minimum order of 100.",IF(COUNTBLANK(Table3[[#This Row],[Date 1]:[Order]])=12,"",1),1),IF(OR(F708="yes",G708="yes",H708="yes",I708="yes",J708="yes",K708="yes"="yes"),1,""))</f>
        <v/>
      </c>
    </row>
    <row r="709" spans="2:48" ht="36" thickBot="1" x14ac:dyDescent="0.4">
      <c r="B709" s="164">
        <v>8190</v>
      </c>
      <c r="C709" s="16" t="s">
        <v>3356</v>
      </c>
      <c r="D709" s="32" t="s">
        <v>1003</v>
      </c>
      <c r="E709" s="118"/>
      <c r="F709" s="119" t="s">
        <v>21</v>
      </c>
      <c r="G709" s="30" t="s">
        <v>21</v>
      </c>
      <c r="H709" s="30" t="s">
        <v>128</v>
      </c>
      <c r="I709" s="30" t="s">
        <v>128</v>
      </c>
      <c r="J709" s="30" t="s">
        <v>128</v>
      </c>
      <c r="K709" s="30" t="s">
        <v>21</v>
      </c>
      <c r="L709" s="22"/>
      <c r="M709" s="20"/>
      <c r="N709" s="20"/>
      <c r="O709" s="20"/>
      <c r="P709" s="20"/>
      <c r="Q709" s="20"/>
      <c r="R709" s="20"/>
      <c r="S709" s="120"/>
      <c r="T709" s="181" t="str">
        <f>Table3[[#This Row],[Column12]]</f>
        <v>Auto:</v>
      </c>
      <c r="U709" s="25"/>
      <c r="V709" s="51" t="str">
        <f>IF(Table3[[#This Row],[TagOrderMethod]]="Ratio:","plants per 1 tag",IF(Table3[[#This Row],[TagOrderMethod]]="tags included","",IF(Table3[[#This Row],[TagOrderMethod]]="Qty:","tags",IF(Table3[[#This Row],[TagOrderMethod]]="Auto:",IF(U709&lt;&gt;"","tags","")))))</f>
        <v/>
      </c>
      <c r="W709" s="17">
        <v>50</v>
      </c>
      <c r="X709" s="17" t="str">
        <f>IF(ISNUMBER(SEARCH("tag",Table3[[#This Row],[Notes]])), "Yes", "No")</f>
        <v>No</v>
      </c>
      <c r="Y709" s="17" t="str">
        <f>IF(Table3[[#This Row],[Column11]]="yes","tags included","Auto:")</f>
        <v>Auto:</v>
      </c>
      <c r="Z7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Row],[TagOrderMethod]]="Auto:",IF(U709&gt;0,U709,IF(COUNTBLANK(L709:S709)=8,"",(IF(Table3[[#This Row],[Column11]]&lt;&gt;"no",Table3[[#This Row],[Size]]*(SUM(Table3[[#This Row],[Date 1]:[Date 8]])),"")))),""))),(Table3[[#This Row],[Bundle]])),"")</f>
        <v/>
      </c>
      <c r="AB709" s="94" t="str">
        <f t="shared" si="12"/>
        <v/>
      </c>
      <c r="AC709" s="75"/>
      <c r="AD709" s="42"/>
      <c r="AE709" s="43"/>
      <c r="AF709" s="44"/>
      <c r="AG709" s="134" t="s">
        <v>21</v>
      </c>
      <c r="AH709" s="134" t="s">
        <v>21</v>
      </c>
      <c r="AI709" s="134" t="s">
        <v>5145</v>
      </c>
      <c r="AJ709" s="134" t="s">
        <v>5146</v>
      </c>
      <c r="AK709" s="134" t="s">
        <v>5147</v>
      </c>
      <c r="AL709" s="134" t="s">
        <v>21</v>
      </c>
      <c r="AM709" s="134" t="b">
        <f>IF(AND(Table3[[#This Row],[Column68]]=TRUE,COUNTBLANK(Table3[[#This Row],[Date 1]:[Date 8]])=8),TRUE,FALSE)</f>
        <v>0</v>
      </c>
      <c r="AN709" s="134" t="b">
        <f>COUNTIF(Table3[[#This Row],[512]:[51]],"yes")&gt;0</f>
        <v>0</v>
      </c>
      <c r="AO709" s="45" t="str">
        <f>IF(Table3[[#This Row],[512]]="yes",Table3[[#This Row],[Column1]],"")</f>
        <v/>
      </c>
      <c r="AP709" s="45" t="str">
        <f>IF(Table3[[#This Row],[250]]="yes",Table3[[#This Row],[Column1.5]],"")</f>
        <v/>
      </c>
      <c r="AQ709" s="45" t="str">
        <f>IF(Table3[[#This Row],[288]]="yes",Table3[[#This Row],[Column2]],"")</f>
        <v/>
      </c>
      <c r="AR709" s="45" t="str">
        <f>IF(Table3[[#This Row],[144]]="yes",Table3[[#This Row],[Column3]],"")</f>
        <v/>
      </c>
      <c r="AS709" s="45" t="str">
        <f>IF(Table3[[#This Row],[26]]="yes",Table3[[#This Row],[Column4]],"")</f>
        <v/>
      </c>
      <c r="AT709" s="45" t="str">
        <f>IF(Table3[[#This Row],[51]]="yes",Table3[[#This Row],[Column5]],"")</f>
        <v/>
      </c>
      <c r="AU709" s="29" t="str">
        <f>IF(COUNTBLANK(Table3[[#This Row],[Date 1]:[Date 8]])=7,IF(Table3[[#This Row],[Column9]]&lt;&gt;"",IF(SUM(L709:S709)&lt;&gt;0,Table3[[#This Row],[Column9]],""),""),(SUBSTITUTE(TRIM(SUBSTITUTE(AO709&amp;","&amp;AP709&amp;","&amp;AQ709&amp;","&amp;AR709&amp;","&amp;AS709&amp;","&amp;AT709&amp;",",","," "))," ",", ")))</f>
        <v/>
      </c>
      <c r="AV709" s="35" t="str">
        <f>IF(COUNTBLANK(L709:AC709)&lt;&gt;13,IF(Table3[[#This Row],[Comments]]="Please order in multiples of 20. Minimum order of 100.",IF(COUNTBLANK(Table3[[#This Row],[Date 1]:[Order]])=12,"",1),1),IF(OR(F709="yes",G709="yes",H709="yes",I709="yes",J709="yes",K709="yes"="yes"),1,""))</f>
        <v/>
      </c>
    </row>
    <row r="710" spans="2:48" ht="36" thickBot="1" x14ac:dyDescent="0.4">
      <c r="B710" s="164">
        <v>8193</v>
      </c>
      <c r="C710" s="16" t="s">
        <v>3356</v>
      </c>
      <c r="D710" s="32" t="s">
        <v>1004</v>
      </c>
      <c r="E710" s="118"/>
      <c r="F710" s="119" t="s">
        <v>21</v>
      </c>
      <c r="G710" s="30" t="s">
        <v>21</v>
      </c>
      <c r="H710" s="30" t="s">
        <v>128</v>
      </c>
      <c r="I710" s="30" t="s">
        <v>128</v>
      </c>
      <c r="J710" s="30" t="s">
        <v>128</v>
      </c>
      <c r="K710" s="30" t="s">
        <v>21</v>
      </c>
      <c r="L710" s="22"/>
      <c r="M710" s="20"/>
      <c r="N710" s="20"/>
      <c r="O710" s="20"/>
      <c r="P710" s="20"/>
      <c r="Q710" s="20"/>
      <c r="R710" s="20"/>
      <c r="S710" s="120"/>
      <c r="T710" s="181" t="str">
        <f>Table3[[#This Row],[Column12]]</f>
        <v>Auto:</v>
      </c>
      <c r="U710" s="25"/>
      <c r="V710" s="51" t="str">
        <f>IF(Table3[[#This Row],[TagOrderMethod]]="Ratio:","plants per 1 tag",IF(Table3[[#This Row],[TagOrderMethod]]="tags included","",IF(Table3[[#This Row],[TagOrderMethod]]="Qty:","tags",IF(Table3[[#This Row],[TagOrderMethod]]="Auto:",IF(U710&lt;&gt;"","tags","")))))</f>
        <v/>
      </c>
      <c r="W710" s="17">
        <v>50</v>
      </c>
      <c r="X710" s="17" t="str">
        <f>IF(ISNUMBER(SEARCH("tag",Table3[[#This Row],[Notes]])), "Yes", "No")</f>
        <v>No</v>
      </c>
      <c r="Y710" s="17" t="str">
        <f>IF(Table3[[#This Row],[Column11]]="yes","tags included","Auto:")</f>
        <v>Auto:</v>
      </c>
      <c r="Z7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Row],[TagOrderMethod]]="Auto:",IF(U710&gt;0,U710,IF(COUNTBLANK(L710:S710)=8,"",(IF(Table3[[#This Row],[Column11]]&lt;&gt;"no",Table3[[#This Row],[Size]]*(SUM(Table3[[#This Row],[Date 1]:[Date 8]])),"")))),""))),(Table3[[#This Row],[Bundle]])),"")</f>
        <v/>
      </c>
      <c r="AB710" s="94" t="str">
        <f t="shared" si="12"/>
        <v/>
      </c>
      <c r="AC710" s="75"/>
      <c r="AD710" s="42"/>
      <c r="AE710" s="43"/>
      <c r="AF710" s="44"/>
      <c r="AG710" s="134" t="s">
        <v>21</v>
      </c>
      <c r="AH710" s="134" t="s">
        <v>21</v>
      </c>
      <c r="AI710" s="134" t="s">
        <v>5148</v>
      </c>
      <c r="AJ710" s="134" t="s">
        <v>5149</v>
      </c>
      <c r="AK710" s="134" t="s">
        <v>5150</v>
      </c>
      <c r="AL710" s="134" t="s">
        <v>21</v>
      </c>
      <c r="AM710" s="134" t="b">
        <f>IF(AND(Table3[[#This Row],[Column68]]=TRUE,COUNTBLANK(Table3[[#This Row],[Date 1]:[Date 8]])=8),TRUE,FALSE)</f>
        <v>0</v>
      </c>
      <c r="AN710" s="134" t="b">
        <f>COUNTIF(Table3[[#This Row],[512]:[51]],"yes")&gt;0</f>
        <v>0</v>
      </c>
      <c r="AO710" s="45" t="str">
        <f>IF(Table3[[#This Row],[512]]="yes",Table3[[#This Row],[Column1]],"")</f>
        <v/>
      </c>
      <c r="AP710" s="45" t="str">
        <f>IF(Table3[[#This Row],[250]]="yes",Table3[[#This Row],[Column1.5]],"")</f>
        <v/>
      </c>
      <c r="AQ710" s="45" t="str">
        <f>IF(Table3[[#This Row],[288]]="yes",Table3[[#This Row],[Column2]],"")</f>
        <v/>
      </c>
      <c r="AR710" s="45" t="str">
        <f>IF(Table3[[#This Row],[144]]="yes",Table3[[#This Row],[Column3]],"")</f>
        <v/>
      </c>
      <c r="AS710" s="45" t="str">
        <f>IF(Table3[[#This Row],[26]]="yes",Table3[[#This Row],[Column4]],"")</f>
        <v/>
      </c>
      <c r="AT710" s="45" t="str">
        <f>IF(Table3[[#This Row],[51]]="yes",Table3[[#This Row],[Column5]],"")</f>
        <v/>
      </c>
      <c r="AU710" s="29" t="str">
        <f>IF(COUNTBLANK(Table3[[#This Row],[Date 1]:[Date 8]])=7,IF(Table3[[#This Row],[Column9]]&lt;&gt;"",IF(SUM(L710:S710)&lt;&gt;0,Table3[[#This Row],[Column9]],""),""),(SUBSTITUTE(TRIM(SUBSTITUTE(AO710&amp;","&amp;AP710&amp;","&amp;AQ710&amp;","&amp;AR710&amp;","&amp;AS710&amp;","&amp;AT710&amp;",",","," "))," ",", ")))</f>
        <v/>
      </c>
      <c r="AV710" s="35" t="str">
        <f>IF(COUNTBLANK(L710:AC710)&lt;&gt;13,IF(Table3[[#This Row],[Comments]]="Please order in multiples of 20. Minimum order of 100.",IF(COUNTBLANK(Table3[[#This Row],[Date 1]:[Order]])=12,"",1),1),IF(OR(F710="yes",G710="yes",H710="yes",I710="yes",J710="yes",K710="yes"="yes"),1,""))</f>
        <v/>
      </c>
    </row>
    <row r="711" spans="2:48" ht="36" thickBot="1" x14ac:dyDescent="0.4">
      <c r="B711" s="164">
        <v>8209</v>
      </c>
      <c r="C711" s="16" t="s">
        <v>3356</v>
      </c>
      <c r="D711" s="32" t="s">
        <v>3360</v>
      </c>
      <c r="E711" s="118"/>
      <c r="F711" s="119" t="s">
        <v>21</v>
      </c>
      <c r="G711" s="30" t="s">
        <v>21</v>
      </c>
      <c r="H711" s="30" t="s">
        <v>128</v>
      </c>
      <c r="I711" s="30" t="s">
        <v>128</v>
      </c>
      <c r="J711" s="30" t="s">
        <v>128</v>
      </c>
      <c r="K711" s="30" t="s">
        <v>21</v>
      </c>
      <c r="L711" s="22"/>
      <c r="M711" s="20"/>
      <c r="N711" s="20"/>
      <c r="O711" s="20"/>
      <c r="P711" s="20"/>
      <c r="Q711" s="20"/>
      <c r="R711" s="20"/>
      <c r="S711" s="120"/>
      <c r="T711" s="181" t="str">
        <f>Table3[[#This Row],[Column12]]</f>
        <v>Auto:</v>
      </c>
      <c r="U711" s="25"/>
      <c r="V711" s="51" t="str">
        <f>IF(Table3[[#This Row],[TagOrderMethod]]="Ratio:","plants per 1 tag",IF(Table3[[#This Row],[TagOrderMethod]]="tags included","",IF(Table3[[#This Row],[TagOrderMethod]]="Qty:","tags",IF(Table3[[#This Row],[TagOrderMethod]]="Auto:",IF(U711&lt;&gt;"","tags","")))))</f>
        <v/>
      </c>
      <c r="W711" s="17">
        <v>50</v>
      </c>
      <c r="X711" s="17" t="str">
        <f>IF(ISNUMBER(SEARCH("tag",Table3[[#This Row],[Notes]])), "Yes", "No")</f>
        <v>No</v>
      </c>
      <c r="Y711" s="17" t="str">
        <f>IF(Table3[[#This Row],[Column11]]="yes","tags included","Auto:")</f>
        <v>Auto:</v>
      </c>
      <c r="Z7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Row],[TagOrderMethod]]="Auto:",IF(U711&gt;0,U711,IF(COUNTBLANK(L711:S711)=8,"",(IF(Table3[[#This Row],[Column11]]&lt;&gt;"no",Table3[[#This Row],[Size]]*(SUM(Table3[[#This Row],[Date 1]:[Date 8]])),"")))),""))),(Table3[[#This Row],[Bundle]])),"")</f>
        <v/>
      </c>
      <c r="AB711" s="94" t="str">
        <f t="shared" si="12"/>
        <v/>
      </c>
      <c r="AC711" s="75"/>
      <c r="AD711" s="42"/>
      <c r="AE711" s="43"/>
      <c r="AF711" s="44"/>
      <c r="AG711" s="134" t="s">
        <v>21</v>
      </c>
      <c r="AH711" s="134" t="s">
        <v>21</v>
      </c>
      <c r="AI711" s="134" t="s">
        <v>5151</v>
      </c>
      <c r="AJ711" s="134" t="s">
        <v>5152</v>
      </c>
      <c r="AK711" s="134" t="s">
        <v>5153</v>
      </c>
      <c r="AL711" s="134" t="s">
        <v>21</v>
      </c>
      <c r="AM711" s="134" t="b">
        <f>IF(AND(Table3[[#This Row],[Column68]]=TRUE,COUNTBLANK(Table3[[#This Row],[Date 1]:[Date 8]])=8),TRUE,FALSE)</f>
        <v>0</v>
      </c>
      <c r="AN711" s="134" t="b">
        <f>COUNTIF(Table3[[#This Row],[512]:[51]],"yes")&gt;0</f>
        <v>0</v>
      </c>
      <c r="AO711" s="45" t="str">
        <f>IF(Table3[[#This Row],[512]]="yes",Table3[[#This Row],[Column1]],"")</f>
        <v/>
      </c>
      <c r="AP711" s="45" t="str">
        <f>IF(Table3[[#This Row],[250]]="yes",Table3[[#This Row],[Column1.5]],"")</f>
        <v/>
      </c>
      <c r="AQ711" s="45" t="str">
        <f>IF(Table3[[#This Row],[288]]="yes",Table3[[#This Row],[Column2]],"")</f>
        <v/>
      </c>
      <c r="AR711" s="45" t="str">
        <f>IF(Table3[[#This Row],[144]]="yes",Table3[[#This Row],[Column3]],"")</f>
        <v/>
      </c>
      <c r="AS711" s="45" t="str">
        <f>IF(Table3[[#This Row],[26]]="yes",Table3[[#This Row],[Column4]],"")</f>
        <v/>
      </c>
      <c r="AT711" s="45" t="str">
        <f>IF(Table3[[#This Row],[51]]="yes",Table3[[#This Row],[Column5]],"")</f>
        <v/>
      </c>
      <c r="AU711" s="29" t="str">
        <f>IF(COUNTBLANK(Table3[[#This Row],[Date 1]:[Date 8]])=7,IF(Table3[[#This Row],[Column9]]&lt;&gt;"",IF(SUM(L711:S711)&lt;&gt;0,Table3[[#This Row],[Column9]],""),""),(SUBSTITUTE(TRIM(SUBSTITUTE(AO711&amp;","&amp;AP711&amp;","&amp;AQ711&amp;","&amp;AR711&amp;","&amp;AS711&amp;","&amp;AT711&amp;",",","," "))," ",", ")))</f>
        <v/>
      </c>
      <c r="AV711" s="35" t="str">
        <f>IF(COUNTBLANK(L711:AC711)&lt;&gt;13,IF(Table3[[#This Row],[Comments]]="Please order in multiples of 20. Minimum order of 100.",IF(COUNTBLANK(Table3[[#This Row],[Date 1]:[Order]])=12,"",1),1),IF(OR(F711="yes",G711="yes",H711="yes",I711="yes",J711="yes",K711="yes"="yes"),1,""))</f>
        <v/>
      </c>
    </row>
    <row r="712" spans="2:48" ht="36" thickBot="1" x14ac:dyDescent="0.4">
      <c r="B712" s="164">
        <v>6680</v>
      </c>
      <c r="C712" s="16" t="s">
        <v>3356</v>
      </c>
      <c r="D712" s="32" t="s">
        <v>1005</v>
      </c>
      <c r="E712" s="118"/>
      <c r="F712" s="119" t="s">
        <v>21</v>
      </c>
      <c r="G712" s="30" t="s">
        <v>21</v>
      </c>
      <c r="H712" s="30" t="s">
        <v>21</v>
      </c>
      <c r="I712" s="30" t="s">
        <v>21</v>
      </c>
      <c r="J712" s="30" t="s">
        <v>128</v>
      </c>
      <c r="K712" s="30" t="s">
        <v>21</v>
      </c>
      <c r="L712" s="22"/>
      <c r="M712" s="20"/>
      <c r="N712" s="20"/>
      <c r="O712" s="20"/>
      <c r="P712" s="20"/>
      <c r="Q712" s="20"/>
      <c r="R712" s="20"/>
      <c r="S712" s="120"/>
      <c r="T712" s="181" t="str">
        <f>Table3[[#This Row],[Column12]]</f>
        <v>Auto:</v>
      </c>
      <c r="U712" s="25"/>
      <c r="V712" s="51" t="str">
        <f>IF(Table3[[#This Row],[TagOrderMethod]]="Ratio:","plants per 1 tag",IF(Table3[[#This Row],[TagOrderMethod]]="tags included","",IF(Table3[[#This Row],[TagOrderMethod]]="Qty:","tags",IF(Table3[[#This Row],[TagOrderMethod]]="Auto:",IF(U712&lt;&gt;"","tags","")))))</f>
        <v/>
      </c>
      <c r="W712" s="17">
        <v>50</v>
      </c>
      <c r="X712" s="17" t="str">
        <f>IF(ISNUMBER(SEARCH("tag",Table3[[#This Row],[Notes]])), "Yes", "No")</f>
        <v>No</v>
      </c>
      <c r="Y712" s="17" t="str">
        <f>IF(Table3[[#This Row],[Column11]]="yes","tags included","Auto:")</f>
        <v>Auto:</v>
      </c>
      <c r="Z7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Row],[TagOrderMethod]]="Auto:",IF(U712&gt;0,U712,IF(COUNTBLANK(L712:S712)=8,"",(IF(Table3[[#This Row],[Column11]]&lt;&gt;"no",Table3[[#This Row],[Size]]*(SUM(Table3[[#This Row],[Date 1]:[Date 8]])),"")))),""))),(Table3[[#This Row],[Bundle]])),"")</f>
        <v/>
      </c>
      <c r="AB712" s="94" t="str">
        <f t="shared" si="12"/>
        <v/>
      </c>
      <c r="AC712" s="75"/>
      <c r="AD712" s="42"/>
      <c r="AE712" s="43"/>
      <c r="AF712" s="44"/>
      <c r="AG712" s="134" t="s">
        <v>21</v>
      </c>
      <c r="AH712" s="134" t="s">
        <v>21</v>
      </c>
      <c r="AI712" s="134" t="s">
        <v>21</v>
      </c>
      <c r="AJ712" s="134" t="s">
        <v>21</v>
      </c>
      <c r="AK712" s="134" t="s">
        <v>5154</v>
      </c>
      <c r="AL712" s="134" t="s">
        <v>21</v>
      </c>
      <c r="AM712" s="134" t="b">
        <f>IF(AND(Table3[[#This Row],[Column68]]=TRUE,COUNTBLANK(Table3[[#This Row],[Date 1]:[Date 8]])=8),TRUE,FALSE)</f>
        <v>0</v>
      </c>
      <c r="AN712" s="134" t="b">
        <f>COUNTIF(Table3[[#This Row],[512]:[51]],"yes")&gt;0</f>
        <v>0</v>
      </c>
      <c r="AO712" s="45" t="str">
        <f>IF(Table3[[#This Row],[512]]="yes",Table3[[#This Row],[Column1]],"")</f>
        <v/>
      </c>
      <c r="AP712" s="45" t="str">
        <f>IF(Table3[[#This Row],[250]]="yes",Table3[[#This Row],[Column1.5]],"")</f>
        <v/>
      </c>
      <c r="AQ712" s="45" t="str">
        <f>IF(Table3[[#This Row],[288]]="yes",Table3[[#This Row],[Column2]],"")</f>
        <v/>
      </c>
      <c r="AR712" s="45" t="str">
        <f>IF(Table3[[#This Row],[144]]="yes",Table3[[#This Row],[Column3]],"")</f>
        <v/>
      </c>
      <c r="AS712" s="45" t="str">
        <f>IF(Table3[[#This Row],[26]]="yes",Table3[[#This Row],[Column4]],"")</f>
        <v/>
      </c>
      <c r="AT712" s="45" t="str">
        <f>IF(Table3[[#This Row],[51]]="yes",Table3[[#This Row],[Column5]],"")</f>
        <v/>
      </c>
      <c r="AU712" s="29" t="str">
        <f>IF(COUNTBLANK(Table3[[#This Row],[Date 1]:[Date 8]])=7,IF(Table3[[#This Row],[Column9]]&lt;&gt;"",IF(SUM(L712:S712)&lt;&gt;0,Table3[[#This Row],[Column9]],""),""),(SUBSTITUTE(TRIM(SUBSTITUTE(AO712&amp;","&amp;AP712&amp;","&amp;AQ712&amp;","&amp;AR712&amp;","&amp;AS712&amp;","&amp;AT712&amp;",",","," "))," ",", ")))</f>
        <v/>
      </c>
      <c r="AV712" s="35" t="str">
        <f>IF(COUNTBLANK(L712:AC712)&lt;&gt;13,IF(Table3[[#This Row],[Comments]]="Please order in multiples of 20. Minimum order of 100.",IF(COUNTBLANK(Table3[[#This Row],[Date 1]:[Order]])=12,"",1),1),IF(OR(F712="yes",G712="yes",H712="yes",I712="yes",J712="yes",K712="yes"="yes"),1,""))</f>
        <v/>
      </c>
    </row>
    <row r="713" spans="2:48" ht="36" thickBot="1" x14ac:dyDescent="0.4">
      <c r="B713" s="164">
        <v>8229</v>
      </c>
      <c r="C713" s="16" t="s">
        <v>3356</v>
      </c>
      <c r="D713" s="32" t="s">
        <v>1006</v>
      </c>
      <c r="E713" s="118"/>
      <c r="F713" s="119" t="s">
        <v>21</v>
      </c>
      <c r="G713" s="30" t="s">
        <v>21</v>
      </c>
      <c r="H713" s="30" t="s">
        <v>128</v>
      </c>
      <c r="I713" s="30" t="s">
        <v>128</v>
      </c>
      <c r="J713" s="30" t="s">
        <v>128</v>
      </c>
      <c r="K713" s="30" t="s">
        <v>21</v>
      </c>
      <c r="L713" s="22"/>
      <c r="M713" s="20"/>
      <c r="N713" s="20"/>
      <c r="O713" s="20"/>
      <c r="P713" s="20"/>
      <c r="Q713" s="20"/>
      <c r="R713" s="20"/>
      <c r="S713" s="120"/>
      <c r="T713" s="181" t="str">
        <f>Table3[[#This Row],[Column12]]</f>
        <v>Auto:</v>
      </c>
      <c r="U713" s="25"/>
      <c r="V713" s="51" t="str">
        <f>IF(Table3[[#This Row],[TagOrderMethod]]="Ratio:","plants per 1 tag",IF(Table3[[#This Row],[TagOrderMethod]]="tags included","",IF(Table3[[#This Row],[TagOrderMethod]]="Qty:","tags",IF(Table3[[#This Row],[TagOrderMethod]]="Auto:",IF(U713&lt;&gt;"","tags","")))))</f>
        <v/>
      </c>
      <c r="W713" s="17">
        <v>50</v>
      </c>
      <c r="X713" s="17" t="str">
        <f>IF(ISNUMBER(SEARCH("tag",Table3[[#This Row],[Notes]])), "Yes", "No")</f>
        <v>No</v>
      </c>
      <c r="Y713" s="17" t="str">
        <f>IF(Table3[[#This Row],[Column11]]="yes","tags included","Auto:")</f>
        <v>Auto:</v>
      </c>
      <c r="Z7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Row],[TagOrderMethod]]="Auto:",IF(U713&gt;0,U713,IF(COUNTBLANK(L713:S713)=8,"",(IF(Table3[[#This Row],[Column11]]&lt;&gt;"no",Table3[[#This Row],[Size]]*(SUM(Table3[[#This Row],[Date 1]:[Date 8]])),"")))),""))),(Table3[[#This Row],[Bundle]])),"")</f>
        <v/>
      </c>
      <c r="AB713" s="94" t="str">
        <f t="shared" si="12"/>
        <v/>
      </c>
      <c r="AC713" s="75"/>
      <c r="AD713" s="42"/>
      <c r="AE713" s="43"/>
      <c r="AF713" s="44"/>
      <c r="AG713" s="134" t="s">
        <v>21</v>
      </c>
      <c r="AH713" s="134" t="s">
        <v>21</v>
      </c>
      <c r="AI713" s="134" t="s">
        <v>5155</v>
      </c>
      <c r="AJ713" s="134" t="s">
        <v>5156</v>
      </c>
      <c r="AK713" s="134" t="s">
        <v>5157</v>
      </c>
      <c r="AL713" s="134" t="s">
        <v>21</v>
      </c>
      <c r="AM713" s="134" t="b">
        <f>IF(AND(Table3[[#This Row],[Column68]]=TRUE,COUNTBLANK(Table3[[#This Row],[Date 1]:[Date 8]])=8),TRUE,FALSE)</f>
        <v>0</v>
      </c>
      <c r="AN713" s="134" t="b">
        <f>COUNTIF(Table3[[#This Row],[512]:[51]],"yes")&gt;0</f>
        <v>0</v>
      </c>
      <c r="AO713" s="45" t="str">
        <f>IF(Table3[[#This Row],[512]]="yes",Table3[[#This Row],[Column1]],"")</f>
        <v/>
      </c>
      <c r="AP713" s="45" t="str">
        <f>IF(Table3[[#This Row],[250]]="yes",Table3[[#This Row],[Column1.5]],"")</f>
        <v/>
      </c>
      <c r="AQ713" s="45" t="str">
        <f>IF(Table3[[#This Row],[288]]="yes",Table3[[#This Row],[Column2]],"")</f>
        <v/>
      </c>
      <c r="AR713" s="45" t="str">
        <f>IF(Table3[[#This Row],[144]]="yes",Table3[[#This Row],[Column3]],"")</f>
        <v/>
      </c>
      <c r="AS713" s="45" t="str">
        <f>IF(Table3[[#This Row],[26]]="yes",Table3[[#This Row],[Column4]],"")</f>
        <v/>
      </c>
      <c r="AT713" s="45" t="str">
        <f>IF(Table3[[#This Row],[51]]="yes",Table3[[#This Row],[Column5]],"")</f>
        <v/>
      </c>
      <c r="AU713" s="29" t="str">
        <f>IF(COUNTBLANK(Table3[[#This Row],[Date 1]:[Date 8]])=7,IF(Table3[[#This Row],[Column9]]&lt;&gt;"",IF(SUM(L713:S713)&lt;&gt;0,Table3[[#This Row],[Column9]],""),""),(SUBSTITUTE(TRIM(SUBSTITUTE(AO713&amp;","&amp;AP713&amp;","&amp;AQ713&amp;","&amp;AR713&amp;","&amp;AS713&amp;","&amp;AT713&amp;",",","," "))," ",", ")))</f>
        <v/>
      </c>
      <c r="AV713" s="35" t="str">
        <f>IF(COUNTBLANK(L713:AC713)&lt;&gt;13,IF(Table3[[#This Row],[Comments]]="Please order in multiples of 20. Minimum order of 100.",IF(COUNTBLANK(Table3[[#This Row],[Date 1]:[Order]])=12,"",1),1),IF(OR(F713="yes",G713="yes",H713="yes",I713="yes",J713="yes",K713="yes"="yes"),1,""))</f>
        <v/>
      </c>
    </row>
    <row r="714" spans="2:48" ht="36" thickBot="1" x14ac:dyDescent="0.4">
      <c r="B714" s="164">
        <v>8242</v>
      </c>
      <c r="C714" s="16" t="s">
        <v>3356</v>
      </c>
      <c r="D714" s="32" t="s">
        <v>3361</v>
      </c>
      <c r="E714" s="118"/>
      <c r="F714" s="119" t="s">
        <v>21</v>
      </c>
      <c r="G714" s="30" t="s">
        <v>21</v>
      </c>
      <c r="H714" s="30" t="s">
        <v>128</v>
      </c>
      <c r="I714" s="30" t="s">
        <v>128</v>
      </c>
      <c r="J714" s="30" t="s">
        <v>128</v>
      </c>
      <c r="K714" s="30" t="s">
        <v>21</v>
      </c>
      <c r="L714" s="22"/>
      <c r="M714" s="20"/>
      <c r="N714" s="20"/>
      <c r="O714" s="20"/>
      <c r="P714" s="20"/>
      <c r="Q714" s="20"/>
      <c r="R714" s="20"/>
      <c r="S714" s="120"/>
      <c r="T714" s="181" t="str">
        <f>Table3[[#This Row],[Column12]]</f>
        <v>Auto:</v>
      </c>
      <c r="U714" s="25"/>
      <c r="V714" s="51" t="str">
        <f>IF(Table3[[#This Row],[TagOrderMethod]]="Ratio:","plants per 1 tag",IF(Table3[[#This Row],[TagOrderMethod]]="tags included","",IF(Table3[[#This Row],[TagOrderMethod]]="Qty:","tags",IF(Table3[[#This Row],[TagOrderMethod]]="Auto:",IF(U714&lt;&gt;"","tags","")))))</f>
        <v/>
      </c>
      <c r="W714" s="17">
        <v>50</v>
      </c>
      <c r="X714" s="17" t="str">
        <f>IF(ISNUMBER(SEARCH("tag",Table3[[#This Row],[Notes]])), "Yes", "No")</f>
        <v>No</v>
      </c>
      <c r="Y714" s="17" t="str">
        <f>IF(Table3[[#This Row],[Column11]]="yes","tags included","Auto:")</f>
        <v>Auto:</v>
      </c>
      <c r="Z7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Row],[TagOrderMethod]]="Auto:",IF(U714&gt;0,U714,IF(COUNTBLANK(L714:S714)=8,"",(IF(Table3[[#This Row],[Column11]]&lt;&gt;"no",Table3[[#This Row],[Size]]*(SUM(Table3[[#This Row],[Date 1]:[Date 8]])),"")))),""))),(Table3[[#This Row],[Bundle]])),"")</f>
        <v/>
      </c>
      <c r="AB714" s="94" t="str">
        <f t="shared" si="12"/>
        <v/>
      </c>
      <c r="AC714" s="75"/>
      <c r="AD714" s="42"/>
      <c r="AE714" s="43"/>
      <c r="AF714" s="44"/>
      <c r="AG714" s="134" t="s">
        <v>21</v>
      </c>
      <c r="AH714" s="134" t="s">
        <v>21</v>
      </c>
      <c r="AI714" s="134" t="s">
        <v>3007</v>
      </c>
      <c r="AJ714" s="134" t="s">
        <v>3008</v>
      </c>
      <c r="AK714" s="134" t="s">
        <v>3009</v>
      </c>
      <c r="AL714" s="134" t="s">
        <v>21</v>
      </c>
      <c r="AM714" s="134" t="b">
        <f>IF(AND(Table3[[#This Row],[Column68]]=TRUE,COUNTBLANK(Table3[[#This Row],[Date 1]:[Date 8]])=8),TRUE,FALSE)</f>
        <v>0</v>
      </c>
      <c r="AN714" s="134" t="b">
        <f>COUNTIF(Table3[[#This Row],[512]:[51]],"yes")&gt;0</f>
        <v>0</v>
      </c>
      <c r="AO714" s="45" t="str">
        <f>IF(Table3[[#This Row],[512]]="yes",Table3[[#This Row],[Column1]],"")</f>
        <v/>
      </c>
      <c r="AP714" s="45" t="str">
        <f>IF(Table3[[#This Row],[250]]="yes",Table3[[#This Row],[Column1.5]],"")</f>
        <v/>
      </c>
      <c r="AQ714" s="45" t="str">
        <f>IF(Table3[[#This Row],[288]]="yes",Table3[[#This Row],[Column2]],"")</f>
        <v/>
      </c>
      <c r="AR714" s="45" t="str">
        <f>IF(Table3[[#This Row],[144]]="yes",Table3[[#This Row],[Column3]],"")</f>
        <v/>
      </c>
      <c r="AS714" s="45" t="str">
        <f>IF(Table3[[#This Row],[26]]="yes",Table3[[#This Row],[Column4]],"")</f>
        <v/>
      </c>
      <c r="AT714" s="45" t="str">
        <f>IF(Table3[[#This Row],[51]]="yes",Table3[[#This Row],[Column5]],"")</f>
        <v/>
      </c>
      <c r="AU714" s="29" t="str">
        <f>IF(COUNTBLANK(Table3[[#This Row],[Date 1]:[Date 8]])=7,IF(Table3[[#This Row],[Column9]]&lt;&gt;"",IF(SUM(L714:S714)&lt;&gt;0,Table3[[#This Row],[Column9]],""),""),(SUBSTITUTE(TRIM(SUBSTITUTE(AO714&amp;","&amp;AP714&amp;","&amp;AQ714&amp;","&amp;AR714&amp;","&amp;AS714&amp;","&amp;AT714&amp;",",","," "))," ",", ")))</f>
        <v/>
      </c>
      <c r="AV714" s="35" t="str">
        <f>IF(COUNTBLANK(L714:AC714)&lt;&gt;13,IF(Table3[[#This Row],[Comments]]="Please order in multiples of 20. Minimum order of 100.",IF(COUNTBLANK(Table3[[#This Row],[Date 1]:[Order]])=12,"",1),1),IF(OR(F714="yes",G714="yes",H714="yes",I714="yes",J714="yes",K714="yes"="yes"),1,""))</f>
        <v/>
      </c>
    </row>
    <row r="715" spans="2:48" ht="36" thickBot="1" x14ac:dyDescent="0.4">
      <c r="B715" s="164">
        <v>8245</v>
      </c>
      <c r="C715" s="16" t="s">
        <v>3356</v>
      </c>
      <c r="D715" s="32" t="s">
        <v>1007</v>
      </c>
      <c r="E715" s="118"/>
      <c r="F715" s="119" t="s">
        <v>21</v>
      </c>
      <c r="G715" s="30" t="s">
        <v>21</v>
      </c>
      <c r="H715" s="30" t="s">
        <v>128</v>
      </c>
      <c r="I715" s="30" t="s">
        <v>128</v>
      </c>
      <c r="J715" s="30" t="s">
        <v>128</v>
      </c>
      <c r="K715" s="30" t="s">
        <v>21</v>
      </c>
      <c r="L715" s="22"/>
      <c r="M715" s="20"/>
      <c r="N715" s="20"/>
      <c r="O715" s="20"/>
      <c r="P715" s="20"/>
      <c r="Q715" s="20"/>
      <c r="R715" s="20"/>
      <c r="S715" s="120"/>
      <c r="T715" s="181" t="str">
        <f>Table3[[#This Row],[Column12]]</f>
        <v>Auto:</v>
      </c>
      <c r="U715" s="25"/>
      <c r="V715" s="51" t="str">
        <f>IF(Table3[[#This Row],[TagOrderMethod]]="Ratio:","plants per 1 tag",IF(Table3[[#This Row],[TagOrderMethod]]="tags included","",IF(Table3[[#This Row],[TagOrderMethod]]="Qty:","tags",IF(Table3[[#This Row],[TagOrderMethod]]="Auto:",IF(U715&lt;&gt;"","tags","")))))</f>
        <v/>
      </c>
      <c r="W715" s="17">
        <v>50</v>
      </c>
      <c r="X715" s="17" t="str">
        <f>IF(ISNUMBER(SEARCH("tag",Table3[[#This Row],[Notes]])), "Yes", "No")</f>
        <v>No</v>
      </c>
      <c r="Y715" s="17" t="str">
        <f>IF(Table3[[#This Row],[Column11]]="yes","tags included","Auto:")</f>
        <v>Auto:</v>
      </c>
      <c r="Z7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Row],[TagOrderMethod]]="Auto:",IF(U715&gt;0,U715,IF(COUNTBLANK(L715:S715)=8,"",(IF(Table3[[#This Row],[Column11]]&lt;&gt;"no",Table3[[#This Row],[Size]]*(SUM(Table3[[#This Row],[Date 1]:[Date 8]])),"")))),""))),(Table3[[#This Row],[Bundle]])),"")</f>
        <v/>
      </c>
      <c r="AB715" s="94" t="str">
        <f t="shared" si="12"/>
        <v/>
      </c>
      <c r="AC715" s="75"/>
      <c r="AD715" s="42"/>
      <c r="AE715" s="43"/>
      <c r="AF715" s="44"/>
      <c r="AG715" s="134" t="s">
        <v>21</v>
      </c>
      <c r="AH715" s="134" t="s">
        <v>21</v>
      </c>
      <c r="AI715" s="134" t="s">
        <v>2066</v>
      </c>
      <c r="AJ715" s="134" t="s">
        <v>2067</v>
      </c>
      <c r="AK715" s="134" t="s">
        <v>3010</v>
      </c>
      <c r="AL715" s="134" t="s">
        <v>21</v>
      </c>
      <c r="AM715" s="134" t="b">
        <f>IF(AND(Table3[[#This Row],[Column68]]=TRUE,COUNTBLANK(Table3[[#This Row],[Date 1]:[Date 8]])=8),TRUE,FALSE)</f>
        <v>0</v>
      </c>
      <c r="AN715" s="134" t="b">
        <f>COUNTIF(Table3[[#This Row],[512]:[51]],"yes")&gt;0</f>
        <v>0</v>
      </c>
      <c r="AO715" s="45" t="str">
        <f>IF(Table3[[#This Row],[512]]="yes",Table3[[#This Row],[Column1]],"")</f>
        <v/>
      </c>
      <c r="AP715" s="45" t="str">
        <f>IF(Table3[[#This Row],[250]]="yes",Table3[[#This Row],[Column1.5]],"")</f>
        <v/>
      </c>
      <c r="AQ715" s="45" t="str">
        <f>IF(Table3[[#This Row],[288]]="yes",Table3[[#This Row],[Column2]],"")</f>
        <v/>
      </c>
      <c r="AR715" s="45" t="str">
        <f>IF(Table3[[#This Row],[144]]="yes",Table3[[#This Row],[Column3]],"")</f>
        <v/>
      </c>
      <c r="AS715" s="45" t="str">
        <f>IF(Table3[[#This Row],[26]]="yes",Table3[[#This Row],[Column4]],"")</f>
        <v/>
      </c>
      <c r="AT715" s="45" t="str">
        <f>IF(Table3[[#This Row],[51]]="yes",Table3[[#This Row],[Column5]],"")</f>
        <v/>
      </c>
      <c r="AU715" s="29" t="str">
        <f>IF(COUNTBLANK(Table3[[#This Row],[Date 1]:[Date 8]])=7,IF(Table3[[#This Row],[Column9]]&lt;&gt;"",IF(SUM(L715:S715)&lt;&gt;0,Table3[[#This Row],[Column9]],""),""),(SUBSTITUTE(TRIM(SUBSTITUTE(AO715&amp;","&amp;AP715&amp;","&amp;AQ715&amp;","&amp;AR715&amp;","&amp;AS715&amp;","&amp;AT715&amp;",",","," "))," ",", ")))</f>
        <v/>
      </c>
      <c r="AV715" s="35" t="str">
        <f>IF(COUNTBLANK(L715:AC715)&lt;&gt;13,IF(Table3[[#This Row],[Comments]]="Please order in multiples of 20. Minimum order of 100.",IF(COUNTBLANK(Table3[[#This Row],[Date 1]:[Order]])=12,"",1),1),IF(OR(F715="yes",G715="yes",H715="yes",I715="yes",J715="yes",K715="yes"="yes"),1,""))</f>
        <v/>
      </c>
    </row>
    <row r="716" spans="2:48" ht="36" thickBot="1" x14ac:dyDescent="0.4">
      <c r="B716" s="164">
        <v>8268</v>
      </c>
      <c r="C716" s="16" t="s">
        <v>3356</v>
      </c>
      <c r="D716" s="32" t="s">
        <v>3362</v>
      </c>
      <c r="E716" s="118"/>
      <c r="F716" s="119" t="s">
        <v>21</v>
      </c>
      <c r="G716" s="30" t="s">
        <v>21</v>
      </c>
      <c r="H716" s="30" t="s">
        <v>128</v>
      </c>
      <c r="I716" s="30" t="s">
        <v>128</v>
      </c>
      <c r="J716" s="30" t="s">
        <v>128</v>
      </c>
      <c r="K716" s="30" t="s">
        <v>21</v>
      </c>
      <c r="L716" s="22"/>
      <c r="M716" s="20"/>
      <c r="N716" s="20"/>
      <c r="O716" s="20"/>
      <c r="P716" s="20"/>
      <c r="Q716" s="20"/>
      <c r="R716" s="20"/>
      <c r="S716" s="120"/>
      <c r="T716" s="181" t="str">
        <f>Table3[[#This Row],[Column12]]</f>
        <v>Auto:</v>
      </c>
      <c r="U716" s="25"/>
      <c r="V716" s="51" t="str">
        <f>IF(Table3[[#This Row],[TagOrderMethod]]="Ratio:","plants per 1 tag",IF(Table3[[#This Row],[TagOrderMethod]]="tags included","",IF(Table3[[#This Row],[TagOrderMethod]]="Qty:","tags",IF(Table3[[#This Row],[TagOrderMethod]]="Auto:",IF(U716&lt;&gt;"","tags","")))))</f>
        <v/>
      </c>
      <c r="W716" s="17">
        <v>50</v>
      </c>
      <c r="X716" s="17" t="str">
        <f>IF(ISNUMBER(SEARCH("tag",Table3[[#This Row],[Notes]])), "Yes", "No")</f>
        <v>No</v>
      </c>
      <c r="Y716" s="17" t="str">
        <f>IF(Table3[[#This Row],[Column11]]="yes","tags included","Auto:")</f>
        <v>Auto:</v>
      </c>
      <c r="Z7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Row],[TagOrderMethod]]="Auto:",IF(U716&gt;0,U716,IF(COUNTBLANK(L716:S716)=8,"",(IF(Table3[[#This Row],[Column11]]&lt;&gt;"no",Table3[[#This Row],[Size]]*(SUM(Table3[[#This Row],[Date 1]:[Date 8]])),"")))),""))),(Table3[[#This Row],[Bundle]])),"")</f>
        <v/>
      </c>
      <c r="AB716" s="94" t="str">
        <f t="shared" si="12"/>
        <v/>
      </c>
      <c r="AC716" s="75"/>
      <c r="AD716" s="42"/>
      <c r="AE716" s="43"/>
      <c r="AF716" s="44"/>
      <c r="AG716" s="134" t="s">
        <v>21</v>
      </c>
      <c r="AH716" s="134" t="s">
        <v>21</v>
      </c>
      <c r="AI716" s="134" t="s">
        <v>5158</v>
      </c>
      <c r="AJ716" s="134" t="s">
        <v>5159</v>
      </c>
      <c r="AK716" s="134" t="s">
        <v>5160</v>
      </c>
      <c r="AL716" s="134" t="s">
        <v>21</v>
      </c>
      <c r="AM716" s="134" t="b">
        <f>IF(AND(Table3[[#This Row],[Column68]]=TRUE,COUNTBLANK(Table3[[#This Row],[Date 1]:[Date 8]])=8),TRUE,FALSE)</f>
        <v>0</v>
      </c>
      <c r="AN716" s="134" t="b">
        <f>COUNTIF(Table3[[#This Row],[512]:[51]],"yes")&gt;0</f>
        <v>0</v>
      </c>
      <c r="AO716" s="45" t="str">
        <f>IF(Table3[[#This Row],[512]]="yes",Table3[[#This Row],[Column1]],"")</f>
        <v/>
      </c>
      <c r="AP716" s="45" t="str">
        <f>IF(Table3[[#This Row],[250]]="yes",Table3[[#This Row],[Column1.5]],"")</f>
        <v/>
      </c>
      <c r="AQ716" s="45" t="str">
        <f>IF(Table3[[#This Row],[288]]="yes",Table3[[#This Row],[Column2]],"")</f>
        <v/>
      </c>
      <c r="AR716" s="45" t="str">
        <f>IF(Table3[[#This Row],[144]]="yes",Table3[[#This Row],[Column3]],"")</f>
        <v/>
      </c>
      <c r="AS716" s="45" t="str">
        <f>IF(Table3[[#This Row],[26]]="yes",Table3[[#This Row],[Column4]],"")</f>
        <v/>
      </c>
      <c r="AT716" s="45" t="str">
        <f>IF(Table3[[#This Row],[51]]="yes",Table3[[#This Row],[Column5]],"")</f>
        <v/>
      </c>
      <c r="AU716" s="29" t="str">
        <f>IF(COUNTBLANK(Table3[[#This Row],[Date 1]:[Date 8]])=7,IF(Table3[[#This Row],[Column9]]&lt;&gt;"",IF(SUM(L716:S716)&lt;&gt;0,Table3[[#This Row],[Column9]],""),""),(SUBSTITUTE(TRIM(SUBSTITUTE(AO716&amp;","&amp;AP716&amp;","&amp;AQ716&amp;","&amp;AR716&amp;","&amp;AS716&amp;","&amp;AT716&amp;",",","," "))," ",", ")))</f>
        <v/>
      </c>
      <c r="AV716" s="35" t="str">
        <f>IF(COUNTBLANK(L716:AC716)&lt;&gt;13,IF(Table3[[#This Row],[Comments]]="Please order in multiples of 20. Minimum order of 100.",IF(COUNTBLANK(Table3[[#This Row],[Date 1]:[Order]])=12,"",1),1),IF(OR(F716="yes",G716="yes",H716="yes",I716="yes",J716="yes",K716="yes"="yes"),1,""))</f>
        <v/>
      </c>
    </row>
    <row r="717" spans="2:48" ht="36" thickBot="1" x14ac:dyDescent="0.4">
      <c r="B717" s="164">
        <v>6690</v>
      </c>
      <c r="C717" s="16" t="s">
        <v>3356</v>
      </c>
      <c r="D717" s="32" t="s">
        <v>1633</v>
      </c>
      <c r="E717" s="118"/>
      <c r="F717" s="119" t="s">
        <v>21</v>
      </c>
      <c r="G717" s="30" t="s">
        <v>21</v>
      </c>
      <c r="H717" s="30" t="s">
        <v>21</v>
      </c>
      <c r="I717" s="30" t="s">
        <v>128</v>
      </c>
      <c r="J717" s="30" t="s">
        <v>128</v>
      </c>
      <c r="K717" s="30" t="s">
        <v>21</v>
      </c>
      <c r="L717" s="22"/>
      <c r="M717" s="20"/>
      <c r="N717" s="20"/>
      <c r="O717" s="20"/>
      <c r="P717" s="20"/>
      <c r="Q717" s="20"/>
      <c r="R717" s="20"/>
      <c r="S717" s="120"/>
      <c r="T717" s="181" t="str">
        <f>Table3[[#This Row],[Column12]]</f>
        <v>Auto:</v>
      </c>
      <c r="U717" s="25"/>
      <c r="V717" s="51" t="str">
        <f>IF(Table3[[#This Row],[TagOrderMethod]]="Ratio:","plants per 1 tag",IF(Table3[[#This Row],[TagOrderMethod]]="tags included","",IF(Table3[[#This Row],[TagOrderMethod]]="Qty:","tags",IF(Table3[[#This Row],[TagOrderMethod]]="Auto:",IF(U717&lt;&gt;"","tags","")))))</f>
        <v/>
      </c>
      <c r="W717" s="17">
        <v>50</v>
      </c>
      <c r="X717" s="17" t="str">
        <f>IF(ISNUMBER(SEARCH("tag",Table3[[#This Row],[Notes]])), "Yes", "No")</f>
        <v>No</v>
      </c>
      <c r="Y717" s="17" t="str">
        <f>IF(Table3[[#This Row],[Column11]]="yes","tags included","Auto:")</f>
        <v>Auto:</v>
      </c>
      <c r="Z7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Row],[TagOrderMethod]]="Auto:",IF(U717&gt;0,U717,IF(COUNTBLANK(L717:S717)=8,"",(IF(Table3[[#This Row],[Column11]]&lt;&gt;"no",Table3[[#This Row],[Size]]*(SUM(Table3[[#This Row],[Date 1]:[Date 8]])),"")))),""))),(Table3[[#This Row],[Bundle]])),"")</f>
        <v/>
      </c>
      <c r="AB717" s="94" t="str">
        <f t="shared" si="12"/>
        <v/>
      </c>
      <c r="AC717" s="75"/>
      <c r="AD717" s="42"/>
      <c r="AE717" s="43"/>
      <c r="AF717" s="44"/>
      <c r="AG717" s="134" t="s">
        <v>21</v>
      </c>
      <c r="AH717" s="134" t="s">
        <v>21</v>
      </c>
      <c r="AI717" s="134" t="s">
        <v>21</v>
      </c>
      <c r="AJ717" s="134" t="s">
        <v>3011</v>
      </c>
      <c r="AK717" s="134" t="s">
        <v>3012</v>
      </c>
      <c r="AL717" s="134" t="s">
        <v>21</v>
      </c>
      <c r="AM717" s="134" t="b">
        <f>IF(AND(Table3[[#This Row],[Column68]]=TRUE,COUNTBLANK(Table3[[#This Row],[Date 1]:[Date 8]])=8),TRUE,FALSE)</f>
        <v>0</v>
      </c>
      <c r="AN717" s="134" t="b">
        <f>COUNTIF(Table3[[#This Row],[512]:[51]],"yes")&gt;0</f>
        <v>0</v>
      </c>
      <c r="AO717" s="45" t="str">
        <f>IF(Table3[[#This Row],[512]]="yes",Table3[[#This Row],[Column1]],"")</f>
        <v/>
      </c>
      <c r="AP717" s="45" t="str">
        <f>IF(Table3[[#This Row],[250]]="yes",Table3[[#This Row],[Column1.5]],"")</f>
        <v/>
      </c>
      <c r="AQ717" s="45" t="str">
        <f>IF(Table3[[#This Row],[288]]="yes",Table3[[#This Row],[Column2]],"")</f>
        <v/>
      </c>
      <c r="AR717" s="45" t="str">
        <f>IF(Table3[[#This Row],[144]]="yes",Table3[[#This Row],[Column3]],"")</f>
        <v/>
      </c>
      <c r="AS717" s="45" t="str">
        <f>IF(Table3[[#This Row],[26]]="yes",Table3[[#This Row],[Column4]],"")</f>
        <v/>
      </c>
      <c r="AT717" s="45" t="str">
        <f>IF(Table3[[#This Row],[51]]="yes",Table3[[#This Row],[Column5]],"")</f>
        <v/>
      </c>
      <c r="AU717" s="29" t="str">
        <f>IF(COUNTBLANK(Table3[[#This Row],[Date 1]:[Date 8]])=7,IF(Table3[[#This Row],[Column9]]&lt;&gt;"",IF(SUM(L717:S717)&lt;&gt;0,Table3[[#This Row],[Column9]],""),""),(SUBSTITUTE(TRIM(SUBSTITUTE(AO717&amp;","&amp;AP717&amp;","&amp;AQ717&amp;","&amp;AR717&amp;","&amp;AS717&amp;","&amp;AT717&amp;",",","," "))," ",", ")))</f>
        <v/>
      </c>
      <c r="AV717" s="35" t="str">
        <f>IF(COUNTBLANK(L717:AC717)&lt;&gt;13,IF(Table3[[#This Row],[Comments]]="Please order in multiples of 20. Minimum order of 100.",IF(COUNTBLANK(Table3[[#This Row],[Date 1]:[Order]])=12,"",1),1),IF(OR(F717="yes",G717="yes",H717="yes",I717="yes",J717="yes",K717="yes"="yes"),1,""))</f>
        <v/>
      </c>
    </row>
    <row r="718" spans="2:48" ht="36" thickBot="1" x14ac:dyDescent="0.4">
      <c r="B718" s="164">
        <v>6695</v>
      </c>
      <c r="C718" s="16" t="s">
        <v>3356</v>
      </c>
      <c r="D718" s="32" t="s">
        <v>2362</v>
      </c>
      <c r="E718" s="118"/>
      <c r="F718" s="119" t="s">
        <v>21</v>
      </c>
      <c r="G718" s="30" t="s">
        <v>21</v>
      </c>
      <c r="H718" s="30" t="s">
        <v>21</v>
      </c>
      <c r="I718" s="30" t="s">
        <v>128</v>
      </c>
      <c r="J718" s="30" t="s">
        <v>128</v>
      </c>
      <c r="K718" s="30" t="s">
        <v>21</v>
      </c>
      <c r="L718" s="22"/>
      <c r="M718" s="20"/>
      <c r="N718" s="20"/>
      <c r="O718" s="20"/>
      <c r="P718" s="20"/>
      <c r="Q718" s="20"/>
      <c r="R718" s="20"/>
      <c r="S718" s="120"/>
      <c r="T718" s="181" t="str">
        <f>Table3[[#This Row],[Column12]]</f>
        <v>Auto:</v>
      </c>
      <c r="U718" s="25"/>
      <c r="V718" s="51" t="str">
        <f>IF(Table3[[#This Row],[TagOrderMethod]]="Ratio:","plants per 1 tag",IF(Table3[[#This Row],[TagOrderMethod]]="tags included","",IF(Table3[[#This Row],[TagOrderMethod]]="Qty:","tags",IF(Table3[[#This Row],[TagOrderMethod]]="Auto:",IF(U718&lt;&gt;"","tags","")))))</f>
        <v/>
      </c>
      <c r="W718" s="17">
        <v>50</v>
      </c>
      <c r="X718" s="17" t="str">
        <f>IF(ISNUMBER(SEARCH("tag",Table3[[#This Row],[Notes]])), "Yes", "No")</f>
        <v>No</v>
      </c>
      <c r="Y718" s="17" t="str">
        <f>IF(Table3[[#This Row],[Column11]]="yes","tags included","Auto:")</f>
        <v>Auto:</v>
      </c>
      <c r="Z7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Row],[TagOrderMethod]]="Auto:",IF(U718&gt;0,U718,IF(COUNTBLANK(L718:S718)=8,"",(IF(Table3[[#This Row],[Column11]]&lt;&gt;"no",Table3[[#This Row],[Size]]*(SUM(Table3[[#This Row],[Date 1]:[Date 8]])),"")))),""))),(Table3[[#This Row],[Bundle]])),"")</f>
        <v/>
      </c>
      <c r="AB718" s="94" t="str">
        <f t="shared" si="12"/>
        <v/>
      </c>
      <c r="AC718" s="75"/>
      <c r="AD718" s="42"/>
      <c r="AE718" s="43"/>
      <c r="AF718" s="44"/>
      <c r="AG718" s="134" t="s">
        <v>21</v>
      </c>
      <c r="AH718" s="134" t="s">
        <v>21</v>
      </c>
      <c r="AI718" s="134" t="s">
        <v>21</v>
      </c>
      <c r="AJ718" s="134" t="s">
        <v>3013</v>
      </c>
      <c r="AK718" s="134" t="s">
        <v>3014</v>
      </c>
      <c r="AL718" s="134" t="s">
        <v>21</v>
      </c>
      <c r="AM718" s="134" t="b">
        <f>IF(AND(Table3[[#This Row],[Column68]]=TRUE,COUNTBLANK(Table3[[#This Row],[Date 1]:[Date 8]])=8),TRUE,FALSE)</f>
        <v>0</v>
      </c>
      <c r="AN718" s="134" t="b">
        <f>COUNTIF(Table3[[#This Row],[512]:[51]],"yes")&gt;0</f>
        <v>0</v>
      </c>
      <c r="AO718" s="45" t="str">
        <f>IF(Table3[[#This Row],[512]]="yes",Table3[[#This Row],[Column1]],"")</f>
        <v/>
      </c>
      <c r="AP718" s="45" t="str">
        <f>IF(Table3[[#This Row],[250]]="yes",Table3[[#This Row],[Column1.5]],"")</f>
        <v/>
      </c>
      <c r="AQ718" s="45" t="str">
        <f>IF(Table3[[#This Row],[288]]="yes",Table3[[#This Row],[Column2]],"")</f>
        <v/>
      </c>
      <c r="AR718" s="45" t="str">
        <f>IF(Table3[[#This Row],[144]]="yes",Table3[[#This Row],[Column3]],"")</f>
        <v/>
      </c>
      <c r="AS718" s="45" t="str">
        <f>IF(Table3[[#This Row],[26]]="yes",Table3[[#This Row],[Column4]],"")</f>
        <v/>
      </c>
      <c r="AT718" s="45" t="str">
        <f>IF(Table3[[#This Row],[51]]="yes",Table3[[#This Row],[Column5]],"")</f>
        <v/>
      </c>
      <c r="AU718" s="29" t="str">
        <f>IF(COUNTBLANK(Table3[[#This Row],[Date 1]:[Date 8]])=7,IF(Table3[[#This Row],[Column9]]&lt;&gt;"",IF(SUM(L718:S718)&lt;&gt;0,Table3[[#This Row],[Column9]],""),""),(SUBSTITUTE(TRIM(SUBSTITUTE(AO718&amp;","&amp;AP718&amp;","&amp;AQ718&amp;","&amp;AR718&amp;","&amp;AS718&amp;","&amp;AT718&amp;",",","," "))," ",", ")))</f>
        <v/>
      </c>
      <c r="AV718" s="35" t="str">
        <f>IF(COUNTBLANK(L718:AC718)&lt;&gt;13,IF(Table3[[#This Row],[Comments]]="Please order in multiples of 20. Minimum order of 100.",IF(COUNTBLANK(Table3[[#This Row],[Date 1]:[Order]])=12,"",1),1),IF(OR(F718="yes",G718="yes",H718="yes",I718="yes",J718="yes",K718="yes"="yes"),1,""))</f>
        <v/>
      </c>
    </row>
    <row r="719" spans="2:48" ht="36" thickBot="1" x14ac:dyDescent="0.4">
      <c r="B719" s="164">
        <v>8294</v>
      </c>
      <c r="C719" s="16" t="s">
        <v>3356</v>
      </c>
      <c r="D719" s="32" t="s">
        <v>1008</v>
      </c>
      <c r="E719" s="118"/>
      <c r="F719" s="119" t="s">
        <v>21</v>
      </c>
      <c r="G719" s="30" t="s">
        <v>21</v>
      </c>
      <c r="H719" s="30" t="s">
        <v>128</v>
      </c>
      <c r="I719" s="30" t="s">
        <v>128</v>
      </c>
      <c r="J719" s="30" t="s">
        <v>21</v>
      </c>
      <c r="K719" s="30" t="s">
        <v>21</v>
      </c>
      <c r="L719" s="22"/>
      <c r="M719" s="20"/>
      <c r="N719" s="20"/>
      <c r="O719" s="20"/>
      <c r="P719" s="20"/>
      <c r="Q719" s="20"/>
      <c r="R719" s="20"/>
      <c r="S719" s="120"/>
      <c r="T719" s="181" t="str">
        <f>Table3[[#This Row],[Column12]]</f>
        <v>Auto:</v>
      </c>
      <c r="U719" s="25"/>
      <c r="V719" s="51" t="str">
        <f>IF(Table3[[#This Row],[TagOrderMethod]]="Ratio:","plants per 1 tag",IF(Table3[[#This Row],[TagOrderMethod]]="tags included","",IF(Table3[[#This Row],[TagOrderMethod]]="Qty:","tags",IF(Table3[[#This Row],[TagOrderMethod]]="Auto:",IF(U719&lt;&gt;"","tags","")))))</f>
        <v/>
      </c>
      <c r="W719" s="17">
        <v>50</v>
      </c>
      <c r="X719" s="17" t="str">
        <f>IF(ISNUMBER(SEARCH("tag",Table3[[#This Row],[Notes]])), "Yes", "No")</f>
        <v>No</v>
      </c>
      <c r="Y719" s="17" t="str">
        <f>IF(Table3[[#This Row],[Column11]]="yes","tags included","Auto:")</f>
        <v>Auto:</v>
      </c>
      <c r="Z7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Row],[TagOrderMethod]]="Auto:",IF(U719&gt;0,U719,IF(COUNTBLANK(L719:S719)=8,"",(IF(Table3[[#This Row],[Column11]]&lt;&gt;"no",Table3[[#This Row],[Size]]*(SUM(Table3[[#This Row],[Date 1]:[Date 8]])),"")))),""))),(Table3[[#This Row],[Bundle]])),"")</f>
        <v/>
      </c>
      <c r="AB719" s="94" t="str">
        <f t="shared" si="12"/>
        <v/>
      </c>
      <c r="AC719" s="75"/>
      <c r="AD719" s="42"/>
      <c r="AE719" s="43"/>
      <c r="AF719" s="44"/>
      <c r="AG719" s="134" t="s">
        <v>21</v>
      </c>
      <c r="AH719" s="134" t="s">
        <v>21</v>
      </c>
      <c r="AI719" s="134" t="s">
        <v>5161</v>
      </c>
      <c r="AJ719" s="134" t="s">
        <v>5162</v>
      </c>
      <c r="AK719" s="134" t="s">
        <v>21</v>
      </c>
      <c r="AL719" s="134" t="s">
        <v>21</v>
      </c>
      <c r="AM719" s="134" t="b">
        <f>IF(AND(Table3[[#This Row],[Column68]]=TRUE,COUNTBLANK(Table3[[#This Row],[Date 1]:[Date 8]])=8),TRUE,FALSE)</f>
        <v>0</v>
      </c>
      <c r="AN719" s="134" t="b">
        <f>COUNTIF(Table3[[#This Row],[512]:[51]],"yes")&gt;0</f>
        <v>0</v>
      </c>
      <c r="AO719" s="45" t="str">
        <f>IF(Table3[[#This Row],[512]]="yes",Table3[[#This Row],[Column1]],"")</f>
        <v/>
      </c>
      <c r="AP719" s="45" t="str">
        <f>IF(Table3[[#This Row],[250]]="yes",Table3[[#This Row],[Column1.5]],"")</f>
        <v/>
      </c>
      <c r="AQ719" s="45" t="str">
        <f>IF(Table3[[#This Row],[288]]="yes",Table3[[#This Row],[Column2]],"")</f>
        <v/>
      </c>
      <c r="AR719" s="45" t="str">
        <f>IF(Table3[[#This Row],[144]]="yes",Table3[[#This Row],[Column3]],"")</f>
        <v/>
      </c>
      <c r="AS719" s="45" t="str">
        <f>IF(Table3[[#This Row],[26]]="yes",Table3[[#This Row],[Column4]],"")</f>
        <v/>
      </c>
      <c r="AT719" s="45" t="str">
        <f>IF(Table3[[#This Row],[51]]="yes",Table3[[#This Row],[Column5]],"")</f>
        <v/>
      </c>
      <c r="AU719" s="29" t="str">
        <f>IF(COUNTBLANK(Table3[[#This Row],[Date 1]:[Date 8]])=7,IF(Table3[[#This Row],[Column9]]&lt;&gt;"",IF(SUM(L719:S719)&lt;&gt;0,Table3[[#This Row],[Column9]],""),""),(SUBSTITUTE(TRIM(SUBSTITUTE(AO719&amp;","&amp;AP719&amp;","&amp;AQ719&amp;","&amp;AR719&amp;","&amp;AS719&amp;","&amp;AT719&amp;",",","," "))," ",", ")))</f>
        <v/>
      </c>
      <c r="AV719" s="35" t="str">
        <f>IF(COUNTBLANK(L719:AC719)&lt;&gt;13,IF(Table3[[#This Row],[Comments]]="Please order in multiples of 20. Minimum order of 100.",IF(COUNTBLANK(Table3[[#This Row],[Date 1]:[Order]])=12,"",1),1),IF(OR(F719="yes",G719="yes",H719="yes",I719="yes",J719="yes",K719="yes"="yes"),1,""))</f>
        <v/>
      </c>
    </row>
    <row r="720" spans="2:48" ht="36" thickBot="1" x14ac:dyDescent="0.4">
      <c r="B720" s="164">
        <v>8297</v>
      </c>
      <c r="C720" s="16" t="s">
        <v>3356</v>
      </c>
      <c r="D720" s="32" t="s">
        <v>783</v>
      </c>
      <c r="E720" s="118"/>
      <c r="F720" s="119" t="s">
        <v>21</v>
      </c>
      <c r="G720" s="30" t="s">
        <v>21</v>
      </c>
      <c r="H720" s="30" t="s">
        <v>128</v>
      </c>
      <c r="I720" s="30" t="s">
        <v>128</v>
      </c>
      <c r="J720" s="30" t="s">
        <v>21</v>
      </c>
      <c r="K720" s="30" t="s">
        <v>21</v>
      </c>
      <c r="L720" s="22"/>
      <c r="M720" s="20"/>
      <c r="N720" s="20"/>
      <c r="O720" s="20"/>
      <c r="P720" s="20"/>
      <c r="Q720" s="20"/>
      <c r="R720" s="20"/>
      <c r="S720" s="120"/>
      <c r="T720" s="181" t="str">
        <f>Table3[[#This Row],[Column12]]</f>
        <v>Auto:</v>
      </c>
      <c r="U720" s="25"/>
      <c r="V720" s="51" t="str">
        <f>IF(Table3[[#This Row],[TagOrderMethod]]="Ratio:","plants per 1 tag",IF(Table3[[#This Row],[TagOrderMethod]]="tags included","",IF(Table3[[#This Row],[TagOrderMethod]]="Qty:","tags",IF(Table3[[#This Row],[TagOrderMethod]]="Auto:",IF(U720&lt;&gt;"","tags","")))))</f>
        <v/>
      </c>
      <c r="W720" s="17">
        <v>50</v>
      </c>
      <c r="X720" s="17" t="str">
        <f>IF(ISNUMBER(SEARCH("tag",Table3[[#This Row],[Notes]])), "Yes", "No")</f>
        <v>No</v>
      </c>
      <c r="Y720" s="17" t="str">
        <f>IF(Table3[[#This Row],[Column11]]="yes","tags included","Auto:")</f>
        <v>Auto:</v>
      </c>
      <c r="Z7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Row],[TagOrderMethod]]="Auto:",IF(U720&gt;0,U720,IF(COUNTBLANK(L720:S720)=8,"",(IF(Table3[[#This Row],[Column11]]&lt;&gt;"no",Table3[[#This Row],[Size]]*(SUM(Table3[[#This Row],[Date 1]:[Date 8]])),"")))),""))),(Table3[[#This Row],[Bundle]])),"")</f>
        <v/>
      </c>
      <c r="AB720" s="94" t="str">
        <f t="shared" si="12"/>
        <v/>
      </c>
      <c r="AC720" s="75"/>
      <c r="AD720" s="42"/>
      <c r="AE720" s="43"/>
      <c r="AF720" s="44"/>
      <c r="AG720" s="134" t="s">
        <v>21</v>
      </c>
      <c r="AH720" s="134" t="s">
        <v>21</v>
      </c>
      <c r="AI720" s="134" t="s">
        <v>5163</v>
      </c>
      <c r="AJ720" s="134" t="s">
        <v>5164</v>
      </c>
      <c r="AK720" s="134" t="s">
        <v>21</v>
      </c>
      <c r="AL720" s="134" t="s">
        <v>21</v>
      </c>
      <c r="AM720" s="134" t="b">
        <f>IF(AND(Table3[[#This Row],[Column68]]=TRUE,COUNTBLANK(Table3[[#This Row],[Date 1]:[Date 8]])=8),TRUE,FALSE)</f>
        <v>0</v>
      </c>
      <c r="AN720" s="134" t="b">
        <f>COUNTIF(Table3[[#This Row],[512]:[51]],"yes")&gt;0</f>
        <v>0</v>
      </c>
      <c r="AO720" s="45" t="str">
        <f>IF(Table3[[#This Row],[512]]="yes",Table3[[#This Row],[Column1]],"")</f>
        <v/>
      </c>
      <c r="AP720" s="45" t="str">
        <f>IF(Table3[[#This Row],[250]]="yes",Table3[[#This Row],[Column1.5]],"")</f>
        <v/>
      </c>
      <c r="AQ720" s="45" t="str">
        <f>IF(Table3[[#This Row],[288]]="yes",Table3[[#This Row],[Column2]],"")</f>
        <v/>
      </c>
      <c r="AR720" s="45" t="str">
        <f>IF(Table3[[#This Row],[144]]="yes",Table3[[#This Row],[Column3]],"")</f>
        <v/>
      </c>
      <c r="AS720" s="45" t="str">
        <f>IF(Table3[[#This Row],[26]]="yes",Table3[[#This Row],[Column4]],"")</f>
        <v/>
      </c>
      <c r="AT720" s="45" t="str">
        <f>IF(Table3[[#This Row],[51]]="yes",Table3[[#This Row],[Column5]],"")</f>
        <v/>
      </c>
      <c r="AU720" s="29" t="str">
        <f>IF(COUNTBLANK(Table3[[#This Row],[Date 1]:[Date 8]])=7,IF(Table3[[#This Row],[Column9]]&lt;&gt;"",IF(SUM(L720:S720)&lt;&gt;0,Table3[[#This Row],[Column9]],""),""),(SUBSTITUTE(TRIM(SUBSTITUTE(AO720&amp;","&amp;AP720&amp;","&amp;AQ720&amp;","&amp;AR720&amp;","&amp;AS720&amp;","&amp;AT720&amp;",",","," "))," ",", ")))</f>
        <v/>
      </c>
      <c r="AV720" s="35" t="str">
        <f>IF(COUNTBLANK(L720:AC720)&lt;&gt;13,IF(Table3[[#This Row],[Comments]]="Please order in multiples of 20. Minimum order of 100.",IF(COUNTBLANK(Table3[[#This Row],[Date 1]:[Order]])=12,"",1),1),IF(OR(F720="yes",G720="yes",H720="yes",I720="yes",J720="yes",K720="yes"="yes"),1,""))</f>
        <v/>
      </c>
    </row>
    <row r="721" spans="2:48" ht="36" thickBot="1" x14ac:dyDescent="0.4">
      <c r="B721" s="164">
        <v>6700</v>
      </c>
      <c r="C721" s="16" t="s">
        <v>3356</v>
      </c>
      <c r="D721" s="32" t="s">
        <v>175</v>
      </c>
      <c r="E721" s="118"/>
      <c r="F721" s="119" t="s">
        <v>21</v>
      </c>
      <c r="G721" s="30" t="s">
        <v>21</v>
      </c>
      <c r="H721" s="30" t="s">
        <v>21</v>
      </c>
      <c r="I721" s="30" t="s">
        <v>128</v>
      </c>
      <c r="J721" s="30" t="s">
        <v>128</v>
      </c>
      <c r="K721" s="30" t="s">
        <v>21</v>
      </c>
      <c r="L721" s="22"/>
      <c r="M721" s="20"/>
      <c r="N721" s="20"/>
      <c r="O721" s="20"/>
      <c r="P721" s="20"/>
      <c r="Q721" s="20"/>
      <c r="R721" s="20"/>
      <c r="S721" s="120"/>
      <c r="T721" s="181" t="str">
        <f>Table3[[#This Row],[Column12]]</f>
        <v>Auto:</v>
      </c>
      <c r="U721" s="25"/>
      <c r="V721" s="51" t="str">
        <f>IF(Table3[[#This Row],[TagOrderMethod]]="Ratio:","plants per 1 tag",IF(Table3[[#This Row],[TagOrderMethod]]="tags included","",IF(Table3[[#This Row],[TagOrderMethod]]="Qty:","tags",IF(Table3[[#This Row],[TagOrderMethod]]="Auto:",IF(U721&lt;&gt;"","tags","")))))</f>
        <v/>
      </c>
      <c r="W721" s="17">
        <v>50</v>
      </c>
      <c r="X721" s="17" t="str">
        <f>IF(ISNUMBER(SEARCH("tag",Table3[[#This Row],[Notes]])), "Yes", "No")</f>
        <v>No</v>
      </c>
      <c r="Y721" s="17" t="str">
        <f>IF(Table3[[#This Row],[Column11]]="yes","tags included","Auto:")</f>
        <v>Auto:</v>
      </c>
      <c r="Z7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Row],[TagOrderMethod]]="Auto:",IF(U721&gt;0,U721,IF(COUNTBLANK(L721:S721)=8,"",(IF(Table3[[#This Row],[Column11]]&lt;&gt;"no",Table3[[#This Row],[Size]]*(SUM(Table3[[#This Row],[Date 1]:[Date 8]])),"")))),""))),(Table3[[#This Row],[Bundle]])),"")</f>
        <v/>
      </c>
      <c r="AB721" s="94" t="str">
        <f t="shared" si="12"/>
        <v/>
      </c>
      <c r="AC721" s="75"/>
      <c r="AD721" s="42"/>
      <c r="AE721" s="43"/>
      <c r="AF721" s="44"/>
      <c r="AG721" s="134" t="s">
        <v>21</v>
      </c>
      <c r="AH721" s="134" t="s">
        <v>21</v>
      </c>
      <c r="AI721" s="134" t="s">
        <v>21</v>
      </c>
      <c r="AJ721" s="134" t="s">
        <v>3015</v>
      </c>
      <c r="AK721" s="134" t="s">
        <v>3016</v>
      </c>
      <c r="AL721" s="134" t="s">
        <v>21</v>
      </c>
      <c r="AM721" s="134" t="b">
        <f>IF(AND(Table3[[#This Row],[Column68]]=TRUE,COUNTBLANK(Table3[[#This Row],[Date 1]:[Date 8]])=8),TRUE,FALSE)</f>
        <v>0</v>
      </c>
      <c r="AN721" s="134" t="b">
        <f>COUNTIF(Table3[[#This Row],[512]:[51]],"yes")&gt;0</f>
        <v>0</v>
      </c>
      <c r="AO721" s="45" t="str">
        <f>IF(Table3[[#This Row],[512]]="yes",Table3[[#This Row],[Column1]],"")</f>
        <v/>
      </c>
      <c r="AP721" s="45" t="str">
        <f>IF(Table3[[#This Row],[250]]="yes",Table3[[#This Row],[Column1.5]],"")</f>
        <v/>
      </c>
      <c r="AQ721" s="45" t="str">
        <f>IF(Table3[[#This Row],[288]]="yes",Table3[[#This Row],[Column2]],"")</f>
        <v/>
      </c>
      <c r="AR721" s="45" t="str">
        <f>IF(Table3[[#This Row],[144]]="yes",Table3[[#This Row],[Column3]],"")</f>
        <v/>
      </c>
      <c r="AS721" s="45" t="str">
        <f>IF(Table3[[#This Row],[26]]="yes",Table3[[#This Row],[Column4]],"")</f>
        <v/>
      </c>
      <c r="AT721" s="45" t="str">
        <f>IF(Table3[[#This Row],[51]]="yes",Table3[[#This Row],[Column5]],"")</f>
        <v/>
      </c>
      <c r="AU721" s="29" t="str">
        <f>IF(COUNTBLANK(Table3[[#This Row],[Date 1]:[Date 8]])=7,IF(Table3[[#This Row],[Column9]]&lt;&gt;"",IF(SUM(L721:S721)&lt;&gt;0,Table3[[#This Row],[Column9]],""),""),(SUBSTITUTE(TRIM(SUBSTITUTE(AO721&amp;","&amp;AP721&amp;","&amp;AQ721&amp;","&amp;AR721&amp;","&amp;AS721&amp;","&amp;AT721&amp;",",","," "))," ",", ")))</f>
        <v/>
      </c>
      <c r="AV721" s="35" t="str">
        <f>IF(COUNTBLANK(L721:AC721)&lt;&gt;13,IF(Table3[[#This Row],[Comments]]="Please order in multiples of 20. Minimum order of 100.",IF(COUNTBLANK(Table3[[#This Row],[Date 1]:[Order]])=12,"",1),1),IF(OR(F721="yes",G721="yes",H721="yes",I721="yes",J721="yes",K721="yes"="yes"),1,""))</f>
        <v/>
      </c>
    </row>
    <row r="722" spans="2:48" ht="36" thickBot="1" x14ac:dyDescent="0.4">
      <c r="B722" s="164">
        <v>6705</v>
      </c>
      <c r="C722" s="16" t="s">
        <v>3356</v>
      </c>
      <c r="D722" s="32" t="s">
        <v>3363</v>
      </c>
      <c r="E722" s="118"/>
      <c r="F722" s="119" t="s">
        <v>21</v>
      </c>
      <c r="G722" s="30" t="s">
        <v>21</v>
      </c>
      <c r="H722" s="30" t="s">
        <v>21</v>
      </c>
      <c r="I722" s="30" t="s">
        <v>128</v>
      </c>
      <c r="J722" s="30" t="s">
        <v>128</v>
      </c>
      <c r="K722" s="30" t="s">
        <v>21</v>
      </c>
      <c r="L722" s="22"/>
      <c r="M722" s="20"/>
      <c r="N722" s="20"/>
      <c r="O722" s="20"/>
      <c r="P722" s="20"/>
      <c r="Q722" s="20"/>
      <c r="R722" s="20"/>
      <c r="S722" s="120"/>
      <c r="T722" s="181" t="str">
        <f>Table3[[#This Row],[Column12]]</f>
        <v>Auto:</v>
      </c>
      <c r="U722" s="25"/>
      <c r="V722" s="51" t="str">
        <f>IF(Table3[[#This Row],[TagOrderMethod]]="Ratio:","plants per 1 tag",IF(Table3[[#This Row],[TagOrderMethod]]="tags included","",IF(Table3[[#This Row],[TagOrderMethod]]="Qty:","tags",IF(Table3[[#This Row],[TagOrderMethod]]="Auto:",IF(U722&lt;&gt;"","tags","")))))</f>
        <v/>
      </c>
      <c r="W722" s="17">
        <v>50</v>
      </c>
      <c r="X722" s="17" t="str">
        <f>IF(ISNUMBER(SEARCH("tag",Table3[[#This Row],[Notes]])), "Yes", "No")</f>
        <v>No</v>
      </c>
      <c r="Y722" s="17" t="str">
        <f>IF(Table3[[#This Row],[Column11]]="yes","tags included","Auto:")</f>
        <v>Auto:</v>
      </c>
      <c r="Z7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Row],[TagOrderMethod]]="Auto:",IF(U722&gt;0,U722,IF(COUNTBLANK(L722:S722)=8,"",(IF(Table3[[#This Row],[Column11]]&lt;&gt;"no",Table3[[#This Row],[Size]]*(SUM(Table3[[#This Row],[Date 1]:[Date 8]])),"")))),""))),(Table3[[#This Row],[Bundle]])),"")</f>
        <v/>
      </c>
      <c r="AB722" s="94" t="str">
        <f t="shared" si="12"/>
        <v/>
      </c>
      <c r="AC722" s="75"/>
      <c r="AD722" s="42"/>
      <c r="AE722" s="43"/>
      <c r="AF722" s="44"/>
      <c r="AG722" s="134" t="s">
        <v>21</v>
      </c>
      <c r="AH722" s="134" t="s">
        <v>21</v>
      </c>
      <c r="AI722" s="134" t="s">
        <v>21</v>
      </c>
      <c r="AJ722" s="134" t="s">
        <v>5165</v>
      </c>
      <c r="AK722" s="134" t="s">
        <v>5166</v>
      </c>
      <c r="AL722" s="134" t="s">
        <v>21</v>
      </c>
      <c r="AM722" s="134" t="b">
        <f>IF(AND(Table3[[#This Row],[Column68]]=TRUE,COUNTBLANK(Table3[[#This Row],[Date 1]:[Date 8]])=8),TRUE,FALSE)</f>
        <v>0</v>
      </c>
      <c r="AN722" s="134" t="b">
        <f>COUNTIF(Table3[[#This Row],[512]:[51]],"yes")&gt;0</f>
        <v>0</v>
      </c>
      <c r="AO722" s="45" t="str">
        <f>IF(Table3[[#This Row],[512]]="yes",Table3[[#This Row],[Column1]],"")</f>
        <v/>
      </c>
      <c r="AP722" s="45" t="str">
        <f>IF(Table3[[#This Row],[250]]="yes",Table3[[#This Row],[Column1.5]],"")</f>
        <v/>
      </c>
      <c r="AQ722" s="45" t="str">
        <f>IF(Table3[[#This Row],[288]]="yes",Table3[[#This Row],[Column2]],"")</f>
        <v/>
      </c>
      <c r="AR722" s="45" t="str">
        <f>IF(Table3[[#This Row],[144]]="yes",Table3[[#This Row],[Column3]],"")</f>
        <v/>
      </c>
      <c r="AS722" s="45" t="str">
        <f>IF(Table3[[#This Row],[26]]="yes",Table3[[#This Row],[Column4]],"")</f>
        <v/>
      </c>
      <c r="AT722" s="45" t="str">
        <f>IF(Table3[[#This Row],[51]]="yes",Table3[[#This Row],[Column5]],"")</f>
        <v/>
      </c>
      <c r="AU722" s="29" t="str">
        <f>IF(COUNTBLANK(Table3[[#This Row],[Date 1]:[Date 8]])=7,IF(Table3[[#This Row],[Column9]]&lt;&gt;"",IF(SUM(L722:S722)&lt;&gt;0,Table3[[#This Row],[Column9]],""),""),(SUBSTITUTE(TRIM(SUBSTITUTE(AO722&amp;","&amp;AP722&amp;","&amp;AQ722&amp;","&amp;AR722&amp;","&amp;AS722&amp;","&amp;AT722&amp;",",","," "))," ",", ")))</f>
        <v/>
      </c>
      <c r="AV722" s="35" t="str">
        <f>IF(COUNTBLANK(L722:AC722)&lt;&gt;13,IF(Table3[[#This Row],[Comments]]="Please order in multiples of 20. Minimum order of 100.",IF(COUNTBLANK(Table3[[#This Row],[Date 1]:[Order]])=12,"",1),1),IF(OR(F722="yes",G722="yes",H722="yes",I722="yes",J722="yes",K722="yes"="yes"),1,""))</f>
        <v/>
      </c>
    </row>
    <row r="723" spans="2:48" ht="36" thickBot="1" x14ac:dyDescent="0.4">
      <c r="B723" s="164">
        <v>6710</v>
      </c>
      <c r="C723" s="16" t="s">
        <v>3356</v>
      </c>
      <c r="D723" s="32" t="s">
        <v>1009</v>
      </c>
      <c r="E723" s="118"/>
      <c r="F723" s="119" t="s">
        <v>21</v>
      </c>
      <c r="G723" s="30" t="s">
        <v>21</v>
      </c>
      <c r="H723" s="30" t="s">
        <v>21</v>
      </c>
      <c r="I723" s="30" t="s">
        <v>128</v>
      </c>
      <c r="J723" s="30" t="s">
        <v>128</v>
      </c>
      <c r="K723" s="30" t="s">
        <v>21</v>
      </c>
      <c r="L723" s="22"/>
      <c r="M723" s="20"/>
      <c r="N723" s="20"/>
      <c r="O723" s="20"/>
      <c r="P723" s="20"/>
      <c r="Q723" s="20"/>
      <c r="R723" s="20"/>
      <c r="S723" s="120"/>
      <c r="T723" s="181" t="str">
        <f>Table3[[#This Row],[Column12]]</f>
        <v>Auto:</v>
      </c>
      <c r="U723" s="25"/>
      <c r="V723" s="51" t="str">
        <f>IF(Table3[[#This Row],[TagOrderMethod]]="Ratio:","plants per 1 tag",IF(Table3[[#This Row],[TagOrderMethod]]="tags included","",IF(Table3[[#This Row],[TagOrderMethod]]="Qty:","tags",IF(Table3[[#This Row],[TagOrderMethod]]="Auto:",IF(U723&lt;&gt;"","tags","")))))</f>
        <v/>
      </c>
      <c r="W723" s="17">
        <v>50</v>
      </c>
      <c r="X723" s="17" t="str">
        <f>IF(ISNUMBER(SEARCH("tag",Table3[[#This Row],[Notes]])), "Yes", "No")</f>
        <v>No</v>
      </c>
      <c r="Y723" s="17" t="str">
        <f>IF(Table3[[#This Row],[Column11]]="yes","tags included","Auto:")</f>
        <v>Auto:</v>
      </c>
      <c r="Z7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Row],[TagOrderMethod]]="Auto:",IF(U723&gt;0,U723,IF(COUNTBLANK(L723:S723)=8,"",(IF(Table3[[#This Row],[Column11]]&lt;&gt;"no",Table3[[#This Row],[Size]]*(SUM(Table3[[#This Row],[Date 1]:[Date 8]])),"")))),""))),(Table3[[#This Row],[Bundle]])),"")</f>
        <v/>
      </c>
      <c r="AB723" s="94" t="str">
        <f t="shared" si="12"/>
        <v/>
      </c>
      <c r="AC723" s="75"/>
      <c r="AD723" s="42"/>
      <c r="AE723" s="43"/>
      <c r="AF723" s="44"/>
      <c r="AG723" s="134" t="s">
        <v>21</v>
      </c>
      <c r="AH723" s="134" t="s">
        <v>21</v>
      </c>
      <c r="AI723" s="134" t="s">
        <v>21</v>
      </c>
      <c r="AJ723" s="134" t="s">
        <v>5167</v>
      </c>
      <c r="AK723" s="134" t="s">
        <v>5168</v>
      </c>
      <c r="AL723" s="134" t="s">
        <v>21</v>
      </c>
      <c r="AM723" s="134" t="b">
        <f>IF(AND(Table3[[#This Row],[Column68]]=TRUE,COUNTBLANK(Table3[[#This Row],[Date 1]:[Date 8]])=8),TRUE,FALSE)</f>
        <v>0</v>
      </c>
      <c r="AN723" s="134" t="b">
        <f>COUNTIF(Table3[[#This Row],[512]:[51]],"yes")&gt;0</f>
        <v>0</v>
      </c>
      <c r="AO723" s="45" t="str">
        <f>IF(Table3[[#This Row],[512]]="yes",Table3[[#This Row],[Column1]],"")</f>
        <v/>
      </c>
      <c r="AP723" s="45" t="str">
        <f>IF(Table3[[#This Row],[250]]="yes",Table3[[#This Row],[Column1.5]],"")</f>
        <v/>
      </c>
      <c r="AQ723" s="45" t="str">
        <f>IF(Table3[[#This Row],[288]]="yes",Table3[[#This Row],[Column2]],"")</f>
        <v/>
      </c>
      <c r="AR723" s="45" t="str">
        <f>IF(Table3[[#This Row],[144]]="yes",Table3[[#This Row],[Column3]],"")</f>
        <v/>
      </c>
      <c r="AS723" s="45" t="str">
        <f>IF(Table3[[#This Row],[26]]="yes",Table3[[#This Row],[Column4]],"")</f>
        <v/>
      </c>
      <c r="AT723" s="45" t="str">
        <f>IF(Table3[[#This Row],[51]]="yes",Table3[[#This Row],[Column5]],"")</f>
        <v/>
      </c>
      <c r="AU723" s="29" t="str">
        <f>IF(COUNTBLANK(Table3[[#This Row],[Date 1]:[Date 8]])=7,IF(Table3[[#This Row],[Column9]]&lt;&gt;"",IF(SUM(L723:S723)&lt;&gt;0,Table3[[#This Row],[Column9]],""),""),(SUBSTITUTE(TRIM(SUBSTITUTE(AO723&amp;","&amp;AP723&amp;","&amp;AQ723&amp;","&amp;AR723&amp;","&amp;AS723&amp;","&amp;AT723&amp;",",","," "))," ",", ")))</f>
        <v/>
      </c>
      <c r="AV723" s="35" t="str">
        <f>IF(COUNTBLANK(L723:AC723)&lt;&gt;13,IF(Table3[[#This Row],[Comments]]="Please order in multiples of 20. Minimum order of 100.",IF(COUNTBLANK(Table3[[#This Row],[Date 1]:[Order]])=12,"",1),1),IF(OR(F723="yes",G723="yes",H723="yes",I723="yes",J723="yes",K723="yes"="yes"),1,""))</f>
        <v/>
      </c>
    </row>
    <row r="724" spans="2:48" ht="36" thickBot="1" x14ac:dyDescent="0.4">
      <c r="B724" s="164">
        <v>8303</v>
      </c>
      <c r="C724" s="16" t="s">
        <v>3356</v>
      </c>
      <c r="D724" s="32" t="s">
        <v>520</v>
      </c>
      <c r="E724" s="118"/>
      <c r="F724" s="119" t="s">
        <v>21</v>
      </c>
      <c r="G724" s="30" t="s">
        <v>21</v>
      </c>
      <c r="H724" s="30" t="s">
        <v>128</v>
      </c>
      <c r="I724" s="30" t="s">
        <v>128</v>
      </c>
      <c r="J724" s="30" t="s">
        <v>21</v>
      </c>
      <c r="K724" s="30" t="s">
        <v>21</v>
      </c>
      <c r="L724" s="22"/>
      <c r="M724" s="20"/>
      <c r="N724" s="20"/>
      <c r="O724" s="20"/>
      <c r="P724" s="20"/>
      <c r="Q724" s="20"/>
      <c r="R724" s="20"/>
      <c r="S724" s="120"/>
      <c r="T724" s="181" t="str">
        <f>Table3[[#This Row],[Column12]]</f>
        <v>Auto:</v>
      </c>
      <c r="U724" s="25"/>
      <c r="V724" s="51" t="str">
        <f>IF(Table3[[#This Row],[TagOrderMethod]]="Ratio:","plants per 1 tag",IF(Table3[[#This Row],[TagOrderMethod]]="tags included","",IF(Table3[[#This Row],[TagOrderMethod]]="Qty:","tags",IF(Table3[[#This Row],[TagOrderMethod]]="Auto:",IF(U724&lt;&gt;"","tags","")))))</f>
        <v/>
      </c>
      <c r="W724" s="17">
        <v>50</v>
      </c>
      <c r="X724" s="17" t="str">
        <f>IF(ISNUMBER(SEARCH("tag",Table3[[#This Row],[Notes]])), "Yes", "No")</f>
        <v>No</v>
      </c>
      <c r="Y724" s="17" t="str">
        <f>IF(Table3[[#This Row],[Column11]]="yes","tags included","Auto:")</f>
        <v>Auto:</v>
      </c>
      <c r="Z7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Row],[TagOrderMethod]]="Auto:",IF(U724&gt;0,U724,IF(COUNTBLANK(L724:S724)=8,"",(IF(Table3[[#This Row],[Column11]]&lt;&gt;"no",Table3[[#This Row],[Size]]*(SUM(Table3[[#This Row],[Date 1]:[Date 8]])),"")))),""))),(Table3[[#This Row],[Bundle]])),"")</f>
        <v/>
      </c>
      <c r="AB724" s="94" t="str">
        <f t="shared" si="12"/>
        <v/>
      </c>
      <c r="AC724" s="75"/>
      <c r="AD724" s="42"/>
      <c r="AE724" s="43"/>
      <c r="AF724" s="44"/>
      <c r="AG724" s="134" t="s">
        <v>21</v>
      </c>
      <c r="AH724" s="134" t="s">
        <v>21</v>
      </c>
      <c r="AI724" s="134" t="s">
        <v>5169</v>
      </c>
      <c r="AJ724" s="134" t="s">
        <v>5170</v>
      </c>
      <c r="AK724" s="134" t="s">
        <v>21</v>
      </c>
      <c r="AL724" s="134" t="s">
        <v>21</v>
      </c>
      <c r="AM724" s="134" t="b">
        <f>IF(AND(Table3[[#This Row],[Column68]]=TRUE,COUNTBLANK(Table3[[#This Row],[Date 1]:[Date 8]])=8),TRUE,FALSE)</f>
        <v>0</v>
      </c>
      <c r="AN724" s="134" t="b">
        <f>COUNTIF(Table3[[#This Row],[512]:[51]],"yes")&gt;0</f>
        <v>0</v>
      </c>
      <c r="AO724" s="45" t="str">
        <f>IF(Table3[[#This Row],[512]]="yes",Table3[[#This Row],[Column1]],"")</f>
        <v/>
      </c>
      <c r="AP724" s="45" t="str">
        <f>IF(Table3[[#This Row],[250]]="yes",Table3[[#This Row],[Column1.5]],"")</f>
        <v/>
      </c>
      <c r="AQ724" s="45" t="str">
        <f>IF(Table3[[#This Row],[288]]="yes",Table3[[#This Row],[Column2]],"")</f>
        <v/>
      </c>
      <c r="AR724" s="45" t="str">
        <f>IF(Table3[[#This Row],[144]]="yes",Table3[[#This Row],[Column3]],"")</f>
        <v/>
      </c>
      <c r="AS724" s="45" t="str">
        <f>IF(Table3[[#This Row],[26]]="yes",Table3[[#This Row],[Column4]],"")</f>
        <v/>
      </c>
      <c r="AT724" s="45" t="str">
        <f>IF(Table3[[#This Row],[51]]="yes",Table3[[#This Row],[Column5]],"")</f>
        <v/>
      </c>
      <c r="AU724" s="29" t="str">
        <f>IF(COUNTBLANK(Table3[[#This Row],[Date 1]:[Date 8]])=7,IF(Table3[[#This Row],[Column9]]&lt;&gt;"",IF(SUM(L724:S724)&lt;&gt;0,Table3[[#This Row],[Column9]],""),""),(SUBSTITUTE(TRIM(SUBSTITUTE(AO724&amp;","&amp;AP724&amp;","&amp;AQ724&amp;","&amp;AR724&amp;","&amp;AS724&amp;","&amp;AT724&amp;",",","," "))," ",", ")))</f>
        <v/>
      </c>
      <c r="AV724" s="35" t="str">
        <f>IF(COUNTBLANK(L724:AC724)&lt;&gt;13,IF(Table3[[#This Row],[Comments]]="Please order in multiples of 20. Minimum order of 100.",IF(COUNTBLANK(Table3[[#This Row],[Date 1]:[Order]])=12,"",1),1),IF(OR(F724="yes",G724="yes",H724="yes",I724="yes",J724="yes",K724="yes"="yes"),1,""))</f>
        <v/>
      </c>
    </row>
    <row r="725" spans="2:48" ht="36" thickBot="1" x14ac:dyDescent="0.4">
      <c r="B725" s="164">
        <v>6715</v>
      </c>
      <c r="C725" s="16" t="s">
        <v>3356</v>
      </c>
      <c r="D725" s="32" t="s">
        <v>3364</v>
      </c>
      <c r="E725" s="118"/>
      <c r="F725" s="119" t="s">
        <v>21</v>
      </c>
      <c r="G725" s="30" t="s">
        <v>21</v>
      </c>
      <c r="H725" s="30" t="s">
        <v>21</v>
      </c>
      <c r="I725" s="30" t="s">
        <v>21</v>
      </c>
      <c r="J725" s="30" t="s">
        <v>128</v>
      </c>
      <c r="K725" s="30" t="s">
        <v>21</v>
      </c>
      <c r="L725" s="22"/>
      <c r="M725" s="20"/>
      <c r="N725" s="20"/>
      <c r="O725" s="20"/>
      <c r="P725" s="20"/>
      <c r="Q725" s="20"/>
      <c r="R725" s="20"/>
      <c r="S725" s="120"/>
      <c r="T725" s="181" t="str">
        <f>Table3[[#This Row],[Column12]]</f>
        <v>Auto:</v>
      </c>
      <c r="U725" s="25"/>
      <c r="V725" s="51" t="str">
        <f>IF(Table3[[#This Row],[TagOrderMethod]]="Ratio:","plants per 1 tag",IF(Table3[[#This Row],[TagOrderMethod]]="tags included","",IF(Table3[[#This Row],[TagOrderMethod]]="Qty:","tags",IF(Table3[[#This Row],[TagOrderMethod]]="Auto:",IF(U725&lt;&gt;"","tags","")))))</f>
        <v/>
      </c>
      <c r="W725" s="17">
        <v>50</v>
      </c>
      <c r="X725" s="17" t="str">
        <f>IF(ISNUMBER(SEARCH("tag",Table3[[#This Row],[Notes]])), "Yes", "No")</f>
        <v>No</v>
      </c>
      <c r="Y725" s="17" t="str">
        <f>IF(Table3[[#This Row],[Column11]]="yes","tags included","Auto:")</f>
        <v>Auto:</v>
      </c>
      <c r="Z7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Row],[TagOrderMethod]]="Auto:",IF(U725&gt;0,U725,IF(COUNTBLANK(L725:S725)=8,"",(IF(Table3[[#This Row],[Column11]]&lt;&gt;"no",Table3[[#This Row],[Size]]*(SUM(Table3[[#This Row],[Date 1]:[Date 8]])),"")))),""))),(Table3[[#This Row],[Bundle]])),"")</f>
        <v/>
      </c>
      <c r="AB725" s="94" t="str">
        <f t="shared" si="12"/>
        <v/>
      </c>
      <c r="AC725" s="75"/>
      <c r="AD725" s="42"/>
      <c r="AE725" s="43"/>
      <c r="AF725" s="44"/>
      <c r="AG725" s="134" t="s">
        <v>21</v>
      </c>
      <c r="AH725" s="134" t="s">
        <v>21</v>
      </c>
      <c r="AI725" s="134" t="s">
        <v>21</v>
      </c>
      <c r="AJ725" s="134" t="s">
        <v>21</v>
      </c>
      <c r="AK725" s="134" t="s">
        <v>5171</v>
      </c>
      <c r="AL725" s="134" t="s">
        <v>21</v>
      </c>
      <c r="AM725" s="134" t="b">
        <f>IF(AND(Table3[[#This Row],[Column68]]=TRUE,COUNTBLANK(Table3[[#This Row],[Date 1]:[Date 8]])=8),TRUE,FALSE)</f>
        <v>0</v>
      </c>
      <c r="AN725" s="134" t="b">
        <f>COUNTIF(Table3[[#This Row],[512]:[51]],"yes")&gt;0</f>
        <v>0</v>
      </c>
      <c r="AO725" s="45" t="str">
        <f>IF(Table3[[#This Row],[512]]="yes",Table3[[#This Row],[Column1]],"")</f>
        <v/>
      </c>
      <c r="AP725" s="45" t="str">
        <f>IF(Table3[[#This Row],[250]]="yes",Table3[[#This Row],[Column1.5]],"")</f>
        <v/>
      </c>
      <c r="AQ725" s="45" t="str">
        <f>IF(Table3[[#This Row],[288]]="yes",Table3[[#This Row],[Column2]],"")</f>
        <v/>
      </c>
      <c r="AR725" s="45" t="str">
        <f>IF(Table3[[#This Row],[144]]="yes",Table3[[#This Row],[Column3]],"")</f>
        <v/>
      </c>
      <c r="AS725" s="45" t="str">
        <f>IF(Table3[[#This Row],[26]]="yes",Table3[[#This Row],[Column4]],"")</f>
        <v/>
      </c>
      <c r="AT725" s="45" t="str">
        <f>IF(Table3[[#This Row],[51]]="yes",Table3[[#This Row],[Column5]],"")</f>
        <v/>
      </c>
      <c r="AU725" s="29" t="str">
        <f>IF(COUNTBLANK(Table3[[#This Row],[Date 1]:[Date 8]])=7,IF(Table3[[#This Row],[Column9]]&lt;&gt;"",IF(SUM(L725:S725)&lt;&gt;0,Table3[[#This Row],[Column9]],""),""),(SUBSTITUTE(TRIM(SUBSTITUTE(AO725&amp;","&amp;AP725&amp;","&amp;AQ725&amp;","&amp;AR725&amp;","&amp;AS725&amp;","&amp;AT725&amp;",",","," "))," ",", ")))</f>
        <v/>
      </c>
      <c r="AV725" s="35" t="str">
        <f>IF(COUNTBLANK(L725:AC725)&lt;&gt;13,IF(Table3[[#This Row],[Comments]]="Please order in multiples of 20. Minimum order of 100.",IF(COUNTBLANK(Table3[[#This Row],[Date 1]:[Order]])=12,"",1),1),IF(OR(F725="yes",G725="yes",H725="yes",I725="yes",J725="yes",K725="yes"="yes"),1,""))</f>
        <v/>
      </c>
    </row>
    <row r="726" spans="2:48" ht="36" thickBot="1" x14ac:dyDescent="0.4">
      <c r="B726" s="164">
        <v>6720</v>
      </c>
      <c r="C726" s="16" t="s">
        <v>3356</v>
      </c>
      <c r="D726" s="32" t="s">
        <v>1634</v>
      </c>
      <c r="E726" s="118"/>
      <c r="F726" s="119" t="s">
        <v>21</v>
      </c>
      <c r="G726" s="30" t="s">
        <v>21</v>
      </c>
      <c r="H726" s="30" t="s">
        <v>21</v>
      </c>
      <c r="I726" s="30" t="s">
        <v>128</v>
      </c>
      <c r="J726" s="30" t="s">
        <v>128</v>
      </c>
      <c r="K726" s="30" t="s">
        <v>21</v>
      </c>
      <c r="L726" s="22"/>
      <c r="M726" s="20"/>
      <c r="N726" s="20"/>
      <c r="O726" s="20"/>
      <c r="P726" s="20"/>
      <c r="Q726" s="20"/>
      <c r="R726" s="20"/>
      <c r="S726" s="120"/>
      <c r="T726" s="181" t="str">
        <f>Table3[[#This Row],[Column12]]</f>
        <v>Auto:</v>
      </c>
      <c r="U726" s="25"/>
      <c r="V726" s="51" t="str">
        <f>IF(Table3[[#This Row],[TagOrderMethod]]="Ratio:","plants per 1 tag",IF(Table3[[#This Row],[TagOrderMethod]]="tags included","",IF(Table3[[#This Row],[TagOrderMethod]]="Qty:","tags",IF(Table3[[#This Row],[TagOrderMethod]]="Auto:",IF(U726&lt;&gt;"","tags","")))))</f>
        <v/>
      </c>
      <c r="W726" s="17">
        <v>50</v>
      </c>
      <c r="X726" s="17" t="str">
        <f>IF(ISNUMBER(SEARCH("tag",Table3[[#This Row],[Notes]])), "Yes", "No")</f>
        <v>No</v>
      </c>
      <c r="Y726" s="17" t="str">
        <f>IF(Table3[[#This Row],[Column11]]="yes","tags included","Auto:")</f>
        <v>Auto:</v>
      </c>
      <c r="Z7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Row],[TagOrderMethod]]="Auto:",IF(U726&gt;0,U726,IF(COUNTBLANK(L726:S726)=8,"",(IF(Table3[[#This Row],[Column11]]&lt;&gt;"no",Table3[[#This Row],[Size]]*(SUM(Table3[[#This Row],[Date 1]:[Date 8]])),"")))),""))),(Table3[[#This Row],[Bundle]])),"")</f>
        <v/>
      </c>
      <c r="AB726" s="94" t="str">
        <f t="shared" si="12"/>
        <v/>
      </c>
      <c r="AC726" s="75"/>
      <c r="AD726" s="42"/>
      <c r="AE726" s="43"/>
      <c r="AF726" s="44"/>
      <c r="AG726" s="134" t="s">
        <v>21</v>
      </c>
      <c r="AH726" s="134" t="s">
        <v>21</v>
      </c>
      <c r="AI726" s="134" t="s">
        <v>21</v>
      </c>
      <c r="AJ726" s="134" t="s">
        <v>2084</v>
      </c>
      <c r="AK726" s="134" t="s">
        <v>2085</v>
      </c>
      <c r="AL726" s="134" t="s">
        <v>21</v>
      </c>
      <c r="AM726" s="134" t="b">
        <f>IF(AND(Table3[[#This Row],[Column68]]=TRUE,COUNTBLANK(Table3[[#This Row],[Date 1]:[Date 8]])=8),TRUE,FALSE)</f>
        <v>0</v>
      </c>
      <c r="AN726" s="134" t="b">
        <f>COUNTIF(Table3[[#This Row],[512]:[51]],"yes")&gt;0</f>
        <v>0</v>
      </c>
      <c r="AO726" s="45" t="str">
        <f>IF(Table3[[#This Row],[512]]="yes",Table3[[#This Row],[Column1]],"")</f>
        <v/>
      </c>
      <c r="AP726" s="45" t="str">
        <f>IF(Table3[[#This Row],[250]]="yes",Table3[[#This Row],[Column1.5]],"")</f>
        <v/>
      </c>
      <c r="AQ726" s="45" t="str">
        <f>IF(Table3[[#This Row],[288]]="yes",Table3[[#This Row],[Column2]],"")</f>
        <v/>
      </c>
      <c r="AR726" s="45" t="str">
        <f>IF(Table3[[#This Row],[144]]="yes",Table3[[#This Row],[Column3]],"")</f>
        <v/>
      </c>
      <c r="AS726" s="45" t="str">
        <f>IF(Table3[[#This Row],[26]]="yes",Table3[[#This Row],[Column4]],"")</f>
        <v/>
      </c>
      <c r="AT726" s="45" t="str">
        <f>IF(Table3[[#This Row],[51]]="yes",Table3[[#This Row],[Column5]],"")</f>
        <v/>
      </c>
      <c r="AU726" s="29" t="str">
        <f>IF(COUNTBLANK(Table3[[#This Row],[Date 1]:[Date 8]])=7,IF(Table3[[#This Row],[Column9]]&lt;&gt;"",IF(SUM(L726:S726)&lt;&gt;0,Table3[[#This Row],[Column9]],""),""),(SUBSTITUTE(TRIM(SUBSTITUTE(AO726&amp;","&amp;AP726&amp;","&amp;AQ726&amp;","&amp;AR726&amp;","&amp;AS726&amp;","&amp;AT726&amp;",",","," "))," ",", ")))</f>
        <v/>
      </c>
      <c r="AV726" s="35" t="str">
        <f>IF(COUNTBLANK(L726:AC726)&lt;&gt;13,IF(Table3[[#This Row],[Comments]]="Please order in multiples of 20. Minimum order of 100.",IF(COUNTBLANK(Table3[[#This Row],[Date 1]:[Order]])=12,"",1),1),IF(OR(F726="yes",G726="yes",H726="yes",I726="yes",J726="yes",K726="yes"="yes"),1,""))</f>
        <v/>
      </c>
    </row>
    <row r="727" spans="2:48" ht="36" thickBot="1" x14ac:dyDescent="0.4">
      <c r="B727" s="164">
        <v>6725</v>
      </c>
      <c r="C727" s="16" t="s">
        <v>3356</v>
      </c>
      <c r="D727" s="32" t="s">
        <v>3365</v>
      </c>
      <c r="E727" s="118"/>
      <c r="F727" s="119" t="s">
        <v>21</v>
      </c>
      <c r="G727" s="30" t="s">
        <v>21</v>
      </c>
      <c r="H727" s="30" t="s">
        <v>21</v>
      </c>
      <c r="I727" s="30" t="s">
        <v>128</v>
      </c>
      <c r="J727" s="30" t="s">
        <v>128</v>
      </c>
      <c r="K727" s="30" t="s">
        <v>21</v>
      </c>
      <c r="L727" s="22"/>
      <c r="M727" s="20"/>
      <c r="N727" s="20"/>
      <c r="O727" s="20"/>
      <c r="P727" s="20"/>
      <c r="Q727" s="20"/>
      <c r="R727" s="20"/>
      <c r="S727" s="120"/>
      <c r="T727" s="181" t="str">
        <f>Table3[[#This Row],[Column12]]</f>
        <v>Auto:</v>
      </c>
      <c r="U727" s="25"/>
      <c r="V727" s="51" t="str">
        <f>IF(Table3[[#This Row],[TagOrderMethod]]="Ratio:","plants per 1 tag",IF(Table3[[#This Row],[TagOrderMethod]]="tags included","",IF(Table3[[#This Row],[TagOrderMethod]]="Qty:","tags",IF(Table3[[#This Row],[TagOrderMethod]]="Auto:",IF(U727&lt;&gt;"","tags","")))))</f>
        <v/>
      </c>
      <c r="W727" s="17">
        <v>50</v>
      </c>
      <c r="X727" s="17" t="str">
        <f>IF(ISNUMBER(SEARCH("tag",Table3[[#This Row],[Notes]])), "Yes", "No")</f>
        <v>No</v>
      </c>
      <c r="Y727" s="17" t="str">
        <f>IF(Table3[[#This Row],[Column11]]="yes","tags included","Auto:")</f>
        <v>Auto:</v>
      </c>
      <c r="Z7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Row],[TagOrderMethod]]="Auto:",IF(U727&gt;0,U727,IF(COUNTBLANK(L727:S727)=8,"",(IF(Table3[[#This Row],[Column11]]&lt;&gt;"no",Table3[[#This Row],[Size]]*(SUM(Table3[[#This Row],[Date 1]:[Date 8]])),"")))),""))),(Table3[[#This Row],[Bundle]])),"")</f>
        <v/>
      </c>
      <c r="AB727" s="94" t="str">
        <f t="shared" si="12"/>
        <v/>
      </c>
      <c r="AC727" s="75"/>
      <c r="AD727" s="42"/>
      <c r="AE727" s="43"/>
      <c r="AF727" s="44"/>
      <c r="AG727" s="134" t="s">
        <v>21</v>
      </c>
      <c r="AH727" s="134" t="s">
        <v>21</v>
      </c>
      <c r="AI727" s="134" t="s">
        <v>21</v>
      </c>
      <c r="AJ727" s="134" t="s">
        <v>5172</v>
      </c>
      <c r="AK727" s="134" t="s">
        <v>5173</v>
      </c>
      <c r="AL727" s="134" t="s">
        <v>21</v>
      </c>
      <c r="AM727" s="134" t="b">
        <f>IF(AND(Table3[[#This Row],[Column68]]=TRUE,COUNTBLANK(Table3[[#This Row],[Date 1]:[Date 8]])=8),TRUE,FALSE)</f>
        <v>0</v>
      </c>
      <c r="AN727" s="134" t="b">
        <f>COUNTIF(Table3[[#This Row],[512]:[51]],"yes")&gt;0</f>
        <v>0</v>
      </c>
      <c r="AO727" s="45" t="str">
        <f>IF(Table3[[#This Row],[512]]="yes",Table3[[#This Row],[Column1]],"")</f>
        <v/>
      </c>
      <c r="AP727" s="45" t="str">
        <f>IF(Table3[[#This Row],[250]]="yes",Table3[[#This Row],[Column1.5]],"")</f>
        <v/>
      </c>
      <c r="AQ727" s="45" t="str">
        <f>IF(Table3[[#This Row],[288]]="yes",Table3[[#This Row],[Column2]],"")</f>
        <v/>
      </c>
      <c r="AR727" s="45" t="str">
        <f>IF(Table3[[#This Row],[144]]="yes",Table3[[#This Row],[Column3]],"")</f>
        <v/>
      </c>
      <c r="AS727" s="45" t="str">
        <f>IF(Table3[[#This Row],[26]]="yes",Table3[[#This Row],[Column4]],"")</f>
        <v/>
      </c>
      <c r="AT727" s="45" t="str">
        <f>IF(Table3[[#This Row],[51]]="yes",Table3[[#This Row],[Column5]],"")</f>
        <v/>
      </c>
      <c r="AU727" s="29" t="str">
        <f>IF(COUNTBLANK(Table3[[#This Row],[Date 1]:[Date 8]])=7,IF(Table3[[#This Row],[Column9]]&lt;&gt;"",IF(SUM(L727:S727)&lt;&gt;0,Table3[[#This Row],[Column9]],""),""),(SUBSTITUTE(TRIM(SUBSTITUTE(AO727&amp;","&amp;AP727&amp;","&amp;AQ727&amp;","&amp;AR727&amp;","&amp;AS727&amp;","&amp;AT727&amp;",",","," "))," ",", ")))</f>
        <v/>
      </c>
      <c r="AV727" s="35" t="str">
        <f>IF(COUNTBLANK(L727:AC727)&lt;&gt;13,IF(Table3[[#This Row],[Comments]]="Please order in multiples of 20. Minimum order of 100.",IF(COUNTBLANK(Table3[[#This Row],[Date 1]:[Order]])=12,"",1),1),IF(OR(F727="yes",G727="yes",H727="yes",I727="yes",J727="yes",K727="yes"="yes"),1,""))</f>
        <v/>
      </c>
    </row>
    <row r="728" spans="2:48" ht="36" thickBot="1" x14ac:dyDescent="0.4">
      <c r="B728" s="164">
        <v>6735</v>
      </c>
      <c r="C728" s="16" t="s">
        <v>3356</v>
      </c>
      <c r="D728" s="32" t="s">
        <v>180</v>
      </c>
      <c r="E728" s="118"/>
      <c r="F728" s="119" t="s">
        <v>21</v>
      </c>
      <c r="G728" s="30" t="s">
        <v>21</v>
      </c>
      <c r="H728" s="30" t="s">
        <v>21</v>
      </c>
      <c r="I728" s="30" t="s">
        <v>21</v>
      </c>
      <c r="J728" s="30" t="s">
        <v>21</v>
      </c>
      <c r="K728" s="30" t="s">
        <v>128</v>
      </c>
      <c r="L728" s="22"/>
      <c r="M728" s="20"/>
      <c r="N728" s="20"/>
      <c r="O728" s="20"/>
      <c r="P728" s="20"/>
      <c r="Q728" s="20"/>
      <c r="R728" s="20"/>
      <c r="S728" s="120"/>
      <c r="T728" s="181" t="str">
        <f>Table3[[#This Row],[Column12]]</f>
        <v>Auto:</v>
      </c>
      <c r="U728" s="25"/>
      <c r="V728" s="51" t="str">
        <f>IF(Table3[[#This Row],[TagOrderMethod]]="Ratio:","plants per 1 tag",IF(Table3[[#This Row],[TagOrderMethod]]="tags included","",IF(Table3[[#This Row],[TagOrderMethod]]="Qty:","tags",IF(Table3[[#This Row],[TagOrderMethod]]="Auto:",IF(U728&lt;&gt;"","tags","")))))</f>
        <v/>
      </c>
      <c r="W728" s="17">
        <v>50</v>
      </c>
      <c r="X728" s="17" t="str">
        <f>IF(ISNUMBER(SEARCH("tag",Table3[[#This Row],[Notes]])), "Yes", "No")</f>
        <v>No</v>
      </c>
      <c r="Y728" s="17" t="str">
        <f>IF(Table3[[#This Row],[Column11]]="yes","tags included","Auto:")</f>
        <v>Auto:</v>
      </c>
      <c r="Z7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Row],[TagOrderMethod]]="Auto:",IF(U728&gt;0,U728,IF(COUNTBLANK(L728:S728)=8,"",(IF(Table3[[#This Row],[Column11]]&lt;&gt;"no",Table3[[#This Row],[Size]]*(SUM(Table3[[#This Row],[Date 1]:[Date 8]])),"")))),""))),(Table3[[#This Row],[Bundle]])),"")</f>
        <v/>
      </c>
      <c r="AB728" s="94" t="str">
        <f t="shared" si="12"/>
        <v/>
      </c>
      <c r="AC728" s="75"/>
      <c r="AD728" s="42"/>
      <c r="AE728" s="43"/>
      <c r="AF728" s="44"/>
      <c r="AG728" s="134" t="s">
        <v>21</v>
      </c>
      <c r="AH728" s="134" t="s">
        <v>21</v>
      </c>
      <c r="AI728" s="134" t="s">
        <v>21</v>
      </c>
      <c r="AJ728" s="134" t="s">
        <v>21</v>
      </c>
      <c r="AK728" s="134" t="s">
        <v>21</v>
      </c>
      <c r="AL728" s="134" t="s">
        <v>5373</v>
      </c>
      <c r="AM728" s="134" t="b">
        <f>IF(AND(Table3[[#This Row],[Column68]]=TRUE,COUNTBLANK(Table3[[#This Row],[Date 1]:[Date 8]])=8),TRUE,FALSE)</f>
        <v>0</v>
      </c>
      <c r="AN728" s="134" t="b">
        <f>COUNTIF(Table3[[#This Row],[512]:[51]],"yes")&gt;0</f>
        <v>0</v>
      </c>
      <c r="AO728" s="45" t="str">
        <f>IF(Table3[[#This Row],[512]]="yes",Table3[[#This Row],[Column1]],"")</f>
        <v/>
      </c>
      <c r="AP728" s="45" t="str">
        <f>IF(Table3[[#This Row],[250]]="yes",Table3[[#This Row],[Column1.5]],"")</f>
        <v/>
      </c>
      <c r="AQ728" s="45" t="str">
        <f>IF(Table3[[#This Row],[288]]="yes",Table3[[#This Row],[Column2]],"")</f>
        <v/>
      </c>
      <c r="AR728" s="45" t="str">
        <f>IF(Table3[[#This Row],[144]]="yes",Table3[[#This Row],[Column3]],"")</f>
        <v/>
      </c>
      <c r="AS728" s="45" t="str">
        <f>IF(Table3[[#This Row],[26]]="yes",Table3[[#This Row],[Column4]],"")</f>
        <v/>
      </c>
      <c r="AT728" s="45" t="str">
        <f>IF(Table3[[#This Row],[51]]="yes",Table3[[#This Row],[Column5]],"")</f>
        <v/>
      </c>
      <c r="AU728" s="29" t="str">
        <f>IF(COUNTBLANK(Table3[[#This Row],[Date 1]:[Date 8]])=7,IF(Table3[[#This Row],[Column9]]&lt;&gt;"",IF(SUM(L728:S728)&lt;&gt;0,Table3[[#This Row],[Column9]],""),""),(SUBSTITUTE(TRIM(SUBSTITUTE(AO728&amp;","&amp;AP728&amp;","&amp;AQ728&amp;","&amp;AR728&amp;","&amp;AS728&amp;","&amp;AT728&amp;",",","," "))," ",", ")))</f>
        <v/>
      </c>
      <c r="AV728" s="35" t="str">
        <f>IF(COUNTBLANK(L728:AC728)&lt;&gt;13,IF(Table3[[#This Row],[Comments]]="Please order in multiples of 20. Minimum order of 100.",IF(COUNTBLANK(Table3[[#This Row],[Date 1]:[Order]])=12,"",1),1),IF(OR(F728="yes",G728="yes",H728="yes",I728="yes",J728="yes",K728="yes"="yes"),1,""))</f>
        <v/>
      </c>
    </row>
    <row r="729" spans="2:48" ht="36" thickBot="1" x14ac:dyDescent="0.4">
      <c r="B729" s="164">
        <v>6745</v>
      </c>
      <c r="C729" s="16" t="s">
        <v>3356</v>
      </c>
      <c r="D729" s="32" t="s">
        <v>1010</v>
      </c>
      <c r="E729" s="118"/>
      <c r="F729" s="119" t="s">
        <v>21</v>
      </c>
      <c r="G729" s="30" t="s">
        <v>21</v>
      </c>
      <c r="H729" s="30" t="s">
        <v>21</v>
      </c>
      <c r="I729" s="30" t="s">
        <v>128</v>
      </c>
      <c r="J729" s="30" t="s">
        <v>128</v>
      </c>
      <c r="K729" s="30" t="s">
        <v>21</v>
      </c>
      <c r="L729" s="22"/>
      <c r="M729" s="20"/>
      <c r="N729" s="20"/>
      <c r="O729" s="20"/>
      <c r="P729" s="20"/>
      <c r="Q729" s="20"/>
      <c r="R729" s="20"/>
      <c r="S729" s="120"/>
      <c r="T729" s="181" t="str">
        <f>Table3[[#This Row],[Column12]]</f>
        <v>Auto:</v>
      </c>
      <c r="U729" s="25"/>
      <c r="V729" s="51" t="str">
        <f>IF(Table3[[#This Row],[TagOrderMethod]]="Ratio:","plants per 1 tag",IF(Table3[[#This Row],[TagOrderMethod]]="tags included","",IF(Table3[[#This Row],[TagOrderMethod]]="Qty:","tags",IF(Table3[[#This Row],[TagOrderMethod]]="Auto:",IF(U729&lt;&gt;"","tags","")))))</f>
        <v/>
      </c>
      <c r="W729" s="17">
        <v>50</v>
      </c>
      <c r="X729" s="17" t="str">
        <f>IF(ISNUMBER(SEARCH("tag",Table3[[#This Row],[Notes]])), "Yes", "No")</f>
        <v>No</v>
      </c>
      <c r="Y729" s="17" t="str">
        <f>IF(Table3[[#This Row],[Column11]]="yes","tags included","Auto:")</f>
        <v>Auto:</v>
      </c>
      <c r="Z7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Row],[TagOrderMethod]]="Auto:",IF(U729&gt;0,U729,IF(COUNTBLANK(L729:S729)=8,"",(IF(Table3[[#This Row],[Column11]]&lt;&gt;"no",Table3[[#This Row],[Size]]*(SUM(Table3[[#This Row],[Date 1]:[Date 8]])),"")))),""))),(Table3[[#This Row],[Bundle]])),"")</f>
        <v/>
      </c>
      <c r="AB729" s="94" t="str">
        <f t="shared" si="12"/>
        <v/>
      </c>
      <c r="AC729" s="75"/>
      <c r="AD729" s="42"/>
      <c r="AE729" s="43"/>
      <c r="AF729" s="44"/>
      <c r="AG729" s="134" t="s">
        <v>21</v>
      </c>
      <c r="AH729" s="134" t="s">
        <v>21</v>
      </c>
      <c r="AI729" s="134" t="s">
        <v>21</v>
      </c>
      <c r="AJ729" s="134" t="s">
        <v>3017</v>
      </c>
      <c r="AK729" s="134" t="s">
        <v>3018</v>
      </c>
      <c r="AL729" s="134" t="s">
        <v>21</v>
      </c>
      <c r="AM729" s="134" t="b">
        <f>IF(AND(Table3[[#This Row],[Column68]]=TRUE,COUNTBLANK(Table3[[#This Row],[Date 1]:[Date 8]])=8),TRUE,FALSE)</f>
        <v>0</v>
      </c>
      <c r="AN729" s="134" t="b">
        <f>COUNTIF(Table3[[#This Row],[512]:[51]],"yes")&gt;0</f>
        <v>0</v>
      </c>
      <c r="AO729" s="45" t="str">
        <f>IF(Table3[[#This Row],[512]]="yes",Table3[[#This Row],[Column1]],"")</f>
        <v/>
      </c>
      <c r="AP729" s="45" t="str">
        <f>IF(Table3[[#This Row],[250]]="yes",Table3[[#This Row],[Column1.5]],"")</f>
        <v/>
      </c>
      <c r="AQ729" s="45" t="str">
        <f>IF(Table3[[#This Row],[288]]="yes",Table3[[#This Row],[Column2]],"")</f>
        <v/>
      </c>
      <c r="AR729" s="45" t="str">
        <f>IF(Table3[[#This Row],[144]]="yes",Table3[[#This Row],[Column3]],"")</f>
        <v/>
      </c>
      <c r="AS729" s="45" t="str">
        <f>IF(Table3[[#This Row],[26]]="yes",Table3[[#This Row],[Column4]],"")</f>
        <v/>
      </c>
      <c r="AT729" s="45" t="str">
        <f>IF(Table3[[#This Row],[51]]="yes",Table3[[#This Row],[Column5]],"")</f>
        <v/>
      </c>
      <c r="AU729" s="29" t="str">
        <f>IF(COUNTBLANK(Table3[[#This Row],[Date 1]:[Date 8]])=7,IF(Table3[[#This Row],[Column9]]&lt;&gt;"",IF(SUM(L729:S729)&lt;&gt;0,Table3[[#This Row],[Column9]],""),""),(SUBSTITUTE(TRIM(SUBSTITUTE(AO729&amp;","&amp;AP729&amp;","&amp;AQ729&amp;","&amp;AR729&amp;","&amp;AS729&amp;","&amp;AT729&amp;",",","," "))," ",", ")))</f>
        <v/>
      </c>
      <c r="AV729" s="35" t="str">
        <f>IF(COUNTBLANK(L729:AC729)&lt;&gt;13,IF(Table3[[#This Row],[Comments]]="Please order in multiples of 20. Minimum order of 100.",IF(COUNTBLANK(Table3[[#This Row],[Date 1]:[Order]])=12,"",1),1),IF(OR(F729="yes",G729="yes",H729="yes",I729="yes",J729="yes",K729="yes"="yes"),1,""))</f>
        <v/>
      </c>
    </row>
    <row r="730" spans="2:48" ht="36" thickBot="1" x14ac:dyDescent="0.4">
      <c r="B730" s="164">
        <v>8428</v>
      </c>
      <c r="C730" s="16" t="s">
        <v>3356</v>
      </c>
      <c r="D730" s="32" t="s">
        <v>1011</v>
      </c>
      <c r="E730" s="118"/>
      <c r="F730" s="119" t="s">
        <v>21</v>
      </c>
      <c r="G730" s="30" t="s">
        <v>21</v>
      </c>
      <c r="H730" s="30" t="s">
        <v>128</v>
      </c>
      <c r="I730" s="30" t="s">
        <v>128</v>
      </c>
      <c r="J730" s="30" t="s">
        <v>128</v>
      </c>
      <c r="K730" s="30" t="s">
        <v>21</v>
      </c>
      <c r="L730" s="22"/>
      <c r="M730" s="20"/>
      <c r="N730" s="20"/>
      <c r="O730" s="20"/>
      <c r="P730" s="20"/>
      <c r="Q730" s="20"/>
      <c r="R730" s="20"/>
      <c r="S730" s="120"/>
      <c r="T730" s="181" t="str">
        <f>Table3[[#This Row],[Column12]]</f>
        <v>Auto:</v>
      </c>
      <c r="U730" s="25"/>
      <c r="V730" s="51" t="str">
        <f>IF(Table3[[#This Row],[TagOrderMethod]]="Ratio:","plants per 1 tag",IF(Table3[[#This Row],[TagOrderMethod]]="tags included","",IF(Table3[[#This Row],[TagOrderMethod]]="Qty:","tags",IF(Table3[[#This Row],[TagOrderMethod]]="Auto:",IF(U730&lt;&gt;"","tags","")))))</f>
        <v/>
      </c>
      <c r="W730" s="17">
        <v>50</v>
      </c>
      <c r="X730" s="17" t="str">
        <f>IF(ISNUMBER(SEARCH("tag",Table3[[#This Row],[Notes]])), "Yes", "No")</f>
        <v>No</v>
      </c>
      <c r="Y730" s="17" t="str">
        <f>IF(Table3[[#This Row],[Column11]]="yes","tags included","Auto:")</f>
        <v>Auto:</v>
      </c>
      <c r="Z7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Row],[TagOrderMethod]]="Auto:",IF(U730&gt;0,U730,IF(COUNTBLANK(L730:S730)=8,"",(IF(Table3[[#This Row],[Column11]]&lt;&gt;"no",Table3[[#This Row],[Size]]*(SUM(Table3[[#This Row],[Date 1]:[Date 8]])),"")))),""))),(Table3[[#This Row],[Bundle]])),"")</f>
        <v/>
      </c>
      <c r="AB730" s="94" t="str">
        <f t="shared" si="12"/>
        <v/>
      </c>
      <c r="AC730" s="75"/>
      <c r="AD730" s="42"/>
      <c r="AE730" s="43"/>
      <c r="AF730" s="44"/>
      <c r="AG730" s="134" t="s">
        <v>21</v>
      </c>
      <c r="AH730" s="134" t="s">
        <v>21</v>
      </c>
      <c r="AI730" s="134" t="s">
        <v>5174</v>
      </c>
      <c r="AJ730" s="134" t="s">
        <v>5175</v>
      </c>
      <c r="AK730" s="134" t="s">
        <v>5176</v>
      </c>
      <c r="AL730" s="134" t="s">
        <v>21</v>
      </c>
      <c r="AM730" s="134" t="b">
        <f>IF(AND(Table3[[#This Row],[Column68]]=TRUE,COUNTBLANK(Table3[[#This Row],[Date 1]:[Date 8]])=8),TRUE,FALSE)</f>
        <v>0</v>
      </c>
      <c r="AN730" s="134" t="b">
        <f>COUNTIF(Table3[[#This Row],[512]:[51]],"yes")&gt;0</f>
        <v>0</v>
      </c>
      <c r="AO730" s="45" t="str">
        <f>IF(Table3[[#This Row],[512]]="yes",Table3[[#This Row],[Column1]],"")</f>
        <v/>
      </c>
      <c r="AP730" s="45" t="str">
        <f>IF(Table3[[#This Row],[250]]="yes",Table3[[#This Row],[Column1.5]],"")</f>
        <v/>
      </c>
      <c r="AQ730" s="45" t="str">
        <f>IF(Table3[[#This Row],[288]]="yes",Table3[[#This Row],[Column2]],"")</f>
        <v/>
      </c>
      <c r="AR730" s="45" t="str">
        <f>IF(Table3[[#This Row],[144]]="yes",Table3[[#This Row],[Column3]],"")</f>
        <v/>
      </c>
      <c r="AS730" s="45" t="str">
        <f>IF(Table3[[#This Row],[26]]="yes",Table3[[#This Row],[Column4]],"")</f>
        <v/>
      </c>
      <c r="AT730" s="45" t="str">
        <f>IF(Table3[[#This Row],[51]]="yes",Table3[[#This Row],[Column5]],"")</f>
        <v/>
      </c>
      <c r="AU730" s="29" t="str">
        <f>IF(COUNTBLANK(Table3[[#This Row],[Date 1]:[Date 8]])=7,IF(Table3[[#This Row],[Column9]]&lt;&gt;"",IF(SUM(L730:S730)&lt;&gt;0,Table3[[#This Row],[Column9]],""),""),(SUBSTITUTE(TRIM(SUBSTITUTE(AO730&amp;","&amp;AP730&amp;","&amp;AQ730&amp;","&amp;AR730&amp;","&amp;AS730&amp;","&amp;AT730&amp;",",","," "))," ",", ")))</f>
        <v/>
      </c>
      <c r="AV730" s="35" t="str">
        <f>IF(COUNTBLANK(L730:AC730)&lt;&gt;13,IF(Table3[[#This Row],[Comments]]="Please order in multiples of 20. Minimum order of 100.",IF(COUNTBLANK(Table3[[#This Row],[Date 1]:[Order]])=12,"",1),1),IF(OR(F730="yes",G730="yes",H730="yes",I730="yes",J730="yes",K730="yes"="yes"),1,""))</f>
        <v/>
      </c>
    </row>
    <row r="731" spans="2:48" ht="36" thickBot="1" x14ac:dyDescent="0.4">
      <c r="B731" s="164">
        <v>8431</v>
      </c>
      <c r="C731" s="16" t="s">
        <v>3356</v>
      </c>
      <c r="D731" s="32" t="s">
        <v>1342</v>
      </c>
      <c r="E731" s="118"/>
      <c r="F731" s="119" t="s">
        <v>21</v>
      </c>
      <c r="G731" s="30" t="s">
        <v>21</v>
      </c>
      <c r="H731" s="30" t="s">
        <v>21</v>
      </c>
      <c r="I731" s="30" t="s">
        <v>128</v>
      </c>
      <c r="J731" s="30" t="s">
        <v>128</v>
      </c>
      <c r="K731" s="30" t="s">
        <v>21</v>
      </c>
      <c r="L731" s="22"/>
      <c r="M731" s="20"/>
      <c r="N731" s="20"/>
      <c r="O731" s="20"/>
      <c r="P731" s="20"/>
      <c r="Q731" s="20"/>
      <c r="R731" s="20"/>
      <c r="S731" s="120"/>
      <c r="T731" s="181" t="str">
        <f>Table3[[#This Row],[Column12]]</f>
        <v>Auto:</v>
      </c>
      <c r="U731" s="25"/>
      <c r="V731" s="51" t="str">
        <f>IF(Table3[[#This Row],[TagOrderMethod]]="Ratio:","plants per 1 tag",IF(Table3[[#This Row],[TagOrderMethod]]="tags included","",IF(Table3[[#This Row],[TagOrderMethod]]="Qty:","tags",IF(Table3[[#This Row],[TagOrderMethod]]="Auto:",IF(U731&lt;&gt;"","tags","")))))</f>
        <v/>
      </c>
      <c r="W731" s="17">
        <v>50</v>
      </c>
      <c r="X731" s="17" t="str">
        <f>IF(ISNUMBER(SEARCH("tag",Table3[[#This Row],[Notes]])), "Yes", "No")</f>
        <v>No</v>
      </c>
      <c r="Y731" s="17" t="str">
        <f>IF(Table3[[#This Row],[Column11]]="yes","tags included","Auto:")</f>
        <v>Auto:</v>
      </c>
      <c r="Z7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Row],[TagOrderMethod]]="Auto:",IF(U731&gt;0,U731,IF(COUNTBLANK(L731:S731)=8,"",(IF(Table3[[#This Row],[Column11]]&lt;&gt;"no",Table3[[#This Row],[Size]]*(SUM(Table3[[#This Row],[Date 1]:[Date 8]])),"")))),""))),(Table3[[#This Row],[Bundle]])),"")</f>
        <v/>
      </c>
      <c r="AB731" s="94" t="str">
        <f t="shared" si="12"/>
        <v/>
      </c>
      <c r="AC731" s="75"/>
      <c r="AD731" s="42"/>
      <c r="AE731" s="43"/>
      <c r="AF731" s="44"/>
      <c r="AG731" s="134" t="s">
        <v>21</v>
      </c>
      <c r="AH731" s="134" t="s">
        <v>21</v>
      </c>
      <c r="AI731" s="134" t="s">
        <v>21</v>
      </c>
      <c r="AJ731" s="134" t="s">
        <v>5177</v>
      </c>
      <c r="AK731" s="134" t="s">
        <v>5178</v>
      </c>
      <c r="AL731" s="134" t="s">
        <v>21</v>
      </c>
      <c r="AM731" s="134" t="b">
        <f>IF(AND(Table3[[#This Row],[Column68]]=TRUE,COUNTBLANK(Table3[[#This Row],[Date 1]:[Date 8]])=8),TRUE,FALSE)</f>
        <v>0</v>
      </c>
      <c r="AN731" s="134" t="b">
        <f>COUNTIF(Table3[[#This Row],[512]:[51]],"yes")&gt;0</f>
        <v>0</v>
      </c>
      <c r="AO731" s="45" t="str">
        <f>IF(Table3[[#This Row],[512]]="yes",Table3[[#This Row],[Column1]],"")</f>
        <v/>
      </c>
      <c r="AP731" s="45" t="str">
        <f>IF(Table3[[#This Row],[250]]="yes",Table3[[#This Row],[Column1.5]],"")</f>
        <v/>
      </c>
      <c r="AQ731" s="45" t="str">
        <f>IF(Table3[[#This Row],[288]]="yes",Table3[[#This Row],[Column2]],"")</f>
        <v/>
      </c>
      <c r="AR731" s="45" t="str">
        <f>IF(Table3[[#This Row],[144]]="yes",Table3[[#This Row],[Column3]],"")</f>
        <v/>
      </c>
      <c r="AS731" s="45" t="str">
        <f>IF(Table3[[#This Row],[26]]="yes",Table3[[#This Row],[Column4]],"")</f>
        <v/>
      </c>
      <c r="AT731" s="45" t="str">
        <f>IF(Table3[[#This Row],[51]]="yes",Table3[[#This Row],[Column5]],"")</f>
        <v/>
      </c>
      <c r="AU731" s="29" t="str">
        <f>IF(COUNTBLANK(Table3[[#This Row],[Date 1]:[Date 8]])=7,IF(Table3[[#This Row],[Column9]]&lt;&gt;"",IF(SUM(L731:S731)&lt;&gt;0,Table3[[#This Row],[Column9]],""),""),(SUBSTITUTE(TRIM(SUBSTITUTE(AO731&amp;","&amp;AP731&amp;","&amp;AQ731&amp;","&amp;AR731&amp;","&amp;AS731&amp;","&amp;AT731&amp;",",","," "))," ",", ")))</f>
        <v/>
      </c>
      <c r="AV731" s="35" t="str">
        <f>IF(COUNTBLANK(L731:AC731)&lt;&gt;13,IF(Table3[[#This Row],[Comments]]="Please order in multiples of 20. Minimum order of 100.",IF(COUNTBLANK(Table3[[#This Row],[Date 1]:[Order]])=12,"",1),1),IF(OR(F731="yes",G731="yes",H731="yes",I731="yes",J731="yes",K731="yes"="yes"),1,""))</f>
        <v/>
      </c>
    </row>
    <row r="732" spans="2:48" ht="36" thickBot="1" x14ac:dyDescent="0.4">
      <c r="B732" s="164">
        <v>6755</v>
      </c>
      <c r="C732" s="16" t="s">
        <v>3356</v>
      </c>
      <c r="D732" s="32" t="s">
        <v>1012</v>
      </c>
      <c r="E732" s="118"/>
      <c r="F732" s="119" t="s">
        <v>21</v>
      </c>
      <c r="G732" s="30" t="s">
        <v>21</v>
      </c>
      <c r="H732" s="30" t="s">
        <v>21</v>
      </c>
      <c r="I732" s="30" t="s">
        <v>128</v>
      </c>
      <c r="J732" s="30" t="s">
        <v>128</v>
      </c>
      <c r="K732" s="30" t="s">
        <v>21</v>
      </c>
      <c r="L732" s="22"/>
      <c r="M732" s="20"/>
      <c r="N732" s="20"/>
      <c r="O732" s="20"/>
      <c r="P732" s="20"/>
      <c r="Q732" s="20"/>
      <c r="R732" s="20"/>
      <c r="S732" s="120"/>
      <c r="T732" s="181" t="str">
        <f>Table3[[#This Row],[Column12]]</f>
        <v>Auto:</v>
      </c>
      <c r="U732" s="25"/>
      <c r="V732" s="51" t="str">
        <f>IF(Table3[[#This Row],[TagOrderMethod]]="Ratio:","plants per 1 tag",IF(Table3[[#This Row],[TagOrderMethod]]="tags included","",IF(Table3[[#This Row],[TagOrderMethod]]="Qty:","tags",IF(Table3[[#This Row],[TagOrderMethod]]="Auto:",IF(U732&lt;&gt;"","tags","")))))</f>
        <v/>
      </c>
      <c r="W732" s="17">
        <v>50</v>
      </c>
      <c r="X732" s="17" t="str">
        <f>IF(ISNUMBER(SEARCH("tag",Table3[[#This Row],[Notes]])), "Yes", "No")</f>
        <v>No</v>
      </c>
      <c r="Y732" s="17" t="str">
        <f>IF(Table3[[#This Row],[Column11]]="yes","tags included","Auto:")</f>
        <v>Auto:</v>
      </c>
      <c r="Z7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Row],[TagOrderMethod]]="Auto:",IF(U732&gt;0,U732,IF(COUNTBLANK(L732:S732)=8,"",(IF(Table3[[#This Row],[Column11]]&lt;&gt;"no",Table3[[#This Row],[Size]]*(SUM(Table3[[#This Row],[Date 1]:[Date 8]])),"")))),""))),(Table3[[#This Row],[Bundle]])),"")</f>
        <v/>
      </c>
      <c r="AB732" s="94" t="str">
        <f t="shared" si="12"/>
        <v/>
      </c>
      <c r="AC732" s="75"/>
      <c r="AD732" s="42"/>
      <c r="AE732" s="43"/>
      <c r="AF732" s="44"/>
      <c r="AG732" s="134" t="s">
        <v>21</v>
      </c>
      <c r="AH732" s="134" t="s">
        <v>21</v>
      </c>
      <c r="AI732" s="134" t="s">
        <v>21</v>
      </c>
      <c r="AJ732" s="134" t="s">
        <v>3019</v>
      </c>
      <c r="AK732" s="134" t="s">
        <v>3020</v>
      </c>
      <c r="AL732" s="134" t="s">
        <v>21</v>
      </c>
      <c r="AM732" s="134" t="b">
        <f>IF(AND(Table3[[#This Row],[Column68]]=TRUE,COUNTBLANK(Table3[[#This Row],[Date 1]:[Date 8]])=8),TRUE,FALSE)</f>
        <v>0</v>
      </c>
      <c r="AN732" s="134" t="b">
        <f>COUNTIF(Table3[[#This Row],[512]:[51]],"yes")&gt;0</f>
        <v>0</v>
      </c>
      <c r="AO732" s="45" t="str">
        <f>IF(Table3[[#This Row],[512]]="yes",Table3[[#This Row],[Column1]],"")</f>
        <v/>
      </c>
      <c r="AP732" s="45" t="str">
        <f>IF(Table3[[#This Row],[250]]="yes",Table3[[#This Row],[Column1.5]],"")</f>
        <v/>
      </c>
      <c r="AQ732" s="45" t="str">
        <f>IF(Table3[[#This Row],[288]]="yes",Table3[[#This Row],[Column2]],"")</f>
        <v/>
      </c>
      <c r="AR732" s="45" t="str">
        <f>IF(Table3[[#This Row],[144]]="yes",Table3[[#This Row],[Column3]],"")</f>
        <v/>
      </c>
      <c r="AS732" s="45" t="str">
        <f>IF(Table3[[#This Row],[26]]="yes",Table3[[#This Row],[Column4]],"")</f>
        <v/>
      </c>
      <c r="AT732" s="45" t="str">
        <f>IF(Table3[[#This Row],[51]]="yes",Table3[[#This Row],[Column5]],"")</f>
        <v/>
      </c>
      <c r="AU732" s="29" t="str">
        <f>IF(COUNTBLANK(Table3[[#This Row],[Date 1]:[Date 8]])=7,IF(Table3[[#This Row],[Column9]]&lt;&gt;"",IF(SUM(L732:S732)&lt;&gt;0,Table3[[#This Row],[Column9]],""),""),(SUBSTITUTE(TRIM(SUBSTITUTE(AO732&amp;","&amp;AP732&amp;","&amp;AQ732&amp;","&amp;AR732&amp;","&amp;AS732&amp;","&amp;AT732&amp;",",","," "))," ",", ")))</f>
        <v/>
      </c>
      <c r="AV732" s="35" t="str">
        <f>IF(COUNTBLANK(L732:AC732)&lt;&gt;13,IF(Table3[[#This Row],[Comments]]="Please order in multiples of 20. Minimum order of 100.",IF(COUNTBLANK(Table3[[#This Row],[Date 1]:[Order]])=12,"",1),1),IF(OR(F732="yes",G732="yes",H732="yes",I732="yes",J732="yes",K732="yes"="yes"),1,""))</f>
        <v/>
      </c>
    </row>
    <row r="733" spans="2:48" ht="36" thickBot="1" x14ac:dyDescent="0.4">
      <c r="B733" s="164">
        <v>6760</v>
      </c>
      <c r="C733" s="16" t="s">
        <v>3356</v>
      </c>
      <c r="D733" s="32" t="s">
        <v>1013</v>
      </c>
      <c r="E733" s="118"/>
      <c r="F733" s="119" t="s">
        <v>21</v>
      </c>
      <c r="G733" s="30" t="s">
        <v>21</v>
      </c>
      <c r="H733" s="30" t="s">
        <v>21</v>
      </c>
      <c r="I733" s="30" t="s">
        <v>128</v>
      </c>
      <c r="J733" s="30" t="s">
        <v>128</v>
      </c>
      <c r="K733" s="30" t="s">
        <v>21</v>
      </c>
      <c r="L733" s="22"/>
      <c r="M733" s="20"/>
      <c r="N733" s="20"/>
      <c r="O733" s="20"/>
      <c r="P733" s="20"/>
      <c r="Q733" s="20"/>
      <c r="R733" s="20"/>
      <c r="S733" s="120"/>
      <c r="T733" s="181" t="str">
        <f>Table3[[#This Row],[Column12]]</f>
        <v>Auto:</v>
      </c>
      <c r="U733" s="25"/>
      <c r="V733" s="51" t="str">
        <f>IF(Table3[[#This Row],[TagOrderMethod]]="Ratio:","plants per 1 tag",IF(Table3[[#This Row],[TagOrderMethod]]="tags included","",IF(Table3[[#This Row],[TagOrderMethod]]="Qty:","tags",IF(Table3[[#This Row],[TagOrderMethod]]="Auto:",IF(U733&lt;&gt;"","tags","")))))</f>
        <v/>
      </c>
      <c r="W733" s="17">
        <v>50</v>
      </c>
      <c r="X733" s="17" t="str">
        <f>IF(ISNUMBER(SEARCH("tag",Table3[[#This Row],[Notes]])), "Yes", "No")</f>
        <v>No</v>
      </c>
      <c r="Y733" s="17" t="str">
        <f>IF(Table3[[#This Row],[Column11]]="yes","tags included","Auto:")</f>
        <v>Auto:</v>
      </c>
      <c r="Z7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Row],[TagOrderMethod]]="Auto:",IF(U733&gt;0,U733,IF(COUNTBLANK(L733:S733)=8,"",(IF(Table3[[#This Row],[Column11]]&lt;&gt;"no",Table3[[#This Row],[Size]]*(SUM(Table3[[#This Row],[Date 1]:[Date 8]])),"")))),""))),(Table3[[#This Row],[Bundle]])),"")</f>
        <v/>
      </c>
      <c r="AB733" s="94" t="str">
        <f t="shared" si="12"/>
        <v/>
      </c>
      <c r="AC733" s="75"/>
      <c r="AD733" s="42"/>
      <c r="AE733" s="43"/>
      <c r="AF733" s="44"/>
      <c r="AG733" s="134" t="s">
        <v>21</v>
      </c>
      <c r="AH733" s="134" t="s">
        <v>21</v>
      </c>
      <c r="AI733" s="134" t="s">
        <v>21</v>
      </c>
      <c r="AJ733" s="134" t="s">
        <v>3021</v>
      </c>
      <c r="AK733" s="134" t="s">
        <v>3022</v>
      </c>
      <c r="AL733" s="134" t="s">
        <v>21</v>
      </c>
      <c r="AM733" s="134" t="b">
        <f>IF(AND(Table3[[#This Row],[Column68]]=TRUE,COUNTBLANK(Table3[[#This Row],[Date 1]:[Date 8]])=8),TRUE,FALSE)</f>
        <v>0</v>
      </c>
      <c r="AN733" s="134" t="b">
        <f>COUNTIF(Table3[[#This Row],[512]:[51]],"yes")&gt;0</f>
        <v>0</v>
      </c>
      <c r="AO733" s="45" t="str">
        <f>IF(Table3[[#This Row],[512]]="yes",Table3[[#This Row],[Column1]],"")</f>
        <v/>
      </c>
      <c r="AP733" s="45" t="str">
        <f>IF(Table3[[#This Row],[250]]="yes",Table3[[#This Row],[Column1.5]],"")</f>
        <v/>
      </c>
      <c r="AQ733" s="45" t="str">
        <f>IF(Table3[[#This Row],[288]]="yes",Table3[[#This Row],[Column2]],"")</f>
        <v/>
      </c>
      <c r="AR733" s="45" t="str">
        <f>IF(Table3[[#This Row],[144]]="yes",Table3[[#This Row],[Column3]],"")</f>
        <v/>
      </c>
      <c r="AS733" s="45" t="str">
        <f>IF(Table3[[#This Row],[26]]="yes",Table3[[#This Row],[Column4]],"")</f>
        <v/>
      </c>
      <c r="AT733" s="45" t="str">
        <f>IF(Table3[[#This Row],[51]]="yes",Table3[[#This Row],[Column5]],"")</f>
        <v/>
      </c>
      <c r="AU733" s="29" t="str">
        <f>IF(COUNTBLANK(Table3[[#This Row],[Date 1]:[Date 8]])=7,IF(Table3[[#This Row],[Column9]]&lt;&gt;"",IF(SUM(L733:S733)&lt;&gt;0,Table3[[#This Row],[Column9]],""),""),(SUBSTITUTE(TRIM(SUBSTITUTE(AO733&amp;","&amp;AP733&amp;","&amp;AQ733&amp;","&amp;AR733&amp;","&amp;AS733&amp;","&amp;AT733&amp;",",","," "))," ",", ")))</f>
        <v/>
      </c>
      <c r="AV733" s="35" t="str">
        <f>IF(COUNTBLANK(L733:AC733)&lt;&gt;13,IF(Table3[[#This Row],[Comments]]="Please order in multiples of 20. Minimum order of 100.",IF(COUNTBLANK(Table3[[#This Row],[Date 1]:[Order]])=12,"",1),1),IF(OR(F733="yes",G733="yes",H733="yes",I733="yes",J733="yes",K733="yes"="yes"),1,""))</f>
        <v/>
      </c>
    </row>
    <row r="734" spans="2:48" ht="36" thickBot="1" x14ac:dyDescent="0.4">
      <c r="B734" s="164">
        <v>6765</v>
      </c>
      <c r="C734" s="16" t="s">
        <v>3356</v>
      </c>
      <c r="D734" s="32" t="s">
        <v>2363</v>
      </c>
      <c r="E734" s="118"/>
      <c r="F734" s="119" t="s">
        <v>21</v>
      </c>
      <c r="G734" s="30" t="s">
        <v>21</v>
      </c>
      <c r="H734" s="30" t="s">
        <v>21</v>
      </c>
      <c r="I734" s="30" t="s">
        <v>128</v>
      </c>
      <c r="J734" s="30" t="s">
        <v>128</v>
      </c>
      <c r="K734" s="30" t="s">
        <v>21</v>
      </c>
      <c r="L734" s="22"/>
      <c r="M734" s="20"/>
      <c r="N734" s="20"/>
      <c r="O734" s="20"/>
      <c r="P734" s="20"/>
      <c r="Q734" s="20"/>
      <c r="R734" s="20"/>
      <c r="S734" s="120"/>
      <c r="T734" s="181" t="str">
        <f>Table3[[#This Row],[Column12]]</f>
        <v>Auto:</v>
      </c>
      <c r="U734" s="25"/>
      <c r="V734" s="51" t="str">
        <f>IF(Table3[[#This Row],[TagOrderMethod]]="Ratio:","plants per 1 tag",IF(Table3[[#This Row],[TagOrderMethod]]="tags included","",IF(Table3[[#This Row],[TagOrderMethod]]="Qty:","tags",IF(Table3[[#This Row],[TagOrderMethod]]="Auto:",IF(U734&lt;&gt;"","tags","")))))</f>
        <v/>
      </c>
      <c r="W734" s="17">
        <v>50</v>
      </c>
      <c r="X734" s="17" t="str">
        <f>IF(ISNUMBER(SEARCH("tag",Table3[[#This Row],[Notes]])), "Yes", "No")</f>
        <v>No</v>
      </c>
      <c r="Y734" s="17" t="str">
        <f>IF(Table3[[#This Row],[Column11]]="yes","tags included","Auto:")</f>
        <v>Auto:</v>
      </c>
      <c r="Z7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Row],[TagOrderMethod]]="Auto:",IF(U734&gt;0,U734,IF(COUNTBLANK(L734:S734)=8,"",(IF(Table3[[#This Row],[Column11]]&lt;&gt;"no",Table3[[#This Row],[Size]]*(SUM(Table3[[#This Row],[Date 1]:[Date 8]])),"")))),""))),(Table3[[#This Row],[Bundle]])),"")</f>
        <v/>
      </c>
      <c r="AB734" s="94" t="str">
        <f t="shared" si="12"/>
        <v/>
      </c>
      <c r="AC734" s="75"/>
      <c r="AD734" s="42"/>
      <c r="AE734" s="43"/>
      <c r="AF734" s="44"/>
      <c r="AG734" s="134" t="s">
        <v>21</v>
      </c>
      <c r="AH734" s="134" t="s">
        <v>21</v>
      </c>
      <c r="AI734" s="134" t="s">
        <v>21</v>
      </c>
      <c r="AJ734" s="134" t="s">
        <v>3023</v>
      </c>
      <c r="AK734" s="134" t="s">
        <v>3024</v>
      </c>
      <c r="AL734" s="134" t="s">
        <v>21</v>
      </c>
      <c r="AM734" s="134" t="b">
        <f>IF(AND(Table3[[#This Row],[Column68]]=TRUE,COUNTBLANK(Table3[[#This Row],[Date 1]:[Date 8]])=8),TRUE,FALSE)</f>
        <v>0</v>
      </c>
      <c r="AN734" s="134" t="b">
        <f>COUNTIF(Table3[[#This Row],[512]:[51]],"yes")&gt;0</f>
        <v>0</v>
      </c>
      <c r="AO734" s="45" t="str">
        <f>IF(Table3[[#This Row],[512]]="yes",Table3[[#This Row],[Column1]],"")</f>
        <v/>
      </c>
      <c r="AP734" s="45" t="str">
        <f>IF(Table3[[#This Row],[250]]="yes",Table3[[#This Row],[Column1.5]],"")</f>
        <v/>
      </c>
      <c r="AQ734" s="45" t="str">
        <f>IF(Table3[[#This Row],[288]]="yes",Table3[[#This Row],[Column2]],"")</f>
        <v/>
      </c>
      <c r="AR734" s="45" t="str">
        <f>IF(Table3[[#This Row],[144]]="yes",Table3[[#This Row],[Column3]],"")</f>
        <v/>
      </c>
      <c r="AS734" s="45" t="str">
        <f>IF(Table3[[#This Row],[26]]="yes",Table3[[#This Row],[Column4]],"")</f>
        <v/>
      </c>
      <c r="AT734" s="45" t="str">
        <f>IF(Table3[[#This Row],[51]]="yes",Table3[[#This Row],[Column5]],"")</f>
        <v/>
      </c>
      <c r="AU734" s="29" t="str">
        <f>IF(COUNTBLANK(Table3[[#This Row],[Date 1]:[Date 8]])=7,IF(Table3[[#This Row],[Column9]]&lt;&gt;"",IF(SUM(L734:S734)&lt;&gt;0,Table3[[#This Row],[Column9]],""),""),(SUBSTITUTE(TRIM(SUBSTITUTE(AO734&amp;","&amp;AP734&amp;","&amp;AQ734&amp;","&amp;AR734&amp;","&amp;AS734&amp;","&amp;AT734&amp;",",","," "))," ",", ")))</f>
        <v/>
      </c>
      <c r="AV734" s="35" t="str">
        <f>IF(COUNTBLANK(L734:AC734)&lt;&gt;13,IF(Table3[[#This Row],[Comments]]="Please order in multiples of 20. Minimum order of 100.",IF(COUNTBLANK(Table3[[#This Row],[Date 1]:[Order]])=12,"",1),1),IF(OR(F734="yes",G734="yes",H734="yes",I734="yes",J734="yes",K734="yes"="yes"),1,""))</f>
        <v/>
      </c>
    </row>
    <row r="735" spans="2:48" ht="36" thickBot="1" x14ac:dyDescent="0.4">
      <c r="B735" s="164">
        <v>6770</v>
      </c>
      <c r="C735" s="16" t="s">
        <v>3356</v>
      </c>
      <c r="D735" s="32" t="s">
        <v>1014</v>
      </c>
      <c r="E735" s="118"/>
      <c r="F735" s="119" t="s">
        <v>21</v>
      </c>
      <c r="G735" s="30" t="s">
        <v>21</v>
      </c>
      <c r="H735" s="30" t="s">
        <v>21</v>
      </c>
      <c r="I735" s="30" t="s">
        <v>128</v>
      </c>
      <c r="J735" s="30" t="s">
        <v>128</v>
      </c>
      <c r="K735" s="30" t="s">
        <v>21</v>
      </c>
      <c r="L735" s="22"/>
      <c r="M735" s="20"/>
      <c r="N735" s="20"/>
      <c r="O735" s="20"/>
      <c r="P735" s="20"/>
      <c r="Q735" s="20"/>
      <c r="R735" s="20"/>
      <c r="S735" s="120"/>
      <c r="T735" s="181" t="str">
        <f>Table3[[#This Row],[Column12]]</f>
        <v>Auto:</v>
      </c>
      <c r="U735" s="25"/>
      <c r="V735" s="51" t="str">
        <f>IF(Table3[[#This Row],[TagOrderMethod]]="Ratio:","plants per 1 tag",IF(Table3[[#This Row],[TagOrderMethod]]="tags included","",IF(Table3[[#This Row],[TagOrderMethod]]="Qty:","tags",IF(Table3[[#This Row],[TagOrderMethod]]="Auto:",IF(U735&lt;&gt;"","tags","")))))</f>
        <v/>
      </c>
      <c r="W735" s="17">
        <v>50</v>
      </c>
      <c r="X735" s="17" t="str">
        <f>IF(ISNUMBER(SEARCH("tag",Table3[[#This Row],[Notes]])), "Yes", "No")</f>
        <v>No</v>
      </c>
      <c r="Y735" s="17" t="str">
        <f>IF(Table3[[#This Row],[Column11]]="yes","tags included","Auto:")</f>
        <v>Auto:</v>
      </c>
      <c r="Z7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Row],[TagOrderMethod]]="Auto:",IF(U735&gt;0,U735,IF(COUNTBLANK(L735:S735)=8,"",(IF(Table3[[#This Row],[Column11]]&lt;&gt;"no",Table3[[#This Row],[Size]]*(SUM(Table3[[#This Row],[Date 1]:[Date 8]])),"")))),""))),(Table3[[#This Row],[Bundle]])),"")</f>
        <v/>
      </c>
      <c r="AB735" s="94" t="str">
        <f t="shared" si="12"/>
        <v/>
      </c>
      <c r="AC735" s="75"/>
      <c r="AD735" s="42"/>
      <c r="AE735" s="43"/>
      <c r="AF735" s="44"/>
      <c r="AG735" s="134" t="s">
        <v>21</v>
      </c>
      <c r="AH735" s="134" t="s">
        <v>21</v>
      </c>
      <c r="AI735" s="134" t="s">
        <v>21</v>
      </c>
      <c r="AJ735" s="134" t="s">
        <v>3025</v>
      </c>
      <c r="AK735" s="134" t="s">
        <v>3026</v>
      </c>
      <c r="AL735" s="134" t="s">
        <v>21</v>
      </c>
      <c r="AM735" s="134" t="b">
        <f>IF(AND(Table3[[#This Row],[Column68]]=TRUE,COUNTBLANK(Table3[[#This Row],[Date 1]:[Date 8]])=8),TRUE,FALSE)</f>
        <v>0</v>
      </c>
      <c r="AN735" s="134" t="b">
        <f>COUNTIF(Table3[[#This Row],[512]:[51]],"yes")&gt;0</f>
        <v>0</v>
      </c>
      <c r="AO735" s="45" t="str">
        <f>IF(Table3[[#This Row],[512]]="yes",Table3[[#This Row],[Column1]],"")</f>
        <v/>
      </c>
      <c r="AP735" s="45" t="str">
        <f>IF(Table3[[#This Row],[250]]="yes",Table3[[#This Row],[Column1.5]],"")</f>
        <v/>
      </c>
      <c r="AQ735" s="45" t="str">
        <f>IF(Table3[[#This Row],[288]]="yes",Table3[[#This Row],[Column2]],"")</f>
        <v/>
      </c>
      <c r="AR735" s="45" t="str">
        <f>IF(Table3[[#This Row],[144]]="yes",Table3[[#This Row],[Column3]],"")</f>
        <v/>
      </c>
      <c r="AS735" s="45" t="str">
        <f>IF(Table3[[#This Row],[26]]="yes",Table3[[#This Row],[Column4]],"")</f>
        <v/>
      </c>
      <c r="AT735" s="45" t="str">
        <f>IF(Table3[[#This Row],[51]]="yes",Table3[[#This Row],[Column5]],"")</f>
        <v/>
      </c>
      <c r="AU735" s="29" t="str">
        <f>IF(COUNTBLANK(Table3[[#This Row],[Date 1]:[Date 8]])=7,IF(Table3[[#This Row],[Column9]]&lt;&gt;"",IF(SUM(L735:S735)&lt;&gt;0,Table3[[#This Row],[Column9]],""),""),(SUBSTITUTE(TRIM(SUBSTITUTE(AO735&amp;","&amp;AP735&amp;","&amp;AQ735&amp;","&amp;AR735&amp;","&amp;AS735&amp;","&amp;AT735&amp;",",","," "))," ",", ")))</f>
        <v/>
      </c>
      <c r="AV735" s="35" t="str">
        <f>IF(COUNTBLANK(L735:AC735)&lt;&gt;13,IF(Table3[[#This Row],[Comments]]="Please order in multiples of 20. Minimum order of 100.",IF(COUNTBLANK(Table3[[#This Row],[Date 1]:[Order]])=12,"",1),1),IF(OR(F735="yes",G735="yes",H735="yes",I735="yes",J735="yes",K735="yes"="yes"),1,""))</f>
        <v/>
      </c>
    </row>
    <row r="736" spans="2:48" ht="36" thickBot="1" x14ac:dyDescent="0.4">
      <c r="B736" s="164">
        <v>6775</v>
      </c>
      <c r="C736" s="16" t="s">
        <v>3356</v>
      </c>
      <c r="D736" s="32" t="s">
        <v>1015</v>
      </c>
      <c r="E736" s="118"/>
      <c r="F736" s="119" t="s">
        <v>21</v>
      </c>
      <c r="G736" s="30" t="s">
        <v>21</v>
      </c>
      <c r="H736" s="30" t="s">
        <v>21</v>
      </c>
      <c r="I736" s="30" t="s">
        <v>128</v>
      </c>
      <c r="J736" s="30" t="s">
        <v>128</v>
      </c>
      <c r="K736" s="30" t="s">
        <v>21</v>
      </c>
      <c r="L736" s="22"/>
      <c r="M736" s="20"/>
      <c r="N736" s="20"/>
      <c r="O736" s="20"/>
      <c r="P736" s="20"/>
      <c r="Q736" s="20"/>
      <c r="R736" s="20"/>
      <c r="S736" s="120"/>
      <c r="T736" s="181" t="str">
        <f>Table3[[#This Row],[Column12]]</f>
        <v>Auto:</v>
      </c>
      <c r="U736" s="25"/>
      <c r="V736" s="51" t="str">
        <f>IF(Table3[[#This Row],[TagOrderMethod]]="Ratio:","plants per 1 tag",IF(Table3[[#This Row],[TagOrderMethod]]="tags included","",IF(Table3[[#This Row],[TagOrderMethod]]="Qty:","tags",IF(Table3[[#This Row],[TagOrderMethod]]="Auto:",IF(U736&lt;&gt;"","tags","")))))</f>
        <v/>
      </c>
      <c r="W736" s="17">
        <v>50</v>
      </c>
      <c r="X736" s="17" t="str">
        <f>IF(ISNUMBER(SEARCH("tag",Table3[[#This Row],[Notes]])), "Yes", "No")</f>
        <v>No</v>
      </c>
      <c r="Y736" s="17" t="str">
        <f>IF(Table3[[#This Row],[Column11]]="yes","tags included","Auto:")</f>
        <v>Auto:</v>
      </c>
      <c r="Z7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Row],[TagOrderMethod]]="Auto:",IF(U736&gt;0,U736,IF(COUNTBLANK(L736:S736)=8,"",(IF(Table3[[#This Row],[Column11]]&lt;&gt;"no",Table3[[#This Row],[Size]]*(SUM(Table3[[#This Row],[Date 1]:[Date 8]])),"")))),""))),(Table3[[#This Row],[Bundle]])),"")</f>
        <v/>
      </c>
      <c r="AB736" s="94" t="str">
        <f t="shared" si="12"/>
        <v/>
      </c>
      <c r="AC736" s="75"/>
      <c r="AD736" s="42"/>
      <c r="AE736" s="43"/>
      <c r="AF736" s="44"/>
      <c r="AG736" s="134" t="s">
        <v>21</v>
      </c>
      <c r="AH736" s="134" t="s">
        <v>21</v>
      </c>
      <c r="AI736" s="134" t="s">
        <v>21</v>
      </c>
      <c r="AJ736" s="134" t="s">
        <v>3027</v>
      </c>
      <c r="AK736" s="134" t="s">
        <v>3028</v>
      </c>
      <c r="AL736" s="134" t="s">
        <v>21</v>
      </c>
      <c r="AM736" s="134" t="b">
        <f>IF(AND(Table3[[#This Row],[Column68]]=TRUE,COUNTBLANK(Table3[[#This Row],[Date 1]:[Date 8]])=8),TRUE,FALSE)</f>
        <v>0</v>
      </c>
      <c r="AN736" s="134" t="b">
        <f>COUNTIF(Table3[[#This Row],[512]:[51]],"yes")&gt;0</f>
        <v>0</v>
      </c>
      <c r="AO736" s="45" t="str">
        <f>IF(Table3[[#This Row],[512]]="yes",Table3[[#This Row],[Column1]],"")</f>
        <v/>
      </c>
      <c r="AP736" s="45" t="str">
        <f>IF(Table3[[#This Row],[250]]="yes",Table3[[#This Row],[Column1.5]],"")</f>
        <v/>
      </c>
      <c r="AQ736" s="45" t="str">
        <f>IF(Table3[[#This Row],[288]]="yes",Table3[[#This Row],[Column2]],"")</f>
        <v/>
      </c>
      <c r="AR736" s="45" t="str">
        <f>IF(Table3[[#This Row],[144]]="yes",Table3[[#This Row],[Column3]],"")</f>
        <v/>
      </c>
      <c r="AS736" s="45" t="str">
        <f>IF(Table3[[#This Row],[26]]="yes",Table3[[#This Row],[Column4]],"")</f>
        <v/>
      </c>
      <c r="AT736" s="45" t="str">
        <f>IF(Table3[[#This Row],[51]]="yes",Table3[[#This Row],[Column5]],"")</f>
        <v/>
      </c>
      <c r="AU736" s="29" t="str">
        <f>IF(COUNTBLANK(Table3[[#This Row],[Date 1]:[Date 8]])=7,IF(Table3[[#This Row],[Column9]]&lt;&gt;"",IF(SUM(L736:S736)&lt;&gt;0,Table3[[#This Row],[Column9]],""),""),(SUBSTITUTE(TRIM(SUBSTITUTE(AO736&amp;","&amp;AP736&amp;","&amp;AQ736&amp;","&amp;AR736&amp;","&amp;AS736&amp;","&amp;AT736&amp;",",","," "))," ",", ")))</f>
        <v/>
      </c>
      <c r="AV736" s="35" t="str">
        <f>IF(COUNTBLANK(L736:AC736)&lt;&gt;13,IF(Table3[[#This Row],[Comments]]="Please order in multiples of 20. Minimum order of 100.",IF(COUNTBLANK(Table3[[#This Row],[Date 1]:[Order]])=12,"",1),1),IF(OR(F736="yes",G736="yes",H736="yes",I736="yes",J736="yes",K736="yes"="yes"),1,""))</f>
        <v/>
      </c>
    </row>
    <row r="737" spans="2:48" ht="36" thickBot="1" x14ac:dyDescent="0.4">
      <c r="B737" s="164">
        <v>6780</v>
      </c>
      <c r="C737" s="16" t="s">
        <v>3356</v>
      </c>
      <c r="D737" s="32" t="s">
        <v>1016</v>
      </c>
      <c r="E737" s="118"/>
      <c r="F737" s="119" t="s">
        <v>21</v>
      </c>
      <c r="G737" s="30" t="s">
        <v>21</v>
      </c>
      <c r="H737" s="30" t="s">
        <v>21</v>
      </c>
      <c r="I737" s="30" t="s">
        <v>128</v>
      </c>
      <c r="J737" s="30" t="s">
        <v>128</v>
      </c>
      <c r="K737" s="30" t="s">
        <v>21</v>
      </c>
      <c r="L737" s="22"/>
      <c r="M737" s="20"/>
      <c r="N737" s="20"/>
      <c r="O737" s="20"/>
      <c r="P737" s="20"/>
      <c r="Q737" s="20"/>
      <c r="R737" s="20"/>
      <c r="S737" s="120"/>
      <c r="T737" s="181" t="str">
        <f>Table3[[#This Row],[Column12]]</f>
        <v>Auto:</v>
      </c>
      <c r="U737" s="25"/>
      <c r="V737" s="51" t="str">
        <f>IF(Table3[[#This Row],[TagOrderMethod]]="Ratio:","plants per 1 tag",IF(Table3[[#This Row],[TagOrderMethod]]="tags included","",IF(Table3[[#This Row],[TagOrderMethod]]="Qty:","tags",IF(Table3[[#This Row],[TagOrderMethod]]="Auto:",IF(U737&lt;&gt;"","tags","")))))</f>
        <v/>
      </c>
      <c r="W737" s="17">
        <v>50</v>
      </c>
      <c r="X737" s="17" t="str">
        <f>IF(ISNUMBER(SEARCH("tag",Table3[[#This Row],[Notes]])), "Yes", "No")</f>
        <v>No</v>
      </c>
      <c r="Y737" s="17" t="str">
        <f>IF(Table3[[#This Row],[Column11]]="yes","tags included","Auto:")</f>
        <v>Auto:</v>
      </c>
      <c r="Z7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Row],[TagOrderMethod]]="Auto:",IF(U737&gt;0,U737,IF(COUNTBLANK(L737:S737)=8,"",(IF(Table3[[#This Row],[Column11]]&lt;&gt;"no",Table3[[#This Row],[Size]]*(SUM(Table3[[#This Row],[Date 1]:[Date 8]])),"")))),""))),(Table3[[#This Row],[Bundle]])),"")</f>
        <v/>
      </c>
      <c r="AB737" s="94" t="str">
        <f t="shared" si="12"/>
        <v/>
      </c>
      <c r="AC737" s="75"/>
      <c r="AD737" s="42"/>
      <c r="AE737" s="43"/>
      <c r="AF737" s="44"/>
      <c r="AG737" s="134" t="s">
        <v>21</v>
      </c>
      <c r="AH737" s="134" t="s">
        <v>21</v>
      </c>
      <c r="AI737" s="134" t="s">
        <v>21</v>
      </c>
      <c r="AJ737" s="134" t="s">
        <v>3029</v>
      </c>
      <c r="AK737" s="134" t="s">
        <v>3030</v>
      </c>
      <c r="AL737" s="134" t="s">
        <v>21</v>
      </c>
      <c r="AM737" s="134" t="b">
        <f>IF(AND(Table3[[#This Row],[Column68]]=TRUE,COUNTBLANK(Table3[[#This Row],[Date 1]:[Date 8]])=8),TRUE,FALSE)</f>
        <v>0</v>
      </c>
      <c r="AN737" s="134" t="b">
        <f>COUNTIF(Table3[[#This Row],[512]:[51]],"yes")&gt;0</f>
        <v>0</v>
      </c>
      <c r="AO737" s="45" t="str">
        <f>IF(Table3[[#This Row],[512]]="yes",Table3[[#This Row],[Column1]],"")</f>
        <v/>
      </c>
      <c r="AP737" s="45" t="str">
        <f>IF(Table3[[#This Row],[250]]="yes",Table3[[#This Row],[Column1.5]],"")</f>
        <v/>
      </c>
      <c r="AQ737" s="45" t="str">
        <f>IF(Table3[[#This Row],[288]]="yes",Table3[[#This Row],[Column2]],"")</f>
        <v/>
      </c>
      <c r="AR737" s="45" t="str">
        <f>IF(Table3[[#This Row],[144]]="yes",Table3[[#This Row],[Column3]],"")</f>
        <v/>
      </c>
      <c r="AS737" s="45" t="str">
        <f>IF(Table3[[#This Row],[26]]="yes",Table3[[#This Row],[Column4]],"")</f>
        <v/>
      </c>
      <c r="AT737" s="45" t="str">
        <f>IF(Table3[[#This Row],[51]]="yes",Table3[[#This Row],[Column5]],"")</f>
        <v/>
      </c>
      <c r="AU737" s="29" t="str">
        <f>IF(COUNTBLANK(Table3[[#This Row],[Date 1]:[Date 8]])=7,IF(Table3[[#This Row],[Column9]]&lt;&gt;"",IF(SUM(L737:S737)&lt;&gt;0,Table3[[#This Row],[Column9]],""),""),(SUBSTITUTE(TRIM(SUBSTITUTE(AO737&amp;","&amp;AP737&amp;","&amp;AQ737&amp;","&amp;AR737&amp;","&amp;AS737&amp;","&amp;AT737&amp;",",","," "))," ",", ")))</f>
        <v/>
      </c>
      <c r="AV737" s="35" t="str">
        <f>IF(COUNTBLANK(L737:AC737)&lt;&gt;13,IF(Table3[[#This Row],[Comments]]="Please order in multiples of 20. Minimum order of 100.",IF(COUNTBLANK(Table3[[#This Row],[Date 1]:[Order]])=12,"",1),1),IF(OR(F737="yes",G737="yes",H737="yes",I737="yes",J737="yes",K737="yes"="yes"),1,""))</f>
        <v/>
      </c>
    </row>
    <row r="738" spans="2:48" ht="36" thickBot="1" x14ac:dyDescent="0.4">
      <c r="B738" s="164">
        <v>6785</v>
      </c>
      <c r="C738" s="16" t="s">
        <v>3356</v>
      </c>
      <c r="D738" s="32" t="s">
        <v>2364</v>
      </c>
      <c r="E738" s="118"/>
      <c r="F738" s="119" t="s">
        <v>21</v>
      </c>
      <c r="G738" s="30" t="s">
        <v>21</v>
      </c>
      <c r="H738" s="30" t="s">
        <v>21</v>
      </c>
      <c r="I738" s="30" t="s">
        <v>128</v>
      </c>
      <c r="J738" s="30" t="s">
        <v>128</v>
      </c>
      <c r="K738" s="30" t="s">
        <v>21</v>
      </c>
      <c r="L738" s="22"/>
      <c r="M738" s="20"/>
      <c r="N738" s="20"/>
      <c r="O738" s="20"/>
      <c r="P738" s="20"/>
      <c r="Q738" s="20"/>
      <c r="R738" s="20"/>
      <c r="S738" s="120"/>
      <c r="T738" s="181" t="str">
        <f>Table3[[#This Row],[Column12]]</f>
        <v>Auto:</v>
      </c>
      <c r="U738" s="25"/>
      <c r="V738" s="51" t="str">
        <f>IF(Table3[[#This Row],[TagOrderMethod]]="Ratio:","plants per 1 tag",IF(Table3[[#This Row],[TagOrderMethod]]="tags included","",IF(Table3[[#This Row],[TagOrderMethod]]="Qty:","tags",IF(Table3[[#This Row],[TagOrderMethod]]="Auto:",IF(U738&lt;&gt;"","tags","")))))</f>
        <v/>
      </c>
      <c r="W738" s="17">
        <v>50</v>
      </c>
      <c r="X738" s="17" t="str">
        <f>IF(ISNUMBER(SEARCH("tag",Table3[[#This Row],[Notes]])), "Yes", "No")</f>
        <v>No</v>
      </c>
      <c r="Y738" s="17" t="str">
        <f>IF(Table3[[#This Row],[Column11]]="yes","tags included","Auto:")</f>
        <v>Auto:</v>
      </c>
      <c r="Z7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Row],[TagOrderMethod]]="Auto:",IF(U738&gt;0,U738,IF(COUNTBLANK(L738:S738)=8,"",(IF(Table3[[#This Row],[Column11]]&lt;&gt;"no",Table3[[#This Row],[Size]]*(SUM(Table3[[#This Row],[Date 1]:[Date 8]])),"")))),""))),(Table3[[#This Row],[Bundle]])),"")</f>
        <v/>
      </c>
      <c r="AB738" s="94" t="str">
        <f t="shared" si="12"/>
        <v/>
      </c>
      <c r="AC738" s="75"/>
      <c r="AD738" s="42"/>
      <c r="AE738" s="43"/>
      <c r="AF738" s="44"/>
      <c r="AG738" s="134" t="s">
        <v>21</v>
      </c>
      <c r="AH738" s="134" t="s">
        <v>21</v>
      </c>
      <c r="AI738" s="134" t="s">
        <v>21</v>
      </c>
      <c r="AJ738" s="134" t="s">
        <v>3031</v>
      </c>
      <c r="AK738" s="134" t="s">
        <v>3032</v>
      </c>
      <c r="AL738" s="134" t="s">
        <v>21</v>
      </c>
      <c r="AM738" s="134" t="b">
        <f>IF(AND(Table3[[#This Row],[Column68]]=TRUE,COUNTBLANK(Table3[[#This Row],[Date 1]:[Date 8]])=8),TRUE,FALSE)</f>
        <v>0</v>
      </c>
      <c r="AN738" s="134" t="b">
        <f>COUNTIF(Table3[[#This Row],[512]:[51]],"yes")&gt;0</f>
        <v>0</v>
      </c>
      <c r="AO738" s="45" t="str">
        <f>IF(Table3[[#This Row],[512]]="yes",Table3[[#This Row],[Column1]],"")</f>
        <v/>
      </c>
      <c r="AP738" s="45" t="str">
        <f>IF(Table3[[#This Row],[250]]="yes",Table3[[#This Row],[Column1.5]],"")</f>
        <v/>
      </c>
      <c r="AQ738" s="45" t="str">
        <f>IF(Table3[[#This Row],[288]]="yes",Table3[[#This Row],[Column2]],"")</f>
        <v/>
      </c>
      <c r="AR738" s="45" t="str">
        <f>IF(Table3[[#This Row],[144]]="yes",Table3[[#This Row],[Column3]],"")</f>
        <v/>
      </c>
      <c r="AS738" s="45" t="str">
        <f>IF(Table3[[#This Row],[26]]="yes",Table3[[#This Row],[Column4]],"")</f>
        <v/>
      </c>
      <c r="AT738" s="45" t="str">
        <f>IF(Table3[[#This Row],[51]]="yes",Table3[[#This Row],[Column5]],"")</f>
        <v/>
      </c>
      <c r="AU738" s="29" t="str">
        <f>IF(COUNTBLANK(Table3[[#This Row],[Date 1]:[Date 8]])=7,IF(Table3[[#This Row],[Column9]]&lt;&gt;"",IF(SUM(L738:S738)&lt;&gt;0,Table3[[#This Row],[Column9]],""),""),(SUBSTITUTE(TRIM(SUBSTITUTE(AO738&amp;","&amp;AP738&amp;","&amp;AQ738&amp;","&amp;AR738&amp;","&amp;AS738&amp;","&amp;AT738&amp;",",","," "))," ",", ")))</f>
        <v/>
      </c>
      <c r="AV738" s="35" t="str">
        <f>IF(COUNTBLANK(L738:AC738)&lt;&gt;13,IF(Table3[[#This Row],[Comments]]="Please order in multiples of 20. Minimum order of 100.",IF(COUNTBLANK(Table3[[#This Row],[Date 1]:[Order]])=12,"",1),1),IF(OR(F738="yes",G738="yes",H738="yes",I738="yes",J738="yes",K738="yes"="yes"),1,""))</f>
        <v/>
      </c>
    </row>
    <row r="739" spans="2:48" ht="36" thickBot="1" x14ac:dyDescent="0.4">
      <c r="B739" s="164">
        <v>6790</v>
      </c>
      <c r="C739" s="16" t="s">
        <v>3356</v>
      </c>
      <c r="D739" s="32" t="s">
        <v>1017</v>
      </c>
      <c r="E739" s="118"/>
      <c r="F739" s="119" t="s">
        <v>21</v>
      </c>
      <c r="G739" s="30" t="s">
        <v>21</v>
      </c>
      <c r="H739" s="30" t="s">
        <v>21</v>
      </c>
      <c r="I739" s="30" t="s">
        <v>128</v>
      </c>
      <c r="J739" s="30" t="s">
        <v>128</v>
      </c>
      <c r="K739" s="30" t="s">
        <v>21</v>
      </c>
      <c r="L739" s="22"/>
      <c r="M739" s="20"/>
      <c r="N739" s="20"/>
      <c r="O739" s="20"/>
      <c r="P739" s="20"/>
      <c r="Q739" s="20"/>
      <c r="R739" s="20"/>
      <c r="S739" s="120"/>
      <c r="T739" s="181" t="str">
        <f>Table3[[#This Row],[Column12]]</f>
        <v>Auto:</v>
      </c>
      <c r="U739" s="25"/>
      <c r="V739" s="51" t="str">
        <f>IF(Table3[[#This Row],[TagOrderMethod]]="Ratio:","plants per 1 tag",IF(Table3[[#This Row],[TagOrderMethod]]="tags included","",IF(Table3[[#This Row],[TagOrderMethod]]="Qty:","tags",IF(Table3[[#This Row],[TagOrderMethod]]="Auto:",IF(U739&lt;&gt;"","tags","")))))</f>
        <v/>
      </c>
      <c r="W739" s="17">
        <v>50</v>
      </c>
      <c r="X739" s="17" t="str">
        <f>IF(ISNUMBER(SEARCH("tag",Table3[[#This Row],[Notes]])), "Yes", "No")</f>
        <v>No</v>
      </c>
      <c r="Y739" s="17" t="str">
        <f>IF(Table3[[#This Row],[Column11]]="yes","tags included","Auto:")</f>
        <v>Auto:</v>
      </c>
      <c r="Z7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Row],[TagOrderMethod]]="Auto:",IF(U739&gt;0,U739,IF(COUNTBLANK(L739:S739)=8,"",(IF(Table3[[#This Row],[Column11]]&lt;&gt;"no",Table3[[#This Row],[Size]]*(SUM(Table3[[#This Row],[Date 1]:[Date 8]])),"")))),""))),(Table3[[#This Row],[Bundle]])),"")</f>
        <v/>
      </c>
      <c r="AB739" s="94" t="str">
        <f t="shared" si="12"/>
        <v/>
      </c>
      <c r="AC739" s="75"/>
      <c r="AD739" s="42"/>
      <c r="AE739" s="43"/>
      <c r="AF739" s="44"/>
      <c r="AG739" s="134" t="s">
        <v>21</v>
      </c>
      <c r="AH739" s="134" t="s">
        <v>21</v>
      </c>
      <c r="AI739" s="134" t="s">
        <v>21</v>
      </c>
      <c r="AJ739" s="134" t="s">
        <v>3033</v>
      </c>
      <c r="AK739" s="134" t="s">
        <v>3034</v>
      </c>
      <c r="AL739" s="134" t="s">
        <v>21</v>
      </c>
      <c r="AM739" s="134" t="b">
        <f>IF(AND(Table3[[#This Row],[Column68]]=TRUE,COUNTBLANK(Table3[[#This Row],[Date 1]:[Date 8]])=8),TRUE,FALSE)</f>
        <v>0</v>
      </c>
      <c r="AN739" s="134" t="b">
        <f>COUNTIF(Table3[[#This Row],[512]:[51]],"yes")&gt;0</f>
        <v>0</v>
      </c>
      <c r="AO739" s="45" t="str">
        <f>IF(Table3[[#This Row],[512]]="yes",Table3[[#This Row],[Column1]],"")</f>
        <v/>
      </c>
      <c r="AP739" s="45" t="str">
        <f>IF(Table3[[#This Row],[250]]="yes",Table3[[#This Row],[Column1.5]],"")</f>
        <v/>
      </c>
      <c r="AQ739" s="45" t="str">
        <f>IF(Table3[[#This Row],[288]]="yes",Table3[[#This Row],[Column2]],"")</f>
        <v/>
      </c>
      <c r="AR739" s="45" t="str">
        <f>IF(Table3[[#This Row],[144]]="yes",Table3[[#This Row],[Column3]],"")</f>
        <v/>
      </c>
      <c r="AS739" s="45" t="str">
        <f>IF(Table3[[#This Row],[26]]="yes",Table3[[#This Row],[Column4]],"")</f>
        <v/>
      </c>
      <c r="AT739" s="45" t="str">
        <f>IF(Table3[[#This Row],[51]]="yes",Table3[[#This Row],[Column5]],"")</f>
        <v/>
      </c>
      <c r="AU739" s="29" t="str">
        <f>IF(COUNTBLANK(Table3[[#This Row],[Date 1]:[Date 8]])=7,IF(Table3[[#This Row],[Column9]]&lt;&gt;"",IF(SUM(L739:S739)&lt;&gt;0,Table3[[#This Row],[Column9]],""),""),(SUBSTITUTE(TRIM(SUBSTITUTE(AO739&amp;","&amp;AP739&amp;","&amp;AQ739&amp;","&amp;AR739&amp;","&amp;AS739&amp;","&amp;AT739&amp;",",","," "))," ",", ")))</f>
        <v/>
      </c>
      <c r="AV739" s="35" t="str">
        <f>IF(COUNTBLANK(L739:AC739)&lt;&gt;13,IF(Table3[[#This Row],[Comments]]="Please order in multiples of 20. Minimum order of 100.",IF(COUNTBLANK(Table3[[#This Row],[Date 1]:[Order]])=12,"",1),1),IF(OR(F739="yes",G739="yes",H739="yes",I739="yes",J739="yes",K739="yes"="yes"),1,""))</f>
        <v/>
      </c>
    </row>
    <row r="740" spans="2:48" ht="36" thickBot="1" x14ac:dyDescent="0.4">
      <c r="B740" s="164">
        <v>6795</v>
      </c>
      <c r="C740" s="16" t="s">
        <v>3356</v>
      </c>
      <c r="D740" s="32" t="s">
        <v>1018</v>
      </c>
      <c r="E740" s="118"/>
      <c r="F740" s="119" t="s">
        <v>21</v>
      </c>
      <c r="G740" s="30" t="s">
        <v>21</v>
      </c>
      <c r="H740" s="30" t="s">
        <v>21</v>
      </c>
      <c r="I740" s="30" t="s">
        <v>128</v>
      </c>
      <c r="J740" s="30" t="s">
        <v>128</v>
      </c>
      <c r="K740" s="30" t="s">
        <v>21</v>
      </c>
      <c r="L740" s="22"/>
      <c r="M740" s="20"/>
      <c r="N740" s="20"/>
      <c r="O740" s="20"/>
      <c r="P740" s="20"/>
      <c r="Q740" s="20"/>
      <c r="R740" s="20"/>
      <c r="S740" s="120"/>
      <c r="T740" s="181" t="str">
        <f>Table3[[#This Row],[Column12]]</f>
        <v>Auto:</v>
      </c>
      <c r="U740" s="25"/>
      <c r="V740" s="51" t="str">
        <f>IF(Table3[[#This Row],[TagOrderMethod]]="Ratio:","plants per 1 tag",IF(Table3[[#This Row],[TagOrderMethod]]="tags included","",IF(Table3[[#This Row],[TagOrderMethod]]="Qty:","tags",IF(Table3[[#This Row],[TagOrderMethod]]="Auto:",IF(U740&lt;&gt;"","tags","")))))</f>
        <v/>
      </c>
      <c r="W740" s="17">
        <v>50</v>
      </c>
      <c r="X740" s="17" t="str">
        <f>IF(ISNUMBER(SEARCH("tag",Table3[[#This Row],[Notes]])), "Yes", "No")</f>
        <v>No</v>
      </c>
      <c r="Y740" s="17" t="str">
        <f>IF(Table3[[#This Row],[Column11]]="yes","tags included","Auto:")</f>
        <v>Auto:</v>
      </c>
      <c r="Z7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Row],[TagOrderMethod]]="Auto:",IF(U740&gt;0,U740,IF(COUNTBLANK(L740:S740)=8,"",(IF(Table3[[#This Row],[Column11]]&lt;&gt;"no",Table3[[#This Row],[Size]]*(SUM(Table3[[#This Row],[Date 1]:[Date 8]])),"")))),""))),(Table3[[#This Row],[Bundle]])),"")</f>
        <v/>
      </c>
      <c r="AB740" s="94" t="str">
        <f t="shared" si="12"/>
        <v/>
      </c>
      <c r="AC740" s="75"/>
      <c r="AD740" s="42"/>
      <c r="AE740" s="43"/>
      <c r="AF740" s="44"/>
      <c r="AG740" s="134" t="s">
        <v>21</v>
      </c>
      <c r="AH740" s="134" t="s">
        <v>21</v>
      </c>
      <c r="AI740" s="134" t="s">
        <v>21</v>
      </c>
      <c r="AJ740" s="134" t="s">
        <v>3035</v>
      </c>
      <c r="AK740" s="134" t="s">
        <v>3036</v>
      </c>
      <c r="AL740" s="134" t="s">
        <v>21</v>
      </c>
      <c r="AM740" s="134" t="b">
        <f>IF(AND(Table3[[#This Row],[Column68]]=TRUE,COUNTBLANK(Table3[[#This Row],[Date 1]:[Date 8]])=8),TRUE,FALSE)</f>
        <v>0</v>
      </c>
      <c r="AN740" s="134" t="b">
        <f>COUNTIF(Table3[[#This Row],[512]:[51]],"yes")&gt;0</f>
        <v>0</v>
      </c>
      <c r="AO740" s="45" t="str">
        <f>IF(Table3[[#This Row],[512]]="yes",Table3[[#This Row],[Column1]],"")</f>
        <v/>
      </c>
      <c r="AP740" s="45" t="str">
        <f>IF(Table3[[#This Row],[250]]="yes",Table3[[#This Row],[Column1.5]],"")</f>
        <v/>
      </c>
      <c r="AQ740" s="45" t="str">
        <f>IF(Table3[[#This Row],[288]]="yes",Table3[[#This Row],[Column2]],"")</f>
        <v/>
      </c>
      <c r="AR740" s="45" t="str">
        <f>IF(Table3[[#This Row],[144]]="yes",Table3[[#This Row],[Column3]],"")</f>
        <v/>
      </c>
      <c r="AS740" s="45" t="str">
        <f>IF(Table3[[#This Row],[26]]="yes",Table3[[#This Row],[Column4]],"")</f>
        <v/>
      </c>
      <c r="AT740" s="45" t="str">
        <f>IF(Table3[[#This Row],[51]]="yes",Table3[[#This Row],[Column5]],"")</f>
        <v/>
      </c>
      <c r="AU740" s="29" t="str">
        <f>IF(COUNTBLANK(Table3[[#This Row],[Date 1]:[Date 8]])=7,IF(Table3[[#This Row],[Column9]]&lt;&gt;"",IF(SUM(L740:S740)&lt;&gt;0,Table3[[#This Row],[Column9]],""),""),(SUBSTITUTE(TRIM(SUBSTITUTE(AO740&amp;","&amp;AP740&amp;","&amp;AQ740&amp;","&amp;AR740&amp;","&amp;AS740&amp;","&amp;AT740&amp;",",","," "))," ",", ")))</f>
        <v/>
      </c>
      <c r="AV740" s="35" t="str">
        <f>IF(COUNTBLANK(L740:AC740)&lt;&gt;13,IF(Table3[[#This Row],[Comments]]="Please order in multiples of 20. Minimum order of 100.",IF(COUNTBLANK(Table3[[#This Row],[Date 1]:[Order]])=12,"",1),1),IF(OR(F740="yes",G740="yes",H740="yes",I740="yes",J740="yes",K740="yes"="yes"),1,""))</f>
        <v/>
      </c>
    </row>
    <row r="741" spans="2:48" ht="36" thickBot="1" x14ac:dyDescent="0.4">
      <c r="B741" s="164">
        <v>6805</v>
      </c>
      <c r="C741" s="16" t="s">
        <v>3356</v>
      </c>
      <c r="D741" s="32" t="s">
        <v>3366</v>
      </c>
      <c r="E741" s="118"/>
      <c r="F741" s="119" t="s">
        <v>21</v>
      </c>
      <c r="G741" s="30" t="s">
        <v>21</v>
      </c>
      <c r="H741" s="30" t="s">
        <v>21</v>
      </c>
      <c r="I741" s="30" t="s">
        <v>128</v>
      </c>
      <c r="J741" s="30" t="s">
        <v>128</v>
      </c>
      <c r="K741" s="30" t="s">
        <v>21</v>
      </c>
      <c r="L741" s="22"/>
      <c r="M741" s="20"/>
      <c r="N741" s="20"/>
      <c r="O741" s="20"/>
      <c r="P741" s="20"/>
      <c r="Q741" s="20"/>
      <c r="R741" s="20"/>
      <c r="S741" s="120"/>
      <c r="T741" s="181" t="str">
        <f>Table3[[#This Row],[Column12]]</f>
        <v>Auto:</v>
      </c>
      <c r="U741" s="25"/>
      <c r="V741" s="51" t="str">
        <f>IF(Table3[[#This Row],[TagOrderMethod]]="Ratio:","plants per 1 tag",IF(Table3[[#This Row],[TagOrderMethod]]="tags included","",IF(Table3[[#This Row],[TagOrderMethod]]="Qty:","tags",IF(Table3[[#This Row],[TagOrderMethod]]="Auto:",IF(U741&lt;&gt;"","tags","")))))</f>
        <v/>
      </c>
      <c r="W741" s="17">
        <v>50</v>
      </c>
      <c r="X741" s="17" t="str">
        <f>IF(ISNUMBER(SEARCH("tag",Table3[[#This Row],[Notes]])), "Yes", "No")</f>
        <v>No</v>
      </c>
      <c r="Y741" s="17" t="str">
        <f>IF(Table3[[#This Row],[Column11]]="yes","tags included","Auto:")</f>
        <v>Auto:</v>
      </c>
      <c r="Z7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Row],[TagOrderMethod]]="Auto:",IF(U741&gt;0,U741,IF(COUNTBLANK(L741:S741)=8,"",(IF(Table3[[#This Row],[Column11]]&lt;&gt;"no",Table3[[#This Row],[Size]]*(SUM(Table3[[#This Row],[Date 1]:[Date 8]])),"")))),""))),(Table3[[#This Row],[Bundle]])),"")</f>
        <v/>
      </c>
      <c r="AB741" s="94" t="str">
        <f t="shared" si="12"/>
        <v/>
      </c>
      <c r="AC741" s="75"/>
      <c r="AD741" s="42"/>
      <c r="AE741" s="43"/>
      <c r="AF741" s="44"/>
      <c r="AG741" s="134" t="s">
        <v>21</v>
      </c>
      <c r="AH741" s="134" t="s">
        <v>21</v>
      </c>
      <c r="AI741" s="134" t="s">
        <v>21</v>
      </c>
      <c r="AJ741" s="134" t="s">
        <v>5179</v>
      </c>
      <c r="AK741" s="134" t="s">
        <v>5180</v>
      </c>
      <c r="AL741" s="134" t="s">
        <v>21</v>
      </c>
      <c r="AM741" s="134" t="b">
        <f>IF(AND(Table3[[#This Row],[Column68]]=TRUE,COUNTBLANK(Table3[[#This Row],[Date 1]:[Date 8]])=8),TRUE,FALSE)</f>
        <v>0</v>
      </c>
      <c r="AN741" s="134" t="b">
        <f>COUNTIF(Table3[[#This Row],[512]:[51]],"yes")&gt;0</f>
        <v>0</v>
      </c>
      <c r="AO741" s="45" t="str">
        <f>IF(Table3[[#This Row],[512]]="yes",Table3[[#This Row],[Column1]],"")</f>
        <v/>
      </c>
      <c r="AP741" s="45" t="str">
        <f>IF(Table3[[#This Row],[250]]="yes",Table3[[#This Row],[Column1.5]],"")</f>
        <v/>
      </c>
      <c r="AQ741" s="45" t="str">
        <f>IF(Table3[[#This Row],[288]]="yes",Table3[[#This Row],[Column2]],"")</f>
        <v/>
      </c>
      <c r="AR741" s="45" t="str">
        <f>IF(Table3[[#This Row],[144]]="yes",Table3[[#This Row],[Column3]],"")</f>
        <v/>
      </c>
      <c r="AS741" s="45" t="str">
        <f>IF(Table3[[#This Row],[26]]="yes",Table3[[#This Row],[Column4]],"")</f>
        <v/>
      </c>
      <c r="AT741" s="45" t="str">
        <f>IF(Table3[[#This Row],[51]]="yes",Table3[[#This Row],[Column5]],"")</f>
        <v/>
      </c>
      <c r="AU741" s="29" t="str">
        <f>IF(COUNTBLANK(Table3[[#This Row],[Date 1]:[Date 8]])=7,IF(Table3[[#This Row],[Column9]]&lt;&gt;"",IF(SUM(L741:S741)&lt;&gt;0,Table3[[#This Row],[Column9]],""),""),(SUBSTITUTE(TRIM(SUBSTITUTE(AO741&amp;","&amp;AP741&amp;","&amp;AQ741&amp;","&amp;AR741&amp;","&amp;AS741&amp;","&amp;AT741&amp;",",","," "))," ",", ")))</f>
        <v/>
      </c>
      <c r="AV741" s="35" t="str">
        <f>IF(COUNTBLANK(L741:AC741)&lt;&gt;13,IF(Table3[[#This Row],[Comments]]="Please order in multiples of 20. Minimum order of 100.",IF(COUNTBLANK(Table3[[#This Row],[Date 1]:[Order]])=12,"",1),1),IF(OR(F741="yes",G741="yes",H741="yes",I741="yes",J741="yes",K741="yes"="yes"),1,""))</f>
        <v/>
      </c>
    </row>
    <row r="742" spans="2:48" ht="36" thickBot="1" x14ac:dyDescent="0.4">
      <c r="B742" s="164">
        <v>8460</v>
      </c>
      <c r="C742" s="16" t="s">
        <v>3356</v>
      </c>
      <c r="D742" s="32" t="s">
        <v>1019</v>
      </c>
      <c r="E742" s="118"/>
      <c r="F742" s="119" t="s">
        <v>21</v>
      </c>
      <c r="G742" s="30" t="s">
        <v>21</v>
      </c>
      <c r="H742" s="30" t="s">
        <v>128</v>
      </c>
      <c r="I742" s="30" t="s">
        <v>128</v>
      </c>
      <c r="J742" s="30" t="s">
        <v>21</v>
      </c>
      <c r="K742" s="30" t="s">
        <v>21</v>
      </c>
      <c r="L742" s="22"/>
      <c r="M742" s="20"/>
      <c r="N742" s="20"/>
      <c r="O742" s="20"/>
      <c r="P742" s="20"/>
      <c r="Q742" s="20"/>
      <c r="R742" s="20"/>
      <c r="S742" s="120"/>
      <c r="T742" s="181" t="str">
        <f>Table3[[#This Row],[Column12]]</f>
        <v>Auto:</v>
      </c>
      <c r="U742" s="25"/>
      <c r="V742" s="51" t="str">
        <f>IF(Table3[[#This Row],[TagOrderMethod]]="Ratio:","plants per 1 tag",IF(Table3[[#This Row],[TagOrderMethod]]="tags included","",IF(Table3[[#This Row],[TagOrderMethod]]="Qty:","tags",IF(Table3[[#This Row],[TagOrderMethod]]="Auto:",IF(U742&lt;&gt;"","tags","")))))</f>
        <v/>
      </c>
      <c r="W742" s="17">
        <v>50</v>
      </c>
      <c r="X742" s="17" t="str">
        <f>IF(ISNUMBER(SEARCH("tag",Table3[[#This Row],[Notes]])), "Yes", "No")</f>
        <v>No</v>
      </c>
      <c r="Y742" s="17" t="str">
        <f>IF(Table3[[#This Row],[Column11]]="yes","tags included","Auto:")</f>
        <v>Auto:</v>
      </c>
      <c r="Z7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Row],[TagOrderMethod]]="Auto:",IF(U742&gt;0,U742,IF(COUNTBLANK(L742:S742)=8,"",(IF(Table3[[#This Row],[Column11]]&lt;&gt;"no",Table3[[#This Row],[Size]]*(SUM(Table3[[#This Row],[Date 1]:[Date 8]])),"")))),""))),(Table3[[#This Row],[Bundle]])),"")</f>
        <v/>
      </c>
      <c r="AB742" s="94" t="str">
        <f t="shared" si="12"/>
        <v/>
      </c>
      <c r="AC742" s="75"/>
      <c r="AD742" s="42"/>
      <c r="AE742" s="43"/>
      <c r="AF742" s="44"/>
      <c r="AG742" s="134" t="s">
        <v>21</v>
      </c>
      <c r="AH742" s="134" t="s">
        <v>21</v>
      </c>
      <c r="AI742" s="134" t="s">
        <v>5181</v>
      </c>
      <c r="AJ742" s="134" t="s">
        <v>5182</v>
      </c>
      <c r="AK742" s="134" t="s">
        <v>21</v>
      </c>
      <c r="AL742" s="134" t="s">
        <v>21</v>
      </c>
      <c r="AM742" s="134" t="b">
        <f>IF(AND(Table3[[#This Row],[Column68]]=TRUE,COUNTBLANK(Table3[[#This Row],[Date 1]:[Date 8]])=8),TRUE,FALSE)</f>
        <v>0</v>
      </c>
      <c r="AN742" s="134" t="b">
        <f>COUNTIF(Table3[[#This Row],[512]:[51]],"yes")&gt;0</f>
        <v>0</v>
      </c>
      <c r="AO742" s="45" t="str">
        <f>IF(Table3[[#This Row],[512]]="yes",Table3[[#This Row],[Column1]],"")</f>
        <v/>
      </c>
      <c r="AP742" s="45" t="str">
        <f>IF(Table3[[#This Row],[250]]="yes",Table3[[#This Row],[Column1.5]],"")</f>
        <v/>
      </c>
      <c r="AQ742" s="45" t="str">
        <f>IF(Table3[[#This Row],[288]]="yes",Table3[[#This Row],[Column2]],"")</f>
        <v/>
      </c>
      <c r="AR742" s="45" t="str">
        <f>IF(Table3[[#This Row],[144]]="yes",Table3[[#This Row],[Column3]],"")</f>
        <v/>
      </c>
      <c r="AS742" s="45" t="str">
        <f>IF(Table3[[#This Row],[26]]="yes",Table3[[#This Row],[Column4]],"")</f>
        <v/>
      </c>
      <c r="AT742" s="45" t="str">
        <f>IF(Table3[[#This Row],[51]]="yes",Table3[[#This Row],[Column5]],"")</f>
        <v/>
      </c>
      <c r="AU742" s="29" t="str">
        <f>IF(COUNTBLANK(Table3[[#This Row],[Date 1]:[Date 8]])=7,IF(Table3[[#This Row],[Column9]]&lt;&gt;"",IF(SUM(L742:S742)&lt;&gt;0,Table3[[#This Row],[Column9]],""),""),(SUBSTITUTE(TRIM(SUBSTITUTE(AO742&amp;","&amp;AP742&amp;","&amp;AQ742&amp;","&amp;AR742&amp;","&amp;AS742&amp;","&amp;AT742&amp;",",","," "))," ",", ")))</f>
        <v/>
      </c>
      <c r="AV742" s="35" t="str">
        <f>IF(COUNTBLANK(L742:AC742)&lt;&gt;13,IF(Table3[[#This Row],[Comments]]="Please order in multiples of 20. Minimum order of 100.",IF(COUNTBLANK(Table3[[#This Row],[Date 1]:[Order]])=12,"",1),1),IF(OR(F742="yes",G742="yes",H742="yes",I742="yes",J742="yes",K742="yes"="yes"),1,""))</f>
        <v/>
      </c>
    </row>
    <row r="743" spans="2:48" ht="36" thickBot="1" x14ac:dyDescent="0.4">
      <c r="B743" s="164">
        <v>6810</v>
      </c>
      <c r="C743" s="16" t="s">
        <v>3356</v>
      </c>
      <c r="D743" s="32" t="s">
        <v>1635</v>
      </c>
      <c r="E743" s="118"/>
      <c r="F743" s="119" t="s">
        <v>21</v>
      </c>
      <c r="G743" s="30" t="s">
        <v>21</v>
      </c>
      <c r="H743" s="30" t="s">
        <v>21</v>
      </c>
      <c r="I743" s="30" t="s">
        <v>128</v>
      </c>
      <c r="J743" s="30" t="s">
        <v>128</v>
      </c>
      <c r="K743" s="30" t="s">
        <v>21</v>
      </c>
      <c r="L743" s="22"/>
      <c r="M743" s="20"/>
      <c r="N743" s="20"/>
      <c r="O743" s="20"/>
      <c r="P743" s="20"/>
      <c r="Q743" s="20"/>
      <c r="R743" s="20"/>
      <c r="S743" s="120"/>
      <c r="T743" s="181" t="str">
        <f>Table3[[#This Row],[Column12]]</f>
        <v>Auto:</v>
      </c>
      <c r="U743" s="25"/>
      <c r="V743" s="51" t="str">
        <f>IF(Table3[[#This Row],[TagOrderMethod]]="Ratio:","plants per 1 tag",IF(Table3[[#This Row],[TagOrderMethod]]="tags included","",IF(Table3[[#This Row],[TagOrderMethod]]="Qty:","tags",IF(Table3[[#This Row],[TagOrderMethod]]="Auto:",IF(U743&lt;&gt;"","tags","")))))</f>
        <v/>
      </c>
      <c r="W743" s="17">
        <v>50</v>
      </c>
      <c r="X743" s="17" t="str">
        <f>IF(ISNUMBER(SEARCH("tag",Table3[[#This Row],[Notes]])), "Yes", "No")</f>
        <v>No</v>
      </c>
      <c r="Y743" s="17" t="str">
        <f>IF(Table3[[#This Row],[Column11]]="yes","tags included","Auto:")</f>
        <v>Auto:</v>
      </c>
      <c r="Z7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Row],[TagOrderMethod]]="Auto:",IF(U743&gt;0,U743,IF(COUNTBLANK(L743:S743)=8,"",(IF(Table3[[#This Row],[Column11]]&lt;&gt;"no",Table3[[#This Row],[Size]]*(SUM(Table3[[#This Row],[Date 1]:[Date 8]])),"")))),""))),(Table3[[#This Row],[Bundle]])),"")</f>
        <v/>
      </c>
      <c r="AB743" s="94" t="str">
        <f t="shared" si="12"/>
        <v/>
      </c>
      <c r="AC743" s="75"/>
      <c r="AD743" s="42"/>
      <c r="AE743" s="43"/>
      <c r="AF743" s="44"/>
      <c r="AG743" s="134" t="s">
        <v>21</v>
      </c>
      <c r="AH743" s="134" t="s">
        <v>21</v>
      </c>
      <c r="AI743" s="134" t="s">
        <v>21</v>
      </c>
      <c r="AJ743" s="134" t="s">
        <v>3037</v>
      </c>
      <c r="AK743" s="134" t="s">
        <v>5183</v>
      </c>
      <c r="AL743" s="134" t="s">
        <v>21</v>
      </c>
      <c r="AM743" s="134" t="b">
        <f>IF(AND(Table3[[#This Row],[Column68]]=TRUE,COUNTBLANK(Table3[[#This Row],[Date 1]:[Date 8]])=8),TRUE,FALSE)</f>
        <v>0</v>
      </c>
      <c r="AN743" s="134" t="b">
        <f>COUNTIF(Table3[[#This Row],[512]:[51]],"yes")&gt;0</f>
        <v>0</v>
      </c>
      <c r="AO743" s="45" t="str">
        <f>IF(Table3[[#This Row],[512]]="yes",Table3[[#This Row],[Column1]],"")</f>
        <v/>
      </c>
      <c r="AP743" s="45" t="str">
        <f>IF(Table3[[#This Row],[250]]="yes",Table3[[#This Row],[Column1.5]],"")</f>
        <v/>
      </c>
      <c r="AQ743" s="45" t="str">
        <f>IF(Table3[[#This Row],[288]]="yes",Table3[[#This Row],[Column2]],"")</f>
        <v/>
      </c>
      <c r="AR743" s="45" t="str">
        <f>IF(Table3[[#This Row],[144]]="yes",Table3[[#This Row],[Column3]],"")</f>
        <v/>
      </c>
      <c r="AS743" s="45" t="str">
        <f>IF(Table3[[#This Row],[26]]="yes",Table3[[#This Row],[Column4]],"")</f>
        <v/>
      </c>
      <c r="AT743" s="45" t="str">
        <f>IF(Table3[[#This Row],[51]]="yes",Table3[[#This Row],[Column5]],"")</f>
        <v/>
      </c>
      <c r="AU743" s="29" t="str">
        <f>IF(COUNTBLANK(Table3[[#This Row],[Date 1]:[Date 8]])=7,IF(Table3[[#This Row],[Column9]]&lt;&gt;"",IF(SUM(L743:S743)&lt;&gt;0,Table3[[#This Row],[Column9]],""),""),(SUBSTITUTE(TRIM(SUBSTITUTE(AO743&amp;","&amp;AP743&amp;","&amp;AQ743&amp;","&amp;AR743&amp;","&amp;AS743&amp;","&amp;AT743&amp;",",","," "))," ",", ")))</f>
        <v/>
      </c>
      <c r="AV743" s="35" t="str">
        <f>IF(COUNTBLANK(L743:AC743)&lt;&gt;13,IF(Table3[[#This Row],[Comments]]="Please order in multiples of 20. Minimum order of 100.",IF(COUNTBLANK(Table3[[#This Row],[Date 1]:[Order]])=12,"",1),1),IF(OR(F743="yes",G743="yes",H743="yes",I743="yes",J743="yes",K743="yes"="yes"),1,""))</f>
        <v/>
      </c>
    </row>
    <row r="744" spans="2:48" ht="36" thickBot="1" x14ac:dyDescent="0.4">
      <c r="B744" s="164">
        <v>6815</v>
      </c>
      <c r="C744" s="16" t="s">
        <v>3356</v>
      </c>
      <c r="D744" s="32" t="s">
        <v>784</v>
      </c>
      <c r="E744" s="118"/>
      <c r="F744" s="119" t="s">
        <v>21</v>
      </c>
      <c r="G744" s="30" t="s">
        <v>21</v>
      </c>
      <c r="H744" s="30" t="s">
        <v>21</v>
      </c>
      <c r="I744" s="30" t="s">
        <v>128</v>
      </c>
      <c r="J744" s="30" t="s">
        <v>128</v>
      </c>
      <c r="K744" s="30" t="s">
        <v>21</v>
      </c>
      <c r="L744" s="22"/>
      <c r="M744" s="20"/>
      <c r="N744" s="20"/>
      <c r="O744" s="20"/>
      <c r="P744" s="20"/>
      <c r="Q744" s="20"/>
      <c r="R744" s="20"/>
      <c r="S744" s="120"/>
      <c r="T744" s="181" t="str">
        <f>Table3[[#This Row],[Column12]]</f>
        <v>Auto:</v>
      </c>
      <c r="U744" s="25"/>
      <c r="V744" s="51" t="str">
        <f>IF(Table3[[#This Row],[TagOrderMethod]]="Ratio:","plants per 1 tag",IF(Table3[[#This Row],[TagOrderMethod]]="tags included","",IF(Table3[[#This Row],[TagOrderMethod]]="Qty:","tags",IF(Table3[[#This Row],[TagOrderMethod]]="Auto:",IF(U744&lt;&gt;"","tags","")))))</f>
        <v/>
      </c>
      <c r="W744" s="17">
        <v>50</v>
      </c>
      <c r="X744" s="17" t="str">
        <f>IF(ISNUMBER(SEARCH("tag",Table3[[#This Row],[Notes]])), "Yes", "No")</f>
        <v>No</v>
      </c>
      <c r="Y744" s="17" t="str">
        <f>IF(Table3[[#This Row],[Column11]]="yes","tags included","Auto:")</f>
        <v>Auto:</v>
      </c>
      <c r="Z7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Row],[TagOrderMethod]]="Auto:",IF(U744&gt;0,U744,IF(COUNTBLANK(L744:S744)=8,"",(IF(Table3[[#This Row],[Column11]]&lt;&gt;"no",Table3[[#This Row],[Size]]*(SUM(Table3[[#This Row],[Date 1]:[Date 8]])),"")))),""))),(Table3[[#This Row],[Bundle]])),"")</f>
        <v/>
      </c>
      <c r="AB744" s="94" t="str">
        <f t="shared" si="12"/>
        <v/>
      </c>
      <c r="AC744" s="75"/>
      <c r="AD744" s="42"/>
      <c r="AE744" s="43"/>
      <c r="AF744" s="44"/>
      <c r="AG744" s="134" t="s">
        <v>21</v>
      </c>
      <c r="AH744" s="134" t="s">
        <v>21</v>
      </c>
      <c r="AI744" s="134" t="s">
        <v>21</v>
      </c>
      <c r="AJ744" s="134" t="s">
        <v>5184</v>
      </c>
      <c r="AK744" s="134" t="s">
        <v>5185</v>
      </c>
      <c r="AL744" s="134" t="s">
        <v>21</v>
      </c>
      <c r="AM744" s="134" t="b">
        <f>IF(AND(Table3[[#This Row],[Column68]]=TRUE,COUNTBLANK(Table3[[#This Row],[Date 1]:[Date 8]])=8),TRUE,FALSE)</f>
        <v>0</v>
      </c>
      <c r="AN744" s="134" t="b">
        <f>COUNTIF(Table3[[#This Row],[512]:[51]],"yes")&gt;0</f>
        <v>0</v>
      </c>
      <c r="AO744" s="45" t="str">
        <f>IF(Table3[[#This Row],[512]]="yes",Table3[[#This Row],[Column1]],"")</f>
        <v/>
      </c>
      <c r="AP744" s="45" t="str">
        <f>IF(Table3[[#This Row],[250]]="yes",Table3[[#This Row],[Column1.5]],"")</f>
        <v/>
      </c>
      <c r="AQ744" s="45" t="str">
        <f>IF(Table3[[#This Row],[288]]="yes",Table3[[#This Row],[Column2]],"")</f>
        <v/>
      </c>
      <c r="AR744" s="45" t="str">
        <f>IF(Table3[[#This Row],[144]]="yes",Table3[[#This Row],[Column3]],"")</f>
        <v/>
      </c>
      <c r="AS744" s="45" t="str">
        <f>IF(Table3[[#This Row],[26]]="yes",Table3[[#This Row],[Column4]],"")</f>
        <v/>
      </c>
      <c r="AT744" s="45" t="str">
        <f>IF(Table3[[#This Row],[51]]="yes",Table3[[#This Row],[Column5]],"")</f>
        <v/>
      </c>
      <c r="AU744" s="29" t="str">
        <f>IF(COUNTBLANK(Table3[[#This Row],[Date 1]:[Date 8]])=7,IF(Table3[[#This Row],[Column9]]&lt;&gt;"",IF(SUM(L744:S744)&lt;&gt;0,Table3[[#This Row],[Column9]],""),""),(SUBSTITUTE(TRIM(SUBSTITUTE(AO744&amp;","&amp;AP744&amp;","&amp;AQ744&amp;","&amp;AR744&amp;","&amp;AS744&amp;","&amp;AT744&amp;",",","," "))," ",", ")))</f>
        <v/>
      </c>
      <c r="AV744" s="35" t="str">
        <f>IF(COUNTBLANK(L744:AC744)&lt;&gt;13,IF(Table3[[#This Row],[Comments]]="Please order in multiples of 20. Minimum order of 100.",IF(COUNTBLANK(Table3[[#This Row],[Date 1]:[Order]])=12,"",1),1),IF(OR(F744="yes",G744="yes",H744="yes",I744="yes",J744="yes",K744="yes"="yes"),1,""))</f>
        <v/>
      </c>
    </row>
    <row r="745" spans="2:48" ht="36" thickBot="1" x14ac:dyDescent="0.4">
      <c r="B745" s="164">
        <v>6820</v>
      </c>
      <c r="C745" s="16" t="s">
        <v>3356</v>
      </c>
      <c r="D745" s="32" t="s">
        <v>1020</v>
      </c>
      <c r="E745" s="118"/>
      <c r="F745" s="119" t="s">
        <v>21</v>
      </c>
      <c r="G745" s="30" t="s">
        <v>21</v>
      </c>
      <c r="H745" s="30" t="s">
        <v>21</v>
      </c>
      <c r="I745" s="30" t="s">
        <v>128</v>
      </c>
      <c r="J745" s="30" t="s">
        <v>128</v>
      </c>
      <c r="K745" s="30" t="s">
        <v>21</v>
      </c>
      <c r="L745" s="22"/>
      <c r="M745" s="20"/>
      <c r="N745" s="20"/>
      <c r="O745" s="20"/>
      <c r="P745" s="20"/>
      <c r="Q745" s="20"/>
      <c r="R745" s="20"/>
      <c r="S745" s="120"/>
      <c r="T745" s="181" t="str">
        <f>Table3[[#This Row],[Column12]]</f>
        <v>Auto:</v>
      </c>
      <c r="U745" s="25"/>
      <c r="V745" s="51" t="str">
        <f>IF(Table3[[#This Row],[TagOrderMethod]]="Ratio:","plants per 1 tag",IF(Table3[[#This Row],[TagOrderMethod]]="tags included","",IF(Table3[[#This Row],[TagOrderMethod]]="Qty:","tags",IF(Table3[[#This Row],[TagOrderMethod]]="Auto:",IF(U745&lt;&gt;"","tags","")))))</f>
        <v/>
      </c>
      <c r="W745" s="17">
        <v>50</v>
      </c>
      <c r="X745" s="17" t="str">
        <f>IF(ISNUMBER(SEARCH("tag",Table3[[#This Row],[Notes]])), "Yes", "No")</f>
        <v>No</v>
      </c>
      <c r="Y745" s="17" t="str">
        <f>IF(Table3[[#This Row],[Column11]]="yes","tags included","Auto:")</f>
        <v>Auto:</v>
      </c>
      <c r="Z7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Row],[TagOrderMethod]]="Auto:",IF(U745&gt;0,U745,IF(COUNTBLANK(L745:S745)=8,"",(IF(Table3[[#This Row],[Column11]]&lt;&gt;"no",Table3[[#This Row],[Size]]*(SUM(Table3[[#This Row],[Date 1]:[Date 8]])),"")))),""))),(Table3[[#This Row],[Bundle]])),"")</f>
        <v/>
      </c>
      <c r="AB745" s="94" t="str">
        <f t="shared" si="12"/>
        <v/>
      </c>
      <c r="AC745" s="75"/>
      <c r="AD745" s="42"/>
      <c r="AE745" s="43"/>
      <c r="AF745" s="44"/>
      <c r="AG745" s="134" t="s">
        <v>21</v>
      </c>
      <c r="AH745" s="134" t="s">
        <v>21</v>
      </c>
      <c r="AI745" s="134" t="s">
        <v>21</v>
      </c>
      <c r="AJ745" s="134" t="s">
        <v>5186</v>
      </c>
      <c r="AK745" s="134" t="s">
        <v>5187</v>
      </c>
      <c r="AL745" s="134" t="s">
        <v>21</v>
      </c>
      <c r="AM745" s="134" t="b">
        <f>IF(AND(Table3[[#This Row],[Column68]]=TRUE,COUNTBLANK(Table3[[#This Row],[Date 1]:[Date 8]])=8),TRUE,FALSE)</f>
        <v>0</v>
      </c>
      <c r="AN745" s="134" t="b">
        <f>COUNTIF(Table3[[#This Row],[512]:[51]],"yes")&gt;0</f>
        <v>0</v>
      </c>
      <c r="AO745" s="45" t="str">
        <f>IF(Table3[[#This Row],[512]]="yes",Table3[[#This Row],[Column1]],"")</f>
        <v/>
      </c>
      <c r="AP745" s="45" t="str">
        <f>IF(Table3[[#This Row],[250]]="yes",Table3[[#This Row],[Column1.5]],"")</f>
        <v/>
      </c>
      <c r="AQ745" s="45" t="str">
        <f>IF(Table3[[#This Row],[288]]="yes",Table3[[#This Row],[Column2]],"")</f>
        <v/>
      </c>
      <c r="AR745" s="45" t="str">
        <f>IF(Table3[[#This Row],[144]]="yes",Table3[[#This Row],[Column3]],"")</f>
        <v/>
      </c>
      <c r="AS745" s="45" t="str">
        <f>IF(Table3[[#This Row],[26]]="yes",Table3[[#This Row],[Column4]],"")</f>
        <v/>
      </c>
      <c r="AT745" s="45" t="str">
        <f>IF(Table3[[#This Row],[51]]="yes",Table3[[#This Row],[Column5]],"")</f>
        <v/>
      </c>
      <c r="AU745" s="29" t="str">
        <f>IF(COUNTBLANK(Table3[[#This Row],[Date 1]:[Date 8]])=7,IF(Table3[[#This Row],[Column9]]&lt;&gt;"",IF(SUM(L745:S745)&lt;&gt;0,Table3[[#This Row],[Column9]],""),""),(SUBSTITUTE(TRIM(SUBSTITUTE(AO745&amp;","&amp;AP745&amp;","&amp;AQ745&amp;","&amp;AR745&amp;","&amp;AS745&amp;","&amp;AT745&amp;",",","," "))," ",", ")))</f>
        <v/>
      </c>
      <c r="AV745" s="35" t="str">
        <f>IF(COUNTBLANK(L745:AC745)&lt;&gt;13,IF(Table3[[#This Row],[Comments]]="Please order in multiples of 20. Minimum order of 100.",IF(COUNTBLANK(Table3[[#This Row],[Date 1]:[Order]])=12,"",1),1),IF(OR(F745="yes",G745="yes",H745="yes",I745="yes",J745="yes",K745="yes"="yes"),1,""))</f>
        <v/>
      </c>
    </row>
    <row r="746" spans="2:48" ht="36" thickBot="1" x14ac:dyDescent="0.4">
      <c r="B746" s="164">
        <v>6825</v>
      </c>
      <c r="C746" s="16" t="s">
        <v>3356</v>
      </c>
      <c r="D746" s="32" t="s">
        <v>1021</v>
      </c>
      <c r="E746" s="118"/>
      <c r="F746" s="119" t="s">
        <v>21</v>
      </c>
      <c r="G746" s="30" t="s">
        <v>21</v>
      </c>
      <c r="H746" s="30" t="s">
        <v>21</v>
      </c>
      <c r="I746" s="30" t="s">
        <v>128</v>
      </c>
      <c r="J746" s="30" t="s">
        <v>128</v>
      </c>
      <c r="K746" s="30" t="s">
        <v>21</v>
      </c>
      <c r="L746" s="22"/>
      <c r="M746" s="20"/>
      <c r="N746" s="20"/>
      <c r="O746" s="20"/>
      <c r="P746" s="20"/>
      <c r="Q746" s="20"/>
      <c r="R746" s="20"/>
      <c r="S746" s="120"/>
      <c r="T746" s="181" t="str">
        <f>Table3[[#This Row],[Column12]]</f>
        <v>Auto:</v>
      </c>
      <c r="U746" s="25"/>
      <c r="V746" s="51" t="str">
        <f>IF(Table3[[#This Row],[TagOrderMethod]]="Ratio:","plants per 1 tag",IF(Table3[[#This Row],[TagOrderMethod]]="tags included","",IF(Table3[[#This Row],[TagOrderMethod]]="Qty:","tags",IF(Table3[[#This Row],[TagOrderMethod]]="Auto:",IF(U746&lt;&gt;"","tags","")))))</f>
        <v/>
      </c>
      <c r="W746" s="17">
        <v>50</v>
      </c>
      <c r="X746" s="17" t="str">
        <f>IF(ISNUMBER(SEARCH("tag",Table3[[#This Row],[Notes]])), "Yes", "No")</f>
        <v>No</v>
      </c>
      <c r="Y746" s="17" t="str">
        <f>IF(Table3[[#This Row],[Column11]]="yes","tags included","Auto:")</f>
        <v>Auto:</v>
      </c>
      <c r="Z7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Row],[TagOrderMethod]]="Auto:",IF(U746&gt;0,U746,IF(COUNTBLANK(L746:S746)=8,"",(IF(Table3[[#This Row],[Column11]]&lt;&gt;"no",Table3[[#This Row],[Size]]*(SUM(Table3[[#This Row],[Date 1]:[Date 8]])),"")))),""))),(Table3[[#This Row],[Bundle]])),"")</f>
        <v/>
      </c>
      <c r="AB746" s="94" t="str">
        <f t="shared" si="12"/>
        <v/>
      </c>
      <c r="AC746" s="75"/>
      <c r="AD746" s="42"/>
      <c r="AE746" s="43"/>
      <c r="AF746" s="44"/>
      <c r="AG746" s="134" t="s">
        <v>21</v>
      </c>
      <c r="AH746" s="134" t="s">
        <v>21</v>
      </c>
      <c r="AI746" s="134" t="s">
        <v>21</v>
      </c>
      <c r="AJ746" s="134" t="s">
        <v>5188</v>
      </c>
      <c r="AK746" s="134" t="s">
        <v>5189</v>
      </c>
      <c r="AL746" s="134" t="s">
        <v>21</v>
      </c>
      <c r="AM746" s="134" t="b">
        <f>IF(AND(Table3[[#This Row],[Column68]]=TRUE,COUNTBLANK(Table3[[#This Row],[Date 1]:[Date 8]])=8),TRUE,FALSE)</f>
        <v>0</v>
      </c>
      <c r="AN746" s="134" t="b">
        <f>COUNTIF(Table3[[#This Row],[512]:[51]],"yes")&gt;0</f>
        <v>0</v>
      </c>
      <c r="AO746" s="45" t="str">
        <f>IF(Table3[[#This Row],[512]]="yes",Table3[[#This Row],[Column1]],"")</f>
        <v/>
      </c>
      <c r="AP746" s="45" t="str">
        <f>IF(Table3[[#This Row],[250]]="yes",Table3[[#This Row],[Column1.5]],"")</f>
        <v/>
      </c>
      <c r="AQ746" s="45" t="str">
        <f>IF(Table3[[#This Row],[288]]="yes",Table3[[#This Row],[Column2]],"")</f>
        <v/>
      </c>
      <c r="AR746" s="45" t="str">
        <f>IF(Table3[[#This Row],[144]]="yes",Table3[[#This Row],[Column3]],"")</f>
        <v/>
      </c>
      <c r="AS746" s="45" t="str">
        <f>IF(Table3[[#This Row],[26]]="yes",Table3[[#This Row],[Column4]],"")</f>
        <v/>
      </c>
      <c r="AT746" s="45" t="str">
        <f>IF(Table3[[#This Row],[51]]="yes",Table3[[#This Row],[Column5]],"")</f>
        <v/>
      </c>
      <c r="AU746" s="29" t="str">
        <f>IF(COUNTBLANK(Table3[[#This Row],[Date 1]:[Date 8]])=7,IF(Table3[[#This Row],[Column9]]&lt;&gt;"",IF(SUM(L746:S746)&lt;&gt;0,Table3[[#This Row],[Column9]],""),""),(SUBSTITUTE(TRIM(SUBSTITUTE(AO746&amp;","&amp;AP746&amp;","&amp;AQ746&amp;","&amp;AR746&amp;","&amp;AS746&amp;","&amp;AT746&amp;",",","," "))," ",", ")))</f>
        <v/>
      </c>
      <c r="AV746" s="35" t="str">
        <f>IF(COUNTBLANK(L746:AC746)&lt;&gt;13,IF(Table3[[#This Row],[Comments]]="Please order in multiples of 20. Minimum order of 100.",IF(COUNTBLANK(Table3[[#This Row],[Date 1]:[Order]])=12,"",1),1),IF(OR(F746="yes",G746="yes",H746="yes",I746="yes",J746="yes",K746="yes"="yes"),1,""))</f>
        <v/>
      </c>
    </row>
    <row r="747" spans="2:48" ht="36" thickBot="1" x14ac:dyDescent="0.4">
      <c r="B747" s="164">
        <v>8470</v>
      </c>
      <c r="C747" s="16" t="s">
        <v>3356</v>
      </c>
      <c r="D747" s="32" t="s">
        <v>3367</v>
      </c>
      <c r="E747" s="118"/>
      <c r="F747" s="119" t="s">
        <v>128</v>
      </c>
      <c r="G747" s="30" t="s">
        <v>128</v>
      </c>
      <c r="H747" s="30" t="s">
        <v>128</v>
      </c>
      <c r="I747" s="30" t="s">
        <v>128</v>
      </c>
      <c r="J747" s="30" t="s">
        <v>128</v>
      </c>
      <c r="K747" s="30" t="s">
        <v>21</v>
      </c>
      <c r="L747" s="22"/>
      <c r="M747" s="20"/>
      <c r="N747" s="20"/>
      <c r="O747" s="20"/>
      <c r="P747" s="20"/>
      <c r="Q747" s="20"/>
      <c r="R747" s="20"/>
      <c r="S747" s="120"/>
      <c r="T747" s="181" t="str">
        <f>Table3[[#This Row],[Column12]]</f>
        <v>Auto:</v>
      </c>
      <c r="U747" s="25"/>
      <c r="V747" s="51" t="str">
        <f>IF(Table3[[#This Row],[TagOrderMethod]]="Ratio:","plants per 1 tag",IF(Table3[[#This Row],[TagOrderMethod]]="tags included","",IF(Table3[[#This Row],[TagOrderMethod]]="Qty:","tags",IF(Table3[[#This Row],[TagOrderMethod]]="Auto:",IF(U747&lt;&gt;"","tags","")))))</f>
        <v/>
      </c>
      <c r="W747" s="17">
        <v>50</v>
      </c>
      <c r="X747" s="17" t="str">
        <f>IF(ISNUMBER(SEARCH("tag",Table3[[#This Row],[Notes]])), "Yes", "No")</f>
        <v>No</v>
      </c>
      <c r="Y747" s="17" t="str">
        <f>IF(Table3[[#This Row],[Column11]]="yes","tags included","Auto:")</f>
        <v>Auto:</v>
      </c>
      <c r="Z7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Row],[TagOrderMethod]]="Auto:",IF(U747&gt;0,U747,IF(COUNTBLANK(L747:S747)=8,"",(IF(Table3[[#This Row],[Column11]]&lt;&gt;"no",Table3[[#This Row],[Size]]*(SUM(Table3[[#This Row],[Date 1]:[Date 8]])),"")))),""))),(Table3[[#This Row],[Bundle]])),"")</f>
        <v/>
      </c>
      <c r="AB747" s="94" t="str">
        <f t="shared" si="12"/>
        <v/>
      </c>
      <c r="AC747" s="75"/>
      <c r="AD747" s="42"/>
      <c r="AE747" s="43"/>
      <c r="AF747" s="44"/>
      <c r="AG747" s="134" t="s">
        <v>5190</v>
      </c>
      <c r="AH747" s="134" t="s">
        <v>5191</v>
      </c>
      <c r="AI747" s="134" t="s">
        <v>5192</v>
      </c>
      <c r="AJ747" s="134" t="s">
        <v>5193</v>
      </c>
      <c r="AK747" s="134" t="s">
        <v>5194</v>
      </c>
      <c r="AL747" s="134" t="s">
        <v>21</v>
      </c>
      <c r="AM747" s="134" t="b">
        <f>IF(AND(Table3[[#This Row],[Column68]]=TRUE,COUNTBLANK(Table3[[#This Row],[Date 1]:[Date 8]])=8),TRUE,FALSE)</f>
        <v>0</v>
      </c>
      <c r="AN747" s="134" t="b">
        <f>COUNTIF(Table3[[#This Row],[512]:[51]],"yes")&gt;0</f>
        <v>0</v>
      </c>
      <c r="AO747" s="45" t="str">
        <f>IF(Table3[[#This Row],[512]]="yes",Table3[[#This Row],[Column1]],"")</f>
        <v/>
      </c>
      <c r="AP747" s="45" t="str">
        <f>IF(Table3[[#This Row],[250]]="yes",Table3[[#This Row],[Column1.5]],"")</f>
        <v/>
      </c>
      <c r="AQ747" s="45" t="str">
        <f>IF(Table3[[#This Row],[288]]="yes",Table3[[#This Row],[Column2]],"")</f>
        <v/>
      </c>
      <c r="AR747" s="45" t="str">
        <f>IF(Table3[[#This Row],[144]]="yes",Table3[[#This Row],[Column3]],"")</f>
        <v/>
      </c>
      <c r="AS747" s="45" t="str">
        <f>IF(Table3[[#This Row],[26]]="yes",Table3[[#This Row],[Column4]],"")</f>
        <v/>
      </c>
      <c r="AT747" s="45" t="str">
        <f>IF(Table3[[#This Row],[51]]="yes",Table3[[#This Row],[Column5]],"")</f>
        <v/>
      </c>
      <c r="AU747" s="29" t="str">
        <f>IF(COUNTBLANK(Table3[[#This Row],[Date 1]:[Date 8]])=7,IF(Table3[[#This Row],[Column9]]&lt;&gt;"",IF(SUM(L747:S747)&lt;&gt;0,Table3[[#This Row],[Column9]],""),""),(SUBSTITUTE(TRIM(SUBSTITUTE(AO747&amp;","&amp;AP747&amp;","&amp;AQ747&amp;","&amp;AR747&amp;","&amp;AS747&amp;","&amp;AT747&amp;",",","," "))," ",", ")))</f>
        <v/>
      </c>
      <c r="AV747" s="35" t="str">
        <f>IF(COUNTBLANK(L747:AC747)&lt;&gt;13,IF(Table3[[#This Row],[Comments]]="Please order in multiples of 20. Minimum order of 100.",IF(COUNTBLANK(Table3[[#This Row],[Date 1]:[Order]])=12,"",1),1),IF(OR(F747="yes",G747="yes",H747="yes",I747="yes",J747="yes",K747="yes"="yes"),1,""))</f>
        <v/>
      </c>
    </row>
    <row r="748" spans="2:48" ht="36" thickBot="1" x14ac:dyDescent="0.4">
      <c r="B748" s="164">
        <v>8473</v>
      </c>
      <c r="C748" s="16" t="s">
        <v>3356</v>
      </c>
      <c r="D748" s="32" t="s">
        <v>785</v>
      </c>
      <c r="E748" s="118"/>
      <c r="F748" s="119" t="s">
        <v>128</v>
      </c>
      <c r="G748" s="30" t="s">
        <v>128</v>
      </c>
      <c r="H748" s="30" t="s">
        <v>128</v>
      </c>
      <c r="I748" s="30" t="s">
        <v>128</v>
      </c>
      <c r="J748" s="30" t="s">
        <v>128</v>
      </c>
      <c r="K748" s="30" t="s">
        <v>21</v>
      </c>
      <c r="L748" s="22"/>
      <c r="M748" s="20"/>
      <c r="N748" s="20"/>
      <c r="O748" s="20"/>
      <c r="P748" s="20"/>
      <c r="Q748" s="20"/>
      <c r="R748" s="20"/>
      <c r="S748" s="120"/>
      <c r="T748" s="181" t="str">
        <f>Table3[[#This Row],[Column12]]</f>
        <v>Auto:</v>
      </c>
      <c r="U748" s="25"/>
      <c r="V748" s="51" t="str">
        <f>IF(Table3[[#This Row],[TagOrderMethod]]="Ratio:","plants per 1 tag",IF(Table3[[#This Row],[TagOrderMethod]]="tags included","",IF(Table3[[#This Row],[TagOrderMethod]]="Qty:","tags",IF(Table3[[#This Row],[TagOrderMethod]]="Auto:",IF(U748&lt;&gt;"","tags","")))))</f>
        <v/>
      </c>
      <c r="W748" s="17">
        <v>50</v>
      </c>
      <c r="X748" s="17" t="str">
        <f>IF(ISNUMBER(SEARCH("tag",Table3[[#This Row],[Notes]])), "Yes", "No")</f>
        <v>No</v>
      </c>
      <c r="Y748" s="17" t="str">
        <f>IF(Table3[[#This Row],[Column11]]="yes","tags included","Auto:")</f>
        <v>Auto:</v>
      </c>
      <c r="Z7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Row],[TagOrderMethod]]="Auto:",IF(U748&gt;0,U748,IF(COUNTBLANK(L748:S748)=8,"",(IF(Table3[[#This Row],[Column11]]&lt;&gt;"no",Table3[[#This Row],[Size]]*(SUM(Table3[[#This Row],[Date 1]:[Date 8]])),"")))),""))),(Table3[[#This Row],[Bundle]])),"")</f>
        <v/>
      </c>
      <c r="AB748" s="94" t="str">
        <f t="shared" si="12"/>
        <v/>
      </c>
      <c r="AC748" s="75"/>
      <c r="AD748" s="42"/>
      <c r="AE748" s="43"/>
      <c r="AF748" s="44"/>
      <c r="AG748" s="134" t="s">
        <v>5195</v>
      </c>
      <c r="AH748" s="134" t="s">
        <v>5196</v>
      </c>
      <c r="AI748" s="134" t="s">
        <v>5197</v>
      </c>
      <c r="AJ748" s="134" t="s">
        <v>5198</v>
      </c>
      <c r="AK748" s="134" t="s">
        <v>5199</v>
      </c>
      <c r="AL748" s="134" t="s">
        <v>21</v>
      </c>
      <c r="AM748" s="134" t="b">
        <f>IF(AND(Table3[[#This Row],[Column68]]=TRUE,COUNTBLANK(Table3[[#This Row],[Date 1]:[Date 8]])=8),TRUE,FALSE)</f>
        <v>0</v>
      </c>
      <c r="AN748" s="134" t="b">
        <f>COUNTIF(Table3[[#This Row],[512]:[51]],"yes")&gt;0</f>
        <v>0</v>
      </c>
      <c r="AO748" s="45" t="str">
        <f>IF(Table3[[#This Row],[512]]="yes",Table3[[#This Row],[Column1]],"")</f>
        <v/>
      </c>
      <c r="AP748" s="45" t="str">
        <f>IF(Table3[[#This Row],[250]]="yes",Table3[[#This Row],[Column1.5]],"")</f>
        <v/>
      </c>
      <c r="AQ748" s="45" t="str">
        <f>IF(Table3[[#This Row],[288]]="yes",Table3[[#This Row],[Column2]],"")</f>
        <v/>
      </c>
      <c r="AR748" s="45" t="str">
        <f>IF(Table3[[#This Row],[144]]="yes",Table3[[#This Row],[Column3]],"")</f>
        <v/>
      </c>
      <c r="AS748" s="45" t="str">
        <f>IF(Table3[[#This Row],[26]]="yes",Table3[[#This Row],[Column4]],"")</f>
        <v/>
      </c>
      <c r="AT748" s="45" t="str">
        <f>IF(Table3[[#This Row],[51]]="yes",Table3[[#This Row],[Column5]],"")</f>
        <v/>
      </c>
      <c r="AU748" s="29" t="str">
        <f>IF(COUNTBLANK(Table3[[#This Row],[Date 1]:[Date 8]])=7,IF(Table3[[#This Row],[Column9]]&lt;&gt;"",IF(SUM(L748:S748)&lt;&gt;0,Table3[[#This Row],[Column9]],""),""),(SUBSTITUTE(TRIM(SUBSTITUTE(AO748&amp;","&amp;AP748&amp;","&amp;AQ748&amp;","&amp;AR748&amp;","&amp;AS748&amp;","&amp;AT748&amp;",",","," "))," ",", ")))</f>
        <v/>
      </c>
      <c r="AV748" s="35" t="str">
        <f>IF(COUNTBLANK(L748:AC748)&lt;&gt;13,IF(Table3[[#This Row],[Comments]]="Please order in multiples of 20. Minimum order of 100.",IF(COUNTBLANK(Table3[[#This Row],[Date 1]:[Order]])=12,"",1),1),IF(OR(F748="yes",G748="yes",H748="yes",I748="yes",J748="yes",K748="yes"="yes"),1,""))</f>
        <v/>
      </c>
    </row>
    <row r="749" spans="2:48" ht="36" thickBot="1" x14ac:dyDescent="0.4">
      <c r="B749" s="164">
        <v>6835</v>
      </c>
      <c r="C749" s="16" t="s">
        <v>3356</v>
      </c>
      <c r="D749" s="32" t="s">
        <v>1022</v>
      </c>
      <c r="E749" s="118"/>
      <c r="F749" s="119" t="s">
        <v>21</v>
      </c>
      <c r="G749" s="30" t="s">
        <v>21</v>
      </c>
      <c r="H749" s="30" t="s">
        <v>21</v>
      </c>
      <c r="I749" s="30" t="s">
        <v>128</v>
      </c>
      <c r="J749" s="30" t="s">
        <v>21</v>
      </c>
      <c r="K749" s="30" t="s">
        <v>128</v>
      </c>
      <c r="L749" s="22"/>
      <c r="M749" s="20"/>
      <c r="N749" s="20"/>
      <c r="O749" s="20"/>
      <c r="P749" s="20"/>
      <c r="Q749" s="20"/>
      <c r="R749" s="20"/>
      <c r="S749" s="120"/>
      <c r="T749" s="181" t="str">
        <f>Table3[[#This Row],[Column12]]</f>
        <v>Auto:</v>
      </c>
      <c r="U749" s="25"/>
      <c r="V749" s="51" t="str">
        <f>IF(Table3[[#This Row],[TagOrderMethod]]="Ratio:","plants per 1 tag",IF(Table3[[#This Row],[TagOrderMethod]]="tags included","",IF(Table3[[#This Row],[TagOrderMethod]]="Qty:","tags",IF(Table3[[#This Row],[TagOrderMethod]]="Auto:",IF(U749&lt;&gt;"","tags","")))))</f>
        <v/>
      </c>
      <c r="W749" s="17">
        <v>50</v>
      </c>
      <c r="X749" s="17" t="str">
        <f>IF(ISNUMBER(SEARCH("tag",Table3[[#This Row],[Notes]])), "Yes", "No")</f>
        <v>No</v>
      </c>
      <c r="Y749" s="17" t="str">
        <f>IF(Table3[[#This Row],[Column11]]="yes","tags included","Auto:")</f>
        <v>Auto:</v>
      </c>
      <c r="Z7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Row],[TagOrderMethod]]="Auto:",IF(U749&gt;0,U749,IF(COUNTBLANK(L749:S749)=8,"",(IF(Table3[[#This Row],[Column11]]&lt;&gt;"no",Table3[[#This Row],[Size]]*(SUM(Table3[[#This Row],[Date 1]:[Date 8]])),"")))),""))),(Table3[[#This Row],[Bundle]])),"")</f>
        <v/>
      </c>
      <c r="AB749" s="94" t="str">
        <f t="shared" si="12"/>
        <v/>
      </c>
      <c r="AC749" s="75"/>
      <c r="AD749" s="42"/>
      <c r="AE749" s="43"/>
      <c r="AF749" s="44"/>
      <c r="AG749" s="134" t="s">
        <v>21</v>
      </c>
      <c r="AH749" s="134" t="s">
        <v>21</v>
      </c>
      <c r="AI749" s="134" t="s">
        <v>21</v>
      </c>
      <c r="AJ749" s="134" t="s">
        <v>5200</v>
      </c>
      <c r="AK749" s="134" t="s">
        <v>21</v>
      </c>
      <c r="AL749" s="134" t="s">
        <v>5374</v>
      </c>
      <c r="AM749" s="134" t="b">
        <f>IF(AND(Table3[[#This Row],[Column68]]=TRUE,COUNTBLANK(Table3[[#This Row],[Date 1]:[Date 8]])=8),TRUE,FALSE)</f>
        <v>0</v>
      </c>
      <c r="AN749" s="134" t="b">
        <f>COUNTIF(Table3[[#This Row],[512]:[51]],"yes")&gt;0</f>
        <v>0</v>
      </c>
      <c r="AO749" s="45" t="str">
        <f>IF(Table3[[#This Row],[512]]="yes",Table3[[#This Row],[Column1]],"")</f>
        <v/>
      </c>
      <c r="AP749" s="45" t="str">
        <f>IF(Table3[[#This Row],[250]]="yes",Table3[[#This Row],[Column1.5]],"")</f>
        <v/>
      </c>
      <c r="AQ749" s="45" t="str">
        <f>IF(Table3[[#This Row],[288]]="yes",Table3[[#This Row],[Column2]],"")</f>
        <v/>
      </c>
      <c r="AR749" s="45" t="str">
        <f>IF(Table3[[#This Row],[144]]="yes",Table3[[#This Row],[Column3]],"")</f>
        <v/>
      </c>
      <c r="AS749" s="45" t="str">
        <f>IF(Table3[[#This Row],[26]]="yes",Table3[[#This Row],[Column4]],"")</f>
        <v/>
      </c>
      <c r="AT749" s="45" t="str">
        <f>IF(Table3[[#This Row],[51]]="yes",Table3[[#This Row],[Column5]],"")</f>
        <v/>
      </c>
      <c r="AU749" s="29" t="str">
        <f>IF(COUNTBLANK(Table3[[#This Row],[Date 1]:[Date 8]])=7,IF(Table3[[#This Row],[Column9]]&lt;&gt;"",IF(SUM(L749:S749)&lt;&gt;0,Table3[[#This Row],[Column9]],""),""),(SUBSTITUTE(TRIM(SUBSTITUTE(AO749&amp;","&amp;AP749&amp;","&amp;AQ749&amp;","&amp;AR749&amp;","&amp;AS749&amp;","&amp;AT749&amp;",",","," "))," ",", ")))</f>
        <v/>
      </c>
      <c r="AV749" s="35" t="str">
        <f>IF(COUNTBLANK(L749:AC749)&lt;&gt;13,IF(Table3[[#This Row],[Comments]]="Please order in multiples of 20. Minimum order of 100.",IF(COUNTBLANK(Table3[[#This Row],[Date 1]:[Order]])=12,"",1),1),IF(OR(F749="yes",G749="yes",H749="yes",I749="yes",J749="yes",K749="yes"="yes"),1,""))</f>
        <v/>
      </c>
    </row>
    <row r="750" spans="2:48" ht="36" thickBot="1" x14ac:dyDescent="0.4">
      <c r="B750" s="164">
        <v>8640</v>
      </c>
      <c r="C750" s="16" t="s">
        <v>3356</v>
      </c>
      <c r="D750" s="32" t="s">
        <v>1023</v>
      </c>
      <c r="E750" s="118"/>
      <c r="F750" s="119" t="s">
        <v>21</v>
      </c>
      <c r="G750" s="30" t="s">
        <v>21</v>
      </c>
      <c r="H750" s="30" t="s">
        <v>128</v>
      </c>
      <c r="I750" s="30" t="s">
        <v>128</v>
      </c>
      <c r="J750" s="30" t="s">
        <v>21</v>
      </c>
      <c r="K750" s="30" t="s">
        <v>21</v>
      </c>
      <c r="L750" s="22"/>
      <c r="M750" s="20"/>
      <c r="N750" s="20"/>
      <c r="O750" s="20"/>
      <c r="P750" s="20"/>
      <c r="Q750" s="20"/>
      <c r="R750" s="20"/>
      <c r="S750" s="120"/>
      <c r="T750" s="181" t="str">
        <f>Table3[[#This Row],[Column12]]</f>
        <v>Auto:</v>
      </c>
      <c r="U750" s="25"/>
      <c r="V750" s="51" t="str">
        <f>IF(Table3[[#This Row],[TagOrderMethod]]="Ratio:","plants per 1 tag",IF(Table3[[#This Row],[TagOrderMethod]]="tags included","",IF(Table3[[#This Row],[TagOrderMethod]]="Qty:","tags",IF(Table3[[#This Row],[TagOrderMethod]]="Auto:",IF(U750&lt;&gt;"","tags","")))))</f>
        <v/>
      </c>
      <c r="W750" s="17">
        <v>50</v>
      </c>
      <c r="X750" s="17" t="str">
        <f>IF(ISNUMBER(SEARCH("tag",Table3[[#This Row],[Notes]])), "Yes", "No")</f>
        <v>No</v>
      </c>
      <c r="Y750" s="17" t="str">
        <f>IF(Table3[[#This Row],[Column11]]="yes","tags included","Auto:")</f>
        <v>Auto:</v>
      </c>
      <c r="Z7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Row],[TagOrderMethod]]="Auto:",IF(U750&gt;0,U750,IF(COUNTBLANK(L750:S750)=8,"",(IF(Table3[[#This Row],[Column11]]&lt;&gt;"no",Table3[[#This Row],[Size]]*(SUM(Table3[[#This Row],[Date 1]:[Date 8]])),"")))),""))),(Table3[[#This Row],[Bundle]])),"")</f>
        <v/>
      </c>
      <c r="AB750" s="94" t="str">
        <f t="shared" si="12"/>
        <v/>
      </c>
      <c r="AC750" s="75"/>
      <c r="AD750" s="42"/>
      <c r="AE750" s="43"/>
      <c r="AF750" s="44"/>
      <c r="AG750" s="134" t="s">
        <v>21</v>
      </c>
      <c r="AH750" s="134" t="s">
        <v>21</v>
      </c>
      <c r="AI750" s="134" t="s">
        <v>5201</v>
      </c>
      <c r="AJ750" s="134" t="s">
        <v>5202</v>
      </c>
      <c r="AK750" s="134" t="s">
        <v>21</v>
      </c>
      <c r="AL750" s="134" t="s">
        <v>21</v>
      </c>
      <c r="AM750" s="134" t="b">
        <f>IF(AND(Table3[[#This Row],[Column68]]=TRUE,COUNTBLANK(Table3[[#This Row],[Date 1]:[Date 8]])=8),TRUE,FALSE)</f>
        <v>0</v>
      </c>
      <c r="AN750" s="134" t="b">
        <f>COUNTIF(Table3[[#This Row],[512]:[51]],"yes")&gt;0</f>
        <v>0</v>
      </c>
      <c r="AO750" s="45" t="str">
        <f>IF(Table3[[#This Row],[512]]="yes",Table3[[#This Row],[Column1]],"")</f>
        <v/>
      </c>
      <c r="AP750" s="45" t="str">
        <f>IF(Table3[[#This Row],[250]]="yes",Table3[[#This Row],[Column1.5]],"")</f>
        <v/>
      </c>
      <c r="AQ750" s="45" t="str">
        <f>IF(Table3[[#This Row],[288]]="yes",Table3[[#This Row],[Column2]],"")</f>
        <v/>
      </c>
      <c r="AR750" s="45" t="str">
        <f>IF(Table3[[#This Row],[144]]="yes",Table3[[#This Row],[Column3]],"")</f>
        <v/>
      </c>
      <c r="AS750" s="45" t="str">
        <f>IF(Table3[[#This Row],[26]]="yes",Table3[[#This Row],[Column4]],"")</f>
        <v/>
      </c>
      <c r="AT750" s="45" t="str">
        <f>IF(Table3[[#This Row],[51]]="yes",Table3[[#This Row],[Column5]],"")</f>
        <v/>
      </c>
      <c r="AU750" s="29" t="str">
        <f>IF(COUNTBLANK(Table3[[#This Row],[Date 1]:[Date 8]])=7,IF(Table3[[#This Row],[Column9]]&lt;&gt;"",IF(SUM(L750:S750)&lt;&gt;0,Table3[[#This Row],[Column9]],""),""),(SUBSTITUTE(TRIM(SUBSTITUTE(AO750&amp;","&amp;AP750&amp;","&amp;AQ750&amp;","&amp;AR750&amp;","&amp;AS750&amp;","&amp;AT750&amp;",",","," "))," ",", ")))</f>
        <v/>
      </c>
      <c r="AV750" s="35" t="str">
        <f>IF(COUNTBLANK(L750:AC750)&lt;&gt;13,IF(Table3[[#This Row],[Comments]]="Please order in multiples of 20. Minimum order of 100.",IF(COUNTBLANK(Table3[[#This Row],[Date 1]:[Order]])=12,"",1),1),IF(OR(F750="yes",G750="yes",H750="yes",I750="yes",J750="yes",K750="yes"="yes"),1,""))</f>
        <v/>
      </c>
    </row>
    <row r="751" spans="2:48" ht="36" thickBot="1" x14ac:dyDescent="0.4">
      <c r="B751" s="164">
        <v>6840</v>
      </c>
      <c r="C751" s="16" t="s">
        <v>3356</v>
      </c>
      <c r="D751" s="32" t="s">
        <v>1024</v>
      </c>
      <c r="E751" s="118"/>
      <c r="F751" s="119" t="s">
        <v>21</v>
      </c>
      <c r="G751" s="30" t="s">
        <v>21</v>
      </c>
      <c r="H751" s="30" t="s">
        <v>21</v>
      </c>
      <c r="I751" s="30" t="s">
        <v>21</v>
      </c>
      <c r="J751" s="30" t="s">
        <v>21</v>
      </c>
      <c r="K751" s="30" t="s">
        <v>128</v>
      </c>
      <c r="L751" s="22"/>
      <c r="M751" s="20"/>
      <c r="N751" s="20"/>
      <c r="O751" s="20"/>
      <c r="P751" s="20"/>
      <c r="Q751" s="20"/>
      <c r="R751" s="20"/>
      <c r="S751" s="120"/>
      <c r="T751" s="181" t="str">
        <f>Table3[[#This Row],[Column12]]</f>
        <v>Auto:</v>
      </c>
      <c r="U751" s="25"/>
      <c r="V751" s="51" t="str">
        <f>IF(Table3[[#This Row],[TagOrderMethod]]="Ratio:","plants per 1 tag",IF(Table3[[#This Row],[TagOrderMethod]]="tags included","",IF(Table3[[#This Row],[TagOrderMethod]]="Qty:","tags",IF(Table3[[#This Row],[TagOrderMethod]]="Auto:",IF(U751&lt;&gt;"","tags","")))))</f>
        <v/>
      </c>
      <c r="W751" s="17">
        <v>50</v>
      </c>
      <c r="X751" s="17" t="str">
        <f>IF(ISNUMBER(SEARCH("tag",Table3[[#This Row],[Notes]])), "Yes", "No")</f>
        <v>No</v>
      </c>
      <c r="Y751" s="17" t="str">
        <f>IF(Table3[[#This Row],[Column11]]="yes","tags included","Auto:")</f>
        <v>Auto:</v>
      </c>
      <c r="Z7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Row],[TagOrderMethod]]="Auto:",IF(U751&gt;0,U751,IF(COUNTBLANK(L751:S751)=8,"",(IF(Table3[[#This Row],[Column11]]&lt;&gt;"no",Table3[[#This Row],[Size]]*(SUM(Table3[[#This Row],[Date 1]:[Date 8]])),"")))),""))),(Table3[[#This Row],[Bundle]])),"")</f>
        <v/>
      </c>
      <c r="AB751" s="94" t="str">
        <f t="shared" si="12"/>
        <v/>
      </c>
      <c r="AC751" s="75"/>
      <c r="AD751" s="42"/>
      <c r="AE751" s="43"/>
      <c r="AF751" s="44"/>
      <c r="AG751" s="134" t="s">
        <v>21</v>
      </c>
      <c r="AH751" s="134" t="s">
        <v>21</v>
      </c>
      <c r="AI751" s="134" t="s">
        <v>21</v>
      </c>
      <c r="AJ751" s="134" t="s">
        <v>21</v>
      </c>
      <c r="AK751" s="134" t="s">
        <v>21</v>
      </c>
      <c r="AL751" s="134" t="s">
        <v>5375</v>
      </c>
      <c r="AM751" s="134" t="b">
        <f>IF(AND(Table3[[#This Row],[Column68]]=TRUE,COUNTBLANK(Table3[[#This Row],[Date 1]:[Date 8]])=8),TRUE,FALSE)</f>
        <v>0</v>
      </c>
      <c r="AN751" s="134" t="b">
        <f>COUNTIF(Table3[[#This Row],[512]:[51]],"yes")&gt;0</f>
        <v>0</v>
      </c>
      <c r="AO751" s="45" t="str">
        <f>IF(Table3[[#This Row],[512]]="yes",Table3[[#This Row],[Column1]],"")</f>
        <v/>
      </c>
      <c r="AP751" s="45" t="str">
        <f>IF(Table3[[#This Row],[250]]="yes",Table3[[#This Row],[Column1.5]],"")</f>
        <v/>
      </c>
      <c r="AQ751" s="45" t="str">
        <f>IF(Table3[[#This Row],[288]]="yes",Table3[[#This Row],[Column2]],"")</f>
        <v/>
      </c>
      <c r="AR751" s="45" t="str">
        <f>IF(Table3[[#This Row],[144]]="yes",Table3[[#This Row],[Column3]],"")</f>
        <v/>
      </c>
      <c r="AS751" s="45" t="str">
        <f>IF(Table3[[#This Row],[26]]="yes",Table3[[#This Row],[Column4]],"")</f>
        <v/>
      </c>
      <c r="AT751" s="45" t="str">
        <f>IF(Table3[[#This Row],[51]]="yes",Table3[[#This Row],[Column5]],"")</f>
        <v/>
      </c>
      <c r="AU751" s="29" t="str">
        <f>IF(COUNTBLANK(Table3[[#This Row],[Date 1]:[Date 8]])=7,IF(Table3[[#This Row],[Column9]]&lt;&gt;"",IF(SUM(L751:S751)&lt;&gt;0,Table3[[#This Row],[Column9]],""),""),(SUBSTITUTE(TRIM(SUBSTITUTE(AO751&amp;","&amp;AP751&amp;","&amp;AQ751&amp;","&amp;AR751&amp;","&amp;AS751&amp;","&amp;AT751&amp;",",","," "))," ",", ")))</f>
        <v/>
      </c>
      <c r="AV751" s="35" t="str">
        <f>IF(COUNTBLANK(L751:AC751)&lt;&gt;13,IF(Table3[[#This Row],[Comments]]="Please order in multiples of 20. Minimum order of 100.",IF(COUNTBLANK(Table3[[#This Row],[Date 1]:[Order]])=12,"",1),1),IF(OR(F751="yes",G751="yes",H751="yes",I751="yes",J751="yes",K751="yes"="yes"),1,""))</f>
        <v/>
      </c>
    </row>
    <row r="752" spans="2:48" ht="36" thickBot="1" x14ac:dyDescent="0.4">
      <c r="B752" s="164">
        <v>6845</v>
      </c>
      <c r="C752" s="16" t="s">
        <v>3356</v>
      </c>
      <c r="D752" s="32" t="s">
        <v>1025</v>
      </c>
      <c r="E752" s="118"/>
      <c r="F752" s="119" t="s">
        <v>21</v>
      </c>
      <c r="G752" s="30" t="s">
        <v>21</v>
      </c>
      <c r="H752" s="30" t="s">
        <v>21</v>
      </c>
      <c r="I752" s="30" t="s">
        <v>21</v>
      </c>
      <c r="J752" s="30" t="s">
        <v>21</v>
      </c>
      <c r="K752" s="30" t="s">
        <v>128</v>
      </c>
      <c r="L752" s="22"/>
      <c r="M752" s="20"/>
      <c r="N752" s="20"/>
      <c r="O752" s="20"/>
      <c r="P752" s="20"/>
      <c r="Q752" s="20"/>
      <c r="R752" s="20"/>
      <c r="S752" s="120"/>
      <c r="T752" s="181" t="str">
        <f>Table3[[#This Row],[Column12]]</f>
        <v>Auto:</v>
      </c>
      <c r="U752" s="25"/>
      <c r="V752" s="51" t="str">
        <f>IF(Table3[[#This Row],[TagOrderMethod]]="Ratio:","plants per 1 tag",IF(Table3[[#This Row],[TagOrderMethod]]="tags included","",IF(Table3[[#This Row],[TagOrderMethod]]="Qty:","tags",IF(Table3[[#This Row],[TagOrderMethod]]="Auto:",IF(U752&lt;&gt;"","tags","")))))</f>
        <v/>
      </c>
      <c r="W752" s="17">
        <v>50</v>
      </c>
      <c r="X752" s="17" t="str">
        <f>IF(ISNUMBER(SEARCH("tag",Table3[[#This Row],[Notes]])), "Yes", "No")</f>
        <v>No</v>
      </c>
      <c r="Y752" s="17" t="str">
        <f>IF(Table3[[#This Row],[Column11]]="yes","tags included","Auto:")</f>
        <v>Auto:</v>
      </c>
      <c r="Z7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Row],[TagOrderMethod]]="Auto:",IF(U752&gt;0,U752,IF(COUNTBLANK(L752:S752)=8,"",(IF(Table3[[#This Row],[Column11]]&lt;&gt;"no",Table3[[#This Row],[Size]]*(SUM(Table3[[#This Row],[Date 1]:[Date 8]])),"")))),""))),(Table3[[#This Row],[Bundle]])),"")</f>
        <v/>
      </c>
      <c r="AB752" s="94" t="str">
        <f t="shared" si="12"/>
        <v/>
      </c>
      <c r="AC752" s="75"/>
      <c r="AD752" s="42"/>
      <c r="AE752" s="43"/>
      <c r="AF752" s="44"/>
      <c r="AG752" s="134" t="s">
        <v>21</v>
      </c>
      <c r="AH752" s="134" t="s">
        <v>21</v>
      </c>
      <c r="AI752" s="134" t="s">
        <v>21</v>
      </c>
      <c r="AJ752" s="134" t="s">
        <v>21</v>
      </c>
      <c r="AK752" s="134" t="s">
        <v>21</v>
      </c>
      <c r="AL752" s="134" t="s">
        <v>5376</v>
      </c>
      <c r="AM752" s="134" t="b">
        <f>IF(AND(Table3[[#This Row],[Column68]]=TRUE,COUNTBLANK(Table3[[#This Row],[Date 1]:[Date 8]])=8),TRUE,FALSE)</f>
        <v>0</v>
      </c>
      <c r="AN752" s="134" t="b">
        <f>COUNTIF(Table3[[#This Row],[512]:[51]],"yes")&gt;0</f>
        <v>0</v>
      </c>
      <c r="AO752" s="45" t="str">
        <f>IF(Table3[[#This Row],[512]]="yes",Table3[[#This Row],[Column1]],"")</f>
        <v/>
      </c>
      <c r="AP752" s="45" t="str">
        <f>IF(Table3[[#This Row],[250]]="yes",Table3[[#This Row],[Column1.5]],"")</f>
        <v/>
      </c>
      <c r="AQ752" s="45" t="str">
        <f>IF(Table3[[#This Row],[288]]="yes",Table3[[#This Row],[Column2]],"")</f>
        <v/>
      </c>
      <c r="AR752" s="45" t="str">
        <f>IF(Table3[[#This Row],[144]]="yes",Table3[[#This Row],[Column3]],"")</f>
        <v/>
      </c>
      <c r="AS752" s="45" t="str">
        <f>IF(Table3[[#This Row],[26]]="yes",Table3[[#This Row],[Column4]],"")</f>
        <v/>
      </c>
      <c r="AT752" s="45" t="str">
        <f>IF(Table3[[#This Row],[51]]="yes",Table3[[#This Row],[Column5]],"")</f>
        <v/>
      </c>
      <c r="AU752" s="29" t="str">
        <f>IF(COUNTBLANK(Table3[[#This Row],[Date 1]:[Date 8]])=7,IF(Table3[[#This Row],[Column9]]&lt;&gt;"",IF(SUM(L752:S752)&lt;&gt;0,Table3[[#This Row],[Column9]],""),""),(SUBSTITUTE(TRIM(SUBSTITUTE(AO752&amp;","&amp;AP752&amp;","&amp;AQ752&amp;","&amp;AR752&amp;","&amp;AS752&amp;","&amp;AT752&amp;",",","," "))," ",", ")))</f>
        <v/>
      </c>
      <c r="AV752" s="35" t="str">
        <f>IF(COUNTBLANK(L752:AC752)&lt;&gt;13,IF(Table3[[#This Row],[Comments]]="Please order in multiples of 20. Minimum order of 100.",IF(COUNTBLANK(Table3[[#This Row],[Date 1]:[Order]])=12,"",1),1),IF(OR(F752="yes",G752="yes",H752="yes",I752="yes",J752="yes",K752="yes"="yes"),1,""))</f>
        <v/>
      </c>
    </row>
    <row r="753" spans="2:48" ht="36" thickBot="1" x14ac:dyDescent="0.4">
      <c r="B753" s="164">
        <v>6850</v>
      </c>
      <c r="C753" s="16" t="s">
        <v>3356</v>
      </c>
      <c r="D753" s="32" t="s">
        <v>1847</v>
      </c>
      <c r="E753" s="118"/>
      <c r="F753" s="119" t="s">
        <v>21</v>
      </c>
      <c r="G753" s="30" t="s">
        <v>21</v>
      </c>
      <c r="H753" s="30" t="s">
        <v>21</v>
      </c>
      <c r="I753" s="30" t="s">
        <v>21</v>
      </c>
      <c r="J753" s="30" t="s">
        <v>21</v>
      </c>
      <c r="K753" s="30" t="s">
        <v>128</v>
      </c>
      <c r="L753" s="22"/>
      <c r="M753" s="20"/>
      <c r="N753" s="20"/>
      <c r="O753" s="20"/>
      <c r="P753" s="20"/>
      <c r="Q753" s="20"/>
      <c r="R753" s="20"/>
      <c r="S753" s="120"/>
      <c r="T753" s="181" t="str">
        <f>Table3[[#This Row],[Column12]]</f>
        <v>Auto:</v>
      </c>
      <c r="U753" s="25"/>
      <c r="V753" s="51" t="str">
        <f>IF(Table3[[#This Row],[TagOrderMethod]]="Ratio:","plants per 1 tag",IF(Table3[[#This Row],[TagOrderMethod]]="tags included","",IF(Table3[[#This Row],[TagOrderMethod]]="Qty:","tags",IF(Table3[[#This Row],[TagOrderMethod]]="Auto:",IF(U753&lt;&gt;"","tags","")))))</f>
        <v/>
      </c>
      <c r="W753" s="17">
        <v>50</v>
      </c>
      <c r="X753" s="17" t="str">
        <f>IF(ISNUMBER(SEARCH("tag",Table3[[#This Row],[Notes]])), "Yes", "No")</f>
        <v>No</v>
      </c>
      <c r="Y753" s="17" t="str">
        <f>IF(Table3[[#This Row],[Column11]]="yes","tags included","Auto:")</f>
        <v>Auto:</v>
      </c>
      <c r="Z7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Row],[TagOrderMethod]]="Auto:",IF(U753&gt;0,U753,IF(COUNTBLANK(L753:S753)=8,"",(IF(Table3[[#This Row],[Column11]]&lt;&gt;"no",Table3[[#This Row],[Size]]*(SUM(Table3[[#This Row],[Date 1]:[Date 8]])),"")))),""))),(Table3[[#This Row],[Bundle]])),"")</f>
        <v/>
      </c>
      <c r="AB753" s="94" t="str">
        <f t="shared" si="12"/>
        <v/>
      </c>
      <c r="AC753" s="75"/>
      <c r="AD753" s="42"/>
      <c r="AE753" s="43"/>
      <c r="AF753" s="44"/>
      <c r="AG753" s="134" t="s">
        <v>21</v>
      </c>
      <c r="AH753" s="134" t="s">
        <v>21</v>
      </c>
      <c r="AI753" s="134" t="s">
        <v>21</v>
      </c>
      <c r="AJ753" s="134" t="s">
        <v>21</v>
      </c>
      <c r="AK753" s="134" t="s">
        <v>21</v>
      </c>
      <c r="AL753" s="134" t="s">
        <v>5377</v>
      </c>
      <c r="AM753" s="134" t="b">
        <f>IF(AND(Table3[[#This Row],[Column68]]=TRUE,COUNTBLANK(Table3[[#This Row],[Date 1]:[Date 8]])=8),TRUE,FALSE)</f>
        <v>0</v>
      </c>
      <c r="AN753" s="134" t="b">
        <f>COUNTIF(Table3[[#This Row],[512]:[51]],"yes")&gt;0</f>
        <v>0</v>
      </c>
      <c r="AO753" s="45" t="str">
        <f>IF(Table3[[#This Row],[512]]="yes",Table3[[#This Row],[Column1]],"")</f>
        <v/>
      </c>
      <c r="AP753" s="45" t="str">
        <f>IF(Table3[[#This Row],[250]]="yes",Table3[[#This Row],[Column1.5]],"")</f>
        <v/>
      </c>
      <c r="AQ753" s="45" t="str">
        <f>IF(Table3[[#This Row],[288]]="yes",Table3[[#This Row],[Column2]],"")</f>
        <v/>
      </c>
      <c r="AR753" s="45" t="str">
        <f>IF(Table3[[#This Row],[144]]="yes",Table3[[#This Row],[Column3]],"")</f>
        <v/>
      </c>
      <c r="AS753" s="45" t="str">
        <f>IF(Table3[[#This Row],[26]]="yes",Table3[[#This Row],[Column4]],"")</f>
        <v/>
      </c>
      <c r="AT753" s="45" t="str">
        <f>IF(Table3[[#This Row],[51]]="yes",Table3[[#This Row],[Column5]],"")</f>
        <v/>
      </c>
      <c r="AU753" s="29" t="str">
        <f>IF(COUNTBLANK(Table3[[#This Row],[Date 1]:[Date 8]])=7,IF(Table3[[#This Row],[Column9]]&lt;&gt;"",IF(SUM(L753:S753)&lt;&gt;0,Table3[[#This Row],[Column9]],""),""),(SUBSTITUTE(TRIM(SUBSTITUTE(AO753&amp;","&amp;AP753&amp;","&amp;AQ753&amp;","&amp;AR753&amp;","&amp;AS753&amp;","&amp;AT753&amp;",",","," "))," ",", ")))</f>
        <v/>
      </c>
      <c r="AV753" s="35" t="str">
        <f>IF(COUNTBLANK(L753:AC753)&lt;&gt;13,IF(Table3[[#This Row],[Comments]]="Please order in multiples of 20. Minimum order of 100.",IF(COUNTBLANK(Table3[[#This Row],[Date 1]:[Order]])=12,"",1),1),IF(OR(F753="yes",G753="yes",H753="yes",I753="yes",J753="yes",K753="yes"="yes"),1,""))</f>
        <v/>
      </c>
    </row>
    <row r="754" spans="2:48" ht="36" thickBot="1" x14ac:dyDescent="0.4">
      <c r="B754" s="164">
        <v>6855</v>
      </c>
      <c r="C754" s="16" t="s">
        <v>3356</v>
      </c>
      <c r="D754" s="32" t="s">
        <v>1026</v>
      </c>
      <c r="E754" s="118"/>
      <c r="F754" s="119" t="s">
        <v>21</v>
      </c>
      <c r="G754" s="30" t="s">
        <v>21</v>
      </c>
      <c r="H754" s="30" t="s">
        <v>21</v>
      </c>
      <c r="I754" s="30" t="s">
        <v>21</v>
      </c>
      <c r="J754" s="30" t="s">
        <v>21</v>
      </c>
      <c r="K754" s="30" t="s">
        <v>128</v>
      </c>
      <c r="L754" s="22"/>
      <c r="M754" s="20"/>
      <c r="N754" s="20"/>
      <c r="O754" s="20"/>
      <c r="P754" s="20"/>
      <c r="Q754" s="20"/>
      <c r="R754" s="20"/>
      <c r="S754" s="120"/>
      <c r="T754" s="181" t="str">
        <f>Table3[[#This Row],[Column12]]</f>
        <v>Auto:</v>
      </c>
      <c r="U754" s="25"/>
      <c r="V754" s="51" t="str">
        <f>IF(Table3[[#This Row],[TagOrderMethod]]="Ratio:","plants per 1 tag",IF(Table3[[#This Row],[TagOrderMethod]]="tags included","",IF(Table3[[#This Row],[TagOrderMethod]]="Qty:","tags",IF(Table3[[#This Row],[TagOrderMethod]]="Auto:",IF(U754&lt;&gt;"","tags","")))))</f>
        <v/>
      </c>
      <c r="W754" s="17">
        <v>50</v>
      </c>
      <c r="X754" s="17" t="str">
        <f>IF(ISNUMBER(SEARCH("tag",Table3[[#This Row],[Notes]])), "Yes", "No")</f>
        <v>No</v>
      </c>
      <c r="Y754" s="17" t="str">
        <f>IF(Table3[[#This Row],[Column11]]="yes","tags included","Auto:")</f>
        <v>Auto:</v>
      </c>
      <c r="Z7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Row],[TagOrderMethod]]="Auto:",IF(U754&gt;0,U754,IF(COUNTBLANK(L754:S754)=8,"",(IF(Table3[[#This Row],[Column11]]&lt;&gt;"no",Table3[[#This Row],[Size]]*(SUM(Table3[[#This Row],[Date 1]:[Date 8]])),"")))),""))),(Table3[[#This Row],[Bundle]])),"")</f>
        <v/>
      </c>
      <c r="AB754" s="94" t="str">
        <f t="shared" si="12"/>
        <v/>
      </c>
      <c r="AC754" s="75"/>
      <c r="AD754" s="42"/>
      <c r="AE754" s="43"/>
      <c r="AF754" s="44"/>
      <c r="AG754" s="134" t="s">
        <v>21</v>
      </c>
      <c r="AH754" s="134" t="s">
        <v>21</v>
      </c>
      <c r="AI754" s="134" t="s">
        <v>21</v>
      </c>
      <c r="AJ754" s="134" t="s">
        <v>21</v>
      </c>
      <c r="AK754" s="134" t="s">
        <v>21</v>
      </c>
      <c r="AL754" s="134" t="s">
        <v>5378</v>
      </c>
      <c r="AM754" s="134" t="b">
        <f>IF(AND(Table3[[#This Row],[Column68]]=TRUE,COUNTBLANK(Table3[[#This Row],[Date 1]:[Date 8]])=8),TRUE,FALSE)</f>
        <v>0</v>
      </c>
      <c r="AN754" s="134" t="b">
        <f>COUNTIF(Table3[[#This Row],[512]:[51]],"yes")&gt;0</f>
        <v>0</v>
      </c>
      <c r="AO754" s="45" t="str">
        <f>IF(Table3[[#This Row],[512]]="yes",Table3[[#This Row],[Column1]],"")</f>
        <v/>
      </c>
      <c r="AP754" s="45" t="str">
        <f>IF(Table3[[#This Row],[250]]="yes",Table3[[#This Row],[Column1.5]],"")</f>
        <v/>
      </c>
      <c r="AQ754" s="45" t="str">
        <f>IF(Table3[[#This Row],[288]]="yes",Table3[[#This Row],[Column2]],"")</f>
        <v/>
      </c>
      <c r="AR754" s="45" t="str">
        <f>IF(Table3[[#This Row],[144]]="yes",Table3[[#This Row],[Column3]],"")</f>
        <v/>
      </c>
      <c r="AS754" s="45" t="str">
        <f>IF(Table3[[#This Row],[26]]="yes",Table3[[#This Row],[Column4]],"")</f>
        <v/>
      </c>
      <c r="AT754" s="45" t="str">
        <f>IF(Table3[[#This Row],[51]]="yes",Table3[[#This Row],[Column5]],"")</f>
        <v/>
      </c>
      <c r="AU754" s="29" t="str">
        <f>IF(COUNTBLANK(Table3[[#This Row],[Date 1]:[Date 8]])=7,IF(Table3[[#This Row],[Column9]]&lt;&gt;"",IF(SUM(L754:S754)&lt;&gt;0,Table3[[#This Row],[Column9]],""),""),(SUBSTITUTE(TRIM(SUBSTITUTE(AO754&amp;","&amp;AP754&amp;","&amp;AQ754&amp;","&amp;AR754&amp;","&amp;AS754&amp;","&amp;AT754&amp;",",","," "))," ",", ")))</f>
        <v/>
      </c>
      <c r="AV754" s="35" t="str">
        <f>IF(COUNTBLANK(L754:AC754)&lt;&gt;13,IF(Table3[[#This Row],[Comments]]="Please order in multiples of 20. Minimum order of 100.",IF(COUNTBLANK(Table3[[#This Row],[Date 1]:[Order]])=12,"",1),1),IF(OR(F754="yes",G754="yes",H754="yes",I754="yes",J754="yes",K754="yes"="yes"),1,""))</f>
        <v/>
      </c>
    </row>
    <row r="755" spans="2:48" ht="36" thickBot="1" x14ac:dyDescent="0.4">
      <c r="B755" s="164">
        <v>6865</v>
      </c>
      <c r="C755" s="16" t="s">
        <v>3356</v>
      </c>
      <c r="D755" s="32" t="s">
        <v>1027</v>
      </c>
      <c r="E755" s="118"/>
      <c r="F755" s="119" t="s">
        <v>21</v>
      </c>
      <c r="G755" s="30" t="s">
        <v>21</v>
      </c>
      <c r="H755" s="30" t="s">
        <v>21</v>
      </c>
      <c r="I755" s="30" t="s">
        <v>21</v>
      </c>
      <c r="J755" s="30" t="s">
        <v>128</v>
      </c>
      <c r="K755" s="30" t="s">
        <v>21</v>
      </c>
      <c r="L755" s="22"/>
      <c r="M755" s="20"/>
      <c r="N755" s="20"/>
      <c r="O755" s="20"/>
      <c r="P755" s="20"/>
      <c r="Q755" s="20"/>
      <c r="R755" s="20"/>
      <c r="S755" s="120"/>
      <c r="T755" s="181" t="str">
        <f>Table3[[#This Row],[Column12]]</f>
        <v>Auto:</v>
      </c>
      <c r="U755" s="25"/>
      <c r="V755" s="51" t="str">
        <f>IF(Table3[[#This Row],[TagOrderMethod]]="Ratio:","plants per 1 tag",IF(Table3[[#This Row],[TagOrderMethod]]="tags included","",IF(Table3[[#This Row],[TagOrderMethod]]="Qty:","tags",IF(Table3[[#This Row],[TagOrderMethod]]="Auto:",IF(U755&lt;&gt;"","tags","")))))</f>
        <v/>
      </c>
      <c r="W755" s="17">
        <v>50</v>
      </c>
      <c r="X755" s="17" t="str">
        <f>IF(ISNUMBER(SEARCH("tag",Table3[[#This Row],[Notes]])), "Yes", "No")</f>
        <v>No</v>
      </c>
      <c r="Y755" s="17" t="str">
        <f>IF(Table3[[#This Row],[Column11]]="yes","tags included","Auto:")</f>
        <v>Auto:</v>
      </c>
      <c r="Z7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Row],[TagOrderMethod]]="Auto:",IF(U755&gt;0,U755,IF(COUNTBLANK(L755:S755)=8,"",(IF(Table3[[#This Row],[Column11]]&lt;&gt;"no",Table3[[#This Row],[Size]]*(SUM(Table3[[#This Row],[Date 1]:[Date 8]])),"")))),""))),(Table3[[#This Row],[Bundle]])),"")</f>
        <v/>
      </c>
      <c r="AB755" s="94" t="str">
        <f t="shared" si="12"/>
        <v/>
      </c>
      <c r="AC755" s="75"/>
      <c r="AD755" s="42"/>
      <c r="AE755" s="43"/>
      <c r="AF755" s="44"/>
      <c r="AG755" s="134" t="s">
        <v>21</v>
      </c>
      <c r="AH755" s="134" t="s">
        <v>21</v>
      </c>
      <c r="AI755" s="134" t="s">
        <v>21</v>
      </c>
      <c r="AJ755" s="134" t="s">
        <v>21</v>
      </c>
      <c r="AK755" s="134" t="s">
        <v>5203</v>
      </c>
      <c r="AL755" s="134" t="s">
        <v>21</v>
      </c>
      <c r="AM755" s="134" t="b">
        <f>IF(AND(Table3[[#This Row],[Column68]]=TRUE,COUNTBLANK(Table3[[#This Row],[Date 1]:[Date 8]])=8),TRUE,FALSE)</f>
        <v>0</v>
      </c>
      <c r="AN755" s="134" t="b">
        <f>COUNTIF(Table3[[#This Row],[512]:[51]],"yes")&gt;0</f>
        <v>0</v>
      </c>
      <c r="AO755" s="45" t="str">
        <f>IF(Table3[[#This Row],[512]]="yes",Table3[[#This Row],[Column1]],"")</f>
        <v/>
      </c>
      <c r="AP755" s="45" t="str">
        <f>IF(Table3[[#This Row],[250]]="yes",Table3[[#This Row],[Column1.5]],"")</f>
        <v/>
      </c>
      <c r="AQ755" s="45" t="str">
        <f>IF(Table3[[#This Row],[288]]="yes",Table3[[#This Row],[Column2]],"")</f>
        <v/>
      </c>
      <c r="AR755" s="45" t="str">
        <f>IF(Table3[[#This Row],[144]]="yes",Table3[[#This Row],[Column3]],"")</f>
        <v/>
      </c>
      <c r="AS755" s="45" t="str">
        <f>IF(Table3[[#This Row],[26]]="yes",Table3[[#This Row],[Column4]],"")</f>
        <v/>
      </c>
      <c r="AT755" s="45" t="str">
        <f>IF(Table3[[#This Row],[51]]="yes",Table3[[#This Row],[Column5]],"")</f>
        <v/>
      </c>
      <c r="AU755" s="29" t="str">
        <f>IF(COUNTBLANK(Table3[[#This Row],[Date 1]:[Date 8]])=7,IF(Table3[[#This Row],[Column9]]&lt;&gt;"",IF(SUM(L755:S755)&lt;&gt;0,Table3[[#This Row],[Column9]],""),""),(SUBSTITUTE(TRIM(SUBSTITUTE(AO755&amp;","&amp;AP755&amp;","&amp;AQ755&amp;","&amp;AR755&amp;","&amp;AS755&amp;","&amp;AT755&amp;",",","," "))," ",", ")))</f>
        <v/>
      </c>
      <c r="AV755" s="35" t="str">
        <f>IF(COUNTBLANK(L755:AC755)&lt;&gt;13,IF(Table3[[#This Row],[Comments]]="Please order in multiples of 20. Minimum order of 100.",IF(COUNTBLANK(Table3[[#This Row],[Date 1]:[Order]])=12,"",1),1),IF(OR(F755="yes",G755="yes",H755="yes",I755="yes",J755="yes",K755="yes"="yes"),1,""))</f>
        <v/>
      </c>
    </row>
    <row r="756" spans="2:48" ht="36" thickBot="1" x14ac:dyDescent="0.4">
      <c r="B756" s="164">
        <v>6870</v>
      </c>
      <c r="C756" s="16" t="s">
        <v>3356</v>
      </c>
      <c r="D756" s="32" t="s">
        <v>1028</v>
      </c>
      <c r="E756" s="118"/>
      <c r="F756" s="119" t="s">
        <v>21</v>
      </c>
      <c r="G756" s="30" t="s">
        <v>21</v>
      </c>
      <c r="H756" s="30" t="s">
        <v>21</v>
      </c>
      <c r="I756" s="30" t="s">
        <v>21</v>
      </c>
      <c r="J756" s="30" t="s">
        <v>128</v>
      </c>
      <c r="K756" s="30" t="s">
        <v>21</v>
      </c>
      <c r="L756" s="22"/>
      <c r="M756" s="20"/>
      <c r="N756" s="20"/>
      <c r="O756" s="20"/>
      <c r="P756" s="20"/>
      <c r="Q756" s="20"/>
      <c r="R756" s="20"/>
      <c r="S756" s="120"/>
      <c r="T756" s="181" t="str">
        <f>Table3[[#This Row],[Column12]]</f>
        <v>Auto:</v>
      </c>
      <c r="U756" s="25"/>
      <c r="V756" s="51" t="str">
        <f>IF(Table3[[#This Row],[TagOrderMethod]]="Ratio:","plants per 1 tag",IF(Table3[[#This Row],[TagOrderMethod]]="tags included","",IF(Table3[[#This Row],[TagOrderMethod]]="Qty:","tags",IF(Table3[[#This Row],[TagOrderMethod]]="Auto:",IF(U756&lt;&gt;"","tags","")))))</f>
        <v/>
      </c>
      <c r="W756" s="17">
        <v>50</v>
      </c>
      <c r="X756" s="17" t="str">
        <f>IF(ISNUMBER(SEARCH("tag",Table3[[#This Row],[Notes]])), "Yes", "No")</f>
        <v>No</v>
      </c>
      <c r="Y756" s="17" t="str">
        <f>IF(Table3[[#This Row],[Column11]]="yes","tags included","Auto:")</f>
        <v>Auto:</v>
      </c>
      <c r="Z7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Row],[TagOrderMethod]]="Auto:",IF(U756&gt;0,U756,IF(COUNTBLANK(L756:S756)=8,"",(IF(Table3[[#This Row],[Column11]]&lt;&gt;"no",Table3[[#This Row],[Size]]*(SUM(Table3[[#This Row],[Date 1]:[Date 8]])),"")))),""))),(Table3[[#This Row],[Bundle]])),"")</f>
        <v/>
      </c>
      <c r="AB756" s="94" t="str">
        <f t="shared" si="12"/>
        <v/>
      </c>
      <c r="AC756" s="75"/>
      <c r="AD756" s="42"/>
      <c r="AE756" s="43"/>
      <c r="AF756" s="44"/>
      <c r="AG756" s="134" t="s">
        <v>21</v>
      </c>
      <c r="AH756" s="134" t="s">
        <v>21</v>
      </c>
      <c r="AI756" s="134" t="s">
        <v>21</v>
      </c>
      <c r="AJ756" s="134" t="s">
        <v>21</v>
      </c>
      <c r="AK756" s="134" t="s">
        <v>2086</v>
      </c>
      <c r="AL756" s="134" t="s">
        <v>21</v>
      </c>
      <c r="AM756" s="134" t="b">
        <f>IF(AND(Table3[[#This Row],[Column68]]=TRUE,COUNTBLANK(Table3[[#This Row],[Date 1]:[Date 8]])=8),TRUE,FALSE)</f>
        <v>0</v>
      </c>
      <c r="AN756" s="134" t="b">
        <f>COUNTIF(Table3[[#This Row],[512]:[51]],"yes")&gt;0</f>
        <v>0</v>
      </c>
      <c r="AO756" s="45" t="str">
        <f>IF(Table3[[#This Row],[512]]="yes",Table3[[#This Row],[Column1]],"")</f>
        <v/>
      </c>
      <c r="AP756" s="45" t="str">
        <f>IF(Table3[[#This Row],[250]]="yes",Table3[[#This Row],[Column1.5]],"")</f>
        <v/>
      </c>
      <c r="AQ756" s="45" t="str">
        <f>IF(Table3[[#This Row],[288]]="yes",Table3[[#This Row],[Column2]],"")</f>
        <v/>
      </c>
      <c r="AR756" s="45" t="str">
        <f>IF(Table3[[#This Row],[144]]="yes",Table3[[#This Row],[Column3]],"")</f>
        <v/>
      </c>
      <c r="AS756" s="45" t="str">
        <f>IF(Table3[[#This Row],[26]]="yes",Table3[[#This Row],[Column4]],"")</f>
        <v/>
      </c>
      <c r="AT756" s="45" t="str">
        <f>IF(Table3[[#This Row],[51]]="yes",Table3[[#This Row],[Column5]],"")</f>
        <v/>
      </c>
      <c r="AU756" s="29" t="str">
        <f>IF(COUNTBLANK(Table3[[#This Row],[Date 1]:[Date 8]])=7,IF(Table3[[#This Row],[Column9]]&lt;&gt;"",IF(SUM(L756:S756)&lt;&gt;0,Table3[[#This Row],[Column9]],""),""),(SUBSTITUTE(TRIM(SUBSTITUTE(AO756&amp;","&amp;AP756&amp;","&amp;AQ756&amp;","&amp;AR756&amp;","&amp;AS756&amp;","&amp;AT756&amp;",",","," "))," ",", ")))</f>
        <v/>
      </c>
      <c r="AV756" s="35" t="str">
        <f>IF(COUNTBLANK(L756:AC756)&lt;&gt;13,IF(Table3[[#This Row],[Comments]]="Please order in multiples of 20. Minimum order of 100.",IF(COUNTBLANK(Table3[[#This Row],[Date 1]:[Order]])=12,"",1),1),IF(OR(F756="yes",G756="yes",H756="yes",I756="yes",J756="yes",K756="yes"="yes"),1,""))</f>
        <v/>
      </c>
    </row>
    <row r="757" spans="2:48" ht="36" thickBot="1" x14ac:dyDescent="0.4">
      <c r="B757" s="164">
        <v>6875</v>
      </c>
      <c r="C757" s="16" t="s">
        <v>3356</v>
      </c>
      <c r="D757" s="32" t="s">
        <v>1029</v>
      </c>
      <c r="E757" s="118"/>
      <c r="F757" s="119" t="s">
        <v>21</v>
      </c>
      <c r="G757" s="30" t="s">
        <v>21</v>
      </c>
      <c r="H757" s="30" t="s">
        <v>21</v>
      </c>
      <c r="I757" s="30" t="s">
        <v>21</v>
      </c>
      <c r="J757" s="30" t="s">
        <v>128</v>
      </c>
      <c r="K757" s="30" t="s">
        <v>21</v>
      </c>
      <c r="L757" s="22"/>
      <c r="M757" s="20"/>
      <c r="N757" s="20"/>
      <c r="O757" s="20"/>
      <c r="P757" s="20"/>
      <c r="Q757" s="20"/>
      <c r="R757" s="20"/>
      <c r="S757" s="120"/>
      <c r="T757" s="181" t="str">
        <f>Table3[[#This Row],[Column12]]</f>
        <v>Auto:</v>
      </c>
      <c r="U757" s="25"/>
      <c r="V757" s="51" t="str">
        <f>IF(Table3[[#This Row],[TagOrderMethod]]="Ratio:","plants per 1 tag",IF(Table3[[#This Row],[TagOrderMethod]]="tags included","",IF(Table3[[#This Row],[TagOrderMethod]]="Qty:","tags",IF(Table3[[#This Row],[TagOrderMethod]]="Auto:",IF(U757&lt;&gt;"","tags","")))))</f>
        <v/>
      </c>
      <c r="W757" s="17">
        <v>50</v>
      </c>
      <c r="X757" s="17" t="str">
        <f>IF(ISNUMBER(SEARCH("tag",Table3[[#This Row],[Notes]])), "Yes", "No")</f>
        <v>No</v>
      </c>
      <c r="Y757" s="17" t="str">
        <f>IF(Table3[[#This Row],[Column11]]="yes","tags included","Auto:")</f>
        <v>Auto:</v>
      </c>
      <c r="Z7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Row],[TagOrderMethod]]="Auto:",IF(U757&gt;0,U757,IF(COUNTBLANK(L757:S757)=8,"",(IF(Table3[[#This Row],[Column11]]&lt;&gt;"no",Table3[[#This Row],[Size]]*(SUM(Table3[[#This Row],[Date 1]:[Date 8]])),"")))),""))),(Table3[[#This Row],[Bundle]])),"")</f>
        <v/>
      </c>
      <c r="AB757" s="94" t="str">
        <f t="shared" si="12"/>
        <v/>
      </c>
      <c r="AC757" s="75"/>
      <c r="AD757" s="42"/>
      <c r="AE757" s="43"/>
      <c r="AF757" s="44"/>
      <c r="AG757" s="134" t="s">
        <v>21</v>
      </c>
      <c r="AH757" s="134" t="s">
        <v>21</v>
      </c>
      <c r="AI757" s="134" t="s">
        <v>21</v>
      </c>
      <c r="AJ757" s="134" t="s">
        <v>21</v>
      </c>
      <c r="AK757" s="134" t="s">
        <v>5204</v>
      </c>
      <c r="AL757" s="134" t="s">
        <v>21</v>
      </c>
      <c r="AM757" s="134" t="b">
        <f>IF(AND(Table3[[#This Row],[Column68]]=TRUE,COUNTBLANK(Table3[[#This Row],[Date 1]:[Date 8]])=8),TRUE,FALSE)</f>
        <v>0</v>
      </c>
      <c r="AN757" s="134" t="b">
        <f>COUNTIF(Table3[[#This Row],[512]:[51]],"yes")&gt;0</f>
        <v>0</v>
      </c>
      <c r="AO757" s="45" t="str">
        <f>IF(Table3[[#This Row],[512]]="yes",Table3[[#This Row],[Column1]],"")</f>
        <v/>
      </c>
      <c r="AP757" s="45" t="str">
        <f>IF(Table3[[#This Row],[250]]="yes",Table3[[#This Row],[Column1.5]],"")</f>
        <v/>
      </c>
      <c r="AQ757" s="45" t="str">
        <f>IF(Table3[[#This Row],[288]]="yes",Table3[[#This Row],[Column2]],"")</f>
        <v/>
      </c>
      <c r="AR757" s="45" t="str">
        <f>IF(Table3[[#This Row],[144]]="yes",Table3[[#This Row],[Column3]],"")</f>
        <v/>
      </c>
      <c r="AS757" s="45" t="str">
        <f>IF(Table3[[#This Row],[26]]="yes",Table3[[#This Row],[Column4]],"")</f>
        <v/>
      </c>
      <c r="AT757" s="45" t="str">
        <f>IF(Table3[[#This Row],[51]]="yes",Table3[[#This Row],[Column5]],"")</f>
        <v/>
      </c>
      <c r="AU757" s="29" t="str">
        <f>IF(COUNTBLANK(Table3[[#This Row],[Date 1]:[Date 8]])=7,IF(Table3[[#This Row],[Column9]]&lt;&gt;"",IF(SUM(L757:S757)&lt;&gt;0,Table3[[#This Row],[Column9]],""),""),(SUBSTITUTE(TRIM(SUBSTITUTE(AO757&amp;","&amp;AP757&amp;","&amp;AQ757&amp;","&amp;AR757&amp;","&amp;AS757&amp;","&amp;AT757&amp;",",","," "))," ",", ")))</f>
        <v/>
      </c>
      <c r="AV757" s="35" t="str">
        <f>IF(COUNTBLANK(L757:AC757)&lt;&gt;13,IF(Table3[[#This Row],[Comments]]="Please order in multiples of 20. Minimum order of 100.",IF(COUNTBLANK(Table3[[#This Row],[Date 1]:[Order]])=12,"",1),1),IF(OR(F757="yes",G757="yes",H757="yes",I757="yes",J757="yes",K757="yes"="yes"),1,""))</f>
        <v/>
      </c>
    </row>
    <row r="758" spans="2:48" ht="36" thickBot="1" x14ac:dyDescent="0.4">
      <c r="B758" s="164">
        <v>6880</v>
      </c>
      <c r="C758" s="16" t="s">
        <v>3356</v>
      </c>
      <c r="D758" s="32" t="s">
        <v>1030</v>
      </c>
      <c r="E758" s="118"/>
      <c r="F758" s="119" t="s">
        <v>21</v>
      </c>
      <c r="G758" s="30" t="s">
        <v>21</v>
      </c>
      <c r="H758" s="30" t="s">
        <v>21</v>
      </c>
      <c r="I758" s="30" t="s">
        <v>21</v>
      </c>
      <c r="J758" s="30" t="s">
        <v>128</v>
      </c>
      <c r="K758" s="30" t="s">
        <v>128</v>
      </c>
      <c r="L758" s="22"/>
      <c r="M758" s="20"/>
      <c r="N758" s="20"/>
      <c r="O758" s="20"/>
      <c r="P758" s="20"/>
      <c r="Q758" s="20"/>
      <c r="R758" s="20"/>
      <c r="S758" s="120"/>
      <c r="T758" s="181" t="str">
        <f>Table3[[#This Row],[Column12]]</f>
        <v>Auto:</v>
      </c>
      <c r="U758" s="25"/>
      <c r="V758" s="51" t="str">
        <f>IF(Table3[[#This Row],[TagOrderMethod]]="Ratio:","plants per 1 tag",IF(Table3[[#This Row],[TagOrderMethod]]="tags included","",IF(Table3[[#This Row],[TagOrderMethod]]="Qty:","tags",IF(Table3[[#This Row],[TagOrderMethod]]="Auto:",IF(U758&lt;&gt;"","tags","")))))</f>
        <v/>
      </c>
      <c r="W758" s="17">
        <v>50</v>
      </c>
      <c r="X758" s="17" t="str">
        <f>IF(ISNUMBER(SEARCH("tag",Table3[[#This Row],[Notes]])), "Yes", "No")</f>
        <v>No</v>
      </c>
      <c r="Y758" s="17" t="str">
        <f>IF(Table3[[#This Row],[Column11]]="yes","tags included","Auto:")</f>
        <v>Auto:</v>
      </c>
      <c r="Z7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Row],[TagOrderMethod]]="Auto:",IF(U758&gt;0,U758,IF(COUNTBLANK(L758:S758)=8,"",(IF(Table3[[#This Row],[Column11]]&lt;&gt;"no",Table3[[#This Row],[Size]]*(SUM(Table3[[#This Row],[Date 1]:[Date 8]])),"")))),""))),(Table3[[#This Row],[Bundle]])),"")</f>
        <v/>
      </c>
      <c r="AB758" s="94" t="str">
        <f t="shared" si="12"/>
        <v/>
      </c>
      <c r="AC758" s="75"/>
      <c r="AD758" s="42"/>
      <c r="AE758" s="43"/>
      <c r="AF758" s="44"/>
      <c r="AG758" s="134" t="s">
        <v>21</v>
      </c>
      <c r="AH758" s="134" t="s">
        <v>21</v>
      </c>
      <c r="AI758" s="134" t="s">
        <v>21</v>
      </c>
      <c r="AJ758" s="134" t="s">
        <v>21</v>
      </c>
      <c r="AK758" s="134" t="s">
        <v>2087</v>
      </c>
      <c r="AL758" s="134" t="s">
        <v>5379</v>
      </c>
      <c r="AM758" s="134" t="b">
        <f>IF(AND(Table3[[#This Row],[Column68]]=TRUE,COUNTBLANK(Table3[[#This Row],[Date 1]:[Date 8]])=8),TRUE,FALSE)</f>
        <v>0</v>
      </c>
      <c r="AN758" s="134" t="b">
        <f>COUNTIF(Table3[[#This Row],[512]:[51]],"yes")&gt;0</f>
        <v>0</v>
      </c>
      <c r="AO758" s="45" t="str">
        <f>IF(Table3[[#This Row],[512]]="yes",Table3[[#This Row],[Column1]],"")</f>
        <v/>
      </c>
      <c r="AP758" s="45" t="str">
        <f>IF(Table3[[#This Row],[250]]="yes",Table3[[#This Row],[Column1.5]],"")</f>
        <v/>
      </c>
      <c r="AQ758" s="45" t="str">
        <f>IF(Table3[[#This Row],[288]]="yes",Table3[[#This Row],[Column2]],"")</f>
        <v/>
      </c>
      <c r="AR758" s="45" t="str">
        <f>IF(Table3[[#This Row],[144]]="yes",Table3[[#This Row],[Column3]],"")</f>
        <v/>
      </c>
      <c r="AS758" s="45" t="str">
        <f>IF(Table3[[#This Row],[26]]="yes",Table3[[#This Row],[Column4]],"")</f>
        <v/>
      </c>
      <c r="AT758" s="45" t="str">
        <f>IF(Table3[[#This Row],[51]]="yes",Table3[[#This Row],[Column5]],"")</f>
        <v/>
      </c>
      <c r="AU758" s="29" t="str">
        <f>IF(COUNTBLANK(Table3[[#This Row],[Date 1]:[Date 8]])=7,IF(Table3[[#This Row],[Column9]]&lt;&gt;"",IF(SUM(L758:S758)&lt;&gt;0,Table3[[#This Row],[Column9]],""),""),(SUBSTITUTE(TRIM(SUBSTITUTE(AO758&amp;","&amp;AP758&amp;","&amp;AQ758&amp;","&amp;AR758&amp;","&amp;AS758&amp;","&amp;AT758&amp;",",","," "))," ",", ")))</f>
        <v/>
      </c>
      <c r="AV758" s="35" t="str">
        <f>IF(COUNTBLANK(L758:AC758)&lt;&gt;13,IF(Table3[[#This Row],[Comments]]="Please order in multiples of 20. Minimum order of 100.",IF(COUNTBLANK(Table3[[#This Row],[Date 1]:[Order]])=12,"",1),1),IF(OR(F758="yes",G758="yes",H758="yes",I758="yes",J758="yes",K758="yes"="yes"),1,""))</f>
        <v/>
      </c>
    </row>
    <row r="759" spans="2:48" ht="36" thickBot="1" x14ac:dyDescent="0.4">
      <c r="B759" s="164">
        <v>6885</v>
      </c>
      <c r="C759" s="16" t="s">
        <v>3356</v>
      </c>
      <c r="D759" s="32" t="s">
        <v>1031</v>
      </c>
      <c r="E759" s="118"/>
      <c r="F759" s="119" t="s">
        <v>21</v>
      </c>
      <c r="G759" s="30" t="s">
        <v>21</v>
      </c>
      <c r="H759" s="30" t="s">
        <v>21</v>
      </c>
      <c r="I759" s="30" t="s">
        <v>21</v>
      </c>
      <c r="J759" s="30" t="s">
        <v>128</v>
      </c>
      <c r="K759" s="30" t="s">
        <v>128</v>
      </c>
      <c r="L759" s="22"/>
      <c r="M759" s="20"/>
      <c r="N759" s="20"/>
      <c r="O759" s="20"/>
      <c r="P759" s="20"/>
      <c r="Q759" s="20"/>
      <c r="R759" s="20"/>
      <c r="S759" s="120"/>
      <c r="T759" s="181" t="str">
        <f>Table3[[#This Row],[Column12]]</f>
        <v>Auto:</v>
      </c>
      <c r="U759" s="25"/>
      <c r="V759" s="51" t="str">
        <f>IF(Table3[[#This Row],[TagOrderMethod]]="Ratio:","plants per 1 tag",IF(Table3[[#This Row],[TagOrderMethod]]="tags included","",IF(Table3[[#This Row],[TagOrderMethod]]="Qty:","tags",IF(Table3[[#This Row],[TagOrderMethod]]="Auto:",IF(U759&lt;&gt;"","tags","")))))</f>
        <v/>
      </c>
      <c r="W759" s="17">
        <v>50</v>
      </c>
      <c r="X759" s="17" t="str">
        <f>IF(ISNUMBER(SEARCH("tag",Table3[[#This Row],[Notes]])), "Yes", "No")</f>
        <v>No</v>
      </c>
      <c r="Y759" s="17" t="str">
        <f>IF(Table3[[#This Row],[Column11]]="yes","tags included","Auto:")</f>
        <v>Auto:</v>
      </c>
      <c r="Z7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Row],[TagOrderMethod]]="Auto:",IF(U759&gt;0,U759,IF(COUNTBLANK(L759:S759)=8,"",(IF(Table3[[#This Row],[Column11]]&lt;&gt;"no",Table3[[#This Row],[Size]]*(SUM(Table3[[#This Row],[Date 1]:[Date 8]])),"")))),""))),(Table3[[#This Row],[Bundle]])),"")</f>
        <v/>
      </c>
      <c r="AB759" s="94" t="str">
        <f t="shared" si="12"/>
        <v/>
      </c>
      <c r="AC759" s="75"/>
      <c r="AD759" s="42"/>
      <c r="AE759" s="43"/>
      <c r="AF759" s="44"/>
      <c r="AG759" s="134" t="s">
        <v>21</v>
      </c>
      <c r="AH759" s="134" t="s">
        <v>21</v>
      </c>
      <c r="AI759" s="134" t="s">
        <v>21</v>
      </c>
      <c r="AJ759" s="134" t="s">
        <v>21</v>
      </c>
      <c r="AK759" s="134" t="s">
        <v>5205</v>
      </c>
      <c r="AL759" s="134" t="s">
        <v>5380</v>
      </c>
      <c r="AM759" s="134" t="b">
        <f>IF(AND(Table3[[#This Row],[Column68]]=TRUE,COUNTBLANK(Table3[[#This Row],[Date 1]:[Date 8]])=8),TRUE,FALSE)</f>
        <v>0</v>
      </c>
      <c r="AN759" s="134" t="b">
        <f>COUNTIF(Table3[[#This Row],[512]:[51]],"yes")&gt;0</f>
        <v>0</v>
      </c>
      <c r="AO759" s="45" t="str">
        <f>IF(Table3[[#This Row],[512]]="yes",Table3[[#This Row],[Column1]],"")</f>
        <v/>
      </c>
      <c r="AP759" s="45" t="str">
        <f>IF(Table3[[#This Row],[250]]="yes",Table3[[#This Row],[Column1.5]],"")</f>
        <v/>
      </c>
      <c r="AQ759" s="45" t="str">
        <f>IF(Table3[[#This Row],[288]]="yes",Table3[[#This Row],[Column2]],"")</f>
        <v/>
      </c>
      <c r="AR759" s="45" t="str">
        <f>IF(Table3[[#This Row],[144]]="yes",Table3[[#This Row],[Column3]],"")</f>
        <v/>
      </c>
      <c r="AS759" s="45" t="str">
        <f>IF(Table3[[#This Row],[26]]="yes",Table3[[#This Row],[Column4]],"")</f>
        <v/>
      </c>
      <c r="AT759" s="45" t="str">
        <f>IF(Table3[[#This Row],[51]]="yes",Table3[[#This Row],[Column5]],"")</f>
        <v/>
      </c>
      <c r="AU759" s="29" t="str">
        <f>IF(COUNTBLANK(Table3[[#This Row],[Date 1]:[Date 8]])=7,IF(Table3[[#This Row],[Column9]]&lt;&gt;"",IF(SUM(L759:S759)&lt;&gt;0,Table3[[#This Row],[Column9]],""),""),(SUBSTITUTE(TRIM(SUBSTITUTE(AO759&amp;","&amp;AP759&amp;","&amp;AQ759&amp;","&amp;AR759&amp;","&amp;AS759&amp;","&amp;AT759&amp;",",","," "))," ",", ")))</f>
        <v/>
      </c>
      <c r="AV759" s="35" t="str">
        <f>IF(COUNTBLANK(L759:AC759)&lt;&gt;13,IF(Table3[[#This Row],[Comments]]="Please order in multiples of 20. Minimum order of 100.",IF(COUNTBLANK(Table3[[#This Row],[Date 1]:[Order]])=12,"",1),1),IF(OR(F759="yes",G759="yes",H759="yes",I759="yes",J759="yes",K759="yes"="yes"),1,""))</f>
        <v/>
      </c>
    </row>
    <row r="760" spans="2:48" ht="36" thickBot="1" x14ac:dyDescent="0.4">
      <c r="B760" s="164">
        <v>6895</v>
      </c>
      <c r="C760" s="16" t="s">
        <v>3356</v>
      </c>
      <c r="D760" s="32" t="s">
        <v>1032</v>
      </c>
      <c r="E760" s="118"/>
      <c r="F760" s="119" t="s">
        <v>21</v>
      </c>
      <c r="G760" s="30" t="s">
        <v>21</v>
      </c>
      <c r="H760" s="30" t="s">
        <v>21</v>
      </c>
      <c r="I760" s="30" t="s">
        <v>128</v>
      </c>
      <c r="J760" s="30" t="s">
        <v>128</v>
      </c>
      <c r="K760" s="30" t="s">
        <v>21</v>
      </c>
      <c r="L760" s="22"/>
      <c r="M760" s="20"/>
      <c r="N760" s="20"/>
      <c r="O760" s="20"/>
      <c r="P760" s="20"/>
      <c r="Q760" s="20"/>
      <c r="R760" s="20"/>
      <c r="S760" s="120"/>
      <c r="T760" s="181" t="str">
        <f>Table3[[#This Row],[Column12]]</f>
        <v>Auto:</v>
      </c>
      <c r="U760" s="25"/>
      <c r="V760" s="51" t="str">
        <f>IF(Table3[[#This Row],[TagOrderMethod]]="Ratio:","plants per 1 tag",IF(Table3[[#This Row],[TagOrderMethod]]="tags included","",IF(Table3[[#This Row],[TagOrderMethod]]="Qty:","tags",IF(Table3[[#This Row],[TagOrderMethod]]="Auto:",IF(U760&lt;&gt;"","tags","")))))</f>
        <v/>
      </c>
      <c r="W760" s="17">
        <v>50</v>
      </c>
      <c r="X760" s="17" t="str">
        <f>IF(ISNUMBER(SEARCH("tag",Table3[[#This Row],[Notes]])), "Yes", "No")</f>
        <v>No</v>
      </c>
      <c r="Y760" s="17" t="str">
        <f>IF(Table3[[#This Row],[Column11]]="yes","tags included","Auto:")</f>
        <v>Auto:</v>
      </c>
      <c r="Z7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Row],[TagOrderMethod]]="Auto:",IF(U760&gt;0,U760,IF(COUNTBLANK(L760:S760)=8,"",(IF(Table3[[#This Row],[Column11]]&lt;&gt;"no",Table3[[#This Row],[Size]]*(SUM(Table3[[#This Row],[Date 1]:[Date 8]])),"")))),""))),(Table3[[#This Row],[Bundle]])),"")</f>
        <v/>
      </c>
      <c r="AB760" s="94" t="str">
        <f t="shared" si="12"/>
        <v/>
      </c>
      <c r="AC760" s="75"/>
      <c r="AD760" s="42"/>
      <c r="AE760" s="43"/>
      <c r="AF760" s="44"/>
      <c r="AG760" s="134" t="s">
        <v>21</v>
      </c>
      <c r="AH760" s="134" t="s">
        <v>21</v>
      </c>
      <c r="AI760" s="134" t="s">
        <v>21</v>
      </c>
      <c r="AJ760" s="134" t="s">
        <v>5206</v>
      </c>
      <c r="AK760" s="134" t="s">
        <v>5207</v>
      </c>
      <c r="AL760" s="134" t="s">
        <v>21</v>
      </c>
      <c r="AM760" s="134" t="b">
        <f>IF(AND(Table3[[#This Row],[Column68]]=TRUE,COUNTBLANK(Table3[[#This Row],[Date 1]:[Date 8]])=8),TRUE,FALSE)</f>
        <v>0</v>
      </c>
      <c r="AN760" s="134" t="b">
        <f>COUNTIF(Table3[[#This Row],[512]:[51]],"yes")&gt;0</f>
        <v>0</v>
      </c>
      <c r="AO760" s="45" t="str">
        <f>IF(Table3[[#This Row],[512]]="yes",Table3[[#This Row],[Column1]],"")</f>
        <v/>
      </c>
      <c r="AP760" s="45" t="str">
        <f>IF(Table3[[#This Row],[250]]="yes",Table3[[#This Row],[Column1.5]],"")</f>
        <v/>
      </c>
      <c r="AQ760" s="45" t="str">
        <f>IF(Table3[[#This Row],[288]]="yes",Table3[[#This Row],[Column2]],"")</f>
        <v/>
      </c>
      <c r="AR760" s="45" t="str">
        <f>IF(Table3[[#This Row],[144]]="yes",Table3[[#This Row],[Column3]],"")</f>
        <v/>
      </c>
      <c r="AS760" s="45" t="str">
        <f>IF(Table3[[#This Row],[26]]="yes",Table3[[#This Row],[Column4]],"")</f>
        <v/>
      </c>
      <c r="AT760" s="45" t="str">
        <f>IF(Table3[[#This Row],[51]]="yes",Table3[[#This Row],[Column5]],"")</f>
        <v/>
      </c>
      <c r="AU760" s="29" t="str">
        <f>IF(COUNTBLANK(Table3[[#This Row],[Date 1]:[Date 8]])=7,IF(Table3[[#This Row],[Column9]]&lt;&gt;"",IF(SUM(L760:S760)&lt;&gt;0,Table3[[#This Row],[Column9]],""),""),(SUBSTITUTE(TRIM(SUBSTITUTE(AO760&amp;","&amp;AP760&amp;","&amp;AQ760&amp;","&amp;AR760&amp;","&amp;AS760&amp;","&amp;AT760&amp;",",","," "))," ",", ")))</f>
        <v/>
      </c>
      <c r="AV760" s="35" t="str">
        <f>IF(COUNTBLANK(L760:AC760)&lt;&gt;13,IF(Table3[[#This Row],[Comments]]="Please order in multiples of 20. Minimum order of 100.",IF(COUNTBLANK(Table3[[#This Row],[Date 1]:[Order]])=12,"",1),1),IF(OR(F760="yes",G760="yes",H760="yes",I760="yes",J760="yes",K760="yes"="yes"),1,""))</f>
        <v/>
      </c>
    </row>
    <row r="761" spans="2:48" ht="36" thickBot="1" x14ac:dyDescent="0.4">
      <c r="B761" s="164">
        <v>6905</v>
      </c>
      <c r="C761" s="16" t="s">
        <v>3356</v>
      </c>
      <c r="D761" s="32" t="s">
        <v>2365</v>
      </c>
      <c r="E761" s="118"/>
      <c r="F761" s="119" t="s">
        <v>21</v>
      </c>
      <c r="G761" s="30" t="s">
        <v>21</v>
      </c>
      <c r="H761" s="30" t="s">
        <v>21</v>
      </c>
      <c r="I761" s="30" t="s">
        <v>21</v>
      </c>
      <c r="J761" s="30" t="s">
        <v>128</v>
      </c>
      <c r="K761" s="30" t="s">
        <v>21</v>
      </c>
      <c r="L761" s="22"/>
      <c r="M761" s="20"/>
      <c r="N761" s="20"/>
      <c r="O761" s="20"/>
      <c r="P761" s="20"/>
      <c r="Q761" s="20"/>
      <c r="R761" s="20"/>
      <c r="S761" s="120"/>
      <c r="T761" s="181" t="str">
        <f>Table3[[#This Row],[Column12]]</f>
        <v>Auto:</v>
      </c>
      <c r="U761" s="25"/>
      <c r="V761" s="51" t="str">
        <f>IF(Table3[[#This Row],[TagOrderMethod]]="Ratio:","plants per 1 tag",IF(Table3[[#This Row],[TagOrderMethod]]="tags included","",IF(Table3[[#This Row],[TagOrderMethod]]="Qty:","tags",IF(Table3[[#This Row],[TagOrderMethod]]="Auto:",IF(U761&lt;&gt;"","tags","")))))</f>
        <v/>
      </c>
      <c r="W761" s="17">
        <v>50</v>
      </c>
      <c r="X761" s="17" t="str">
        <f>IF(ISNUMBER(SEARCH("tag",Table3[[#This Row],[Notes]])), "Yes", "No")</f>
        <v>No</v>
      </c>
      <c r="Y761" s="17" t="str">
        <f>IF(Table3[[#This Row],[Column11]]="yes","tags included","Auto:")</f>
        <v>Auto:</v>
      </c>
      <c r="Z7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Row],[TagOrderMethod]]="Auto:",IF(U761&gt;0,U761,IF(COUNTBLANK(L761:S761)=8,"",(IF(Table3[[#This Row],[Column11]]&lt;&gt;"no",Table3[[#This Row],[Size]]*(SUM(Table3[[#This Row],[Date 1]:[Date 8]])),"")))),""))),(Table3[[#This Row],[Bundle]])),"")</f>
        <v/>
      </c>
      <c r="AB761" s="94" t="str">
        <f t="shared" si="12"/>
        <v/>
      </c>
      <c r="AC761" s="75"/>
      <c r="AD761" s="42"/>
      <c r="AE761" s="43"/>
      <c r="AF761" s="44"/>
      <c r="AG761" s="134" t="s">
        <v>21</v>
      </c>
      <c r="AH761" s="134" t="s">
        <v>21</v>
      </c>
      <c r="AI761" s="134" t="s">
        <v>21</v>
      </c>
      <c r="AJ761" s="134" t="s">
        <v>21</v>
      </c>
      <c r="AK761" s="134" t="s">
        <v>3038</v>
      </c>
      <c r="AL761" s="134" t="s">
        <v>21</v>
      </c>
      <c r="AM761" s="134" t="b">
        <f>IF(AND(Table3[[#This Row],[Column68]]=TRUE,COUNTBLANK(Table3[[#This Row],[Date 1]:[Date 8]])=8),TRUE,FALSE)</f>
        <v>0</v>
      </c>
      <c r="AN761" s="134" t="b">
        <f>COUNTIF(Table3[[#This Row],[512]:[51]],"yes")&gt;0</f>
        <v>0</v>
      </c>
      <c r="AO761" s="45" t="str">
        <f>IF(Table3[[#This Row],[512]]="yes",Table3[[#This Row],[Column1]],"")</f>
        <v/>
      </c>
      <c r="AP761" s="45" t="str">
        <f>IF(Table3[[#This Row],[250]]="yes",Table3[[#This Row],[Column1.5]],"")</f>
        <v/>
      </c>
      <c r="AQ761" s="45" t="str">
        <f>IF(Table3[[#This Row],[288]]="yes",Table3[[#This Row],[Column2]],"")</f>
        <v/>
      </c>
      <c r="AR761" s="45" t="str">
        <f>IF(Table3[[#This Row],[144]]="yes",Table3[[#This Row],[Column3]],"")</f>
        <v/>
      </c>
      <c r="AS761" s="45" t="str">
        <f>IF(Table3[[#This Row],[26]]="yes",Table3[[#This Row],[Column4]],"")</f>
        <v/>
      </c>
      <c r="AT761" s="45" t="str">
        <f>IF(Table3[[#This Row],[51]]="yes",Table3[[#This Row],[Column5]],"")</f>
        <v/>
      </c>
      <c r="AU761" s="29" t="str">
        <f>IF(COUNTBLANK(Table3[[#This Row],[Date 1]:[Date 8]])=7,IF(Table3[[#This Row],[Column9]]&lt;&gt;"",IF(SUM(L761:S761)&lt;&gt;0,Table3[[#This Row],[Column9]],""),""),(SUBSTITUTE(TRIM(SUBSTITUTE(AO761&amp;","&amp;AP761&amp;","&amp;AQ761&amp;","&amp;AR761&amp;","&amp;AS761&amp;","&amp;AT761&amp;",",","," "))," ",", ")))</f>
        <v/>
      </c>
      <c r="AV761" s="35" t="str">
        <f>IF(COUNTBLANK(L761:AC761)&lt;&gt;13,IF(Table3[[#This Row],[Comments]]="Please order in multiples of 20. Minimum order of 100.",IF(COUNTBLANK(Table3[[#This Row],[Date 1]:[Order]])=12,"",1),1),IF(OR(F761="yes",G761="yes",H761="yes",I761="yes",J761="yes",K761="yes"="yes"),1,""))</f>
        <v/>
      </c>
    </row>
    <row r="762" spans="2:48" ht="36" thickBot="1" x14ac:dyDescent="0.4">
      <c r="B762" s="164">
        <v>6915</v>
      </c>
      <c r="C762" s="16" t="s">
        <v>3356</v>
      </c>
      <c r="D762" s="32" t="s">
        <v>1033</v>
      </c>
      <c r="E762" s="118"/>
      <c r="F762" s="119" t="s">
        <v>21</v>
      </c>
      <c r="G762" s="30" t="s">
        <v>21</v>
      </c>
      <c r="H762" s="30" t="s">
        <v>21</v>
      </c>
      <c r="I762" s="30" t="s">
        <v>21</v>
      </c>
      <c r="J762" s="30" t="s">
        <v>128</v>
      </c>
      <c r="K762" s="30" t="s">
        <v>128</v>
      </c>
      <c r="L762" s="22"/>
      <c r="M762" s="20"/>
      <c r="N762" s="20"/>
      <c r="O762" s="20"/>
      <c r="P762" s="20"/>
      <c r="Q762" s="20"/>
      <c r="R762" s="20"/>
      <c r="S762" s="120"/>
      <c r="T762" s="181" t="str">
        <f>Table3[[#This Row],[Column12]]</f>
        <v>Auto:</v>
      </c>
      <c r="U762" s="25"/>
      <c r="V762" s="51" t="str">
        <f>IF(Table3[[#This Row],[TagOrderMethod]]="Ratio:","plants per 1 tag",IF(Table3[[#This Row],[TagOrderMethod]]="tags included","",IF(Table3[[#This Row],[TagOrderMethod]]="Qty:","tags",IF(Table3[[#This Row],[TagOrderMethod]]="Auto:",IF(U762&lt;&gt;"","tags","")))))</f>
        <v/>
      </c>
      <c r="W762" s="17">
        <v>50</v>
      </c>
      <c r="X762" s="17" t="str">
        <f>IF(ISNUMBER(SEARCH("tag",Table3[[#This Row],[Notes]])), "Yes", "No")</f>
        <v>No</v>
      </c>
      <c r="Y762" s="17" t="str">
        <f>IF(Table3[[#This Row],[Column11]]="yes","tags included","Auto:")</f>
        <v>Auto:</v>
      </c>
      <c r="Z7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Row],[TagOrderMethod]]="Auto:",IF(U762&gt;0,U762,IF(COUNTBLANK(L762:S762)=8,"",(IF(Table3[[#This Row],[Column11]]&lt;&gt;"no",Table3[[#This Row],[Size]]*(SUM(Table3[[#This Row],[Date 1]:[Date 8]])),"")))),""))),(Table3[[#This Row],[Bundle]])),"")</f>
        <v/>
      </c>
      <c r="AB762" s="94" t="str">
        <f t="shared" si="12"/>
        <v/>
      </c>
      <c r="AC762" s="75"/>
      <c r="AD762" s="42"/>
      <c r="AE762" s="43"/>
      <c r="AF762" s="44"/>
      <c r="AG762" s="134" t="s">
        <v>21</v>
      </c>
      <c r="AH762" s="134" t="s">
        <v>21</v>
      </c>
      <c r="AI762" s="134" t="s">
        <v>21</v>
      </c>
      <c r="AJ762" s="134" t="s">
        <v>21</v>
      </c>
      <c r="AK762" s="134" t="s">
        <v>2088</v>
      </c>
      <c r="AL762" s="134" t="s">
        <v>5381</v>
      </c>
      <c r="AM762" s="134" t="b">
        <f>IF(AND(Table3[[#This Row],[Column68]]=TRUE,COUNTBLANK(Table3[[#This Row],[Date 1]:[Date 8]])=8),TRUE,FALSE)</f>
        <v>0</v>
      </c>
      <c r="AN762" s="134" t="b">
        <f>COUNTIF(Table3[[#This Row],[512]:[51]],"yes")&gt;0</f>
        <v>0</v>
      </c>
      <c r="AO762" s="45" t="str">
        <f>IF(Table3[[#This Row],[512]]="yes",Table3[[#This Row],[Column1]],"")</f>
        <v/>
      </c>
      <c r="AP762" s="45" t="str">
        <f>IF(Table3[[#This Row],[250]]="yes",Table3[[#This Row],[Column1.5]],"")</f>
        <v/>
      </c>
      <c r="AQ762" s="45" t="str">
        <f>IF(Table3[[#This Row],[288]]="yes",Table3[[#This Row],[Column2]],"")</f>
        <v/>
      </c>
      <c r="AR762" s="45" t="str">
        <f>IF(Table3[[#This Row],[144]]="yes",Table3[[#This Row],[Column3]],"")</f>
        <v/>
      </c>
      <c r="AS762" s="45" t="str">
        <f>IF(Table3[[#This Row],[26]]="yes",Table3[[#This Row],[Column4]],"")</f>
        <v/>
      </c>
      <c r="AT762" s="45" t="str">
        <f>IF(Table3[[#This Row],[51]]="yes",Table3[[#This Row],[Column5]],"")</f>
        <v/>
      </c>
      <c r="AU762" s="29" t="str">
        <f>IF(COUNTBLANK(Table3[[#This Row],[Date 1]:[Date 8]])=7,IF(Table3[[#This Row],[Column9]]&lt;&gt;"",IF(SUM(L762:S762)&lt;&gt;0,Table3[[#This Row],[Column9]],""),""),(SUBSTITUTE(TRIM(SUBSTITUTE(AO762&amp;","&amp;AP762&amp;","&amp;AQ762&amp;","&amp;AR762&amp;","&amp;AS762&amp;","&amp;AT762&amp;",",","," "))," ",", ")))</f>
        <v/>
      </c>
      <c r="AV762" s="35" t="str">
        <f>IF(COUNTBLANK(L762:AC762)&lt;&gt;13,IF(Table3[[#This Row],[Comments]]="Please order in multiples of 20. Minimum order of 100.",IF(COUNTBLANK(Table3[[#This Row],[Date 1]:[Order]])=12,"",1),1),IF(OR(F762="yes",G762="yes",H762="yes",I762="yes",J762="yes",K762="yes"="yes"),1,""))</f>
        <v/>
      </c>
    </row>
    <row r="763" spans="2:48" ht="36" thickBot="1" x14ac:dyDescent="0.4">
      <c r="B763" s="164">
        <v>6925</v>
      </c>
      <c r="C763" s="16" t="s">
        <v>3356</v>
      </c>
      <c r="D763" s="32" t="s">
        <v>3368</v>
      </c>
      <c r="E763" s="118"/>
      <c r="F763" s="119" t="s">
        <v>21</v>
      </c>
      <c r="G763" s="30" t="s">
        <v>21</v>
      </c>
      <c r="H763" s="30" t="s">
        <v>21</v>
      </c>
      <c r="I763" s="30" t="s">
        <v>128</v>
      </c>
      <c r="J763" s="30" t="s">
        <v>128</v>
      </c>
      <c r="K763" s="30" t="s">
        <v>21</v>
      </c>
      <c r="L763" s="22"/>
      <c r="M763" s="20"/>
      <c r="N763" s="20"/>
      <c r="O763" s="20"/>
      <c r="P763" s="20"/>
      <c r="Q763" s="20"/>
      <c r="R763" s="20"/>
      <c r="S763" s="120"/>
      <c r="T763" s="181" t="str">
        <f>Table3[[#This Row],[Column12]]</f>
        <v>Auto:</v>
      </c>
      <c r="U763" s="25"/>
      <c r="V763" s="51" t="str">
        <f>IF(Table3[[#This Row],[TagOrderMethod]]="Ratio:","plants per 1 tag",IF(Table3[[#This Row],[TagOrderMethod]]="tags included","",IF(Table3[[#This Row],[TagOrderMethod]]="Qty:","tags",IF(Table3[[#This Row],[TagOrderMethod]]="Auto:",IF(U763&lt;&gt;"","tags","")))))</f>
        <v/>
      </c>
      <c r="W763" s="17">
        <v>50</v>
      </c>
      <c r="X763" s="17" t="str">
        <f>IF(ISNUMBER(SEARCH("tag",Table3[[#This Row],[Notes]])), "Yes", "No")</f>
        <v>No</v>
      </c>
      <c r="Y763" s="17" t="str">
        <f>IF(Table3[[#This Row],[Column11]]="yes","tags included","Auto:")</f>
        <v>Auto:</v>
      </c>
      <c r="Z7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Row],[TagOrderMethod]]="Auto:",IF(U763&gt;0,U763,IF(COUNTBLANK(L763:S763)=8,"",(IF(Table3[[#This Row],[Column11]]&lt;&gt;"no",Table3[[#This Row],[Size]]*(SUM(Table3[[#This Row],[Date 1]:[Date 8]])),"")))),""))),(Table3[[#This Row],[Bundle]])),"")</f>
        <v/>
      </c>
      <c r="AB763" s="94" t="str">
        <f t="shared" si="12"/>
        <v/>
      </c>
      <c r="AC763" s="75"/>
      <c r="AD763" s="42"/>
      <c r="AE763" s="43"/>
      <c r="AF763" s="44"/>
      <c r="AG763" s="134" t="s">
        <v>21</v>
      </c>
      <c r="AH763" s="134" t="s">
        <v>21</v>
      </c>
      <c r="AI763" s="134" t="s">
        <v>21</v>
      </c>
      <c r="AJ763" s="134" t="s">
        <v>3039</v>
      </c>
      <c r="AK763" s="134" t="s">
        <v>2089</v>
      </c>
      <c r="AL763" s="134" t="s">
        <v>21</v>
      </c>
      <c r="AM763" s="134" t="b">
        <f>IF(AND(Table3[[#This Row],[Column68]]=TRUE,COUNTBLANK(Table3[[#This Row],[Date 1]:[Date 8]])=8),TRUE,FALSE)</f>
        <v>0</v>
      </c>
      <c r="AN763" s="134" t="b">
        <f>COUNTIF(Table3[[#This Row],[512]:[51]],"yes")&gt;0</f>
        <v>0</v>
      </c>
      <c r="AO763" s="45" t="str">
        <f>IF(Table3[[#This Row],[512]]="yes",Table3[[#This Row],[Column1]],"")</f>
        <v/>
      </c>
      <c r="AP763" s="45" t="str">
        <f>IF(Table3[[#This Row],[250]]="yes",Table3[[#This Row],[Column1.5]],"")</f>
        <v/>
      </c>
      <c r="AQ763" s="45" t="str">
        <f>IF(Table3[[#This Row],[288]]="yes",Table3[[#This Row],[Column2]],"")</f>
        <v/>
      </c>
      <c r="AR763" s="45" t="str">
        <f>IF(Table3[[#This Row],[144]]="yes",Table3[[#This Row],[Column3]],"")</f>
        <v/>
      </c>
      <c r="AS763" s="45" t="str">
        <f>IF(Table3[[#This Row],[26]]="yes",Table3[[#This Row],[Column4]],"")</f>
        <v/>
      </c>
      <c r="AT763" s="45" t="str">
        <f>IF(Table3[[#This Row],[51]]="yes",Table3[[#This Row],[Column5]],"")</f>
        <v/>
      </c>
      <c r="AU763" s="29" t="str">
        <f>IF(COUNTBLANK(Table3[[#This Row],[Date 1]:[Date 8]])=7,IF(Table3[[#This Row],[Column9]]&lt;&gt;"",IF(SUM(L763:S763)&lt;&gt;0,Table3[[#This Row],[Column9]],""),""),(SUBSTITUTE(TRIM(SUBSTITUTE(AO763&amp;","&amp;AP763&amp;","&amp;AQ763&amp;","&amp;AR763&amp;","&amp;AS763&amp;","&amp;AT763&amp;",",","," "))," ",", ")))</f>
        <v/>
      </c>
      <c r="AV763" s="35" t="str">
        <f>IF(COUNTBLANK(L763:AC763)&lt;&gt;13,IF(Table3[[#This Row],[Comments]]="Please order in multiples of 20. Minimum order of 100.",IF(COUNTBLANK(Table3[[#This Row],[Date 1]:[Order]])=12,"",1),1),IF(OR(F763="yes",G763="yes",H763="yes",I763="yes",J763="yes",K763="yes"="yes"),1,""))</f>
        <v/>
      </c>
    </row>
    <row r="764" spans="2:48" ht="36" thickBot="1" x14ac:dyDescent="0.4">
      <c r="B764" s="164">
        <v>6930</v>
      </c>
      <c r="C764" s="16" t="s">
        <v>3356</v>
      </c>
      <c r="D764" s="32" t="s">
        <v>1034</v>
      </c>
      <c r="E764" s="118"/>
      <c r="F764" s="119" t="s">
        <v>21</v>
      </c>
      <c r="G764" s="30" t="s">
        <v>21</v>
      </c>
      <c r="H764" s="30" t="s">
        <v>21</v>
      </c>
      <c r="I764" s="30" t="s">
        <v>128</v>
      </c>
      <c r="J764" s="30" t="s">
        <v>128</v>
      </c>
      <c r="K764" s="30" t="s">
        <v>21</v>
      </c>
      <c r="L764" s="22"/>
      <c r="M764" s="20"/>
      <c r="N764" s="20"/>
      <c r="O764" s="20"/>
      <c r="P764" s="20"/>
      <c r="Q764" s="20"/>
      <c r="R764" s="20"/>
      <c r="S764" s="120"/>
      <c r="T764" s="181" t="str">
        <f>Table3[[#This Row],[Column12]]</f>
        <v>Auto:</v>
      </c>
      <c r="U764" s="25"/>
      <c r="V764" s="51" t="str">
        <f>IF(Table3[[#This Row],[TagOrderMethod]]="Ratio:","plants per 1 tag",IF(Table3[[#This Row],[TagOrderMethod]]="tags included","",IF(Table3[[#This Row],[TagOrderMethod]]="Qty:","tags",IF(Table3[[#This Row],[TagOrderMethod]]="Auto:",IF(U764&lt;&gt;"","tags","")))))</f>
        <v/>
      </c>
      <c r="W764" s="17">
        <v>50</v>
      </c>
      <c r="X764" s="17" t="str">
        <f>IF(ISNUMBER(SEARCH("tag",Table3[[#This Row],[Notes]])), "Yes", "No")</f>
        <v>No</v>
      </c>
      <c r="Y764" s="17" t="str">
        <f>IF(Table3[[#This Row],[Column11]]="yes","tags included","Auto:")</f>
        <v>Auto:</v>
      </c>
      <c r="Z7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Row],[TagOrderMethod]]="Auto:",IF(U764&gt;0,U764,IF(COUNTBLANK(L764:S764)=8,"",(IF(Table3[[#This Row],[Column11]]&lt;&gt;"no",Table3[[#This Row],[Size]]*(SUM(Table3[[#This Row],[Date 1]:[Date 8]])),"")))),""))),(Table3[[#This Row],[Bundle]])),"")</f>
        <v/>
      </c>
      <c r="AB764" s="94" t="str">
        <f t="shared" si="12"/>
        <v/>
      </c>
      <c r="AC764" s="75"/>
      <c r="AD764" s="42"/>
      <c r="AE764" s="43"/>
      <c r="AF764" s="44"/>
      <c r="AG764" s="134" t="s">
        <v>21</v>
      </c>
      <c r="AH764" s="134" t="s">
        <v>21</v>
      </c>
      <c r="AI764" s="134" t="s">
        <v>21</v>
      </c>
      <c r="AJ764" s="134" t="s">
        <v>5208</v>
      </c>
      <c r="AK764" s="134" t="s">
        <v>5209</v>
      </c>
      <c r="AL764" s="134" t="s">
        <v>21</v>
      </c>
      <c r="AM764" s="134" t="b">
        <f>IF(AND(Table3[[#This Row],[Column68]]=TRUE,COUNTBLANK(Table3[[#This Row],[Date 1]:[Date 8]])=8),TRUE,FALSE)</f>
        <v>0</v>
      </c>
      <c r="AN764" s="134" t="b">
        <f>COUNTIF(Table3[[#This Row],[512]:[51]],"yes")&gt;0</f>
        <v>0</v>
      </c>
      <c r="AO764" s="45" t="str">
        <f>IF(Table3[[#This Row],[512]]="yes",Table3[[#This Row],[Column1]],"")</f>
        <v/>
      </c>
      <c r="AP764" s="45" t="str">
        <f>IF(Table3[[#This Row],[250]]="yes",Table3[[#This Row],[Column1.5]],"")</f>
        <v/>
      </c>
      <c r="AQ764" s="45" t="str">
        <f>IF(Table3[[#This Row],[288]]="yes",Table3[[#This Row],[Column2]],"")</f>
        <v/>
      </c>
      <c r="AR764" s="45" t="str">
        <f>IF(Table3[[#This Row],[144]]="yes",Table3[[#This Row],[Column3]],"")</f>
        <v/>
      </c>
      <c r="AS764" s="45" t="str">
        <f>IF(Table3[[#This Row],[26]]="yes",Table3[[#This Row],[Column4]],"")</f>
        <v/>
      </c>
      <c r="AT764" s="45" t="str">
        <f>IF(Table3[[#This Row],[51]]="yes",Table3[[#This Row],[Column5]],"")</f>
        <v/>
      </c>
      <c r="AU764" s="29" t="str">
        <f>IF(COUNTBLANK(Table3[[#This Row],[Date 1]:[Date 8]])=7,IF(Table3[[#This Row],[Column9]]&lt;&gt;"",IF(SUM(L764:S764)&lt;&gt;0,Table3[[#This Row],[Column9]],""),""),(SUBSTITUTE(TRIM(SUBSTITUTE(AO764&amp;","&amp;AP764&amp;","&amp;AQ764&amp;","&amp;AR764&amp;","&amp;AS764&amp;","&amp;AT764&amp;",",","," "))," ",", ")))</f>
        <v/>
      </c>
      <c r="AV764" s="35" t="str">
        <f>IF(COUNTBLANK(L764:AC764)&lt;&gt;13,IF(Table3[[#This Row],[Comments]]="Please order in multiples of 20. Minimum order of 100.",IF(COUNTBLANK(Table3[[#This Row],[Date 1]:[Order]])=12,"",1),1),IF(OR(F764="yes",G764="yes",H764="yes",I764="yes",J764="yes",K764="yes"="yes"),1,""))</f>
        <v/>
      </c>
    </row>
    <row r="765" spans="2:48" ht="36" thickBot="1" x14ac:dyDescent="0.4">
      <c r="B765" s="164">
        <v>6935</v>
      </c>
      <c r="C765" s="16" t="s">
        <v>3356</v>
      </c>
      <c r="D765" s="32" t="s">
        <v>1035</v>
      </c>
      <c r="E765" s="118"/>
      <c r="F765" s="119" t="s">
        <v>21</v>
      </c>
      <c r="G765" s="30" t="s">
        <v>21</v>
      </c>
      <c r="H765" s="30" t="s">
        <v>21</v>
      </c>
      <c r="I765" s="30" t="s">
        <v>21</v>
      </c>
      <c r="J765" s="30" t="s">
        <v>128</v>
      </c>
      <c r="K765" s="30" t="s">
        <v>21</v>
      </c>
      <c r="L765" s="22"/>
      <c r="M765" s="20"/>
      <c r="N765" s="20"/>
      <c r="O765" s="20"/>
      <c r="P765" s="20"/>
      <c r="Q765" s="20"/>
      <c r="R765" s="20"/>
      <c r="S765" s="120"/>
      <c r="T765" s="181" t="str">
        <f>Table3[[#This Row],[Column12]]</f>
        <v>Auto:</v>
      </c>
      <c r="U765" s="25"/>
      <c r="V765" s="51" t="str">
        <f>IF(Table3[[#This Row],[TagOrderMethod]]="Ratio:","plants per 1 tag",IF(Table3[[#This Row],[TagOrderMethod]]="tags included","",IF(Table3[[#This Row],[TagOrderMethod]]="Qty:","tags",IF(Table3[[#This Row],[TagOrderMethod]]="Auto:",IF(U765&lt;&gt;"","tags","")))))</f>
        <v/>
      </c>
      <c r="W765" s="17">
        <v>50</v>
      </c>
      <c r="X765" s="17" t="str">
        <f>IF(ISNUMBER(SEARCH("tag",Table3[[#This Row],[Notes]])), "Yes", "No")</f>
        <v>No</v>
      </c>
      <c r="Y765" s="17" t="str">
        <f>IF(Table3[[#This Row],[Column11]]="yes","tags included","Auto:")</f>
        <v>Auto:</v>
      </c>
      <c r="Z7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Row],[TagOrderMethod]]="Auto:",IF(U765&gt;0,U765,IF(COUNTBLANK(L765:S765)=8,"",(IF(Table3[[#This Row],[Column11]]&lt;&gt;"no",Table3[[#This Row],[Size]]*(SUM(Table3[[#This Row],[Date 1]:[Date 8]])),"")))),""))),(Table3[[#This Row],[Bundle]])),"")</f>
        <v/>
      </c>
      <c r="AB765" s="94" t="str">
        <f t="shared" si="12"/>
        <v/>
      </c>
      <c r="AC765" s="75"/>
      <c r="AD765" s="42"/>
      <c r="AE765" s="43"/>
      <c r="AF765" s="44"/>
      <c r="AG765" s="134" t="s">
        <v>21</v>
      </c>
      <c r="AH765" s="134" t="s">
        <v>21</v>
      </c>
      <c r="AI765" s="134" t="s">
        <v>21</v>
      </c>
      <c r="AJ765" s="134" t="s">
        <v>21</v>
      </c>
      <c r="AK765" s="134" t="s">
        <v>5210</v>
      </c>
      <c r="AL765" s="134" t="s">
        <v>21</v>
      </c>
      <c r="AM765" s="134" t="b">
        <f>IF(AND(Table3[[#This Row],[Column68]]=TRUE,COUNTBLANK(Table3[[#This Row],[Date 1]:[Date 8]])=8),TRUE,FALSE)</f>
        <v>0</v>
      </c>
      <c r="AN765" s="134" t="b">
        <f>COUNTIF(Table3[[#This Row],[512]:[51]],"yes")&gt;0</f>
        <v>0</v>
      </c>
      <c r="AO765" s="45" t="str">
        <f>IF(Table3[[#This Row],[512]]="yes",Table3[[#This Row],[Column1]],"")</f>
        <v/>
      </c>
      <c r="AP765" s="45" t="str">
        <f>IF(Table3[[#This Row],[250]]="yes",Table3[[#This Row],[Column1.5]],"")</f>
        <v/>
      </c>
      <c r="AQ765" s="45" t="str">
        <f>IF(Table3[[#This Row],[288]]="yes",Table3[[#This Row],[Column2]],"")</f>
        <v/>
      </c>
      <c r="AR765" s="45" t="str">
        <f>IF(Table3[[#This Row],[144]]="yes",Table3[[#This Row],[Column3]],"")</f>
        <v/>
      </c>
      <c r="AS765" s="45" t="str">
        <f>IF(Table3[[#This Row],[26]]="yes",Table3[[#This Row],[Column4]],"")</f>
        <v/>
      </c>
      <c r="AT765" s="45" t="str">
        <f>IF(Table3[[#This Row],[51]]="yes",Table3[[#This Row],[Column5]],"")</f>
        <v/>
      </c>
      <c r="AU765" s="29" t="str">
        <f>IF(COUNTBLANK(Table3[[#This Row],[Date 1]:[Date 8]])=7,IF(Table3[[#This Row],[Column9]]&lt;&gt;"",IF(SUM(L765:S765)&lt;&gt;0,Table3[[#This Row],[Column9]],""),""),(SUBSTITUTE(TRIM(SUBSTITUTE(AO765&amp;","&amp;AP765&amp;","&amp;AQ765&amp;","&amp;AR765&amp;","&amp;AS765&amp;","&amp;AT765&amp;",",","," "))," ",", ")))</f>
        <v/>
      </c>
      <c r="AV765" s="35" t="str">
        <f>IF(COUNTBLANK(L765:AC765)&lt;&gt;13,IF(Table3[[#This Row],[Comments]]="Please order in multiples of 20. Minimum order of 100.",IF(COUNTBLANK(Table3[[#This Row],[Date 1]:[Order]])=12,"",1),1),IF(OR(F765="yes",G765="yes",H765="yes",I765="yes",J765="yes",K765="yes"="yes"),1,""))</f>
        <v/>
      </c>
    </row>
    <row r="766" spans="2:48" ht="36" thickBot="1" x14ac:dyDescent="0.4">
      <c r="B766" s="164">
        <v>6940</v>
      </c>
      <c r="C766" s="16" t="s">
        <v>3356</v>
      </c>
      <c r="D766" s="32" t="s">
        <v>1036</v>
      </c>
      <c r="E766" s="118"/>
      <c r="F766" s="119" t="s">
        <v>21</v>
      </c>
      <c r="G766" s="30" t="s">
        <v>21</v>
      </c>
      <c r="H766" s="30" t="s">
        <v>21</v>
      </c>
      <c r="I766" s="30" t="s">
        <v>21</v>
      </c>
      <c r="J766" s="30" t="s">
        <v>128</v>
      </c>
      <c r="K766" s="30" t="s">
        <v>21</v>
      </c>
      <c r="L766" s="22"/>
      <c r="M766" s="20"/>
      <c r="N766" s="20"/>
      <c r="O766" s="20"/>
      <c r="P766" s="20"/>
      <c r="Q766" s="20"/>
      <c r="R766" s="20"/>
      <c r="S766" s="120"/>
      <c r="T766" s="181" t="str">
        <f>Table3[[#This Row],[Column12]]</f>
        <v>Auto:</v>
      </c>
      <c r="U766" s="25"/>
      <c r="V766" s="51" t="str">
        <f>IF(Table3[[#This Row],[TagOrderMethod]]="Ratio:","plants per 1 tag",IF(Table3[[#This Row],[TagOrderMethod]]="tags included","",IF(Table3[[#This Row],[TagOrderMethod]]="Qty:","tags",IF(Table3[[#This Row],[TagOrderMethod]]="Auto:",IF(U766&lt;&gt;"","tags","")))))</f>
        <v/>
      </c>
      <c r="W766" s="17">
        <v>50</v>
      </c>
      <c r="X766" s="17" t="str">
        <f>IF(ISNUMBER(SEARCH("tag",Table3[[#This Row],[Notes]])), "Yes", "No")</f>
        <v>No</v>
      </c>
      <c r="Y766" s="17" t="str">
        <f>IF(Table3[[#This Row],[Column11]]="yes","tags included","Auto:")</f>
        <v>Auto:</v>
      </c>
      <c r="Z7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Row],[TagOrderMethod]]="Auto:",IF(U766&gt;0,U766,IF(COUNTBLANK(L766:S766)=8,"",(IF(Table3[[#This Row],[Column11]]&lt;&gt;"no",Table3[[#This Row],[Size]]*(SUM(Table3[[#This Row],[Date 1]:[Date 8]])),"")))),""))),(Table3[[#This Row],[Bundle]])),"")</f>
        <v/>
      </c>
      <c r="AB766" s="94" t="str">
        <f t="shared" si="12"/>
        <v/>
      </c>
      <c r="AC766" s="75"/>
      <c r="AD766" s="42"/>
      <c r="AE766" s="43"/>
      <c r="AF766" s="44"/>
      <c r="AG766" s="134" t="s">
        <v>21</v>
      </c>
      <c r="AH766" s="134" t="s">
        <v>21</v>
      </c>
      <c r="AI766" s="134" t="s">
        <v>21</v>
      </c>
      <c r="AJ766" s="134" t="s">
        <v>21</v>
      </c>
      <c r="AK766" s="134" t="s">
        <v>5211</v>
      </c>
      <c r="AL766" s="134" t="s">
        <v>21</v>
      </c>
      <c r="AM766" s="134" t="b">
        <f>IF(AND(Table3[[#This Row],[Column68]]=TRUE,COUNTBLANK(Table3[[#This Row],[Date 1]:[Date 8]])=8),TRUE,FALSE)</f>
        <v>0</v>
      </c>
      <c r="AN766" s="134" t="b">
        <f>COUNTIF(Table3[[#This Row],[512]:[51]],"yes")&gt;0</f>
        <v>0</v>
      </c>
      <c r="AO766" s="45" t="str">
        <f>IF(Table3[[#This Row],[512]]="yes",Table3[[#This Row],[Column1]],"")</f>
        <v/>
      </c>
      <c r="AP766" s="45" t="str">
        <f>IF(Table3[[#This Row],[250]]="yes",Table3[[#This Row],[Column1.5]],"")</f>
        <v/>
      </c>
      <c r="AQ766" s="45" t="str">
        <f>IF(Table3[[#This Row],[288]]="yes",Table3[[#This Row],[Column2]],"")</f>
        <v/>
      </c>
      <c r="AR766" s="45" t="str">
        <f>IF(Table3[[#This Row],[144]]="yes",Table3[[#This Row],[Column3]],"")</f>
        <v/>
      </c>
      <c r="AS766" s="45" t="str">
        <f>IF(Table3[[#This Row],[26]]="yes",Table3[[#This Row],[Column4]],"")</f>
        <v/>
      </c>
      <c r="AT766" s="45" t="str">
        <f>IF(Table3[[#This Row],[51]]="yes",Table3[[#This Row],[Column5]],"")</f>
        <v/>
      </c>
      <c r="AU766" s="29" t="str">
        <f>IF(COUNTBLANK(Table3[[#This Row],[Date 1]:[Date 8]])=7,IF(Table3[[#This Row],[Column9]]&lt;&gt;"",IF(SUM(L766:S766)&lt;&gt;0,Table3[[#This Row],[Column9]],""),""),(SUBSTITUTE(TRIM(SUBSTITUTE(AO766&amp;","&amp;AP766&amp;","&amp;AQ766&amp;","&amp;AR766&amp;","&amp;AS766&amp;","&amp;AT766&amp;",",","," "))," ",", ")))</f>
        <v/>
      </c>
      <c r="AV766" s="35" t="str">
        <f>IF(COUNTBLANK(L766:AC766)&lt;&gt;13,IF(Table3[[#This Row],[Comments]]="Please order in multiples of 20. Minimum order of 100.",IF(COUNTBLANK(Table3[[#This Row],[Date 1]:[Order]])=12,"",1),1),IF(OR(F766="yes",G766="yes",H766="yes",I766="yes",J766="yes",K766="yes"="yes"),1,""))</f>
        <v/>
      </c>
    </row>
    <row r="767" spans="2:48" ht="36" thickBot="1" x14ac:dyDescent="0.4">
      <c r="B767" s="164">
        <v>6945</v>
      </c>
      <c r="C767" s="16" t="s">
        <v>3356</v>
      </c>
      <c r="D767" s="32" t="s">
        <v>130</v>
      </c>
      <c r="E767" s="118"/>
      <c r="F767" s="119" t="s">
        <v>21</v>
      </c>
      <c r="G767" s="30" t="s">
        <v>21</v>
      </c>
      <c r="H767" s="30" t="s">
        <v>21</v>
      </c>
      <c r="I767" s="30" t="s">
        <v>128</v>
      </c>
      <c r="J767" s="30" t="s">
        <v>128</v>
      </c>
      <c r="K767" s="30" t="s">
        <v>21</v>
      </c>
      <c r="L767" s="22"/>
      <c r="M767" s="20"/>
      <c r="N767" s="20"/>
      <c r="O767" s="20"/>
      <c r="P767" s="20"/>
      <c r="Q767" s="20"/>
      <c r="R767" s="20"/>
      <c r="S767" s="120"/>
      <c r="T767" s="181" t="str">
        <f>Table3[[#This Row],[Column12]]</f>
        <v>Auto:</v>
      </c>
      <c r="U767" s="25"/>
      <c r="V767" s="51" t="str">
        <f>IF(Table3[[#This Row],[TagOrderMethod]]="Ratio:","plants per 1 tag",IF(Table3[[#This Row],[TagOrderMethod]]="tags included","",IF(Table3[[#This Row],[TagOrderMethod]]="Qty:","tags",IF(Table3[[#This Row],[TagOrderMethod]]="Auto:",IF(U767&lt;&gt;"","tags","")))))</f>
        <v/>
      </c>
      <c r="W767" s="17">
        <v>50</v>
      </c>
      <c r="X767" s="17" t="str">
        <f>IF(ISNUMBER(SEARCH("tag",Table3[[#This Row],[Notes]])), "Yes", "No")</f>
        <v>No</v>
      </c>
      <c r="Y767" s="17" t="str">
        <f>IF(Table3[[#This Row],[Column11]]="yes","tags included","Auto:")</f>
        <v>Auto:</v>
      </c>
      <c r="Z7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Row],[TagOrderMethod]]="Auto:",IF(U767&gt;0,U767,IF(COUNTBLANK(L767:S767)=8,"",(IF(Table3[[#This Row],[Column11]]&lt;&gt;"no",Table3[[#This Row],[Size]]*(SUM(Table3[[#This Row],[Date 1]:[Date 8]])),"")))),""))),(Table3[[#This Row],[Bundle]])),"")</f>
        <v/>
      </c>
      <c r="AB767" s="94" t="str">
        <f t="shared" si="12"/>
        <v/>
      </c>
      <c r="AC767" s="75"/>
      <c r="AD767" s="42"/>
      <c r="AE767" s="43"/>
      <c r="AF767" s="44"/>
      <c r="AG767" s="134" t="s">
        <v>21</v>
      </c>
      <c r="AH767" s="134" t="s">
        <v>21</v>
      </c>
      <c r="AI767" s="134" t="s">
        <v>21</v>
      </c>
      <c r="AJ767" s="134" t="s">
        <v>5212</v>
      </c>
      <c r="AK767" s="134" t="s">
        <v>5213</v>
      </c>
      <c r="AL767" s="134" t="s">
        <v>21</v>
      </c>
      <c r="AM767" s="134" t="b">
        <f>IF(AND(Table3[[#This Row],[Column68]]=TRUE,COUNTBLANK(Table3[[#This Row],[Date 1]:[Date 8]])=8),TRUE,FALSE)</f>
        <v>0</v>
      </c>
      <c r="AN767" s="134" t="b">
        <f>COUNTIF(Table3[[#This Row],[512]:[51]],"yes")&gt;0</f>
        <v>0</v>
      </c>
      <c r="AO767" s="45" t="str">
        <f>IF(Table3[[#This Row],[512]]="yes",Table3[[#This Row],[Column1]],"")</f>
        <v/>
      </c>
      <c r="AP767" s="45" t="str">
        <f>IF(Table3[[#This Row],[250]]="yes",Table3[[#This Row],[Column1.5]],"")</f>
        <v/>
      </c>
      <c r="AQ767" s="45" t="str">
        <f>IF(Table3[[#This Row],[288]]="yes",Table3[[#This Row],[Column2]],"")</f>
        <v/>
      </c>
      <c r="AR767" s="45" t="str">
        <f>IF(Table3[[#This Row],[144]]="yes",Table3[[#This Row],[Column3]],"")</f>
        <v/>
      </c>
      <c r="AS767" s="45" t="str">
        <f>IF(Table3[[#This Row],[26]]="yes",Table3[[#This Row],[Column4]],"")</f>
        <v/>
      </c>
      <c r="AT767" s="45" t="str">
        <f>IF(Table3[[#This Row],[51]]="yes",Table3[[#This Row],[Column5]],"")</f>
        <v/>
      </c>
      <c r="AU767" s="29" t="str">
        <f>IF(COUNTBLANK(Table3[[#This Row],[Date 1]:[Date 8]])=7,IF(Table3[[#This Row],[Column9]]&lt;&gt;"",IF(SUM(L767:S767)&lt;&gt;0,Table3[[#This Row],[Column9]],""),""),(SUBSTITUTE(TRIM(SUBSTITUTE(AO767&amp;","&amp;AP767&amp;","&amp;AQ767&amp;","&amp;AR767&amp;","&amp;AS767&amp;","&amp;AT767&amp;",",","," "))," ",", ")))</f>
        <v/>
      </c>
      <c r="AV767" s="35" t="str">
        <f>IF(COUNTBLANK(L767:AC767)&lt;&gt;13,IF(Table3[[#This Row],[Comments]]="Please order in multiples of 20. Minimum order of 100.",IF(COUNTBLANK(Table3[[#This Row],[Date 1]:[Order]])=12,"",1),1),IF(OR(F767="yes",G767="yes",H767="yes",I767="yes",J767="yes",K767="yes"="yes"),1,""))</f>
        <v/>
      </c>
    </row>
    <row r="768" spans="2:48" ht="36" thickBot="1" x14ac:dyDescent="0.4">
      <c r="B768" s="164">
        <v>6950</v>
      </c>
      <c r="C768" s="16" t="s">
        <v>3356</v>
      </c>
      <c r="D768" s="32" t="s">
        <v>3369</v>
      </c>
      <c r="E768" s="118"/>
      <c r="F768" s="119" t="s">
        <v>21</v>
      </c>
      <c r="G768" s="30" t="s">
        <v>21</v>
      </c>
      <c r="H768" s="30" t="s">
        <v>21</v>
      </c>
      <c r="I768" s="30" t="s">
        <v>128</v>
      </c>
      <c r="J768" s="30" t="s">
        <v>128</v>
      </c>
      <c r="K768" s="30" t="s">
        <v>21</v>
      </c>
      <c r="L768" s="22"/>
      <c r="M768" s="20"/>
      <c r="N768" s="20"/>
      <c r="O768" s="20"/>
      <c r="P768" s="20"/>
      <c r="Q768" s="20"/>
      <c r="R768" s="20"/>
      <c r="S768" s="120"/>
      <c r="T768" s="181" t="str">
        <f>Table3[[#This Row],[Column12]]</f>
        <v>Auto:</v>
      </c>
      <c r="U768" s="25"/>
      <c r="V768" s="51" t="str">
        <f>IF(Table3[[#This Row],[TagOrderMethod]]="Ratio:","plants per 1 tag",IF(Table3[[#This Row],[TagOrderMethod]]="tags included","",IF(Table3[[#This Row],[TagOrderMethod]]="Qty:","tags",IF(Table3[[#This Row],[TagOrderMethod]]="Auto:",IF(U768&lt;&gt;"","tags","")))))</f>
        <v/>
      </c>
      <c r="W768" s="17">
        <v>50</v>
      </c>
      <c r="X768" s="17" t="str">
        <f>IF(ISNUMBER(SEARCH("tag",Table3[[#This Row],[Notes]])), "Yes", "No")</f>
        <v>No</v>
      </c>
      <c r="Y768" s="17" t="str">
        <f>IF(Table3[[#This Row],[Column11]]="yes","tags included","Auto:")</f>
        <v>Auto:</v>
      </c>
      <c r="Z7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Row],[TagOrderMethod]]="Auto:",IF(U768&gt;0,U768,IF(COUNTBLANK(L768:S768)=8,"",(IF(Table3[[#This Row],[Column11]]&lt;&gt;"no",Table3[[#This Row],[Size]]*(SUM(Table3[[#This Row],[Date 1]:[Date 8]])),"")))),""))),(Table3[[#This Row],[Bundle]])),"")</f>
        <v/>
      </c>
      <c r="AB768" s="94" t="str">
        <f t="shared" si="12"/>
        <v/>
      </c>
      <c r="AC768" s="75"/>
      <c r="AD768" s="42"/>
      <c r="AE768" s="43"/>
      <c r="AF768" s="44"/>
      <c r="AG768" s="134" t="s">
        <v>21</v>
      </c>
      <c r="AH768" s="134" t="s">
        <v>21</v>
      </c>
      <c r="AI768" s="134" t="s">
        <v>21</v>
      </c>
      <c r="AJ768" s="134" t="s">
        <v>5214</v>
      </c>
      <c r="AK768" s="134" t="s">
        <v>5215</v>
      </c>
      <c r="AL768" s="134" t="s">
        <v>21</v>
      </c>
      <c r="AM768" s="134" t="b">
        <f>IF(AND(Table3[[#This Row],[Column68]]=TRUE,COUNTBLANK(Table3[[#This Row],[Date 1]:[Date 8]])=8),TRUE,FALSE)</f>
        <v>0</v>
      </c>
      <c r="AN768" s="134" t="b">
        <f>COUNTIF(Table3[[#This Row],[512]:[51]],"yes")&gt;0</f>
        <v>0</v>
      </c>
      <c r="AO768" s="45" t="str">
        <f>IF(Table3[[#This Row],[512]]="yes",Table3[[#This Row],[Column1]],"")</f>
        <v/>
      </c>
      <c r="AP768" s="45" t="str">
        <f>IF(Table3[[#This Row],[250]]="yes",Table3[[#This Row],[Column1.5]],"")</f>
        <v/>
      </c>
      <c r="AQ768" s="45" t="str">
        <f>IF(Table3[[#This Row],[288]]="yes",Table3[[#This Row],[Column2]],"")</f>
        <v/>
      </c>
      <c r="AR768" s="45" t="str">
        <f>IF(Table3[[#This Row],[144]]="yes",Table3[[#This Row],[Column3]],"")</f>
        <v/>
      </c>
      <c r="AS768" s="45" t="str">
        <f>IF(Table3[[#This Row],[26]]="yes",Table3[[#This Row],[Column4]],"")</f>
        <v/>
      </c>
      <c r="AT768" s="45" t="str">
        <f>IF(Table3[[#This Row],[51]]="yes",Table3[[#This Row],[Column5]],"")</f>
        <v/>
      </c>
      <c r="AU768" s="29" t="str">
        <f>IF(COUNTBLANK(Table3[[#This Row],[Date 1]:[Date 8]])=7,IF(Table3[[#This Row],[Column9]]&lt;&gt;"",IF(SUM(L768:S768)&lt;&gt;0,Table3[[#This Row],[Column9]],""),""),(SUBSTITUTE(TRIM(SUBSTITUTE(AO768&amp;","&amp;AP768&amp;","&amp;AQ768&amp;","&amp;AR768&amp;","&amp;AS768&amp;","&amp;AT768&amp;",",","," "))," ",", ")))</f>
        <v/>
      </c>
      <c r="AV768" s="35" t="str">
        <f>IF(COUNTBLANK(L768:AC768)&lt;&gt;13,IF(Table3[[#This Row],[Comments]]="Please order in multiples of 20. Minimum order of 100.",IF(COUNTBLANK(Table3[[#This Row],[Date 1]:[Order]])=12,"",1),1),IF(OR(F768="yes",G768="yes",H768="yes",I768="yes",J768="yes",K768="yes"="yes"),1,""))</f>
        <v/>
      </c>
    </row>
    <row r="769" spans="2:48" ht="36" thickBot="1" x14ac:dyDescent="0.4">
      <c r="B769" s="164">
        <v>6999</v>
      </c>
      <c r="C769" s="16" t="s">
        <v>3356</v>
      </c>
      <c r="D769" s="32" t="s">
        <v>1037</v>
      </c>
      <c r="E769" s="118"/>
      <c r="F769" s="119" t="s">
        <v>21</v>
      </c>
      <c r="G769" s="30" t="s">
        <v>21</v>
      </c>
      <c r="H769" s="30" t="s">
        <v>21</v>
      </c>
      <c r="I769" s="30" t="s">
        <v>21</v>
      </c>
      <c r="J769" s="30" t="s">
        <v>128</v>
      </c>
      <c r="K769" s="30" t="s">
        <v>21</v>
      </c>
      <c r="L769" s="22"/>
      <c r="M769" s="20"/>
      <c r="N769" s="20"/>
      <c r="O769" s="20"/>
      <c r="P769" s="20"/>
      <c r="Q769" s="20"/>
      <c r="R769" s="20"/>
      <c r="S769" s="120"/>
      <c r="T769" s="181" t="str">
        <f>Table3[[#This Row],[Column12]]</f>
        <v>Auto:</v>
      </c>
      <c r="U769" s="25"/>
      <c r="V769" s="51" t="str">
        <f>IF(Table3[[#This Row],[TagOrderMethod]]="Ratio:","plants per 1 tag",IF(Table3[[#This Row],[TagOrderMethod]]="tags included","",IF(Table3[[#This Row],[TagOrderMethod]]="Qty:","tags",IF(Table3[[#This Row],[TagOrderMethod]]="Auto:",IF(U769&lt;&gt;"","tags","")))))</f>
        <v/>
      </c>
      <c r="W769" s="17">
        <v>50</v>
      </c>
      <c r="X769" s="17" t="str">
        <f>IF(ISNUMBER(SEARCH("tag",Table3[[#This Row],[Notes]])), "Yes", "No")</f>
        <v>No</v>
      </c>
      <c r="Y769" s="17" t="str">
        <f>IF(Table3[[#This Row],[Column11]]="yes","tags included","Auto:")</f>
        <v>Auto:</v>
      </c>
      <c r="Z7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Row],[TagOrderMethod]]="Auto:",IF(U769&gt;0,U769,IF(COUNTBLANK(L769:S769)=8,"",(IF(Table3[[#This Row],[Column11]]&lt;&gt;"no",Table3[[#This Row],[Size]]*(SUM(Table3[[#This Row],[Date 1]:[Date 8]])),"")))),""))),(Table3[[#This Row],[Bundle]])),"")</f>
        <v/>
      </c>
      <c r="AB769" s="94" t="str">
        <f t="shared" si="12"/>
        <v/>
      </c>
      <c r="AC769" s="75"/>
      <c r="AD769" s="42"/>
      <c r="AE769" s="43"/>
      <c r="AF769" s="44"/>
      <c r="AG769" s="134" t="s">
        <v>21</v>
      </c>
      <c r="AH769" s="134" t="s">
        <v>21</v>
      </c>
      <c r="AI769" s="134" t="s">
        <v>21</v>
      </c>
      <c r="AJ769" s="134" t="s">
        <v>21</v>
      </c>
      <c r="AK769" s="134" t="s">
        <v>1636</v>
      </c>
      <c r="AL769" s="134" t="s">
        <v>21</v>
      </c>
      <c r="AM769" s="134" t="b">
        <f>IF(AND(Table3[[#This Row],[Column68]]=TRUE,COUNTBLANK(Table3[[#This Row],[Date 1]:[Date 8]])=8),TRUE,FALSE)</f>
        <v>0</v>
      </c>
      <c r="AN769" s="134" t="b">
        <f>COUNTIF(Table3[[#This Row],[512]:[51]],"yes")&gt;0</f>
        <v>0</v>
      </c>
      <c r="AO769" s="45" t="str">
        <f>IF(Table3[[#This Row],[512]]="yes",Table3[[#This Row],[Column1]],"")</f>
        <v/>
      </c>
      <c r="AP769" s="45" t="str">
        <f>IF(Table3[[#This Row],[250]]="yes",Table3[[#This Row],[Column1.5]],"")</f>
        <v/>
      </c>
      <c r="AQ769" s="45" t="str">
        <f>IF(Table3[[#This Row],[288]]="yes",Table3[[#This Row],[Column2]],"")</f>
        <v/>
      </c>
      <c r="AR769" s="45" t="str">
        <f>IF(Table3[[#This Row],[144]]="yes",Table3[[#This Row],[Column3]],"")</f>
        <v/>
      </c>
      <c r="AS769" s="45" t="str">
        <f>IF(Table3[[#This Row],[26]]="yes",Table3[[#This Row],[Column4]],"")</f>
        <v/>
      </c>
      <c r="AT769" s="45" t="str">
        <f>IF(Table3[[#This Row],[51]]="yes",Table3[[#This Row],[Column5]],"")</f>
        <v/>
      </c>
      <c r="AU769" s="29" t="str">
        <f>IF(COUNTBLANK(Table3[[#This Row],[Date 1]:[Date 8]])=7,IF(Table3[[#This Row],[Column9]]&lt;&gt;"",IF(SUM(L769:S769)&lt;&gt;0,Table3[[#This Row],[Column9]],""),""),(SUBSTITUTE(TRIM(SUBSTITUTE(AO769&amp;","&amp;AP769&amp;","&amp;AQ769&amp;","&amp;AR769&amp;","&amp;AS769&amp;","&amp;AT769&amp;",",","," "))," ",", ")))</f>
        <v/>
      </c>
      <c r="AV769" s="35" t="str">
        <f>IF(COUNTBLANK(L769:AC769)&lt;&gt;13,IF(Table3[[#This Row],[Comments]]="Please order in multiples of 20. Minimum order of 100.",IF(COUNTBLANK(Table3[[#This Row],[Date 1]:[Order]])=12,"",1),1),IF(OR(F769="yes",G769="yes",H769="yes",I769="yes",J769="yes",K769="yes"="yes"),1,""))</f>
        <v/>
      </c>
    </row>
    <row r="770" spans="2:48" ht="36" thickBot="1" x14ac:dyDescent="0.4">
      <c r="B770" s="164">
        <v>5</v>
      </c>
      <c r="C770" s="16" t="s">
        <v>3370</v>
      </c>
      <c r="D770" s="32" t="s">
        <v>3371</v>
      </c>
      <c r="E770" s="118"/>
      <c r="F770" s="119" t="s">
        <v>21</v>
      </c>
      <c r="G770" s="30" t="s">
        <v>21</v>
      </c>
      <c r="H770" s="30" t="s">
        <v>21</v>
      </c>
      <c r="I770" s="30" t="s">
        <v>21</v>
      </c>
      <c r="J770" s="30" t="s">
        <v>21</v>
      </c>
      <c r="K770" s="30" t="s">
        <v>128</v>
      </c>
      <c r="L770" s="22"/>
      <c r="M770" s="20"/>
      <c r="N770" s="20"/>
      <c r="O770" s="20"/>
      <c r="P770" s="20"/>
      <c r="Q770" s="20"/>
      <c r="R770" s="20"/>
      <c r="S770" s="120"/>
      <c r="T770" s="181" t="str">
        <f>Table3[[#This Row],[Column12]]</f>
        <v>Auto:</v>
      </c>
      <c r="U770" s="25"/>
      <c r="V770" s="51" t="str">
        <f>IF(Table3[[#This Row],[TagOrderMethod]]="Ratio:","plants per 1 tag",IF(Table3[[#This Row],[TagOrderMethod]]="tags included","",IF(Table3[[#This Row],[TagOrderMethod]]="Qty:","tags",IF(Table3[[#This Row],[TagOrderMethod]]="Auto:",IF(U770&lt;&gt;"","tags","")))))</f>
        <v/>
      </c>
      <c r="W770" s="17">
        <v>50</v>
      </c>
      <c r="X770" s="17" t="str">
        <f>IF(ISNUMBER(SEARCH("tag",Table3[[#This Row],[Notes]])), "Yes", "No")</f>
        <v>No</v>
      </c>
      <c r="Y770" s="17" t="str">
        <f>IF(Table3[[#This Row],[Column11]]="yes","tags included","Auto:")</f>
        <v>Auto:</v>
      </c>
      <c r="Z7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Row],[TagOrderMethod]]="Auto:",IF(U770&gt;0,U770,IF(COUNTBLANK(L770:S770)=8,"",(IF(Table3[[#This Row],[Column11]]&lt;&gt;"no",Table3[[#This Row],[Size]]*(SUM(Table3[[#This Row],[Date 1]:[Date 8]])),"")))),""))),(Table3[[#This Row],[Bundle]])),"")</f>
        <v/>
      </c>
      <c r="AB770" s="94" t="str">
        <f t="shared" si="12"/>
        <v/>
      </c>
      <c r="AC770" s="75"/>
      <c r="AD770" s="42"/>
      <c r="AE770" s="43"/>
      <c r="AF770" s="44"/>
      <c r="AG770" s="134" t="s">
        <v>21</v>
      </c>
      <c r="AH770" s="134" t="s">
        <v>21</v>
      </c>
      <c r="AI770" s="134" t="s">
        <v>21</v>
      </c>
      <c r="AJ770" s="134" t="s">
        <v>21</v>
      </c>
      <c r="AK770" s="134" t="s">
        <v>21</v>
      </c>
      <c r="AL770" s="134" t="s">
        <v>3040</v>
      </c>
      <c r="AM770" s="134" t="b">
        <f>IF(AND(Table3[[#This Row],[Column68]]=TRUE,COUNTBLANK(Table3[[#This Row],[Date 1]:[Date 8]])=8),TRUE,FALSE)</f>
        <v>0</v>
      </c>
      <c r="AN770" s="134" t="b">
        <f>COUNTIF(Table3[[#This Row],[512]:[51]],"yes")&gt;0</f>
        <v>0</v>
      </c>
      <c r="AO770" s="45" t="str">
        <f>IF(Table3[[#This Row],[512]]="yes",Table3[[#This Row],[Column1]],"")</f>
        <v/>
      </c>
      <c r="AP770" s="45" t="str">
        <f>IF(Table3[[#This Row],[250]]="yes",Table3[[#This Row],[Column1.5]],"")</f>
        <v/>
      </c>
      <c r="AQ770" s="45" t="str">
        <f>IF(Table3[[#This Row],[288]]="yes",Table3[[#This Row],[Column2]],"")</f>
        <v/>
      </c>
      <c r="AR770" s="45" t="str">
        <f>IF(Table3[[#This Row],[144]]="yes",Table3[[#This Row],[Column3]],"")</f>
        <v/>
      </c>
      <c r="AS770" s="45" t="str">
        <f>IF(Table3[[#This Row],[26]]="yes",Table3[[#This Row],[Column4]],"")</f>
        <v/>
      </c>
      <c r="AT770" s="45" t="str">
        <f>IF(Table3[[#This Row],[51]]="yes",Table3[[#This Row],[Column5]],"")</f>
        <v/>
      </c>
      <c r="AU770" s="29" t="str">
        <f>IF(COUNTBLANK(Table3[[#This Row],[Date 1]:[Date 8]])=7,IF(Table3[[#This Row],[Column9]]&lt;&gt;"",IF(SUM(L770:S770)&lt;&gt;0,Table3[[#This Row],[Column9]],""),""),(SUBSTITUTE(TRIM(SUBSTITUTE(AO770&amp;","&amp;AP770&amp;","&amp;AQ770&amp;","&amp;AR770&amp;","&amp;AS770&amp;","&amp;AT770&amp;",",","," "))," ",", ")))</f>
        <v/>
      </c>
      <c r="AV770" s="35" t="str">
        <f>IF(COUNTBLANK(L770:AC770)&lt;&gt;13,IF(Table3[[#This Row],[Comments]]="Please order in multiples of 20. Minimum order of 100.",IF(COUNTBLANK(Table3[[#This Row],[Date 1]:[Order]])=12,"",1),1),IF(OR(F770="yes",G770="yes",H770="yes",I770="yes",J770="yes",K770="yes"="yes"),1,""))</f>
        <v/>
      </c>
    </row>
    <row r="771" spans="2:48" ht="36" thickBot="1" x14ac:dyDescent="0.4">
      <c r="B771" s="164">
        <v>20</v>
      </c>
      <c r="C771" s="16" t="s">
        <v>3370</v>
      </c>
      <c r="D771" s="32" t="s">
        <v>2366</v>
      </c>
      <c r="E771" s="118"/>
      <c r="F771" s="119" t="s">
        <v>21</v>
      </c>
      <c r="G771" s="30" t="s">
        <v>21</v>
      </c>
      <c r="H771" s="30" t="s">
        <v>21</v>
      </c>
      <c r="I771" s="30" t="s">
        <v>21</v>
      </c>
      <c r="J771" s="30" t="s">
        <v>128</v>
      </c>
      <c r="K771" s="30" t="s">
        <v>21</v>
      </c>
      <c r="L771" s="22"/>
      <c r="M771" s="20"/>
      <c r="N771" s="20"/>
      <c r="O771" s="20"/>
      <c r="P771" s="20"/>
      <c r="Q771" s="20"/>
      <c r="R771" s="20"/>
      <c r="S771" s="120"/>
      <c r="T771" s="181" t="str">
        <f>Table3[[#This Row],[Column12]]</f>
        <v>Auto:</v>
      </c>
      <c r="U771" s="25"/>
      <c r="V771" s="51" t="str">
        <f>IF(Table3[[#This Row],[TagOrderMethod]]="Ratio:","plants per 1 tag",IF(Table3[[#This Row],[TagOrderMethod]]="tags included","",IF(Table3[[#This Row],[TagOrderMethod]]="Qty:","tags",IF(Table3[[#This Row],[TagOrderMethod]]="Auto:",IF(U771&lt;&gt;"","tags","")))))</f>
        <v/>
      </c>
      <c r="W771" s="17">
        <v>50</v>
      </c>
      <c r="X771" s="17" t="str">
        <f>IF(ISNUMBER(SEARCH("tag",Table3[[#This Row],[Notes]])), "Yes", "No")</f>
        <v>No</v>
      </c>
      <c r="Y771" s="17" t="str">
        <f>IF(Table3[[#This Row],[Column11]]="yes","tags included","Auto:")</f>
        <v>Auto:</v>
      </c>
      <c r="Z7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Row],[TagOrderMethod]]="Auto:",IF(U771&gt;0,U771,IF(COUNTBLANK(L771:S771)=8,"",(IF(Table3[[#This Row],[Column11]]&lt;&gt;"no",Table3[[#This Row],[Size]]*(SUM(Table3[[#This Row],[Date 1]:[Date 8]])),"")))),""))),(Table3[[#This Row],[Bundle]])),"")</f>
        <v/>
      </c>
      <c r="AB771" s="94" t="str">
        <f t="shared" ref="AB771:AB834" si="13">IF(SUM(L771:S771)&gt;0,SUM(L771:S771) &amp;" units","")</f>
        <v/>
      </c>
      <c r="AC771" s="75"/>
      <c r="AD771" s="42"/>
      <c r="AE771" s="43"/>
      <c r="AF771" s="44"/>
      <c r="AG771" s="134" t="s">
        <v>21</v>
      </c>
      <c r="AH771" s="134" t="s">
        <v>21</v>
      </c>
      <c r="AI771" s="134" t="s">
        <v>21</v>
      </c>
      <c r="AJ771" s="134" t="s">
        <v>21</v>
      </c>
      <c r="AK771" s="134" t="s">
        <v>5216</v>
      </c>
      <c r="AL771" s="134" t="s">
        <v>21</v>
      </c>
      <c r="AM771" s="134" t="b">
        <f>IF(AND(Table3[[#This Row],[Column68]]=TRUE,COUNTBLANK(Table3[[#This Row],[Date 1]:[Date 8]])=8),TRUE,FALSE)</f>
        <v>0</v>
      </c>
      <c r="AN771" s="134" t="b">
        <f>COUNTIF(Table3[[#This Row],[512]:[51]],"yes")&gt;0</f>
        <v>0</v>
      </c>
      <c r="AO771" s="45" t="str">
        <f>IF(Table3[[#This Row],[512]]="yes",Table3[[#This Row],[Column1]],"")</f>
        <v/>
      </c>
      <c r="AP771" s="45" t="str">
        <f>IF(Table3[[#This Row],[250]]="yes",Table3[[#This Row],[Column1.5]],"")</f>
        <v/>
      </c>
      <c r="AQ771" s="45" t="str">
        <f>IF(Table3[[#This Row],[288]]="yes",Table3[[#This Row],[Column2]],"")</f>
        <v/>
      </c>
      <c r="AR771" s="45" t="str">
        <f>IF(Table3[[#This Row],[144]]="yes",Table3[[#This Row],[Column3]],"")</f>
        <v/>
      </c>
      <c r="AS771" s="45" t="str">
        <f>IF(Table3[[#This Row],[26]]="yes",Table3[[#This Row],[Column4]],"")</f>
        <v/>
      </c>
      <c r="AT771" s="45" t="str">
        <f>IF(Table3[[#This Row],[51]]="yes",Table3[[#This Row],[Column5]],"")</f>
        <v/>
      </c>
      <c r="AU771" s="29" t="str">
        <f>IF(COUNTBLANK(Table3[[#This Row],[Date 1]:[Date 8]])=7,IF(Table3[[#This Row],[Column9]]&lt;&gt;"",IF(SUM(L771:S771)&lt;&gt;0,Table3[[#This Row],[Column9]],""),""),(SUBSTITUTE(TRIM(SUBSTITUTE(AO771&amp;","&amp;AP771&amp;","&amp;AQ771&amp;","&amp;AR771&amp;","&amp;AS771&amp;","&amp;AT771&amp;",",","," "))," ",", ")))</f>
        <v/>
      </c>
      <c r="AV771" s="35" t="str">
        <f>IF(COUNTBLANK(L771:AC771)&lt;&gt;13,IF(Table3[[#This Row],[Comments]]="Please order in multiples of 20. Minimum order of 100.",IF(COUNTBLANK(Table3[[#This Row],[Date 1]:[Order]])=12,"",1),1),IF(OR(F771="yes",G771="yes",H771="yes",I771="yes",J771="yes",K771="yes"="yes"),1,""))</f>
        <v/>
      </c>
    </row>
    <row r="772" spans="2:48" ht="36" thickBot="1" x14ac:dyDescent="0.4">
      <c r="B772" s="164">
        <v>35</v>
      </c>
      <c r="C772" s="16" t="s">
        <v>3370</v>
      </c>
      <c r="D772" s="32" t="s">
        <v>3372</v>
      </c>
      <c r="E772" s="118"/>
      <c r="F772" s="119" t="s">
        <v>21</v>
      </c>
      <c r="G772" s="30" t="s">
        <v>21</v>
      </c>
      <c r="H772" s="30" t="s">
        <v>21</v>
      </c>
      <c r="I772" s="30" t="s">
        <v>21</v>
      </c>
      <c r="J772" s="30" t="s">
        <v>128</v>
      </c>
      <c r="K772" s="30" t="s">
        <v>21</v>
      </c>
      <c r="L772" s="22"/>
      <c r="M772" s="20"/>
      <c r="N772" s="20"/>
      <c r="O772" s="20"/>
      <c r="P772" s="20"/>
      <c r="Q772" s="20"/>
      <c r="R772" s="20"/>
      <c r="S772" s="120"/>
      <c r="T772" s="181" t="str">
        <f>Table3[[#This Row],[Column12]]</f>
        <v>Auto:</v>
      </c>
      <c r="U772" s="25"/>
      <c r="V772" s="51" t="str">
        <f>IF(Table3[[#This Row],[TagOrderMethod]]="Ratio:","plants per 1 tag",IF(Table3[[#This Row],[TagOrderMethod]]="tags included","",IF(Table3[[#This Row],[TagOrderMethod]]="Qty:","tags",IF(Table3[[#This Row],[TagOrderMethod]]="Auto:",IF(U772&lt;&gt;"","tags","")))))</f>
        <v/>
      </c>
      <c r="W772" s="17">
        <v>50</v>
      </c>
      <c r="X772" s="17" t="str">
        <f>IF(ISNUMBER(SEARCH("tag",Table3[[#This Row],[Notes]])), "Yes", "No")</f>
        <v>No</v>
      </c>
      <c r="Y772" s="17" t="str">
        <f>IF(Table3[[#This Row],[Column11]]="yes","tags included","Auto:")</f>
        <v>Auto:</v>
      </c>
      <c r="Z7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Row],[TagOrderMethod]]="Auto:",IF(U772&gt;0,U772,IF(COUNTBLANK(L772:S772)=8,"",(IF(Table3[[#This Row],[Column11]]&lt;&gt;"no",Table3[[#This Row],[Size]]*(SUM(Table3[[#This Row],[Date 1]:[Date 8]])),"")))),""))),(Table3[[#This Row],[Bundle]])),"")</f>
        <v/>
      </c>
      <c r="AB772" s="94" t="str">
        <f t="shared" si="13"/>
        <v/>
      </c>
      <c r="AC772" s="75"/>
      <c r="AD772" s="42"/>
      <c r="AE772" s="43"/>
      <c r="AF772" s="44"/>
      <c r="AG772" s="134" t="s">
        <v>21</v>
      </c>
      <c r="AH772" s="134" t="s">
        <v>21</v>
      </c>
      <c r="AI772" s="134" t="s">
        <v>21</v>
      </c>
      <c r="AJ772" s="134" t="s">
        <v>21</v>
      </c>
      <c r="AK772" s="134" t="s">
        <v>5217</v>
      </c>
      <c r="AL772" s="134" t="s">
        <v>21</v>
      </c>
      <c r="AM772" s="134" t="b">
        <f>IF(AND(Table3[[#This Row],[Column68]]=TRUE,COUNTBLANK(Table3[[#This Row],[Date 1]:[Date 8]])=8),TRUE,FALSE)</f>
        <v>0</v>
      </c>
      <c r="AN772" s="134" t="b">
        <f>COUNTIF(Table3[[#This Row],[512]:[51]],"yes")&gt;0</f>
        <v>0</v>
      </c>
      <c r="AO772" s="45" t="str">
        <f>IF(Table3[[#This Row],[512]]="yes",Table3[[#This Row],[Column1]],"")</f>
        <v/>
      </c>
      <c r="AP772" s="45" t="str">
        <f>IF(Table3[[#This Row],[250]]="yes",Table3[[#This Row],[Column1.5]],"")</f>
        <v/>
      </c>
      <c r="AQ772" s="45" t="str">
        <f>IF(Table3[[#This Row],[288]]="yes",Table3[[#This Row],[Column2]],"")</f>
        <v/>
      </c>
      <c r="AR772" s="45" t="str">
        <f>IF(Table3[[#This Row],[144]]="yes",Table3[[#This Row],[Column3]],"")</f>
        <v/>
      </c>
      <c r="AS772" s="45" t="str">
        <f>IF(Table3[[#This Row],[26]]="yes",Table3[[#This Row],[Column4]],"")</f>
        <v/>
      </c>
      <c r="AT772" s="45" t="str">
        <f>IF(Table3[[#This Row],[51]]="yes",Table3[[#This Row],[Column5]],"")</f>
        <v/>
      </c>
      <c r="AU772" s="29" t="str">
        <f>IF(COUNTBLANK(Table3[[#This Row],[Date 1]:[Date 8]])=7,IF(Table3[[#This Row],[Column9]]&lt;&gt;"",IF(SUM(L772:S772)&lt;&gt;0,Table3[[#This Row],[Column9]],""),""),(SUBSTITUTE(TRIM(SUBSTITUTE(AO772&amp;","&amp;AP772&amp;","&amp;AQ772&amp;","&amp;AR772&amp;","&amp;AS772&amp;","&amp;AT772&amp;",",","," "))," ",", ")))</f>
        <v/>
      </c>
      <c r="AV772" s="35" t="str">
        <f>IF(COUNTBLANK(L772:AC772)&lt;&gt;13,IF(Table3[[#This Row],[Comments]]="Please order in multiples of 20. Minimum order of 100.",IF(COUNTBLANK(Table3[[#This Row],[Date 1]:[Order]])=12,"",1),1),IF(OR(F772="yes",G772="yes",H772="yes",I772="yes",J772="yes",K772="yes"="yes"),1,""))</f>
        <v/>
      </c>
    </row>
    <row r="773" spans="2:48" ht="36" thickBot="1" x14ac:dyDescent="0.4">
      <c r="B773" s="164">
        <v>40</v>
      </c>
      <c r="C773" s="16" t="s">
        <v>3370</v>
      </c>
      <c r="D773" s="32" t="s">
        <v>1343</v>
      </c>
      <c r="E773" s="118"/>
      <c r="F773" s="119" t="s">
        <v>21</v>
      </c>
      <c r="G773" s="30" t="s">
        <v>21</v>
      </c>
      <c r="H773" s="30" t="s">
        <v>21</v>
      </c>
      <c r="I773" s="30" t="s">
        <v>21</v>
      </c>
      <c r="J773" s="30" t="s">
        <v>128</v>
      </c>
      <c r="K773" s="30" t="s">
        <v>21</v>
      </c>
      <c r="L773" s="22"/>
      <c r="M773" s="20"/>
      <c r="N773" s="20"/>
      <c r="O773" s="20"/>
      <c r="P773" s="20"/>
      <c r="Q773" s="20"/>
      <c r="R773" s="20"/>
      <c r="S773" s="120"/>
      <c r="T773" s="181" t="str">
        <f>Table3[[#This Row],[Column12]]</f>
        <v>Auto:</v>
      </c>
      <c r="U773" s="25"/>
      <c r="V773" s="51" t="str">
        <f>IF(Table3[[#This Row],[TagOrderMethod]]="Ratio:","plants per 1 tag",IF(Table3[[#This Row],[TagOrderMethod]]="tags included","",IF(Table3[[#This Row],[TagOrderMethod]]="Qty:","tags",IF(Table3[[#This Row],[TagOrderMethod]]="Auto:",IF(U773&lt;&gt;"","tags","")))))</f>
        <v/>
      </c>
      <c r="W773" s="17">
        <v>50</v>
      </c>
      <c r="X773" s="17" t="str">
        <f>IF(ISNUMBER(SEARCH("tag",Table3[[#This Row],[Notes]])), "Yes", "No")</f>
        <v>No</v>
      </c>
      <c r="Y773" s="17" t="str">
        <f>IF(Table3[[#This Row],[Column11]]="yes","tags included","Auto:")</f>
        <v>Auto:</v>
      </c>
      <c r="Z7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Row],[TagOrderMethod]]="Auto:",IF(U773&gt;0,U773,IF(COUNTBLANK(L773:S773)=8,"",(IF(Table3[[#This Row],[Column11]]&lt;&gt;"no",Table3[[#This Row],[Size]]*(SUM(Table3[[#This Row],[Date 1]:[Date 8]])),"")))),""))),(Table3[[#This Row],[Bundle]])),"")</f>
        <v/>
      </c>
      <c r="AB773" s="94" t="str">
        <f t="shared" si="13"/>
        <v/>
      </c>
      <c r="AC773" s="75"/>
      <c r="AD773" s="42"/>
      <c r="AE773" s="43"/>
      <c r="AF773" s="44"/>
      <c r="AG773" s="134" t="s">
        <v>21</v>
      </c>
      <c r="AH773" s="134" t="s">
        <v>21</v>
      </c>
      <c r="AI773" s="134" t="s">
        <v>21</v>
      </c>
      <c r="AJ773" s="134" t="s">
        <v>21</v>
      </c>
      <c r="AK773" s="134" t="s">
        <v>5218</v>
      </c>
      <c r="AL773" s="134" t="s">
        <v>21</v>
      </c>
      <c r="AM773" s="134" t="b">
        <f>IF(AND(Table3[[#This Row],[Column68]]=TRUE,COUNTBLANK(Table3[[#This Row],[Date 1]:[Date 8]])=8),TRUE,FALSE)</f>
        <v>0</v>
      </c>
      <c r="AN773" s="134" t="b">
        <f>COUNTIF(Table3[[#This Row],[512]:[51]],"yes")&gt;0</f>
        <v>0</v>
      </c>
      <c r="AO773" s="45" t="str">
        <f>IF(Table3[[#This Row],[512]]="yes",Table3[[#This Row],[Column1]],"")</f>
        <v/>
      </c>
      <c r="AP773" s="45" t="str">
        <f>IF(Table3[[#This Row],[250]]="yes",Table3[[#This Row],[Column1.5]],"")</f>
        <v/>
      </c>
      <c r="AQ773" s="45" t="str">
        <f>IF(Table3[[#This Row],[288]]="yes",Table3[[#This Row],[Column2]],"")</f>
        <v/>
      </c>
      <c r="AR773" s="45" t="str">
        <f>IF(Table3[[#This Row],[144]]="yes",Table3[[#This Row],[Column3]],"")</f>
        <v/>
      </c>
      <c r="AS773" s="45" t="str">
        <f>IF(Table3[[#This Row],[26]]="yes",Table3[[#This Row],[Column4]],"")</f>
        <v/>
      </c>
      <c r="AT773" s="45" t="str">
        <f>IF(Table3[[#This Row],[51]]="yes",Table3[[#This Row],[Column5]],"")</f>
        <v/>
      </c>
      <c r="AU773" s="29" t="str">
        <f>IF(COUNTBLANK(Table3[[#This Row],[Date 1]:[Date 8]])=7,IF(Table3[[#This Row],[Column9]]&lt;&gt;"",IF(SUM(L773:S773)&lt;&gt;0,Table3[[#This Row],[Column9]],""),""),(SUBSTITUTE(TRIM(SUBSTITUTE(AO773&amp;","&amp;AP773&amp;","&amp;AQ773&amp;","&amp;AR773&amp;","&amp;AS773&amp;","&amp;AT773&amp;",",","," "))," ",", ")))</f>
        <v/>
      </c>
      <c r="AV773" s="35" t="str">
        <f>IF(COUNTBLANK(L773:AC773)&lt;&gt;13,IF(Table3[[#This Row],[Comments]]="Please order in multiples of 20. Minimum order of 100.",IF(COUNTBLANK(Table3[[#This Row],[Date 1]:[Order]])=12,"",1),1),IF(OR(F773="yes",G773="yes",H773="yes",I773="yes",J773="yes",K773="yes"="yes"),1,""))</f>
        <v/>
      </c>
    </row>
    <row r="774" spans="2:48" ht="36" thickBot="1" x14ac:dyDescent="0.4">
      <c r="B774" s="164">
        <v>45</v>
      </c>
      <c r="C774" s="16" t="s">
        <v>3370</v>
      </c>
      <c r="D774" s="32" t="s">
        <v>2367</v>
      </c>
      <c r="E774" s="118"/>
      <c r="F774" s="119" t="s">
        <v>21</v>
      </c>
      <c r="G774" s="30" t="s">
        <v>21</v>
      </c>
      <c r="H774" s="30" t="s">
        <v>21</v>
      </c>
      <c r="I774" s="30" t="s">
        <v>21</v>
      </c>
      <c r="J774" s="30" t="s">
        <v>128</v>
      </c>
      <c r="K774" s="30" t="s">
        <v>21</v>
      </c>
      <c r="L774" s="22"/>
      <c r="M774" s="20"/>
      <c r="N774" s="20"/>
      <c r="O774" s="20"/>
      <c r="P774" s="20"/>
      <c r="Q774" s="20"/>
      <c r="R774" s="20"/>
      <c r="S774" s="120"/>
      <c r="T774" s="181" t="str">
        <f>Table3[[#This Row],[Column12]]</f>
        <v>Auto:</v>
      </c>
      <c r="U774" s="25"/>
      <c r="V774" s="51" t="str">
        <f>IF(Table3[[#This Row],[TagOrderMethod]]="Ratio:","plants per 1 tag",IF(Table3[[#This Row],[TagOrderMethod]]="tags included","",IF(Table3[[#This Row],[TagOrderMethod]]="Qty:","tags",IF(Table3[[#This Row],[TagOrderMethod]]="Auto:",IF(U774&lt;&gt;"","tags","")))))</f>
        <v/>
      </c>
      <c r="W774" s="17">
        <v>50</v>
      </c>
      <c r="X774" s="17" t="str">
        <f>IF(ISNUMBER(SEARCH("tag",Table3[[#This Row],[Notes]])), "Yes", "No")</f>
        <v>No</v>
      </c>
      <c r="Y774" s="17" t="str">
        <f>IF(Table3[[#This Row],[Column11]]="yes","tags included","Auto:")</f>
        <v>Auto:</v>
      </c>
      <c r="Z7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Row],[TagOrderMethod]]="Auto:",IF(U774&gt;0,U774,IF(COUNTBLANK(L774:S774)=8,"",(IF(Table3[[#This Row],[Column11]]&lt;&gt;"no",Table3[[#This Row],[Size]]*(SUM(Table3[[#This Row],[Date 1]:[Date 8]])),"")))),""))),(Table3[[#This Row],[Bundle]])),"")</f>
        <v/>
      </c>
      <c r="AB774" s="94" t="str">
        <f t="shared" si="13"/>
        <v/>
      </c>
      <c r="AC774" s="75"/>
      <c r="AD774" s="42"/>
      <c r="AE774" s="43"/>
      <c r="AF774" s="44"/>
      <c r="AG774" s="134" t="s">
        <v>21</v>
      </c>
      <c r="AH774" s="134" t="s">
        <v>21</v>
      </c>
      <c r="AI774" s="134" t="s">
        <v>21</v>
      </c>
      <c r="AJ774" s="134" t="s">
        <v>21</v>
      </c>
      <c r="AK774" s="134" t="s">
        <v>5219</v>
      </c>
      <c r="AL774" s="134" t="s">
        <v>21</v>
      </c>
      <c r="AM774" s="134" t="b">
        <f>IF(AND(Table3[[#This Row],[Column68]]=TRUE,COUNTBLANK(Table3[[#This Row],[Date 1]:[Date 8]])=8),TRUE,FALSE)</f>
        <v>0</v>
      </c>
      <c r="AN774" s="134" t="b">
        <f>COUNTIF(Table3[[#This Row],[512]:[51]],"yes")&gt;0</f>
        <v>0</v>
      </c>
      <c r="AO774" s="45" t="str">
        <f>IF(Table3[[#This Row],[512]]="yes",Table3[[#This Row],[Column1]],"")</f>
        <v/>
      </c>
      <c r="AP774" s="45" t="str">
        <f>IF(Table3[[#This Row],[250]]="yes",Table3[[#This Row],[Column1.5]],"")</f>
        <v/>
      </c>
      <c r="AQ774" s="45" t="str">
        <f>IF(Table3[[#This Row],[288]]="yes",Table3[[#This Row],[Column2]],"")</f>
        <v/>
      </c>
      <c r="AR774" s="45" t="str">
        <f>IF(Table3[[#This Row],[144]]="yes",Table3[[#This Row],[Column3]],"")</f>
        <v/>
      </c>
      <c r="AS774" s="45" t="str">
        <f>IF(Table3[[#This Row],[26]]="yes",Table3[[#This Row],[Column4]],"")</f>
        <v/>
      </c>
      <c r="AT774" s="45" t="str">
        <f>IF(Table3[[#This Row],[51]]="yes",Table3[[#This Row],[Column5]],"")</f>
        <v/>
      </c>
      <c r="AU774" s="29" t="str">
        <f>IF(COUNTBLANK(Table3[[#This Row],[Date 1]:[Date 8]])=7,IF(Table3[[#This Row],[Column9]]&lt;&gt;"",IF(SUM(L774:S774)&lt;&gt;0,Table3[[#This Row],[Column9]],""),""),(SUBSTITUTE(TRIM(SUBSTITUTE(AO774&amp;","&amp;AP774&amp;","&amp;AQ774&amp;","&amp;AR774&amp;","&amp;AS774&amp;","&amp;AT774&amp;",",","," "))," ",", ")))</f>
        <v/>
      </c>
      <c r="AV774" s="35" t="str">
        <f>IF(COUNTBLANK(L774:AC774)&lt;&gt;13,IF(Table3[[#This Row],[Comments]]="Please order in multiples of 20. Minimum order of 100.",IF(COUNTBLANK(Table3[[#This Row],[Date 1]:[Order]])=12,"",1),1),IF(OR(F774="yes",G774="yes",H774="yes",I774="yes",J774="yes",K774="yes"="yes"),1,""))</f>
        <v/>
      </c>
    </row>
    <row r="775" spans="2:48" ht="36" thickBot="1" x14ac:dyDescent="0.4">
      <c r="B775" s="164">
        <v>50</v>
      </c>
      <c r="C775" s="16" t="s">
        <v>3370</v>
      </c>
      <c r="D775" s="32" t="s">
        <v>3373</v>
      </c>
      <c r="E775" s="118"/>
      <c r="F775" s="119" t="s">
        <v>21</v>
      </c>
      <c r="G775" s="30" t="s">
        <v>21</v>
      </c>
      <c r="H775" s="30" t="s">
        <v>21</v>
      </c>
      <c r="I775" s="30" t="s">
        <v>21</v>
      </c>
      <c r="J775" s="30" t="s">
        <v>128</v>
      </c>
      <c r="K775" s="30" t="s">
        <v>21</v>
      </c>
      <c r="L775" s="22"/>
      <c r="M775" s="20"/>
      <c r="N775" s="20"/>
      <c r="O775" s="20"/>
      <c r="P775" s="20"/>
      <c r="Q775" s="20"/>
      <c r="R775" s="20"/>
      <c r="S775" s="120"/>
      <c r="T775" s="181" t="str">
        <f>Table3[[#This Row],[Column12]]</f>
        <v>Auto:</v>
      </c>
      <c r="U775" s="25"/>
      <c r="V775" s="51" t="str">
        <f>IF(Table3[[#This Row],[TagOrderMethod]]="Ratio:","plants per 1 tag",IF(Table3[[#This Row],[TagOrderMethod]]="tags included","",IF(Table3[[#This Row],[TagOrderMethod]]="Qty:","tags",IF(Table3[[#This Row],[TagOrderMethod]]="Auto:",IF(U775&lt;&gt;"","tags","")))))</f>
        <v/>
      </c>
      <c r="W775" s="17">
        <v>50</v>
      </c>
      <c r="X775" s="17" t="str">
        <f>IF(ISNUMBER(SEARCH("tag",Table3[[#This Row],[Notes]])), "Yes", "No")</f>
        <v>No</v>
      </c>
      <c r="Y775" s="17" t="str">
        <f>IF(Table3[[#This Row],[Column11]]="yes","tags included","Auto:")</f>
        <v>Auto:</v>
      </c>
      <c r="Z7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Row],[TagOrderMethod]]="Auto:",IF(U775&gt;0,U775,IF(COUNTBLANK(L775:S775)=8,"",(IF(Table3[[#This Row],[Column11]]&lt;&gt;"no",Table3[[#This Row],[Size]]*(SUM(Table3[[#This Row],[Date 1]:[Date 8]])),"")))),""))),(Table3[[#This Row],[Bundle]])),"")</f>
        <v/>
      </c>
      <c r="AB775" s="94" t="str">
        <f t="shared" si="13"/>
        <v/>
      </c>
      <c r="AC775" s="75"/>
      <c r="AD775" s="42"/>
      <c r="AE775" s="43"/>
      <c r="AF775" s="44"/>
      <c r="AG775" s="134" t="s">
        <v>21</v>
      </c>
      <c r="AH775" s="134" t="s">
        <v>21</v>
      </c>
      <c r="AI775" s="134" t="s">
        <v>21</v>
      </c>
      <c r="AJ775" s="134" t="s">
        <v>21</v>
      </c>
      <c r="AK775" s="134" t="s">
        <v>1212</v>
      </c>
      <c r="AL775" s="134" t="s">
        <v>21</v>
      </c>
      <c r="AM775" s="134" t="b">
        <f>IF(AND(Table3[[#This Row],[Column68]]=TRUE,COUNTBLANK(Table3[[#This Row],[Date 1]:[Date 8]])=8),TRUE,FALSE)</f>
        <v>0</v>
      </c>
      <c r="AN775" s="134" t="b">
        <f>COUNTIF(Table3[[#This Row],[512]:[51]],"yes")&gt;0</f>
        <v>0</v>
      </c>
      <c r="AO775" s="45" t="str">
        <f>IF(Table3[[#This Row],[512]]="yes",Table3[[#This Row],[Column1]],"")</f>
        <v/>
      </c>
      <c r="AP775" s="45" t="str">
        <f>IF(Table3[[#This Row],[250]]="yes",Table3[[#This Row],[Column1.5]],"")</f>
        <v/>
      </c>
      <c r="AQ775" s="45" t="str">
        <f>IF(Table3[[#This Row],[288]]="yes",Table3[[#This Row],[Column2]],"")</f>
        <v/>
      </c>
      <c r="AR775" s="45" t="str">
        <f>IF(Table3[[#This Row],[144]]="yes",Table3[[#This Row],[Column3]],"")</f>
        <v/>
      </c>
      <c r="AS775" s="45" t="str">
        <f>IF(Table3[[#This Row],[26]]="yes",Table3[[#This Row],[Column4]],"")</f>
        <v/>
      </c>
      <c r="AT775" s="45" t="str">
        <f>IF(Table3[[#This Row],[51]]="yes",Table3[[#This Row],[Column5]],"")</f>
        <v/>
      </c>
      <c r="AU775" s="29" t="str">
        <f>IF(COUNTBLANK(Table3[[#This Row],[Date 1]:[Date 8]])=7,IF(Table3[[#This Row],[Column9]]&lt;&gt;"",IF(SUM(L775:S775)&lt;&gt;0,Table3[[#This Row],[Column9]],""),""),(SUBSTITUTE(TRIM(SUBSTITUTE(AO775&amp;","&amp;AP775&amp;","&amp;AQ775&amp;","&amp;AR775&amp;","&amp;AS775&amp;","&amp;AT775&amp;",",","," "))," ",", ")))</f>
        <v/>
      </c>
      <c r="AV775" s="35" t="str">
        <f>IF(COUNTBLANK(L775:AC775)&lt;&gt;13,IF(Table3[[#This Row],[Comments]]="Please order in multiples of 20. Minimum order of 100.",IF(COUNTBLANK(Table3[[#This Row],[Date 1]:[Order]])=12,"",1),1),IF(OR(F775="yes",G775="yes",H775="yes",I775="yes",J775="yes",K775="yes"="yes"),1,""))</f>
        <v/>
      </c>
    </row>
    <row r="776" spans="2:48" ht="36" thickBot="1" x14ac:dyDescent="0.4">
      <c r="B776" s="164">
        <v>55</v>
      </c>
      <c r="C776" s="16" t="s">
        <v>3370</v>
      </c>
      <c r="D776" s="32" t="s">
        <v>3374</v>
      </c>
      <c r="E776" s="118"/>
      <c r="F776" s="119" t="s">
        <v>21</v>
      </c>
      <c r="G776" s="30" t="s">
        <v>21</v>
      </c>
      <c r="H776" s="30" t="s">
        <v>21</v>
      </c>
      <c r="I776" s="30" t="s">
        <v>21</v>
      </c>
      <c r="J776" s="30" t="s">
        <v>128</v>
      </c>
      <c r="K776" s="30" t="s">
        <v>21</v>
      </c>
      <c r="L776" s="22"/>
      <c r="M776" s="20"/>
      <c r="N776" s="20"/>
      <c r="O776" s="20"/>
      <c r="P776" s="20"/>
      <c r="Q776" s="20"/>
      <c r="R776" s="20"/>
      <c r="S776" s="120"/>
      <c r="T776" s="181" t="str">
        <f>Table3[[#This Row],[Column12]]</f>
        <v>Auto:</v>
      </c>
      <c r="U776" s="25"/>
      <c r="V776" s="51" t="str">
        <f>IF(Table3[[#This Row],[TagOrderMethod]]="Ratio:","plants per 1 tag",IF(Table3[[#This Row],[TagOrderMethod]]="tags included","",IF(Table3[[#This Row],[TagOrderMethod]]="Qty:","tags",IF(Table3[[#This Row],[TagOrderMethod]]="Auto:",IF(U776&lt;&gt;"","tags","")))))</f>
        <v/>
      </c>
      <c r="W776" s="17">
        <v>50</v>
      </c>
      <c r="X776" s="17" t="str">
        <f>IF(ISNUMBER(SEARCH("tag",Table3[[#This Row],[Notes]])), "Yes", "No")</f>
        <v>No</v>
      </c>
      <c r="Y776" s="17" t="str">
        <f>IF(Table3[[#This Row],[Column11]]="yes","tags included","Auto:")</f>
        <v>Auto:</v>
      </c>
      <c r="Z7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Row],[TagOrderMethod]]="Auto:",IF(U776&gt;0,U776,IF(COUNTBLANK(L776:S776)=8,"",(IF(Table3[[#This Row],[Column11]]&lt;&gt;"no",Table3[[#This Row],[Size]]*(SUM(Table3[[#This Row],[Date 1]:[Date 8]])),"")))),""))),(Table3[[#This Row],[Bundle]])),"")</f>
        <v/>
      </c>
      <c r="AB776" s="94" t="str">
        <f t="shared" si="13"/>
        <v/>
      </c>
      <c r="AC776" s="75"/>
      <c r="AD776" s="42"/>
      <c r="AE776" s="43"/>
      <c r="AF776" s="44"/>
      <c r="AG776" s="134" t="s">
        <v>21</v>
      </c>
      <c r="AH776" s="134" t="s">
        <v>21</v>
      </c>
      <c r="AI776" s="134" t="s">
        <v>21</v>
      </c>
      <c r="AJ776" s="134" t="s">
        <v>21</v>
      </c>
      <c r="AK776" s="134" t="s">
        <v>3041</v>
      </c>
      <c r="AL776" s="134" t="s">
        <v>21</v>
      </c>
      <c r="AM776" s="134" t="b">
        <f>IF(AND(Table3[[#This Row],[Column68]]=TRUE,COUNTBLANK(Table3[[#This Row],[Date 1]:[Date 8]])=8),TRUE,FALSE)</f>
        <v>0</v>
      </c>
      <c r="AN776" s="134" t="b">
        <f>COUNTIF(Table3[[#This Row],[512]:[51]],"yes")&gt;0</f>
        <v>0</v>
      </c>
      <c r="AO776" s="45" t="str">
        <f>IF(Table3[[#This Row],[512]]="yes",Table3[[#This Row],[Column1]],"")</f>
        <v/>
      </c>
      <c r="AP776" s="45" t="str">
        <f>IF(Table3[[#This Row],[250]]="yes",Table3[[#This Row],[Column1.5]],"")</f>
        <v/>
      </c>
      <c r="AQ776" s="45" t="str">
        <f>IF(Table3[[#This Row],[288]]="yes",Table3[[#This Row],[Column2]],"")</f>
        <v/>
      </c>
      <c r="AR776" s="45" t="str">
        <f>IF(Table3[[#This Row],[144]]="yes",Table3[[#This Row],[Column3]],"")</f>
        <v/>
      </c>
      <c r="AS776" s="45" t="str">
        <f>IF(Table3[[#This Row],[26]]="yes",Table3[[#This Row],[Column4]],"")</f>
        <v/>
      </c>
      <c r="AT776" s="45" t="str">
        <f>IF(Table3[[#This Row],[51]]="yes",Table3[[#This Row],[Column5]],"")</f>
        <v/>
      </c>
      <c r="AU776" s="29" t="str">
        <f>IF(COUNTBLANK(Table3[[#This Row],[Date 1]:[Date 8]])=7,IF(Table3[[#This Row],[Column9]]&lt;&gt;"",IF(SUM(L776:S776)&lt;&gt;0,Table3[[#This Row],[Column9]],""),""),(SUBSTITUTE(TRIM(SUBSTITUTE(AO776&amp;","&amp;AP776&amp;","&amp;AQ776&amp;","&amp;AR776&amp;","&amp;AS776&amp;","&amp;AT776&amp;",",","," "))," ",", ")))</f>
        <v/>
      </c>
      <c r="AV776" s="35" t="str">
        <f>IF(COUNTBLANK(L776:AC776)&lt;&gt;13,IF(Table3[[#This Row],[Comments]]="Please order in multiples of 20. Minimum order of 100.",IF(COUNTBLANK(Table3[[#This Row],[Date 1]:[Order]])=12,"",1),1),IF(OR(F776="yes",G776="yes",H776="yes",I776="yes",J776="yes",K776="yes"="yes"),1,""))</f>
        <v/>
      </c>
    </row>
    <row r="777" spans="2:48" ht="36" thickBot="1" x14ac:dyDescent="0.4">
      <c r="B777" s="164">
        <v>60</v>
      </c>
      <c r="C777" s="16" t="s">
        <v>3370</v>
      </c>
      <c r="D777" s="32" t="s">
        <v>1344</v>
      </c>
      <c r="E777" s="118"/>
      <c r="F777" s="119" t="s">
        <v>21</v>
      </c>
      <c r="G777" s="30" t="s">
        <v>21</v>
      </c>
      <c r="H777" s="30" t="s">
        <v>21</v>
      </c>
      <c r="I777" s="30" t="s">
        <v>21</v>
      </c>
      <c r="J777" s="30" t="s">
        <v>128</v>
      </c>
      <c r="K777" s="30" t="s">
        <v>21</v>
      </c>
      <c r="L777" s="22"/>
      <c r="M777" s="20"/>
      <c r="N777" s="20"/>
      <c r="O777" s="20"/>
      <c r="P777" s="20"/>
      <c r="Q777" s="20"/>
      <c r="R777" s="20"/>
      <c r="S777" s="120"/>
      <c r="T777" s="181" t="str">
        <f>Table3[[#This Row],[Column12]]</f>
        <v>Auto:</v>
      </c>
      <c r="U777" s="25"/>
      <c r="V777" s="51" t="str">
        <f>IF(Table3[[#This Row],[TagOrderMethod]]="Ratio:","plants per 1 tag",IF(Table3[[#This Row],[TagOrderMethod]]="tags included","",IF(Table3[[#This Row],[TagOrderMethod]]="Qty:","tags",IF(Table3[[#This Row],[TagOrderMethod]]="Auto:",IF(U777&lt;&gt;"","tags","")))))</f>
        <v/>
      </c>
      <c r="W777" s="17">
        <v>50</v>
      </c>
      <c r="X777" s="17" t="str">
        <f>IF(ISNUMBER(SEARCH("tag",Table3[[#This Row],[Notes]])), "Yes", "No")</f>
        <v>No</v>
      </c>
      <c r="Y777" s="17" t="str">
        <f>IF(Table3[[#This Row],[Column11]]="yes","tags included","Auto:")</f>
        <v>Auto:</v>
      </c>
      <c r="Z7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Row],[TagOrderMethod]]="Auto:",IF(U777&gt;0,U777,IF(COUNTBLANK(L777:S777)=8,"",(IF(Table3[[#This Row],[Column11]]&lt;&gt;"no",Table3[[#This Row],[Size]]*(SUM(Table3[[#This Row],[Date 1]:[Date 8]])),"")))),""))),(Table3[[#This Row],[Bundle]])),"")</f>
        <v/>
      </c>
      <c r="AB777" s="94" t="str">
        <f t="shared" si="13"/>
        <v/>
      </c>
      <c r="AC777" s="75"/>
      <c r="AD777" s="42"/>
      <c r="AE777" s="43"/>
      <c r="AF777" s="44"/>
      <c r="AG777" s="134" t="s">
        <v>21</v>
      </c>
      <c r="AH777" s="134" t="s">
        <v>21</v>
      </c>
      <c r="AI777" s="134" t="s">
        <v>21</v>
      </c>
      <c r="AJ777" s="134" t="s">
        <v>21</v>
      </c>
      <c r="AK777" s="134" t="s">
        <v>3042</v>
      </c>
      <c r="AL777" s="134" t="s">
        <v>21</v>
      </c>
      <c r="AM777" s="134" t="b">
        <f>IF(AND(Table3[[#This Row],[Column68]]=TRUE,COUNTBLANK(Table3[[#This Row],[Date 1]:[Date 8]])=8),TRUE,FALSE)</f>
        <v>0</v>
      </c>
      <c r="AN777" s="134" t="b">
        <f>COUNTIF(Table3[[#This Row],[512]:[51]],"yes")&gt;0</f>
        <v>0</v>
      </c>
      <c r="AO777" s="45" t="str">
        <f>IF(Table3[[#This Row],[512]]="yes",Table3[[#This Row],[Column1]],"")</f>
        <v/>
      </c>
      <c r="AP777" s="45" t="str">
        <f>IF(Table3[[#This Row],[250]]="yes",Table3[[#This Row],[Column1.5]],"")</f>
        <v/>
      </c>
      <c r="AQ777" s="45" t="str">
        <f>IF(Table3[[#This Row],[288]]="yes",Table3[[#This Row],[Column2]],"")</f>
        <v/>
      </c>
      <c r="AR777" s="45" t="str">
        <f>IF(Table3[[#This Row],[144]]="yes",Table3[[#This Row],[Column3]],"")</f>
        <v/>
      </c>
      <c r="AS777" s="45" t="str">
        <f>IF(Table3[[#This Row],[26]]="yes",Table3[[#This Row],[Column4]],"")</f>
        <v/>
      </c>
      <c r="AT777" s="45" t="str">
        <f>IF(Table3[[#This Row],[51]]="yes",Table3[[#This Row],[Column5]],"")</f>
        <v/>
      </c>
      <c r="AU777" s="29" t="str">
        <f>IF(COUNTBLANK(Table3[[#This Row],[Date 1]:[Date 8]])=7,IF(Table3[[#This Row],[Column9]]&lt;&gt;"",IF(SUM(L777:S777)&lt;&gt;0,Table3[[#This Row],[Column9]],""),""),(SUBSTITUTE(TRIM(SUBSTITUTE(AO777&amp;","&amp;AP777&amp;","&amp;AQ777&amp;","&amp;AR777&amp;","&amp;AS777&amp;","&amp;AT777&amp;",",","," "))," ",", ")))</f>
        <v/>
      </c>
      <c r="AV777" s="35" t="str">
        <f>IF(COUNTBLANK(L777:AC777)&lt;&gt;13,IF(Table3[[#This Row],[Comments]]="Please order in multiples of 20. Minimum order of 100.",IF(COUNTBLANK(Table3[[#This Row],[Date 1]:[Order]])=12,"",1),1),IF(OR(F777="yes",G777="yes",H777="yes",I777="yes",J777="yes",K777="yes"="yes"),1,""))</f>
        <v/>
      </c>
    </row>
    <row r="778" spans="2:48" ht="36" thickBot="1" x14ac:dyDescent="0.4">
      <c r="B778" s="164">
        <v>65</v>
      </c>
      <c r="C778" s="16" t="s">
        <v>3370</v>
      </c>
      <c r="D778" s="32" t="s">
        <v>3375</v>
      </c>
      <c r="E778" s="118"/>
      <c r="F778" s="119" t="s">
        <v>21</v>
      </c>
      <c r="G778" s="30" t="s">
        <v>21</v>
      </c>
      <c r="H778" s="30" t="s">
        <v>21</v>
      </c>
      <c r="I778" s="30" t="s">
        <v>21</v>
      </c>
      <c r="J778" s="30" t="s">
        <v>128</v>
      </c>
      <c r="K778" s="30" t="s">
        <v>21</v>
      </c>
      <c r="L778" s="22"/>
      <c r="M778" s="20"/>
      <c r="N778" s="20"/>
      <c r="O778" s="20"/>
      <c r="P778" s="20"/>
      <c r="Q778" s="20"/>
      <c r="R778" s="20"/>
      <c r="S778" s="120"/>
      <c r="T778" s="181" t="str">
        <f>Table3[[#This Row],[Column12]]</f>
        <v>Auto:</v>
      </c>
      <c r="U778" s="25"/>
      <c r="V778" s="51" t="str">
        <f>IF(Table3[[#This Row],[TagOrderMethod]]="Ratio:","plants per 1 tag",IF(Table3[[#This Row],[TagOrderMethod]]="tags included","",IF(Table3[[#This Row],[TagOrderMethod]]="Qty:","tags",IF(Table3[[#This Row],[TagOrderMethod]]="Auto:",IF(U778&lt;&gt;"","tags","")))))</f>
        <v/>
      </c>
      <c r="W778" s="17">
        <v>50</v>
      </c>
      <c r="X778" s="17" t="str">
        <f>IF(ISNUMBER(SEARCH("tag",Table3[[#This Row],[Notes]])), "Yes", "No")</f>
        <v>No</v>
      </c>
      <c r="Y778" s="17" t="str">
        <f>IF(Table3[[#This Row],[Column11]]="yes","tags included","Auto:")</f>
        <v>Auto:</v>
      </c>
      <c r="Z7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Row],[TagOrderMethod]]="Auto:",IF(U778&gt;0,U778,IF(COUNTBLANK(L778:S778)=8,"",(IF(Table3[[#This Row],[Column11]]&lt;&gt;"no",Table3[[#This Row],[Size]]*(SUM(Table3[[#This Row],[Date 1]:[Date 8]])),"")))),""))),(Table3[[#This Row],[Bundle]])),"")</f>
        <v/>
      </c>
      <c r="AB778" s="94" t="str">
        <f t="shared" si="13"/>
        <v/>
      </c>
      <c r="AC778" s="75"/>
      <c r="AD778" s="42"/>
      <c r="AE778" s="43"/>
      <c r="AF778" s="44"/>
      <c r="AG778" s="134" t="s">
        <v>21</v>
      </c>
      <c r="AH778" s="134" t="s">
        <v>21</v>
      </c>
      <c r="AI778" s="134" t="s">
        <v>21</v>
      </c>
      <c r="AJ778" s="134" t="s">
        <v>21</v>
      </c>
      <c r="AK778" s="134" t="s">
        <v>2090</v>
      </c>
      <c r="AL778" s="134" t="s">
        <v>21</v>
      </c>
      <c r="AM778" s="134" t="b">
        <f>IF(AND(Table3[[#This Row],[Column68]]=TRUE,COUNTBLANK(Table3[[#This Row],[Date 1]:[Date 8]])=8),TRUE,FALSE)</f>
        <v>0</v>
      </c>
      <c r="AN778" s="134" t="b">
        <f>COUNTIF(Table3[[#This Row],[512]:[51]],"yes")&gt;0</f>
        <v>0</v>
      </c>
      <c r="AO778" s="45" t="str">
        <f>IF(Table3[[#This Row],[512]]="yes",Table3[[#This Row],[Column1]],"")</f>
        <v/>
      </c>
      <c r="AP778" s="45" t="str">
        <f>IF(Table3[[#This Row],[250]]="yes",Table3[[#This Row],[Column1.5]],"")</f>
        <v/>
      </c>
      <c r="AQ778" s="45" t="str">
        <f>IF(Table3[[#This Row],[288]]="yes",Table3[[#This Row],[Column2]],"")</f>
        <v/>
      </c>
      <c r="AR778" s="45" t="str">
        <f>IF(Table3[[#This Row],[144]]="yes",Table3[[#This Row],[Column3]],"")</f>
        <v/>
      </c>
      <c r="AS778" s="45" t="str">
        <f>IF(Table3[[#This Row],[26]]="yes",Table3[[#This Row],[Column4]],"")</f>
        <v/>
      </c>
      <c r="AT778" s="45" t="str">
        <f>IF(Table3[[#This Row],[51]]="yes",Table3[[#This Row],[Column5]],"")</f>
        <v/>
      </c>
      <c r="AU778" s="29" t="str">
        <f>IF(COUNTBLANK(Table3[[#This Row],[Date 1]:[Date 8]])=7,IF(Table3[[#This Row],[Column9]]&lt;&gt;"",IF(SUM(L778:S778)&lt;&gt;0,Table3[[#This Row],[Column9]],""),""),(SUBSTITUTE(TRIM(SUBSTITUTE(AO778&amp;","&amp;AP778&amp;","&amp;AQ778&amp;","&amp;AR778&amp;","&amp;AS778&amp;","&amp;AT778&amp;",",","," "))," ",", ")))</f>
        <v/>
      </c>
      <c r="AV778" s="35" t="str">
        <f>IF(COUNTBLANK(L778:AC778)&lt;&gt;13,IF(Table3[[#This Row],[Comments]]="Please order in multiples of 20. Minimum order of 100.",IF(COUNTBLANK(Table3[[#This Row],[Date 1]:[Order]])=12,"",1),1),IF(OR(F778="yes",G778="yes",H778="yes",I778="yes",J778="yes",K778="yes"="yes"),1,""))</f>
        <v/>
      </c>
    </row>
    <row r="779" spans="2:48" ht="36" thickBot="1" x14ac:dyDescent="0.4">
      <c r="B779" s="164">
        <v>80</v>
      </c>
      <c r="C779" s="16" t="s">
        <v>3370</v>
      </c>
      <c r="D779" s="32" t="s">
        <v>3376</v>
      </c>
      <c r="E779" s="118"/>
      <c r="F779" s="119" t="s">
        <v>21</v>
      </c>
      <c r="G779" s="30" t="s">
        <v>21</v>
      </c>
      <c r="H779" s="30" t="s">
        <v>21</v>
      </c>
      <c r="I779" s="30" t="s">
        <v>21</v>
      </c>
      <c r="J779" s="30" t="s">
        <v>21</v>
      </c>
      <c r="K779" s="30" t="s">
        <v>128</v>
      </c>
      <c r="L779" s="22"/>
      <c r="M779" s="20"/>
      <c r="N779" s="20"/>
      <c r="O779" s="20"/>
      <c r="P779" s="20"/>
      <c r="Q779" s="20"/>
      <c r="R779" s="20"/>
      <c r="S779" s="120"/>
      <c r="T779" s="181" t="str">
        <f>Table3[[#This Row],[Column12]]</f>
        <v>Auto:</v>
      </c>
      <c r="U779" s="25"/>
      <c r="V779" s="51" t="str">
        <f>IF(Table3[[#This Row],[TagOrderMethod]]="Ratio:","plants per 1 tag",IF(Table3[[#This Row],[TagOrderMethod]]="tags included","",IF(Table3[[#This Row],[TagOrderMethod]]="Qty:","tags",IF(Table3[[#This Row],[TagOrderMethod]]="Auto:",IF(U779&lt;&gt;"","tags","")))))</f>
        <v/>
      </c>
      <c r="W779" s="17">
        <v>50</v>
      </c>
      <c r="X779" s="17" t="str">
        <f>IF(ISNUMBER(SEARCH("tag",Table3[[#This Row],[Notes]])), "Yes", "No")</f>
        <v>No</v>
      </c>
      <c r="Y779" s="17" t="str">
        <f>IF(Table3[[#This Row],[Column11]]="yes","tags included","Auto:")</f>
        <v>Auto:</v>
      </c>
      <c r="Z7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Row],[TagOrderMethod]]="Auto:",IF(U779&gt;0,U779,IF(COUNTBLANK(L779:S779)=8,"",(IF(Table3[[#This Row],[Column11]]&lt;&gt;"no",Table3[[#This Row],[Size]]*(SUM(Table3[[#This Row],[Date 1]:[Date 8]])),"")))),""))),(Table3[[#This Row],[Bundle]])),"")</f>
        <v/>
      </c>
      <c r="AB779" s="94" t="str">
        <f t="shared" si="13"/>
        <v/>
      </c>
      <c r="AC779" s="75"/>
      <c r="AD779" s="42"/>
      <c r="AE779" s="43"/>
      <c r="AF779" s="44"/>
      <c r="AG779" s="134" t="s">
        <v>21</v>
      </c>
      <c r="AH779" s="134" t="s">
        <v>21</v>
      </c>
      <c r="AI779" s="134" t="s">
        <v>21</v>
      </c>
      <c r="AJ779" s="134" t="s">
        <v>21</v>
      </c>
      <c r="AK779" s="134" t="s">
        <v>21</v>
      </c>
      <c r="AL779" s="134" t="s">
        <v>5382</v>
      </c>
      <c r="AM779" s="134" t="b">
        <f>IF(AND(Table3[[#This Row],[Column68]]=TRUE,COUNTBLANK(Table3[[#This Row],[Date 1]:[Date 8]])=8),TRUE,FALSE)</f>
        <v>0</v>
      </c>
      <c r="AN779" s="134" t="b">
        <f>COUNTIF(Table3[[#This Row],[512]:[51]],"yes")&gt;0</f>
        <v>0</v>
      </c>
      <c r="AO779" s="45" t="str">
        <f>IF(Table3[[#This Row],[512]]="yes",Table3[[#This Row],[Column1]],"")</f>
        <v/>
      </c>
      <c r="AP779" s="45" t="str">
        <f>IF(Table3[[#This Row],[250]]="yes",Table3[[#This Row],[Column1.5]],"")</f>
        <v/>
      </c>
      <c r="AQ779" s="45" t="str">
        <f>IF(Table3[[#This Row],[288]]="yes",Table3[[#This Row],[Column2]],"")</f>
        <v/>
      </c>
      <c r="AR779" s="45" t="str">
        <f>IF(Table3[[#This Row],[144]]="yes",Table3[[#This Row],[Column3]],"")</f>
        <v/>
      </c>
      <c r="AS779" s="45" t="str">
        <f>IF(Table3[[#This Row],[26]]="yes",Table3[[#This Row],[Column4]],"")</f>
        <v/>
      </c>
      <c r="AT779" s="45" t="str">
        <f>IF(Table3[[#This Row],[51]]="yes",Table3[[#This Row],[Column5]],"")</f>
        <v/>
      </c>
      <c r="AU779" s="29" t="str">
        <f>IF(COUNTBLANK(Table3[[#This Row],[Date 1]:[Date 8]])=7,IF(Table3[[#This Row],[Column9]]&lt;&gt;"",IF(SUM(L779:S779)&lt;&gt;0,Table3[[#This Row],[Column9]],""),""),(SUBSTITUTE(TRIM(SUBSTITUTE(AO779&amp;","&amp;AP779&amp;","&amp;AQ779&amp;","&amp;AR779&amp;","&amp;AS779&amp;","&amp;AT779&amp;",",","," "))," ",", ")))</f>
        <v/>
      </c>
      <c r="AV779" s="35" t="str">
        <f>IF(COUNTBLANK(L779:AC779)&lt;&gt;13,IF(Table3[[#This Row],[Comments]]="Please order in multiples of 20. Minimum order of 100.",IF(COUNTBLANK(Table3[[#This Row],[Date 1]:[Order]])=12,"",1),1),IF(OR(F779="yes",G779="yes",H779="yes",I779="yes",J779="yes",K779="yes"="yes"),1,""))</f>
        <v/>
      </c>
    </row>
    <row r="780" spans="2:48" ht="36" thickBot="1" x14ac:dyDescent="0.4">
      <c r="B780" s="164">
        <v>85</v>
      </c>
      <c r="C780" s="16" t="s">
        <v>3370</v>
      </c>
      <c r="D780" s="32" t="s">
        <v>1345</v>
      </c>
      <c r="E780" s="118"/>
      <c r="F780" s="119" t="s">
        <v>21</v>
      </c>
      <c r="G780" s="30" t="s">
        <v>21</v>
      </c>
      <c r="H780" s="30" t="s">
        <v>21</v>
      </c>
      <c r="I780" s="30" t="s">
        <v>21</v>
      </c>
      <c r="J780" s="30" t="s">
        <v>21</v>
      </c>
      <c r="K780" s="30" t="s">
        <v>128</v>
      </c>
      <c r="L780" s="22"/>
      <c r="M780" s="20"/>
      <c r="N780" s="20"/>
      <c r="O780" s="20"/>
      <c r="P780" s="20"/>
      <c r="Q780" s="20"/>
      <c r="R780" s="20"/>
      <c r="S780" s="120"/>
      <c r="T780" s="181" t="str">
        <f>Table3[[#This Row],[Column12]]</f>
        <v>Auto:</v>
      </c>
      <c r="U780" s="25"/>
      <c r="V780" s="51" t="str">
        <f>IF(Table3[[#This Row],[TagOrderMethod]]="Ratio:","plants per 1 tag",IF(Table3[[#This Row],[TagOrderMethod]]="tags included","",IF(Table3[[#This Row],[TagOrderMethod]]="Qty:","tags",IF(Table3[[#This Row],[TagOrderMethod]]="Auto:",IF(U780&lt;&gt;"","tags","")))))</f>
        <v/>
      </c>
      <c r="W780" s="17">
        <v>50</v>
      </c>
      <c r="X780" s="17" t="str">
        <f>IF(ISNUMBER(SEARCH("tag",Table3[[#This Row],[Notes]])), "Yes", "No")</f>
        <v>No</v>
      </c>
      <c r="Y780" s="17" t="str">
        <f>IF(Table3[[#This Row],[Column11]]="yes","tags included","Auto:")</f>
        <v>Auto:</v>
      </c>
      <c r="Z7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Row],[TagOrderMethod]]="Auto:",IF(U780&gt;0,U780,IF(COUNTBLANK(L780:S780)=8,"",(IF(Table3[[#This Row],[Column11]]&lt;&gt;"no",Table3[[#This Row],[Size]]*(SUM(Table3[[#This Row],[Date 1]:[Date 8]])),"")))),""))),(Table3[[#This Row],[Bundle]])),"")</f>
        <v/>
      </c>
      <c r="AB780" s="94" t="str">
        <f t="shared" si="13"/>
        <v/>
      </c>
      <c r="AC780" s="75"/>
      <c r="AD780" s="42"/>
      <c r="AE780" s="43"/>
      <c r="AF780" s="44"/>
      <c r="AG780" s="134" t="s">
        <v>21</v>
      </c>
      <c r="AH780" s="134" t="s">
        <v>21</v>
      </c>
      <c r="AI780" s="134" t="s">
        <v>21</v>
      </c>
      <c r="AJ780" s="134" t="s">
        <v>21</v>
      </c>
      <c r="AK780" s="134" t="s">
        <v>21</v>
      </c>
      <c r="AL780" s="134" t="s">
        <v>5383</v>
      </c>
      <c r="AM780" s="134" t="b">
        <f>IF(AND(Table3[[#This Row],[Column68]]=TRUE,COUNTBLANK(Table3[[#This Row],[Date 1]:[Date 8]])=8),TRUE,FALSE)</f>
        <v>0</v>
      </c>
      <c r="AN780" s="134" t="b">
        <f>COUNTIF(Table3[[#This Row],[512]:[51]],"yes")&gt;0</f>
        <v>0</v>
      </c>
      <c r="AO780" s="45" t="str">
        <f>IF(Table3[[#This Row],[512]]="yes",Table3[[#This Row],[Column1]],"")</f>
        <v/>
      </c>
      <c r="AP780" s="45" t="str">
        <f>IF(Table3[[#This Row],[250]]="yes",Table3[[#This Row],[Column1.5]],"")</f>
        <v/>
      </c>
      <c r="AQ780" s="45" t="str">
        <f>IF(Table3[[#This Row],[288]]="yes",Table3[[#This Row],[Column2]],"")</f>
        <v/>
      </c>
      <c r="AR780" s="45" t="str">
        <f>IF(Table3[[#This Row],[144]]="yes",Table3[[#This Row],[Column3]],"")</f>
        <v/>
      </c>
      <c r="AS780" s="45" t="str">
        <f>IF(Table3[[#This Row],[26]]="yes",Table3[[#This Row],[Column4]],"")</f>
        <v/>
      </c>
      <c r="AT780" s="45" t="str">
        <f>IF(Table3[[#This Row],[51]]="yes",Table3[[#This Row],[Column5]],"")</f>
        <v/>
      </c>
      <c r="AU780" s="29" t="str">
        <f>IF(COUNTBLANK(Table3[[#This Row],[Date 1]:[Date 8]])=7,IF(Table3[[#This Row],[Column9]]&lt;&gt;"",IF(SUM(L780:S780)&lt;&gt;0,Table3[[#This Row],[Column9]],""),""),(SUBSTITUTE(TRIM(SUBSTITUTE(AO780&amp;","&amp;AP780&amp;","&amp;AQ780&amp;","&amp;AR780&amp;","&amp;AS780&amp;","&amp;AT780&amp;",",","," "))," ",", ")))</f>
        <v/>
      </c>
      <c r="AV780" s="35" t="str">
        <f>IF(COUNTBLANK(L780:AC780)&lt;&gt;13,IF(Table3[[#This Row],[Comments]]="Please order in multiples of 20. Minimum order of 100.",IF(COUNTBLANK(Table3[[#This Row],[Date 1]:[Order]])=12,"",1),1),IF(OR(F780="yes",G780="yes",H780="yes",I780="yes",J780="yes",K780="yes"="yes"),1,""))</f>
        <v/>
      </c>
    </row>
    <row r="781" spans="2:48" ht="36" thickBot="1" x14ac:dyDescent="0.4">
      <c r="B781" s="164">
        <v>90</v>
      </c>
      <c r="C781" s="16" t="s">
        <v>3370</v>
      </c>
      <c r="D781" s="32" t="s">
        <v>521</v>
      </c>
      <c r="E781" s="118"/>
      <c r="F781" s="119" t="s">
        <v>21</v>
      </c>
      <c r="G781" s="30" t="s">
        <v>21</v>
      </c>
      <c r="H781" s="30" t="s">
        <v>21</v>
      </c>
      <c r="I781" s="30" t="s">
        <v>21</v>
      </c>
      <c r="J781" s="30" t="s">
        <v>21</v>
      </c>
      <c r="K781" s="30" t="s">
        <v>128</v>
      </c>
      <c r="L781" s="22"/>
      <c r="M781" s="20"/>
      <c r="N781" s="20"/>
      <c r="O781" s="20"/>
      <c r="P781" s="20"/>
      <c r="Q781" s="20"/>
      <c r="R781" s="20"/>
      <c r="S781" s="120"/>
      <c r="T781" s="181" t="str">
        <f>Table3[[#This Row],[Column12]]</f>
        <v>Auto:</v>
      </c>
      <c r="U781" s="25"/>
      <c r="V781" s="51" t="str">
        <f>IF(Table3[[#This Row],[TagOrderMethod]]="Ratio:","plants per 1 tag",IF(Table3[[#This Row],[TagOrderMethod]]="tags included","",IF(Table3[[#This Row],[TagOrderMethod]]="Qty:","tags",IF(Table3[[#This Row],[TagOrderMethod]]="Auto:",IF(U781&lt;&gt;"","tags","")))))</f>
        <v/>
      </c>
      <c r="W781" s="17">
        <v>50</v>
      </c>
      <c r="X781" s="17" t="str">
        <f>IF(ISNUMBER(SEARCH("tag",Table3[[#This Row],[Notes]])), "Yes", "No")</f>
        <v>No</v>
      </c>
      <c r="Y781" s="17" t="str">
        <f>IF(Table3[[#This Row],[Column11]]="yes","tags included","Auto:")</f>
        <v>Auto:</v>
      </c>
      <c r="Z7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Row],[TagOrderMethod]]="Auto:",IF(U781&gt;0,U781,IF(COUNTBLANK(L781:S781)=8,"",(IF(Table3[[#This Row],[Column11]]&lt;&gt;"no",Table3[[#This Row],[Size]]*(SUM(Table3[[#This Row],[Date 1]:[Date 8]])),"")))),""))),(Table3[[#This Row],[Bundle]])),"")</f>
        <v/>
      </c>
      <c r="AB781" s="94" t="str">
        <f t="shared" si="13"/>
        <v/>
      </c>
      <c r="AC781" s="75"/>
      <c r="AD781" s="42"/>
      <c r="AE781" s="43"/>
      <c r="AF781" s="44"/>
      <c r="AG781" s="134" t="s">
        <v>21</v>
      </c>
      <c r="AH781" s="134" t="s">
        <v>21</v>
      </c>
      <c r="AI781" s="134" t="s">
        <v>21</v>
      </c>
      <c r="AJ781" s="134" t="s">
        <v>21</v>
      </c>
      <c r="AK781" s="134" t="s">
        <v>21</v>
      </c>
      <c r="AL781" s="134" t="s">
        <v>5384</v>
      </c>
      <c r="AM781" s="134" t="b">
        <f>IF(AND(Table3[[#This Row],[Column68]]=TRUE,COUNTBLANK(Table3[[#This Row],[Date 1]:[Date 8]])=8),TRUE,FALSE)</f>
        <v>0</v>
      </c>
      <c r="AN781" s="134" t="b">
        <f>COUNTIF(Table3[[#This Row],[512]:[51]],"yes")&gt;0</f>
        <v>0</v>
      </c>
      <c r="AO781" s="45" t="str">
        <f>IF(Table3[[#This Row],[512]]="yes",Table3[[#This Row],[Column1]],"")</f>
        <v/>
      </c>
      <c r="AP781" s="45" t="str">
        <f>IF(Table3[[#This Row],[250]]="yes",Table3[[#This Row],[Column1.5]],"")</f>
        <v/>
      </c>
      <c r="AQ781" s="45" t="str">
        <f>IF(Table3[[#This Row],[288]]="yes",Table3[[#This Row],[Column2]],"")</f>
        <v/>
      </c>
      <c r="AR781" s="45" t="str">
        <f>IF(Table3[[#This Row],[144]]="yes",Table3[[#This Row],[Column3]],"")</f>
        <v/>
      </c>
      <c r="AS781" s="45" t="str">
        <f>IF(Table3[[#This Row],[26]]="yes",Table3[[#This Row],[Column4]],"")</f>
        <v/>
      </c>
      <c r="AT781" s="45" t="str">
        <f>IF(Table3[[#This Row],[51]]="yes",Table3[[#This Row],[Column5]],"")</f>
        <v/>
      </c>
      <c r="AU781" s="29" t="str">
        <f>IF(COUNTBLANK(Table3[[#This Row],[Date 1]:[Date 8]])=7,IF(Table3[[#This Row],[Column9]]&lt;&gt;"",IF(SUM(L781:S781)&lt;&gt;0,Table3[[#This Row],[Column9]],""),""),(SUBSTITUTE(TRIM(SUBSTITUTE(AO781&amp;","&amp;AP781&amp;","&amp;AQ781&amp;","&amp;AR781&amp;","&amp;AS781&amp;","&amp;AT781&amp;",",","," "))," ",", ")))</f>
        <v/>
      </c>
      <c r="AV781" s="35" t="str">
        <f>IF(COUNTBLANK(L781:AC781)&lt;&gt;13,IF(Table3[[#This Row],[Comments]]="Please order in multiples of 20. Minimum order of 100.",IF(COUNTBLANK(Table3[[#This Row],[Date 1]:[Order]])=12,"",1),1),IF(OR(F781="yes",G781="yes",H781="yes",I781="yes",J781="yes",K781="yes"="yes"),1,""))</f>
        <v/>
      </c>
    </row>
    <row r="782" spans="2:48" ht="36" thickBot="1" x14ac:dyDescent="0.4">
      <c r="B782" s="164">
        <v>95</v>
      </c>
      <c r="C782" s="16" t="s">
        <v>3370</v>
      </c>
      <c r="D782" s="32" t="s">
        <v>522</v>
      </c>
      <c r="E782" s="118"/>
      <c r="F782" s="119" t="s">
        <v>21</v>
      </c>
      <c r="G782" s="30" t="s">
        <v>21</v>
      </c>
      <c r="H782" s="30" t="s">
        <v>21</v>
      </c>
      <c r="I782" s="30" t="s">
        <v>21</v>
      </c>
      <c r="J782" s="30" t="s">
        <v>21</v>
      </c>
      <c r="K782" s="30" t="s">
        <v>128</v>
      </c>
      <c r="L782" s="22"/>
      <c r="M782" s="20"/>
      <c r="N782" s="20"/>
      <c r="O782" s="20"/>
      <c r="P782" s="20"/>
      <c r="Q782" s="20"/>
      <c r="R782" s="20"/>
      <c r="S782" s="120"/>
      <c r="T782" s="181" t="str">
        <f>Table3[[#This Row],[Column12]]</f>
        <v>Auto:</v>
      </c>
      <c r="U782" s="25"/>
      <c r="V782" s="51" t="str">
        <f>IF(Table3[[#This Row],[TagOrderMethod]]="Ratio:","plants per 1 tag",IF(Table3[[#This Row],[TagOrderMethod]]="tags included","",IF(Table3[[#This Row],[TagOrderMethod]]="Qty:","tags",IF(Table3[[#This Row],[TagOrderMethod]]="Auto:",IF(U782&lt;&gt;"","tags","")))))</f>
        <v/>
      </c>
      <c r="W782" s="17">
        <v>50</v>
      </c>
      <c r="X782" s="17" t="str">
        <f>IF(ISNUMBER(SEARCH("tag",Table3[[#This Row],[Notes]])), "Yes", "No")</f>
        <v>No</v>
      </c>
      <c r="Y782" s="17" t="str">
        <f>IF(Table3[[#This Row],[Column11]]="yes","tags included","Auto:")</f>
        <v>Auto:</v>
      </c>
      <c r="Z7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Row],[TagOrderMethod]]="Auto:",IF(U782&gt;0,U782,IF(COUNTBLANK(L782:S782)=8,"",(IF(Table3[[#This Row],[Column11]]&lt;&gt;"no",Table3[[#This Row],[Size]]*(SUM(Table3[[#This Row],[Date 1]:[Date 8]])),"")))),""))),(Table3[[#This Row],[Bundle]])),"")</f>
        <v/>
      </c>
      <c r="AB782" s="94" t="str">
        <f t="shared" si="13"/>
        <v/>
      </c>
      <c r="AC782" s="75"/>
      <c r="AD782" s="42"/>
      <c r="AE782" s="43"/>
      <c r="AF782" s="44"/>
      <c r="AG782" s="134" t="s">
        <v>21</v>
      </c>
      <c r="AH782" s="134" t="s">
        <v>21</v>
      </c>
      <c r="AI782" s="134" t="s">
        <v>21</v>
      </c>
      <c r="AJ782" s="134" t="s">
        <v>21</v>
      </c>
      <c r="AK782" s="134" t="s">
        <v>21</v>
      </c>
      <c r="AL782" s="134" t="s">
        <v>5385</v>
      </c>
      <c r="AM782" s="134" t="b">
        <f>IF(AND(Table3[[#This Row],[Column68]]=TRUE,COUNTBLANK(Table3[[#This Row],[Date 1]:[Date 8]])=8),TRUE,FALSE)</f>
        <v>0</v>
      </c>
      <c r="AN782" s="134" t="b">
        <f>COUNTIF(Table3[[#This Row],[512]:[51]],"yes")&gt;0</f>
        <v>0</v>
      </c>
      <c r="AO782" s="45" t="str">
        <f>IF(Table3[[#This Row],[512]]="yes",Table3[[#This Row],[Column1]],"")</f>
        <v/>
      </c>
      <c r="AP782" s="45" t="str">
        <f>IF(Table3[[#This Row],[250]]="yes",Table3[[#This Row],[Column1.5]],"")</f>
        <v/>
      </c>
      <c r="AQ782" s="45" t="str">
        <f>IF(Table3[[#This Row],[288]]="yes",Table3[[#This Row],[Column2]],"")</f>
        <v/>
      </c>
      <c r="AR782" s="45" t="str">
        <f>IF(Table3[[#This Row],[144]]="yes",Table3[[#This Row],[Column3]],"")</f>
        <v/>
      </c>
      <c r="AS782" s="45" t="str">
        <f>IF(Table3[[#This Row],[26]]="yes",Table3[[#This Row],[Column4]],"")</f>
        <v/>
      </c>
      <c r="AT782" s="45" t="str">
        <f>IF(Table3[[#This Row],[51]]="yes",Table3[[#This Row],[Column5]],"")</f>
        <v/>
      </c>
      <c r="AU782" s="29" t="str">
        <f>IF(COUNTBLANK(Table3[[#This Row],[Date 1]:[Date 8]])=7,IF(Table3[[#This Row],[Column9]]&lt;&gt;"",IF(SUM(L782:S782)&lt;&gt;0,Table3[[#This Row],[Column9]],""),""),(SUBSTITUTE(TRIM(SUBSTITUTE(AO782&amp;","&amp;AP782&amp;","&amp;AQ782&amp;","&amp;AR782&amp;","&amp;AS782&amp;","&amp;AT782&amp;",",","," "))," ",", ")))</f>
        <v/>
      </c>
      <c r="AV782" s="35" t="str">
        <f>IF(COUNTBLANK(L782:AC782)&lt;&gt;13,IF(Table3[[#This Row],[Comments]]="Please order in multiples of 20. Minimum order of 100.",IF(COUNTBLANK(Table3[[#This Row],[Date 1]:[Order]])=12,"",1),1),IF(OR(F782="yes",G782="yes",H782="yes",I782="yes",J782="yes",K782="yes"="yes"),1,""))</f>
        <v/>
      </c>
    </row>
    <row r="783" spans="2:48" ht="36" thickBot="1" x14ac:dyDescent="0.4">
      <c r="B783" s="164">
        <v>100</v>
      </c>
      <c r="C783" s="16" t="s">
        <v>3370</v>
      </c>
      <c r="D783" s="32" t="s">
        <v>2368</v>
      </c>
      <c r="E783" s="118"/>
      <c r="F783" s="119" t="s">
        <v>21</v>
      </c>
      <c r="G783" s="30" t="s">
        <v>21</v>
      </c>
      <c r="H783" s="30" t="s">
        <v>21</v>
      </c>
      <c r="I783" s="30" t="s">
        <v>21</v>
      </c>
      <c r="J783" s="30" t="s">
        <v>21</v>
      </c>
      <c r="K783" s="30" t="s">
        <v>128</v>
      </c>
      <c r="L783" s="22"/>
      <c r="M783" s="20"/>
      <c r="N783" s="20"/>
      <c r="O783" s="20"/>
      <c r="P783" s="20"/>
      <c r="Q783" s="20"/>
      <c r="R783" s="20"/>
      <c r="S783" s="120"/>
      <c r="T783" s="181" t="str">
        <f>Table3[[#This Row],[Column12]]</f>
        <v>Auto:</v>
      </c>
      <c r="U783" s="25"/>
      <c r="V783" s="51" t="str">
        <f>IF(Table3[[#This Row],[TagOrderMethod]]="Ratio:","plants per 1 tag",IF(Table3[[#This Row],[TagOrderMethod]]="tags included","",IF(Table3[[#This Row],[TagOrderMethod]]="Qty:","tags",IF(Table3[[#This Row],[TagOrderMethod]]="Auto:",IF(U783&lt;&gt;"","tags","")))))</f>
        <v/>
      </c>
      <c r="W783" s="17">
        <v>50</v>
      </c>
      <c r="X783" s="17" t="str">
        <f>IF(ISNUMBER(SEARCH("tag",Table3[[#This Row],[Notes]])), "Yes", "No")</f>
        <v>No</v>
      </c>
      <c r="Y783" s="17" t="str">
        <f>IF(Table3[[#This Row],[Column11]]="yes","tags included","Auto:")</f>
        <v>Auto:</v>
      </c>
      <c r="Z7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Row],[TagOrderMethod]]="Auto:",IF(U783&gt;0,U783,IF(COUNTBLANK(L783:S783)=8,"",(IF(Table3[[#This Row],[Column11]]&lt;&gt;"no",Table3[[#This Row],[Size]]*(SUM(Table3[[#This Row],[Date 1]:[Date 8]])),"")))),""))),(Table3[[#This Row],[Bundle]])),"")</f>
        <v/>
      </c>
      <c r="AB783" s="94" t="str">
        <f t="shared" si="13"/>
        <v/>
      </c>
      <c r="AC783" s="75"/>
      <c r="AD783" s="42"/>
      <c r="AE783" s="43"/>
      <c r="AF783" s="44"/>
      <c r="AG783" s="134" t="s">
        <v>21</v>
      </c>
      <c r="AH783" s="134" t="s">
        <v>21</v>
      </c>
      <c r="AI783" s="134" t="s">
        <v>21</v>
      </c>
      <c r="AJ783" s="134" t="s">
        <v>21</v>
      </c>
      <c r="AK783" s="134" t="s">
        <v>21</v>
      </c>
      <c r="AL783" s="134" t="s">
        <v>3043</v>
      </c>
      <c r="AM783" s="134" t="b">
        <f>IF(AND(Table3[[#This Row],[Column68]]=TRUE,COUNTBLANK(Table3[[#This Row],[Date 1]:[Date 8]])=8),TRUE,FALSE)</f>
        <v>0</v>
      </c>
      <c r="AN783" s="134" t="b">
        <f>COUNTIF(Table3[[#This Row],[512]:[51]],"yes")&gt;0</f>
        <v>0</v>
      </c>
      <c r="AO783" s="45" t="str">
        <f>IF(Table3[[#This Row],[512]]="yes",Table3[[#This Row],[Column1]],"")</f>
        <v/>
      </c>
      <c r="AP783" s="45" t="str">
        <f>IF(Table3[[#This Row],[250]]="yes",Table3[[#This Row],[Column1.5]],"")</f>
        <v/>
      </c>
      <c r="AQ783" s="45" t="str">
        <f>IF(Table3[[#This Row],[288]]="yes",Table3[[#This Row],[Column2]],"")</f>
        <v/>
      </c>
      <c r="AR783" s="45" t="str">
        <f>IF(Table3[[#This Row],[144]]="yes",Table3[[#This Row],[Column3]],"")</f>
        <v/>
      </c>
      <c r="AS783" s="45" t="str">
        <f>IF(Table3[[#This Row],[26]]="yes",Table3[[#This Row],[Column4]],"")</f>
        <v/>
      </c>
      <c r="AT783" s="45" t="str">
        <f>IF(Table3[[#This Row],[51]]="yes",Table3[[#This Row],[Column5]],"")</f>
        <v/>
      </c>
      <c r="AU783" s="29" t="str">
        <f>IF(COUNTBLANK(Table3[[#This Row],[Date 1]:[Date 8]])=7,IF(Table3[[#This Row],[Column9]]&lt;&gt;"",IF(SUM(L783:S783)&lt;&gt;0,Table3[[#This Row],[Column9]],""),""),(SUBSTITUTE(TRIM(SUBSTITUTE(AO783&amp;","&amp;AP783&amp;","&amp;AQ783&amp;","&amp;AR783&amp;","&amp;AS783&amp;","&amp;AT783&amp;",",","," "))," ",", ")))</f>
        <v/>
      </c>
      <c r="AV783" s="35" t="str">
        <f>IF(COUNTBLANK(L783:AC783)&lt;&gt;13,IF(Table3[[#This Row],[Comments]]="Please order in multiples of 20. Minimum order of 100.",IF(COUNTBLANK(Table3[[#This Row],[Date 1]:[Order]])=12,"",1),1),IF(OR(F783="yes",G783="yes",H783="yes",I783="yes",J783="yes",K783="yes"="yes"),1,""))</f>
        <v/>
      </c>
    </row>
    <row r="784" spans="2:48" ht="36" thickBot="1" x14ac:dyDescent="0.4">
      <c r="B784" s="164">
        <v>105</v>
      </c>
      <c r="C784" s="16" t="s">
        <v>3370</v>
      </c>
      <c r="D784" s="32" t="s">
        <v>523</v>
      </c>
      <c r="E784" s="118"/>
      <c r="F784" s="119" t="s">
        <v>21</v>
      </c>
      <c r="G784" s="30" t="s">
        <v>21</v>
      </c>
      <c r="H784" s="30" t="s">
        <v>21</v>
      </c>
      <c r="I784" s="30" t="s">
        <v>21</v>
      </c>
      <c r="J784" s="30" t="s">
        <v>21</v>
      </c>
      <c r="K784" s="30" t="s">
        <v>128</v>
      </c>
      <c r="L784" s="22"/>
      <c r="M784" s="20"/>
      <c r="N784" s="20"/>
      <c r="O784" s="20"/>
      <c r="P784" s="20"/>
      <c r="Q784" s="20"/>
      <c r="R784" s="20"/>
      <c r="S784" s="120"/>
      <c r="T784" s="181" t="str">
        <f>Table3[[#This Row],[Column12]]</f>
        <v>Auto:</v>
      </c>
      <c r="U784" s="25"/>
      <c r="V784" s="51" t="str">
        <f>IF(Table3[[#This Row],[TagOrderMethod]]="Ratio:","plants per 1 tag",IF(Table3[[#This Row],[TagOrderMethod]]="tags included","",IF(Table3[[#This Row],[TagOrderMethod]]="Qty:","tags",IF(Table3[[#This Row],[TagOrderMethod]]="Auto:",IF(U784&lt;&gt;"","tags","")))))</f>
        <v/>
      </c>
      <c r="W784" s="17">
        <v>50</v>
      </c>
      <c r="X784" s="17" t="str">
        <f>IF(ISNUMBER(SEARCH("tag",Table3[[#This Row],[Notes]])), "Yes", "No")</f>
        <v>No</v>
      </c>
      <c r="Y784" s="17" t="str">
        <f>IF(Table3[[#This Row],[Column11]]="yes","tags included","Auto:")</f>
        <v>Auto:</v>
      </c>
      <c r="Z7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Row],[TagOrderMethod]]="Auto:",IF(U784&gt;0,U784,IF(COUNTBLANK(L784:S784)=8,"",(IF(Table3[[#This Row],[Column11]]&lt;&gt;"no",Table3[[#This Row],[Size]]*(SUM(Table3[[#This Row],[Date 1]:[Date 8]])),"")))),""))),(Table3[[#This Row],[Bundle]])),"")</f>
        <v/>
      </c>
      <c r="AB784" s="94" t="str">
        <f t="shared" si="13"/>
        <v/>
      </c>
      <c r="AC784" s="75"/>
      <c r="AD784" s="42"/>
      <c r="AE784" s="43"/>
      <c r="AF784" s="44"/>
      <c r="AG784" s="134" t="s">
        <v>21</v>
      </c>
      <c r="AH784" s="134" t="s">
        <v>21</v>
      </c>
      <c r="AI784" s="134" t="s">
        <v>21</v>
      </c>
      <c r="AJ784" s="134" t="s">
        <v>21</v>
      </c>
      <c r="AK784" s="134" t="s">
        <v>21</v>
      </c>
      <c r="AL784" s="134" t="s">
        <v>1709</v>
      </c>
      <c r="AM784" s="134" t="b">
        <f>IF(AND(Table3[[#This Row],[Column68]]=TRUE,COUNTBLANK(Table3[[#This Row],[Date 1]:[Date 8]])=8),TRUE,FALSE)</f>
        <v>0</v>
      </c>
      <c r="AN784" s="134" t="b">
        <f>COUNTIF(Table3[[#This Row],[512]:[51]],"yes")&gt;0</f>
        <v>0</v>
      </c>
      <c r="AO784" s="45" t="str">
        <f>IF(Table3[[#This Row],[512]]="yes",Table3[[#This Row],[Column1]],"")</f>
        <v/>
      </c>
      <c r="AP784" s="45" t="str">
        <f>IF(Table3[[#This Row],[250]]="yes",Table3[[#This Row],[Column1.5]],"")</f>
        <v/>
      </c>
      <c r="AQ784" s="45" t="str">
        <f>IF(Table3[[#This Row],[288]]="yes",Table3[[#This Row],[Column2]],"")</f>
        <v/>
      </c>
      <c r="AR784" s="45" t="str">
        <f>IF(Table3[[#This Row],[144]]="yes",Table3[[#This Row],[Column3]],"")</f>
        <v/>
      </c>
      <c r="AS784" s="45" t="str">
        <f>IF(Table3[[#This Row],[26]]="yes",Table3[[#This Row],[Column4]],"")</f>
        <v/>
      </c>
      <c r="AT784" s="45" t="str">
        <f>IF(Table3[[#This Row],[51]]="yes",Table3[[#This Row],[Column5]],"")</f>
        <v/>
      </c>
      <c r="AU784" s="29" t="str">
        <f>IF(COUNTBLANK(Table3[[#This Row],[Date 1]:[Date 8]])=7,IF(Table3[[#This Row],[Column9]]&lt;&gt;"",IF(SUM(L784:S784)&lt;&gt;0,Table3[[#This Row],[Column9]],""),""),(SUBSTITUTE(TRIM(SUBSTITUTE(AO784&amp;","&amp;AP784&amp;","&amp;AQ784&amp;","&amp;AR784&amp;","&amp;AS784&amp;","&amp;AT784&amp;",",","," "))," ",", ")))</f>
        <v/>
      </c>
      <c r="AV784" s="35" t="str">
        <f>IF(COUNTBLANK(L784:AC784)&lt;&gt;13,IF(Table3[[#This Row],[Comments]]="Please order in multiples of 20. Minimum order of 100.",IF(COUNTBLANK(Table3[[#This Row],[Date 1]:[Order]])=12,"",1),1),IF(OR(F784="yes",G784="yes",H784="yes",I784="yes",J784="yes",K784="yes"="yes"),1,""))</f>
        <v/>
      </c>
    </row>
    <row r="785" spans="2:48" ht="36" thickBot="1" x14ac:dyDescent="0.4">
      <c r="B785" s="164">
        <v>120</v>
      </c>
      <c r="C785" s="16" t="s">
        <v>3370</v>
      </c>
      <c r="D785" s="32" t="s">
        <v>3377</v>
      </c>
      <c r="E785" s="118"/>
      <c r="F785" s="119" t="s">
        <v>21</v>
      </c>
      <c r="G785" s="30" t="s">
        <v>21</v>
      </c>
      <c r="H785" s="30" t="s">
        <v>21</v>
      </c>
      <c r="I785" s="30" t="s">
        <v>21</v>
      </c>
      <c r="J785" s="30" t="s">
        <v>128</v>
      </c>
      <c r="K785" s="30" t="s">
        <v>21</v>
      </c>
      <c r="L785" s="22"/>
      <c r="M785" s="20"/>
      <c r="N785" s="20"/>
      <c r="O785" s="20"/>
      <c r="P785" s="20"/>
      <c r="Q785" s="20"/>
      <c r="R785" s="20"/>
      <c r="S785" s="120"/>
      <c r="T785" s="181" t="str">
        <f>Table3[[#This Row],[Column12]]</f>
        <v>Auto:</v>
      </c>
      <c r="U785" s="25"/>
      <c r="V785" s="51" t="str">
        <f>IF(Table3[[#This Row],[TagOrderMethod]]="Ratio:","plants per 1 tag",IF(Table3[[#This Row],[TagOrderMethod]]="tags included","",IF(Table3[[#This Row],[TagOrderMethod]]="Qty:","tags",IF(Table3[[#This Row],[TagOrderMethod]]="Auto:",IF(U785&lt;&gt;"","tags","")))))</f>
        <v/>
      </c>
      <c r="W785" s="17">
        <v>50</v>
      </c>
      <c r="X785" s="17" t="str">
        <f>IF(ISNUMBER(SEARCH("tag",Table3[[#This Row],[Notes]])), "Yes", "No")</f>
        <v>No</v>
      </c>
      <c r="Y785" s="17" t="str">
        <f>IF(Table3[[#This Row],[Column11]]="yes","tags included","Auto:")</f>
        <v>Auto:</v>
      </c>
      <c r="Z7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Row],[TagOrderMethod]]="Auto:",IF(U785&gt;0,U785,IF(COUNTBLANK(L785:S785)=8,"",(IF(Table3[[#This Row],[Column11]]&lt;&gt;"no",Table3[[#This Row],[Size]]*(SUM(Table3[[#This Row],[Date 1]:[Date 8]])),"")))),""))),(Table3[[#This Row],[Bundle]])),"")</f>
        <v/>
      </c>
      <c r="AB785" s="94" t="str">
        <f t="shared" si="13"/>
        <v/>
      </c>
      <c r="AC785" s="75"/>
      <c r="AD785" s="42"/>
      <c r="AE785" s="43"/>
      <c r="AF785" s="44"/>
      <c r="AG785" s="134" t="s">
        <v>21</v>
      </c>
      <c r="AH785" s="134" t="s">
        <v>21</v>
      </c>
      <c r="AI785" s="134" t="s">
        <v>21</v>
      </c>
      <c r="AJ785" s="134" t="s">
        <v>21</v>
      </c>
      <c r="AK785" s="134" t="s">
        <v>3044</v>
      </c>
      <c r="AL785" s="134" t="s">
        <v>21</v>
      </c>
      <c r="AM785" s="134" t="b">
        <f>IF(AND(Table3[[#This Row],[Column68]]=TRUE,COUNTBLANK(Table3[[#This Row],[Date 1]:[Date 8]])=8),TRUE,FALSE)</f>
        <v>0</v>
      </c>
      <c r="AN785" s="134" t="b">
        <f>COUNTIF(Table3[[#This Row],[512]:[51]],"yes")&gt;0</f>
        <v>0</v>
      </c>
      <c r="AO785" s="45" t="str">
        <f>IF(Table3[[#This Row],[512]]="yes",Table3[[#This Row],[Column1]],"")</f>
        <v/>
      </c>
      <c r="AP785" s="45" t="str">
        <f>IF(Table3[[#This Row],[250]]="yes",Table3[[#This Row],[Column1.5]],"")</f>
        <v/>
      </c>
      <c r="AQ785" s="45" t="str">
        <f>IF(Table3[[#This Row],[288]]="yes",Table3[[#This Row],[Column2]],"")</f>
        <v/>
      </c>
      <c r="AR785" s="45" t="str">
        <f>IF(Table3[[#This Row],[144]]="yes",Table3[[#This Row],[Column3]],"")</f>
        <v/>
      </c>
      <c r="AS785" s="45" t="str">
        <f>IF(Table3[[#This Row],[26]]="yes",Table3[[#This Row],[Column4]],"")</f>
        <v/>
      </c>
      <c r="AT785" s="45" t="str">
        <f>IF(Table3[[#This Row],[51]]="yes",Table3[[#This Row],[Column5]],"")</f>
        <v/>
      </c>
      <c r="AU785" s="29" t="str">
        <f>IF(COUNTBLANK(Table3[[#This Row],[Date 1]:[Date 8]])=7,IF(Table3[[#This Row],[Column9]]&lt;&gt;"",IF(SUM(L785:S785)&lt;&gt;0,Table3[[#This Row],[Column9]],""),""),(SUBSTITUTE(TRIM(SUBSTITUTE(AO785&amp;","&amp;AP785&amp;","&amp;AQ785&amp;","&amp;AR785&amp;","&amp;AS785&amp;","&amp;AT785&amp;",",","," "))," ",", ")))</f>
        <v/>
      </c>
      <c r="AV785" s="35" t="str">
        <f>IF(COUNTBLANK(L785:AC785)&lt;&gt;13,IF(Table3[[#This Row],[Comments]]="Please order in multiples of 20. Minimum order of 100.",IF(COUNTBLANK(Table3[[#This Row],[Date 1]:[Order]])=12,"",1),1),IF(OR(F785="yes",G785="yes",H785="yes",I785="yes",J785="yes",K785="yes"="yes"),1,""))</f>
        <v/>
      </c>
    </row>
    <row r="786" spans="2:48" ht="36" thickBot="1" x14ac:dyDescent="0.4">
      <c r="B786" s="164">
        <v>125</v>
      </c>
      <c r="C786" s="16" t="s">
        <v>3370</v>
      </c>
      <c r="D786" s="32" t="s">
        <v>3378</v>
      </c>
      <c r="E786" s="118"/>
      <c r="F786" s="119" t="s">
        <v>21</v>
      </c>
      <c r="G786" s="30" t="s">
        <v>21</v>
      </c>
      <c r="H786" s="30" t="s">
        <v>21</v>
      </c>
      <c r="I786" s="30" t="s">
        <v>21</v>
      </c>
      <c r="J786" s="30" t="s">
        <v>128</v>
      </c>
      <c r="K786" s="30" t="s">
        <v>21</v>
      </c>
      <c r="L786" s="22"/>
      <c r="M786" s="20"/>
      <c r="N786" s="20"/>
      <c r="O786" s="20"/>
      <c r="P786" s="20"/>
      <c r="Q786" s="20"/>
      <c r="R786" s="20"/>
      <c r="S786" s="120"/>
      <c r="T786" s="181" t="str">
        <f>Table3[[#This Row],[Column12]]</f>
        <v>Auto:</v>
      </c>
      <c r="U786" s="25"/>
      <c r="V786" s="51" t="str">
        <f>IF(Table3[[#This Row],[TagOrderMethod]]="Ratio:","plants per 1 tag",IF(Table3[[#This Row],[TagOrderMethod]]="tags included","",IF(Table3[[#This Row],[TagOrderMethod]]="Qty:","tags",IF(Table3[[#This Row],[TagOrderMethod]]="Auto:",IF(U786&lt;&gt;"","tags","")))))</f>
        <v/>
      </c>
      <c r="W786" s="17">
        <v>50</v>
      </c>
      <c r="X786" s="17" t="str">
        <f>IF(ISNUMBER(SEARCH("tag",Table3[[#This Row],[Notes]])), "Yes", "No")</f>
        <v>No</v>
      </c>
      <c r="Y786" s="17" t="str">
        <f>IF(Table3[[#This Row],[Column11]]="yes","tags included","Auto:")</f>
        <v>Auto:</v>
      </c>
      <c r="Z7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Row],[TagOrderMethod]]="Auto:",IF(U786&gt;0,U786,IF(COUNTBLANK(L786:S786)=8,"",(IF(Table3[[#This Row],[Column11]]&lt;&gt;"no",Table3[[#This Row],[Size]]*(SUM(Table3[[#This Row],[Date 1]:[Date 8]])),"")))),""))),(Table3[[#This Row],[Bundle]])),"")</f>
        <v/>
      </c>
      <c r="AB786" s="94" t="str">
        <f t="shared" si="13"/>
        <v/>
      </c>
      <c r="AC786" s="75"/>
      <c r="AD786" s="42"/>
      <c r="AE786" s="43"/>
      <c r="AF786" s="44"/>
      <c r="AG786" s="134" t="s">
        <v>21</v>
      </c>
      <c r="AH786" s="134" t="s">
        <v>21</v>
      </c>
      <c r="AI786" s="134" t="s">
        <v>21</v>
      </c>
      <c r="AJ786" s="134" t="s">
        <v>21</v>
      </c>
      <c r="AK786" s="134" t="s">
        <v>3045</v>
      </c>
      <c r="AL786" s="134" t="s">
        <v>21</v>
      </c>
      <c r="AM786" s="134" t="b">
        <f>IF(AND(Table3[[#This Row],[Column68]]=TRUE,COUNTBLANK(Table3[[#This Row],[Date 1]:[Date 8]])=8),TRUE,FALSE)</f>
        <v>0</v>
      </c>
      <c r="AN786" s="134" t="b">
        <f>COUNTIF(Table3[[#This Row],[512]:[51]],"yes")&gt;0</f>
        <v>0</v>
      </c>
      <c r="AO786" s="45" t="str">
        <f>IF(Table3[[#This Row],[512]]="yes",Table3[[#This Row],[Column1]],"")</f>
        <v/>
      </c>
      <c r="AP786" s="45" t="str">
        <f>IF(Table3[[#This Row],[250]]="yes",Table3[[#This Row],[Column1.5]],"")</f>
        <v/>
      </c>
      <c r="AQ786" s="45" t="str">
        <f>IF(Table3[[#This Row],[288]]="yes",Table3[[#This Row],[Column2]],"")</f>
        <v/>
      </c>
      <c r="AR786" s="45" t="str">
        <f>IF(Table3[[#This Row],[144]]="yes",Table3[[#This Row],[Column3]],"")</f>
        <v/>
      </c>
      <c r="AS786" s="45" t="str">
        <f>IF(Table3[[#This Row],[26]]="yes",Table3[[#This Row],[Column4]],"")</f>
        <v/>
      </c>
      <c r="AT786" s="45" t="str">
        <f>IF(Table3[[#This Row],[51]]="yes",Table3[[#This Row],[Column5]],"")</f>
        <v/>
      </c>
      <c r="AU786" s="29" t="str">
        <f>IF(COUNTBLANK(Table3[[#This Row],[Date 1]:[Date 8]])=7,IF(Table3[[#This Row],[Column9]]&lt;&gt;"",IF(SUM(L786:S786)&lt;&gt;0,Table3[[#This Row],[Column9]],""),""),(SUBSTITUTE(TRIM(SUBSTITUTE(AO786&amp;","&amp;AP786&amp;","&amp;AQ786&amp;","&amp;AR786&amp;","&amp;AS786&amp;","&amp;AT786&amp;",",","," "))," ",", ")))</f>
        <v/>
      </c>
      <c r="AV786" s="35" t="str">
        <f>IF(COUNTBLANK(L786:AC786)&lt;&gt;13,IF(Table3[[#This Row],[Comments]]="Please order in multiples of 20. Minimum order of 100.",IF(COUNTBLANK(Table3[[#This Row],[Date 1]:[Order]])=12,"",1),1),IF(OR(F786="yes",G786="yes",H786="yes",I786="yes",J786="yes",K786="yes"="yes"),1,""))</f>
        <v/>
      </c>
    </row>
    <row r="787" spans="2:48" ht="36" thickBot="1" x14ac:dyDescent="0.4">
      <c r="B787" s="164">
        <v>130</v>
      </c>
      <c r="C787" s="16" t="s">
        <v>3370</v>
      </c>
      <c r="D787" s="32" t="s">
        <v>3379</v>
      </c>
      <c r="E787" s="118"/>
      <c r="F787" s="119" t="s">
        <v>21</v>
      </c>
      <c r="G787" s="30" t="s">
        <v>21</v>
      </c>
      <c r="H787" s="30" t="s">
        <v>21</v>
      </c>
      <c r="I787" s="30" t="s">
        <v>21</v>
      </c>
      <c r="J787" s="30" t="s">
        <v>128</v>
      </c>
      <c r="K787" s="30" t="s">
        <v>21</v>
      </c>
      <c r="L787" s="22"/>
      <c r="M787" s="20"/>
      <c r="N787" s="20"/>
      <c r="O787" s="20"/>
      <c r="P787" s="20"/>
      <c r="Q787" s="20"/>
      <c r="R787" s="20"/>
      <c r="S787" s="120"/>
      <c r="T787" s="181" t="str">
        <f>Table3[[#This Row],[Column12]]</f>
        <v>Auto:</v>
      </c>
      <c r="U787" s="25"/>
      <c r="V787" s="51" t="str">
        <f>IF(Table3[[#This Row],[TagOrderMethod]]="Ratio:","plants per 1 tag",IF(Table3[[#This Row],[TagOrderMethod]]="tags included","",IF(Table3[[#This Row],[TagOrderMethod]]="Qty:","tags",IF(Table3[[#This Row],[TagOrderMethod]]="Auto:",IF(U787&lt;&gt;"","tags","")))))</f>
        <v/>
      </c>
      <c r="W787" s="17">
        <v>50</v>
      </c>
      <c r="X787" s="17" t="str">
        <f>IF(ISNUMBER(SEARCH("tag",Table3[[#This Row],[Notes]])), "Yes", "No")</f>
        <v>No</v>
      </c>
      <c r="Y787" s="17" t="str">
        <f>IF(Table3[[#This Row],[Column11]]="yes","tags included","Auto:")</f>
        <v>Auto:</v>
      </c>
      <c r="Z7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Row],[TagOrderMethod]]="Auto:",IF(U787&gt;0,U787,IF(COUNTBLANK(L787:S787)=8,"",(IF(Table3[[#This Row],[Column11]]&lt;&gt;"no",Table3[[#This Row],[Size]]*(SUM(Table3[[#This Row],[Date 1]:[Date 8]])),"")))),""))),(Table3[[#This Row],[Bundle]])),"")</f>
        <v/>
      </c>
      <c r="AB787" s="94" t="str">
        <f t="shared" si="13"/>
        <v/>
      </c>
      <c r="AC787" s="75"/>
      <c r="AD787" s="42"/>
      <c r="AE787" s="43"/>
      <c r="AF787" s="44"/>
      <c r="AG787" s="134" t="s">
        <v>21</v>
      </c>
      <c r="AH787" s="134" t="s">
        <v>21</v>
      </c>
      <c r="AI787" s="134" t="s">
        <v>21</v>
      </c>
      <c r="AJ787" s="134" t="s">
        <v>21</v>
      </c>
      <c r="AK787" s="134" t="s">
        <v>5220</v>
      </c>
      <c r="AL787" s="134" t="s">
        <v>21</v>
      </c>
      <c r="AM787" s="134" t="b">
        <f>IF(AND(Table3[[#This Row],[Column68]]=TRUE,COUNTBLANK(Table3[[#This Row],[Date 1]:[Date 8]])=8),TRUE,FALSE)</f>
        <v>0</v>
      </c>
      <c r="AN787" s="134" t="b">
        <f>COUNTIF(Table3[[#This Row],[512]:[51]],"yes")&gt;0</f>
        <v>0</v>
      </c>
      <c r="AO787" s="45" t="str">
        <f>IF(Table3[[#This Row],[512]]="yes",Table3[[#This Row],[Column1]],"")</f>
        <v/>
      </c>
      <c r="AP787" s="45" t="str">
        <f>IF(Table3[[#This Row],[250]]="yes",Table3[[#This Row],[Column1.5]],"")</f>
        <v/>
      </c>
      <c r="AQ787" s="45" t="str">
        <f>IF(Table3[[#This Row],[288]]="yes",Table3[[#This Row],[Column2]],"")</f>
        <v/>
      </c>
      <c r="AR787" s="45" t="str">
        <f>IF(Table3[[#This Row],[144]]="yes",Table3[[#This Row],[Column3]],"")</f>
        <v/>
      </c>
      <c r="AS787" s="45" t="str">
        <f>IF(Table3[[#This Row],[26]]="yes",Table3[[#This Row],[Column4]],"")</f>
        <v/>
      </c>
      <c r="AT787" s="45" t="str">
        <f>IF(Table3[[#This Row],[51]]="yes",Table3[[#This Row],[Column5]],"")</f>
        <v/>
      </c>
      <c r="AU787" s="29" t="str">
        <f>IF(COUNTBLANK(Table3[[#This Row],[Date 1]:[Date 8]])=7,IF(Table3[[#This Row],[Column9]]&lt;&gt;"",IF(SUM(L787:S787)&lt;&gt;0,Table3[[#This Row],[Column9]],""),""),(SUBSTITUTE(TRIM(SUBSTITUTE(AO787&amp;","&amp;AP787&amp;","&amp;AQ787&amp;","&amp;AR787&amp;","&amp;AS787&amp;","&amp;AT787&amp;",",","," "))," ",", ")))</f>
        <v/>
      </c>
      <c r="AV787" s="35" t="str">
        <f>IF(COUNTBLANK(L787:AC787)&lt;&gt;13,IF(Table3[[#This Row],[Comments]]="Please order in multiples of 20. Minimum order of 100.",IF(COUNTBLANK(Table3[[#This Row],[Date 1]:[Order]])=12,"",1),1),IF(OR(F787="yes",G787="yes",H787="yes",I787="yes",J787="yes",K787="yes"="yes"),1,""))</f>
        <v/>
      </c>
    </row>
    <row r="788" spans="2:48" ht="36" thickBot="1" x14ac:dyDescent="0.4">
      <c r="B788" s="164">
        <v>145</v>
      </c>
      <c r="C788" s="16" t="s">
        <v>3370</v>
      </c>
      <c r="D788" s="32" t="s">
        <v>1038</v>
      </c>
      <c r="E788" s="118"/>
      <c r="F788" s="119" t="s">
        <v>21</v>
      </c>
      <c r="G788" s="30" t="s">
        <v>21</v>
      </c>
      <c r="H788" s="30" t="s">
        <v>21</v>
      </c>
      <c r="I788" s="30" t="s">
        <v>128</v>
      </c>
      <c r="J788" s="30" t="s">
        <v>21</v>
      </c>
      <c r="K788" s="30" t="s">
        <v>128</v>
      </c>
      <c r="L788" s="22"/>
      <c r="M788" s="20"/>
      <c r="N788" s="20"/>
      <c r="O788" s="20"/>
      <c r="P788" s="20"/>
      <c r="Q788" s="20"/>
      <c r="R788" s="20"/>
      <c r="S788" s="120"/>
      <c r="T788" s="181" t="str">
        <f>Table3[[#This Row],[Column12]]</f>
        <v>Auto:</v>
      </c>
      <c r="U788" s="25"/>
      <c r="V788" s="51" t="str">
        <f>IF(Table3[[#This Row],[TagOrderMethod]]="Ratio:","plants per 1 tag",IF(Table3[[#This Row],[TagOrderMethod]]="tags included","",IF(Table3[[#This Row],[TagOrderMethod]]="Qty:","tags",IF(Table3[[#This Row],[TagOrderMethod]]="Auto:",IF(U788&lt;&gt;"","tags","")))))</f>
        <v/>
      </c>
      <c r="W788" s="17">
        <v>50</v>
      </c>
      <c r="X788" s="17" t="str">
        <f>IF(ISNUMBER(SEARCH("tag",Table3[[#This Row],[Notes]])), "Yes", "No")</f>
        <v>No</v>
      </c>
      <c r="Y788" s="17" t="str">
        <f>IF(Table3[[#This Row],[Column11]]="yes","tags included","Auto:")</f>
        <v>Auto:</v>
      </c>
      <c r="Z7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Row],[TagOrderMethod]]="Auto:",IF(U788&gt;0,U788,IF(COUNTBLANK(L788:S788)=8,"",(IF(Table3[[#This Row],[Column11]]&lt;&gt;"no",Table3[[#This Row],[Size]]*(SUM(Table3[[#This Row],[Date 1]:[Date 8]])),"")))),""))),(Table3[[#This Row],[Bundle]])),"")</f>
        <v/>
      </c>
      <c r="AB788" s="94" t="str">
        <f t="shared" si="13"/>
        <v/>
      </c>
      <c r="AC788" s="75"/>
      <c r="AD788" s="42"/>
      <c r="AE788" s="43"/>
      <c r="AF788" s="44"/>
      <c r="AG788" s="134" t="s">
        <v>21</v>
      </c>
      <c r="AH788" s="134" t="s">
        <v>21</v>
      </c>
      <c r="AI788" s="134" t="s">
        <v>21</v>
      </c>
      <c r="AJ788" s="134" t="s">
        <v>5221</v>
      </c>
      <c r="AK788" s="134" t="s">
        <v>21</v>
      </c>
      <c r="AL788" s="134" t="s">
        <v>5386</v>
      </c>
      <c r="AM788" s="134" t="b">
        <f>IF(AND(Table3[[#This Row],[Column68]]=TRUE,COUNTBLANK(Table3[[#This Row],[Date 1]:[Date 8]])=8),TRUE,FALSE)</f>
        <v>0</v>
      </c>
      <c r="AN788" s="134" t="b">
        <f>COUNTIF(Table3[[#This Row],[512]:[51]],"yes")&gt;0</f>
        <v>0</v>
      </c>
      <c r="AO788" s="45" t="str">
        <f>IF(Table3[[#This Row],[512]]="yes",Table3[[#This Row],[Column1]],"")</f>
        <v/>
      </c>
      <c r="AP788" s="45" t="str">
        <f>IF(Table3[[#This Row],[250]]="yes",Table3[[#This Row],[Column1.5]],"")</f>
        <v/>
      </c>
      <c r="AQ788" s="45" t="str">
        <f>IF(Table3[[#This Row],[288]]="yes",Table3[[#This Row],[Column2]],"")</f>
        <v/>
      </c>
      <c r="AR788" s="45" t="str">
        <f>IF(Table3[[#This Row],[144]]="yes",Table3[[#This Row],[Column3]],"")</f>
        <v/>
      </c>
      <c r="AS788" s="45" t="str">
        <f>IF(Table3[[#This Row],[26]]="yes",Table3[[#This Row],[Column4]],"")</f>
        <v/>
      </c>
      <c r="AT788" s="45" t="str">
        <f>IF(Table3[[#This Row],[51]]="yes",Table3[[#This Row],[Column5]],"")</f>
        <v/>
      </c>
      <c r="AU788" s="29" t="str">
        <f>IF(COUNTBLANK(Table3[[#This Row],[Date 1]:[Date 8]])=7,IF(Table3[[#This Row],[Column9]]&lt;&gt;"",IF(SUM(L788:S788)&lt;&gt;0,Table3[[#This Row],[Column9]],""),""),(SUBSTITUTE(TRIM(SUBSTITUTE(AO788&amp;","&amp;AP788&amp;","&amp;AQ788&amp;","&amp;AR788&amp;","&amp;AS788&amp;","&amp;AT788&amp;",",","," "))," ",", ")))</f>
        <v/>
      </c>
      <c r="AV788" s="35" t="str">
        <f>IF(COUNTBLANK(L788:AC788)&lt;&gt;13,IF(Table3[[#This Row],[Comments]]="Please order in multiples of 20. Minimum order of 100.",IF(COUNTBLANK(Table3[[#This Row],[Date 1]:[Order]])=12,"",1),1),IF(OR(F788="yes",G788="yes",H788="yes",I788="yes",J788="yes",K788="yes"="yes"),1,""))</f>
        <v/>
      </c>
    </row>
    <row r="789" spans="2:48" ht="36" thickBot="1" x14ac:dyDescent="0.4">
      <c r="B789" s="164">
        <v>160</v>
      </c>
      <c r="C789" s="16" t="s">
        <v>3370</v>
      </c>
      <c r="D789" s="32" t="s">
        <v>1039</v>
      </c>
      <c r="E789" s="118"/>
      <c r="F789" s="119" t="s">
        <v>21</v>
      </c>
      <c r="G789" s="30" t="s">
        <v>21</v>
      </c>
      <c r="H789" s="30" t="s">
        <v>21</v>
      </c>
      <c r="I789" s="30" t="s">
        <v>21</v>
      </c>
      <c r="J789" s="30" t="s">
        <v>21</v>
      </c>
      <c r="K789" s="30" t="s">
        <v>128</v>
      </c>
      <c r="L789" s="22"/>
      <c r="M789" s="20"/>
      <c r="N789" s="20"/>
      <c r="O789" s="20"/>
      <c r="P789" s="20"/>
      <c r="Q789" s="20"/>
      <c r="R789" s="20"/>
      <c r="S789" s="120"/>
      <c r="T789" s="181" t="str">
        <f>Table3[[#This Row],[Column12]]</f>
        <v>Auto:</v>
      </c>
      <c r="U789" s="25"/>
      <c r="V789" s="51" t="str">
        <f>IF(Table3[[#This Row],[TagOrderMethod]]="Ratio:","plants per 1 tag",IF(Table3[[#This Row],[TagOrderMethod]]="tags included","",IF(Table3[[#This Row],[TagOrderMethod]]="Qty:","tags",IF(Table3[[#This Row],[TagOrderMethod]]="Auto:",IF(U789&lt;&gt;"","tags","")))))</f>
        <v/>
      </c>
      <c r="W789" s="17">
        <v>50</v>
      </c>
      <c r="X789" s="17" t="str">
        <f>IF(ISNUMBER(SEARCH("tag",Table3[[#This Row],[Notes]])), "Yes", "No")</f>
        <v>No</v>
      </c>
      <c r="Y789" s="17" t="str">
        <f>IF(Table3[[#This Row],[Column11]]="yes","tags included","Auto:")</f>
        <v>Auto:</v>
      </c>
      <c r="Z7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Row],[TagOrderMethod]]="Auto:",IF(U789&gt;0,U789,IF(COUNTBLANK(L789:S789)=8,"",(IF(Table3[[#This Row],[Column11]]&lt;&gt;"no",Table3[[#This Row],[Size]]*(SUM(Table3[[#This Row],[Date 1]:[Date 8]])),"")))),""))),(Table3[[#This Row],[Bundle]])),"")</f>
        <v/>
      </c>
      <c r="AB789" s="94" t="str">
        <f t="shared" si="13"/>
        <v/>
      </c>
      <c r="AC789" s="75"/>
      <c r="AD789" s="42"/>
      <c r="AE789" s="43"/>
      <c r="AF789" s="44"/>
      <c r="AG789" s="134" t="s">
        <v>21</v>
      </c>
      <c r="AH789" s="134" t="s">
        <v>21</v>
      </c>
      <c r="AI789" s="134" t="s">
        <v>21</v>
      </c>
      <c r="AJ789" s="134" t="s">
        <v>21</v>
      </c>
      <c r="AK789" s="134" t="s">
        <v>21</v>
      </c>
      <c r="AL789" s="134" t="s">
        <v>1710</v>
      </c>
      <c r="AM789" s="134" t="b">
        <f>IF(AND(Table3[[#This Row],[Column68]]=TRUE,COUNTBLANK(Table3[[#This Row],[Date 1]:[Date 8]])=8),TRUE,FALSE)</f>
        <v>0</v>
      </c>
      <c r="AN789" s="134" t="b">
        <f>COUNTIF(Table3[[#This Row],[512]:[51]],"yes")&gt;0</f>
        <v>0</v>
      </c>
      <c r="AO789" s="45" t="str">
        <f>IF(Table3[[#This Row],[512]]="yes",Table3[[#This Row],[Column1]],"")</f>
        <v/>
      </c>
      <c r="AP789" s="45" t="str">
        <f>IF(Table3[[#This Row],[250]]="yes",Table3[[#This Row],[Column1.5]],"")</f>
        <v/>
      </c>
      <c r="AQ789" s="45" t="str">
        <f>IF(Table3[[#This Row],[288]]="yes",Table3[[#This Row],[Column2]],"")</f>
        <v/>
      </c>
      <c r="AR789" s="45" t="str">
        <f>IF(Table3[[#This Row],[144]]="yes",Table3[[#This Row],[Column3]],"")</f>
        <v/>
      </c>
      <c r="AS789" s="45" t="str">
        <f>IF(Table3[[#This Row],[26]]="yes",Table3[[#This Row],[Column4]],"")</f>
        <v/>
      </c>
      <c r="AT789" s="45" t="str">
        <f>IF(Table3[[#This Row],[51]]="yes",Table3[[#This Row],[Column5]],"")</f>
        <v/>
      </c>
      <c r="AU789" s="29" t="str">
        <f>IF(COUNTBLANK(Table3[[#This Row],[Date 1]:[Date 8]])=7,IF(Table3[[#This Row],[Column9]]&lt;&gt;"",IF(SUM(L789:S789)&lt;&gt;0,Table3[[#This Row],[Column9]],""),""),(SUBSTITUTE(TRIM(SUBSTITUTE(AO789&amp;","&amp;AP789&amp;","&amp;AQ789&amp;","&amp;AR789&amp;","&amp;AS789&amp;","&amp;AT789&amp;",",","," "))," ",", ")))</f>
        <v/>
      </c>
      <c r="AV789" s="35" t="str">
        <f>IF(COUNTBLANK(L789:AC789)&lt;&gt;13,IF(Table3[[#This Row],[Comments]]="Please order in multiples of 20. Minimum order of 100.",IF(COUNTBLANK(Table3[[#This Row],[Date 1]:[Order]])=12,"",1),1),IF(OR(F789="yes",G789="yes",H789="yes",I789="yes",J789="yes",K789="yes"="yes"),1,""))</f>
        <v/>
      </c>
    </row>
    <row r="790" spans="2:48" ht="36" thickBot="1" x14ac:dyDescent="0.4">
      <c r="B790" s="164">
        <v>165</v>
      </c>
      <c r="C790" s="16" t="s">
        <v>3370</v>
      </c>
      <c r="D790" s="32" t="s">
        <v>2369</v>
      </c>
      <c r="E790" s="118"/>
      <c r="F790" s="119" t="s">
        <v>21</v>
      </c>
      <c r="G790" s="30" t="s">
        <v>21</v>
      </c>
      <c r="H790" s="30" t="s">
        <v>21</v>
      </c>
      <c r="I790" s="30" t="s">
        <v>21</v>
      </c>
      <c r="J790" s="30" t="s">
        <v>21</v>
      </c>
      <c r="K790" s="30" t="s">
        <v>128</v>
      </c>
      <c r="L790" s="22"/>
      <c r="M790" s="20"/>
      <c r="N790" s="20"/>
      <c r="O790" s="20"/>
      <c r="P790" s="20"/>
      <c r="Q790" s="20"/>
      <c r="R790" s="20"/>
      <c r="S790" s="120"/>
      <c r="T790" s="181" t="str">
        <f>Table3[[#This Row],[Column12]]</f>
        <v>Auto:</v>
      </c>
      <c r="U790" s="25"/>
      <c r="V790" s="51" t="str">
        <f>IF(Table3[[#This Row],[TagOrderMethod]]="Ratio:","plants per 1 tag",IF(Table3[[#This Row],[TagOrderMethod]]="tags included","",IF(Table3[[#This Row],[TagOrderMethod]]="Qty:","tags",IF(Table3[[#This Row],[TagOrderMethod]]="Auto:",IF(U790&lt;&gt;"","tags","")))))</f>
        <v/>
      </c>
      <c r="W790" s="17">
        <v>50</v>
      </c>
      <c r="X790" s="17" t="str">
        <f>IF(ISNUMBER(SEARCH("tag",Table3[[#This Row],[Notes]])), "Yes", "No")</f>
        <v>No</v>
      </c>
      <c r="Y790" s="17" t="str">
        <f>IF(Table3[[#This Row],[Column11]]="yes","tags included","Auto:")</f>
        <v>Auto:</v>
      </c>
      <c r="Z7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Row],[TagOrderMethod]]="Auto:",IF(U790&gt;0,U790,IF(COUNTBLANK(L790:S790)=8,"",(IF(Table3[[#This Row],[Column11]]&lt;&gt;"no",Table3[[#This Row],[Size]]*(SUM(Table3[[#This Row],[Date 1]:[Date 8]])),"")))),""))),(Table3[[#This Row],[Bundle]])),"")</f>
        <v/>
      </c>
      <c r="AB790" s="94" t="str">
        <f t="shared" si="13"/>
        <v/>
      </c>
      <c r="AC790" s="75"/>
      <c r="AD790" s="42"/>
      <c r="AE790" s="43"/>
      <c r="AF790" s="44"/>
      <c r="AG790" s="134" t="s">
        <v>21</v>
      </c>
      <c r="AH790" s="134" t="s">
        <v>21</v>
      </c>
      <c r="AI790" s="134" t="s">
        <v>21</v>
      </c>
      <c r="AJ790" s="134" t="s">
        <v>21</v>
      </c>
      <c r="AK790" s="134" t="s">
        <v>21</v>
      </c>
      <c r="AL790" s="134" t="s">
        <v>5387</v>
      </c>
      <c r="AM790" s="134" t="b">
        <f>IF(AND(Table3[[#This Row],[Column68]]=TRUE,COUNTBLANK(Table3[[#This Row],[Date 1]:[Date 8]])=8),TRUE,FALSE)</f>
        <v>0</v>
      </c>
      <c r="AN790" s="134" t="b">
        <f>COUNTIF(Table3[[#This Row],[512]:[51]],"yes")&gt;0</f>
        <v>0</v>
      </c>
      <c r="AO790" s="45" t="str">
        <f>IF(Table3[[#This Row],[512]]="yes",Table3[[#This Row],[Column1]],"")</f>
        <v/>
      </c>
      <c r="AP790" s="45" t="str">
        <f>IF(Table3[[#This Row],[250]]="yes",Table3[[#This Row],[Column1.5]],"")</f>
        <v/>
      </c>
      <c r="AQ790" s="45" t="str">
        <f>IF(Table3[[#This Row],[288]]="yes",Table3[[#This Row],[Column2]],"")</f>
        <v/>
      </c>
      <c r="AR790" s="45" t="str">
        <f>IF(Table3[[#This Row],[144]]="yes",Table3[[#This Row],[Column3]],"")</f>
        <v/>
      </c>
      <c r="AS790" s="45" t="str">
        <f>IF(Table3[[#This Row],[26]]="yes",Table3[[#This Row],[Column4]],"")</f>
        <v/>
      </c>
      <c r="AT790" s="45" t="str">
        <f>IF(Table3[[#This Row],[51]]="yes",Table3[[#This Row],[Column5]],"")</f>
        <v/>
      </c>
      <c r="AU790" s="29" t="str">
        <f>IF(COUNTBLANK(Table3[[#This Row],[Date 1]:[Date 8]])=7,IF(Table3[[#This Row],[Column9]]&lt;&gt;"",IF(SUM(L790:S790)&lt;&gt;0,Table3[[#This Row],[Column9]],""),""),(SUBSTITUTE(TRIM(SUBSTITUTE(AO790&amp;","&amp;AP790&amp;","&amp;AQ790&amp;","&amp;AR790&amp;","&amp;AS790&amp;","&amp;AT790&amp;",",","," "))," ",", ")))</f>
        <v/>
      </c>
      <c r="AV790" s="35" t="str">
        <f>IF(COUNTBLANK(L790:AC790)&lt;&gt;13,IF(Table3[[#This Row],[Comments]]="Please order in multiples of 20. Minimum order of 100.",IF(COUNTBLANK(Table3[[#This Row],[Date 1]:[Order]])=12,"",1),1),IF(OR(F790="yes",G790="yes",H790="yes",I790="yes",J790="yes",K790="yes"="yes"),1,""))</f>
        <v/>
      </c>
    </row>
    <row r="791" spans="2:48" ht="36" thickBot="1" x14ac:dyDescent="0.4">
      <c r="B791" s="164">
        <v>170</v>
      </c>
      <c r="C791" s="16" t="s">
        <v>3370</v>
      </c>
      <c r="D791" s="32" t="s">
        <v>786</v>
      </c>
      <c r="E791" s="118"/>
      <c r="F791" s="119" t="s">
        <v>21</v>
      </c>
      <c r="G791" s="30" t="s">
        <v>21</v>
      </c>
      <c r="H791" s="30" t="s">
        <v>21</v>
      </c>
      <c r="I791" s="30" t="s">
        <v>21</v>
      </c>
      <c r="J791" s="30" t="s">
        <v>21</v>
      </c>
      <c r="K791" s="30" t="s">
        <v>128</v>
      </c>
      <c r="L791" s="22"/>
      <c r="M791" s="20"/>
      <c r="N791" s="20"/>
      <c r="O791" s="20"/>
      <c r="P791" s="20"/>
      <c r="Q791" s="20"/>
      <c r="R791" s="20"/>
      <c r="S791" s="120"/>
      <c r="T791" s="181" t="str">
        <f>Table3[[#This Row],[Column12]]</f>
        <v>Auto:</v>
      </c>
      <c r="U791" s="25"/>
      <c r="V791" s="51" t="str">
        <f>IF(Table3[[#This Row],[TagOrderMethod]]="Ratio:","plants per 1 tag",IF(Table3[[#This Row],[TagOrderMethod]]="tags included","",IF(Table3[[#This Row],[TagOrderMethod]]="Qty:","tags",IF(Table3[[#This Row],[TagOrderMethod]]="Auto:",IF(U791&lt;&gt;"","tags","")))))</f>
        <v/>
      </c>
      <c r="W791" s="17">
        <v>50</v>
      </c>
      <c r="X791" s="17" t="str">
        <f>IF(ISNUMBER(SEARCH("tag",Table3[[#This Row],[Notes]])), "Yes", "No")</f>
        <v>No</v>
      </c>
      <c r="Y791" s="17" t="str">
        <f>IF(Table3[[#This Row],[Column11]]="yes","tags included","Auto:")</f>
        <v>Auto:</v>
      </c>
      <c r="Z7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Row],[TagOrderMethod]]="Auto:",IF(U791&gt;0,U791,IF(COUNTBLANK(L791:S791)=8,"",(IF(Table3[[#This Row],[Column11]]&lt;&gt;"no",Table3[[#This Row],[Size]]*(SUM(Table3[[#This Row],[Date 1]:[Date 8]])),"")))),""))),(Table3[[#This Row],[Bundle]])),"")</f>
        <v/>
      </c>
      <c r="AB791" s="94" t="str">
        <f t="shared" si="13"/>
        <v/>
      </c>
      <c r="AC791" s="75"/>
      <c r="AD791" s="42"/>
      <c r="AE791" s="43"/>
      <c r="AF791" s="44"/>
      <c r="AG791" s="134" t="s">
        <v>21</v>
      </c>
      <c r="AH791" s="134" t="s">
        <v>21</v>
      </c>
      <c r="AI791" s="134" t="s">
        <v>21</v>
      </c>
      <c r="AJ791" s="134" t="s">
        <v>21</v>
      </c>
      <c r="AK791" s="134" t="s">
        <v>21</v>
      </c>
      <c r="AL791" s="134" t="s">
        <v>5388</v>
      </c>
      <c r="AM791" s="134" t="b">
        <f>IF(AND(Table3[[#This Row],[Column68]]=TRUE,COUNTBLANK(Table3[[#This Row],[Date 1]:[Date 8]])=8),TRUE,FALSE)</f>
        <v>0</v>
      </c>
      <c r="AN791" s="134" t="b">
        <f>COUNTIF(Table3[[#This Row],[512]:[51]],"yes")&gt;0</f>
        <v>0</v>
      </c>
      <c r="AO791" s="45" t="str">
        <f>IF(Table3[[#This Row],[512]]="yes",Table3[[#This Row],[Column1]],"")</f>
        <v/>
      </c>
      <c r="AP791" s="45" t="str">
        <f>IF(Table3[[#This Row],[250]]="yes",Table3[[#This Row],[Column1.5]],"")</f>
        <v/>
      </c>
      <c r="AQ791" s="45" t="str">
        <f>IF(Table3[[#This Row],[288]]="yes",Table3[[#This Row],[Column2]],"")</f>
        <v/>
      </c>
      <c r="AR791" s="45" t="str">
        <f>IF(Table3[[#This Row],[144]]="yes",Table3[[#This Row],[Column3]],"")</f>
        <v/>
      </c>
      <c r="AS791" s="45" t="str">
        <f>IF(Table3[[#This Row],[26]]="yes",Table3[[#This Row],[Column4]],"")</f>
        <v/>
      </c>
      <c r="AT791" s="45" t="str">
        <f>IF(Table3[[#This Row],[51]]="yes",Table3[[#This Row],[Column5]],"")</f>
        <v/>
      </c>
      <c r="AU791" s="29" t="str">
        <f>IF(COUNTBLANK(Table3[[#This Row],[Date 1]:[Date 8]])=7,IF(Table3[[#This Row],[Column9]]&lt;&gt;"",IF(SUM(L791:S791)&lt;&gt;0,Table3[[#This Row],[Column9]],""),""),(SUBSTITUTE(TRIM(SUBSTITUTE(AO791&amp;","&amp;AP791&amp;","&amp;AQ791&amp;","&amp;AR791&amp;","&amp;AS791&amp;","&amp;AT791&amp;",",","," "))," ",", ")))</f>
        <v/>
      </c>
      <c r="AV791" s="35" t="str">
        <f>IF(COUNTBLANK(L791:AC791)&lt;&gt;13,IF(Table3[[#This Row],[Comments]]="Please order in multiples of 20. Minimum order of 100.",IF(COUNTBLANK(Table3[[#This Row],[Date 1]:[Order]])=12,"",1),1),IF(OR(F791="yes",G791="yes",H791="yes",I791="yes",J791="yes",K791="yes"="yes"),1,""))</f>
        <v/>
      </c>
    </row>
    <row r="792" spans="2:48" ht="36" thickBot="1" x14ac:dyDescent="0.4">
      <c r="B792" s="164">
        <v>175</v>
      </c>
      <c r="C792" s="16" t="s">
        <v>3370</v>
      </c>
      <c r="D792" s="32" t="s">
        <v>787</v>
      </c>
      <c r="E792" s="118"/>
      <c r="F792" s="119" t="s">
        <v>21</v>
      </c>
      <c r="G792" s="30" t="s">
        <v>21</v>
      </c>
      <c r="H792" s="30" t="s">
        <v>21</v>
      </c>
      <c r="I792" s="30" t="s">
        <v>21</v>
      </c>
      <c r="J792" s="30" t="s">
        <v>21</v>
      </c>
      <c r="K792" s="30" t="s">
        <v>128</v>
      </c>
      <c r="L792" s="22"/>
      <c r="M792" s="20"/>
      <c r="N792" s="20"/>
      <c r="O792" s="20"/>
      <c r="P792" s="20"/>
      <c r="Q792" s="20"/>
      <c r="R792" s="20"/>
      <c r="S792" s="120"/>
      <c r="T792" s="181" t="str">
        <f>Table3[[#This Row],[Column12]]</f>
        <v>Auto:</v>
      </c>
      <c r="U792" s="25"/>
      <c r="V792" s="51" t="str">
        <f>IF(Table3[[#This Row],[TagOrderMethod]]="Ratio:","plants per 1 tag",IF(Table3[[#This Row],[TagOrderMethod]]="tags included","",IF(Table3[[#This Row],[TagOrderMethod]]="Qty:","tags",IF(Table3[[#This Row],[TagOrderMethod]]="Auto:",IF(U792&lt;&gt;"","tags","")))))</f>
        <v/>
      </c>
      <c r="W792" s="17">
        <v>50</v>
      </c>
      <c r="X792" s="17" t="str">
        <f>IF(ISNUMBER(SEARCH("tag",Table3[[#This Row],[Notes]])), "Yes", "No")</f>
        <v>No</v>
      </c>
      <c r="Y792" s="17" t="str">
        <f>IF(Table3[[#This Row],[Column11]]="yes","tags included","Auto:")</f>
        <v>Auto:</v>
      </c>
      <c r="Z7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Row],[TagOrderMethod]]="Auto:",IF(U792&gt;0,U792,IF(COUNTBLANK(L792:S792)=8,"",(IF(Table3[[#This Row],[Column11]]&lt;&gt;"no",Table3[[#This Row],[Size]]*(SUM(Table3[[#This Row],[Date 1]:[Date 8]])),"")))),""))),(Table3[[#This Row],[Bundle]])),"")</f>
        <v/>
      </c>
      <c r="AB792" s="94" t="str">
        <f t="shared" si="13"/>
        <v/>
      </c>
      <c r="AC792" s="75"/>
      <c r="AD792" s="42"/>
      <c r="AE792" s="43"/>
      <c r="AF792" s="44"/>
      <c r="AG792" s="134" t="s">
        <v>21</v>
      </c>
      <c r="AH792" s="134" t="s">
        <v>21</v>
      </c>
      <c r="AI792" s="134" t="s">
        <v>21</v>
      </c>
      <c r="AJ792" s="134" t="s">
        <v>21</v>
      </c>
      <c r="AK792" s="134" t="s">
        <v>21</v>
      </c>
      <c r="AL792" s="134" t="s">
        <v>5389</v>
      </c>
      <c r="AM792" s="134" t="b">
        <f>IF(AND(Table3[[#This Row],[Column68]]=TRUE,COUNTBLANK(Table3[[#This Row],[Date 1]:[Date 8]])=8),TRUE,FALSE)</f>
        <v>0</v>
      </c>
      <c r="AN792" s="134" t="b">
        <f>COUNTIF(Table3[[#This Row],[512]:[51]],"yes")&gt;0</f>
        <v>0</v>
      </c>
      <c r="AO792" s="45" t="str">
        <f>IF(Table3[[#This Row],[512]]="yes",Table3[[#This Row],[Column1]],"")</f>
        <v/>
      </c>
      <c r="AP792" s="45" t="str">
        <f>IF(Table3[[#This Row],[250]]="yes",Table3[[#This Row],[Column1.5]],"")</f>
        <v/>
      </c>
      <c r="AQ792" s="45" t="str">
        <f>IF(Table3[[#This Row],[288]]="yes",Table3[[#This Row],[Column2]],"")</f>
        <v/>
      </c>
      <c r="AR792" s="45" t="str">
        <f>IF(Table3[[#This Row],[144]]="yes",Table3[[#This Row],[Column3]],"")</f>
        <v/>
      </c>
      <c r="AS792" s="45" t="str">
        <f>IF(Table3[[#This Row],[26]]="yes",Table3[[#This Row],[Column4]],"")</f>
        <v/>
      </c>
      <c r="AT792" s="45" t="str">
        <f>IF(Table3[[#This Row],[51]]="yes",Table3[[#This Row],[Column5]],"")</f>
        <v/>
      </c>
      <c r="AU792" s="29" t="str">
        <f>IF(COUNTBLANK(Table3[[#This Row],[Date 1]:[Date 8]])=7,IF(Table3[[#This Row],[Column9]]&lt;&gt;"",IF(SUM(L792:S792)&lt;&gt;0,Table3[[#This Row],[Column9]],""),""),(SUBSTITUTE(TRIM(SUBSTITUTE(AO792&amp;","&amp;AP792&amp;","&amp;AQ792&amp;","&amp;AR792&amp;","&amp;AS792&amp;","&amp;AT792&amp;",",","," "))," ",", ")))</f>
        <v/>
      </c>
      <c r="AV792" s="35" t="str">
        <f>IF(COUNTBLANK(L792:AC792)&lt;&gt;13,IF(Table3[[#This Row],[Comments]]="Please order in multiples of 20. Minimum order of 100.",IF(COUNTBLANK(Table3[[#This Row],[Date 1]:[Order]])=12,"",1),1),IF(OR(F792="yes",G792="yes",H792="yes",I792="yes",J792="yes",K792="yes"="yes"),1,""))</f>
        <v/>
      </c>
    </row>
    <row r="793" spans="2:48" ht="36" thickBot="1" x14ac:dyDescent="0.4">
      <c r="B793" s="164">
        <v>180</v>
      </c>
      <c r="C793" s="16" t="s">
        <v>3370</v>
      </c>
      <c r="D793" s="32" t="s">
        <v>788</v>
      </c>
      <c r="E793" s="118"/>
      <c r="F793" s="119" t="s">
        <v>21</v>
      </c>
      <c r="G793" s="30" t="s">
        <v>21</v>
      </c>
      <c r="H793" s="30" t="s">
        <v>21</v>
      </c>
      <c r="I793" s="30" t="s">
        <v>21</v>
      </c>
      <c r="J793" s="30" t="s">
        <v>21</v>
      </c>
      <c r="K793" s="30" t="s">
        <v>128</v>
      </c>
      <c r="L793" s="22"/>
      <c r="M793" s="20"/>
      <c r="N793" s="20"/>
      <c r="O793" s="20"/>
      <c r="P793" s="20"/>
      <c r="Q793" s="20"/>
      <c r="R793" s="20"/>
      <c r="S793" s="120"/>
      <c r="T793" s="181" t="str">
        <f>Table3[[#This Row],[Column12]]</f>
        <v>Auto:</v>
      </c>
      <c r="U793" s="25"/>
      <c r="V793" s="51" t="str">
        <f>IF(Table3[[#This Row],[TagOrderMethod]]="Ratio:","plants per 1 tag",IF(Table3[[#This Row],[TagOrderMethod]]="tags included","",IF(Table3[[#This Row],[TagOrderMethod]]="Qty:","tags",IF(Table3[[#This Row],[TagOrderMethod]]="Auto:",IF(U793&lt;&gt;"","tags","")))))</f>
        <v/>
      </c>
      <c r="W793" s="17">
        <v>50</v>
      </c>
      <c r="X793" s="17" t="str">
        <f>IF(ISNUMBER(SEARCH("tag",Table3[[#This Row],[Notes]])), "Yes", "No")</f>
        <v>No</v>
      </c>
      <c r="Y793" s="17" t="str">
        <f>IF(Table3[[#This Row],[Column11]]="yes","tags included","Auto:")</f>
        <v>Auto:</v>
      </c>
      <c r="Z7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Row],[TagOrderMethod]]="Auto:",IF(U793&gt;0,U793,IF(COUNTBLANK(L793:S793)=8,"",(IF(Table3[[#This Row],[Column11]]&lt;&gt;"no",Table3[[#This Row],[Size]]*(SUM(Table3[[#This Row],[Date 1]:[Date 8]])),"")))),""))),(Table3[[#This Row],[Bundle]])),"")</f>
        <v/>
      </c>
      <c r="AB793" s="94" t="str">
        <f t="shared" si="13"/>
        <v/>
      </c>
      <c r="AC793" s="75"/>
      <c r="AD793" s="42"/>
      <c r="AE793" s="43"/>
      <c r="AF793" s="44"/>
      <c r="AG793" s="134" t="s">
        <v>21</v>
      </c>
      <c r="AH793" s="134" t="s">
        <v>21</v>
      </c>
      <c r="AI793" s="134" t="s">
        <v>21</v>
      </c>
      <c r="AJ793" s="134" t="s">
        <v>21</v>
      </c>
      <c r="AK793" s="134" t="s">
        <v>21</v>
      </c>
      <c r="AL793" s="134" t="s">
        <v>3046</v>
      </c>
      <c r="AM793" s="134" t="b">
        <f>IF(AND(Table3[[#This Row],[Column68]]=TRUE,COUNTBLANK(Table3[[#This Row],[Date 1]:[Date 8]])=8),TRUE,FALSE)</f>
        <v>0</v>
      </c>
      <c r="AN793" s="134" t="b">
        <f>COUNTIF(Table3[[#This Row],[512]:[51]],"yes")&gt;0</f>
        <v>0</v>
      </c>
      <c r="AO793" s="45" t="str">
        <f>IF(Table3[[#This Row],[512]]="yes",Table3[[#This Row],[Column1]],"")</f>
        <v/>
      </c>
      <c r="AP793" s="45" t="str">
        <f>IF(Table3[[#This Row],[250]]="yes",Table3[[#This Row],[Column1.5]],"")</f>
        <v/>
      </c>
      <c r="AQ793" s="45" t="str">
        <f>IF(Table3[[#This Row],[288]]="yes",Table3[[#This Row],[Column2]],"")</f>
        <v/>
      </c>
      <c r="AR793" s="45" t="str">
        <f>IF(Table3[[#This Row],[144]]="yes",Table3[[#This Row],[Column3]],"")</f>
        <v/>
      </c>
      <c r="AS793" s="45" t="str">
        <f>IF(Table3[[#This Row],[26]]="yes",Table3[[#This Row],[Column4]],"")</f>
        <v/>
      </c>
      <c r="AT793" s="45" t="str">
        <f>IF(Table3[[#This Row],[51]]="yes",Table3[[#This Row],[Column5]],"")</f>
        <v/>
      </c>
      <c r="AU793" s="29" t="str">
        <f>IF(COUNTBLANK(Table3[[#This Row],[Date 1]:[Date 8]])=7,IF(Table3[[#This Row],[Column9]]&lt;&gt;"",IF(SUM(L793:S793)&lt;&gt;0,Table3[[#This Row],[Column9]],""),""),(SUBSTITUTE(TRIM(SUBSTITUTE(AO793&amp;","&amp;AP793&amp;","&amp;AQ793&amp;","&amp;AR793&amp;","&amp;AS793&amp;","&amp;AT793&amp;",",","," "))," ",", ")))</f>
        <v/>
      </c>
      <c r="AV793" s="35" t="str">
        <f>IF(COUNTBLANK(L793:AC793)&lt;&gt;13,IF(Table3[[#This Row],[Comments]]="Please order in multiples of 20. Minimum order of 100.",IF(COUNTBLANK(Table3[[#This Row],[Date 1]:[Order]])=12,"",1),1),IF(OR(F793="yes",G793="yes",H793="yes",I793="yes",J793="yes",K793="yes"="yes"),1,""))</f>
        <v/>
      </c>
    </row>
    <row r="794" spans="2:48" ht="36" thickBot="1" x14ac:dyDescent="0.4">
      <c r="B794" s="164">
        <v>200</v>
      </c>
      <c r="C794" s="16" t="s">
        <v>3370</v>
      </c>
      <c r="D794" s="32" t="s">
        <v>524</v>
      </c>
      <c r="E794" s="118"/>
      <c r="F794" s="119" t="s">
        <v>21</v>
      </c>
      <c r="G794" s="30" t="s">
        <v>21</v>
      </c>
      <c r="H794" s="30" t="s">
        <v>21</v>
      </c>
      <c r="I794" s="30" t="s">
        <v>21</v>
      </c>
      <c r="J794" s="30" t="s">
        <v>21</v>
      </c>
      <c r="K794" s="30" t="s">
        <v>128</v>
      </c>
      <c r="L794" s="22"/>
      <c r="M794" s="20"/>
      <c r="N794" s="20"/>
      <c r="O794" s="20"/>
      <c r="P794" s="20"/>
      <c r="Q794" s="20"/>
      <c r="R794" s="20"/>
      <c r="S794" s="120"/>
      <c r="T794" s="181" t="str">
        <f>Table3[[#This Row],[Column12]]</f>
        <v>Auto:</v>
      </c>
      <c r="U794" s="25"/>
      <c r="V794" s="51" t="str">
        <f>IF(Table3[[#This Row],[TagOrderMethod]]="Ratio:","plants per 1 tag",IF(Table3[[#This Row],[TagOrderMethod]]="tags included","",IF(Table3[[#This Row],[TagOrderMethod]]="Qty:","tags",IF(Table3[[#This Row],[TagOrderMethod]]="Auto:",IF(U794&lt;&gt;"","tags","")))))</f>
        <v/>
      </c>
      <c r="W794" s="17">
        <v>50</v>
      </c>
      <c r="X794" s="17" t="str">
        <f>IF(ISNUMBER(SEARCH("tag",Table3[[#This Row],[Notes]])), "Yes", "No")</f>
        <v>No</v>
      </c>
      <c r="Y794" s="17" t="str">
        <f>IF(Table3[[#This Row],[Column11]]="yes","tags included","Auto:")</f>
        <v>Auto:</v>
      </c>
      <c r="Z7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Row],[TagOrderMethod]]="Auto:",IF(U794&gt;0,U794,IF(COUNTBLANK(L794:S794)=8,"",(IF(Table3[[#This Row],[Column11]]&lt;&gt;"no",Table3[[#This Row],[Size]]*(SUM(Table3[[#This Row],[Date 1]:[Date 8]])),"")))),""))),(Table3[[#This Row],[Bundle]])),"")</f>
        <v/>
      </c>
      <c r="AB794" s="94" t="str">
        <f t="shared" si="13"/>
        <v/>
      </c>
      <c r="AC794" s="75"/>
      <c r="AD794" s="42"/>
      <c r="AE794" s="43"/>
      <c r="AF794" s="44"/>
      <c r="AG794" s="134" t="s">
        <v>21</v>
      </c>
      <c r="AH794" s="134" t="s">
        <v>21</v>
      </c>
      <c r="AI794" s="134" t="s">
        <v>21</v>
      </c>
      <c r="AJ794" s="134" t="s">
        <v>21</v>
      </c>
      <c r="AK794" s="134" t="s">
        <v>21</v>
      </c>
      <c r="AL794" s="134" t="s">
        <v>2091</v>
      </c>
      <c r="AM794" s="134" t="b">
        <f>IF(AND(Table3[[#This Row],[Column68]]=TRUE,COUNTBLANK(Table3[[#This Row],[Date 1]:[Date 8]])=8),TRUE,FALSE)</f>
        <v>0</v>
      </c>
      <c r="AN794" s="134" t="b">
        <f>COUNTIF(Table3[[#This Row],[512]:[51]],"yes")&gt;0</f>
        <v>0</v>
      </c>
      <c r="AO794" s="45" t="str">
        <f>IF(Table3[[#This Row],[512]]="yes",Table3[[#This Row],[Column1]],"")</f>
        <v/>
      </c>
      <c r="AP794" s="45" t="str">
        <f>IF(Table3[[#This Row],[250]]="yes",Table3[[#This Row],[Column1.5]],"")</f>
        <v/>
      </c>
      <c r="AQ794" s="45" t="str">
        <f>IF(Table3[[#This Row],[288]]="yes",Table3[[#This Row],[Column2]],"")</f>
        <v/>
      </c>
      <c r="AR794" s="45" t="str">
        <f>IF(Table3[[#This Row],[144]]="yes",Table3[[#This Row],[Column3]],"")</f>
        <v/>
      </c>
      <c r="AS794" s="45" t="str">
        <f>IF(Table3[[#This Row],[26]]="yes",Table3[[#This Row],[Column4]],"")</f>
        <v/>
      </c>
      <c r="AT794" s="45" t="str">
        <f>IF(Table3[[#This Row],[51]]="yes",Table3[[#This Row],[Column5]],"")</f>
        <v/>
      </c>
      <c r="AU794" s="29" t="str">
        <f>IF(COUNTBLANK(Table3[[#This Row],[Date 1]:[Date 8]])=7,IF(Table3[[#This Row],[Column9]]&lt;&gt;"",IF(SUM(L794:S794)&lt;&gt;0,Table3[[#This Row],[Column9]],""),""),(SUBSTITUTE(TRIM(SUBSTITUTE(AO794&amp;","&amp;AP794&amp;","&amp;AQ794&amp;","&amp;AR794&amp;","&amp;AS794&amp;","&amp;AT794&amp;",",","," "))," ",", ")))</f>
        <v/>
      </c>
      <c r="AV794" s="35" t="str">
        <f>IF(COUNTBLANK(L794:AC794)&lt;&gt;13,IF(Table3[[#This Row],[Comments]]="Please order in multiples of 20. Minimum order of 100.",IF(COUNTBLANK(Table3[[#This Row],[Date 1]:[Order]])=12,"",1),1),IF(OR(F794="yes",G794="yes",H794="yes",I794="yes",J794="yes",K794="yes"="yes"),1,""))</f>
        <v/>
      </c>
    </row>
    <row r="795" spans="2:48" ht="36" thickBot="1" x14ac:dyDescent="0.4">
      <c r="B795" s="164">
        <v>205</v>
      </c>
      <c r="C795" s="16" t="s">
        <v>3370</v>
      </c>
      <c r="D795" s="32" t="s">
        <v>525</v>
      </c>
      <c r="E795" s="118"/>
      <c r="F795" s="119" t="s">
        <v>21</v>
      </c>
      <c r="G795" s="30" t="s">
        <v>21</v>
      </c>
      <c r="H795" s="30" t="s">
        <v>21</v>
      </c>
      <c r="I795" s="30" t="s">
        <v>21</v>
      </c>
      <c r="J795" s="30" t="s">
        <v>21</v>
      </c>
      <c r="K795" s="30" t="s">
        <v>128</v>
      </c>
      <c r="L795" s="22"/>
      <c r="M795" s="20"/>
      <c r="N795" s="20"/>
      <c r="O795" s="20"/>
      <c r="P795" s="20"/>
      <c r="Q795" s="20"/>
      <c r="R795" s="20"/>
      <c r="S795" s="120"/>
      <c r="T795" s="181" t="str">
        <f>Table3[[#This Row],[Column12]]</f>
        <v>Auto:</v>
      </c>
      <c r="U795" s="25"/>
      <c r="V795" s="51" t="str">
        <f>IF(Table3[[#This Row],[TagOrderMethod]]="Ratio:","plants per 1 tag",IF(Table3[[#This Row],[TagOrderMethod]]="tags included","",IF(Table3[[#This Row],[TagOrderMethod]]="Qty:","tags",IF(Table3[[#This Row],[TagOrderMethod]]="Auto:",IF(U795&lt;&gt;"","tags","")))))</f>
        <v/>
      </c>
      <c r="W795" s="17">
        <v>50</v>
      </c>
      <c r="X795" s="17" t="str">
        <f>IF(ISNUMBER(SEARCH("tag",Table3[[#This Row],[Notes]])), "Yes", "No")</f>
        <v>No</v>
      </c>
      <c r="Y795" s="17" t="str">
        <f>IF(Table3[[#This Row],[Column11]]="yes","tags included","Auto:")</f>
        <v>Auto:</v>
      </c>
      <c r="Z7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Row],[TagOrderMethod]]="Auto:",IF(U795&gt;0,U795,IF(COUNTBLANK(L795:S795)=8,"",(IF(Table3[[#This Row],[Column11]]&lt;&gt;"no",Table3[[#This Row],[Size]]*(SUM(Table3[[#This Row],[Date 1]:[Date 8]])),"")))),""))),(Table3[[#This Row],[Bundle]])),"")</f>
        <v/>
      </c>
      <c r="AB795" s="94" t="str">
        <f t="shared" si="13"/>
        <v/>
      </c>
      <c r="AC795" s="75"/>
      <c r="AD795" s="42"/>
      <c r="AE795" s="43"/>
      <c r="AF795" s="44"/>
      <c r="AG795" s="134" t="s">
        <v>21</v>
      </c>
      <c r="AH795" s="134" t="s">
        <v>21</v>
      </c>
      <c r="AI795" s="134" t="s">
        <v>21</v>
      </c>
      <c r="AJ795" s="134" t="s">
        <v>21</v>
      </c>
      <c r="AK795" s="134" t="s">
        <v>21</v>
      </c>
      <c r="AL795" s="134" t="s">
        <v>2092</v>
      </c>
      <c r="AM795" s="134" t="b">
        <f>IF(AND(Table3[[#This Row],[Column68]]=TRUE,COUNTBLANK(Table3[[#This Row],[Date 1]:[Date 8]])=8),TRUE,FALSE)</f>
        <v>0</v>
      </c>
      <c r="AN795" s="134" t="b">
        <f>COUNTIF(Table3[[#This Row],[512]:[51]],"yes")&gt;0</f>
        <v>0</v>
      </c>
      <c r="AO795" s="45" t="str">
        <f>IF(Table3[[#This Row],[512]]="yes",Table3[[#This Row],[Column1]],"")</f>
        <v/>
      </c>
      <c r="AP795" s="45" t="str">
        <f>IF(Table3[[#This Row],[250]]="yes",Table3[[#This Row],[Column1.5]],"")</f>
        <v/>
      </c>
      <c r="AQ795" s="45" t="str">
        <f>IF(Table3[[#This Row],[288]]="yes",Table3[[#This Row],[Column2]],"")</f>
        <v/>
      </c>
      <c r="AR795" s="45" t="str">
        <f>IF(Table3[[#This Row],[144]]="yes",Table3[[#This Row],[Column3]],"")</f>
        <v/>
      </c>
      <c r="AS795" s="45" t="str">
        <f>IF(Table3[[#This Row],[26]]="yes",Table3[[#This Row],[Column4]],"")</f>
        <v/>
      </c>
      <c r="AT795" s="45" t="str">
        <f>IF(Table3[[#This Row],[51]]="yes",Table3[[#This Row],[Column5]],"")</f>
        <v/>
      </c>
      <c r="AU795" s="29" t="str">
        <f>IF(COUNTBLANK(Table3[[#This Row],[Date 1]:[Date 8]])=7,IF(Table3[[#This Row],[Column9]]&lt;&gt;"",IF(SUM(L795:S795)&lt;&gt;0,Table3[[#This Row],[Column9]],""),""),(SUBSTITUTE(TRIM(SUBSTITUTE(AO795&amp;","&amp;AP795&amp;","&amp;AQ795&amp;","&amp;AR795&amp;","&amp;AS795&amp;","&amp;AT795&amp;",",","," "))," ",", ")))</f>
        <v/>
      </c>
      <c r="AV795" s="35" t="str">
        <f>IF(COUNTBLANK(L795:AC795)&lt;&gt;13,IF(Table3[[#This Row],[Comments]]="Please order in multiples of 20. Minimum order of 100.",IF(COUNTBLANK(Table3[[#This Row],[Date 1]:[Order]])=12,"",1),1),IF(OR(F795="yes",G795="yes",H795="yes",I795="yes",J795="yes",K795="yes"="yes"),1,""))</f>
        <v/>
      </c>
    </row>
    <row r="796" spans="2:48" ht="36" thickBot="1" x14ac:dyDescent="0.4">
      <c r="B796" s="164">
        <v>210</v>
      </c>
      <c r="C796" s="16" t="s">
        <v>3370</v>
      </c>
      <c r="D796" s="32" t="s">
        <v>526</v>
      </c>
      <c r="E796" s="118"/>
      <c r="F796" s="119" t="s">
        <v>21</v>
      </c>
      <c r="G796" s="30" t="s">
        <v>21</v>
      </c>
      <c r="H796" s="30" t="s">
        <v>21</v>
      </c>
      <c r="I796" s="30" t="s">
        <v>128</v>
      </c>
      <c r="J796" s="30" t="s">
        <v>21</v>
      </c>
      <c r="K796" s="30" t="s">
        <v>128</v>
      </c>
      <c r="L796" s="22"/>
      <c r="M796" s="20"/>
      <c r="N796" s="20"/>
      <c r="O796" s="20"/>
      <c r="P796" s="20"/>
      <c r="Q796" s="20"/>
      <c r="R796" s="20"/>
      <c r="S796" s="120"/>
      <c r="T796" s="181" t="str">
        <f>Table3[[#This Row],[Column12]]</f>
        <v>Auto:</v>
      </c>
      <c r="U796" s="25"/>
      <c r="V796" s="51" t="str">
        <f>IF(Table3[[#This Row],[TagOrderMethod]]="Ratio:","plants per 1 tag",IF(Table3[[#This Row],[TagOrderMethod]]="tags included","",IF(Table3[[#This Row],[TagOrderMethod]]="Qty:","tags",IF(Table3[[#This Row],[TagOrderMethod]]="Auto:",IF(U796&lt;&gt;"","tags","")))))</f>
        <v/>
      </c>
      <c r="W796" s="17">
        <v>50</v>
      </c>
      <c r="X796" s="17" t="str">
        <f>IF(ISNUMBER(SEARCH("tag",Table3[[#This Row],[Notes]])), "Yes", "No")</f>
        <v>No</v>
      </c>
      <c r="Y796" s="17" t="str">
        <f>IF(Table3[[#This Row],[Column11]]="yes","tags included","Auto:")</f>
        <v>Auto:</v>
      </c>
      <c r="Z7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Row],[TagOrderMethod]]="Auto:",IF(U796&gt;0,U796,IF(COUNTBLANK(L796:S796)=8,"",(IF(Table3[[#This Row],[Column11]]&lt;&gt;"no",Table3[[#This Row],[Size]]*(SUM(Table3[[#This Row],[Date 1]:[Date 8]])),"")))),""))),(Table3[[#This Row],[Bundle]])),"")</f>
        <v/>
      </c>
      <c r="AB796" s="94" t="str">
        <f t="shared" si="13"/>
        <v/>
      </c>
      <c r="AC796" s="75"/>
      <c r="AD796" s="42"/>
      <c r="AE796" s="43"/>
      <c r="AF796" s="44"/>
      <c r="AG796" s="134" t="s">
        <v>21</v>
      </c>
      <c r="AH796" s="134" t="s">
        <v>21</v>
      </c>
      <c r="AI796" s="134" t="s">
        <v>21</v>
      </c>
      <c r="AJ796" s="134" t="s">
        <v>5222</v>
      </c>
      <c r="AK796" s="134" t="s">
        <v>21</v>
      </c>
      <c r="AL796" s="134" t="s">
        <v>2093</v>
      </c>
      <c r="AM796" s="134" t="b">
        <f>IF(AND(Table3[[#This Row],[Column68]]=TRUE,COUNTBLANK(Table3[[#This Row],[Date 1]:[Date 8]])=8),TRUE,FALSE)</f>
        <v>0</v>
      </c>
      <c r="AN796" s="134" t="b">
        <f>COUNTIF(Table3[[#This Row],[512]:[51]],"yes")&gt;0</f>
        <v>0</v>
      </c>
      <c r="AO796" s="45" t="str">
        <f>IF(Table3[[#This Row],[512]]="yes",Table3[[#This Row],[Column1]],"")</f>
        <v/>
      </c>
      <c r="AP796" s="45" t="str">
        <f>IF(Table3[[#This Row],[250]]="yes",Table3[[#This Row],[Column1.5]],"")</f>
        <v/>
      </c>
      <c r="AQ796" s="45" t="str">
        <f>IF(Table3[[#This Row],[288]]="yes",Table3[[#This Row],[Column2]],"")</f>
        <v/>
      </c>
      <c r="AR796" s="45" t="str">
        <f>IF(Table3[[#This Row],[144]]="yes",Table3[[#This Row],[Column3]],"")</f>
        <v/>
      </c>
      <c r="AS796" s="45" t="str">
        <f>IF(Table3[[#This Row],[26]]="yes",Table3[[#This Row],[Column4]],"")</f>
        <v/>
      </c>
      <c r="AT796" s="45" t="str">
        <f>IF(Table3[[#This Row],[51]]="yes",Table3[[#This Row],[Column5]],"")</f>
        <v/>
      </c>
      <c r="AU796" s="29" t="str">
        <f>IF(COUNTBLANK(Table3[[#This Row],[Date 1]:[Date 8]])=7,IF(Table3[[#This Row],[Column9]]&lt;&gt;"",IF(SUM(L796:S796)&lt;&gt;0,Table3[[#This Row],[Column9]],""),""),(SUBSTITUTE(TRIM(SUBSTITUTE(AO796&amp;","&amp;AP796&amp;","&amp;AQ796&amp;","&amp;AR796&amp;","&amp;AS796&amp;","&amp;AT796&amp;",",","," "))," ",", ")))</f>
        <v/>
      </c>
      <c r="AV796" s="35" t="str">
        <f>IF(COUNTBLANK(L796:AC796)&lt;&gt;13,IF(Table3[[#This Row],[Comments]]="Please order in multiples of 20. Minimum order of 100.",IF(COUNTBLANK(Table3[[#This Row],[Date 1]:[Order]])=12,"",1),1),IF(OR(F796="yes",G796="yes",H796="yes",I796="yes",J796="yes",K796="yes"="yes"),1,""))</f>
        <v/>
      </c>
    </row>
    <row r="797" spans="2:48" ht="36" thickBot="1" x14ac:dyDescent="0.4">
      <c r="B797" s="164">
        <v>215</v>
      </c>
      <c r="C797" s="16" t="s">
        <v>3370</v>
      </c>
      <c r="D797" s="32" t="s">
        <v>527</v>
      </c>
      <c r="E797" s="118"/>
      <c r="F797" s="119" t="s">
        <v>21</v>
      </c>
      <c r="G797" s="30" t="s">
        <v>21</v>
      </c>
      <c r="H797" s="30" t="s">
        <v>21</v>
      </c>
      <c r="I797" s="30" t="s">
        <v>128</v>
      </c>
      <c r="J797" s="30" t="s">
        <v>21</v>
      </c>
      <c r="K797" s="30" t="s">
        <v>128</v>
      </c>
      <c r="L797" s="22"/>
      <c r="M797" s="20"/>
      <c r="N797" s="20"/>
      <c r="O797" s="20"/>
      <c r="P797" s="20"/>
      <c r="Q797" s="20"/>
      <c r="R797" s="20"/>
      <c r="S797" s="120"/>
      <c r="T797" s="181" t="str">
        <f>Table3[[#This Row],[Column12]]</f>
        <v>Auto:</v>
      </c>
      <c r="U797" s="25"/>
      <c r="V797" s="51" t="str">
        <f>IF(Table3[[#This Row],[TagOrderMethod]]="Ratio:","plants per 1 tag",IF(Table3[[#This Row],[TagOrderMethod]]="tags included","",IF(Table3[[#This Row],[TagOrderMethod]]="Qty:","tags",IF(Table3[[#This Row],[TagOrderMethod]]="Auto:",IF(U797&lt;&gt;"","tags","")))))</f>
        <v/>
      </c>
      <c r="W797" s="17">
        <v>50</v>
      </c>
      <c r="X797" s="17" t="str">
        <f>IF(ISNUMBER(SEARCH("tag",Table3[[#This Row],[Notes]])), "Yes", "No")</f>
        <v>No</v>
      </c>
      <c r="Y797" s="17" t="str">
        <f>IF(Table3[[#This Row],[Column11]]="yes","tags included","Auto:")</f>
        <v>Auto:</v>
      </c>
      <c r="Z7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Row],[TagOrderMethod]]="Auto:",IF(U797&gt;0,U797,IF(COUNTBLANK(L797:S797)=8,"",(IF(Table3[[#This Row],[Column11]]&lt;&gt;"no",Table3[[#This Row],[Size]]*(SUM(Table3[[#This Row],[Date 1]:[Date 8]])),"")))),""))),(Table3[[#This Row],[Bundle]])),"")</f>
        <v/>
      </c>
      <c r="AB797" s="94" t="str">
        <f t="shared" si="13"/>
        <v/>
      </c>
      <c r="AC797" s="75"/>
      <c r="AD797" s="42"/>
      <c r="AE797" s="43"/>
      <c r="AF797" s="44"/>
      <c r="AG797" s="134" t="s">
        <v>21</v>
      </c>
      <c r="AH797" s="134" t="s">
        <v>21</v>
      </c>
      <c r="AI797" s="134" t="s">
        <v>21</v>
      </c>
      <c r="AJ797" s="134" t="s">
        <v>5223</v>
      </c>
      <c r="AK797" s="134" t="s">
        <v>21</v>
      </c>
      <c r="AL797" s="134" t="s">
        <v>300</v>
      </c>
      <c r="AM797" s="134" t="b">
        <f>IF(AND(Table3[[#This Row],[Column68]]=TRUE,COUNTBLANK(Table3[[#This Row],[Date 1]:[Date 8]])=8),TRUE,FALSE)</f>
        <v>0</v>
      </c>
      <c r="AN797" s="134" t="b">
        <f>COUNTIF(Table3[[#This Row],[512]:[51]],"yes")&gt;0</f>
        <v>0</v>
      </c>
      <c r="AO797" s="45" t="str">
        <f>IF(Table3[[#This Row],[512]]="yes",Table3[[#This Row],[Column1]],"")</f>
        <v/>
      </c>
      <c r="AP797" s="45" t="str">
        <f>IF(Table3[[#This Row],[250]]="yes",Table3[[#This Row],[Column1.5]],"")</f>
        <v/>
      </c>
      <c r="AQ797" s="45" t="str">
        <f>IF(Table3[[#This Row],[288]]="yes",Table3[[#This Row],[Column2]],"")</f>
        <v/>
      </c>
      <c r="AR797" s="45" t="str">
        <f>IF(Table3[[#This Row],[144]]="yes",Table3[[#This Row],[Column3]],"")</f>
        <v/>
      </c>
      <c r="AS797" s="45" t="str">
        <f>IF(Table3[[#This Row],[26]]="yes",Table3[[#This Row],[Column4]],"")</f>
        <v/>
      </c>
      <c r="AT797" s="45" t="str">
        <f>IF(Table3[[#This Row],[51]]="yes",Table3[[#This Row],[Column5]],"")</f>
        <v/>
      </c>
      <c r="AU797" s="29" t="str">
        <f>IF(COUNTBLANK(Table3[[#This Row],[Date 1]:[Date 8]])=7,IF(Table3[[#This Row],[Column9]]&lt;&gt;"",IF(SUM(L797:S797)&lt;&gt;0,Table3[[#This Row],[Column9]],""),""),(SUBSTITUTE(TRIM(SUBSTITUTE(AO797&amp;","&amp;AP797&amp;","&amp;AQ797&amp;","&amp;AR797&amp;","&amp;AS797&amp;","&amp;AT797&amp;",",","," "))," ",", ")))</f>
        <v/>
      </c>
      <c r="AV797" s="35" t="str">
        <f>IF(COUNTBLANK(L797:AC797)&lt;&gt;13,IF(Table3[[#This Row],[Comments]]="Please order in multiples of 20. Minimum order of 100.",IF(COUNTBLANK(Table3[[#This Row],[Date 1]:[Order]])=12,"",1),1),IF(OR(F797="yes",G797="yes",H797="yes",I797="yes",J797="yes",K797="yes"="yes"),1,""))</f>
        <v/>
      </c>
    </row>
    <row r="798" spans="2:48" ht="36" thickBot="1" x14ac:dyDescent="0.4">
      <c r="B798" s="164">
        <v>220</v>
      </c>
      <c r="C798" s="16" t="s">
        <v>3370</v>
      </c>
      <c r="D798" s="32" t="s">
        <v>1346</v>
      </c>
      <c r="E798" s="118"/>
      <c r="F798" s="119" t="s">
        <v>21</v>
      </c>
      <c r="G798" s="30" t="s">
        <v>21</v>
      </c>
      <c r="H798" s="30" t="s">
        <v>21</v>
      </c>
      <c r="I798" s="30" t="s">
        <v>21</v>
      </c>
      <c r="J798" s="30" t="s">
        <v>21</v>
      </c>
      <c r="K798" s="30" t="s">
        <v>128</v>
      </c>
      <c r="L798" s="22"/>
      <c r="M798" s="20"/>
      <c r="N798" s="20"/>
      <c r="O798" s="20"/>
      <c r="P798" s="20"/>
      <c r="Q798" s="20"/>
      <c r="R798" s="20"/>
      <c r="S798" s="120"/>
      <c r="T798" s="181" t="str">
        <f>Table3[[#This Row],[Column12]]</f>
        <v>Auto:</v>
      </c>
      <c r="U798" s="25"/>
      <c r="V798" s="51" t="str">
        <f>IF(Table3[[#This Row],[TagOrderMethod]]="Ratio:","plants per 1 tag",IF(Table3[[#This Row],[TagOrderMethod]]="tags included","",IF(Table3[[#This Row],[TagOrderMethod]]="Qty:","tags",IF(Table3[[#This Row],[TagOrderMethod]]="Auto:",IF(U798&lt;&gt;"","tags","")))))</f>
        <v/>
      </c>
      <c r="W798" s="17">
        <v>50</v>
      </c>
      <c r="X798" s="17" t="str">
        <f>IF(ISNUMBER(SEARCH("tag",Table3[[#This Row],[Notes]])), "Yes", "No")</f>
        <v>No</v>
      </c>
      <c r="Y798" s="17" t="str">
        <f>IF(Table3[[#This Row],[Column11]]="yes","tags included","Auto:")</f>
        <v>Auto:</v>
      </c>
      <c r="Z7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Row],[TagOrderMethod]]="Auto:",IF(U798&gt;0,U798,IF(COUNTBLANK(L798:S798)=8,"",(IF(Table3[[#This Row],[Column11]]&lt;&gt;"no",Table3[[#This Row],[Size]]*(SUM(Table3[[#This Row],[Date 1]:[Date 8]])),"")))),""))),(Table3[[#This Row],[Bundle]])),"")</f>
        <v/>
      </c>
      <c r="AB798" s="94" t="str">
        <f t="shared" si="13"/>
        <v/>
      </c>
      <c r="AC798" s="75"/>
      <c r="AD798" s="42"/>
      <c r="AE798" s="43"/>
      <c r="AF798" s="44"/>
      <c r="AG798" s="134" t="s">
        <v>21</v>
      </c>
      <c r="AH798" s="134" t="s">
        <v>21</v>
      </c>
      <c r="AI798" s="134" t="s">
        <v>21</v>
      </c>
      <c r="AJ798" s="134" t="s">
        <v>21</v>
      </c>
      <c r="AK798" s="134" t="s">
        <v>21</v>
      </c>
      <c r="AL798" s="134" t="s">
        <v>299</v>
      </c>
      <c r="AM798" s="134" t="b">
        <f>IF(AND(Table3[[#This Row],[Column68]]=TRUE,COUNTBLANK(Table3[[#This Row],[Date 1]:[Date 8]])=8),TRUE,FALSE)</f>
        <v>0</v>
      </c>
      <c r="AN798" s="134" t="b">
        <f>COUNTIF(Table3[[#This Row],[512]:[51]],"yes")&gt;0</f>
        <v>0</v>
      </c>
      <c r="AO798" s="45" t="str">
        <f>IF(Table3[[#This Row],[512]]="yes",Table3[[#This Row],[Column1]],"")</f>
        <v/>
      </c>
      <c r="AP798" s="45" t="str">
        <f>IF(Table3[[#This Row],[250]]="yes",Table3[[#This Row],[Column1.5]],"")</f>
        <v/>
      </c>
      <c r="AQ798" s="45" t="str">
        <f>IF(Table3[[#This Row],[288]]="yes",Table3[[#This Row],[Column2]],"")</f>
        <v/>
      </c>
      <c r="AR798" s="45" t="str">
        <f>IF(Table3[[#This Row],[144]]="yes",Table3[[#This Row],[Column3]],"")</f>
        <v/>
      </c>
      <c r="AS798" s="45" t="str">
        <f>IF(Table3[[#This Row],[26]]="yes",Table3[[#This Row],[Column4]],"")</f>
        <v/>
      </c>
      <c r="AT798" s="45" t="str">
        <f>IF(Table3[[#This Row],[51]]="yes",Table3[[#This Row],[Column5]],"")</f>
        <v/>
      </c>
      <c r="AU798" s="29" t="str">
        <f>IF(COUNTBLANK(Table3[[#This Row],[Date 1]:[Date 8]])=7,IF(Table3[[#This Row],[Column9]]&lt;&gt;"",IF(SUM(L798:S798)&lt;&gt;0,Table3[[#This Row],[Column9]],""),""),(SUBSTITUTE(TRIM(SUBSTITUTE(AO798&amp;","&amp;AP798&amp;","&amp;AQ798&amp;","&amp;AR798&amp;","&amp;AS798&amp;","&amp;AT798&amp;",",","," "))," ",", ")))</f>
        <v/>
      </c>
      <c r="AV798" s="35" t="str">
        <f>IF(COUNTBLANK(L798:AC798)&lt;&gt;13,IF(Table3[[#This Row],[Comments]]="Please order in multiples of 20. Minimum order of 100.",IF(COUNTBLANK(Table3[[#This Row],[Date 1]:[Order]])=12,"",1),1),IF(OR(F798="yes",G798="yes",H798="yes",I798="yes",J798="yes",K798="yes"="yes"),1,""))</f>
        <v/>
      </c>
    </row>
    <row r="799" spans="2:48" ht="36" thickBot="1" x14ac:dyDescent="0.4">
      <c r="B799" s="164">
        <v>225</v>
      </c>
      <c r="C799" s="16" t="s">
        <v>3370</v>
      </c>
      <c r="D799" s="32" t="s">
        <v>2370</v>
      </c>
      <c r="E799" s="118"/>
      <c r="F799" s="119" t="s">
        <v>21</v>
      </c>
      <c r="G799" s="30" t="s">
        <v>21</v>
      </c>
      <c r="H799" s="30" t="s">
        <v>21</v>
      </c>
      <c r="I799" s="30" t="s">
        <v>21</v>
      </c>
      <c r="J799" s="30" t="s">
        <v>21</v>
      </c>
      <c r="K799" s="30" t="s">
        <v>128</v>
      </c>
      <c r="L799" s="22"/>
      <c r="M799" s="20"/>
      <c r="N799" s="20"/>
      <c r="O799" s="20"/>
      <c r="P799" s="20"/>
      <c r="Q799" s="20"/>
      <c r="R799" s="20"/>
      <c r="S799" s="120"/>
      <c r="T799" s="181" t="s">
        <v>167</v>
      </c>
      <c r="U799" s="25"/>
      <c r="V799" s="51" t="str">
        <f>IF(Table3[[#This Row],[TagOrderMethod]]="Ratio:","plants per 1 tag",IF(Table3[[#This Row],[TagOrderMethod]]="tags included","",IF(Table3[[#This Row],[TagOrderMethod]]="Qty:","tags",IF(Table3[[#This Row],[TagOrderMethod]]="Auto:",IF(U799&lt;&gt;"","tags","")))))</f>
        <v/>
      </c>
      <c r="W799" s="17">
        <v>50</v>
      </c>
      <c r="X799" s="17" t="str">
        <f>IF(ISNUMBER(SEARCH("tag",Table3[[#This Row],[Notes]])), "Yes", "No")</f>
        <v>No</v>
      </c>
      <c r="Y799" s="17" t="str">
        <f>IF(Table3[[#This Row],[Column11]]="yes","tags included","Auto:")</f>
        <v>Auto:</v>
      </c>
      <c r="Z7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Row],[TagOrderMethod]]="Auto:",IF(U799&gt;0,U799,IF(COUNTBLANK(L799:S799)=8,"",(IF(Table3[[#This Row],[Column11]]&lt;&gt;"no",Table3[[#This Row],[Size]]*(SUM(Table3[[#This Row],[Date 1]:[Date 8]])),"")))),""))),(Table3[[#This Row],[Bundle]])),"")</f>
        <v/>
      </c>
      <c r="AB799" s="94" t="str">
        <f t="shared" si="13"/>
        <v/>
      </c>
      <c r="AC799" s="75"/>
      <c r="AD799" s="42"/>
      <c r="AE799" s="43"/>
      <c r="AF799" s="44"/>
      <c r="AG799" s="134" t="s">
        <v>21</v>
      </c>
      <c r="AH799" s="134" t="s">
        <v>21</v>
      </c>
      <c r="AI799" s="134" t="s">
        <v>21</v>
      </c>
      <c r="AJ799" s="134" t="s">
        <v>21</v>
      </c>
      <c r="AK799" s="134" t="s">
        <v>21</v>
      </c>
      <c r="AL799" s="134" t="s">
        <v>5390</v>
      </c>
      <c r="AM799" s="134" t="b">
        <f>IF(AND(Table3[[#This Row],[Column68]]=TRUE,COUNTBLANK(Table3[[#This Row],[Date 1]:[Date 8]])=8),TRUE,FALSE)</f>
        <v>0</v>
      </c>
      <c r="AN799" s="134" t="b">
        <f>COUNTIF(Table3[[#This Row],[512]:[51]],"yes")&gt;0</f>
        <v>0</v>
      </c>
      <c r="AO799" s="45" t="str">
        <f>IF(Table3[[#This Row],[512]]="yes",Table3[[#This Row],[Column1]],"")</f>
        <v/>
      </c>
      <c r="AP799" s="45" t="str">
        <f>IF(Table3[[#This Row],[250]]="yes",Table3[[#This Row],[Column1.5]],"")</f>
        <v/>
      </c>
      <c r="AQ799" s="45" t="str">
        <f>IF(Table3[[#This Row],[288]]="yes",Table3[[#This Row],[Column2]],"")</f>
        <v/>
      </c>
      <c r="AR799" s="45" t="str">
        <f>IF(Table3[[#This Row],[144]]="yes",Table3[[#This Row],[Column3]],"")</f>
        <v/>
      </c>
      <c r="AS799" s="45" t="str">
        <f>IF(Table3[[#This Row],[26]]="yes",Table3[[#This Row],[Column4]],"")</f>
        <v/>
      </c>
      <c r="AT799" s="45" t="str">
        <f>IF(Table3[[#This Row],[51]]="yes",Table3[[#This Row],[Column5]],"")</f>
        <v/>
      </c>
      <c r="AU799" s="29" t="str">
        <f>IF(COUNTBLANK(Table3[[#This Row],[Date 1]:[Date 8]])=7,IF(Table3[[#This Row],[Column9]]&lt;&gt;"",IF(SUM(L799:S799)&lt;&gt;0,Table3[[#This Row],[Column9]],""),""),(SUBSTITUTE(TRIM(SUBSTITUTE(AO799&amp;","&amp;AP799&amp;","&amp;AQ799&amp;","&amp;AR799&amp;","&amp;AS799&amp;","&amp;AT799&amp;",",","," "))," ",", ")))</f>
        <v/>
      </c>
      <c r="AV799" s="35" t="str">
        <f>IF(COUNTBLANK(L799:AC799)&lt;&gt;13,IF(Table3[[#This Row],[Comments]]="Please order in multiples of 20. Minimum order of 100.",IF(COUNTBLANK(Table3[[#This Row],[Date 1]:[Order]])=12,"",1),1),IF(OR(F799="yes",G799="yes",H799="yes",I799="yes",J799="yes",K799="yes"="yes"),1,""))</f>
        <v/>
      </c>
    </row>
    <row r="800" spans="2:48" ht="36" thickBot="1" x14ac:dyDescent="0.4">
      <c r="B800" s="164">
        <v>230</v>
      </c>
      <c r="C800" s="16" t="s">
        <v>3370</v>
      </c>
      <c r="D800" s="32" t="s">
        <v>1637</v>
      </c>
      <c r="E800" s="118"/>
      <c r="F800" s="119" t="s">
        <v>21</v>
      </c>
      <c r="G800" s="30" t="s">
        <v>21</v>
      </c>
      <c r="H800" s="30" t="s">
        <v>21</v>
      </c>
      <c r="I800" s="30" t="s">
        <v>128</v>
      </c>
      <c r="J800" s="30" t="s">
        <v>21</v>
      </c>
      <c r="K800" s="30" t="s">
        <v>128</v>
      </c>
      <c r="L800" s="22"/>
      <c r="M800" s="20"/>
      <c r="N800" s="20"/>
      <c r="O800" s="20"/>
      <c r="P800" s="20"/>
      <c r="Q800" s="20"/>
      <c r="R800" s="20"/>
      <c r="S800" s="120"/>
      <c r="T800" s="181" t="str">
        <f>Table3[[#This Row],[Column12]]</f>
        <v>Auto:</v>
      </c>
      <c r="U800" s="25"/>
      <c r="V800" s="51" t="str">
        <f>IF(Table3[[#This Row],[TagOrderMethod]]="Ratio:","plants per 1 tag",IF(Table3[[#This Row],[TagOrderMethod]]="tags included","",IF(Table3[[#This Row],[TagOrderMethod]]="Qty:","tags",IF(Table3[[#This Row],[TagOrderMethod]]="Auto:",IF(U800&lt;&gt;"","tags","")))))</f>
        <v/>
      </c>
      <c r="W800" s="17">
        <v>50</v>
      </c>
      <c r="X800" s="17" t="str">
        <f>IF(ISNUMBER(SEARCH("tag",Table3[[#This Row],[Notes]])), "Yes", "No")</f>
        <v>No</v>
      </c>
      <c r="Y800" s="17" t="str">
        <f>IF(Table3[[#This Row],[Column11]]="yes","tags included","Auto:")</f>
        <v>Auto:</v>
      </c>
      <c r="Z8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Row],[TagOrderMethod]]="Auto:",IF(U800&gt;0,U800,IF(COUNTBLANK(L800:S800)=8,"",(IF(Table3[[#This Row],[Column11]]&lt;&gt;"no",Table3[[#This Row],[Size]]*(SUM(Table3[[#This Row],[Date 1]:[Date 8]])),"")))),""))),(Table3[[#This Row],[Bundle]])),"")</f>
        <v/>
      </c>
      <c r="AB800" s="94" t="str">
        <f t="shared" si="13"/>
        <v/>
      </c>
      <c r="AC800" s="75"/>
      <c r="AD800" s="42"/>
      <c r="AE800" s="43"/>
      <c r="AF800" s="44"/>
      <c r="AG800" s="134" t="s">
        <v>21</v>
      </c>
      <c r="AH800" s="134" t="s">
        <v>21</v>
      </c>
      <c r="AI800" s="134" t="s">
        <v>21</v>
      </c>
      <c r="AJ800" s="134" t="s">
        <v>5224</v>
      </c>
      <c r="AK800" s="134" t="s">
        <v>21</v>
      </c>
      <c r="AL800" s="134" t="s">
        <v>5391</v>
      </c>
      <c r="AM800" s="134" t="b">
        <f>IF(AND(Table3[[#This Row],[Column68]]=TRUE,COUNTBLANK(Table3[[#This Row],[Date 1]:[Date 8]])=8),TRUE,FALSE)</f>
        <v>0</v>
      </c>
      <c r="AN800" s="134" t="b">
        <f>COUNTIF(Table3[[#This Row],[512]:[51]],"yes")&gt;0</f>
        <v>0</v>
      </c>
      <c r="AO800" s="45" t="str">
        <f>IF(Table3[[#This Row],[512]]="yes",Table3[[#This Row],[Column1]],"")</f>
        <v/>
      </c>
      <c r="AP800" s="45" t="str">
        <f>IF(Table3[[#This Row],[250]]="yes",Table3[[#This Row],[Column1.5]],"")</f>
        <v/>
      </c>
      <c r="AQ800" s="45" t="str">
        <f>IF(Table3[[#This Row],[288]]="yes",Table3[[#This Row],[Column2]],"")</f>
        <v/>
      </c>
      <c r="AR800" s="45" t="str">
        <f>IF(Table3[[#This Row],[144]]="yes",Table3[[#This Row],[Column3]],"")</f>
        <v/>
      </c>
      <c r="AS800" s="45" t="str">
        <f>IF(Table3[[#This Row],[26]]="yes",Table3[[#This Row],[Column4]],"")</f>
        <v/>
      </c>
      <c r="AT800" s="45" t="str">
        <f>IF(Table3[[#This Row],[51]]="yes",Table3[[#This Row],[Column5]],"")</f>
        <v/>
      </c>
      <c r="AU800" s="29" t="str">
        <f>IF(COUNTBLANK(Table3[[#This Row],[Date 1]:[Date 8]])=7,IF(Table3[[#This Row],[Column9]]&lt;&gt;"",IF(SUM(L800:S800)&lt;&gt;0,Table3[[#This Row],[Column9]],""),""),(SUBSTITUTE(TRIM(SUBSTITUTE(AO800&amp;","&amp;AP800&amp;","&amp;AQ800&amp;","&amp;AR800&amp;","&amp;AS800&amp;","&amp;AT800&amp;",",","," "))," ",", ")))</f>
        <v/>
      </c>
      <c r="AV800" s="35" t="str">
        <f>IF(COUNTBLANK(L800:AC800)&lt;&gt;13,IF(Table3[[#This Row],[Comments]]="Please order in multiples of 20. Minimum order of 100.",IF(COUNTBLANK(Table3[[#This Row],[Date 1]:[Order]])=12,"",1),1),IF(OR(F800="yes",G800="yes",H800="yes",I800="yes",J800="yes",K800="yes"="yes"),1,""))</f>
        <v/>
      </c>
    </row>
    <row r="801" spans="2:48" ht="36" thickBot="1" x14ac:dyDescent="0.4">
      <c r="B801" s="164">
        <v>235</v>
      </c>
      <c r="C801" s="16" t="s">
        <v>3370</v>
      </c>
      <c r="D801" s="32" t="s">
        <v>528</v>
      </c>
      <c r="E801" s="118"/>
      <c r="F801" s="119" t="s">
        <v>21</v>
      </c>
      <c r="G801" s="30" t="s">
        <v>21</v>
      </c>
      <c r="H801" s="30" t="s">
        <v>21</v>
      </c>
      <c r="I801" s="30" t="s">
        <v>128</v>
      </c>
      <c r="J801" s="30" t="s">
        <v>21</v>
      </c>
      <c r="K801" s="30" t="s">
        <v>128</v>
      </c>
      <c r="L801" s="22"/>
      <c r="M801" s="20"/>
      <c r="N801" s="20"/>
      <c r="O801" s="20"/>
      <c r="P801" s="20"/>
      <c r="Q801" s="20"/>
      <c r="R801" s="20"/>
      <c r="S801" s="120"/>
      <c r="T801" s="181" t="str">
        <f>Table3[[#This Row],[Column12]]</f>
        <v>Auto:</v>
      </c>
      <c r="U801" s="25"/>
      <c r="V801" s="51" t="str">
        <f>IF(Table3[[#This Row],[TagOrderMethod]]="Ratio:","plants per 1 tag",IF(Table3[[#This Row],[TagOrderMethod]]="tags included","",IF(Table3[[#This Row],[TagOrderMethod]]="Qty:","tags",IF(Table3[[#This Row],[TagOrderMethod]]="Auto:",IF(U801&lt;&gt;"","tags","")))))</f>
        <v/>
      </c>
      <c r="W801" s="17">
        <v>50</v>
      </c>
      <c r="X801" s="17" t="str">
        <f>IF(ISNUMBER(SEARCH("tag",Table3[[#This Row],[Notes]])), "Yes", "No")</f>
        <v>No</v>
      </c>
      <c r="Y801" s="17" t="str">
        <f>IF(Table3[[#This Row],[Column11]]="yes","tags included","Auto:")</f>
        <v>Auto:</v>
      </c>
      <c r="Z8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Row],[TagOrderMethod]]="Auto:",IF(U801&gt;0,U801,IF(COUNTBLANK(L801:S801)=8,"",(IF(Table3[[#This Row],[Column11]]&lt;&gt;"no",Table3[[#This Row],[Size]]*(SUM(Table3[[#This Row],[Date 1]:[Date 8]])),"")))),""))),(Table3[[#This Row],[Bundle]])),"")</f>
        <v/>
      </c>
      <c r="AB801" s="94" t="str">
        <f t="shared" si="13"/>
        <v/>
      </c>
      <c r="AC801" s="75"/>
      <c r="AD801" s="42"/>
      <c r="AE801" s="43"/>
      <c r="AF801" s="44"/>
      <c r="AG801" s="134" t="s">
        <v>21</v>
      </c>
      <c r="AH801" s="134" t="s">
        <v>21</v>
      </c>
      <c r="AI801" s="134" t="s">
        <v>21</v>
      </c>
      <c r="AJ801" s="134" t="s">
        <v>5225</v>
      </c>
      <c r="AK801" s="134" t="s">
        <v>21</v>
      </c>
      <c r="AL801" s="134" t="s">
        <v>5392</v>
      </c>
      <c r="AM801" s="134" t="b">
        <f>IF(AND(Table3[[#This Row],[Column68]]=TRUE,COUNTBLANK(Table3[[#This Row],[Date 1]:[Date 8]])=8),TRUE,FALSE)</f>
        <v>0</v>
      </c>
      <c r="AN801" s="134" t="b">
        <f>COUNTIF(Table3[[#This Row],[512]:[51]],"yes")&gt;0</f>
        <v>0</v>
      </c>
      <c r="AO801" s="45" t="str">
        <f>IF(Table3[[#This Row],[512]]="yes",Table3[[#This Row],[Column1]],"")</f>
        <v/>
      </c>
      <c r="AP801" s="45" t="str">
        <f>IF(Table3[[#This Row],[250]]="yes",Table3[[#This Row],[Column1.5]],"")</f>
        <v/>
      </c>
      <c r="AQ801" s="45" t="str">
        <f>IF(Table3[[#This Row],[288]]="yes",Table3[[#This Row],[Column2]],"")</f>
        <v/>
      </c>
      <c r="AR801" s="45" t="str">
        <f>IF(Table3[[#This Row],[144]]="yes",Table3[[#This Row],[Column3]],"")</f>
        <v/>
      </c>
      <c r="AS801" s="45" t="str">
        <f>IF(Table3[[#This Row],[26]]="yes",Table3[[#This Row],[Column4]],"")</f>
        <v/>
      </c>
      <c r="AT801" s="45" t="str">
        <f>IF(Table3[[#This Row],[51]]="yes",Table3[[#This Row],[Column5]],"")</f>
        <v/>
      </c>
      <c r="AU801" s="29" t="str">
        <f>IF(COUNTBLANK(Table3[[#This Row],[Date 1]:[Date 8]])=7,IF(Table3[[#This Row],[Column9]]&lt;&gt;"",IF(SUM(L801:S801)&lt;&gt;0,Table3[[#This Row],[Column9]],""),""),(SUBSTITUTE(TRIM(SUBSTITUTE(AO801&amp;","&amp;AP801&amp;","&amp;AQ801&amp;","&amp;AR801&amp;","&amp;AS801&amp;","&amp;AT801&amp;",",","," "))," ",", ")))</f>
        <v/>
      </c>
      <c r="AV801" s="35" t="str">
        <f>IF(COUNTBLANK(L801:AC801)&lt;&gt;13,IF(Table3[[#This Row],[Comments]]="Please order in multiples of 20. Minimum order of 100.",IF(COUNTBLANK(Table3[[#This Row],[Date 1]:[Order]])=12,"",1),1),IF(OR(F801="yes",G801="yes",H801="yes",I801="yes",J801="yes",K801="yes"="yes"),1,""))</f>
        <v/>
      </c>
    </row>
    <row r="802" spans="2:48" ht="36" thickBot="1" x14ac:dyDescent="0.4">
      <c r="B802" s="164">
        <v>240</v>
      </c>
      <c r="C802" s="16" t="s">
        <v>3370</v>
      </c>
      <c r="D802" s="32" t="s">
        <v>529</v>
      </c>
      <c r="E802" s="118"/>
      <c r="F802" s="119" t="s">
        <v>21</v>
      </c>
      <c r="G802" s="30" t="s">
        <v>21</v>
      </c>
      <c r="H802" s="30" t="s">
        <v>21</v>
      </c>
      <c r="I802" s="30" t="s">
        <v>128</v>
      </c>
      <c r="J802" s="30" t="s">
        <v>21</v>
      </c>
      <c r="K802" s="30" t="s">
        <v>128</v>
      </c>
      <c r="L802" s="22"/>
      <c r="M802" s="20"/>
      <c r="N802" s="20"/>
      <c r="O802" s="20"/>
      <c r="P802" s="20"/>
      <c r="Q802" s="20"/>
      <c r="R802" s="20"/>
      <c r="S802" s="120"/>
      <c r="T802" s="181" t="str">
        <f>Table3[[#This Row],[Column12]]</f>
        <v>Auto:</v>
      </c>
      <c r="U802" s="25"/>
      <c r="V802" s="51" t="str">
        <f>IF(Table3[[#This Row],[TagOrderMethod]]="Ratio:","plants per 1 tag",IF(Table3[[#This Row],[TagOrderMethod]]="tags included","",IF(Table3[[#This Row],[TagOrderMethod]]="Qty:","tags",IF(Table3[[#This Row],[TagOrderMethod]]="Auto:",IF(U802&lt;&gt;"","tags","")))))</f>
        <v/>
      </c>
      <c r="W802" s="17">
        <v>50</v>
      </c>
      <c r="X802" s="17" t="str">
        <f>IF(ISNUMBER(SEARCH("tag",Table3[[#This Row],[Notes]])), "Yes", "No")</f>
        <v>No</v>
      </c>
      <c r="Y802" s="17" t="str">
        <f>IF(Table3[[#This Row],[Column11]]="yes","tags included","Auto:")</f>
        <v>Auto:</v>
      </c>
      <c r="Z8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Row],[TagOrderMethod]]="Auto:",IF(U802&gt;0,U802,IF(COUNTBLANK(L802:S802)=8,"",(IF(Table3[[#This Row],[Column11]]&lt;&gt;"no",Table3[[#This Row],[Size]]*(SUM(Table3[[#This Row],[Date 1]:[Date 8]])),"")))),""))),(Table3[[#This Row],[Bundle]])),"")</f>
        <v/>
      </c>
      <c r="AB802" s="94" t="str">
        <f t="shared" si="13"/>
        <v/>
      </c>
      <c r="AC802" s="75"/>
      <c r="AD802" s="42"/>
      <c r="AE802" s="43"/>
      <c r="AF802" s="44"/>
      <c r="AG802" s="134" t="s">
        <v>21</v>
      </c>
      <c r="AH802" s="134" t="s">
        <v>21</v>
      </c>
      <c r="AI802" s="134" t="s">
        <v>21</v>
      </c>
      <c r="AJ802" s="134" t="s">
        <v>5226</v>
      </c>
      <c r="AK802" s="134" t="s">
        <v>21</v>
      </c>
      <c r="AL802" s="134" t="s">
        <v>1213</v>
      </c>
      <c r="AM802" s="134" t="b">
        <f>IF(AND(Table3[[#This Row],[Column68]]=TRUE,COUNTBLANK(Table3[[#This Row],[Date 1]:[Date 8]])=8),TRUE,FALSE)</f>
        <v>0</v>
      </c>
      <c r="AN802" s="134" t="b">
        <f>COUNTIF(Table3[[#This Row],[512]:[51]],"yes")&gt;0</f>
        <v>0</v>
      </c>
      <c r="AO802" s="45" t="str">
        <f>IF(Table3[[#This Row],[512]]="yes",Table3[[#This Row],[Column1]],"")</f>
        <v/>
      </c>
      <c r="AP802" s="45" t="str">
        <f>IF(Table3[[#This Row],[250]]="yes",Table3[[#This Row],[Column1.5]],"")</f>
        <v/>
      </c>
      <c r="AQ802" s="45" t="str">
        <f>IF(Table3[[#This Row],[288]]="yes",Table3[[#This Row],[Column2]],"")</f>
        <v/>
      </c>
      <c r="AR802" s="45" t="str">
        <f>IF(Table3[[#This Row],[144]]="yes",Table3[[#This Row],[Column3]],"")</f>
        <v/>
      </c>
      <c r="AS802" s="45" t="str">
        <f>IF(Table3[[#This Row],[26]]="yes",Table3[[#This Row],[Column4]],"")</f>
        <v/>
      </c>
      <c r="AT802" s="45" t="str">
        <f>IF(Table3[[#This Row],[51]]="yes",Table3[[#This Row],[Column5]],"")</f>
        <v/>
      </c>
      <c r="AU802" s="29" t="str">
        <f>IF(COUNTBLANK(Table3[[#This Row],[Date 1]:[Date 8]])=7,IF(Table3[[#This Row],[Column9]]&lt;&gt;"",IF(SUM(L802:S802)&lt;&gt;0,Table3[[#This Row],[Column9]],""),""),(SUBSTITUTE(TRIM(SUBSTITUTE(AO802&amp;","&amp;AP802&amp;","&amp;AQ802&amp;","&amp;AR802&amp;","&amp;AS802&amp;","&amp;AT802&amp;",",","," "))," ",", ")))</f>
        <v/>
      </c>
      <c r="AV802" s="35" t="str">
        <f>IF(COUNTBLANK(L802:AC802)&lt;&gt;13,IF(Table3[[#This Row],[Comments]]="Please order in multiples of 20. Minimum order of 100.",IF(COUNTBLANK(Table3[[#This Row],[Date 1]:[Order]])=12,"",1),1),IF(OR(F802="yes",G802="yes",H802="yes",I802="yes",J802="yes",K802="yes"="yes"),1,""))</f>
        <v/>
      </c>
    </row>
    <row r="803" spans="2:48" ht="36" thickBot="1" x14ac:dyDescent="0.4">
      <c r="B803" s="164">
        <v>310</v>
      </c>
      <c r="C803" s="16" t="s">
        <v>3370</v>
      </c>
      <c r="D803" s="32" t="s">
        <v>2372</v>
      </c>
      <c r="E803" s="118"/>
      <c r="F803" s="119" t="s">
        <v>21</v>
      </c>
      <c r="G803" s="30" t="s">
        <v>21</v>
      </c>
      <c r="H803" s="30" t="s">
        <v>21</v>
      </c>
      <c r="I803" s="30" t="s">
        <v>21</v>
      </c>
      <c r="J803" s="30" t="s">
        <v>128</v>
      </c>
      <c r="K803" s="30" t="s">
        <v>21</v>
      </c>
      <c r="L803" s="22"/>
      <c r="M803" s="20"/>
      <c r="N803" s="20"/>
      <c r="O803" s="20"/>
      <c r="P803" s="20"/>
      <c r="Q803" s="20"/>
      <c r="R803" s="20"/>
      <c r="S803" s="120"/>
      <c r="T803" s="181" t="str">
        <f>Table3[[#This Row],[Column12]]</f>
        <v>Auto:</v>
      </c>
      <c r="U803" s="25"/>
      <c r="V803" s="51" t="str">
        <f>IF(Table3[[#This Row],[TagOrderMethod]]="Ratio:","plants per 1 tag",IF(Table3[[#This Row],[TagOrderMethod]]="tags included","",IF(Table3[[#This Row],[TagOrderMethod]]="Qty:","tags",IF(Table3[[#This Row],[TagOrderMethod]]="Auto:",IF(U803&lt;&gt;"","tags","")))))</f>
        <v/>
      </c>
      <c r="W803" s="17">
        <v>50</v>
      </c>
      <c r="X803" s="17" t="str">
        <f>IF(ISNUMBER(SEARCH("tag",Table3[[#This Row],[Notes]])), "Yes", "No")</f>
        <v>No</v>
      </c>
      <c r="Y803" s="17" t="str">
        <f>IF(Table3[[#This Row],[Column11]]="yes","tags included","Auto:")</f>
        <v>Auto:</v>
      </c>
      <c r="Z8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Row],[TagOrderMethod]]="Auto:",IF(U803&gt;0,U803,IF(COUNTBLANK(L803:S803)=8,"",(IF(Table3[[#This Row],[Column11]]&lt;&gt;"no",Table3[[#This Row],[Size]]*(SUM(Table3[[#This Row],[Date 1]:[Date 8]])),"")))),""))),(Table3[[#This Row],[Bundle]])),"")</f>
        <v/>
      </c>
      <c r="AB803" s="94" t="str">
        <f t="shared" si="13"/>
        <v/>
      </c>
      <c r="AC803" s="75"/>
      <c r="AD803" s="42"/>
      <c r="AE803" s="43"/>
      <c r="AF803" s="44"/>
      <c r="AG803" s="134" t="s">
        <v>21</v>
      </c>
      <c r="AH803" s="134" t="s">
        <v>21</v>
      </c>
      <c r="AI803" s="134" t="s">
        <v>21</v>
      </c>
      <c r="AJ803" s="134" t="s">
        <v>21</v>
      </c>
      <c r="AK803" s="134" t="s">
        <v>298</v>
      </c>
      <c r="AL803" s="134" t="s">
        <v>21</v>
      </c>
      <c r="AM803" s="134" t="b">
        <f>IF(AND(Table3[[#This Row],[Column68]]=TRUE,COUNTBLANK(Table3[[#This Row],[Date 1]:[Date 8]])=8),TRUE,FALSE)</f>
        <v>0</v>
      </c>
      <c r="AN803" s="134" t="b">
        <f>COUNTIF(Table3[[#This Row],[512]:[51]],"yes")&gt;0</f>
        <v>0</v>
      </c>
      <c r="AO803" s="45" t="str">
        <f>IF(Table3[[#This Row],[512]]="yes",Table3[[#This Row],[Column1]],"")</f>
        <v/>
      </c>
      <c r="AP803" s="45" t="str">
        <f>IF(Table3[[#This Row],[250]]="yes",Table3[[#This Row],[Column1.5]],"")</f>
        <v/>
      </c>
      <c r="AQ803" s="45" t="str">
        <f>IF(Table3[[#This Row],[288]]="yes",Table3[[#This Row],[Column2]],"")</f>
        <v/>
      </c>
      <c r="AR803" s="45" t="str">
        <f>IF(Table3[[#This Row],[144]]="yes",Table3[[#This Row],[Column3]],"")</f>
        <v/>
      </c>
      <c r="AS803" s="45" t="str">
        <f>IF(Table3[[#This Row],[26]]="yes",Table3[[#This Row],[Column4]],"")</f>
        <v/>
      </c>
      <c r="AT803" s="45" t="str">
        <f>IF(Table3[[#This Row],[51]]="yes",Table3[[#This Row],[Column5]],"")</f>
        <v/>
      </c>
      <c r="AU803" s="29" t="str">
        <f>IF(COUNTBLANK(Table3[[#This Row],[Date 1]:[Date 8]])=7,IF(Table3[[#This Row],[Column9]]&lt;&gt;"",IF(SUM(L803:S803)&lt;&gt;0,Table3[[#This Row],[Column9]],""),""),(SUBSTITUTE(TRIM(SUBSTITUTE(AO803&amp;","&amp;AP803&amp;","&amp;AQ803&amp;","&amp;AR803&amp;","&amp;AS803&amp;","&amp;AT803&amp;",",","," "))," ",", ")))</f>
        <v/>
      </c>
      <c r="AV803" s="35" t="str">
        <f>IF(COUNTBLANK(L803:AC803)&lt;&gt;13,IF(Table3[[#This Row],[Comments]]="Please order in multiples of 20. Minimum order of 100.",IF(COUNTBLANK(Table3[[#This Row],[Date 1]:[Order]])=12,"",1),1),IF(OR(F803="yes",G803="yes",H803="yes",I803="yes",J803="yes",K803="yes"="yes"),1,""))</f>
        <v/>
      </c>
    </row>
    <row r="804" spans="2:48" ht="36" thickBot="1" x14ac:dyDescent="0.4">
      <c r="B804" s="164">
        <v>315</v>
      </c>
      <c r="C804" s="16" t="s">
        <v>3370</v>
      </c>
      <c r="D804" s="32" t="s">
        <v>2373</v>
      </c>
      <c r="E804" s="118"/>
      <c r="F804" s="119" t="s">
        <v>21</v>
      </c>
      <c r="G804" s="30" t="s">
        <v>21</v>
      </c>
      <c r="H804" s="30" t="s">
        <v>21</v>
      </c>
      <c r="I804" s="30" t="s">
        <v>21</v>
      </c>
      <c r="J804" s="30" t="s">
        <v>128</v>
      </c>
      <c r="K804" s="30" t="s">
        <v>21</v>
      </c>
      <c r="L804" s="22"/>
      <c r="M804" s="20"/>
      <c r="N804" s="20"/>
      <c r="O804" s="20"/>
      <c r="P804" s="20"/>
      <c r="Q804" s="20"/>
      <c r="R804" s="20"/>
      <c r="S804" s="120"/>
      <c r="T804" s="181" t="str">
        <f>Table3[[#This Row],[Column12]]</f>
        <v>Auto:</v>
      </c>
      <c r="U804" s="25"/>
      <c r="V804" s="51" t="str">
        <f>IF(Table3[[#This Row],[TagOrderMethod]]="Ratio:","plants per 1 tag",IF(Table3[[#This Row],[TagOrderMethod]]="tags included","",IF(Table3[[#This Row],[TagOrderMethod]]="Qty:","tags",IF(Table3[[#This Row],[TagOrderMethod]]="Auto:",IF(U804&lt;&gt;"","tags","")))))</f>
        <v/>
      </c>
      <c r="W804" s="17">
        <v>50</v>
      </c>
      <c r="X804" s="17" t="str">
        <f>IF(ISNUMBER(SEARCH("tag",Table3[[#This Row],[Notes]])), "Yes", "No")</f>
        <v>No</v>
      </c>
      <c r="Y804" s="17" t="str">
        <f>IF(Table3[[#This Row],[Column11]]="yes","tags included","Auto:")</f>
        <v>Auto:</v>
      </c>
      <c r="Z8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Row],[TagOrderMethod]]="Auto:",IF(U804&gt;0,U804,IF(COUNTBLANK(L804:S804)=8,"",(IF(Table3[[#This Row],[Column11]]&lt;&gt;"no",Table3[[#This Row],[Size]]*(SUM(Table3[[#This Row],[Date 1]:[Date 8]])),"")))),""))),(Table3[[#This Row],[Bundle]])),"")</f>
        <v/>
      </c>
      <c r="AB804" s="94" t="str">
        <f t="shared" si="13"/>
        <v/>
      </c>
      <c r="AC804" s="75"/>
      <c r="AD804" s="42"/>
      <c r="AE804" s="43"/>
      <c r="AF804" s="44"/>
      <c r="AG804" s="134" t="s">
        <v>21</v>
      </c>
      <c r="AH804" s="134" t="s">
        <v>21</v>
      </c>
      <c r="AI804" s="134" t="s">
        <v>21</v>
      </c>
      <c r="AJ804" s="134" t="s">
        <v>21</v>
      </c>
      <c r="AK804" s="134" t="s">
        <v>297</v>
      </c>
      <c r="AL804" s="134" t="s">
        <v>21</v>
      </c>
      <c r="AM804" s="134" t="b">
        <f>IF(AND(Table3[[#This Row],[Column68]]=TRUE,COUNTBLANK(Table3[[#This Row],[Date 1]:[Date 8]])=8),TRUE,FALSE)</f>
        <v>0</v>
      </c>
      <c r="AN804" s="134" t="b">
        <f>COUNTIF(Table3[[#This Row],[512]:[51]],"yes")&gt;0</f>
        <v>0</v>
      </c>
      <c r="AO804" s="45" t="str">
        <f>IF(Table3[[#This Row],[512]]="yes",Table3[[#This Row],[Column1]],"")</f>
        <v/>
      </c>
      <c r="AP804" s="45" t="str">
        <f>IF(Table3[[#This Row],[250]]="yes",Table3[[#This Row],[Column1.5]],"")</f>
        <v/>
      </c>
      <c r="AQ804" s="45" t="str">
        <f>IF(Table3[[#This Row],[288]]="yes",Table3[[#This Row],[Column2]],"")</f>
        <v/>
      </c>
      <c r="AR804" s="45" t="str">
        <f>IF(Table3[[#This Row],[144]]="yes",Table3[[#This Row],[Column3]],"")</f>
        <v/>
      </c>
      <c r="AS804" s="45" t="str">
        <f>IF(Table3[[#This Row],[26]]="yes",Table3[[#This Row],[Column4]],"")</f>
        <v/>
      </c>
      <c r="AT804" s="45" t="str">
        <f>IF(Table3[[#This Row],[51]]="yes",Table3[[#This Row],[Column5]],"")</f>
        <v/>
      </c>
      <c r="AU804" s="29" t="str">
        <f>IF(COUNTBLANK(Table3[[#This Row],[Date 1]:[Date 8]])=7,IF(Table3[[#This Row],[Column9]]&lt;&gt;"",IF(SUM(L804:S804)&lt;&gt;0,Table3[[#This Row],[Column9]],""),""),(SUBSTITUTE(TRIM(SUBSTITUTE(AO804&amp;","&amp;AP804&amp;","&amp;AQ804&amp;","&amp;AR804&amp;","&amp;AS804&amp;","&amp;AT804&amp;",",","," "))," ",", ")))</f>
        <v/>
      </c>
      <c r="AV804" s="35" t="str">
        <f>IF(COUNTBLANK(L804:AC804)&lt;&gt;13,IF(Table3[[#This Row],[Comments]]="Please order in multiples of 20. Minimum order of 100.",IF(COUNTBLANK(Table3[[#This Row],[Date 1]:[Order]])=12,"",1),1),IF(OR(F804="yes",G804="yes",H804="yes",I804="yes",J804="yes",K804="yes"="yes"),1,""))</f>
        <v/>
      </c>
    </row>
    <row r="805" spans="2:48" ht="36" thickBot="1" x14ac:dyDescent="0.4">
      <c r="B805" s="164">
        <v>320</v>
      </c>
      <c r="C805" s="16" t="s">
        <v>3370</v>
      </c>
      <c r="D805" s="32" t="s">
        <v>2374</v>
      </c>
      <c r="E805" s="118"/>
      <c r="F805" s="119" t="s">
        <v>21</v>
      </c>
      <c r="G805" s="30" t="s">
        <v>21</v>
      </c>
      <c r="H805" s="30" t="s">
        <v>21</v>
      </c>
      <c r="I805" s="30" t="s">
        <v>21</v>
      </c>
      <c r="J805" s="30" t="s">
        <v>128</v>
      </c>
      <c r="K805" s="30" t="s">
        <v>21</v>
      </c>
      <c r="L805" s="22"/>
      <c r="M805" s="20"/>
      <c r="N805" s="20"/>
      <c r="O805" s="20"/>
      <c r="P805" s="20"/>
      <c r="Q805" s="20"/>
      <c r="R805" s="20"/>
      <c r="S805" s="120"/>
      <c r="T805" s="181" t="str">
        <f>Table3[[#This Row],[Column12]]</f>
        <v>Auto:</v>
      </c>
      <c r="U805" s="25"/>
      <c r="V805" s="51" t="str">
        <f>IF(Table3[[#This Row],[TagOrderMethod]]="Ratio:","plants per 1 tag",IF(Table3[[#This Row],[TagOrderMethod]]="tags included","",IF(Table3[[#This Row],[TagOrderMethod]]="Qty:","tags",IF(Table3[[#This Row],[TagOrderMethod]]="Auto:",IF(U805&lt;&gt;"","tags","")))))</f>
        <v/>
      </c>
      <c r="W805" s="17">
        <v>50</v>
      </c>
      <c r="X805" s="17" t="str">
        <f>IF(ISNUMBER(SEARCH("tag",Table3[[#This Row],[Notes]])), "Yes", "No")</f>
        <v>No</v>
      </c>
      <c r="Y805" s="17" t="str">
        <f>IF(Table3[[#This Row],[Column11]]="yes","tags included","Auto:")</f>
        <v>Auto:</v>
      </c>
      <c r="Z8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Row],[TagOrderMethod]]="Auto:",IF(U805&gt;0,U805,IF(COUNTBLANK(L805:S805)=8,"",(IF(Table3[[#This Row],[Column11]]&lt;&gt;"no",Table3[[#This Row],[Size]]*(SUM(Table3[[#This Row],[Date 1]:[Date 8]])),"")))),""))),(Table3[[#This Row],[Bundle]])),"")</f>
        <v/>
      </c>
      <c r="AB805" s="94" t="str">
        <f t="shared" si="13"/>
        <v/>
      </c>
      <c r="AC805" s="75"/>
      <c r="AD805" s="42"/>
      <c r="AE805" s="43"/>
      <c r="AF805" s="44"/>
      <c r="AG805" s="134" t="s">
        <v>21</v>
      </c>
      <c r="AH805" s="134" t="s">
        <v>21</v>
      </c>
      <c r="AI805" s="134" t="s">
        <v>21</v>
      </c>
      <c r="AJ805" s="134" t="s">
        <v>21</v>
      </c>
      <c r="AK805" s="134" t="s">
        <v>296</v>
      </c>
      <c r="AL805" s="134" t="s">
        <v>21</v>
      </c>
      <c r="AM805" s="134" t="b">
        <f>IF(AND(Table3[[#This Row],[Column68]]=TRUE,COUNTBLANK(Table3[[#This Row],[Date 1]:[Date 8]])=8),TRUE,FALSE)</f>
        <v>0</v>
      </c>
      <c r="AN805" s="134" t="b">
        <f>COUNTIF(Table3[[#This Row],[512]:[51]],"yes")&gt;0</f>
        <v>0</v>
      </c>
      <c r="AO805" s="45" t="str">
        <f>IF(Table3[[#This Row],[512]]="yes",Table3[[#This Row],[Column1]],"")</f>
        <v/>
      </c>
      <c r="AP805" s="45" t="str">
        <f>IF(Table3[[#This Row],[250]]="yes",Table3[[#This Row],[Column1.5]],"")</f>
        <v/>
      </c>
      <c r="AQ805" s="45" t="str">
        <f>IF(Table3[[#This Row],[288]]="yes",Table3[[#This Row],[Column2]],"")</f>
        <v/>
      </c>
      <c r="AR805" s="45" t="str">
        <f>IF(Table3[[#This Row],[144]]="yes",Table3[[#This Row],[Column3]],"")</f>
        <v/>
      </c>
      <c r="AS805" s="45" t="str">
        <f>IF(Table3[[#This Row],[26]]="yes",Table3[[#This Row],[Column4]],"")</f>
        <v/>
      </c>
      <c r="AT805" s="45" t="str">
        <f>IF(Table3[[#This Row],[51]]="yes",Table3[[#This Row],[Column5]],"")</f>
        <v/>
      </c>
      <c r="AU805" s="29" t="str">
        <f>IF(COUNTBLANK(Table3[[#This Row],[Date 1]:[Date 8]])=7,IF(Table3[[#This Row],[Column9]]&lt;&gt;"",IF(SUM(L805:S805)&lt;&gt;0,Table3[[#This Row],[Column9]],""),""),(SUBSTITUTE(TRIM(SUBSTITUTE(AO805&amp;","&amp;AP805&amp;","&amp;AQ805&amp;","&amp;AR805&amp;","&amp;AS805&amp;","&amp;AT805&amp;",",","," "))," ",", ")))</f>
        <v/>
      </c>
      <c r="AV805" s="35" t="str">
        <f>IF(COUNTBLANK(L805:AC805)&lt;&gt;13,IF(Table3[[#This Row],[Comments]]="Please order in multiples of 20. Minimum order of 100.",IF(COUNTBLANK(Table3[[#This Row],[Date 1]:[Order]])=12,"",1),1),IF(OR(F805="yes",G805="yes",H805="yes",I805="yes",J805="yes",K805="yes"="yes"),1,""))</f>
        <v/>
      </c>
    </row>
    <row r="806" spans="2:48" ht="36" thickBot="1" x14ac:dyDescent="0.4">
      <c r="B806" s="164">
        <v>325</v>
      </c>
      <c r="C806" s="16" t="s">
        <v>3370</v>
      </c>
      <c r="D806" s="32" t="s">
        <v>2375</v>
      </c>
      <c r="E806" s="118"/>
      <c r="F806" s="119" t="s">
        <v>21</v>
      </c>
      <c r="G806" s="30" t="s">
        <v>21</v>
      </c>
      <c r="H806" s="30" t="s">
        <v>21</v>
      </c>
      <c r="I806" s="30" t="s">
        <v>21</v>
      </c>
      <c r="J806" s="30" t="s">
        <v>128</v>
      </c>
      <c r="K806" s="30" t="s">
        <v>21</v>
      </c>
      <c r="L806" s="22"/>
      <c r="M806" s="20"/>
      <c r="N806" s="20"/>
      <c r="O806" s="20"/>
      <c r="P806" s="20"/>
      <c r="Q806" s="20"/>
      <c r="R806" s="20"/>
      <c r="S806" s="120"/>
      <c r="T806" s="181" t="str">
        <f>Table3[[#This Row],[Column12]]</f>
        <v>Auto:</v>
      </c>
      <c r="U806" s="25"/>
      <c r="V806" s="51" t="str">
        <f>IF(Table3[[#This Row],[TagOrderMethod]]="Ratio:","plants per 1 tag",IF(Table3[[#This Row],[TagOrderMethod]]="tags included","",IF(Table3[[#This Row],[TagOrderMethod]]="Qty:","tags",IF(Table3[[#This Row],[TagOrderMethod]]="Auto:",IF(U806&lt;&gt;"","tags","")))))</f>
        <v/>
      </c>
      <c r="W806" s="17">
        <v>50</v>
      </c>
      <c r="X806" s="17" t="str">
        <f>IF(ISNUMBER(SEARCH("tag",Table3[[#This Row],[Notes]])), "Yes", "No")</f>
        <v>No</v>
      </c>
      <c r="Y806" s="17" t="str">
        <f>IF(Table3[[#This Row],[Column11]]="yes","tags included","Auto:")</f>
        <v>Auto:</v>
      </c>
      <c r="Z8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Row],[TagOrderMethod]]="Auto:",IF(U806&gt;0,U806,IF(COUNTBLANK(L806:S806)=8,"",(IF(Table3[[#This Row],[Column11]]&lt;&gt;"no",Table3[[#This Row],[Size]]*(SUM(Table3[[#This Row],[Date 1]:[Date 8]])),"")))),""))),(Table3[[#This Row],[Bundle]])),"")</f>
        <v/>
      </c>
      <c r="AB806" s="94" t="str">
        <f t="shared" si="13"/>
        <v/>
      </c>
      <c r="AC806" s="75"/>
      <c r="AD806" s="42"/>
      <c r="AE806" s="43"/>
      <c r="AF806" s="44"/>
      <c r="AG806" s="134" t="s">
        <v>21</v>
      </c>
      <c r="AH806" s="134" t="s">
        <v>21</v>
      </c>
      <c r="AI806" s="134" t="s">
        <v>21</v>
      </c>
      <c r="AJ806" s="134" t="s">
        <v>21</v>
      </c>
      <c r="AK806" s="134" t="s">
        <v>295</v>
      </c>
      <c r="AL806" s="134" t="s">
        <v>21</v>
      </c>
      <c r="AM806" s="134" t="b">
        <f>IF(AND(Table3[[#This Row],[Column68]]=TRUE,COUNTBLANK(Table3[[#This Row],[Date 1]:[Date 8]])=8),TRUE,FALSE)</f>
        <v>0</v>
      </c>
      <c r="AN806" s="134" t="b">
        <f>COUNTIF(Table3[[#This Row],[512]:[51]],"yes")&gt;0</f>
        <v>0</v>
      </c>
      <c r="AO806" s="45" t="str">
        <f>IF(Table3[[#This Row],[512]]="yes",Table3[[#This Row],[Column1]],"")</f>
        <v/>
      </c>
      <c r="AP806" s="45" t="str">
        <f>IF(Table3[[#This Row],[250]]="yes",Table3[[#This Row],[Column1.5]],"")</f>
        <v/>
      </c>
      <c r="AQ806" s="45" t="str">
        <f>IF(Table3[[#This Row],[288]]="yes",Table3[[#This Row],[Column2]],"")</f>
        <v/>
      </c>
      <c r="AR806" s="45" t="str">
        <f>IF(Table3[[#This Row],[144]]="yes",Table3[[#This Row],[Column3]],"")</f>
        <v/>
      </c>
      <c r="AS806" s="45" t="str">
        <f>IF(Table3[[#This Row],[26]]="yes",Table3[[#This Row],[Column4]],"")</f>
        <v/>
      </c>
      <c r="AT806" s="45" t="str">
        <f>IF(Table3[[#This Row],[51]]="yes",Table3[[#This Row],[Column5]],"")</f>
        <v/>
      </c>
      <c r="AU806" s="29" t="str">
        <f>IF(COUNTBLANK(Table3[[#This Row],[Date 1]:[Date 8]])=7,IF(Table3[[#This Row],[Column9]]&lt;&gt;"",IF(SUM(L806:S806)&lt;&gt;0,Table3[[#This Row],[Column9]],""),""),(SUBSTITUTE(TRIM(SUBSTITUTE(AO806&amp;","&amp;AP806&amp;","&amp;AQ806&amp;","&amp;AR806&amp;","&amp;AS806&amp;","&amp;AT806&amp;",",","," "))," ",", ")))</f>
        <v/>
      </c>
      <c r="AV806" s="35" t="str">
        <f>IF(COUNTBLANK(L806:AC806)&lt;&gt;13,IF(Table3[[#This Row],[Comments]]="Please order in multiples of 20. Minimum order of 100.",IF(COUNTBLANK(Table3[[#This Row],[Date 1]:[Order]])=12,"",1),1),IF(OR(F806="yes",G806="yes",H806="yes",I806="yes",J806="yes",K806="yes"="yes"),1,""))</f>
        <v/>
      </c>
    </row>
    <row r="807" spans="2:48" ht="36" thickBot="1" x14ac:dyDescent="0.4">
      <c r="B807" s="164">
        <v>330</v>
      </c>
      <c r="C807" s="16" t="s">
        <v>3370</v>
      </c>
      <c r="D807" s="32" t="s">
        <v>2376</v>
      </c>
      <c r="E807" s="118"/>
      <c r="F807" s="119" t="s">
        <v>21</v>
      </c>
      <c r="G807" s="30" t="s">
        <v>21</v>
      </c>
      <c r="H807" s="30" t="s">
        <v>21</v>
      </c>
      <c r="I807" s="30" t="s">
        <v>21</v>
      </c>
      <c r="J807" s="30" t="s">
        <v>128</v>
      </c>
      <c r="K807" s="30" t="s">
        <v>21</v>
      </c>
      <c r="L807" s="22"/>
      <c r="M807" s="20"/>
      <c r="N807" s="20"/>
      <c r="O807" s="20"/>
      <c r="P807" s="20"/>
      <c r="Q807" s="20"/>
      <c r="R807" s="20"/>
      <c r="S807" s="120"/>
      <c r="T807" s="181" t="str">
        <f>Table3[[#This Row],[Column12]]</f>
        <v>Auto:</v>
      </c>
      <c r="U807" s="25"/>
      <c r="V807" s="51" t="str">
        <f>IF(Table3[[#This Row],[TagOrderMethod]]="Ratio:","plants per 1 tag",IF(Table3[[#This Row],[TagOrderMethod]]="tags included","",IF(Table3[[#This Row],[TagOrderMethod]]="Qty:","tags",IF(Table3[[#This Row],[TagOrderMethod]]="Auto:",IF(U807&lt;&gt;"","tags","")))))</f>
        <v/>
      </c>
      <c r="W807" s="17">
        <v>50</v>
      </c>
      <c r="X807" s="17" t="str">
        <f>IF(ISNUMBER(SEARCH("tag",Table3[[#This Row],[Notes]])), "Yes", "No")</f>
        <v>No</v>
      </c>
      <c r="Y807" s="17" t="str">
        <f>IF(Table3[[#This Row],[Column11]]="yes","tags included","Auto:")</f>
        <v>Auto:</v>
      </c>
      <c r="Z8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Row],[TagOrderMethod]]="Auto:",IF(U807&gt;0,U807,IF(COUNTBLANK(L807:S807)=8,"",(IF(Table3[[#This Row],[Column11]]&lt;&gt;"no",Table3[[#This Row],[Size]]*(SUM(Table3[[#This Row],[Date 1]:[Date 8]])),"")))),""))),(Table3[[#This Row],[Bundle]])),"")</f>
        <v/>
      </c>
      <c r="AB807" s="94" t="str">
        <f t="shared" si="13"/>
        <v/>
      </c>
      <c r="AC807" s="75"/>
      <c r="AD807" s="42"/>
      <c r="AE807" s="43"/>
      <c r="AF807" s="44"/>
      <c r="AG807" s="134" t="s">
        <v>21</v>
      </c>
      <c r="AH807" s="134" t="s">
        <v>21</v>
      </c>
      <c r="AI807" s="134" t="s">
        <v>21</v>
      </c>
      <c r="AJ807" s="134" t="s">
        <v>21</v>
      </c>
      <c r="AK807" s="134" t="s">
        <v>294</v>
      </c>
      <c r="AL807" s="134" t="s">
        <v>21</v>
      </c>
      <c r="AM807" s="134" t="b">
        <f>IF(AND(Table3[[#This Row],[Column68]]=TRUE,COUNTBLANK(Table3[[#This Row],[Date 1]:[Date 8]])=8),TRUE,FALSE)</f>
        <v>0</v>
      </c>
      <c r="AN807" s="134" t="b">
        <f>COUNTIF(Table3[[#This Row],[512]:[51]],"yes")&gt;0</f>
        <v>0</v>
      </c>
      <c r="AO807" s="45" t="str">
        <f>IF(Table3[[#This Row],[512]]="yes",Table3[[#This Row],[Column1]],"")</f>
        <v/>
      </c>
      <c r="AP807" s="45" t="str">
        <f>IF(Table3[[#This Row],[250]]="yes",Table3[[#This Row],[Column1.5]],"")</f>
        <v/>
      </c>
      <c r="AQ807" s="45" t="str">
        <f>IF(Table3[[#This Row],[288]]="yes",Table3[[#This Row],[Column2]],"")</f>
        <v/>
      </c>
      <c r="AR807" s="45" t="str">
        <f>IF(Table3[[#This Row],[144]]="yes",Table3[[#This Row],[Column3]],"")</f>
        <v/>
      </c>
      <c r="AS807" s="45" t="str">
        <f>IF(Table3[[#This Row],[26]]="yes",Table3[[#This Row],[Column4]],"")</f>
        <v/>
      </c>
      <c r="AT807" s="45" t="str">
        <f>IF(Table3[[#This Row],[51]]="yes",Table3[[#This Row],[Column5]],"")</f>
        <v/>
      </c>
      <c r="AU807" s="29" t="str">
        <f>IF(COUNTBLANK(Table3[[#This Row],[Date 1]:[Date 8]])=7,IF(Table3[[#This Row],[Column9]]&lt;&gt;"",IF(SUM(L807:S807)&lt;&gt;0,Table3[[#This Row],[Column9]],""),""),(SUBSTITUTE(TRIM(SUBSTITUTE(AO807&amp;","&amp;AP807&amp;","&amp;AQ807&amp;","&amp;AR807&amp;","&amp;AS807&amp;","&amp;AT807&amp;",",","," "))," ",", ")))</f>
        <v/>
      </c>
      <c r="AV807" s="35" t="str">
        <f>IF(COUNTBLANK(L807:AC807)&lt;&gt;13,IF(Table3[[#This Row],[Comments]]="Please order in multiples of 20. Minimum order of 100.",IF(COUNTBLANK(Table3[[#This Row],[Date 1]:[Order]])=12,"",1),1),IF(OR(F807="yes",G807="yes",H807="yes",I807="yes",J807="yes",K807="yes"="yes"),1,""))</f>
        <v/>
      </c>
    </row>
    <row r="808" spans="2:48" ht="36" thickBot="1" x14ac:dyDescent="0.4">
      <c r="B808" s="164">
        <v>335</v>
      </c>
      <c r="C808" s="16" t="s">
        <v>3370</v>
      </c>
      <c r="D808" s="32" t="s">
        <v>1640</v>
      </c>
      <c r="E808" s="118"/>
      <c r="F808" s="119" t="s">
        <v>21</v>
      </c>
      <c r="G808" s="30" t="s">
        <v>21</v>
      </c>
      <c r="H808" s="30" t="s">
        <v>21</v>
      </c>
      <c r="I808" s="30" t="s">
        <v>21</v>
      </c>
      <c r="J808" s="30" t="s">
        <v>128</v>
      </c>
      <c r="K808" s="30" t="s">
        <v>21</v>
      </c>
      <c r="L808" s="22"/>
      <c r="M808" s="20"/>
      <c r="N808" s="20"/>
      <c r="O808" s="20"/>
      <c r="P808" s="20"/>
      <c r="Q808" s="20"/>
      <c r="R808" s="20"/>
      <c r="S808" s="120"/>
      <c r="T808" s="181" t="str">
        <f>Table3[[#This Row],[Column12]]</f>
        <v>Auto:</v>
      </c>
      <c r="U808" s="25"/>
      <c r="V808" s="51" t="str">
        <f>IF(Table3[[#This Row],[TagOrderMethod]]="Ratio:","plants per 1 tag",IF(Table3[[#This Row],[TagOrderMethod]]="tags included","",IF(Table3[[#This Row],[TagOrderMethod]]="Qty:","tags",IF(Table3[[#This Row],[TagOrderMethod]]="Auto:",IF(U808&lt;&gt;"","tags","")))))</f>
        <v/>
      </c>
      <c r="W808" s="17">
        <v>50</v>
      </c>
      <c r="X808" s="17" t="str">
        <f>IF(ISNUMBER(SEARCH("tag",Table3[[#This Row],[Notes]])), "Yes", "No")</f>
        <v>No</v>
      </c>
      <c r="Y808" s="17" t="str">
        <f>IF(Table3[[#This Row],[Column11]]="yes","tags included","Auto:")</f>
        <v>Auto:</v>
      </c>
      <c r="Z8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Row],[TagOrderMethod]]="Auto:",IF(U808&gt;0,U808,IF(COUNTBLANK(L808:S808)=8,"",(IF(Table3[[#This Row],[Column11]]&lt;&gt;"no",Table3[[#This Row],[Size]]*(SUM(Table3[[#This Row],[Date 1]:[Date 8]])),"")))),""))),(Table3[[#This Row],[Bundle]])),"")</f>
        <v/>
      </c>
      <c r="AB808" s="94" t="str">
        <f t="shared" si="13"/>
        <v/>
      </c>
      <c r="AC808" s="75"/>
      <c r="AD808" s="42"/>
      <c r="AE808" s="43"/>
      <c r="AF808" s="44"/>
      <c r="AG808" s="134" t="s">
        <v>21</v>
      </c>
      <c r="AH808" s="134" t="s">
        <v>21</v>
      </c>
      <c r="AI808" s="134" t="s">
        <v>21</v>
      </c>
      <c r="AJ808" s="134" t="s">
        <v>21</v>
      </c>
      <c r="AK808" s="134" t="s">
        <v>293</v>
      </c>
      <c r="AL808" s="134" t="s">
        <v>21</v>
      </c>
      <c r="AM808" s="134" t="b">
        <f>IF(AND(Table3[[#This Row],[Column68]]=TRUE,COUNTBLANK(Table3[[#This Row],[Date 1]:[Date 8]])=8),TRUE,FALSE)</f>
        <v>0</v>
      </c>
      <c r="AN808" s="134" t="b">
        <f>COUNTIF(Table3[[#This Row],[512]:[51]],"yes")&gt;0</f>
        <v>0</v>
      </c>
      <c r="AO808" s="45" t="str">
        <f>IF(Table3[[#This Row],[512]]="yes",Table3[[#This Row],[Column1]],"")</f>
        <v/>
      </c>
      <c r="AP808" s="45" t="str">
        <f>IF(Table3[[#This Row],[250]]="yes",Table3[[#This Row],[Column1.5]],"")</f>
        <v/>
      </c>
      <c r="AQ808" s="45" t="str">
        <f>IF(Table3[[#This Row],[288]]="yes",Table3[[#This Row],[Column2]],"")</f>
        <v/>
      </c>
      <c r="AR808" s="45" t="str">
        <f>IF(Table3[[#This Row],[144]]="yes",Table3[[#This Row],[Column3]],"")</f>
        <v/>
      </c>
      <c r="AS808" s="45" t="str">
        <f>IF(Table3[[#This Row],[26]]="yes",Table3[[#This Row],[Column4]],"")</f>
        <v/>
      </c>
      <c r="AT808" s="45" t="str">
        <f>IF(Table3[[#This Row],[51]]="yes",Table3[[#This Row],[Column5]],"")</f>
        <v/>
      </c>
      <c r="AU808" s="29" t="str">
        <f>IF(COUNTBLANK(Table3[[#This Row],[Date 1]:[Date 8]])=7,IF(Table3[[#This Row],[Column9]]&lt;&gt;"",IF(SUM(L808:S808)&lt;&gt;0,Table3[[#This Row],[Column9]],""),""),(SUBSTITUTE(TRIM(SUBSTITUTE(AO808&amp;","&amp;AP808&amp;","&amp;AQ808&amp;","&amp;AR808&amp;","&amp;AS808&amp;","&amp;AT808&amp;",",","," "))," ",", ")))</f>
        <v/>
      </c>
      <c r="AV808" s="35" t="str">
        <f>IF(COUNTBLANK(L808:AC808)&lt;&gt;13,IF(Table3[[#This Row],[Comments]]="Please order in multiples of 20. Minimum order of 100.",IF(COUNTBLANK(Table3[[#This Row],[Date 1]:[Order]])=12,"",1),1),IF(OR(F808="yes",G808="yes",H808="yes",I808="yes",J808="yes",K808="yes"="yes"),1,""))</f>
        <v/>
      </c>
    </row>
    <row r="809" spans="2:48" ht="36" thickBot="1" x14ac:dyDescent="0.4">
      <c r="B809" s="164">
        <v>340</v>
      </c>
      <c r="C809" s="16" t="s">
        <v>3370</v>
      </c>
      <c r="D809" s="32" t="s">
        <v>1641</v>
      </c>
      <c r="E809" s="118"/>
      <c r="F809" s="119" t="s">
        <v>21</v>
      </c>
      <c r="G809" s="30" t="s">
        <v>21</v>
      </c>
      <c r="H809" s="30" t="s">
        <v>21</v>
      </c>
      <c r="I809" s="30" t="s">
        <v>21</v>
      </c>
      <c r="J809" s="30" t="s">
        <v>128</v>
      </c>
      <c r="K809" s="30" t="s">
        <v>21</v>
      </c>
      <c r="L809" s="22"/>
      <c r="M809" s="20"/>
      <c r="N809" s="20"/>
      <c r="O809" s="20"/>
      <c r="P809" s="20"/>
      <c r="Q809" s="20"/>
      <c r="R809" s="20"/>
      <c r="S809" s="120"/>
      <c r="T809" s="181" t="str">
        <f>Table3[[#This Row],[Column12]]</f>
        <v>Auto:</v>
      </c>
      <c r="U809" s="25"/>
      <c r="V809" s="51" t="str">
        <f>IF(Table3[[#This Row],[TagOrderMethod]]="Ratio:","plants per 1 tag",IF(Table3[[#This Row],[TagOrderMethod]]="tags included","",IF(Table3[[#This Row],[TagOrderMethod]]="Qty:","tags",IF(Table3[[#This Row],[TagOrderMethod]]="Auto:",IF(U809&lt;&gt;"","tags","")))))</f>
        <v/>
      </c>
      <c r="W809" s="17">
        <v>50</v>
      </c>
      <c r="X809" s="17" t="str">
        <f>IF(ISNUMBER(SEARCH("tag",Table3[[#This Row],[Notes]])), "Yes", "No")</f>
        <v>No</v>
      </c>
      <c r="Y809" s="17" t="str">
        <f>IF(Table3[[#This Row],[Column11]]="yes","tags included","Auto:")</f>
        <v>Auto:</v>
      </c>
      <c r="Z8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Row],[TagOrderMethod]]="Auto:",IF(U809&gt;0,U809,IF(COUNTBLANK(L809:S809)=8,"",(IF(Table3[[#This Row],[Column11]]&lt;&gt;"no",Table3[[#This Row],[Size]]*(SUM(Table3[[#This Row],[Date 1]:[Date 8]])),"")))),""))),(Table3[[#This Row],[Bundle]])),"")</f>
        <v/>
      </c>
      <c r="AB809" s="94" t="str">
        <f t="shared" si="13"/>
        <v/>
      </c>
      <c r="AC809" s="75"/>
      <c r="AD809" s="42"/>
      <c r="AE809" s="43"/>
      <c r="AF809" s="44"/>
      <c r="AG809" s="134" t="s">
        <v>21</v>
      </c>
      <c r="AH809" s="134" t="s">
        <v>21</v>
      </c>
      <c r="AI809" s="134" t="s">
        <v>21</v>
      </c>
      <c r="AJ809" s="134" t="s">
        <v>21</v>
      </c>
      <c r="AK809" s="134" t="s">
        <v>292</v>
      </c>
      <c r="AL809" s="134" t="s">
        <v>21</v>
      </c>
      <c r="AM809" s="134" t="b">
        <f>IF(AND(Table3[[#This Row],[Column68]]=TRUE,COUNTBLANK(Table3[[#This Row],[Date 1]:[Date 8]])=8),TRUE,FALSE)</f>
        <v>0</v>
      </c>
      <c r="AN809" s="134" t="b">
        <f>COUNTIF(Table3[[#This Row],[512]:[51]],"yes")&gt;0</f>
        <v>0</v>
      </c>
      <c r="AO809" s="45" t="str">
        <f>IF(Table3[[#This Row],[512]]="yes",Table3[[#This Row],[Column1]],"")</f>
        <v/>
      </c>
      <c r="AP809" s="45" t="str">
        <f>IF(Table3[[#This Row],[250]]="yes",Table3[[#This Row],[Column1.5]],"")</f>
        <v/>
      </c>
      <c r="AQ809" s="45" t="str">
        <f>IF(Table3[[#This Row],[288]]="yes",Table3[[#This Row],[Column2]],"")</f>
        <v/>
      </c>
      <c r="AR809" s="45" t="str">
        <f>IF(Table3[[#This Row],[144]]="yes",Table3[[#This Row],[Column3]],"")</f>
        <v/>
      </c>
      <c r="AS809" s="45" t="str">
        <f>IF(Table3[[#This Row],[26]]="yes",Table3[[#This Row],[Column4]],"")</f>
        <v/>
      </c>
      <c r="AT809" s="45" t="str">
        <f>IF(Table3[[#This Row],[51]]="yes",Table3[[#This Row],[Column5]],"")</f>
        <v/>
      </c>
      <c r="AU809" s="29" t="str">
        <f>IF(COUNTBLANK(Table3[[#This Row],[Date 1]:[Date 8]])=7,IF(Table3[[#This Row],[Column9]]&lt;&gt;"",IF(SUM(L809:S809)&lt;&gt;0,Table3[[#This Row],[Column9]],""),""),(SUBSTITUTE(TRIM(SUBSTITUTE(AO809&amp;","&amp;AP809&amp;","&amp;AQ809&amp;","&amp;AR809&amp;","&amp;AS809&amp;","&amp;AT809&amp;",",","," "))," ",", ")))</f>
        <v/>
      </c>
      <c r="AV809" s="35" t="str">
        <f>IF(COUNTBLANK(L809:AC809)&lt;&gt;13,IF(Table3[[#This Row],[Comments]]="Please order in multiples of 20. Minimum order of 100.",IF(COUNTBLANK(Table3[[#This Row],[Date 1]:[Order]])=12,"",1),1),IF(OR(F809="yes",G809="yes",H809="yes",I809="yes",J809="yes",K809="yes"="yes"),1,""))</f>
        <v/>
      </c>
    </row>
    <row r="810" spans="2:48" ht="36" thickBot="1" x14ac:dyDescent="0.4">
      <c r="B810" s="164">
        <v>345</v>
      </c>
      <c r="C810" s="16" t="s">
        <v>3370</v>
      </c>
      <c r="D810" s="32" t="s">
        <v>1642</v>
      </c>
      <c r="E810" s="118"/>
      <c r="F810" s="119" t="s">
        <v>21</v>
      </c>
      <c r="G810" s="30" t="s">
        <v>21</v>
      </c>
      <c r="H810" s="30" t="s">
        <v>21</v>
      </c>
      <c r="I810" s="30" t="s">
        <v>21</v>
      </c>
      <c r="J810" s="30" t="s">
        <v>128</v>
      </c>
      <c r="K810" s="30" t="s">
        <v>21</v>
      </c>
      <c r="L810" s="22"/>
      <c r="M810" s="20"/>
      <c r="N810" s="20"/>
      <c r="O810" s="20"/>
      <c r="P810" s="20"/>
      <c r="Q810" s="20"/>
      <c r="R810" s="20"/>
      <c r="S810" s="120"/>
      <c r="T810" s="181" t="str">
        <f>Table3[[#This Row],[Column12]]</f>
        <v>Auto:</v>
      </c>
      <c r="U810" s="25"/>
      <c r="V810" s="51" t="str">
        <f>IF(Table3[[#This Row],[TagOrderMethod]]="Ratio:","plants per 1 tag",IF(Table3[[#This Row],[TagOrderMethod]]="tags included","",IF(Table3[[#This Row],[TagOrderMethod]]="Qty:","tags",IF(Table3[[#This Row],[TagOrderMethod]]="Auto:",IF(U810&lt;&gt;"","tags","")))))</f>
        <v/>
      </c>
      <c r="W810" s="17">
        <v>50</v>
      </c>
      <c r="X810" s="17" t="str">
        <f>IF(ISNUMBER(SEARCH("tag",Table3[[#This Row],[Notes]])), "Yes", "No")</f>
        <v>No</v>
      </c>
      <c r="Y810" s="17" t="str">
        <f>IF(Table3[[#This Row],[Column11]]="yes","tags included","Auto:")</f>
        <v>Auto:</v>
      </c>
      <c r="Z8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Row],[TagOrderMethod]]="Auto:",IF(U810&gt;0,U810,IF(COUNTBLANK(L810:S810)=8,"",(IF(Table3[[#This Row],[Column11]]&lt;&gt;"no",Table3[[#This Row],[Size]]*(SUM(Table3[[#This Row],[Date 1]:[Date 8]])),"")))),""))),(Table3[[#This Row],[Bundle]])),"")</f>
        <v/>
      </c>
      <c r="AB810" s="94" t="str">
        <f t="shared" si="13"/>
        <v/>
      </c>
      <c r="AC810" s="75"/>
      <c r="AD810" s="42"/>
      <c r="AE810" s="43"/>
      <c r="AF810" s="44"/>
      <c r="AG810" s="134" t="s">
        <v>21</v>
      </c>
      <c r="AH810" s="134" t="s">
        <v>21</v>
      </c>
      <c r="AI810" s="134" t="s">
        <v>21</v>
      </c>
      <c r="AJ810" s="134" t="s">
        <v>21</v>
      </c>
      <c r="AK810" s="134" t="s">
        <v>291</v>
      </c>
      <c r="AL810" s="134" t="s">
        <v>21</v>
      </c>
      <c r="AM810" s="134" t="b">
        <f>IF(AND(Table3[[#This Row],[Column68]]=TRUE,COUNTBLANK(Table3[[#This Row],[Date 1]:[Date 8]])=8),TRUE,FALSE)</f>
        <v>0</v>
      </c>
      <c r="AN810" s="134" t="b">
        <f>COUNTIF(Table3[[#This Row],[512]:[51]],"yes")&gt;0</f>
        <v>0</v>
      </c>
      <c r="AO810" s="45" t="str">
        <f>IF(Table3[[#This Row],[512]]="yes",Table3[[#This Row],[Column1]],"")</f>
        <v/>
      </c>
      <c r="AP810" s="45" t="str">
        <f>IF(Table3[[#This Row],[250]]="yes",Table3[[#This Row],[Column1.5]],"")</f>
        <v/>
      </c>
      <c r="AQ810" s="45" t="str">
        <f>IF(Table3[[#This Row],[288]]="yes",Table3[[#This Row],[Column2]],"")</f>
        <v/>
      </c>
      <c r="AR810" s="45" t="str">
        <f>IF(Table3[[#This Row],[144]]="yes",Table3[[#This Row],[Column3]],"")</f>
        <v/>
      </c>
      <c r="AS810" s="45" t="str">
        <f>IF(Table3[[#This Row],[26]]="yes",Table3[[#This Row],[Column4]],"")</f>
        <v/>
      </c>
      <c r="AT810" s="45" t="str">
        <f>IF(Table3[[#This Row],[51]]="yes",Table3[[#This Row],[Column5]],"")</f>
        <v/>
      </c>
      <c r="AU810" s="29" t="str">
        <f>IF(COUNTBLANK(Table3[[#This Row],[Date 1]:[Date 8]])=7,IF(Table3[[#This Row],[Column9]]&lt;&gt;"",IF(SUM(L810:S810)&lt;&gt;0,Table3[[#This Row],[Column9]],""),""),(SUBSTITUTE(TRIM(SUBSTITUTE(AO810&amp;","&amp;AP810&amp;","&amp;AQ810&amp;","&amp;AR810&amp;","&amp;AS810&amp;","&amp;AT810&amp;",",","," "))," ",", ")))</f>
        <v/>
      </c>
      <c r="AV810" s="35" t="str">
        <f>IF(COUNTBLANK(L810:AC810)&lt;&gt;13,IF(Table3[[#This Row],[Comments]]="Please order in multiples of 20. Minimum order of 100.",IF(COUNTBLANK(Table3[[#This Row],[Date 1]:[Order]])=12,"",1),1),IF(OR(F810="yes",G810="yes",H810="yes",I810="yes",J810="yes",K810="yes"="yes"),1,""))</f>
        <v/>
      </c>
    </row>
    <row r="811" spans="2:48" ht="36" thickBot="1" x14ac:dyDescent="0.4">
      <c r="B811" s="164">
        <v>350</v>
      </c>
      <c r="C811" s="16" t="s">
        <v>3370</v>
      </c>
      <c r="D811" s="32" t="s">
        <v>1643</v>
      </c>
      <c r="E811" s="118"/>
      <c r="F811" s="119" t="s">
        <v>21</v>
      </c>
      <c r="G811" s="30" t="s">
        <v>21</v>
      </c>
      <c r="H811" s="30" t="s">
        <v>21</v>
      </c>
      <c r="I811" s="30" t="s">
        <v>21</v>
      </c>
      <c r="J811" s="30" t="s">
        <v>128</v>
      </c>
      <c r="K811" s="30" t="s">
        <v>21</v>
      </c>
      <c r="L811" s="22"/>
      <c r="M811" s="20"/>
      <c r="N811" s="20"/>
      <c r="O811" s="20"/>
      <c r="P811" s="20"/>
      <c r="Q811" s="20"/>
      <c r="R811" s="20"/>
      <c r="S811" s="120"/>
      <c r="T811" s="181" t="str">
        <f>Table3[[#This Row],[Column12]]</f>
        <v>Auto:</v>
      </c>
      <c r="U811" s="25"/>
      <c r="V811" s="51" t="str">
        <f>IF(Table3[[#This Row],[TagOrderMethod]]="Ratio:","plants per 1 tag",IF(Table3[[#This Row],[TagOrderMethod]]="tags included","",IF(Table3[[#This Row],[TagOrderMethod]]="Qty:","tags",IF(Table3[[#This Row],[TagOrderMethod]]="Auto:",IF(U811&lt;&gt;"","tags","")))))</f>
        <v/>
      </c>
      <c r="W811" s="17">
        <v>50</v>
      </c>
      <c r="X811" s="17" t="str">
        <f>IF(ISNUMBER(SEARCH("tag",Table3[[#This Row],[Notes]])), "Yes", "No")</f>
        <v>No</v>
      </c>
      <c r="Y811" s="17" t="str">
        <f>IF(Table3[[#This Row],[Column11]]="yes","tags included","Auto:")</f>
        <v>Auto:</v>
      </c>
      <c r="Z8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Row],[TagOrderMethod]]="Auto:",IF(U811&gt;0,U811,IF(COUNTBLANK(L811:S811)=8,"",(IF(Table3[[#This Row],[Column11]]&lt;&gt;"no",Table3[[#This Row],[Size]]*(SUM(Table3[[#This Row],[Date 1]:[Date 8]])),"")))),""))),(Table3[[#This Row],[Bundle]])),"")</f>
        <v/>
      </c>
      <c r="AB811" s="94" t="str">
        <f t="shared" si="13"/>
        <v/>
      </c>
      <c r="AC811" s="75"/>
      <c r="AD811" s="42"/>
      <c r="AE811" s="43"/>
      <c r="AF811" s="44"/>
      <c r="AG811" s="134" t="s">
        <v>21</v>
      </c>
      <c r="AH811" s="134" t="s">
        <v>21</v>
      </c>
      <c r="AI811" s="134" t="s">
        <v>21</v>
      </c>
      <c r="AJ811" s="134" t="s">
        <v>21</v>
      </c>
      <c r="AK811" s="134" t="s">
        <v>2094</v>
      </c>
      <c r="AL811" s="134" t="s">
        <v>21</v>
      </c>
      <c r="AM811" s="134" t="b">
        <f>IF(AND(Table3[[#This Row],[Column68]]=TRUE,COUNTBLANK(Table3[[#This Row],[Date 1]:[Date 8]])=8),TRUE,FALSE)</f>
        <v>0</v>
      </c>
      <c r="AN811" s="134" t="b">
        <f>COUNTIF(Table3[[#This Row],[512]:[51]],"yes")&gt;0</f>
        <v>0</v>
      </c>
      <c r="AO811" s="45" t="str">
        <f>IF(Table3[[#This Row],[512]]="yes",Table3[[#This Row],[Column1]],"")</f>
        <v/>
      </c>
      <c r="AP811" s="45" t="str">
        <f>IF(Table3[[#This Row],[250]]="yes",Table3[[#This Row],[Column1.5]],"")</f>
        <v/>
      </c>
      <c r="AQ811" s="45" t="str">
        <f>IF(Table3[[#This Row],[288]]="yes",Table3[[#This Row],[Column2]],"")</f>
        <v/>
      </c>
      <c r="AR811" s="45" t="str">
        <f>IF(Table3[[#This Row],[144]]="yes",Table3[[#This Row],[Column3]],"")</f>
        <v/>
      </c>
      <c r="AS811" s="45" t="str">
        <f>IF(Table3[[#This Row],[26]]="yes",Table3[[#This Row],[Column4]],"")</f>
        <v/>
      </c>
      <c r="AT811" s="45" t="str">
        <f>IF(Table3[[#This Row],[51]]="yes",Table3[[#This Row],[Column5]],"")</f>
        <v/>
      </c>
      <c r="AU811" s="29" t="str">
        <f>IF(COUNTBLANK(Table3[[#This Row],[Date 1]:[Date 8]])=7,IF(Table3[[#This Row],[Column9]]&lt;&gt;"",IF(SUM(L811:S811)&lt;&gt;0,Table3[[#This Row],[Column9]],""),""),(SUBSTITUTE(TRIM(SUBSTITUTE(AO811&amp;","&amp;AP811&amp;","&amp;AQ811&amp;","&amp;AR811&amp;","&amp;AS811&amp;","&amp;AT811&amp;",",","," "))," ",", ")))</f>
        <v/>
      </c>
      <c r="AV811" s="35" t="str">
        <f>IF(COUNTBLANK(L811:AC811)&lt;&gt;13,IF(Table3[[#This Row],[Comments]]="Please order in multiples of 20. Minimum order of 100.",IF(COUNTBLANK(Table3[[#This Row],[Date 1]:[Order]])=12,"",1),1),IF(OR(F811="yes",G811="yes",H811="yes",I811="yes",J811="yes",K811="yes"="yes"),1,""))</f>
        <v/>
      </c>
    </row>
    <row r="812" spans="2:48" ht="36" thickBot="1" x14ac:dyDescent="0.4">
      <c r="B812" s="164">
        <v>365</v>
      </c>
      <c r="C812" s="16" t="s">
        <v>3370</v>
      </c>
      <c r="D812" s="32" t="s">
        <v>789</v>
      </c>
      <c r="E812" s="118"/>
      <c r="F812" s="119" t="s">
        <v>21</v>
      </c>
      <c r="G812" s="30" t="s">
        <v>21</v>
      </c>
      <c r="H812" s="30" t="s">
        <v>21</v>
      </c>
      <c r="I812" s="30" t="s">
        <v>21</v>
      </c>
      <c r="J812" s="30" t="s">
        <v>128</v>
      </c>
      <c r="K812" s="30" t="s">
        <v>21</v>
      </c>
      <c r="L812" s="22"/>
      <c r="M812" s="20"/>
      <c r="N812" s="20"/>
      <c r="O812" s="20"/>
      <c r="P812" s="20"/>
      <c r="Q812" s="20"/>
      <c r="R812" s="20"/>
      <c r="S812" s="120"/>
      <c r="T812" s="181" t="str">
        <f>Table3[[#This Row],[Column12]]</f>
        <v>Auto:</v>
      </c>
      <c r="U812" s="25"/>
      <c r="V812" s="51" t="str">
        <f>IF(Table3[[#This Row],[TagOrderMethod]]="Ratio:","plants per 1 tag",IF(Table3[[#This Row],[TagOrderMethod]]="tags included","",IF(Table3[[#This Row],[TagOrderMethod]]="Qty:","tags",IF(Table3[[#This Row],[TagOrderMethod]]="Auto:",IF(U812&lt;&gt;"","tags","")))))</f>
        <v/>
      </c>
      <c r="W812" s="17">
        <v>50</v>
      </c>
      <c r="X812" s="17" t="str">
        <f>IF(ISNUMBER(SEARCH("tag",Table3[[#This Row],[Notes]])), "Yes", "No")</f>
        <v>No</v>
      </c>
      <c r="Y812" s="17" t="str">
        <f>IF(Table3[[#This Row],[Column11]]="yes","tags included","Auto:")</f>
        <v>Auto:</v>
      </c>
      <c r="Z8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Row],[TagOrderMethod]]="Auto:",IF(U812&gt;0,U812,IF(COUNTBLANK(L812:S812)=8,"",(IF(Table3[[#This Row],[Column11]]&lt;&gt;"no",Table3[[#This Row],[Size]]*(SUM(Table3[[#This Row],[Date 1]:[Date 8]])),"")))),""))),(Table3[[#This Row],[Bundle]])),"")</f>
        <v/>
      </c>
      <c r="AB812" s="94" t="str">
        <f t="shared" si="13"/>
        <v/>
      </c>
      <c r="AC812" s="75"/>
      <c r="AD812" s="42"/>
      <c r="AE812" s="43"/>
      <c r="AF812" s="44"/>
      <c r="AG812" s="134" t="s">
        <v>21</v>
      </c>
      <c r="AH812" s="134" t="s">
        <v>21</v>
      </c>
      <c r="AI812" s="134" t="s">
        <v>21</v>
      </c>
      <c r="AJ812" s="134" t="s">
        <v>21</v>
      </c>
      <c r="AK812" s="134" t="s">
        <v>5227</v>
      </c>
      <c r="AL812" s="134" t="s">
        <v>21</v>
      </c>
      <c r="AM812" s="134" t="b">
        <f>IF(AND(Table3[[#This Row],[Column68]]=TRUE,COUNTBLANK(Table3[[#This Row],[Date 1]:[Date 8]])=8),TRUE,FALSE)</f>
        <v>0</v>
      </c>
      <c r="AN812" s="134" t="b">
        <f>COUNTIF(Table3[[#This Row],[512]:[51]],"yes")&gt;0</f>
        <v>0</v>
      </c>
      <c r="AO812" s="45" t="str">
        <f>IF(Table3[[#This Row],[512]]="yes",Table3[[#This Row],[Column1]],"")</f>
        <v/>
      </c>
      <c r="AP812" s="45" t="str">
        <f>IF(Table3[[#This Row],[250]]="yes",Table3[[#This Row],[Column1.5]],"")</f>
        <v/>
      </c>
      <c r="AQ812" s="45" t="str">
        <f>IF(Table3[[#This Row],[288]]="yes",Table3[[#This Row],[Column2]],"")</f>
        <v/>
      </c>
      <c r="AR812" s="45" t="str">
        <f>IF(Table3[[#This Row],[144]]="yes",Table3[[#This Row],[Column3]],"")</f>
        <v/>
      </c>
      <c r="AS812" s="45" t="str">
        <f>IF(Table3[[#This Row],[26]]="yes",Table3[[#This Row],[Column4]],"")</f>
        <v/>
      </c>
      <c r="AT812" s="45" t="str">
        <f>IF(Table3[[#This Row],[51]]="yes",Table3[[#This Row],[Column5]],"")</f>
        <v/>
      </c>
      <c r="AU812" s="29" t="str">
        <f>IF(COUNTBLANK(Table3[[#This Row],[Date 1]:[Date 8]])=7,IF(Table3[[#This Row],[Column9]]&lt;&gt;"",IF(SUM(L812:S812)&lt;&gt;0,Table3[[#This Row],[Column9]],""),""),(SUBSTITUTE(TRIM(SUBSTITUTE(AO812&amp;","&amp;AP812&amp;","&amp;AQ812&amp;","&amp;AR812&amp;","&amp;AS812&amp;","&amp;AT812&amp;",",","," "))," ",", ")))</f>
        <v/>
      </c>
      <c r="AV812" s="35" t="str">
        <f>IF(COUNTBLANK(L812:AC812)&lt;&gt;13,IF(Table3[[#This Row],[Comments]]="Please order in multiples of 20. Minimum order of 100.",IF(COUNTBLANK(Table3[[#This Row],[Date 1]:[Order]])=12,"",1),1),IF(OR(F812="yes",G812="yes",H812="yes",I812="yes",J812="yes",K812="yes"="yes"),1,""))</f>
        <v/>
      </c>
    </row>
    <row r="813" spans="2:48" ht="36" thickBot="1" x14ac:dyDescent="0.4">
      <c r="B813" s="164">
        <v>370</v>
      </c>
      <c r="C813" s="16" t="s">
        <v>3370</v>
      </c>
      <c r="D813" s="32" t="s">
        <v>1849</v>
      </c>
      <c r="E813" s="118"/>
      <c r="F813" s="119" t="s">
        <v>21</v>
      </c>
      <c r="G813" s="30" t="s">
        <v>21</v>
      </c>
      <c r="H813" s="30" t="s">
        <v>21</v>
      </c>
      <c r="I813" s="30" t="s">
        <v>21</v>
      </c>
      <c r="J813" s="30" t="s">
        <v>128</v>
      </c>
      <c r="K813" s="30" t="s">
        <v>21</v>
      </c>
      <c r="L813" s="22"/>
      <c r="M813" s="20"/>
      <c r="N813" s="20"/>
      <c r="O813" s="20"/>
      <c r="P813" s="20"/>
      <c r="Q813" s="20"/>
      <c r="R813" s="20"/>
      <c r="S813" s="120"/>
      <c r="T813" s="181" t="str">
        <f>Table3[[#This Row],[Column12]]</f>
        <v>Auto:</v>
      </c>
      <c r="U813" s="25"/>
      <c r="V813" s="51" t="str">
        <f>IF(Table3[[#This Row],[TagOrderMethod]]="Ratio:","plants per 1 tag",IF(Table3[[#This Row],[TagOrderMethod]]="tags included","",IF(Table3[[#This Row],[TagOrderMethod]]="Qty:","tags",IF(Table3[[#This Row],[TagOrderMethod]]="Auto:",IF(U813&lt;&gt;"","tags","")))))</f>
        <v/>
      </c>
      <c r="W813" s="17">
        <v>50</v>
      </c>
      <c r="X813" s="17" t="str">
        <f>IF(ISNUMBER(SEARCH("tag",Table3[[#This Row],[Notes]])), "Yes", "No")</f>
        <v>No</v>
      </c>
      <c r="Y813" s="17" t="str">
        <f>IF(Table3[[#This Row],[Column11]]="yes","tags included","Auto:")</f>
        <v>Auto:</v>
      </c>
      <c r="Z8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Row],[TagOrderMethod]]="Auto:",IF(U813&gt;0,U813,IF(COUNTBLANK(L813:S813)=8,"",(IF(Table3[[#This Row],[Column11]]&lt;&gt;"no",Table3[[#This Row],[Size]]*(SUM(Table3[[#This Row],[Date 1]:[Date 8]])),"")))),""))),(Table3[[#This Row],[Bundle]])),"")</f>
        <v/>
      </c>
      <c r="AB813" s="94" t="str">
        <f t="shared" si="13"/>
        <v/>
      </c>
      <c r="AC813" s="75"/>
      <c r="AD813" s="42"/>
      <c r="AE813" s="43"/>
      <c r="AF813" s="44"/>
      <c r="AG813" s="134" t="s">
        <v>21</v>
      </c>
      <c r="AH813" s="134" t="s">
        <v>21</v>
      </c>
      <c r="AI813" s="134" t="s">
        <v>21</v>
      </c>
      <c r="AJ813" s="134" t="s">
        <v>21</v>
      </c>
      <c r="AK813" s="134" t="s">
        <v>5228</v>
      </c>
      <c r="AL813" s="134" t="s">
        <v>21</v>
      </c>
      <c r="AM813" s="134" t="b">
        <f>IF(AND(Table3[[#This Row],[Column68]]=TRUE,COUNTBLANK(Table3[[#This Row],[Date 1]:[Date 8]])=8),TRUE,FALSE)</f>
        <v>0</v>
      </c>
      <c r="AN813" s="134" t="b">
        <f>COUNTIF(Table3[[#This Row],[512]:[51]],"yes")&gt;0</f>
        <v>0</v>
      </c>
      <c r="AO813" s="45" t="str">
        <f>IF(Table3[[#This Row],[512]]="yes",Table3[[#This Row],[Column1]],"")</f>
        <v/>
      </c>
      <c r="AP813" s="45" t="str">
        <f>IF(Table3[[#This Row],[250]]="yes",Table3[[#This Row],[Column1.5]],"")</f>
        <v/>
      </c>
      <c r="AQ813" s="45" t="str">
        <f>IF(Table3[[#This Row],[288]]="yes",Table3[[#This Row],[Column2]],"")</f>
        <v/>
      </c>
      <c r="AR813" s="45" t="str">
        <f>IF(Table3[[#This Row],[144]]="yes",Table3[[#This Row],[Column3]],"")</f>
        <v/>
      </c>
      <c r="AS813" s="45" t="str">
        <f>IF(Table3[[#This Row],[26]]="yes",Table3[[#This Row],[Column4]],"")</f>
        <v/>
      </c>
      <c r="AT813" s="45" t="str">
        <f>IF(Table3[[#This Row],[51]]="yes",Table3[[#This Row],[Column5]],"")</f>
        <v/>
      </c>
      <c r="AU813" s="29" t="str">
        <f>IF(COUNTBLANK(Table3[[#This Row],[Date 1]:[Date 8]])=7,IF(Table3[[#This Row],[Column9]]&lt;&gt;"",IF(SUM(L813:S813)&lt;&gt;0,Table3[[#This Row],[Column9]],""),""),(SUBSTITUTE(TRIM(SUBSTITUTE(AO813&amp;","&amp;AP813&amp;","&amp;AQ813&amp;","&amp;AR813&amp;","&amp;AS813&amp;","&amp;AT813&amp;",",","," "))," ",", ")))</f>
        <v/>
      </c>
      <c r="AV813" s="35" t="str">
        <f>IF(COUNTBLANK(L813:AC813)&lt;&gt;13,IF(Table3[[#This Row],[Comments]]="Please order in multiples of 20. Minimum order of 100.",IF(COUNTBLANK(Table3[[#This Row],[Date 1]:[Order]])=12,"",1),1),IF(OR(F813="yes",G813="yes",H813="yes",I813="yes",J813="yes",K813="yes"="yes"),1,""))</f>
        <v/>
      </c>
    </row>
    <row r="814" spans="2:48" ht="36" thickBot="1" x14ac:dyDescent="0.4">
      <c r="B814" s="164">
        <v>400</v>
      </c>
      <c r="C814" s="16" t="s">
        <v>3370</v>
      </c>
      <c r="D814" s="32" t="s">
        <v>1043</v>
      </c>
      <c r="E814" s="118"/>
      <c r="F814" s="119" t="s">
        <v>21</v>
      </c>
      <c r="G814" s="30" t="s">
        <v>21</v>
      </c>
      <c r="H814" s="30" t="s">
        <v>21</v>
      </c>
      <c r="I814" s="30" t="s">
        <v>21</v>
      </c>
      <c r="J814" s="30" t="s">
        <v>128</v>
      </c>
      <c r="K814" s="30" t="s">
        <v>21</v>
      </c>
      <c r="L814" s="22"/>
      <c r="M814" s="20"/>
      <c r="N814" s="20"/>
      <c r="O814" s="20"/>
      <c r="P814" s="20"/>
      <c r="Q814" s="20"/>
      <c r="R814" s="20"/>
      <c r="S814" s="120"/>
      <c r="T814" s="181" t="str">
        <f>Table3[[#This Row],[Column12]]</f>
        <v>Auto:</v>
      </c>
      <c r="U814" s="25"/>
      <c r="V814" s="51" t="str">
        <f>IF(Table3[[#This Row],[TagOrderMethod]]="Ratio:","plants per 1 tag",IF(Table3[[#This Row],[TagOrderMethod]]="tags included","",IF(Table3[[#This Row],[TagOrderMethod]]="Qty:","tags",IF(Table3[[#This Row],[TagOrderMethod]]="Auto:",IF(U814&lt;&gt;"","tags","")))))</f>
        <v/>
      </c>
      <c r="W814" s="17">
        <v>50</v>
      </c>
      <c r="X814" s="17" t="str">
        <f>IF(ISNUMBER(SEARCH("tag",Table3[[#This Row],[Notes]])), "Yes", "No")</f>
        <v>No</v>
      </c>
      <c r="Y814" s="17" t="str">
        <f>IF(Table3[[#This Row],[Column11]]="yes","tags included","Auto:")</f>
        <v>Auto:</v>
      </c>
      <c r="Z8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Row],[TagOrderMethod]]="Auto:",IF(U814&gt;0,U814,IF(COUNTBLANK(L814:S814)=8,"",(IF(Table3[[#This Row],[Column11]]&lt;&gt;"no",Table3[[#This Row],[Size]]*(SUM(Table3[[#This Row],[Date 1]:[Date 8]])),"")))),""))),(Table3[[#This Row],[Bundle]])),"")</f>
        <v/>
      </c>
      <c r="AB814" s="94" t="str">
        <f t="shared" si="13"/>
        <v/>
      </c>
      <c r="AC814" s="75"/>
      <c r="AD814" s="42"/>
      <c r="AE814" s="43"/>
      <c r="AF814" s="44"/>
      <c r="AG814" s="134" t="s">
        <v>21</v>
      </c>
      <c r="AH814" s="134" t="s">
        <v>21</v>
      </c>
      <c r="AI814" s="134" t="s">
        <v>21</v>
      </c>
      <c r="AJ814" s="134" t="s">
        <v>21</v>
      </c>
      <c r="AK814" s="134" t="s">
        <v>1711</v>
      </c>
      <c r="AL814" s="134" t="s">
        <v>21</v>
      </c>
      <c r="AM814" s="134" t="b">
        <f>IF(AND(Table3[[#This Row],[Column68]]=TRUE,COUNTBLANK(Table3[[#This Row],[Date 1]:[Date 8]])=8),TRUE,FALSE)</f>
        <v>0</v>
      </c>
      <c r="AN814" s="134" t="b">
        <f>COUNTIF(Table3[[#This Row],[512]:[51]],"yes")&gt;0</f>
        <v>0</v>
      </c>
      <c r="AO814" s="45" t="str">
        <f>IF(Table3[[#This Row],[512]]="yes",Table3[[#This Row],[Column1]],"")</f>
        <v/>
      </c>
      <c r="AP814" s="45" t="str">
        <f>IF(Table3[[#This Row],[250]]="yes",Table3[[#This Row],[Column1.5]],"")</f>
        <v/>
      </c>
      <c r="AQ814" s="45" t="str">
        <f>IF(Table3[[#This Row],[288]]="yes",Table3[[#This Row],[Column2]],"")</f>
        <v/>
      </c>
      <c r="AR814" s="45" t="str">
        <f>IF(Table3[[#This Row],[144]]="yes",Table3[[#This Row],[Column3]],"")</f>
        <v/>
      </c>
      <c r="AS814" s="45" t="str">
        <f>IF(Table3[[#This Row],[26]]="yes",Table3[[#This Row],[Column4]],"")</f>
        <v/>
      </c>
      <c r="AT814" s="45" t="str">
        <f>IF(Table3[[#This Row],[51]]="yes",Table3[[#This Row],[Column5]],"")</f>
        <v/>
      </c>
      <c r="AU814" s="29" t="str">
        <f>IF(COUNTBLANK(Table3[[#This Row],[Date 1]:[Date 8]])=7,IF(Table3[[#This Row],[Column9]]&lt;&gt;"",IF(SUM(L814:S814)&lt;&gt;0,Table3[[#This Row],[Column9]],""),""),(SUBSTITUTE(TRIM(SUBSTITUTE(AO814&amp;","&amp;AP814&amp;","&amp;AQ814&amp;","&amp;AR814&amp;","&amp;AS814&amp;","&amp;AT814&amp;",",","," "))," ",", ")))</f>
        <v/>
      </c>
      <c r="AV814" s="35" t="str">
        <f>IF(COUNTBLANK(L814:AC814)&lt;&gt;13,IF(Table3[[#This Row],[Comments]]="Please order in multiples of 20. Minimum order of 100.",IF(COUNTBLANK(Table3[[#This Row],[Date 1]:[Order]])=12,"",1),1),IF(OR(F814="yes",G814="yes",H814="yes",I814="yes",J814="yes",K814="yes"="yes"),1,""))</f>
        <v/>
      </c>
    </row>
    <row r="815" spans="2:48" ht="36" thickBot="1" x14ac:dyDescent="0.4">
      <c r="B815" s="164">
        <v>405</v>
      </c>
      <c r="C815" s="16" t="s">
        <v>3370</v>
      </c>
      <c r="D815" s="32" t="s">
        <v>3380</v>
      </c>
      <c r="E815" s="118"/>
      <c r="F815" s="119" t="s">
        <v>21</v>
      </c>
      <c r="G815" s="30" t="s">
        <v>21</v>
      </c>
      <c r="H815" s="30" t="s">
        <v>21</v>
      </c>
      <c r="I815" s="30" t="s">
        <v>21</v>
      </c>
      <c r="J815" s="30" t="s">
        <v>128</v>
      </c>
      <c r="K815" s="30" t="s">
        <v>21</v>
      </c>
      <c r="L815" s="22"/>
      <c r="M815" s="20"/>
      <c r="N815" s="20"/>
      <c r="O815" s="20"/>
      <c r="P815" s="20"/>
      <c r="Q815" s="20"/>
      <c r="R815" s="20"/>
      <c r="S815" s="120"/>
      <c r="T815" s="181" t="str">
        <f>Table3[[#This Row],[Column12]]</f>
        <v>Auto:</v>
      </c>
      <c r="U815" s="25"/>
      <c r="V815" s="51" t="str">
        <f>IF(Table3[[#This Row],[TagOrderMethod]]="Ratio:","plants per 1 tag",IF(Table3[[#This Row],[TagOrderMethod]]="tags included","",IF(Table3[[#This Row],[TagOrderMethod]]="Qty:","tags",IF(Table3[[#This Row],[TagOrderMethod]]="Auto:",IF(U815&lt;&gt;"","tags","")))))</f>
        <v/>
      </c>
      <c r="W815" s="17">
        <v>50</v>
      </c>
      <c r="X815" s="17" t="str">
        <f>IF(ISNUMBER(SEARCH("tag",Table3[[#This Row],[Notes]])), "Yes", "No")</f>
        <v>No</v>
      </c>
      <c r="Y815" s="17" t="str">
        <f>IF(Table3[[#This Row],[Column11]]="yes","tags included","Auto:")</f>
        <v>Auto:</v>
      </c>
      <c r="Z8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Row],[TagOrderMethod]]="Auto:",IF(U815&gt;0,U815,IF(COUNTBLANK(L815:S815)=8,"",(IF(Table3[[#This Row],[Column11]]&lt;&gt;"no",Table3[[#This Row],[Size]]*(SUM(Table3[[#This Row],[Date 1]:[Date 8]])),"")))),""))),(Table3[[#This Row],[Bundle]])),"")</f>
        <v/>
      </c>
      <c r="AB815" s="94" t="str">
        <f t="shared" si="13"/>
        <v/>
      </c>
      <c r="AC815" s="75"/>
      <c r="AD815" s="42"/>
      <c r="AE815" s="43"/>
      <c r="AF815" s="44"/>
      <c r="AG815" s="134" t="s">
        <v>21</v>
      </c>
      <c r="AH815" s="134" t="s">
        <v>21</v>
      </c>
      <c r="AI815" s="134" t="s">
        <v>21</v>
      </c>
      <c r="AJ815" s="134" t="s">
        <v>21</v>
      </c>
      <c r="AK815" s="134" t="s">
        <v>5229</v>
      </c>
      <c r="AL815" s="134" t="s">
        <v>21</v>
      </c>
      <c r="AM815" s="134" t="b">
        <f>IF(AND(Table3[[#This Row],[Column68]]=TRUE,COUNTBLANK(Table3[[#This Row],[Date 1]:[Date 8]])=8),TRUE,FALSE)</f>
        <v>0</v>
      </c>
      <c r="AN815" s="134" t="b">
        <f>COUNTIF(Table3[[#This Row],[512]:[51]],"yes")&gt;0</f>
        <v>0</v>
      </c>
      <c r="AO815" s="45" t="str">
        <f>IF(Table3[[#This Row],[512]]="yes",Table3[[#This Row],[Column1]],"")</f>
        <v/>
      </c>
      <c r="AP815" s="45" t="str">
        <f>IF(Table3[[#This Row],[250]]="yes",Table3[[#This Row],[Column1.5]],"")</f>
        <v/>
      </c>
      <c r="AQ815" s="45" t="str">
        <f>IF(Table3[[#This Row],[288]]="yes",Table3[[#This Row],[Column2]],"")</f>
        <v/>
      </c>
      <c r="AR815" s="45" t="str">
        <f>IF(Table3[[#This Row],[144]]="yes",Table3[[#This Row],[Column3]],"")</f>
        <v/>
      </c>
      <c r="AS815" s="45" t="str">
        <f>IF(Table3[[#This Row],[26]]="yes",Table3[[#This Row],[Column4]],"")</f>
        <v/>
      </c>
      <c r="AT815" s="45" t="str">
        <f>IF(Table3[[#This Row],[51]]="yes",Table3[[#This Row],[Column5]],"")</f>
        <v/>
      </c>
      <c r="AU815" s="29" t="str">
        <f>IF(COUNTBLANK(Table3[[#This Row],[Date 1]:[Date 8]])=7,IF(Table3[[#This Row],[Column9]]&lt;&gt;"",IF(SUM(L815:S815)&lt;&gt;0,Table3[[#This Row],[Column9]],""),""),(SUBSTITUTE(TRIM(SUBSTITUTE(AO815&amp;","&amp;AP815&amp;","&amp;AQ815&amp;","&amp;AR815&amp;","&amp;AS815&amp;","&amp;AT815&amp;",",","," "))," ",", ")))</f>
        <v/>
      </c>
      <c r="AV815" s="35" t="str">
        <f>IF(COUNTBLANK(L815:AC815)&lt;&gt;13,IF(Table3[[#This Row],[Comments]]="Please order in multiples of 20. Minimum order of 100.",IF(COUNTBLANK(Table3[[#This Row],[Date 1]:[Order]])=12,"",1),1),IF(OR(F815="yes",G815="yes",H815="yes",I815="yes",J815="yes",K815="yes"="yes"),1,""))</f>
        <v/>
      </c>
    </row>
    <row r="816" spans="2:48" ht="36" thickBot="1" x14ac:dyDescent="0.4">
      <c r="B816" s="164">
        <v>410</v>
      </c>
      <c r="C816" s="16" t="s">
        <v>3370</v>
      </c>
      <c r="D816" s="32" t="s">
        <v>790</v>
      </c>
      <c r="E816" s="118"/>
      <c r="F816" s="119" t="s">
        <v>21</v>
      </c>
      <c r="G816" s="30" t="s">
        <v>21</v>
      </c>
      <c r="H816" s="30" t="s">
        <v>21</v>
      </c>
      <c r="I816" s="30" t="s">
        <v>21</v>
      </c>
      <c r="J816" s="30" t="s">
        <v>128</v>
      </c>
      <c r="K816" s="30" t="s">
        <v>21</v>
      </c>
      <c r="L816" s="22"/>
      <c r="M816" s="20"/>
      <c r="N816" s="20"/>
      <c r="O816" s="20"/>
      <c r="P816" s="20"/>
      <c r="Q816" s="20"/>
      <c r="R816" s="20"/>
      <c r="S816" s="120"/>
      <c r="T816" s="181" t="str">
        <f>Table3[[#This Row],[Column12]]</f>
        <v>Auto:</v>
      </c>
      <c r="U816" s="25"/>
      <c r="V816" s="51" t="str">
        <f>IF(Table3[[#This Row],[TagOrderMethod]]="Ratio:","plants per 1 tag",IF(Table3[[#This Row],[TagOrderMethod]]="tags included","",IF(Table3[[#This Row],[TagOrderMethod]]="Qty:","tags",IF(Table3[[#This Row],[TagOrderMethod]]="Auto:",IF(U816&lt;&gt;"","tags","")))))</f>
        <v/>
      </c>
      <c r="W816" s="17">
        <v>50</v>
      </c>
      <c r="X816" s="17" t="str">
        <f>IF(ISNUMBER(SEARCH("tag",Table3[[#This Row],[Notes]])), "Yes", "No")</f>
        <v>No</v>
      </c>
      <c r="Y816" s="17" t="str">
        <f>IF(Table3[[#This Row],[Column11]]="yes","tags included","Auto:")</f>
        <v>Auto:</v>
      </c>
      <c r="Z8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Row],[TagOrderMethod]]="Auto:",IF(U816&gt;0,U816,IF(COUNTBLANK(L816:S816)=8,"",(IF(Table3[[#This Row],[Column11]]&lt;&gt;"no",Table3[[#This Row],[Size]]*(SUM(Table3[[#This Row],[Date 1]:[Date 8]])),"")))),""))),(Table3[[#This Row],[Bundle]])),"")</f>
        <v/>
      </c>
      <c r="AB816" s="94" t="str">
        <f t="shared" si="13"/>
        <v/>
      </c>
      <c r="AC816" s="75"/>
      <c r="AD816" s="42"/>
      <c r="AE816" s="43"/>
      <c r="AF816" s="44"/>
      <c r="AG816" s="134" t="s">
        <v>21</v>
      </c>
      <c r="AH816" s="134" t="s">
        <v>21</v>
      </c>
      <c r="AI816" s="134" t="s">
        <v>21</v>
      </c>
      <c r="AJ816" s="134" t="s">
        <v>21</v>
      </c>
      <c r="AK816" s="134" t="s">
        <v>2095</v>
      </c>
      <c r="AL816" s="134" t="s">
        <v>21</v>
      </c>
      <c r="AM816" s="134" t="b">
        <f>IF(AND(Table3[[#This Row],[Column68]]=TRUE,COUNTBLANK(Table3[[#This Row],[Date 1]:[Date 8]])=8),TRUE,FALSE)</f>
        <v>0</v>
      </c>
      <c r="AN816" s="134" t="b">
        <f>COUNTIF(Table3[[#This Row],[512]:[51]],"yes")&gt;0</f>
        <v>0</v>
      </c>
      <c r="AO816" s="45" t="str">
        <f>IF(Table3[[#This Row],[512]]="yes",Table3[[#This Row],[Column1]],"")</f>
        <v/>
      </c>
      <c r="AP816" s="45" t="str">
        <f>IF(Table3[[#This Row],[250]]="yes",Table3[[#This Row],[Column1.5]],"")</f>
        <v/>
      </c>
      <c r="AQ816" s="45" t="str">
        <f>IF(Table3[[#This Row],[288]]="yes",Table3[[#This Row],[Column2]],"")</f>
        <v/>
      </c>
      <c r="AR816" s="45" t="str">
        <f>IF(Table3[[#This Row],[144]]="yes",Table3[[#This Row],[Column3]],"")</f>
        <v/>
      </c>
      <c r="AS816" s="45" t="str">
        <f>IF(Table3[[#This Row],[26]]="yes",Table3[[#This Row],[Column4]],"")</f>
        <v/>
      </c>
      <c r="AT816" s="45" t="str">
        <f>IF(Table3[[#This Row],[51]]="yes",Table3[[#This Row],[Column5]],"")</f>
        <v/>
      </c>
      <c r="AU816" s="29" t="str">
        <f>IF(COUNTBLANK(Table3[[#This Row],[Date 1]:[Date 8]])=7,IF(Table3[[#This Row],[Column9]]&lt;&gt;"",IF(SUM(L816:S816)&lt;&gt;0,Table3[[#This Row],[Column9]],""),""),(SUBSTITUTE(TRIM(SUBSTITUTE(AO816&amp;","&amp;AP816&amp;","&amp;AQ816&amp;","&amp;AR816&amp;","&amp;AS816&amp;","&amp;AT816&amp;",",","," "))," ",", ")))</f>
        <v/>
      </c>
      <c r="AV816" s="35" t="str">
        <f>IF(COUNTBLANK(L816:AC816)&lt;&gt;13,IF(Table3[[#This Row],[Comments]]="Please order in multiples of 20. Minimum order of 100.",IF(COUNTBLANK(Table3[[#This Row],[Date 1]:[Order]])=12,"",1),1),IF(OR(F816="yes",G816="yes",H816="yes",I816="yes",J816="yes",K816="yes"="yes"),1,""))</f>
        <v/>
      </c>
    </row>
    <row r="817" spans="2:48" ht="36" thickBot="1" x14ac:dyDescent="0.4">
      <c r="B817" s="164">
        <v>415</v>
      </c>
      <c r="C817" s="16" t="s">
        <v>3370</v>
      </c>
      <c r="D817" s="32" t="s">
        <v>2377</v>
      </c>
      <c r="E817" s="118"/>
      <c r="F817" s="119" t="s">
        <v>21</v>
      </c>
      <c r="G817" s="30" t="s">
        <v>21</v>
      </c>
      <c r="H817" s="30" t="s">
        <v>21</v>
      </c>
      <c r="I817" s="30" t="s">
        <v>21</v>
      </c>
      <c r="J817" s="30" t="s">
        <v>128</v>
      </c>
      <c r="K817" s="30" t="s">
        <v>21</v>
      </c>
      <c r="L817" s="22"/>
      <c r="M817" s="20"/>
      <c r="N817" s="20"/>
      <c r="O817" s="20"/>
      <c r="P817" s="20"/>
      <c r="Q817" s="20"/>
      <c r="R817" s="20"/>
      <c r="S817" s="120"/>
      <c r="T817" s="181" t="str">
        <f>Table3[[#This Row],[Column12]]</f>
        <v>Auto:</v>
      </c>
      <c r="U817" s="25"/>
      <c r="V817" s="51" t="str">
        <f>IF(Table3[[#This Row],[TagOrderMethod]]="Ratio:","plants per 1 tag",IF(Table3[[#This Row],[TagOrderMethod]]="tags included","",IF(Table3[[#This Row],[TagOrderMethod]]="Qty:","tags",IF(Table3[[#This Row],[TagOrderMethod]]="Auto:",IF(U817&lt;&gt;"","tags","")))))</f>
        <v/>
      </c>
      <c r="W817" s="17">
        <v>50</v>
      </c>
      <c r="X817" s="17" t="str">
        <f>IF(ISNUMBER(SEARCH("tag",Table3[[#This Row],[Notes]])), "Yes", "No")</f>
        <v>No</v>
      </c>
      <c r="Y817" s="17" t="str">
        <f>IF(Table3[[#This Row],[Column11]]="yes","tags included","Auto:")</f>
        <v>Auto:</v>
      </c>
      <c r="Z8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Row],[TagOrderMethod]]="Auto:",IF(U817&gt;0,U817,IF(COUNTBLANK(L817:S817)=8,"",(IF(Table3[[#This Row],[Column11]]&lt;&gt;"no",Table3[[#This Row],[Size]]*(SUM(Table3[[#This Row],[Date 1]:[Date 8]])),"")))),""))),(Table3[[#This Row],[Bundle]])),"")</f>
        <v/>
      </c>
      <c r="AB817" s="94" t="str">
        <f t="shared" si="13"/>
        <v/>
      </c>
      <c r="AC817" s="75"/>
      <c r="AD817" s="42"/>
      <c r="AE817" s="43"/>
      <c r="AF817" s="44"/>
      <c r="AG817" s="134" t="s">
        <v>21</v>
      </c>
      <c r="AH817" s="134" t="s">
        <v>21</v>
      </c>
      <c r="AI817" s="134" t="s">
        <v>21</v>
      </c>
      <c r="AJ817" s="134" t="s">
        <v>21</v>
      </c>
      <c r="AK817" s="134" t="s">
        <v>3047</v>
      </c>
      <c r="AL817" s="134" t="s">
        <v>21</v>
      </c>
      <c r="AM817" s="134" t="b">
        <f>IF(AND(Table3[[#This Row],[Column68]]=TRUE,COUNTBLANK(Table3[[#This Row],[Date 1]:[Date 8]])=8),TRUE,FALSE)</f>
        <v>0</v>
      </c>
      <c r="AN817" s="134" t="b">
        <f>COUNTIF(Table3[[#This Row],[512]:[51]],"yes")&gt;0</f>
        <v>0</v>
      </c>
      <c r="AO817" s="45" t="str">
        <f>IF(Table3[[#This Row],[512]]="yes",Table3[[#This Row],[Column1]],"")</f>
        <v/>
      </c>
      <c r="AP817" s="45" t="str">
        <f>IF(Table3[[#This Row],[250]]="yes",Table3[[#This Row],[Column1.5]],"")</f>
        <v/>
      </c>
      <c r="AQ817" s="45" t="str">
        <f>IF(Table3[[#This Row],[288]]="yes",Table3[[#This Row],[Column2]],"")</f>
        <v/>
      </c>
      <c r="AR817" s="45" t="str">
        <f>IF(Table3[[#This Row],[144]]="yes",Table3[[#This Row],[Column3]],"")</f>
        <v/>
      </c>
      <c r="AS817" s="45" t="str">
        <f>IF(Table3[[#This Row],[26]]="yes",Table3[[#This Row],[Column4]],"")</f>
        <v/>
      </c>
      <c r="AT817" s="45" t="str">
        <f>IF(Table3[[#This Row],[51]]="yes",Table3[[#This Row],[Column5]],"")</f>
        <v/>
      </c>
      <c r="AU817" s="29" t="str">
        <f>IF(COUNTBLANK(Table3[[#This Row],[Date 1]:[Date 8]])=7,IF(Table3[[#This Row],[Column9]]&lt;&gt;"",IF(SUM(L817:S817)&lt;&gt;0,Table3[[#This Row],[Column9]],""),""),(SUBSTITUTE(TRIM(SUBSTITUTE(AO817&amp;","&amp;AP817&amp;","&amp;AQ817&amp;","&amp;AR817&amp;","&amp;AS817&amp;","&amp;AT817&amp;",",","," "))," ",", ")))</f>
        <v/>
      </c>
      <c r="AV817" s="35" t="str">
        <f>IF(COUNTBLANK(L817:AC817)&lt;&gt;13,IF(Table3[[#This Row],[Comments]]="Please order in multiples of 20. Minimum order of 100.",IF(COUNTBLANK(Table3[[#This Row],[Date 1]:[Order]])=12,"",1),1),IF(OR(F817="yes",G817="yes",H817="yes",I817="yes",J817="yes",K817="yes"="yes"),1,""))</f>
        <v/>
      </c>
    </row>
    <row r="818" spans="2:48" ht="36" thickBot="1" x14ac:dyDescent="0.4">
      <c r="B818" s="164">
        <v>420</v>
      </c>
      <c r="C818" s="16" t="s">
        <v>3370</v>
      </c>
      <c r="D818" s="32" t="s">
        <v>791</v>
      </c>
      <c r="E818" s="118"/>
      <c r="F818" s="119" t="s">
        <v>21</v>
      </c>
      <c r="G818" s="30" t="s">
        <v>21</v>
      </c>
      <c r="H818" s="30" t="s">
        <v>21</v>
      </c>
      <c r="I818" s="30" t="s">
        <v>21</v>
      </c>
      <c r="J818" s="30" t="s">
        <v>128</v>
      </c>
      <c r="K818" s="30" t="s">
        <v>21</v>
      </c>
      <c r="L818" s="22"/>
      <c r="M818" s="20"/>
      <c r="N818" s="20"/>
      <c r="O818" s="20"/>
      <c r="P818" s="20"/>
      <c r="Q818" s="20"/>
      <c r="R818" s="20"/>
      <c r="S818" s="120"/>
      <c r="T818" s="181" t="str">
        <f>Table3[[#This Row],[Column12]]</f>
        <v>Auto:</v>
      </c>
      <c r="U818" s="25"/>
      <c r="V818" s="51" t="str">
        <f>IF(Table3[[#This Row],[TagOrderMethod]]="Ratio:","plants per 1 tag",IF(Table3[[#This Row],[TagOrderMethod]]="tags included","",IF(Table3[[#This Row],[TagOrderMethod]]="Qty:","tags",IF(Table3[[#This Row],[TagOrderMethod]]="Auto:",IF(U818&lt;&gt;"","tags","")))))</f>
        <v/>
      </c>
      <c r="W818" s="17">
        <v>50</v>
      </c>
      <c r="X818" s="17" t="str">
        <f>IF(ISNUMBER(SEARCH("tag",Table3[[#This Row],[Notes]])), "Yes", "No")</f>
        <v>No</v>
      </c>
      <c r="Y818" s="17" t="str">
        <f>IF(Table3[[#This Row],[Column11]]="yes","tags included","Auto:")</f>
        <v>Auto:</v>
      </c>
      <c r="Z8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Row],[TagOrderMethod]]="Auto:",IF(U818&gt;0,U818,IF(COUNTBLANK(L818:S818)=8,"",(IF(Table3[[#This Row],[Column11]]&lt;&gt;"no",Table3[[#This Row],[Size]]*(SUM(Table3[[#This Row],[Date 1]:[Date 8]])),"")))),""))),(Table3[[#This Row],[Bundle]])),"")</f>
        <v/>
      </c>
      <c r="AB818" s="94" t="str">
        <f t="shared" si="13"/>
        <v/>
      </c>
      <c r="AC818" s="75"/>
      <c r="AD818" s="42"/>
      <c r="AE818" s="43"/>
      <c r="AF818" s="44"/>
      <c r="AG818" s="134" t="s">
        <v>21</v>
      </c>
      <c r="AH818" s="134" t="s">
        <v>21</v>
      </c>
      <c r="AI818" s="134" t="s">
        <v>21</v>
      </c>
      <c r="AJ818" s="134" t="s">
        <v>21</v>
      </c>
      <c r="AK818" s="134" t="s">
        <v>3048</v>
      </c>
      <c r="AL818" s="134" t="s">
        <v>21</v>
      </c>
      <c r="AM818" s="134" t="b">
        <f>IF(AND(Table3[[#This Row],[Column68]]=TRUE,COUNTBLANK(Table3[[#This Row],[Date 1]:[Date 8]])=8),TRUE,FALSE)</f>
        <v>0</v>
      </c>
      <c r="AN818" s="134" t="b">
        <f>COUNTIF(Table3[[#This Row],[512]:[51]],"yes")&gt;0</f>
        <v>0</v>
      </c>
      <c r="AO818" s="45" t="str">
        <f>IF(Table3[[#This Row],[512]]="yes",Table3[[#This Row],[Column1]],"")</f>
        <v/>
      </c>
      <c r="AP818" s="45" t="str">
        <f>IF(Table3[[#This Row],[250]]="yes",Table3[[#This Row],[Column1.5]],"")</f>
        <v/>
      </c>
      <c r="AQ818" s="45" t="str">
        <f>IF(Table3[[#This Row],[288]]="yes",Table3[[#This Row],[Column2]],"")</f>
        <v/>
      </c>
      <c r="AR818" s="45" t="str">
        <f>IF(Table3[[#This Row],[144]]="yes",Table3[[#This Row],[Column3]],"")</f>
        <v/>
      </c>
      <c r="AS818" s="45" t="str">
        <f>IF(Table3[[#This Row],[26]]="yes",Table3[[#This Row],[Column4]],"")</f>
        <v/>
      </c>
      <c r="AT818" s="45" t="str">
        <f>IF(Table3[[#This Row],[51]]="yes",Table3[[#This Row],[Column5]],"")</f>
        <v/>
      </c>
      <c r="AU818" s="29" t="str">
        <f>IF(COUNTBLANK(Table3[[#This Row],[Date 1]:[Date 8]])=7,IF(Table3[[#This Row],[Column9]]&lt;&gt;"",IF(SUM(L818:S818)&lt;&gt;0,Table3[[#This Row],[Column9]],""),""),(SUBSTITUTE(TRIM(SUBSTITUTE(AO818&amp;","&amp;AP818&amp;","&amp;AQ818&amp;","&amp;AR818&amp;","&amp;AS818&amp;","&amp;AT818&amp;",",","," "))," ",", ")))</f>
        <v/>
      </c>
      <c r="AV818" s="35" t="str">
        <f>IF(COUNTBLANK(L818:AC818)&lt;&gt;13,IF(Table3[[#This Row],[Comments]]="Please order in multiples of 20. Minimum order of 100.",IF(COUNTBLANK(Table3[[#This Row],[Date 1]:[Order]])=12,"",1),1),IF(OR(F818="yes",G818="yes",H818="yes",I818="yes",J818="yes",K818="yes"="yes"),1,""))</f>
        <v/>
      </c>
    </row>
    <row r="819" spans="2:48" ht="36" thickBot="1" x14ac:dyDescent="0.4">
      <c r="B819" s="164">
        <v>425</v>
      </c>
      <c r="C819" s="16" t="s">
        <v>3370</v>
      </c>
      <c r="D819" s="32" t="s">
        <v>530</v>
      </c>
      <c r="E819" s="118"/>
      <c r="F819" s="119" t="s">
        <v>21</v>
      </c>
      <c r="G819" s="30" t="s">
        <v>21</v>
      </c>
      <c r="H819" s="30" t="s">
        <v>21</v>
      </c>
      <c r="I819" s="30" t="s">
        <v>21</v>
      </c>
      <c r="J819" s="30" t="s">
        <v>128</v>
      </c>
      <c r="K819" s="30" t="s">
        <v>21</v>
      </c>
      <c r="L819" s="22"/>
      <c r="M819" s="20"/>
      <c r="N819" s="20"/>
      <c r="O819" s="20"/>
      <c r="P819" s="20"/>
      <c r="Q819" s="20"/>
      <c r="R819" s="20"/>
      <c r="S819" s="120"/>
      <c r="T819" s="181" t="str">
        <f>Table3[[#This Row],[Column12]]</f>
        <v>Auto:</v>
      </c>
      <c r="U819" s="25"/>
      <c r="V819" s="51" t="str">
        <f>IF(Table3[[#This Row],[TagOrderMethod]]="Ratio:","plants per 1 tag",IF(Table3[[#This Row],[TagOrderMethod]]="tags included","",IF(Table3[[#This Row],[TagOrderMethod]]="Qty:","tags",IF(Table3[[#This Row],[TagOrderMethod]]="Auto:",IF(U819&lt;&gt;"","tags","")))))</f>
        <v/>
      </c>
      <c r="W819" s="17">
        <v>50</v>
      </c>
      <c r="X819" s="17" t="str">
        <f>IF(ISNUMBER(SEARCH("tag",Table3[[#This Row],[Notes]])), "Yes", "No")</f>
        <v>No</v>
      </c>
      <c r="Y819" s="17" t="str">
        <f>IF(Table3[[#This Row],[Column11]]="yes","tags included","Auto:")</f>
        <v>Auto:</v>
      </c>
      <c r="Z8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Row],[TagOrderMethod]]="Auto:",IF(U819&gt;0,U819,IF(COUNTBLANK(L819:S819)=8,"",(IF(Table3[[#This Row],[Column11]]&lt;&gt;"no",Table3[[#This Row],[Size]]*(SUM(Table3[[#This Row],[Date 1]:[Date 8]])),"")))),""))),(Table3[[#This Row],[Bundle]])),"")</f>
        <v/>
      </c>
      <c r="AB819" s="94" t="str">
        <f t="shared" si="13"/>
        <v/>
      </c>
      <c r="AC819" s="75"/>
      <c r="AD819" s="42"/>
      <c r="AE819" s="43"/>
      <c r="AF819" s="44"/>
      <c r="AG819" s="134" t="s">
        <v>21</v>
      </c>
      <c r="AH819" s="134" t="s">
        <v>21</v>
      </c>
      <c r="AI819" s="134" t="s">
        <v>21</v>
      </c>
      <c r="AJ819" s="134" t="s">
        <v>21</v>
      </c>
      <c r="AK819" s="134" t="s">
        <v>2096</v>
      </c>
      <c r="AL819" s="134" t="s">
        <v>21</v>
      </c>
      <c r="AM819" s="134" t="b">
        <f>IF(AND(Table3[[#This Row],[Column68]]=TRUE,COUNTBLANK(Table3[[#This Row],[Date 1]:[Date 8]])=8),TRUE,FALSE)</f>
        <v>0</v>
      </c>
      <c r="AN819" s="134" t="b">
        <f>COUNTIF(Table3[[#This Row],[512]:[51]],"yes")&gt;0</f>
        <v>0</v>
      </c>
      <c r="AO819" s="45" t="str">
        <f>IF(Table3[[#This Row],[512]]="yes",Table3[[#This Row],[Column1]],"")</f>
        <v/>
      </c>
      <c r="AP819" s="45" t="str">
        <f>IF(Table3[[#This Row],[250]]="yes",Table3[[#This Row],[Column1.5]],"")</f>
        <v/>
      </c>
      <c r="AQ819" s="45" t="str">
        <f>IF(Table3[[#This Row],[288]]="yes",Table3[[#This Row],[Column2]],"")</f>
        <v/>
      </c>
      <c r="AR819" s="45" t="str">
        <f>IF(Table3[[#This Row],[144]]="yes",Table3[[#This Row],[Column3]],"")</f>
        <v/>
      </c>
      <c r="AS819" s="45" t="str">
        <f>IF(Table3[[#This Row],[26]]="yes",Table3[[#This Row],[Column4]],"")</f>
        <v/>
      </c>
      <c r="AT819" s="45" t="str">
        <f>IF(Table3[[#This Row],[51]]="yes",Table3[[#This Row],[Column5]],"")</f>
        <v/>
      </c>
      <c r="AU819" s="29" t="str">
        <f>IF(COUNTBLANK(Table3[[#This Row],[Date 1]:[Date 8]])=7,IF(Table3[[#This Row],[Column9]]&lt;&gt;"",IF(SUM(L819:S819)&lt;&gt;0,Table3[[#This Row],[Column9]],""),""),(SUBSTITUTE(TRIM(SUBSTITUTE(AO819&amp;","&amp;AP819&amp;","&amp;AQ819&amp;","&amp;AR819&amp;","&amp;AS819&amp;","&amp;AT819&amp;",",","," "))," ",", ")))</f>
        <v/>
      </c>
      <c r="AV819" s="35" t="str">
        <f>IF(COUNTBLANK(L819:AC819)&lt;&gt;13,IF(Table3[[#This Row],[Comments]]="Please order in multiples of 20. Minimum order of 100.",IF(COUNTBLANK(Table3[[#This Row],[Date 1]:[Order]])=12,"",1),1),IF(OR(F819="yes",G819="yes",H819="yes",I819="yes",J819="yes",K819="yes"="yes"),1,""))</f>
        <v/>
      </c>
    </row>
    <row r="820" spans="2:48" ht="36" thickBot="1" x14ac:dyDescent="0.4">
      <c r="B820" s="164">
        <v>430</v>
      </c>
      <c r="C820" s="16" t="s">
        <v>3370</v>
      </c>
      <c r="D820" s="32" t="s">
        <v>3381</v>
      </c>
      <c r="E820" s="118"/>
      <c r="F820" s="119" t="s">
        <v>21</v>
      </c>
      <c r="G820" s="30" t="s">
        <v>21</v>
      </c>
      <c r="H820" s="30" t="s">
        <v>21</v>
      </c>
      <c r="I820" s="30" t="s">
        <v>21</v>
      </c>
      <c r="J820" s="30" t="s">
        <v>128</v>
      </c>
      <c r="K820" s="30" t="s">
        <v>21</v>
      </c>
      <c r="L820" s="22"/>
      <c r="M820" s="20"/>
      <c r="N820" s="20"/>
      <c r="O820" s="20"/>
      <c r="P820" s="20"/>
      <c r="Q820" s="20"/>
      <c r="R820" s="20"/>
      <c r="S820" s="120"/>
      <c r="T820" s="181" t="str">
        <f>Table3[[#This Row],[Column12]]</f>
        <v>Auto:</v>
      </c>
      <c r="U820" s="25"/>
      <c r="V820" s="51" t="str">
        <f>IF(Table3[[#This Row],[TagOrderMethod]]="Ratio:","plants per 1 tag",IF(Table3[[#This Row],[TagOrderMethod]]="tags included","",IF(Table3[[#This Row],[TagOrderMethod]]="Qty:","tags",IF(Table3[[#This Row],[TagOrderMethod]]="Auto:",IF(U820&lt;&gt;"","tags","")))))</f>
        <v/>
      </c>
      <c r="W820" s="17">
        <v>50</v>
      </c>
      <c r="X820" s="17" t="str">
        <f>IF(ISNUMBER(SEARCH("tag",Table3[[#This Row],[Notes]])), "Yes", "No")</f>
        <v>No</v>
      </c>
      <c r="Y820" s="17" t="str">
        <f>IF(Table3[[#This Row],[Column11]]="yes","tags included","Auto:")</f>
        <v>Auto:</v>
      </c>
      <c r="Z8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Row],[TagOrderMethod]]="Auto:",IF(U820&gt;0,U820,IF(COUNTBLANK(L820:S820)=8,"",(IF(Table3[[#This Row],[Column11]]&lt;&gt;"no",Table3[[#This Row],[Size]]*(SUM(Table3[[#This Row],[Date 1]:[Date 8]])),"")))),""))),(Table3[[#This Row],[Bundle]])),"")</f>
        <v/>
      </c>
      <c r="AB820" s="94" t="str">
        <f t="shared" si="13"/>
        <v/>
      </c>
      <c r="AC820" s="75"/>
      <c r="AD820" s="42"/>
      <c r="AE820" s="43"/>
      <c r="AF820" s="44"/>
      <c r="AG820" s="134" t="s">
        <v>21</v>
      </c>
      <c r="AH820" s="134" t="s">
        <v>21</v>
      </c>
      <c r="AI820" s="134" t="s">
        <v>21</v>
      </c>
      <c r="AJ820" s="134" t="s">
        <v>21</v>
      </c>
      <c r="AK820" s="134" t="s">
        <v>5230</v>
      </c>
      <c r="AL820" s="134" t="s">
        <v>21</v>
      </c>
      <c r="AM820" s="134" t="b">
        <f>IF(AND(Table3[[#This Row],[Column68]]=TRUE,COUNTBLANK(Table3[[#This Row],[Date 1]:[Date 8]])=8),TRUE,FALSE)</f>
        <v>0</v>
      </c>
      <c r="AN820" s="134" t="b">
        <f>COUNTIF(Table3[[#This Row],[512]:[51]],"yes")&gt;0</f>
        <v>0</v>
      </c>
      <c r="AO820" s="45" t="str">
        <f>IF(Table3[[#This Row],[512]]="yes",Table3[[#This Row],[Column1]],"")</f>
        <v/>
      </c>
      <c r="AP820" s="45" t="str">
        <f>IF(Table3[[#This Row],[250]]="yes",Table3[[#This Row],[Column1.5]],"")</f>
        <v/>
      </c>
      <c r="AQ820" s="45" t="str">
        <f>IF(Table3[[#This Row],[288]]="yes",Table3[[#This Row],[Column2]],"")</f>
        <v/>
      </c>
      <c r="AR820" s="45" t="str">
        <f>IF(Table3[[#This Row],[144]]="yes",Table3[[#This Row],[Column3]],"")</f>
        <v/>
      </c>
      <c r="AS820" s="45" t="str">
        <f>IF(Table3[[#This Row],[26]]="yes",Table3[[#This Row],[Column4]],"")</f>
        <v/>
      </c>
      <c r="AT820" s="45" t="str">
        <f>IF(Table3[[#This Row],[51]]="yes",Table3[[#This Row],[Column5]],"")</f>
        <v/>
      </c>
      <c r="AU820" s="29" t="str">
        <f>IF(COUNTBLANK(Table3[[#This Row],[Date 1]:[Date 8]])=7,IF(Table3[[#This Row],[Column9]]&lt;&gt;"",IF(SUM(L820:S820)&lt;&gt;0,Table3[[#This Row],[Column9]],""),""),(SUBSTITUTE(TRIM(SUBSTITUTE(AO820&amp;","&amp;AP820&amp;","&amp;AQ820&amp;","&amp;AR820&amp;","&amp;AS820&amp;","&amp;AT820&amp;",",","," "))," ",", ")))</f>
        <v/>
      </c>
      <c r="AV820" s="35" t="str">
        <f>IF(COUNTBLANK(L820:AC820)&lt;&gt;13,IF(Table3[[#This Row],[Comments]]="Please order in multiples of 20. Minimum order of 100.",IF(COUNTBLANK(Table3[[#This Row],[Date 1]:[Order]])=12,"",1),1),IF(OR(F820="yes",G820="yes",H820="yes",I820="yes",J820="yes",K820="yes"="yes"),1,""))</f>
        <v/>
      </c>
    </row>
    <row r="821" spans="2:48" ht="36" thickBot="1" x14ac:dyDescent="0.4">
      <c r="B821" s="164">
        <v>435</v>
      </c>
      <c r="C821" s="16" t="s">
        <v>3370</v>
      </c>
      <c r="D821" s="32" t="s">
        <v>792</v>
      </c>
      <c r="E821" s="118"/>
      <c r="F821" s="119" t="s">
        <v>21</v>
      </c>
      <c r="G821" s="30" t="s">
        <v>21</v>
      </c>
      <c r="H821" s="30" t="s">
        <v>21</v>
      </c>
      <c r="I821" s="30" t="s">
        <v>21</v>
      </c>
      <c r="J821" s="30" t="s">
        <v>128</v>
      </c>
      <c r="K821" s="30" t="s">
        <v>21</v>
      </c>
      <c r="L821" s="22"/>
      <c r="M821" s="20"/>
      <c r="N821" s="20"/>
      <c r="O821" s="20"/>
      <c r="P821" s="20"/>
      <c r="Q821" s="20"/>
      <c r="R821" s="20"/>
      <c r="S821" s="120"/>
      <c r="T821" s="181" t="str">
        <f>Table3[[#This Row],[Column12]]</f>
        <v>Auto:</v>
      </c>
      <c r="U821" s="25"/>
      <c r="V821" s="51" t="str">
        <f>IF(Table3[[#This Row],[TagOrderMethod]]="Ratio:","plants per 1 tag",IF(Table3[[#This Row],[TagOrderMethod]]="tags included","",IF(Table3[[#This Row],[TagOrderMethod]]="Qty:","tags",IF(Table3[[#This Row],[TagOrderMethod]]="Auto:",IF(U821&lt;&gt;"","tags","")))))</f>
        <v/>
      </c>
      <c r="W821" s="17">
        <v>50</v>
      </c>
      <c r="X821" s="17" t="str">
        <f>IF(ISNUMBER(SEARCH("tag",Table3[[#This Row],[Notes]])), "Yes", "No")</f>
        <v>No</v>
      </c>
      <c r="Y821" s="17" t="str">
        <f>IF(Table3[[#This Row],[Column11]]="yes","tags included","Auto:")</f>
        <v>Auto:</v>
      </c>
      <c r="Z8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Row],[TagOrderMethod]]="Auto:",IF(U821&gt;0,U821,IF(COUNTBLANK(L821:S821)=8,"",(IF(Table3[[#This Row],[Column11]]&lt;&gt;"no",Table3[[#This Row],[Size]]*(SUM(Table3[[#This Row],[Date 1]:[Date 8]])),"")))),""))),(Table3[[#This Row],[Bundle]])),"")</f>
        <v/>
      </c>
      <c r="AB821" s="94" t="str">
        <f t="shared" si="13"/>
        <v/>
      </c>
      <c r="AC821" s="75"/>
      <c r="AD821" s="42"/>
      <c r="AE821" s="43"/>
      <c r="AF821" s="44"/>
      <c r="AG821" s="134" t="s">
        <v>21</v>
      </c>
      <c r="AH821" s="134" t="s">
        <v>21</v>
      </c>
      <c r="AI821" s="134" t="s">
        <v>21</v>
      </c>
      <c r="AJ821" s="134" t="s">
        <v>21</v>
      </c>
      <c r="AK821" s="134" t="s">
        <v>5231</v>
      </c>
      <c r="AL821" s="134" t="s">
        <v>21</v>
      </c>
      <c r="AM821" s="134" t="b">
        <f>IF(AND(Table3[[#This Row],[Column68]]=TRUE,COUNTBLANK(Table3[[#This Row],[Date 1]:[Date 8]])=8),TRUE,FALSE)</f>
        <v>0</v>
      </c>
      <c r="AN821" s="134" t="b">
        <f>COUNTIF(Table3[[#This Row],[512]:[51]],"yes")&gt;0</f>
        <v>0</v>
      </c>
      <c r="AO821" s="45" t="str">
        <f>IF(Table3[[#This Row],[512]]="yes",Table3[[#This Row],[Column1]],"")</f>
        <v/>
      </c>
      <c r="AP821" s="45" t="str">
        <f>IF(Table3[[#This Row],[250]]="yes",Table3[[#This Row],[Column1.5]],"")</f>
        <v/>
      </c>
      <c r="AQ821" s="45" t="str">
        <f>IF(Table3[[#This Row],[288]]="yes",Table3[[#This Row],[Column2]],"")</f>
        <v/>
      </c>
      <c r="AR821" s="45" t="str">
        <f>IF(Table3[[#This Row],[144]]="yes",Table3[[#This Row],[Column3]],"")</f>
        <v/>
      </c>
      <c r="AS821" s="45" t="str">
        <f>IF(Table3[[#This Row],[26]]="yes",Table3[[#This Row],[Column4]],"")</f>
        <v/>
      </c>
      <c r="AT821" s="45" t="str">
        <f>IF(Table3[[#This Row],[51]]="yes",Table3[[#This Row],[Column5]],"")</f>
        <v/>
      </c>
      <c r="AU821" s="29" t="str">
        <f>IF(COUNTBLANK(Table3[[#This Row],[Date 1]:[Date 8]])=7,IF(Table3[[#This Row],[Column9]]&lt;&gt;"",IF(SUM(L821:S821)&lt;&gt;0,Table3[[#This Row],[Column9]],""),""),(SUBSTITUTE(TRIM(SUBSTITUTE(AO821&amp;","&amp;AP821&amp;","&amp;AQ821&amp;","&amp;AR821&amp;","&amp;AS821&amp;","&amp;AT821&amp;",",","," "))," ",", ")))</f>
        <v/>
      </c>
      <c r="AV821" s="35" t="str">
        <f>IF(COUNTBLANK(L821:AC821)&lt;&gt;13,IF(Table3[[#This Row],[Comments]]="Please order in multiples of 20. Minimum order of 100.",IF(COUNTBLANK(Table3[[#This Row],[Date 1]:[Order]])=12,"",1),1),IF(OR(F821="yes",G821="yes",H821="yes",I821="yes",J821="yes",K821="yes"="yes"),1,""))</f>
        <v/>
      </c>
    </row>
    <row r="822" spans="2:48" ht="36" thickBot="1" x14ac:dyDescent="0.4">
      <c r="B822" s="164">
        <v>440</v>
      </c>
      <c r="C822" s="16" t="s">
        <v>3370</v>
      </c>
      <c r="D822" s="32" t="s">
        <v>1044</v>
      </c>
      <c r="E822" s="118"/>
      <c r="F822" s="119" t="s">
        <v>21</v>
      </c>
      <c r="G822" s="30" t="s">
        <v>21</v>
      </c>
      <c r="H822" s="30" t="s">
        <v>21</v>
      </c>
      <c r="I822" s="30" t="s">
        <v>21</v>
      </c>
      <c r="J822" s="30" t="s">
        <v>128</v>
      </c>
      <c r="K822" s="30" t="s">
        <v>21</v>
      </c>
      <c r="L822" s="22"/>
      <c r="M822" s="20"/>
      <c r="N822" s="20"/>
      <c r="O822" s="20"/>
      <c r="P822" s="20"/>
      <c r="Q822" s="20"/>
      <c r="R822" s="20"/>
      <c r="S822" s="120"/>
      <c r="T822" s="181" t="str">
        <f>Table3[[#This Row],[Column12]]</f>
        <v>Auto:</v>
      </c>
      <c r="U822" s="25"/>
      <c r="V822" s="51" t="str">
        <f>IF(Table3[[#This Row],[TagOrderMethod]]="Ratio:","plants per 1 tag",IF(Table3[[#This Row],[TagOrderMethod]]="tags included","",IF(Table3[[#This Row],[TagOrderMethod]]="Qty:","tags",IF(Table3[[#This Row],[TagOrderMethod]]="Auto:",IF(U822&lt;&gt;"","tags","")))))</f>
        <v/>
      </c>
      <c r="W822" s="17">
        <v>50</v>
      </c>
      <c r="X822" s="17" t="str">
        <f>IF(ISNUMBER(SEARCH("tag",Table3[[#This Row],[Notes]])), "Yes", "No")</f>
        <v>No</v>
      </c>
      <c r="Y822" s="17" t="str">
        <f>IF(Table3[[#This Row],[Column11]]="yes","tags included","Auto:")</f>
        <v>Auto:</v>
      </c>
      <c r="Z8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Row],[TagOrderMethod]]="Auto:",IF(U822&gt;0,U822,IF(COUNTBLANK(L822:S822)=8,"",(IF(Table3[[#This Row],[Column11]]&lt;&gt;"no",Table3[[#This Row],[Size]]*(SUM(Table3[[#This Row],[Date 1]:[Date 8]])),"")))),""))),(Table3[[#This Row],[Bundle]])),"")</f>
        <v/>
      </c>
      <c r="AB822" s="94" t="str">
        <f t="shared" si="13"/>
        <v/>
      </c>
      <c r="AC822" s="75"/>
      <c r="AD822" s="42"/>
      <c r="AE822" s="43"/>
      <c r="AF822" s="44"/>
      <c r="AG822" s="134" t="s">
        <v>21</v>
      </c>
      <c r="AH822" s="134" t="s">
        <v>21</v>
      </c>
      <c r="AI822" s="134" t="s">
        <v>21</v>
      </c>
      <c r="AJ822" s="134" t="s">
        <v>21</v>
      </c>
      <c r="AK822" s="134" t="s">
        <v>5232</v>
      </c>
      <c r="AL822" s="134" t="s">
        <v>21</v>
      </c>
      <c r="AM822" s="134" t="b">
        <f>IF(AND(Table3[[#This Row],[Column68]]=TRUE,COUNTBLANK(Table3[[#This Row],[Date 1]:[Date 8]])=8),TRUE,FALSE)</f>
        <v>0</v>
      </c>
      <c r="AN822" s="134" t="b">
        <f>COUNTIF(Table3[[#This Row],[512]:[51]],"yes")&gt;0</f>
        <v>0</v>
      </c>
      <c r="AO822" s="45" t="str">
        <f>IF(Table3[[#This Row],[512]]="yes",Table3[[#This Row],[Column1]],"")</f>
        <v/>
      </c>
      <c r="AP822" s="45" t="str">
        <f>IF(Table3[[#This Row],[250]]="yes",Table3[[#This Row],[Column1.5]],"")</f>
        <v/>
      </c>
      <c r="AQ822" s="45" t="str">
        <f>IF(Table3[[#This Row],[288]]="yes",Table3[[#This Row],[Column2]],"")</f>
        <v/>
      </c>
      <c r="AR822" s="45" t="str">
        <f>IF(Table3[[#This Row],[144]]="yes",Table3[[#This Row],[Column3]],"")</f>
        <v/>
      </c>
      <c r="AS822" s="45" t="str">
        <f>IF(Table3[[#This Row],[26]]="yes",Table3[[#This Row],[Column4]],"")</f>
        <v/>
      </c>
      <c r="AT822" s="45" t="str">
        <f>IF(Table3[[#This Row],[51]]="yes",Table3[[#This Row],[Column5]],"")</f>
        <v/>
      </c>
      <c r="AU822" s="29" t="str">
        <f>IF(COUNTBLANK(Table3[[#This Row],[Date 1]:[Date 8]])=7,IF(Table3[[#This Row],[Column9]]&lt;&gt;"",IF(SUM(L822:S822)&lt;&gt;0,Table3[[#This Row],[Column9]],""),""),(SUBSTITUTE(TRIM(SUBSTITUTE(AO822&amp;","&amp;AP822&amp;","&amp;AQ822&amp;","&amp;AR822&amp;","&amp;AS822&amp;","&amp;AT822&amp;",",","," "))," ",", ")))</f>
        <v/>
      </c>
      <c r="AV822" s="35" t="str">
        <f>IF(COUNTBLANK(L822:AC822)&lt;&gt;13,IF(Table3[[#This Row],[Comments]]="Please order in multiples of 20. Minimum order of 100.",IF(COUNTBLANK(Table3[[#This Row],[Date 1]:[Order]])=12,"",1),1),IF(OR(F822="yes",G822="yes",H822="yes",I822="yes",J822="yes",K822="yes"="yes"),1,""))</f>
        <v/>
      </c>
    </row>
    <row r="823" spans="2:48" ht="36" thickBot="1" x14ac:dyDescent="0.4">
      <c r="B823" s="164">
        <v>445</v>
      </c>
      <c r="C823" s="16" t="s">
        <v>3370</v>
      </c>
      <c r="D823" s="32" t="s">
        <v>531</v>
      </c>
      <c r="E823" s="118"/>
      <c r="F823" s="119" t="s">
        <v>21</v>
      </c>
      <c r="G823" s="30" t="s">
        <v>21</v>
      </c>
      <c r="H823" s="30" t="s">
        <v>21</v>
      </c>
      <c r="I823" s="30" t="s">
        <v>21</v>
      </c>
      <c r="J823" s="30" t="s">
        <v>128</v>
      </c>
      <c r="K823" s="30" t="s">
        <v>21</v>
      </c>
      <c r="L823" s="22"/>
      <c r="M823" s="20"/>
      <c r="N823" s="20"/>
      <c r="O823" s="20"/>
      <c r="P823" s="20"/>
      <c r="Q823" s="20"/>
      <c r="R823" s="20"/>
      <c r="S823" s="120"/>
      <c r="T823" s="181" t="str">
        <f>Table3[[#This Row],[Column12]]</f>
        <v>Auto:</v>
      </c>
      <c r="U823" s="25"/>
      <c r="V823" s="51" t="str">
        <f>IF(Table3[[#This Row],[TagOrderMethod]]="Ratio:","plants per 1 tag",IF(Table3[[#This Row],[TagOrderMethod]]="tags included","",IF(Table3[[#This Row],[TagOrderMethod]]="Qty:","tags",IF(Table3[[#This Row],[TagOrderMethod]]="Auto:",IF(U823&lt;&gt;"","tags","")))))</f>
        <v/>
      </c>
      <c r="W823" s="17">
        <v>50</v>
      </c>
      <c r="X823" s="17" t="str">
        <f>IF(ISNUMBER(SEARCH("tag",Table3[[#This Row],[Notes]])), "Yes", "No")</f>
        <v>No</v>
      </c>
      <c r="Y823" s="17" t="str">
        <f>IF(Table3[[#This Row],[Column11]]="yes","tags included","Auto:")</f>
        <v>Auto:</v>
      </c>
      <c r="Z8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Row],[TagOrderMethod]]="Auto:",IF(U823&gt;0,U823,IF(COUNTBLANK(L823:S823)=8,"",(IF(Table3[[#This Row],[Column11]]&lt;&gt;"no",Table3[[#This Row],[Size]]*(SUM(Table3[[#This Row],[Date 1]:[Date 8]])),"")))),""))),(Table3[[#This Row],[Bundle]])),"")</f>
        <v/>
      </c>
      <c r="AB823" s="94" t="str">
        <f t="shared" si="13"/>
        <v/>
      </c>
      <c r="AC823" s="75"/>
      <c r="AD823" s="42"/>
      <c r="AE823" s="43"/>
      <c r="AF823" s="44"/>
      <c r="AG823" s="134" t="s">
        <v>21</v>
      </c>
      <c r="AH823" s="134" t="s">
        <v>21</v>
      </c>
      <c r="AI823" s="134" t="s">
        <v>21</v>
      </c>
      <c r="AJ823" s="134" t="s">
        <v>21</v>
      </c>
      <c r="AK823" s="134" t="s">
        <v>5233</v>
      </c>
      <c r="AL823" s="134" t="s">
        <v>21</v>
      </c>
      <c r="AM823" s="134" t="b">
        <f>IF(AND(Table3[[#This Row],[Column68]]=TRUE,COUNTBLANK(Table3[[#This Row],[Date 1]:[Date 8]])=8),TRUE,FALSE)</f>
        <v>0</v>
      </c>
      <c r="AN823" s="134" t="b">
        <f>COUNTIF(Table3[[#This Row],[512]:[51]],"yes")&gt;0</f>
        <v>0</v>
      </c>
      <c r="AO823" s="45" t="str">
        <f>IF(Table3[[#This Row],[512]]="yes",Table3[[#This Row],[Column1]],"")</f>
        <v/>
      </c>
      <c r="AP823" s="45" t="str">
        <f>IF(Table3[[#This Row],[250]]="yes",Table3[[#This Row],[Column1.5]],"")</f>
        <v/>
      </c>
      <c r="AQ823" s="45" t="str">
        <f>IF(Table3[[#This Row],[288]]="yes",Table3[[#This Row],[Column2]],"")</f>
        <v/>
      </c>
      <c r="AR823" s="45" t="str">
        <f>IF(Table3[[#This Row],[144]]="yes",Table3[[#This Row],[Column3]],"")</f>
        <v/>
      </c>
      <c r="AS823" s="45" t="str">
        <f>IF(Table3[[#This Row],[26]]="yes",Table3[[#This Row],[Column4]],"")</f>
        <v/>
      </c>
      <c r="AT823" s="45" t="str">
        <f>IF(Table3[[#This Row],[51]]="yes",Table3[[#This Row],[Column5]],"")</f>
        <v/>
      </c>
      <c r="AU823" s="29" t="str">
        <f>IF(COUNTBLANK(Table3[[#This Row],[Date 1]:[Date 8]])=7,IF(Table3[[#This Row],[Column9]]&lt;&gt;"",IF(SUM(L823:S823)&lt;&gt;0,Table3[[#This Row],[Column9]],""),""),(SUBSTITUTE(TRIM(SUBSTITUTE(AO823&amp;","&amp;AP823&amp;","&amp;AQ823&amp;","&amp;AR823&amp;","&amp;AS823&amp;","&amp;AT823&amp;",",","," "))," ",", ")))</f>
        <v/>
      </c>
      <c r="AV823" s="35" t="str">
        <f>IF(COUNTBLANK(L823:AC823)&lt;&gt;13,IF(Table3[[#This Row],[Comments]]="Please order in multiples of 20. Minimum order of 100.",IF(COUNTBLANK(Table3[[#This Row],[Date 1]:[Order]])=12,"",1),1),IF(OR(F823="yes",G823="yes",H823="yes",I823="yes",J823="yes",K823="yes"="yes"),1,""))</f>
        <v/>
      </c>
    </row>
    <row r="824" spans="2:48" ht="36" thickBot="1" x14ac:dyDescent="0.4">
      <c r="B824" s="164">
        <v>450</v>
      </c>
      <c r="C824" s="16" t="s">
        <v>3370</v>
      </c>
      <c r="D824" s="32" t="s">
        <v>1348</v>
      </c>
      <c r="E824" s="118"/>
      <c r="F824" s="119" t="s">
        <v>21</v>
      </c>
      <c r="G824" s="30" t="s">
        <v>21</v>
      </c>
      <c r="H824" s="30" t="s">
        <v>21</v>
      </c>
      <c r="I824" s="30" t="s">
        <v>21</v>
      </c>
      <c r="J824" s="30" t="s">
        <v>128</v>
      </c>
      <c r="K824" s="30" t="s">
        <v>21</v>
      </c>
      <c r="L824" s="22"/>
      <c r="M824" s="20"/>
      <c r="N824" s="20"/>
      <c r="O824" s="20"/>
      <c r="P824" s="20"/>
      <c r="Q824" s="20"/>
      <c r="R824" s="20"/>
      <c r="S824" s="120"/>
      <c r="T824" s="181" t="str">
        <f>Table3[[#This Row],[Column12]]</f>
        <v>Auto:</v>
      </c>
      <c r="U824" s="25"/>
      <c r="V824" s="51" t="str">
        <f>IF(Table3[[#This Row],[TagOrderMethod]]="Ratio:","plants per 1 tag",IF(Table3[[#This Row],[TagOrderMethod]]="tags included","",IF(Table3[[#This Row],[TagOrderMethod]]="Qty:","tags",IF(Table3[[#This Row],[TagOrderMethod]]="Auto:",IF(U824&lt;&gt;"","tags","")))))</f>
        <v/>
      </c>
      <c r="W824" s="17">
        <v>50</v>
      </c>
      <c r="X824" s="17" t="str">
        <f>IF(ISNUMBER(SEARCH("tag",Table3[[#This Row],[Notes]])), "Yes", "No")</f>
        <v>No</v>
      </c>
      <c r="Y824" s="17" t="str">
        <f>IF(Table3[[#This Row],[Column11]]="yes","tags included","Auto:")</f>
        <v>Auto:</v>
      </c>
      <c r="Z8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Row],[TagOrderMethod]]="Auto:",IF(U824&gt;0,U824,IF(COUNTBLANK(L824:S824)=8,"",(IF(Table3[[#This Row],[Column11]]&lt;&gt;"no",Table3[[#This Row],[Size]]*(SUM(Table3[[#This Row],[Date 1]:[Date 8]])),"")))),""))),(Table3[[#This Row],[Bundle]])),"")</f>
        <v/>
      </c>
      <c r="AB824" s="94" t="str">
        <f t="shared" si="13"/>
        <v/>
      </c>
      <c r="AC824" s="75"/>
      <c r="AD824" s="42"/>
      <c r="AE824" s="43"/>
      <c r="AF824" s="44"/>
      <c r="AG824" s="134" t="s">
        <v>21</v>
      </c>
      <c r="AH824" s="134" t="s">
        <v>21</v>
      </c>
      <c r="AI824" s="134" t="s">
        <v>21</v>
      </c>
      <c r="AJ824" s="134" t="s">
        <v>21</v>
      </c>
      <c r="AK824" s="134" t="s">
        <v>3049</v>
      </c>
      <c r="AL824" s="134" t="s">
        <v>21</v>
      </c>
      <c r="AM824" s="134" t="b">
        <f>IF(AND(Table3[[#This Row],[Column68]]=TRUE,COUNTBLANK(Table3[[#This Row],[Date 1]:[Date 8]])=8),TRUE,FALSE)</f>
        <v>0</v>
      </c>
      <c r="AN824" s="134" t="b">
        <f>COUNTIF(Table3[[#This Row],[512]:[51]],"yes")&gt;0</f>
        <v>0</v>
      </c>
      <c r="AO824" s="45" t="str">
        <f>IF(Table3[[#This Row],[512]]="yes",Table3[[#This Row],[Column1]],"")</f>
        <v/>
      </c>
      <c r="AP824" s="45" t="str">
        <f>IF(Table3[[#This Row],[250]]="yes",Table3[[#This Row],[Column1.5]],"")</f>
        <v/>
      </c>
      <c r="AQ824" s="45" t="str">
        <f>IF(Table3[[#This Row],[288]]="yes",Table3[[#This Row],[Column2]],"")</f>
        <v/>
      </c>
      <c r="AR824" s="45" t="str">
        <f>IF(Table3[[#This Row],[144]]="yes",Table3[[#This Row],[Column3]],"")</f>
        <v/>
      </c>
      <c r="AS824" s="45" t="str">
        <f>IF(Table3[[#This Row],[26]]="yes",Table3[[#This Row],[Column4]],"")</f>
        <v/>
      </c>
      <c r="AT824" s="45" t="str">
        <f>IF(Table3[[#This Row],[51]]="yes",Table3[[#This Row],[Column5]],"")</f>
        <v/>
      </c>
      <c r="AU824" s="29" t="str">
        <f>IF(COUNTBLANK(Table3[[#This Row],[Date 1]:[Date 8]])=7,IF(Table3[[#This Row],[Column9]]&lt;&gt;"",IF(SUM(L824:S824)&lt;&gt;0,Table3[[#This Row],[Column9]],""),""),(SUBSTITUTE(TRIM(SUBSTITUTE(AO824&amp;","&amp;AP824&amp;","&amp;AQ824&amp;","&amp;AR824&amp;","&amp;AS824&amp;","&amp;AT824&amp;",",","," "))," ",", ")))</f>
        <v/>
      </c>
      <c r="AV824" s="35" t="str">
        <f>IF(COUNTBLANK(L824:AC824)&lt;&gt;13,IF(Table3[[#This Row],[Comments]]="Please order in multiples of 20. Minimum order of 100.",IF(COUNTBLANK(Table3[[#This Row],[Date 1]:[Order]])=12,"",1),1),IF(OR(F824="yes",G824="yes",H824="yes",I824="yes",J824="yes",K824="yes"="yes"),1,""))</f>
        <v/>
      </c>
    </row>
    <row r="825" spans="2:48" ht="36" thickBot="1" x14ac:dyDescent="0.4">
      <c r="B825" s="164">
        <v>455</v>
      </c>
      <c r="C825" s="16" t="s">
        <v>3370</v>
      </c>
      <c r="D825" s="32" t="s">
        <v>3382</v>
      </c>
      <c r="E825" s="118"/>
      <c r="F825" s="119" t="s">
        <v>21</v>
      </c>
      <c r="G825" s="30" t="s">
        <v>21</v>
      </c>
      <c r="H825" s="30" t="s">
        <v>21</v>
      </c>
      <c r="I825" s="30" t="s">
        <v>21</v>
      </c>
      <c r="J825" s="30" t="s">
        <v>128</v>
      </c>
      <c r="K825" s="30" t="s">
        <v>21</v>
      </c>
      <c r="L825" s="22"/>
      <c r="M825" s="20"/>
      <c r="N825" s="20"/>
      <c r="O825" s="20"/>
      <c r="P825" s="20"/>
      <c r="Q825" s="20"/>
      <c r="R825" s="20"/>
      <c r="S825" s="120"/>
      <c r="T825" s="181" t="str">
        <f>Table3[[#This Row],[Column12]]</f>
        <v>Auto:</v>
      </c>
      <c r="U825" s="25"/>
      <c r="V825" s="51" t="str">
        <f>IF(Table3[[#This Row],[TagOrderMethod]]="Ratio:","plants per 1 tag",IF(Table3[[#This Row],[TagOrderMethod]]="tags included","",IF(Table3[[#This Row],[TagOrderMethod]]="Qty:","tags",IF(Table3[[#This Row],[TagOrderMethod]]="Auto:",IF(U825&lt;&gt;"","tags","")))))</f>
        <v/>
      </c>
      <c r="W825" s="17">
        <v>50</v>
      </c>
      <c r="X825" s="17" t="str">
        <f>IF(ISNUMBER(SEARCH("tag",Table3[[#This Row],[Notes]])), "Yes", "No")</f>
        <v>No</v>
      </c>
      <c r="Y825" s="17" t="str">
        <f>IF(Table3[[#This Row],[Column11]]="yes","tags included","Auto:")</f>
        <v>Auto:</v>
      </c>
      <c r="Z8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Row],[TagOrderMethod]]="Auto:",IF(U825&gt;0,U825,IF(COUNTBLANK(L825:S825)=8,"",(IF(Table3[[#This Row],[Column11]]&lt;&gt;"no",Table3[[#This Row],[Size]]*(SUM(Table3[[#This Row],[Date 1]:[Date 8]])),"")))),""))),(Table3[[#This Row],[Bundle]])),"")</f>
        <v/>
      </c>
      <c r="AB825" s="94" t="str">
        <f t="shared" si="13"/>
        <v/>
      </c>
      <c r="AC825" s="75"/>
      <c r="AD825" s="42"/>
      <c r="AE825" s="43"/>
      <c r="AF825" s="44"/>
      <c r="AG825" s="134" t="s">
        <v>21</v>
      </c>
      <c r="AH825" s="134" t="s">
        <v>21</v>
      </c>
      <c r="AI825" s="134" t="s">
        <v>21</v>
      </c>
      <c r="AJ825" s="134" t="s">
        <v>21</v>
      </c>
      <c r="AK825" s="134" t="s">
        <v>5234</v>
      </c>
      <c r="AL825" s="134" t="s">
        <v>21</v>
      </c>
      <c r="AM825" s="134" t="b">
        <f>IF(AND(Table3[[#This Row],[Column68]]=TRUE,COUNTBLANK(Table3[[#This Row],[Date 1]:[Date 8]])=8),TRUE,FALSE)</f>
        <v>0</v>
      </c>
      <c r="AN825" s="134" t="b">
        <f>COUNTIF(Table3[[#This Row],[512]:[51]],"yes")&gt;0</f>
        <v>0</v>
      </c>
      <c r="AO825" s="45" t="str">
        <f>IF(Table3[[#This Row],[512]]="yes",Table3[[#This Row],[Column1]],"")</f>
        <v/>
      </c>
      <c r="AP825" s="45" t="str">
        <f>IF(Table3[[#This Row],[250]]="yes",Table3[[#This Row],[Column1.5]],"")</f>
        <v/>
      </c>
      <c r="AQ825" s="45" t="str">
        <f>IF(Table3[[#This Row],[288]]="yes",Table3[[#This Row],[Column2]],"")</f>
        <v/>
      </c>
      <c r="AR825" s="45" t="str">
        <f>IF(Table3[[#This Row],[144]]="yes",Table3[[#This Row],[Column3]],"")</f>
        <v/>
      </c>
      <c r="AS825" s="45" t="str">
        <f>IF(Table3[[#This Row],[26]]="yes",Table3[[#This Row],[Column4]],"")</f>
        <v/>
      </c>
      <c r="AT825" s="45" t="str">
        <f>IF(Table3[[#This Row],[51]]="yes",Table3[[#This Row],[Column5]],"")</f>
        <v/>
      </c>
      <c r="AU825" s="29" t="str">
        <f>IF(COUNTBLANK(Table3[[#This Row],[Date 1]:[Date 8]])=7,IF(Table3[[#This Row],[Column9]]&lt;&gt;"",IF(SUM(L825:S825)&lt;&gt;0,Table3[[#This Row],[Column9]],""),""),(SUBSTITUTE(TRIM(SUBSTITUTE(AO825&amp;","&amp;AP825&amp;","&amp;AQ825&amp;","&amp;AR825&amp;","&amp;AS825&amp;","&amp;AT825&amp;",",","," "))," ",", ")))</f>
        <v/>
      </c>
      <c r="AV825" s="35" t="str">
        <f>IF(COUNTBLANK(L825:AC825)&lt;&gt;13,IF(Table3[[#This Row],[Comments]]="Please order in multiples of 20. Minimum order of 100.",IF(COUNTBLANK(Table3[[#This Row],[Date 1]:[Order]])=12,"",1),1),IF(OR(F825="yes",G825="yes",H825="yes",I825="yes",J825="yes",K825="yes"="yes"),1,""))</f>
        <v/>
      </c>
    </row>
    <row r="826" spans="2:48" ht="36" thickBot="1" x14ac:dyDescent="0.4">
      <c r="B826" s="164">
        <v>460</v>
      </c>
      <c r="C826" s="16" t="s">
        <v>3370</v>
      </c>
      <c r="D826" s="32" t="s">
        <v>3383</v>
      </c>
      <c r="E826" s="118"/>
      <c r="F826" s="119" t="s">
        <v>21</v>
      </c>
      <c r="G826" s="30" t="s">
        <v>21</v>
      </c>
      <c r="H826" s="30" t="s">
        <v>21</v>
      </c>
      <c r="I826" s="30" t="s">
        <v>21</v>
      </c>
      <c r="J826" s="30" t="s">
        <v>128</v>
      </c>
      <c r="K826" s="30" t="s">
        <v>21</v>
      </c>
      <c r="L826" s="22"/>
      <c r="M826" s="20"/>
      <c r="N826" s="20"/>
      <c r="O826" s="20"/>
      <c r="P826" s="20"/>
      <c r="Q826" s="20"/>
      <c r="R826" s="20"/>
      <c r="S826" s="120"/>
      <c r="T826" s="181" t="str">
        <f>Table3[[#This Row],[Column12]]</f>
        <v>Auto:</v>
      </c>
      <c r="U826" s="25"/>
      <c r="V826" s="51" t="str">
        <f>IF(Table3[[#This Row],[TagOrderMethod]]="Ratio:","plants per 1 tag",IF(Table3[[#This Row],[TagOrderMethod]]="tags included","",IF(Table3[[#This Row],[TagOrderMethod]]="Qty:","tags",IF(Table3[[#This Row],[TagOrderMethod]]="Auto:",IF(U826&lt;&gt;"","tags","")))))</f>
        <v/>
      </c>
      <c r="W826" s="17">
        <v>50</v>
      </c>
      <c r="X826" s="17" t="str">
        <f>IF(ISNUMBER(SEARCH("tag",Table3[[#This Row],[Notes]])), "Yes", "No")</f>
        <v>No</v>
      </c>
      <c r="Y826" s="17" t="str">
        <f>IF(Table3[[#This Row],[Column11]]="yes","tags included","Auto:")</f>
        <v>Auto:</v>
      </c>
      <c r="Z8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Row],[TagOrderMethod]]="Auto:",IF(U826&gt;0,U826,IF(COUNTBLANK(L826:S826)=8,"",(IF(Table3[[#This Row],[Column11]]&lt;&gt;"no",Table3[[#This Row],[Size]]*(SUM(Table3[[#This Row],[Date 1]:[Date 8]])),"")))),""))),(Table3[[#This Row],[Bundle]])),"")</f>
        <v/>
      </c>
      <c r="AB826" s="94" t="str">
        <f t="shared" si="13"/>
        <v/>
      </c>
      <c r="AC826" s="75"/>
      <c r="AD826" s="42"/>
      <c r="AE826" s="43"/>
      <c r="AF826" s="44"/>
      <c r="AG826" s="134" t="s">
        <v>21</v>
      </c>
      <c r="AH826" s="134" t="s">
        <v>21</v>
      </c>
      <c r="AI826" s="134" t="s">
        <v>21</v>
      </c>
      <c r="AJ826" s="134" t="s">
        <v>21</v>
      </c>
      <c r="AK826" s="134" t="s">
        <v>3050</v>
      </c>
      <c r="AL826" s="134" t="s">
        <v>21</v>
      </c>
      <c r="AM826" s="134" t="b">
        <f>IF(AND(Table3[[#This Row],[Column68]]=TRUE,COUNTBLANK(Table3[[#This Row],[Date 1]:[Date 8]])=8),TRUE,FALSE)</f>
        <v>0</v>
      </c>
      <c r="AN826" s="134" t="b">
        <f>COUNTIF(Table3[[#This Row],[512]:[51]],"yes")&gt;0</f>
        <v>0</v>
      </c>
      <c r="AO826" s="45" t="str">
        <f>IF(Table3[[#This Row],[512]]="yes",Table3[[#This Row],[Column1]],"")</f>
        <v/>
      </c>
      <c r="AP826" s="45" t="str">
        <f>IF(Table3[[#This Row],[250]]="yes",Table3[[#This Row],[Column1.5]],"")</f>
        <v/>
      </c>
      <c r="AQ826" s="45" t="str">
        <f>IF(Table3[[#This Row],[288]]="yes",Table3[[#This Row],[Column2]],"")</f>
        <v/>
      </c>
      <c r="AR826" s="45" t="str">
        <f>IF(Table3[[#This Row],[144]]="yes",Table3[[#This Row],[Column3]],"")</f>
        <v/>
      </c>
      <c r="AS826" s="45" t="str">
        <f>IF(Table3[[#This Row],[26]]="yes",Table3[[#This Row],[Column4]],"")</f>
        <v/>
      </c>
      <c r="AT826" s="45" t="str">
        <f>IF(Table3[[#This Row],[51]]="yes",Table3[[#This Row],[Column5]],"")</f>
        <v/>
      </c>
      <c r="AU826" s="29" t="str">
        <f>IF(COUNTBLANK(Table3[[#This Row],[Date 1]:[Date 8]])=7,IF(Table3[[#This Row],[Column9]]&lt;&gt;"",IF(SUM(L826:S826)&lt;&gt;0,Table3[[#This Row],[Column9]],""),""),(SUBSTITUTE(TRIM(SUBSTITUTE(AO826&amp;","&amp;AP826&amp;","&amp;AQ826&amp;","&amp;AR826&amp;","&amp;AS826&amp;","&amp;AT826&amp;",",","," "))," ",", ")))</f>
        <v/>
      </c>
      <c r="AV826" s="35" t="str">
        <f>IF(COUNTBLANK(L826:AC826)&lt;&gt;13,IF(Table3[[#This Row],[Comments]]="Please order in multiples of 20. Minimum order of 100.",IF(COUNTBLANK(Table3[[#This Row],[Date 1]:[Order]])=12,"",1),1),IF(OR(F826="yes",G826="yes",H826="yes",I826="yes",J826="yes",K826="yes"="yes"),1,""))</f>
        <v/>
      </c>
    </row>
    <row r="827" spans="2:48" ht="36" thickBot="1" x14ac:dyDescent="0.4">
      <c r="B827" s="164">
        <v>465</v>
      </c>
      <c r="C827" s="16" t="s">
        <v>3370</v>
      </c>
      <c r="D827" s="32" t="s">
        <v>2378</v>
      </c>
      <c r="E827" s="118"/>
      <c r="F827" s="119" t="s">
        <v>21</v>
      </c>
      <c r="G827" s="30" t="s">
        <v>21</v>
      </c>
      <c r="H827" s="30" t="s">
        <v>21</v>
      </c>
      <c r="I827" s="30" t="s">
        <v>21</v>
      </c>
      <c r="J827" s="30" t="s">
        <v>128</v>
      </c>
      <c r="K827" s="30" t="s">
        <v>21</v>
      </c>
      <c r="L827" s="22"/>
      <c r="M827" s="20"/>
      <c r="N827" s="20"/>
      <c r="O827" s="20"/>
      <c r="P827" s="20"/>
      <c r="Q827" s="20"/>
      <c r="R827" s="20"/>
      <c r="S827" s="120"/>
      <c r="T827" s="181" t="str">
        <f>Table3[[#This Row],[Column12]]</f>
        <v>Auto:</v>
      </c>
      <c r="U827" s="25"/>
      <c r="V827" s="51" t="str">
        <f>IF(Table3[[#This Row],[TagOrderMethod]]="Ratio:","plants per 1 tag",IF(Table3[[#This Row],[TagOrderMethod]]="tags included","",IF(Table3[[#This Row],[TagOrderMethod]]="Qty:","tags",IF(Table3[[#This Row],[TagOrderMethod]]="Auto:",IF(U827&lt;&gt;"","tags","")))))</f>
        <v/>
      </c>
      <c r="W827" s="17">
        <v>50</v>
      </c>
      <c r="X827" s="17" t="str">
        <f>IF(ISNUMBER(SEARCH("tag",Table3[[#This Row],[Notes]])), "Yes", "No")</f>
        <v>No</v>
      </c>
      <c r="Y827" s="17" t="str">
        <f>IF(Table3[[#This Row],[Column11]]="yes","tags included","Auto:")</f>
        <v>Auto:</v>
      </c>
      <c r="Z8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Row],[TagOrderMethod]]="Auto:",IF(U827&gt;0,U827,IF(COUNTBLANK(L827:S827)=8,"",(IF(Table3[[#This Row],[Column11]]&lt;&gt;"no",Table3[[#This Row],[Size]]*(SUM(Table3[[#This Row],[Date 1]:[Date 8]])),"")))),""))),(Table3[[#This Row],[Bundle]])),"")</f>
        <v/>
      </c>
      <c r="AB827" s="94" t="str">
        <f t="shared" si="13"/>
        <v/>
      </c>
      <c r="AC827" s="75"/>
      <c r="AD827" s="42"/>
      <c r="AE827" s="43"/>
      <c r="AF827" s="44"/>
      <c r="AG827" s="134" t="s">
        <v>21</v>
      </c>
      <c r="AH827" s="134" t="s">
        <v>21</v>
      </c>
      <c r="AI827" s="134" t="s">
        <v>21</v>
      </c>
      <c r="AJ827" s="134" t="s">
        <v>21</v>
      </c>
      <c r="AK827" s="134" t="s">
        <v>3051</v>
      </c>
      <c r="AL827" s="134" t="s">
        <v>21</v>
      </c>
      <c r="AM827" s="134" t="b">
        <f>IF(AND(Table3[[#This Row],[Column68]]=TRUE,COUNTBLANK(Table3[[#This Row],[Date 1]:[Date 8]])=8),TRUE,FALSE)</f>
        <v>0</v>
      </c>
      <c r="AN827" s="134" t="b">
        <f>COUNTIF(Table3[[#This Row],[512]:[51]],"yes")&gt;0</f>
        <v>0</v>
      </c>
      <c r="AO827" s="45" t="str">
        <f>IF(Table3[[#This Row],[512]]="yes",Table3[[#This Row],[Column1]],"")</f>
        <v/>
      </c>
      <c r="AP827" s="45" t="str">
        <f>IF(Table3[[#This Row],[250]]="yes",Table3[[#This Row],[Column1.5]],"")</f>
        <v/>
      </c>
      <c r="AQ827" s="45" t="str">
        <f>IF(Table3[[#This Row],[288]]="yes",Table3[[#This Row],[Column2]],"")</f>
        <v/>
      </c>
      <c r="AR827" s="45" t="str">
        <f>IF(Table3[[#This Row],[144]]="yes",Table3[[#This Row],[Column3]],"")</f>
        <v/>
      </c>
      <c r="AS827" s="45" t="str">
        <f>IF(Table3[[#This Row],[26]]="yes",Table3[[#This Row],[Column4]],"")</f>
        <v/>
      </c>
      <c r="AT827" s="45" t="str">
        <f>IF(Table3[[#This Row],[51]]="yes",Table3[[#This Row],[Column5]],"")</f>
        <v/>
      </c>
      <c r="AU827" s="29" t="str">
        <f>IF(COUNTBLANK(Table3[[#This Row],[Date 1]:[Date 8]])=7,IF(Table3[[#This Row],[Column9]]&lt;&gt;"",IF(SUM(L827:S827)&lt;&gt;0,Table3[[#This Row],[Column9]],""),""),(SUBSTITUTE(TRIM(SUBSTITUTE(AO827&amp;","&amp;AP827&amp;","&amp;AQ827&amp;","&amp;AR827&amp;","&amp;AS827&amp;","&amp;AT827&amp;",",","," "))," ",", ")))</f>
        <v/>
      </c>
      <c r="AV827" s="35" t="str">
        <f>IF(COUNTBLANK(L827:AC827)&lt;&gt;13,IF(Table3[[#This Row],[Comments]]="Please order in multiples of 20. Minimum order of 100.",IF(COUNTBLANK(Table3[[#This Row],[Date 1]:[Order]])=12,"",1),1),IF(OR(F827="yes",G827="yes",H827="yes",I827="yes",J827="yes",K827="yes"="yes"),1,""))</f>
        <v/>
      </c>
    </row>
    <row r="828" spans="2:48" ht="36" thickBot="1" x14ac:dyDescent="0.4">
      <c r="B828" s="164">
        <v>470</v>
      </c>
      <c r="C828" s="16" t="s">
        <v>3370</v>
      </c>
      <c r="D828" s="32" t="s">
        <v>532</v>
      </c>
      <c r="E828" s="118"/>
      <c r="F828" s="119" t="s">
        <v>21</v>
      </c>
      <c r="G828" s="30" t="s">
        <v>21</v>
      </c>
      <c r="H828" s="30" t="s">
        <v>21</v>
      </c>
      <c r="I828" s="30" t="s">
        <v>21</v>
      </c>
      <c r="J828" s="30" t="s">
        <v>128</v>
      </c>
      <c r="K828" s="30" t="s">
        <v>21</v>
      </c>
      <c r="L828" s="22"/>
      <c r="M828" s="20"/>
      <c r="N828" s="20"/>
      <c r="O828" s="20"/>
      <c r="P828" s="20"/>
      <c r="Q828" s="20"/>
      <c r="R828" s="20"/>
      <c r="S828" s="120"/>
      <c r="T828" s="181" t="str">
        <f>Table3[[#This Row],[Column12]]</f>
        <v>Auto:</v>
      </c>
      <c r="U828" s="25"/>
      <c r="V828" s="51" t="str">
        <f>IF(Table3[[#This Row],[TagOrderMethod]]="Ratio:","plants per 1 tag",IF(Table3[[#This Row],[TagOrderMethod]]="tags included","",IF(Table3[[#This Row],[TagOrderMethod]]="Qty:","tags",IF(Table3[[#This Row],[TagOrderMethod]]="Auto:",IF(U828&lt;&gt;"","tags","")))))</f>
        <v/>
      </c>
      <c r="W828" s="17">
        <v>50</v>
      </c>
      <c r="X828" s="17" t="str">
        <f>IF(ISNUMBER(SEARCH("tag",Table3[[#This Row],[Notes]])), "Yes", "No")</f>
        <v>No</v>
      </c>
      <c r="Y828" s="17" t="str">
        <f>IF(Table3[[#This Row],[Column11]]="yes","tags included","Auto:")</f>
        <v>Auto:</v>
      </c>
      <c r="Z8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Row],[TagOrderMethod]]="Auto:",IF(U828&gt;0,U828,IF(COUNTBLANK(L828:S828)=8,"",(IF(Table3[[#This Row],[Column11]]&lt;&gt;"no",Table3[[#This Row],[Size]]*(SUM(Table3[[#This Row],[Date 1]:[Date 8]])),"")))),""))),(Table3[[#This Row],[Bundle]])),"")</f>
        <v/>
      </c>
      <c r="AB828" s="94" t="str">
        <f t="shared" si="13"/>
        <v/>
      </c>
      <c r="AC828" s="75"/>
      <c r="AD828" s="42"/>
      <c r="AE828" s="43"/>
      <c r="AF828" s="44"/>
      <c r="AG828" s="134" t="s">
        <v>21</v>
      </c>
      <c r="AH828" s="134" t="s">
        <v>21</v>
      </c>
      <c r="AI828" s="134" t="s">
        <v>21</v>
      </c>
      <c r="AJ828" s="134" t="s">
        <v>21</v>
      </c>
      <c r="AK828" s="134" t="s">
        <v>3052</v>
      </c>
      <c r="AL828" s="134" t="s">
        <v>21</v>
      </c>
      <c r="AM828" s="134" t="b">
        <f>IF(AND(Table3[[#This Row],[Column68]]=TRUE,COUNTBLANK(Table3[[#This Row],[Date 1]:[Date 8]])=8),TRUE,FALSE)</f>
        <v>0</v>
      </c>
      <c r="AN828" s="134" t="b">
        <f>COUNTIF(Table3[[#This Row],[512]:[51]],"yes")&gt;0</f>
        <v>0</v>
      </c>
      <c r="AO828" s="45" t="str">
        <f>IF(Table3[[#This Row],[512]]="yes",Table3[[#This Row],[Column1]],"")</f>
        <v/>
      </c>
      <c r="AP828" s="45" t="str">
        <f>IF(Table3[[#This Row],[250]]="yes",Table3[[#This Row],[Column1.5]],"")</f>
        <v/>
      </c>
      <c r="AQ828" s="45" t="str">
        <f>IF(Table3[[#This Row],[288]]="yes",Table3[[#This Row],[Column2]],"")</f>
        <v/>
      </c>
      <c r="AR828" s="45" t="str">
        <f>IF(Table3[[#This Row],[144]]="yes",Table3[[#This Row],[Column3]],"")</f>
        <v/>
      </c>
      <c r="AS828" s="45" t="str">
        <f>IF(Table3[[#This Row],[26]]="yes",Table3[[#This Row],[Column4]],"")</f>
        <v/>
      </c>
      <c r="AT828" s="45" t="str">
        <f>IF(Table3[[#This Row],[51]]="yes",Table3[[#This Row],[Column5]],"")</f>
        <v/>
      </c>
      <c r="AU828" s="29" t="str">
        <f>IF(COUNTBLANK(Table3[[#This Row],[Date 1]:[Date 8]])=7,IF(Table3[[#This Row],[Column9]]&lt;&gt;"",IF(SUM(L828:S828)&lt;&gt;0,Table3[[#This Row],[Column9]],""),""),(SUBSTITUTE(TRIM(SUBSTITUTE(AO828&amp;","&amp;AP828&amp;","&amp;AQ828&amp;","&amp;AR828&amp;","&amp;AS828&amp;","&amp;AT828&amp;",",","," "))," ",", ")))</f>
        <v/>
      </c>
      <c r="AV828" s="35" t="str">
        <f>IF(COUNTBLANK(L828:AC828)&lt;&gt;13,IF(Table3[[#This Row],[Comments]]="Please order in multiples of 20. Minimum order of 100.",IF(COUNTBLANK(Table3[[#This Row],[Date 1]:[Order]])=12,"",1),1),IF(OR(F828="yes",G828="yes",H828="yes",I828="yes",J828="yes",K828="yes"="yes"),1,""))</f>
        <v/>
      </c>
    </row>
    <row r="829" spans="2:48" ht="36" thickBot="1" x14ac:dyDescent="0.4">
      <c r="B829" s="164">
        <v>475</v>
      </c>
      <c r="C829" s="16" t="s">
        <v>3370</v>
      </c>
      <c r="D829" s="32" t="s">
        <v>793</v>
      </c>
      <c r="E829" s="118"/>
      <c r="F829" s="119" t="s">
        <v>21</v>
      </c>
      <c r="G829" s="30" t="s">
        <v>21</v>
      </c>
      <c r="H829" s="30" t="s">
        <v>21</v>
      </c>
      <c r="I829" s="30" t="s">
        <v>21</v>
      </c>
      <c r="J829" s="30" t="s">
        <v>128</v>
      </c>
      <c r="K829" s="30" t="s">
        <v>21</v>
      </c>
      <c r="L829" s="22"/>
      <c r="M829" s="20"/>
      <c r="N829" s="20"/>
      <c r="O829" s="20"/>
      <c r="P829" s="20"/>
      <c r="Q829" s="20"/>
      <c r="R829" s="20"/>
      <c r="S829" s="120"/>
      <c r="T829" s="181" t="str">
        <f>Table3[[#This Row],[Column12]]</f>
        <v>Auto:</v>
      </c>
      <c r="U829" s="25"/>
      <c r="V829" s="51" t="str">
        <f>IF(Table3[[#This Row],[TagOrderMethod]]="Ratio:","plants per 1 tag",IF(Table3[[#This Row],[TagOrderMethod]]="tags included","",IF(Table3[[#This Row],[TagOrderMethod]]="Qty:","tags",IF(Table3[[#This Row],[TagOrderMethod]]="Auto:",IF(U829&lt;&gt;"","tags","")))))</f>
        <v/>
      </c>
      <c r="W829" s="17">
        <v>50</v>
      </c>
      <c r="X829" s="17" t="str">
        <f>IF(ISNUMBER(SEARCH("tag",Table3[[#This Row],[Notes]])), "Yes", "No")</f>
        <v>No</v>
      </c>
      <c r="Y829" s="17" t="str">
        <f>IF(Table3[[#This Row],[Column11]]="yes","tags included","Auto:")</f>
        <v>Auto:</v>
      </c>
      <c r="Z8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Row],[TagOrderMethod]]="Auto:",IF(U829&gt;0,U829,IF(COUNTBLANK(L829:S829)=8,"",(IF(Table3[[#This Row],[Column11]]&lt;&gt;"no",Table3[[#This Row],[Size]]*(SUM(Table3[[#This Row],[Date 1]:[Date 8]])),"")))),""))),(Table3[[#This Row],[Bundle]])),"")</f>
        <v/>
      </c>
      <c r="AB829" s="94" t="str">
        <f t="shared" si="13"/>
        <v/>
      </c>
      <c r="AC829" s="75"/>
      <c r="AD829" s="42"/>
      <c r="AE829" s="43"/>
      <c r="AF829" s="44"/>
      <c r="AG829" s="134" t="s">
        <v>21</v>
      </c>
      <c r="AH829" s="134" t="s">
        <v>21</v>
      </c>
      <c r="AI829" s="134" t="s">
        <v>21</v>
      </c>
      <c r="AJ829" s="134" t="s">
        <v>21</v>
      </c>
      <c r="AK829" s="134" t="s">
        <v>3053</v>
      </c>
      <c r="AL829" s="134" t="s">
        <v>21</v>
      </c>
      <c r="AM829" s="134" t="b">
        <f>IF(AND(Table3[[#This Row],[Column68]]=TRUE,COUNTBLANK(Table3[[#This Row],[Date 1]:[Date 8]])=8),TRUE,FALSE)</f>
        <v>0</v>
      </c>
      <c r="AN829" s="134" t="b">
        <f>COUNTIF(Table3[[#This Row],[512]:[51]],"yes")&gt;0</f>
        <v>0</v>
      </c>
      <c r="AO829" s="45" t="str">
        <f>IF(Table3[[#This Row],[512]]="yes",Table3[[#This Row],[Column1]],"")</f>
        <v/>
      </c>
      <c r="AP829" s="45" t="str">
        <f>IF(Table3[[#This Row],[250]]="yes",Table3[[#This Row],[Column1.5]],"")</f>
        <v/>
      </c>
      <c r="AQ829" s="45" t="str">
        <f>IF(Table3[[#This Row],[288]]="yes",Table3[[#This Row],[Column2]],"")</f>
        <v/>
      </c>
      <c r="AR829" s="45" t="str">
        <f>IF(Table3[[#This Row],[144]]="yes",Table3[[#This Row],[Column3]],"")</f>
        <v/>
      </c>
      <c r="AS829" s="45" t="str">
        <f>IF(Table3[[#This Row],[26]]="yes",Table3[[#This Row],[Column4]],"")</f>
        <v/>
      </c>
      <c r="AT829" s="45" t="str">
        <f>IF(Table3[[#This Row],[51]]="yes",Table3[[#This Row],[Column5]],"")</f>
        <v/>
      </c>
      <c r="AU829" s="29" t="str">
        <f>IF(COUNTBLANK(Table3[[#This Row],[Date 1]:[Date 8]])=7,IF(Table3[[#This Row],[Column9]]&lt;&gt;"",IF(SUM(L829:S829)&lt;&gt;0,Table3[[#This Row],[Column9]],""),""),(SUBSTITUTE(TRIM(SUBSTITUTE(AO829&amp;","&amp;AP829&amp;","&amp;AQ829&amp;","&amp;AR829&amp;","&amp;AS829&amp;","&amp;AT829&amp;",",","," "))," ",", ")))</f>
        <v/>
      </c>
      <c r="AV829" s="35" t="str">
        <f>IF(COUNTBLANK(L829:AC829)&lt;&gt;13,IF(Table3[[#This Row],[Comments]]="Please order in multiples of 20. Minimum order of 100.",IF(COUNTBLANK(Table3[[#This Row],[Date 1]:[Order]])=12,"",1),1),IF(OR(F829="yes",G829="yes",H829="yes",I829="yes",J829="yes",K829="yes"="yes"),1,""))</f>
        <v/>
      </c>
    </row>
    <row r="830" spans="2:48" ht="36" thickBot="1" x14ac:dyDescent="0.4">
      <c r="B830" s="164">
        <v>480</v>
      </c>
      <c r="C830" s="16" t="s">
        <v>3370</v>
      </c>
      <c r="D830" s="32" t="s">
        <v>533</v>
      </c>
      <c r="E830" s="118"/>
      <c r="F830" s="119" t="s">
        <v>21</v>
      </c>
      <c r="G830" s="30" t="s">
        <v>21</v>
      </c>
      <c r="H830" s="30" t="s">
        <v>21</v>
      </c>
      <c r="I830" s="30" t="s">
        <v>21</v>
      </c>
      <c r="J830" s="30" t="s">
        <v>128</v>
      </c>
      <c r="K830" s="30" t="s">
        <v>21</v>
      </c>
      <c r="L830" s="22"/>
      <c r="M830" s="20"/>
      <c r="N830" s="20"/>
      <c r="O830" s="20"/>
      <c r="P830" s="20"/>
      <c r="Q830" s="20"/>
      <c r="R830" s="20"/>
      <c r="S830" s="120"/>
      <c r="T830" s="181" t="str">
        <f>Table3[[#This Row],[Column12]]</f>
        <v>Auto:</v>
      </c>
      <c r="U830" s="25"/>
      <c r="V830" s="51" t="str">
        <f>IF(Table3[[#This Row],[TagOrderMethod]]="Ratio:","plants per 1 tag",IF(Table3[[#This Row],[TagOrderMethod]]="tags included","",IF(Table3[[#This Row],[TagOrderMethod]]="Qty:","tags",IF(Table3[[#This Row],[TagOrderMethod]]="Auto:",IF(U830&lt;&gt;"","tags","")))))</f>
        <v/>
      </c>
      <c r="W830" s="17">
        <v>50</v>
      </c>
      <c r="X830" s="17" t="str">
        <f>IF(ISNUMBER(SEARCH("tag",Table3[[#This Row],[Notes]])), "Yes", "No")</f>
        <v>No</v>
      </c>
      <c r="Y830" s="17" t="str">
        <f>IF(Table3[[#This Row],[Column11]]="yes","tags included","Auto:")</f>
        <v>Auto:</v>
      </c>
      <c r="Z8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Row],[TagOrderMethod]]="Auto:",IF(U830&gt;0,U830,IF(COUNTBLANK(L830:S830)=8,"",(IF(Table3[[#This Row],[Column11]]&lt;&gt;"no",Table3[[#This Row],[Size]]*(SUM(Table3[[#This Row],[Date 1]:[Date 8]])),"")))),""))),(Table3[[#This Row],[Bundle]])),"")</f>
        <v/>
      </c>
      <c r="AB830" s="94" t="str">
        <f t="shared" si="13"/>
        <v/>
      </c>
      <c r="AC830" s="75"/>
      <c r="AD830" s="42"/>
      <c r="AE830" s="43"/>
      <c r="AF830" s="44"/>
      <c r="AG830" s="134" t="s">
        <v>21</v>
      </c>
      <c r="AH830" s="134" t="s">
        <v>21</v>
      </c>
      <c r="AI830" s="134" t="s">
        <v>21</v>
      </c>
      <c r="AJ830" s="134" t="s">
        <v>21</v>
      </c>
      <c r="AK830" s="134" t="s">
        <v>5235</v>
      </c>
      <c r="AL830" s="134" t="s">
        <v>21</v>
      </c>
      <c r="AM830" s="134" t="b">
        <f>IF(AND(Table3[[#This Row],[Column68]]=TRUE,COUNTBLANK(Table3[[#This Row],[Date 1]:[Date 8]])=8),TRUE,FALSE)</f>
        <v>0</v>
      </c>
      <c r="AN830" s="134" t="b">
        <f>COUNTIF(Table3[[#This Row],[512]:[51]],"yes")&gt;0</f>
        <v>0</v>
      </c>
      <c r="AO830" s="45" t="str">
        <f>IF(Table3[[#This Row],[512]]="yes",Table3[[#This Row],[Column1]],"")</f>
        <v/>
      </c>
      <c r="AP830" s="45" t="str">
        <f>IF(Table3[[#This Row],[250]]="yes",Table3[[#This Row],[Column1.5]],"")</f>
        <v/>
      </c>
      <c r="AQ830" s="45" t="str">
        <f>IF(Table3[[#This Row],[288]]="yes",Table3[[#This Row],[Column2]],"")</f>
        <v/>
      </c>
      <c r="AR830" s="45" t="str">
        <f>IF(Table3[[#This Row],[144]]="yes",Table3[[#This Row],[Column3]],"")</f>
        <v/>
      </c>
      <c r="AS830" s="45" t="str">
        <f>IF(Table3[[#This Row],[26]]="yes",Table3[[#This Row],[Column4]],"")</f>
        <v/>
      </c>
      <c r="AT830" s="45" t="str">
        <f>IF(Table3[[#This Row],[51]]="yes",Table3[[#This Row],[Column5]],"")</f>
        <v/>
      </c>
      <c r="AU830" s="29" t="str">
        <f>IF(COUNTBLANK(Table3[[#This Row],[Date 1]:[Date 8]])=7,IF(Table3[[#This Row],[Column9]]&lt;&gt;"",IF(SUM(L830:S830)&lt;&gt;0,Table3[[#This Row],[Column9]],""),""),(SUBSTITUTE(TRIM(SUBSTITUTE(AO830&amp;","&amp;AP830&amp;","&amp;AQ830&amp;","&amp;AR830&amp;","&amp;AS830&amp;","&amp;AT830&amp;",",","," "))," ",", ")))</f>
        <v/>
      </c>
      <c r="AV830" s="35" t="str">
        <f>IF(COUNTBLANK(L830:AC830)&lt;&gt;13,IF(Table3[[#This Row],[Comments]]="Please order in multiples of 20. Minimum order of 100.",IF(COUNTBLANK(Table3[[#This Row],[Date 1]:[Order]])=12,"",1),1),IF(OR(F830="yes",G830="yes",H830="yes",I830="yes",J830="yes",K830="yes"="yes"),1,""))</f>
        <v/>
      </c>
    </row>
    <row r="831" spans="2:48" ht="36" thickBot="1" x14ac:dyDescent="0.4">
      <c r="B831" s="164">
        <v>485</v>
      </c>
      <c r="C831" s="16" t="s">
        <v>3370</v>
      </c>
      <c r="D831" s="32" t="s">
        <v>534</v>
      </c>
      <c r="E831" s="118"/>
      <c r="F831" s="119" t="s">
        <v>21</v>
      </c>
      <c r="G831" s="30" t="s">
        <v>21</v>
      </c>
      <c r="H831" s="30" t="s">
        <v>21</v>
      </c>
      <c r="I831" s="30" t="s">
        <v>21</v>
      </c>
      <c r="J831" s="30" t="s">
        <v>128</v>
      </c>
      <c r="K831" s="30" t="s">
        <v>21</v>
      </c>
      <c r="L831" s="22"/>
      <c r="M831" s="20"/>
      <c r="N831" s="20"/>
      <c r="O831" s="20"/>
      <c r="P831" s="20"/>
      <c r="Q831" s="20"/>
      <c r="R831" s="20"/>
      <c r="S831" s="120"/>
      <c r="T831" s="181" t="str">
        <f>Table3[[#This Row],[Column12]]</f>
        <v>Auto:</v>
      </c>
      <c r="U831" s="25"/>
      <c r="V831" s="51" t="str">
        <f>IF(Table3[[#This Row],[TagOrderMethod]]="Ratio:","plants per 1 tag",IF(Table3[[#This Row],[TagOrderMethod]]="tags included","",IF(Table3[[#This Row],[TagOrderMethod]]="Qty:","tags",IF(Table3[[#This Row],[TagOrderMethod]]="Auto:",IF(U831&lt;&gt;"","tags","")))))</f>
        <v/>
      </c>
      <c r="W831" s="17">
        <v>50</v>
      </c>
      <c r="X831" s="17" t="str">
        <f>IF(ISNUMBER(SEARCH("tag",Table3[[#This Row],[Notes]])), "Yes", "No")</f>
        <v>No</v>
      </c>
      <c r="Y831" s="17" t="str">
        <f>IF(Table3[[#This Row],[Column11]]="yes","tags included","Auto:")</f>
        <v>Auto:</v>
      </c>
      <c r="Z8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Row],[TagOrderMethod]]="Auto:",IF(U831&gt;0,U831,IF(COUNTBLANK(L831:S831)=8,"",(IF(Table3[[#This Row],[Column11]]&lt;&gt;"no",Table3[[#This Row],[Size]]*(SUM(Table3[[#This Row],[Date 1]:[Date 8]])),"")))),""))),(Table3[[#This Row],[Bundle]])),"")</f>
        <v/>
      </c>
      <c r="AB831" s="94" t="str">
        <f t="shared" si="13"/>
        <v/>
      </c>
      <c r="AC831" s="75"/>
      <c r="AD831" s="42"/>
      <c r="AE831" s="43"/>
      <c r="AF831" s="44"/>
      <c r="AG831" s="134" t="s">
        <v>21</v>
      </c>
      <c r="AH831" s="134" t="s">
        <v>21</v>
      </c>
      <c r="AI831" s="134" t="s">
        <v>21</v>
      </c>
      <c r="AJ831" s="134" t="s">
        <v>21</v>
      </c>
      <c r="AK831" s="134" t="s">
        <v>5236</v>
      </c>
      <c r="AL831" s="134" t="s">
        <v>21</v>
      </c>
      <c r="AM831" s="134" t="b">
        <f>IF(AND(Table3[[#This Row],[Column68]]=TRUE,COUNTBLANK(Table3[[#This Row],[Date 1]:[Date 8]])=8),TRUE,FALSE)</f>
        <v>0</v>
      </c>
      <c r="AN831" s="134" t="b">
        <f>COUNTIF(Table3[[#This Row],[512]:[51]],"yes")&gt;0</f>
        <v>0</v>
      </c>
      <c r="AO831" s="45" t="str">
        <f>IF(Table3[[#This Row],[512]]="yes",Table3[[#This Row],[Column1]],"")</f>
        <v/>
      </c>
      <c r="AP831" s="45" t="str">
        <f>IF(Table3[[#This Row],[250]]="yes",Table3[[#This Row],[Column1.5]],"")</f>
        <v/>
      </c>
      <c r="AQ831" s="45" t="str">
        <f>IF(Table3[[#This Row],[288]]="yes",Table3[[#This Row],[Column2]],"")</f>
        <v/>
      </c>
      <c r="AR831" s="45" t="str">
        <f>IF(Table3[[#This Row],[144]]="yes",Table3[[#This Row],[Column3]],"")</f>
        <v/>
      </c>
      <c r="AS831" s="45" t="str">
        <f>IF(Table3[[#This Row],[26]]="yes",Table3[[#This Row],[Column4]],"")</f>
        <v/>
      </c>
      <c r="AT831" s="45" t="str">
        <f>IF(Table3[[#This Row],[51]]="yes",Table3[[#This Row],[Column5]],"")</f>
        <v/>
      </c>
      <c r="AU831" s="29" t="str">
        <f>IF(COUNTBLANK(Table3[[#This Row],[Date 1]:[Date 8]])=7,IF(Table3[[#This Row],[Column9]]&lt;&gt;"",IF(SUM(L831:S831)&lt;&gt;0,Table3[[#This Row],[Column9]],""),""),(SUBSTITUTE(TRIM(SUBSTITUTE(AO831&amp;","&amp;AP831&amp;","&amp;AQ831&amp;","&amp;AR831&amp;","&amp;AS831&amp;","&amp;AT831&amp;",",","," "))," ",", ")))</f>
        <v/>
      </c>
      <c r="AV831" s="35" t="str">
        <f>IF(COUNTBLANK(L831:AC831)&lt;&gt;13,IF(Table3[[#This Row],[Comments]]="Please order in multiples of 20. Minimum order of 100.",IF(COUNTBLANK(Table3[[#This Row],[Date 1]:[Order]])=12,"",1),1),IF(OR(F831="yes",G831="yes",H831="yes",I831="yes",J831="yes",K831="yes"="yes"),1,""))</f>
        <v/>
      </c>
    </row>
    <row r="832" spans="2:48" ht="36" thickBot="1" x14ac:dyDescent="0.4">
      <c r="B832" s="164">
        <v>490</v>
      </c>
      <c r="C832" s="16" t="s">
        <v>3370</v>
      </c>
      <c r="D832" s="32" t="s">
        <v>1045</v>
      </c>
      <c r="E832" s="118"/>
      <c r="F832" s="119" t="s">
        <v>21</v>
      </c>
      <c r="G832" s="30" t="s">
        <v>21</v>
      </c>
      <c r="H832" s="30" t="s">
        <v>21</v>
      </c>
      <c r="I832" s="30" t="s">
        <v>21</v>
      </c>
      <c r="J832" s="30" t="s">
        <v>128</v>
      </c>
      <c r="K832" s="30" t="s">
        <v>21</v>
      </c>
      <c r="L832" s="22"/>
      <c r="M832" s="20"/>
      <c r="N832" s="20"/>
      <c r="O832" s="20"/>
      <c r="P832" s="20"/>
      <c r="Q832" s="20"/>
      <c r="R832" s="20"/>
      <c r="S832" s="120"/>
      <c r="T832" s="181" t="str">
        <f>Table3[[#This Row],[Column12]]</f>
        <v>Auto:</v>
      </c>
      <c r="U832" s="25"/>
      <c r="V832" s="51" t="str">
        <f>IF(Table3[[#This Row],[TagOrderMethod]]="Ratio:","plants per 1 tag",IF(Table3[[#This Row],[TagOrderMethod]]="tags included","",IF(Table3[[#This Row],[TagOrderMethod]]="Qty:","tags",IF(Table3[[#This Row],[TagOrderMethod]]="Auto:",IF(U832&lt;&gt;"","tags","")))))</f>
        <v/>
      </c>
      <c r="W832" s="17">
        <v>50</v>
      </c>
      <c r="X832" s="17" t="str">
        <f>IF(ISNUMBER(SEARCH("tag",Table3[[#This Row],[Notes]])), "Yes", "No")</f>
        <v>No</v>
      </c>
      <c r="Y832" s="17" t="str">
        <f>IF(Table3[[#This Row],[Column11]]="yes","tags included","Auto:")</f>
        <v>Auto:</v>
      </c>
      <c r="Z8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Row],[TagOrderMethod]]="Auto:",IF(U832&gt;0,U832,IF(COUNTBLANK(L832:S832)=8,"",(IF(Table3[[#This Row],[Column11]]&lt;&gt;"no",Table3[[#This Row],[Size]]*(SUM(Table3[[#This Row],[Date 1]:[Date 8]])),"")))),""))),(Table3[[#This Row],[Bundle]])),"")</f>
        <v/>
      </c>
      <c r="AB832" s="94" t="str">
        <f t="shared" si="13"/>
        <v/>
      </c>
      <c r="AC832" s="75"/>
      <c r="AD832" s="42"/>
      <c r="AE832" s="43"/>
      <c r="AF832" s="44"/>
      <c r="AG832" s="134" t="s">
        <v>21</v>
      </c>
      <c r="AH832" s="134" t="s">
        <v>21</v>
      </c>
      <c r="AI832" s="134" t="s">
        <v>21</v>
      </c>
      <c r="AJ832" s="134" t="s">
        <v>21</v>
      </c>
      <c r="AK832" s="134" t="s">
        <v>5237</v>
      </c>
      <c r="AL832" s="134" t="s">
        <v>21</v>
      </c>
      <c r="AM832" s="134" t="b">
        <f>IF(AND(Table3[[#This Row],[Column68]]=TRUE,COUNTBLANK(Table3[[#This Row],[Date 1]:[Date 8]])=8),TRUE,FALSE)</f>
        <v>0</v>
      </c>
      <c r="AN832" s="134" t="b">
        <f>COUNTIF(Table3[[#This Row],[512]:[51]],"yes")&gt;0</f>
        <v>0</v>
      </c>
      <c r="AO832" s="45" t="str">
        <f>IF(Table3[[#This Row],[512]]="yes",Table3[[#This Row],[Column1]],"")</f>
        <v/>
      </c>
      <c r="AP832" s="45" t="str">
        <f>IF(Table3[[#This Row],[250]]="yes",Table3[[#This Row],[Column1.5]],"")</f>
        <v/>
      </c>
      <c r="AQ832" s="45" t="str">
        <f>IF(Table3[[#This Row],[288]]="yes",Table3[[#This Row],[Column2]],"")</f>
        <v/>
      </c>
      <c r="AR832" s="45" t="str">
        <f>IF(Table3[[#This Row],[144]]="yes",Table3[[#This Row],[Column3]],"")</f>
        <v/>
      </c>
      <c r="AS832" s="45" t="str">
        <f>IF(Table3[[#This Row],[26]]="yes",Table3[[#This Row],[Column4]],"")</f>
        <v/>
      </c>
      <c r="AT832" s="45" t="str">
        <f>IF(Table3[[#This Row],[51]]="yes",Table3[[#This Row],[Column5]],"")</f>
        <v/>
      </c>
      <c r="AU832" s="29" t="str">
        <f>IF(COUNTBLANK(Table3[[#This Row],[Date 1]:[Date 8]])=7,IF(Table3[[#This Row],[Column9]]&lt;&gt;"",IF(SUM(L832:S832)&lt;&gt;0,Table3[[#This Row],[Column9]],""),""),(SUBSTITUTE(TRIM(SUBSTITUTE(AO832&amp;","&amp;AP832&amp;","&amp;AQ832&amp;","&amp;AR832&amp;","&amp;AS832&amp;","&amp;AT832&amp;",",","," "))," ",", ")))</f>
        <v/>
      </c>
      <c r="AV832" s="35" t="str">
        <f>IF(COUNTBLANK(L832:AC832)&lt;&gt;13,IF(Table3[[#This Row],[Comments]]="Please order in multiples of 20. Minimum order of 100.",IF(COUNTBLANK(Table3[[#This Row],[Date 1]:[Order]])=12,"",1),1),IF(OR(F832="yes",G832="yes",H832="yes",I832="yes",J832="yes",K832="yes"="yes"),1,""))</f>
        <v/>
      </c>
    </row>
    <row r="833" spans="2:48" ht="36" thickBot="1" x14ac:dyDescent="0.4">
      <c r="B833" s="164">
        <v>495</v>
      </c>
      <c r="C833" s="16" t="s">
        <v>3370</v>
      </c>
      <c r="D833" s="32" t="s">
        <v>794</v>
      </c>
      <c r="E833" s="118"/>
      <c r="F833" s="119" t="s">
        <v>21</v>
      </c>
      <c r="G833" s="30" t="s">
        <v>21</v>
      </c>
      <c r="H833" s="30" t="s">
        <v>21</v>
      </c>
      <c r="I833" s="30" t="s">
        <v>21</v>
      </c>
      <c r="J833" s="30" t="s">
        <v>128</v>
      </c>
      <c r="K833" s="30" t="s">
        <v>21</v>
      </c>
      <c r="L833" s="22"/>
      <c r="M833" s="20"/>
      <c r="N833" s="20"/>
      <c r="O833" s="20"/>
      <c r="P833" s="20"/>
      <c r="Q833" s="20"/>
      <c r="R833" s="20"/>
      <c r="S833" s="120"/>
      <c r="T833" s="181" t="str">
        <f>Table3[[#This Row],[Column12]]</f>
        <v>Auto:</v>
      </c>
      <c r="U833" s="25"/>
      <c r="V833" s="51" t="str">
        <f>IF(Table3[[#This Row],[TagOrderMethod]]="Ratio:","plants per 1 tag",IF(Table3[[#This Row],[TagOrderMethod]]="tags included","",IF(Table3[[#This Row],[TagOrderMethod]]="Qty:","tags",IF(Table3[[#This Row],[TagOrderMethod]]="Auto:",IF(U833&lt;&gt;"","tags","")))))</f>
        <v/>
      </c>
      <c r="W833" s="17">
        <v>50</v>
      </c>
      <c r="X833" s="17" t="str">
        <f>IF(ISNUMBER(SEARCH("tag",Table3[[#This Row],[Notes]])), "Yes", "No")</f>
        <v>No</v>
      </c>
      <c r="Y833" s="17" t="str">
        <f>IF(Table3[[#This Row],[Column11]]="yes","tags included","Auto:")</f>
        <v>Auto:</v>
      </c>
      <c r="Z8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Row],[TagOrderMethod]]="Auto:",IF(U833&gt;0,U833,IF(COUNTBLANK(L833:S833)=8,"",(IF(Table3[[#This Row],[Column11]]&lt;&gt;"no",Table3[[#This Row],[Size]]*(SUM(Table3[[#This Row],[Date 1]:[Date 8]])),"")))),""))),(Table3[[#This Row],[Bundle]])),"")</f>
        <v/>
      </c>
      <c r="AB833" s="94" t="str">
        <f t="shared" si="13"/>
        <v/>
      </c>
      <c r="AC833" s="75"/>
      <c r="AD833" s="42"/>
      <c r="AE833" s="43"/>
      <c r="AF833" s="44"/>
      <c r="AG833" s="134" t="s">
        <v>21</v>
      </c>
      <c r="AH833" s="134" t="s">
        <v>21</v>
      </c>
      <c r="AI833" s="134" t="s">
        <v>21</v>
      </c>
      <c r="AJ833" s="134" t="s">
        <v>21</v>
      </c>
      <c r="AK833" s="134" t="s">
        <v>5238</v>
      </c>
      <c r="AL833" s="134" t="s">
        <v>21</v>
      </c>
      <c r="AM833" s="134" t="b">
        <f>IF(AND(Table3[[#This Row],[Column68]]=TRUE,COUNTBLANK(Table3[[#This Row],[Date 1]:[Date 8]])=8),TRUE,FALSE)</f>
        <v>0</v>
      </c>
      <c r="AN833" s="134" t="b">
        <f>COUNTIF(Table3[[#This Row],[512]:[51]],"yes")&gt;0</f>
        <v>0</v>
      </c>
      <c r="AO833" s="45" t="str">
        <f>IF(Table3[[#This Row],[512]]="yes",Table3[[#This Row],[Column1]],"")</f>
        <v/>
      </c>
      <c r="AP833" s="45" t="str">
        <f>IF(Table3[[#This Row],[250]]="yes",Table3[[#This Row],[Column1.5]],"")</f>
        <v/>
      </c>
      <c r="AQ833" s="45" t="str">
        <f>IF(Table3[[#This Row],[288]]="yes",Table3[[#This Row],[Column2]],"")</f>
        <v/>
      </c>
      <c r="AR833" s="45" t="str">
        <f>IF(Table3[[#This Row],[144]]="yes",Table3[[#This Row],[Column3]],"")</f>
        <v/>
      </c>
      <c r="AS833" s="45" t="str">
        <f>IF(Table3[[#This Row],[26]]="yes",Table3[[#This Row],[Column4]],"")</f>
        <v/>
      </c>
      <c r="AT833" s="45" t="str">
        <f>IF(Table3[[#This Row],[51]]="yes",Table3[[#This Row],[Column5]],"")</f>
        <v/>
      </c>
      <c r="AU833" s="29" t="str">
        <f>IF(COUNTBLANK(Table3[[#This Row],[Date 1]:[Date 8]])=7,IF(Table3[[#This Row],[Column9]]&lt;&gt;"",IF(SUM(L833:S833)&lt;&gt;0,Table3[[#This Row],[Column9]],""),""),(SUBSTITUTE(TRIM(SUBSTITUTE(AO833&amp;","&amp;AP833&amp;","&amp;AQ833&amp;","&amp;AR833&amp;","&amp;AS833&amp;","&amp;AT833&amp;",",","," "))," ",", ")))</f>
        <v/>
      </c>
      <c r="AV833" s="35" t="str">
        <f>IF(COUNTBLANK(L833:AC833)&lt;&gt;13,IF(Table3[[#This Row],[Comments]]="Please order in multiples of 20. Minimum order of 100.",IF(COUNTBLANK(Table3[[#This Row],[Date 1]:[Order]])=12,"",1),1),IF(OR(F833="yes",G833="yes",H833="yes",I833="yes",J833="yes",K833="yes"="yes"),1,""))</f>
        <v/>
      </c>
    </row>
    <row r="834" spans="2:48" ht="36" thickBot="1" x14ac:dyDescent="0.4">
      <c r="B834" s="164">
        <v>500</v>
      </c>
      <c r="C834" s="16" t="s">
        <v>3370</v>
      </c>
      <c r="D834" s="32" t="s">
        <v>795</v>
      </c>
      <c r="E834" s="118"/>
      <c r="F834" s="119" t="s">
        <v>21</v>
      </c>
      <c r="G834" s="30" t="s">
        <v>21</v>
      </c>
      <c r="H834" s="30" t="s">
        <v>21</v>
      </c>
      <c r="I834" s="30" t="s">
        <v>21</v>
      </c>
      <c r="J834" s="30" t="s">
        <v>128</v>
      </c>
      <c r="K834" s="30" t="s">
        <v>21</v>
      </c>
      <c r="L834" s="22"/>
      <c r="M834" s="20"/>
      <c r="N834" s="20"/>
      <c r="O834" s="20"/>
      <c r="P834" s="20"/>
      <c r="Q834" s="20"/>
      <c r="R834" s="20"/>
      <c r="S834" s="120"/>
      <c r="T834" s="181" t="str">
        <f>Table3[[#This Row],[Column12]]</f>
        <v>Auto:</v>
      </c>
      <c r="U834" s="25"/>
      <c r="V834" s="51" t="str">
        <f>IF(Table3[[#This Row],[TagOrderMethod]]="Ratio:","plants per 1 tag",IF(Table3[[#This Row],[TagOrderMethod]]="tags included","",IF(Table3[[#This Row],[TagOrderMethod]]="Qty:","tags",IF(Table3[[#This Row],[TagOrderMethod]]="Auto:",IF(U834&lt;&gt;"","tags","")))))</f>
        <v/>
      </c>
      <c r="W834" s="17">
        <v>50</v>
      </c>
      <c r="X834" s="17" t="str">
        <f>IF(ISNUMBER(SEARCH("tag",Table3[[#This Row],[Notes]])), "Yes", "No")</f>
        <v>No</v>
      </c>
      <c r="Y834" s="17" t="str">
        <f>IF(Table3[[#This Row],[Column11]]="yes","tags included","Auto:")</f>
        <v>Auto:</v>
      </c>
      <c r="Z8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Row],[TagOrderMethod]]="Auto:",IF(U834&gt;0,U834,IF(COUNTBLANK(L834:S834)=8,"",(IF(Table3[[#This Row],[Column11]]&lt;&gt;"no",Table3[[#This Row],[Size]]*(SUM(Table3[[#This Row],[Date 1]:[Date 8]])),"")))),""))),(Table3[[#This Row],[Bundle]])),"")</f>
        <v/>
      </c>
      <c r="AB834" s="94" t="str">
        <f t="shared" si="13"/>
        <v/>
      </c>
      <c r="AC834" s="75"/>
      <c r="AD834" s="42"/>
      <c r="AE834" s="43"/>
      <c r="AF834" s="44"/>
      <c r="AG834" s="134" t="s">
        <v>21</v>
      </c>
      <c r="AH834" s="134" t="s">
        <v>21</v>
      </c>
      <c r="AI834" s="134" t="s">
        <v>21</v>
      </c>
      <c r="AJ834" s="134" t="s">
        <v>21</v>
      </c>
      <c r="AK834" s="134" t="s">
        <v>1214</v>
      </c>
      <c r="AL834" s="134" t="s">
        <v>21</v>
      </c>
      <c r="AM834" s="134" t="b">
        <f>IF(AND(Table3[[#This Row],[Column68]]=TRUE,COUNTBLANK(Table3[[#This Row],[Date 1]:[Date 8]])=8),TRUE,FALSE)</f>
        <v>0</v>
      </c>
      <c r="AN834" s="134" t="b">
        <f>COUNTIF(Table3[[#This Row],[512]:[51]],"yes")&gt;0</f>
        <v>0</v>
      </c>
      <c r="AO834" s="45" t="str">
        <f>IF(Table3[[#This Row],[512]]="yes",Table3[[#This Row],[Column1]],"")</f>
        <v/>
      </c>
      <c r="AP834" s="45" t="str">
        <f>IF(Table3[[#This Row],[250]]="yes",Table3[[#This Row],[Column1.5]],"")</f>
        <v/>
      </c>
      <c r="AQ834" s="45" t="str">
        <f>IF(Table3[[#This Row],[288]]="yes",Table3[[#This Row],[Column2]],"")</f>
        <v/>
      </c>
      <c r="AR834" s="45" t="str">
        <f>IF(Table3[[#This Row],[144]]="yes",Table3[[#This Row],[Column3]],"")</f>
        <v/>
      </c>
      <c r="AS834" s="45" t="str">
        <f>IF(Table3[[#This Row],[26]]="yes",Table3[[#This Row],[Column4]],"")</f>
        <v/>
      </c>
      <c r="AT834" s="45" t="str">
        <f>IF(Table3[[#This Row],[51]]="yes",Table3[[#This Row],[Column5]],"")</f>
        <v/>
      </c>
      <c r="AU834" s="29" t="str">
        <f>IF(COUNTBLANK(Table3[[#This Row],[Date 1]:[Date 8]])=7,IF(Table3[[#This Row],[Column9]]&lt;&gt;"",IF(SUM(L834:S834)&lt;&gt;0,Table3[[#This Row],[Column9]],""),""),(SUBSTITUTE(TRIM(SUBSTITUTE(AO834&amp;","&amp;AP834&amp;","&amp;AQ834&amp;","&amp;AR834&amp;","&amp;AS834&amp;","&amp;AT834&amp;",",","," "))," ",", ")))</f>
        <v/>
      </c>
      <c r="AV834" s="35" t="str">
        <f>IF(COUNTBLANK(L834:AC834)&lt;&gt;13,IF(Table3[[#This Row],[Comments]]="Please order in multiples of 20. Minimum order of 100.",IF(COUNTBLANK(Table3[[#This Row],[Date 1]:[Order]])=12,"",1),1),IF(OR(F834="yes",G834="yes",H834="yes",I834="yes",J834="yes",K834="yes"="yes"),1,""))</f>
        <v/>
      </c>
    </row>
    <row r="835" spans="2:48" ht="36" thickBot="1" x14ac:dyDescent="0.4">
      <c r="B835" s="164">
        <v>505</v>
      </c>
      <c r="C835" s="16" t="s">
        <v>3370</v>
      </c>
      <c r="D835" s="32" t="s">
        <v>535</v>
      </c>
      <c r="E835" s="118"/>
      <c r="F835" s="119" t="s">
        <v>21</v>
      </c>
      <c r="G835" s="30" t="s">
        <v>21</v>
      </c>
      <c r="H835" s="30" t="s">
        <v>21</v>
      </c>
      <c r="I835" s="30" t="s">
        <v>21</v>
      </c>
      <c r="J835" s="30" t="s">
        <v>128</v>
      </c>
      <c r="K835" s="30" t="s">
        <v>21</v>
      </c>
      <c r="L835" s="22"/>
      <c r="M835" s="20"/>
      <c r="N835" s="20"/>
      <c r="O835" s="20"/>
      <c r="P835" s="20"/>
      <c r="Q835" s="20"/>
      <c r="R835" s="20"/>
      <c r="S835" s="120"/>
      <c r="T835" s="181" t="str">
        <f>Table3[[#This Row],[Column12]]</f>
        <v>Auto:</v>
      </c>
      <c r="U835" s="25"/>
      <c r="V835" s="51" t="str">
        <f>IF(Table3[[#This Row],[TagOrderMethod]]="Ratio:","plants per 1 tag",IF(Table3[[#This Row],[TagOrderMethod]]="tags included","",IF(Table3[[#This Row],[TagOrderMethod]]="Qty:","tags",IF(Table3[[#This Row],[TagOrderMethod]]="Auto:",IF(U835&lt;&gt;"","tags","")))))</f>
        <v/>
      </c>
      <c r="W835" s="17">
        <v>50</v>
      </c>
      <c r="X835" s="17" t="str">
        <f>IF(ISNUMBER(SEARCH("tag",Table3[[#This Row],[Notes]])), "Yes", "No")</f>
        <v>No</v>
      </c>
      <c r="Y835" s="17" t="str">
        <f>IF(Table3[[#This Row],[Column11]]="yes","tags included","Auto:")</f>
        <v>Auto:</v>
      </c>
      <c r="Z8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Row],[TagOrderMethod]]="Auto:",IF(U835&gt;0,U835,IF(COUNTBLANK(L835:S835)=8,"",(IF(Table3[[#This Row],[Column11]]&lt;&gt;"no",Table3[[#This Row],[Size]]*(SUM(Table3[[#This Row],[Date 1]:[Date 8]])),"")))),""))),(Table3[[#This Row],[Bundle]])),"")</f>
        <v/>
      </c>
      <c r="AB835" s="94" t="str">
        <f t="shared" ref="AB835:AB898" si="14">IF(SUM(L835:S835)&gt;0,SUM(L835:S835) &amp;" units","")</f>
        <v/>
      </c>
      <c r="AC835" s="75"/>
      <c r="AD835" s="42"/>
      <c r="AE835" s="43"/>
      <c r="AF835" s="44"/>
      <c r="AG835" s="134" t="s">
        <v>21</v>
      </c>
      <c r="AH835" s="134" t="s">
        <v>21</v>
      </c>
      <c r="AI835" s="134" t="s">
        <v>21</v>
      </c>
      <c r="AJ835" s="134" t="s">
        <v>21</v>
      </c>
      <c r="AK835" s="134" t="s">
        <v>1215</v>
      </c>
      <c r="AL835" s="134" t="s">
        <v>21</v>
      </c>
      <c r="AM835" s="134" t="b">
        <f>IF(AND(Table3[[#This Row],[Column68]]=TRUE,COUNTBLANK(Table3[[#This Row],[Date 1]:[Date 8]])=8),TRUE,FALSE)</f>
        <v>0</v>
      </c>
      <c r="AN835" s="134" t="b">
        <f>COUNTIF(Table3[[#This Row],[512]:[51]],"yes")&gt;0</f>
        <v>0</v>
      </c>
      <c r="AO835" s="45" t="str">
        <f>IF(Table3[[#This Row],[512]]="yes",Table3[[#This Row],[Column1]],"")</f>
        <v/>
      </c>
      <c r="AP835" s="45" t="str">
        <f>IF(Table3[[#This Row],[250]]="yes",Table3[[#This Row],[Column1.5]],"")</f>
        <v/>
      </c>
      <c r="AQ835" s="45" t="str">
        <f>IF(Table3[[#This Row],[288]]="yes",Table3[[#This Row],[Column2]],"")</f>
        <v/>
      </c>
      <c r="AR835" s="45" t="str">
        <f>IF(Table3[[#This Row],[144]]="yes",Table3[[#This Row],[Column3]],"")</f>
        <v/>
      </c>
      <c r="AS835" s="45" t="str">
        <f>IF(Table3[[#This Row],[26]]="yes",Table3[[#This Row],[Column4]],"")</f>
        <v/>
      </c>
      <c r="AT835" s="45" t="str">
        <f>IF(Table3[[#This Row],[51]]="yes",Table3[[#This Row],[Column5]],"")</f>
        <v/>
      </c>
      <c r="AU835" s="29" t="str">
        <f>IF(COUNTBLANK(Table3[[#This Row],[Date 1]:[Date 8]])=7,IF(Table3[[#This Row],[Column9]]&lt;&gt;"",IF(SUM(L835:S835)&lt;&gt;0,Table3[[#This Row],[Column9]],""),""),(SUBSTITUTE(TRIM(SUBSTITUTE(AO835&amp;","&amp;AP835&amp;","&amp;AQ835&amp;","&amp;AR835&amp;","&amp;AS835&amp;","&amp;AT835&amp;",",","," "))," ",", ")))</f>
        <v/>
      </c>
      <c r="AV835" s="35" t="str">
        <f>IF(COUNTBLANK(L835:AC835)&lt;&gt;13,IF(Table3[[#This Row],[Comments]]="Please order in multiples of 20. Minimum order of 100.",IF(COUNTBLANK(Table3[[#This Row],[Date 1]:[Order]])=12,"",1),1),IF(OR(F835="yes",G835="yes",H835="yes",I835="yes",J835="yes",K835="yes"="yes"),1,""))</f>
        <v/>
      </c>
    </row>
    <row r="836" spans="2:48" ht="36" thickBot="1" x14ac:dyDescent="0.4">
      <c r="B836" s="164">
        <v>510</v>
      </c>
      <c r="C836" s="16" t="s">
        <v>3370</v>
      </c>
      <c r="D836" s="32" t="s">
        <v>1046</v>
      </c>
      <c r="E836" s="118"/>
      <c r="F836" s="119" t="s">
        <v>21</v>
      </c>
      <c r="G836" s="30" t="s">
        <v>21</v>
      </c>
      <c r="H836" s="30" t="s">
        <v>21</v>
      </c>
      <c r="I836" s="30" t="s">
        <v>21</v>
      </c>
      <c r="J836" s="30" t="s">
        <v>128</v>
      </c>
      <c r="K836" s="30" t="s">
        <v>21</v>
      </c>
      <c r="L836" s="22"/>
      <c r="M836" s="20"/>
      <c r="N836" s="20"/>
      <c r="O836" s="20"/>
      <c r="P836" s="20"/>
      <c r="Q836" s="20"/>
      <c r="R836" s="20"/>
      <c r="S836" s="120"/>
      <c r="T836" s="181" t="str">
        <f>Table3[[#This Row],[Column12]]</f>
        <v>Auto:</v>
      </c>
      <c r="U836" s="25"/>
      <c r="V836" s="51" t="str">
        <f>IF(Table3[[#This Row],[TagOrderMethod]]="Ratio:","plants per 1 tag",IF(Table3[[#This Row],[TagOrderMethod]]="tags included","",IF(Table3[[#This Row],[TagOrderMethod]]="Qty:","tags",IF(Table3[[#This Row],[TagOrderMethod]]="Auto:",IF(U836&lt;&gt;"","tags","")))))</f>
        <v/>
      </c>
      <c r="W836" s="17">
        <v>50</v>
      </c>
      <c r="X836" s="17" t="str">
        <f>IF(ISNUMBER(SEARCH("tag",Table3[[#This Row],[Notes]])), "Yes", "No")</f>
        <v>No</v>
      </c>
      <c r="Y836" s="17" t="str">
        <f>IF(Table3[[#This Row],[Column11]]="yes","tags included","Auto:")</f>
        <v>Auto:</v>
      </c>
      <c r="Z8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Row],[TagOrderMethod]]="Auto:",IF(U836&gt;0,U836,IF(COUNTBLANK(L836:S836)=8,"",(IF(Table3[[#This Row],[Column11]]&lt;&gt;"no",Table3[[#This Row],[Size]]*(SUM(Table3[[#This Row],[Date 1]:[Date 8]])),"")))),""))),(Table3[[#This Row],[Bundle]])),"")</f>
        <v/>
      </c>
      <c r="AB836" s="94" t="str">
        <f t="shared" si="14"/>
        <v/>
      </c>
      <c r="AC836" s="75"/>
      <c r="AD836" s="42"/>
      <c r="AE836" s="43"/>
      <c r="AF836" s="44"/>
      <c r="AG836" s="134" t="s">
        <v>21</v>
      </c>
      <c r="AH836" s="134" t="s">
        <v>21</v>
      </c>
      <c r="AI836" s="134" t="s">
        <v>21</v>
      </c>
      <c r="AJ836" s="134" t="s">
        <v>21</v>
      </c>
      <c r="AK836" s="134" t="s">
        <v>691</v>
      </c>
      <c r="AL836" s="134" t="s">
        <v>21</v>
      </c>
      <c r="AM836" s="134" t="b">
        <f>IF(AND(Table3[[#This Row],[Column68]]=TRUE,COUNTBLANK(Table3[[#This Row],[Date 1]:[Date 8]])=8),TRUE,FALSE)</f>
        <v>0</v>
      </c>
      <c r="AN836" s="134" t="b">
        <f>COUNTIF(Table3[[#This Row],[512]:[51]],"yes")&gt;0</f>
        <v>0</v>
      </c>
      <c r="AO836" s="45" t="str">
        <f>IF(Table3[[#This Row],[512]]="yes",Table3[[#This Row],[Column1]],"")</f>
        <v/>
      </c>
      <c r="AP836" s="45" t="str">
        <f>IF(Table3[[#This Row],[250]]="yes",Table3[[#This Row],[Column1.5]],"")</f>
        <v/>
      </c>
      <c r="AQ836" s="45" t="str">
        <f>IF(Table3[[#This Row],[288]]="yes",Table3[[#This Row],[Column2]],"")</f>
        <v/>
      </c>
      <c r="AR836" s="45" t="str">
        <f>IF(Table3[[#This Row],[144]]="yes",Table3[[#This Row],[Column3]],"")</f>
        <v/>
      </c>
      <c r="AS836" s="45" t="str">
        <f>IF(Table3[[#This Row],[26]]="yes",Table3[[#This Row],[Column4]],"")</f>
        <v/>
      </c>
      <c r="AT836" s="45" t="str">
        <f>IF(Table3[[#This Row],[51]]="yes",Table3[[#This Row],[Column5]],"")</f>
        <v/>
      </c>
      <c r="AU836" s="29" t="str">
        <f>IF(COUNTBLANK(Table3[[#This Row],[Date 1]:[Date 8]])=7,IF(Table3[[#This Row],[Column9]]&lt;&gt;"",IF(SUM(L836:S836)&lt;&gt;0,Table3[[#This Row],[Column9]],""),""),(SUBSTITUTE(TRIM(SUBSTITUTE(AO836&amp;","&amp;AP836&amp;","&amp;AQ836&amp;","&amp;AR836&amp;","&amp;AS836&amp;","&amp;AT836&amp;",",","," "))," ",", ")))</f>
        <v/>
      </c>
      <c r="AV836" s="35" t="str">
        <f>IF(COUNTBLANK(L836:AC836)&lt;&gt;13,IF(Table3[[#This Row],[Comments]]="Please order in multiples of 20. Minimum order of 100.",IF(COUNTBLANK(Table3[[#This Row],[Date 1]:[Order]])=12,"",1),1),IF(OR(F836="yes",G836="yes",H836="yes",I836="yes",J836="yes",K836="yes"="yes"),1,""))</f>
        <v/>
      </c>
    </row>
    <row r="837" spans="2:48" ht="36" thickBot="1" x14ac:dyDescent="0.4">
      <c r="B837" s="164">
        <v>515</v>
      </c>
      <c r="C837" s="16" t="s">
        <v>3370</v>
      </c>
      <c r="D837" s="32" t="s">
        <v>536</v>
      </c>
      <c r="E837" s="118"/>
      <c r="F837" s="119" t="s">
        <v>21</v>
      </c>
      <c r="G837" s="30" t="s">
        <v>21</v>
      </c>
      <c r="H837" s="30" t="s">
        <v>21</v>
      </c>
      <c r="I837" s="30" t="s">
        <v>21</v>
      </c>
      <c r="J837" s="30" t="s">
        <v>128</v>
      </c>
      <c r="K837" s="30" t="s">
        <v>21</v>
      </c>
      <c r="L837" s="22"/>
      <c r="M837" s="20"/>
      <c r="N837" s="20"/>
      <c r="O837" s="20"/>
      <c r="P837" s="20"/>
      <c r="Q837" s="20"/>
      <c r="R837" s="20"/>
      <c r="S837" s="120"/>
      <c r="T837" s="181" t="str">
        <f>Table3[[#This Row],[Column12]]</f>
        <v>Auto:</v>
      </c>
      <c r="U837" s="25"/>
      <c r="V837" s="51" t="str">
        <f>IF(Table3[[#This Row],[TagOrderMethod]]="Ratio:","plants per 1 tag",IF(Table3[[#This Row],[TagOrderMethod]]="tags included","",IF(Table3[[#This Row],[TagOrderMethod]]="Qty:","tags",IF(Table3[[#This Row],[TagOrderMethod]]="Auto:",IF(U837&lt;&gt;"","tags","")))))</f>
        <v/>
      </c>
      <c r="W837" s="17">
        <v>50</v>
      </c>
      <c r="X837" s="17" t="str">
        <f>IF(ISNUMBER(SEARCH("tag",Table3[[#This Row],[Notes]])), "Yes", "No")</f>
        <v>No</v>
      </c>
      <c r="Y837" s="17" t="str">
        <f>IF(Table3[[#This Row],[Column11]]="yes","tags included","Auto:")</f>
        <v>Auto:</v>
      </c>
      <c r="Z8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Row],[TagOrderMethod]]="Auto:",IF(U837&gt;0,U837,IF(COUNTBLANK(L837:S837)=8,"",(IF(Table3[[#This Row],[Column11]]&lt;&gt;"no",Table3[[#This Row],[Size]]*(SUM(Table3[[#This Row],[Date 1]:[Date 8]])),"")))),""))),(Table3[[#This Row],[Bundle]])),"")</f>
        <v/>
      </c>
      <c r="AB837" s="94" t="str">
        <f t="shared" si="14"/>
        <v/>
      </c>
      <c r="AC837" s="75"/>
      <c r="AD837" s="42"/>
      <c r="AE837" s="43"/>
      <c r="AF837" s="44"/>
      <c r="AG837" s="134" t="s">
        <v>21</v>
      </c>
      <c r="AH837" s="134" t="s">
        <v>21</v>
      </c>
      <c r="AI837" s="134" t="s">
        <v>21</v>
      </c>
      <c r="AJ837" s="134" t="s">
        <v>21</v>
      </c>
      <c r="AK837" s="134" t="s">
        <v>1216</v>
      </c>
      <c r="AL837" s="134" t="s">
        <v>21</v>
      </c>
      <c r="AM837" s="134" t="b">
        <f>IF(AND(Table3[[#This Row],[Column68]]=TRUE,COUNTBLANK(Table3[[#This Row],[Date 1]:[Date 8]])=8),TRUE,FALSE)</f>
        <v>0</v>
      </c>
      <c r="AN837" s="134" t="b">
        <f>COUNTIF(Table3[[#This Row],[512]:[51]],"yes")&gt;0</f>
        <v>0</v>
      </c>
      <c r="AO837" s="45" t="str">
        <f>IF(Table3[[#This Row],[512]]="yes",Table3[[#This Row],[Column1]],"")</f>
        <v/>
      </c>
      <c r="AP837" s="45" t="str">
        <f>IF(Table3[[#This Row],[250]]="yes",Table3[[#This Row],[Column1.5]],"")</f>
        <v/>
      </c>
      <c r="AQ837" s="45" t="str">
        <f>IF(Table3[[#This Row],[288]]="yes",Table3[[#This Row],[Column2]],"")</f>
        <v/>
      </c>
      <c r="AR837" s="45" t="str">
        <f>IF(Table3[[#This Row],[144]]="yes",Table3[[#This Row],[Column3]],"")</f>
        <v/>
      </c>
      <c r="AS837" s="45" t="str">
        <f>IF(Table3[[#This Row],[26]]="yes",Table3[[#This Row],[Column4]],"")</f>
        <v/>
      </c>
      <c r="AT837" s="45" t="str">
        <f>IF(Table3[[#This Row],[51]]="yes",Table3[[#This Row],[Column5]],"")</f>
        <v/>
      </c>
      <c r="AU837" s="29" t="str">
        <f>IF(COUNTBLANK(Table3[[#This Row],[Date 1]:[Date 8]])=7,IF(Table3[[#This Row],[Column9]]&lt;&gt;"",IF(SUM(L837:S837)&lt;&gt;0,Table3[[#This Row],[Column9]],""),""),(SUBSTITUTE(TRIM(SUBSTITUTE(AO837&amp;","&amp;AP837&amp;","&amp;AQ837&amp;","&amp;AR837&amp;","&amp;AS837&amp;","&amp;AT837&amp;",",","," "))," ",", ")))</f>
        <v/>
      </c>
      <c r="AV837" s="35" t="str">
        <f>IF(COUNTBLANK(L837:AC837)&lt;&gt;13,IF(Table3[[#This Row],[Comments]]="Please order in multiples of 20. Minimum order of 100.",IF(COUNTBLANK(Table3[[#This Row],[Date 1]:[Order]])=12,"",1),1),IF(OR(F837="yes",G837="yes",H837="yes",I837="yes",J837="yes",K837="yes"="yes"),1,""))</f>
        <v/>
      </c>
    </row>
    <row r="838" spans="2:48" ht="36" thickBot="1" x14ac:dyDescent="0.4">
      <c r="B838" s="164">
        <v>600</v>
      </c>
      <c r="C838" s="16" t="s">
        <v>3370</v>
      </c>
      <c r="D838" s="32" t="s">
        <v>3384</v>
      </c>
      <c r="E838" s="118"/>
      <c r="F838" s="119" t="s">
        <v>21</v>
      </c>
      <c r="G838" s="30" t="s">
        <v>21</v>
      </c>
      <c r="H838" s="30" t="s">
        <v>21</v>
      </c>
      <c r="I838" s="30" t="s">
        <v>21</v>
      </c>
      <c r="J838" s="30" t="s">
        <v>21</v>
      </c>
      <c r="K838" s="30" t="s">
        <v>128</v>
      </c>
      <c r="L838" s="22"/>
      <c r="M838" s="20"/>
      <c r="N838" s="20"/>
      <c r="O838" s="20"/>
      <c r="P838" s="20"/>
      <c r="Q838" s="20"/>
      <c r="R838" s="20"/>
      <c r="S838" s="120"/>
      <c r="T838" s="181" t="str">
        <f>Table3[[#This Row],[Column12]]</f>
        <v>Auto:</v>
      </c>
      <c r="U838" s="25"/>
      <c r="V838" s="51" t="str">
        <f>IF(Table3[[#This Row],[TagOrderMethod]]="Ratio:","plants per 1 tag",IF(Table3[[#This Row],[TagOrderMethod]]="tags included","",IF(Table3[[#This Row],[TagOrderMethod]]="Qty:","tags",IF(Table3[[#This Row],[TagOrderMethod]]="Auto:",IF(U838&lt;&gt;"","tags","")))))</f>
        <v/>
      </c>
      <c r="W838" s="17">
        <v>50</v>
      </c>
      <c r="X838" s="17" t="str">
        <f>IF(ISNUMBER(SEARCH("tag",Table3[[#This Row],[Notes]])), "Yes", "No")</f>
        <v>No</v>
      </c>
      <c r="Y838" s="17" t="str">
        <f>IF(Table3[[#This Row],[Column11]]="yes","tags included","Auto:")</f>
        <v>Auto:</v>
      </c>
      <c r="Z8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Row],[TagOrderMethod]]="Auto:",IF(U838&gt;0,U838,IF(COUNTBLANK(L838:S838)=8,"",(IF(Table3[[#This Row],[Column11]]&lt;&gt;"no",Table3[[#This Row],[Size]]*(SUM(Table3[[#This Row],[Date 1]:[Date 8]])),"")))),""))),(Table3[[#This Row],[Bundle]])),"")</f>
        <v/>
      </c>
      <c r="AB838" s="94" t="str">
        <f t="shared" si="14"/>
        <v/>
      </c>
      <c r="AC838" s="75"/>
      <c r="AD838" s="42"/>
      <c r="AE838" s="43"/>
      <c r="AF838" s="44"/>
      <c r="AG838" s="134" t="s">
        <v>21</v>
      </c>
      <c r="AH838" s="134" t="s">
        <v>21</v>
      </c>
      <c r="AI838" s="134" t="s">
        <v>21</v>
      </c>
      <c r="AJ838" s="134" t="s">
        <v>21</v>
      </c>
      <c r="AK838" s="134" t="s">
        <v>21</v>
      </c>
      <c r="AL838" s="134" t="s">
        <v>5393</v>
      </c>
      <c r="AM838" s="134" t="b">
        <f>IF(AND(Table3[[#This Row],[Column68]]=TRUE,COUNTBLANK(Table3[[#This Row],[Date 1]:[Date 8]])=8),TRUE,FALSE)</f>
        <v>0</v>
      </c>
      <c r="AN838" s="134" t="b">
        <f>COUNTIF(Table3[[#This Row],[512]:[51]],"yes")&gt;0</f>
        <v>0</v>
      </c>
      <c r="AO838" s="45" t="str">
        <f>IF(Table3[[#This Row],[512]]="yes",Table3[[#This Row],[Column1]],"")</f>
        <v/>
      </c>
      <c r="AP838" s="45" t="str">
        <f>IF(Table3[[#This Row],[250]]="yes",Table3[[#This Row],[Column1.5]],"")</f>
        <v/>
      </c>
      <c r="AQ838" s="45" t="str">
        <f>IF(Table3[[#This Row],[288]]="yes",Table3[[#This Row],[Column2]],"")</f>
        <v/>
      </c>
      <c r="AR838" s="45" t="str">
        <f>IF(Table3[[#This Row],[144]]="yes",Table3[[#This Row],[Column3]],"")</f>
        <v/>
      </c>
      <c r="AS838" s="45" t="str">
        <f>IF(Table3[[#This Row],[26]]="yes",Table3[[#This Row],[Column4]],"")</f>
        <v/>
      </c>
      <c r="AT838" s="45" t="str">
        <f>IF(Table3[[#This Row],[51]]="yes",Table3[[#This Row],[Column5]],"")</f>
        <v/>
      </c>
      <c r="AU838" s="29" t="str">
        <f>IF(COUNTBLANK(Table3[[#This Row],[Date 1]:[Date 8]])=7,IF(Table3[[#This Row],[Column9]]&lt;&gt;"",IF(SUM(L838:S838)&lt;&gt;0,Table3[[#This Row],[Column9]],""),""),(SUBSTITUTE(TRIM(SUBSTITUTE(AO838&amp;","&amp;AP838&amp;","&amp;AQ838&amp;","&amp;AR838&amp;","&amp;AS838&amp;","&amp;AT838&amp;",",","," "))," ",", ")))</f>
        <v/>
      </c>
      <c r="AV838" s="35" t="str">
        <f>IF(COUNTBLANK(L838:AC838)&lt;&gt;13,IF(Table3[[#This Row],[Comments]]="Please order in multiples of 20. Minimum order of 100.",IF(COUNTBLANK(Table3[[#This Row],[Date 1]:[Order]])=12,"",1),1),IF(OR(F838="yes",G838="yes",H838="yes",I838="yes",J838="yes",K838="yes"="yes"),1,""))</f>
        <v/>
      </c>
    </row>
    <row r="839" spans="2:48" ht="36" thickBot="1" x14ac:dyDescent="0.4">
      <c r="B839" s="164">
        <v>605</v>
      </c>
      <c r="C839" s="16" t="s">
        <v>3370</v>
      </c>
      <c r="D839" s="32" t="s">
        <v>796</v>
      </c>
      <c r="E839" s="118"/>
      <c r="F839" s="119" t="s">
        <v>21</v>
      </c>
      <c r="G839" s="30" t="s">
        <v>21</v>
      </c>
      <c r="H839" s="30" t="s">
        <v>21</v>
      </c>
      <c r="I839" s="30" t="s">
        <v>21</v>
      </c>
      <c r="J839" s="30" t="s">
        <v>21</v>
      </c>
      <c r="K839" s="30" t="s">
        <v>128</v>
      </c>
      <c r="L839" s="22"/>
      <c r="M839" s="20"/>
      <c r="N839" s="20"/>
      <c r="O839" s="20"/>
      <c r="P839" s="20"/>
      <c r="Q839" s="20"/>
      <c r="R839" s="20"/>
      <c r="S839" s="120"/>
      <c r="T839" s="181" t="str">
        <f>Table3[[#This Row],[Column12]]</f>
        <v>Auto:</v>
      </c>
      <c r="U839" s="25"/>
      <c r="V839" s="51" t="str">
        <f>IF(Table3[[#This Row],[TagOrderMethod]]="Ratio:","plants per 1 tag",IF(Table3[[#This Row],[TagOrderMethod]]="tags included","",IF(Table3[[#This Row],[TagOrderMethod]]="Qty:","tags",IF(Table3[[#This Row],[TagOrderMethod]]="Auto:",IF(U839&lt;&gt;"","tags","")))))</f>
        <v/>
      </c>
      <c r="W839" s="17">
        <v>50</v>
      </c>
      <c r="X839" s="17" t="str">
        <f>IF(ISNUMBER(SEARCH("tag",Table3[[#This Row],[Notes]])), "Yes", "No")</f>
        <v>No</v>
      </c>
      <c r="Y839" s="17" t="str">
        <f>IF(Table3[[#This Row],[Column11]]="yes","tags included","Auto:")</f>
        <v>Auto:</v>
      </c>
      <c r="Z8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Row],[TagOrderMethod]]="Auto:",IF(U839&gt;0,U839,IF(COUNTBLANK(L839:S839)=8,"",(IF(Table3[[#This Row],[Column11]]&lt;&gt;"no",Table3[[#This Row],[Size]]*(SUM(Table3[[#This Row],[Date 1]:[Date 8]])),"")))),""))),(Table3[[#This Row],[Bundle]])),"")</f>
        <v/>
      </c>
      <c r="AB839" s="94" t="str">
        <f t="shared" si="14"/>
        <v/>
      </c>
      <c r="AC839" s="75"/>
      <c r="AD839" s="42"/>
      <c r="AE839" s="43"/>
      <c r="AF839" s="44"/>
      <c r="AG839" s="134" t="s">
        <v>21</v>
      </c>
      <c r="AH839" s="134" t="s">
        <v>21</v>
      </c>
      <c r="AI839" s="134" t="s">
        <v>21</v>
      </c>
      <c r="AJ839" s="134" t="s">
        <v>21</v>
      </c>
      <c r="AK839" s="134" t="s">
        <v>21</v>
      </c>
      <c r="AL839" s="134" t="s">
        <v>5394</v>
      </c>
      <c r="AM839" s="134" t="b">
        <f>IF(AND(Table3[[#This Row],[Column68]]=TRUE,COUNTBLANK(Table3[[#This Row],[Date 1]:[Date 8]])=8),TRUE,FALSE)</f>
        <v>0</v>
      </c>
      <c r="AN839" s="134" t="b">
        <f>COUNTIF(Table3[[#This Row],[512]:[51]],"yes")&gt;0</f>
        <v>0</v>
      </c>
      <c r="AO839" s="45" t="str">
        <f>IF(Table3[[#This Row],[512]]="yes",Table3[[#This Row],[Column1]],"")</f>
        <v/>
      </c>
      <c r="AP839" s="45" t="str">
        <f>IF(Table3[[#This Row],[250]]="yes",Table3[[#This Row],[Column1.5]],"")</f>
        <v/>
      </c>
      <c r="AQ839" s="45" t="str">
        <f>IF(Table3[[#This Row],[288]]="yes",Table3[[#This Row],[Column2]],"")</f>
        <v/>
      </c>
      <c r="AR839" s="45" t="str">
        <f>IF(Table3[[#This Row],[144]]="yes",Table3[[#This Row],[Column3]],"")</f>
        <v/>
      </c>
      <c r="AS839" s="45" t="str">
        <f>IF(Table3[[#This Row],[26]]="yes",Table3[[#This Row],[Column4]],"")</f>
        <v/>
      </c>
      <c r="AT839" s="45" t="str">
        <f>IF(Table3[[#This Row],[51]]="yes",Table3[[#This Row],[Column5]],"")</f>
        <v/>
      </c>
      <c r="AU839" s="29" t="str">
        <f>IF(COUNTBLANK(Table3[[#This Row],[Date 1]:[Date 8]])=7,IF(Table3[[#This Row],[Column9]]&lt;&gt;"",IF(SUM(L839:S839)&lt;&gt;0,Table3[[#This Row],[Column9]],""),""),(SUBSTITUTE(TRIM(SUBSTITUTE(AO839&amp;","&amp;AP839&amp;","&amp;AQ839&amp;","&amp;AR839&amp;","&amp;AS839&amp;","&amp;AT839&amp;",",","," "))," ",", ")))</f>
        <v/>
      </c>
      <c r="AV839" s="35" t="str">
        <f>IF(COUNTBLANK(L839:AC839)&lt;&gt;13,IF(Table3[[#This Row],[Comments]]="Please order in multiples of 20. Minimum order of 100.",IF(COUNTBLANK(Table3[[#This Row],[Date 1]:[Order]])=12,"",1),1),IF(OR(F839="yes",G839="yes",H839="yes",I839="yes",J839="yes",K839="yes"="yes"),1,""))</f>
        <v/>
      </c>
    </row>
    <row r="840" spans="2:48" ht="36" thickBot="1" x14ac:dyDescent="0.4">
      <c r="B840" s="164">
        <v>610</v>
      </c>
      <c r="C840" s="16" t="s">
        <v>3370</v>
      </c>
      <c r="D840" s="32" t="s">
        <v>2379</v>
      </c>
      <c r="E840" s="118"/>
      <c r="F840" s="119" t="s">
        <v>21</v>
      </c>
      <c r="G840" s="30" t="s">
        <v>21</v>
      </c>
      <c r="H840" s="30" t="s">
        <v>21</v>
      </c>
      <c r="I840" s="30" t="s">
        <v>21</v>
      </c>
      <c r="J840" s="30" t="s">
        <v>21</v>
      </c>
      <c r="K840" s="30" t="s">
        <v>128</v>
      </c>
      <c r="L840" s="22"/>
      <c r="M840" s="20"/>
      <c r="N840" s="20"/>
      <c r="O840" s="20"/>
      <c r="P840" s="20"/>
      <c r="Q840" s="20"/>
      <c r="R840" s="20"/>
      <c r="S840" s="120"/>
      <c r="T840" s="181" t="str">
        <f>Table3[[#This Row],[Column12]]</f>
        <v>Auto:</v>
      </c>
      <c r="U840" s="25"/>
      <c r="V840" s="51" t="str">
        <f>IF(Table3[[#This Row],[TagOrderMethod]]="Ratio:","plants per 1 tag",IF(Table3[[#This Row],[TagOrderMethod]]="tags included","",IF(Table3[[#This Row],[TagOrderMethod]]="Qty:","tags",IF(Table3[[#This Row],[TagOrderMethod]]="Auto:",IF(U840&lt;&gt;"","tags","")))))</f>
        <v/>
      </c>
      <c r="W840" s="17">
        <v>50</v>
      </c>
      <c r="X840" s="17" t="str">
        <f>IF(ISNUMBER(SEARCH("tag",Table3[[#This Row],[Notes]])), "Yes", "No")</f>
        <v>No</v>
      </c>
      <c r="Y840" s="17" t="str">
        <f>IF(Table3[[#This Row],[Column11]]="yes","tags included","Auto:")</f>
        <v>Auto:</v>
      </c>
      <c r="Z8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Row],[TagOrderMethod]]="Auto:",IF(U840&gt;0,U840,IF(COUNTBLANK(L840:S840)=8,"",(IF(Table3[[#This Row],[Column11]]&lt;&gt;"no",Table3[[#This Row],[Size]]*(SUM(Table3[[#This Row],[Date 1]:[Date 8]])),"")))),""))),(Table3[[#This Row],[Bundle]])),"")</f>
        <v/>
      </c>
      <c r="AB840" s="94" t="str">
        <f t="shared" si="14"/>
        <v/>
      </c>
      <c r="AC840" s="75"/>
      <c r="AD840" s="42"/>
      <c r="AE840" s="43"/>
      <c r="AF840" s="44"/>
      <c r="AG840" s="134" t="s">
        <v>21</v>
      </c>
      <c r="AH840" s="134" t="s">
        <v>21</v>
      </c>
      <c r="AI840" s="134" t="s">
        <v>21</v>
      </c>
      <c r="AJ840" s="134" t="s">
        <v>21</v>
      </c>
      <c r="AK840" s="134" t="s">
        <v>21</v>
      </c>
      <c r="AL840" s="134" t="s">
        <v>5395</v>
      </c>
      <c r="AM840" s="134" t="b">
        <f>IF(AND(Table3[[#This Row],[Column68]]=TRUE,COUNTBLANK(Table3[[#This Row],[Date 1]:[Date 8]])=8),TRUE,FALSE)</f>
        <v>0</v>
      </c>
      <c r="AN840" s="134" t="b">
        <f>COUNTIF(Table3[[#This Row],[512]:[51]],"yes")&gt;0</f>
        <v>0</v>
      </c>
      <c r="AO840" s="45" t="str">
        <f>IF(Table3[[#This Row],[512]]="yes",Table3[[#This Row],[Column1]],"")</f>
        <v/>
      </c>
      <c r="AP840" s="45" t="str">
        <f>IF(Table3[[#This Row],[250]]="yes",Table3[[#This Row],[Column1.5]],"")</f>
        <v/>
      </c>
      <c r="AQ840" s="45" t="str">
        <f>IF(Table3[[#This Row],[288]]="yes",Table3[[#This Row],[Column2]],"")</f>
        <v/>
      </c>
      <c r="AR840" s="45" t="str">
        <f>IF(Table3[[#This Row],[144]]="yes",Table3[[#This Row],[Column3]],"")</f>
        <v/>
      </c>
      <c r="AS840" s="45" t="str">
        <f>IF(Table3[[#This Row],[26]]="yes",Table3[[#This Row],[Column4]],"")</f>
        <v/>
      </c>
      <c r="AT840" s="45" t="str">
        <f>IF(Table3[[#This Row],[51]]="yes",Table3[[#This Row],[Column5]],"")</f>
        <v/>
      </c>
      <c r="AU840" s="29" t="str">
        <f>IF(COUNTBLANK(Table3[[#This Row],[Date 1]:[Date 8]])=7,IF(Table3[[#This Row],[Column9]]&lt;&gt;"",IF(SUM(L840:S840)&lt;&gt;0,Table3[[#This Row],[Column9]],""),""),(SUBSTITUTE(TRIM(SUBSTITUTE(AO840&amp;","&amp;AP840&amp;","&amp;AQ840&amp;","&amp;AR840&amp;","&amp;AS840&amp;","&amp;AT840&amp;",",","," "))," ",", ")))</f>
        <v/>
      </c>
      <c r="AV840" s="35" t="str">
        <f>IF(COUNTBLANK(L840:AC840)&lt;&gt;13,IF(Table3[[#This Row],[Comments]]="Please order in multiples of 20. Minimum order of 100.",IF(COUNTBLANK(Table3[[#This Row],[Date 1]:[Order]])=12,"",1),1),IF(OR(F840="yes",G840="yes",H840="yes",I840="yes",J840="yes",K840="yes"="yes"),1,""))</f>
        <v/>
      </c>
    </row>
    <row r="841" spans="2:48" ht="36" thickBot="1" x14ac:dyDescent="0.4">
      <c r="B841" s="164">
        <v>615</v>
      </c>
      <c r="C841" s="16" t="s">
        <v>3370</v>
      </c>
      <c r="D841" s="32" t="s">
        <v>2380</v>
      </c>
      <c r="E841" s="118"/>
      <c r="F841" s="119" t="s">
        <v>21</v>
      </c>
      <c r="G841" s="30" t="s">
        <v>21</v>
      </c>
      <c r="H841" s="30" t="s">
        <v>21</v>
      </c>
      <c r="I841" s="30" t="s">
        <v>21</v>
      </c>
      <c r="J841" s="30" t="s">
        <v>21</v>
      </c>
      <c r="K841" s="30" t="s">
        <v>128</v>
      </c>
      <c r="L841" s="22"/>
      <c r="M841" s="20"/>
      <c r="N841" s="20"/>
      <c r="O841" s="20"/>
      <c r="P841" s="20"/>
      <c r="Q841" s="20"/>
      <c r="R841" s="20"/>
      <c r="S841" s="120"/>
      <c r="T841" s="181" t="str">
        <f>Table3[[#This Row],[Column12]]</f>
        <v>Auto:</v>
      </c>
      <c r="U841" s="25"/>
      <c r="V841" s="51" t="str">
        <f>IF(Table3[[#This Row],[TagOrderMethod]]="Ratio:","plants per 1 tag",IF(Table3[[#This Row],[TagOrderMethod]]="tags included","",IF(Table3[[#This Row],[TagOrderMethod]]="Qty:","tags",IF(Table3[[#This Row],[TagOrderMethod]]="Auto:",IF(U841&lt;&gt;"","tags","")))))</f>
        <v/>
      </c>
      <c r="W841" s="17">
        <v>50</v>
      </c>
      <c r="X841" s="17" t="str">
        <f>IF(ISNUMBER(SEARCH("tag",Table3[[#This Row],[Notes]])), "Yes", "No")</f>
        <v>No</v>
      </c>
      <c r="Y841" s="17" t="str">
        <f>IF(Table3[[#This Row],[Column11]]="yes","tags included","Auto:")</f>
        <v>Auto:</v>
      </c>
      <c r="Z8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Row],[TagOrderMethod]]="Auto:",IF(U841&gt;0,U841,IF(COUNTBLANK(L841:S841)=8,"",(IF(Table3[[#This Row],[Column11]]&lt;&gt;"no",Table3[[#This Row],[Size]]*(SUM(Table3[[#This Row],[Date 1]:[Date 8]])),"")))),""))),(Table3[[#This Row],[Bundle]])),"")</f>
        <v/>
      </c>
      <c r="AB841" s="94" t="str">
        <f t="shared" si="14"/>
        <v/>
      </c>
      <c r="AC841" s="75"/>
      <c r="AD841" s="42"/>
      <c r="AE841" s="43"/>
      <c r="AF841" s="44"/>
      <c r="AG841" s="134" t="s">
        <v>21</v>
      </c>
      <c r="AH841" s="134" t="s">
        <v>21</v>
      </c>
      <c r="AI841" s="134" t="s">
        <v>21</v>
      </c>
      <c r="AJ841" s="134" t="s">
        <v>21</v>
      </c>
      <c r="AK841" s="134" t="s">
        <v>21</v>
      </c>
      <c r="AL841" s="134" t="s">
        <v>5396</v>
      </c>
      <c r="AM841" s="134" t="b">
        <f>IF(AND(Table3[[#This Row],[Column68]]=TRUE,COUNTBLANK(Table3[[#This Row],[Date 1]:[Date 8]])=8),TRUE,FALSE)</f>
        <v>0</v>
      </c>
      <c r="AN841" s="134" t="b">
        <f>COUNTIF(Table3[[#This Row],[512]:[51]],"yes")&gt;0</f>
        <v>0</v>
      </c>
      <c r="AO841" s="45" t="str">
        <f>IF(Table3[[#This Row],[512]]="yes",Table3[[#This Row],[Column1]],"")</f>
        <v/>
      </c>
      <c r="AP841" s="45" t="str">
        <f>IF(Table3[[#This Row],[250]]="yes",Table3[[#This Row],[Column1.5]],"")</f>
        <v/>
      </c>
      <c r="AQ841" s="45" t="str">
        <f>IF(Table3[[#This Row],[288]]="yes",Table3[[#This Row],[Column2]],"")</f>
        <v/>
      </c>
      <c r="AR841" s="45" t="str">
        <f>IF(Table3[[#This Row],[144]]="yes",Table3[[#This Row],[Column3]],"")</f>
        <v/>
      </c>
      <c r="AS841" s="45" t="str">
        <f>IF(Table3[[#This Row],[26]]="yes",Table3[[#This Row],[Column4]],"")</f>
        <v/>
      </c>
      <c r="AT841" s="45" t="str">
        <f>IF(Table3[[#This Row],[51]]="yes",Table3[[#This Row],[Column5]],"")</f>
        <v/>
      </c>
      <c r="AU841" s="29" t="str">
        <f>IF(COUNTBLANK(Table3[[#This Row],[Date 1]:[Date 8]])=7,IF(Table3[[#This Row],[Column9]]&lt;&gt;"",IF(SUM(L841:S841)&lt;&gt;0,Table3[[#This Row],[Column9]],""),""),(SUBSTITUTE(TRIM(SUBSTITUTE(AO841&amp;","&amp;AP841&amp;","&amp;AQ841&amp;","&amp;AR841&amp;","&amp;AS841&amp;","&amp;AT841&amp;",",","," "))," ",", ")))</f>
        <v/>
      </c>
      <c r="AV841" s="35" t="str">
        <f>IF(COUNTBLANK(L841:AC841)&lt;&gt;13,IF(Table3[[#This Row],[Comments]]="Please order in multiples of 20. Minimum order of 100.",IF(COUNTBLANK(Table3[[#This Row],[Date 1]:[Order]])=12,"",1),1),IF(OR(F841="yes",G841="yes",H841="yes",I841="yes",J841="yes",K841="yes"="yes"),1,""))</f>
        <v/>
      </c>
    </row>
    <row r="842" spans="2:48" ht="36" thickBot="1" x14ac:dyDescent="0.4">
      <c r="B842" s="164">
        <v>620</v>
      </c>
      <c r="C842" s="16" t="s">
        <v>3370</v>
      </c>
      <c r="D842" s="32" t="s">
        <v>1644</v>
      </c>
      <c r="E842" s="118"/>
      <c r="F842" s="119" t="s">
        <v>21</v>
      </c>
      <c r="G842" s="30" t="s">
        <v>21</v>
      </c>
      <c r="H842" s="30" t="s">
        <v>21</v>
      </c>
      <c r="I842" s="30" t="s">
        <v>21</v>
      </c>
      <c r="J842" s="30" t="s">
        <v>21</v>
      </c>
      <c r="K842" s="30" t="s">
        <v>128</v>
      </c>
      <c r="L842" s="22"/>
      <c r="M842" s="20"/>
      <c r="N842" s="20"/>
      <c r="O842" s="20"/>
      <c r="P842" s="20"/>
      <c r="Q842" s="20"/>
      <c r="R842" s="20"/>
      <c r="S842" s="120"/>
      <c r="T842" s="181" t="str">
        <f>Table3[[#This Row],[Column12]]</f>
        <v>Auto:</v>
      </c>
      <c r="U842" s="25"/>
      <c r="V842" s="51" t="str">
        <f>IF(Table3[[#This Row],[TagOrderMethod]]="Ratio:","plants per 1 tag",IF(Table3[[#This Row],[TagOrderMethod]]="tags included","",IF(Table3[[#This Row],[TagOrderMethod]]="Qty:","tags",IF(Table3[[#This Row],[TagOrderMethod]]="Auto:",IF(U842&lt;&gt;"","tags","")))))</f>
        <v/>
      </c>
      <c r="W842" s="17">
        <v>50</v>
      </c>
      <c r="X842" s="17" t="str">
        <f>IF(ISNUMBER(SEARCH("tag",Table3[[#This Row],[Notes]])), "Yes", "No")</f>
        <v>No</v>
      </c>
      <c r="Y842" s="17" t="str">
        <f>IF(Table3[[#This Row],[Column11]]="yes","tags included","Auto:")</f>
        <v>Auto:</v>
      </c>
      <c r="Z8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Row],[TagOrderMethod]]="Auto:",IF(U842&gt;0,U842,IF(COUNTBLANK(L842:S842)=8,"",(IF(Table3[[#This Row],[Column11]]&lt;&gt;"no",Table3[[#This Row],[Size]]*(SUM(Table3[[#This Row],[Date 1]:[Date 8]])),"")))),""))),(Table3[[#This Row],[Bundle]])),"")</f>
        <v/>
      </c>
      <c r="AB842" s="94" t="str">
        <f t="shared" si="14"/>
        <v/>
      </c>
      <c r="AC842" s="75"/>
      <c r="AD842" s="42"/>
      <c r="AE842" s="43"/>
      <c r="AF842" s="44"/>
      <c r="AG842" s="134" t="s">
        <v>21</v>
      </c>
      <c r="AH842" s="134" t="s">
        <v>21</v>
      </c>
      <c r="AI842" s="134" t="s">
        <v>21</v>
      </c>
      <c r="AJ842" s="134" t="s">
        <v>21</v>
      </c>
      <c r="AK842" s="134" t="s">
        <v>21</v>
      </c>
      <c r="AL842" s="134" t="s">
        <v>3054</v>
      </c>
      <c r="AM842" s="134" t="b">
        <f>IF(AND(Table3[[#This Row],[Column68]]=TRUE,COUNTBLANK(Table3[[#This Row],[Date 1]:[Date 8]])=8),TRUE,FALSE)</f>
        <v>0</v>
      </c>
      <c r="AN842" s="134" t="b">
        <f>COUNTIF(Table3[[#This Row],[512]:[51]],"yes")&gt;0</f>
        <v>0</v>
      </c>
      <c r="AO842" s="45" t="str">
        <f>IF(Table3[[#This Row],[512]]="yes",Table3[[#This Row],[Column1]],"")</f>
        <v/>
      </c>
      <c r="AP842" s="45" t="str">
        <f>IF(Table3[[#This Row],[250]]="yes",Table3[[#This Row],[Column1.5]],"")</f>
        <v/>
      </c>
      <c r="AQ842" s="45" t="str">
        <f>IF(Table3[[#This Row],[288]]="yes",Table3[[#This Row],[Column2]],"")</f>
        <v/>
      </c>
      <c r="AR842" s="45" t="str">
        <f>IF(Table3[[#This Row],[144]]="yes",Table3[[#This Row],[Column3]],"")</f>
        <v/>
      </c>
      <c r="AS842" s="45" t="str">
        <f>IF(Table3[[#This Row],[26]]="yes",Table3[[#This Row],[Column4]],"")</f>
        <v/>
      </c>
      <c r="AT842" s="45" t="str">
        <f>IF(Table3[[#This Row],[51]]="yes",Table3[[#This Row],[Column5]],"")</f>
        <v/>
      </c>
      <c r="AU842" s="29" t="str">
        <f>IF(COUNTBLANK(Table3[[#This Row],[Date 1]:[Date 8]])=7,IF(Table3[[#This Row],[Column9]]&lt;&gt;"",IF(SUM(L842:S842)&lt;&gt;0,Table3[[#This Row],[Column9]],""),""),(SUBSTITUTE(TRIM(SUBSTITUTE(AO842&amp;","&amp;AP842&amp;","&amp;AQ842&amp;","&amp;AR842&amp;","&amp;AS842&amp;","&amp;AT842&amp;",",","," "))," ",", ")))</f>
        <v/>
      </c>
      <c r="AV842" s="35" t="str">
        <f>IF(COUNTBLANK(L842:AC842)&lt;&gt;13,IF(Table3[[#This Row],[Comments]]="Please order in multiples of 20. Minimum order of 100.",IF(COUNTBLANK(Table3[[#This Row],[Date 1]:[Order]])=12,"",1),1),IF(OR(F842="yes",G842="yes",H842="yes",I842="yes",J842="yes",K842="yes"="yes"),1,""))</f>
        <v/>
      </c>
    </row>
    <row r="843" spans="2:48" ht="36" thickBot="1" x14ac:dyDescent="0.4">
      <c r="B843" s="164">
        <v>625</v>
      </c>
      <c r="C843" s="16" t="s">
        <v>3370</v>
      </c>
      <c r="D843" s="32" t="s">
        <v>797</v>
      </c>
      <c r="E843" s="118"/>
      <c r="F843" s="119" t="s">
        <v>21</v>
      </c>
      <c r="G843" s="30" t="s">
        <v>21</v>
      </c>
      <c r="H843" s="30" t="s">
        <v>21</v>
      </c>
      <c r="I843" s="30" t="s">
        <v>21</v>
      </c>
      <c r="J843" s="30" t="s">
        <v>21</v>
      </c>
      <c r="K843" s="30" t="s">
        <v>128</v>
      </c>
      <c r="L843" s="22"/>
      <c r="M843" s="20"/>
      <c r="N843" s="20"/>
      <c r="O843" s="20"/>
      <c r="P843" s="20"/>
      <c r="Q843" s="20"/>
      <c r="R843" s="20"/>
      <c r="S843" s="120"/>
      <c r="T843" s="181" t="str">
        <f>Table3[[#This Row],[Column12]]</f>
        <v>Auto:</v>
      </c>
      <c r="U843" s="25"/>
      <c r="V843" s="51" t="str">
        <f>IF(Table3[[#This Row],[TagOrderMethod]]="Ratio:","plants per 1 tag",IF(Table3[[#This Row],[TagOrderMethod]]="tags included","",IF(Table3[[#This Row],[TagOrderMethod]]="Qty:","tags",IF(Table3[[#This Row],[TagOrderMethod]]="Auto:",IF(U843&lt;&gt;"","tags","")))))</f>
        <v/>
      </c>
      <c r="W843" s="17">
        <v>50</v>
      </c>
      <c r="X843" s="17" t="str">
        <f>IF(ISNUMBER(SEARCH("tag",Table3[[#This Row],[Notes]])), "Yes", "No")</f>
        <v>No</v>
      </c>
      <c r="Y843" s="17" t="str">
        <f>IF(Table3[[#This Row],[Column11]]="yes","tags included","Auto:")</f>
        <v>Auto:</v>
      </c>
      <c r="Z8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Row],[TagOrderMethod]]="Auto:",IF(U843&gt;0,U843,IF(COUNTBLANK(L843:S843)=8,"",(IF(Table3[[#This Row],[Column11]]&lt;&gt;"no",Table3[[#This Row],[Size]]*(SUM(Table3[[#This Row],[Date 1]:[Date 8]])),"")))),""))),(Table3[[#This Row],[Bundle]])),"")</f>
        <v/>
      </c>
      <c r="AB843" s="94" t="str">
        <f t="shared" si="14"/>
        <v/>
      </c>
      <c r="AC843" s="75"/>
      <c r="AD843" s="42"/>
      <c r="AE843" s="43"/>
      <c r="AF843" s="44"/>
      <c r="AG843" s="134" t="s">
        <v>21</v>
      </c>
      <c r="AH843" s="134" t="s">
        <v>21</v>
      </c>
      <c r="AI843" s="134" t="s">
        <v>21</v>
      </c>
      <c r="AJ843" s="134" t="s">
        <v>21</v>
      </c>
      <c r="AK843" s="134" t="s">
        <v>21</v>
      </c>
      <c r="AL843" s="134" t="s">
        <v>3055</v>
      </c>
      <c r="AM843" s="134" t="b">
        <f>IF(AND(Table3[[#This Row],[Column68]]=TRUE,COUNTBLANK(Table3[[#This Row],[Date 1]:[Date 8]])=8),TRUE,FALSE)</f>
        <v>0</v>
      </c>
      <c r="AN843" s="134" t="b">
        <f>COUNTIF(Table3[[#This Row],[512]:[51]],"yes")&gt;0</f>
        <v>0</v>
      </c>
      <c r="AO843" s="45" t="str">
        <f>IF(Table3[[#This Row],[512]]="yes",Table3[[#This Row],[Column1]],"")</f>
        <v/>
      </c>
      <c r="AP843" s="45" t="str">
        <f>IF(Table3[[#This Row],[250]]="yes",Table3[[#This Row],[Column1.5]],"")</f>
        <v/>
      </c>
      <c r="AQ843" s="45" t="str">
        <f>IF(Table3[[#This Row],[288]]="yes",Table3[[#This Row],[Column2]],"")</f>
        <v/>
      </c>
      <c r="AR843" s="45" t="str">
        <f>IF(Table3[[#This Row],[144]]="yes",Table3[[#This Row],[Column3]],"")</f>
        <v/>
      </c>
      <c r="AS843" s="45" t="str">
        <f>IF(Table3[[#This Row],[26]]="yes",Table3[[#This Row],[Column4]],"")</f>
        <v/>
      </c>
      <c r="AT843" s="45" t="str">
        <f>IF(Table3[[#This Row],[51]]="yes",Table3[[#This Row],[Column5]],"")</f>
        <v/>
      </c>
      <c r="AU843" s="29" t="str">
        <f>IF(COUNTBLANK(Table3[[#This Row],[Date 1]:[Date 8]])=7,IF(Table3[[#This Row],[Column9]]&lt;&gt;"",IF(SUM(L843:S843)&lt;&gt;0,Table3[[#This Row],[Column9]],""),""),(SUBSTITUTE(TRIM(SUBSTITUTE(AO843&amp;","&amp;AP843&amp;","&amp;AQ843&amp;","&amp;AR843&amp;","&amp;AS843&amp;","&amp;AT843&amp;",",","," "))," ",", ")))</f>
        <v/>
      </c>
      <c r="AV843" s="35" t="str">
        <f>IF(COUNTBLANK(L843:AC843)&lt;&gt;13,IF(Table3[[#This Row],[Comments]]="Please order in multiples of 20. Minimum order of 100.",IF(COUNTBLANK(Table3[[#This Row],[Date 1]:[Order]])=12,"",1),1),IF(OR(F843="yes",G843="yes",H843="yes",I843="yes",J843="yes",K843="yes"="yes"),1,""))</f>
        <v/>
      </c>
    </row>
    <row r="844" spans="2:48" ht="36" thickBot="1" x14ac:dyDescent="0.4">
      <c r="B844" s="164">
        <v>630</v>
      </c>
      <c r="C844" s="16" t="s">
        <v>3370</v>
      </c>
      <c r="D844" s="32" t="s">
        <v>1850</v>
      </c>
      <c r="E844" s="118"/>
      <c r="F844" s="119" t="s">
        <v>21</v>
      </c>
      <c r="G844" s="30" t="s">
        <v>21</v>
      </c>
      <c r="H844" s="30" t="s">
        <v>21</v>
      </c>
      <c r="I844" s="30" t="s">
        <v>21</v>
      </c>
      <c r="J844" s="30" t="s">
        <v>21</v>
      </c>
      <c r="K844" s="30" t="s">
        <v>128</v>
      </c>
      <c r="L844" s="22"/>
      <c r="M844" s="20"/>
      <c r="N844" s="20"/>
      <c r="O844" s="20"/>
      <c r="P844" s="20"/>
      <c r="Q844" s="20"/>
      <c r="R844" s="20"/>
      <c r="S844" s="120"/>
      <c r="T844" s="181" t="str">
        <f>Table3[[#This Row],[Column12]]</f>
        <v>Auto:</v>
      </c>
      <c r="U844" s="25"/>
      <c r="V844" s="51" t="str">
        <f>IF(Table3[[#This Row],[TagOrderMethod]]="Ratio:","plants per 1 tag",IF(Table3[[#This Row],[TagOrderMethod]]="tags included","",IF(Table3[[#This Row],[TagOrderMethod]]="Qty:","tags",IF(Table3[[#This Row],[TagOrderMethod]]="Auto:",IF(U844&lt;&gt;"","tags","")))))</f>
        <v/>
      </c>
      <c r="W844" s="17">
        <v>50</v>
      </c>
      <c r="X844" s="17" t="str">
        <f>IF(ISNUMBER(SEARCH("tag",Table3[[#This Row],[Notes]])), "Yes", "No")</f>
        <v>No</v>
      </c>
      <c r="Y844" s="17" t="str">
        <f>IF(Table3[[#This Row],[Column11]]="yes","tags included","Auto:")</f>
        <v>Auto:</v>
      </c>
      <c r="Z8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Row],[TagOrderMethod]]="Auto:",IF(U844&gt;0,U844,IF(COUNTBLANK(L844:S844)=8,"",(IF(Table3[[#This Row],[Column11]]&lt;&gt;"no",Table3[[#This Row],[Size]]*(SUM(Table3[[#This Row],[Date 1]:[Date 8]])),"")))),""))),(Table3[[#This Row],[Bundle]])),"")</f>
        <v/>
      </c>
      <c r="AB844" s="94" t="str">
        <f t="shared" si="14"/>
        <v/>
      </c>
      <c r="AC844" s="75"/>
      <c r="AD844" s="42"/>
      <c r="AE844" s="43"/>
      <c r="AF844" s="44"/>
      <c r="AG844" s="134" t="s">
        <v>21</v>
      </c>
      <c r="AH844" s="134" t="s">
        <v>21</v>
      </c>
      <c r="AI844" s="134" t="s">
        <v>21</v>
      </c>
      <c r="AJ844" s="134" t="s">
        <v>21</v>
      </c>
      <c r="AK844" s="134" t="s">
        <v>21</v>
      </c>
      <c r="AL844" s="134" t="s">
        <v>3056</v>
      </c>
      <c r="AM844" s="134" t="b">
        <f>IF(AND(Table3[[#This Row],[Column68]]=TRUE,COUNTBLANK(Table3[[#This Row],[Date 1]:[Date 8]])=8),TRUE,FALSE)</f>
        <v>0</v>
      </c>
      <c r="AN844" s="134" t="b">
        <f>COUNTIF(Table3[[#This Row],[512]:[51]],"yes")&gt;0</f>
        <v>0</v>
      </c>
      <c r="AO844" s="45" t="str">
        <f>IF(Table3[[#This Row],[512]]="yes",Table3[[#This Row],[Column1]],"")</f>
        <v/>
      </c>
      <c r="AP844" s="45" t="str">
        <f>IF(Table3[[#This Row],[250]]="yes",Table3[[#This Row],[Column1.5]],"")</f>
        <v/>
      </c>
      <c r="AQ844" s="45" t="str">
        <f>IF(Table3[[#This Row],[288]]="yes",Table3[[#This Row],[Column2]],"")</f>
        <v/>
      </c>
      <c r="AR844" s="45" t="str">
        <f>IF(Table3[[#This Row],[144]]="yes",Table3[[#This Row],[Column3]],"")</f>
        <v/>
      </c>
      <c r="AS844" s="45" t="str">
        <f>IF(Table3[[#This Row],[26]]="yes",Table3[[#This Row],[Column4]],"")</f>
        <v/>
      </c>
      <c r="AT844" s="45" t="str">
        <f>IF(Table3[[#This Row],[51]]="yes",Table3[[#This Row],[Column5]],"")</f>
        <v/>
      </c>
      <c r="AU844" s="29" t="str">
        <f>IF(COUNTBLANK(Table3[[#This Row],[Date 1]:[Date 8]])=7,IF(Table3[[#This Row],[Column9]]&lt;&gt;"",IF(SUM(L844:S844)&lt;&gt;0,Table3[[#This Row],[Column9]],""),""),(SUBSTITUTE(TRIM(SUBSTITUTE(AO844&amp;","&amp;AP844&amp;","&amp;AQ844&amp;","&amp;AR844&amp;","&amp;AS844&amp;","&amp;AT844&amp;",",","," "))," ",", ")))</f>
        <v/>
      </c>
      <c r="AV844" s="35" t="str">
        <f>IF(COUNTBLANK(L844:AC844)&lt;&gt;13,IF(Table3[[#This Row],[Comments]]="Please order in multiples of 20. Minimum order of 100.",IF(COUNTBLANK(Table3[[#This Row],[Date 1]:[Order]])=12,"",1),1),IF(OR(F844="yes",G844="yes",H844="yes",I844="yes",J844="yes",K844="yes"="yes"),1,""))</f>
        <v/>
      </c>
    </row>
    <row r="845" spans="2:48" ht="36" thickBot="1" x14ac:dyDescent="0.4">
      <c r="B845" s="164">
        <v>635</v>
      </c>
      <c r="C845" s="16" t="s">
        <v>3370</v>
      </c>
      <c r="D845" s="32" t="s">
        <v>1047</v>
      </c>
      <c r="E845" s="118"/>
      <c r="F845" s="119" t="s">
        <v>21</v>
      </c>
      <c r="G845" s="30" t="s">
        <v>21</v>
      </c>
      <c r="H845" s="30" t="s">
        <v>21</v>
      </c>
      <c r="I845" s="30" t="s">
        <v>128</v>
      </c>
      <c r="J845" s="30" t="s">
        <v>21</v>
      </c>
      <c r="K845" s="30" t="s">
        <v>128</v>
      </c>
      <c r="L845" s="22"/>
      <c r="M845" s="20"/>
      <c r="N845" s="20"/>
      <c r="O845" s="20"/>
      <c r="P845" s="20"/>
      <c r="Q845" s="20"/>
      <c r="R845" s="20"/>
      <c r="S845" s="120"/>
      <c r="T845" s="181" t="str">
        <f>Table3[[#This Row],[Column12]]</f>
        <v>Auto:</v>
      </c>
      <c r="U845" s="25"/>
      <c r="V845" s="51" t="str">
        <f>IF(Table3[[#This Row],[TagOrderMethod]]="Ratio:","plants per 1 tag",IF(Table3[[#This Row],[TagOrderMethod]]="tags included","",IF(Table3[[#This Row],[TagOrderMethod]]="Qty:","tags",IF(Table3[[#This Row],[TagOrderMethod]]="Auto:",IF(U845&lt;&gt;"","tags","")))))</f>
        <v/>
      </c>
      <c r="W845" s="17">
        <v>50</v>
      </c>
      <c r="X845" s="17" t="str">
        <f>IF(ISNUMBER(SEARCH("tag",Table3[[#This Row],[Notes]])), "Yes", "No")</f>
        <v>No</v>
      </c>
      <c r="Y845" s="17" t="str">
        <f>IF(Table3[[#This Row],[Column11]]="yes","tags included","Auto:")</f>
        <v>Auto:</v>
      </c>
      <c r="Z8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Row],[TagOrderMethod]]="Auto:",IF(U845&gt;0,U845,IF(COUNTBLANK(L845:S845)=8,"",(IF(Table3[[#This Row],[Column11]]&lt;&gt;"no",Table3[[#This Row],[Size]]*(SUM(Table3[[#This Row],[Date 1]:[Date 8]])),"")))),""))),(Table3[[#This Row],[Bundle]])),"")</f>
        <v/>
      </c>
      <c r="AB845" s="94" t="str">
        <f t="shared" si="14"/>
        <v/>
      </c>
      <c r="AC845" s="75"/>
      <c r="AD845" s="42"/>
      <c r="AE845" s="43"/>
      <c r="AF845" s="44"/>
      <c r="AG845" s="134" t="s">
        <v>21</v>
      </c>
      <c r="AH845" s="134" t="s">
        <v>21</v>
      </c>
      <c r="AI845" s="134" t="s">
        <v>21</v>
      </c>
      <c r="AJ845" s="134" t="s">
        <v>5239</v>
      </c>
      <c r="AK845" s="134" t="s">
        <v>21</v>
      </c>
      <c r="AL845" s="134" t="s">
        <v>3057</v>
      </c>
      <c r="AM845" s="134" t="b">
        <f>IF(AND(Table3[[#This Row],[Column68]]=TRUE,COUNTBLANK(Table3[[#This Row],[Date 1]:[Date 8]])=8),TRUE,FALSE)</f>
        <v>0</v>
      </c>
      <c r="AN845" s="134" t="b">
        <f>COUNTIF(Table3[[#This Row],[512]:[51]],"yes")&gt;0</f>
        <v>0</v>
      </c>
      <c r="AO845" s="45" t="str">
        <f>IF(Table3[[#This Row],[512]]="yes",Table3[[#This Row],[Column1]],"")</f>
        <v/>
      </c>
      <c r="AP845" s="45" t="str">
        <f>IF(Table3[[#This Row],[250]]="yes",Table3[[#This Row],[Column1.5]],"")</f>
        <v/>
      </c>
      <c r="AQ845" s="45" t="str">
        <f>IF(Table3[[#This Row],[288]]="yes",Table3[[#This Row],[Column2]],"")</f>
        <v/>
      </c>
      <c r="AR845" s="45" t="str">
        <f>IF(Table3[[#This Row],[144]]="yes",Table3[[#This Row],[Column3]],"")</f>
        <v/>
      </c>
      <c r="AS845" s="45" t="str">
        <f>IF(Table3[[#This Row],[26]]="yes",Table3[[#This Row],[Column4]],"")</f>
        <v/>
      </c>
      <c r="AT845" s="45" t="str">
        <f>IF(Table3[[#This Row],[51]]="yes",Table3[[#This Row],[Column5]],"")</f>
        <v/>
      </c>
      <c r="AU845" s="29" t="str">
        <f>IF(COUNTBLANK(Table3[[#This Row],[Date 1]:[Date 8]])=7,IF(Table3[[#This Row],[Column9]]&lt;&gt;"",IF(SUM(L845:S845)&lt;&gt;0,Table3[[#This Row],[Column9]],""),""),(SUBSTITUTE(TRIM(SUBSTITUTE(AO845&amp;","&amp;AP845&amp;","&amp;AQ845&amp;","&amp;AR845&amp;","&amp;AS845&amp;","&amp;AT845&amp;",",","," "))," ",", ")))</f>
        <v/>
      </c>
      <c r="AV845" s="35" t="str">
        <f>IF(COUNTBLANK(L845:AC845)&lt;&gt;13,IF(Table3[[#This Row],[Comments]]="Please order in multiples of 20. Minimum order of 100.",IF(COUNTBLANK(Table3[[#This Row],[Date 1]:[Order]])=12,"",1),1),IF(OR(F845="yes",G845="yes",H845="yes",I845="yes",J845="yes",K845="yes"="yes"),1,""))</f>
        <v/>
      </c>
    </row>
    <row r="846" spans="2:48" ht="36" thickBot="1" x14ac:dyDescent="0.4">
      <c r="B846" s="164">
        <v>640</v>
      </c>
      <c r="C846" s="16" t="s">
        <v>3370</v>
      </c>
      <c r="D846" s="32" t="s">
        <v>3385</v>
      </c>
      <c r="E846" s="118"/>
      <c r="F846" s="119" t="s">
        <v>21</v>
      </c>
      <c r="G846" s="30" t="s">
        <v>21</v>
      </c>
      <c r="H846" s="30" t="s">
        <v>21</v>
      </c>
      <c r="I846" s="30" t="s">
        <v>128</v>
      </c>
      <c r="J846" s="30" t="s">
        <v>21</v>
      </c>
      <c r="K846" s="30" t="s">
        <v>128</v>
      </c>
      <c r="L846" s="22"/>
      <c r="M846" s="20"/>
      <c r="N846" s="20"/>
      <c r="O846" s="20"/>
      <c r="P846" s="20"/>
      <c r="Q846" s="20"/>
      <c r="R846" s="20"/>
      <c r="S846" s="120"/>
      <c r="T846" s="181" t="str">
        <f>Table3[[#This Row],[Column12]]</f>
        <v>Auto:</v>
      </c>
      <c r="U846" s="25"/>
      <c r="V846" s="51" t="str">
        <f>IF(Table3[[#This Row],[TagOrderMethod]]="Ratio:","plants per 1 tag",IF(Table3[[#This Row],[TagOrderMethod]]="tags included","",IF(Table3[[#This Row],[TagOrderMethod]]="Qty:","tags",IF(Table3[[#This Row],[TagOrderMethod]]="Auto:",IF(U846&lt;&gt;"","tags","")))))</f>
        <v/>
      </c>
      <c r="W846" s="17">
        <v>50</v>
      </c>
      <c r="X846" s="17" t="str">
        <f>IF(ISNUMBER(SEARCH("tag",Table3[[#This Row],[Notes]])), "Yes", "No")</f>
        <v>No</v>
      </c>
      <c r="Y846" s="17" t="str">
        <f>IF(Table3[[#This Row],[Column11]]="yes","tags included","Auto:")</f>
        <v>Auto:</v>
      </c>
      <c r="Z8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Row],[TagOrderMethod]]="Auto:",IF(U846&gt;0,U846,IF(COUNTBLANK(L846:S846)=8,"",(IF(Table3[[#This Row],[Column11]]&lt;&gt;"no",Table3[[#This Row],[Size]]*(SUM(Table3[[#This Row],[Date 1]:[Date 8]])),"")))),""))),(Table3[[#This Row],[Bundle]])),"")</f>
        <v/>
      </c>
      <c r="AB846" s="94" t="str">
        <f t="shared" si="14"/>
        <v/>
      </c>
      <c r="AC846" s="75"/>
      <c r="AD846" s="42"/>
      <c r="AE846" s="43"/>
      <c r="AF846" s="44"/>
      <c r="AG846" s="134" t="s">
        <v>21</v>
      </c>
      <c r="AH846" s="134" t="s">
        <v>21</v>
      </c>
      <c r="AI846" s="134" t="s">
        <v>21</v>
      </c>
      <c r="AJ846" s="134" t="s">
        <v>5240</v>
      </c>
      <c r="AK846" s="134" t="s">
        <v>21</v>
      </c>
      <c r="AL846" s="134" t="s">
        <v>3058</v>
      </c>
      <c r="AM846" s="134" t="b">
        <f>IF(AND(Table3[[#This Row],[Column68]]=TRUE,COUNTBLANK(Table3[[#This Row],[Date 1]:[Date 8]])=8),TRUE,FALSE)</f>
        <v>0</v>
      </c>
      <c r="AN846" s="134" t="b">
        <f>COUNTIF(Table3[[#This Row],[512]:[51]],"yes")&gt;0</f>
        <v>0</v>
      </c>
      <c r="AO846" s="45" t="str">
        <f>IF(Table3[[#This Row],[512]]="yes",Table3[[#This Row],[Column1]],"")</f>
        <v/>
      </c>
      <c r="AP846" s="45" t="str">
        <f>IF(Table3[[#This Row],[250]]="yes",Table3[[#This Row],[Column1.5]],"")</f>
        <v/>
      </c>
      <c r="AQ846" s="45" t="str">
        <f>IF(Table3[[#This Row],[288]]="yes",Table3[[#This Row],[Column2]],"")</f>
        <v/>
      </c>
      <c r="AR846" s="45" t="str">
        <f>IF(Table3[[#This Row],[144]]="yes",Table3[[#This Row],[Column3]],"")</f>
        <v/>
      </c>
      <c r="AS846" s="45" t="str">
        <f>IF(Table3[[#This Row],[26]]="yes",Table3[[#This Row],[Column4]],"")</f>
        <v/>
      </c>
      <c r="AT846" s="45" t="str">
        <f>IF(Table3[[#This Row],[51]]="yes",Table3[[#This Row],[Column5]],"")</f>
        <v/>
      </c>
      <c r="AU846" s="29" t="str">
        <f>IF(COUNTBLANK(Table3[[#This Row],[Date 1]:[Date 8]])=7,IF(Table3[[#This Row],[Column9]]&lt;&gt;"",IF(SUM(L846:S846)&lt;&gt;0,Table3[[#This Row],[Column9]],""),""),(SUBSTITUTE(TRIM(SUBSTITUTE(AO846&amp;","&amp;AP846&amp;","&amp;AQ846&amp;","&amp;AR846&amp;","&amp;AS846&amp;","&amp;AT846&amp;",",","," "))," ",", ")))</f>
        <v/>
      </c>
      <c r="AV846" s="35" t="str">
        <f>IF(COUNTBLANK(L846:AC846)&lt;&gt;13,IF(Table3[[#This Row],[Comments]]="Please order in multiples of 20. Minimum order of 100.",IF(COUNTBLANK(Table3[[#This Row],[Date 1]:[Order]])=12,"",1),1),IF(OR(F846="yes",G846="yes",H846="yes",I846="yes",J846="yes",K846="yes"="yes"),1,""))</f>
        <v/>
      </c>
    </row>
    <row r="847" spans="2:48" ht="36" thickBot="1" x14ac:dyDescent="0.4">
      <c r="B847" s="164">
        <v>655</v>
      </c>
      <c r="C847" s="16" t="s">
        <v>3370</v>
      </c>
      <c r="D847" s="32" t="s">
        <v>3386</v>
      </c>
      <c r="E847" s="118"/>
      <c r="F847" s="119" t="s">
        <v>21</v>
      </c>
      <c r="G847" s="30" t="s">
        <v>21</v>
      </c>
      <c r="H847" s="30" t="s">
        <v>21</v>
      </c>
      <c r="I847" s="30" t="s">
        <v>21</v>
      </c>
      <c r="J847" s="30" t="s">
        <v>21</v>
      </c>
      <c r="K847" s="30" t="s">
        <v>128</v>
      </c>
      <c r="L847" s="22"/>
      <c r="M847" s="20"/>
      <c r="N847" s="20"/>
      <c r="O847" s="20"/>
      <c r="P847" s="20"/>
      <c r="Q847" s="20"/>
      <c r="R847" s="20"/>
      <c r="S847" s="120"/>
      <c r="T847" s="181" t="str">
        <f>Table3[[#This Row],[Column12]]</f>
        <v>Auto:</v>
      </c>
      <c r="U847" s="25"/>
      <c r="V847" s="51" t="str">
        <f>IF(Table3[[#This Row],[TagOrderMethod]]="Ratio:","plants per 1 tag",IF(Table3[[#This Row],[TagOrderMethod]]="tags included","",IF(Table3[[#This Row],[TagOrderMethod]]="Qty:","tags",IF(Table3[[#This Row],[TagOrderMethod]]="Auto:",IF(U847&lt;&gt;"","tags","")))))</f>
        <v/>
      </c>
      <c r="W847" s="17">
        <v>50</v>
      </c>
      <c r="X847" s="17" t="str">
        <f>IF(ISNUMBER(SEARCH("tag",Table3[[#This Row],[Notes]])), "Yes", "No")</f>
        <v>No</v>
      </c>
      <c r="Y847" s="17" t="str">
        <f>IF(Table3[[#This Row],[Column11]]="yes","tags included","Auto:")</f>
        <v>Auto:</v>
      </c>
      <c r="Z8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Row],[TagOrderMethod]]="Auto:",IF(U847&gt;0,U847,IF(COUNTBLANK(L847:S847)=8,"",(IF(Table3[[#This Row],[Column11]]&lt;&gt;"no",Table3[[#This Row],[Size]]*(SUM(Table3[[#This Row],[Date 1]:[Date 8]])),"")))),""))),(Table3[[#This Row],[Bundle]])),"")</f>
        <v/>
      </c>
      <c r="AB847" s="94" t="str">
        <f t="shared" si="14"/>
        <v/>
      </c>
      <c r="AC847" s="75"/>
      <c r="AD847" s="42"/>
      <c r="AE847" s="43"/>
      <c r="AF847" s="44"/>
      <c r="AG847" s="134" t="s">
        <v>21</v>
      </c>
      <c r="AH847" s="134" t="s">
        <v>21</v>
      </c>
      <c r="AI847" s="134" t="s">
        <v>21</v>
      </c>
      <c r="AJ847" s="134" t="s">
        <v>21</v>
      </c>
      <c r="AK847" s="134" t="s">
        <v>21</v>
      </c>
      <c r="AL847" s="134" t="s">
        <v>3059</v>
      </c>
      <c r="AM847" s="134" t="b">
        <f>IF(AND(Table3[[#This Row],[Column68]]=TRUE,COUNTBLANK(Table3[[#This Row],[Date 1]:[Date 8]])=8),TRUE,FALSE)</f>
        <v>0</v>
      </c>
      <c r="AN847" s="134" t="b">
        <f>COUNTIF(Table3[[#This Row],[512]:[51]],"yes")&gt;0</f>
        <v>0</v>
      </c>
      <c r="AO847" s="45" t="str">
        <f>IF(Table3[[#This Row],[512]]="yes",Table3[[#This Row],[Column1]],"")</f>
        <v/>
      </c>
      <c r="AP847" s="45" t="str">
        <f>IF(Table3[[#This Row],[250]]="yes",Table3[[#This Row],[Column1.5]],"")</f>
        <v/>
      </c>
      <c r="AQ847" s="45" t="str">
        <f>IF(Table3[[#This Row],[288]]="yes",Table3[[#This Row],[Column2]],"")</f>
        <v/>
      </c>
      <c r="AR847" s="45" t="str">
        <f>IF(Table3[[#This Row],[144]]="yes",Table3[[#This Row],[Column3]],"")</f>
        <v/>
      </c>
      <c r="AS847" s="45" t="str">
        <f>IF(Table3[[#This Row],[26]]="yes",Table3[[#This Row],[Column4]],"")</f>
        <v/>
      </c>
      <c r="AT847" s="45" t="str">
        <f>IF(Table3[[#This Row],[51]]="yes",Table3[[#This Row],[Column5]],"")</f>
        <v/>
      </c>
      <c r="AU847" s="29" t="str">
        <f>IF(COUNTBLANK(Table3[[#This Row],[Date 1]:[Date 8]])=7,IF(Table3[[#This Row],[Column9]]&lt;&gt;"",IF(SUM(L847:S847)&lt;&gt;0,Table3[[#This Row],[Column9]],""),""),(SUBSTITUTE(TRIM(SUBSTITUTE(AO847&amp;","&amp;AP847&amp;","&amp;AQ847&amp;","&amp;AR847&amp;","&amp;AS847&amp;","&amp;AT847&amp;",",","," "))," ",", ")))</f>
        <v/>
      </c>
      <c r="AV847" s="35" t="str">
        <f>IF(COUNTBLANK(L847:AC847)&lt;&gt;13,IF(Table3[[#This Row],[Comments]]="Please order in multiples of 20. Minimum order of 100.",IF(COUNTBLANK(Table3[[#This Row],[Date 1]:[Order]])=12,"",1),1),IF(OR(F847="yes",G847="yes",H847="yes",I847="yes",J847="yes",K847="yes"="yes"),1,""))</f>
        <v/>
      </c>
    </row>
    <row r="848" spans="2:48" ht="36" thickBot="1" x14ac:dyDescent="0.4">
      <c r="B848" s="164">
        <v>660</v>
      </c>
      <c r="C848" s="16" t="s">
        <v>3370</v>
      </c>
      <c r="D848" s="32" t="s">
        <v>3387</v>
      </c>
      <c r="E848" s="118"/>
      <c r="F848" s="119" t="s">
        <v>21</v>
      </c>
      <c r="G848" s="30" t="s">
        <v>21</v>
      </c>
      <c r="H848" s="30" t="s">
        <v>21</v>
      </c>
      <c r="I848" s="30" t="s">
        <v>21</v>
      </c>
      <c r="J848" s="30" t="s">
        <v>21</v>
      </c>
      <c r="K848" s="30" t="s">
        <v>128</v>
      </c>
      <c r="L848" s="22"/>
      <c r="M848" s="20"/>
      <c r="N848" s="20"/>
      <c r="O848" s="20"/>
      <c r="P848" s="20"/>
      <c r="Q848" s="20"/>
      <c r="R848" s="20"/>
      <c r="S848" s="120"/>
      <c r="T848" s="181" t="str">
        <f>Table3[[#This Row],[Column12]]</f>
        <v>Auto:</v>
      </c>
      <c r="U848" s="25"/>
      <c r="V848" s="51" t="str">
        <f>IF(Table3[[#This Row],[TagOrderMethod]]="Ratio:","plants per 1 tag",IF(Table3[[#This Row],[TagOrderMethod]]="tags included","",IF(Table3[[#This Row],[TagOrderMethod]]="Qty:","tags",IF(Table3[[#This Row],[TagOrderMethod]]="Auto:",IF(U848&lt;&gt;"","tags","")))))</f>
        <v/>
      </c>
      <c r="W848" s="17">
        <v>50</v>
      </c>
      <c r="X848" s="17" t="str">
        <f>IF(ISNUMBER(SEARCH("tag",Table3[[#This Row],[Notes]])), "Yes", "No")</f>
        <v>No</v>
      </c>
      <c r="Y848" s="17" t="str">
        <f>IF(Table3[[#This Row],[Column11]]="yes","tags included","Auto:")</f>
        <v>Auto:</v>
      </c>
      <c r="Z8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Row],[TagOrderMethod]]="Auto:",IF(U848&gt;0,U848,IF(COUNTBLANK(L848:S848)=8,"",(IF(Table3[[#This Row],[Column11]]&lt;&gt;"no",Table3[[#This Row],[Size]]*(SUM(Table3[[#This Row],[Date 1]:[Date 8]])),"")))),""))),(Table3[[#This Row],[Bundle]])),"")</f>
        <v/>
      </c>
      <c r="AB848" s="94" t="str">
        <f t="shared" si="14"/>
        <v/>
      </c>
      <c r="AC848" s="75"/>
      <c r="AD848" s="42"/>
      <c r="AE848" s="43"/>
      <c r="AF848" s="44"/>
      <c r="AG848" s="134" t="s">
        <v>21</v>
      </c>
      <c r="AH848" s="134" t="s">
        <v>21</v>
      </c>
      <c r="AI848" s="134" t="s">
        <v>21</v>
      </c>
      <c r="AJ848" s="134" t="s">
        <v>21</v>
      </c>
      <c r="AK848" s="134" t="s">
        <v>21</v>
      </c>
      <c r="AL848" s="134" t="s">
        <v>3060</v>
      </c>
      <c r="AM848" s="134" t="b">
        <f>IF(AND(Table3[[#This Row],[Column68]]=TRUE,COUNTBLANK(Table3[[#This Row],[Date 1]:[Date 8]])=8),TRUE,FALSE)</f>
        <v>0</v>
      </c>
      <c r="AN848" s="134" t="b">
        <f>COUNTIF(Table3[[#This Row],[512]:[51]],"yes")&gt;0</f>
        <v>0</v>
      </c>
      <c r="AO848" s="45" t="str">
        <f>IF(Table3[[#This Row],[512]]="yes",Table3[[#This Row],[Column1]],"")</f>
        <v/>
      </c>
      <c r="AP848" s="45" t="str">
        <f>IF(Table3[[#This Row],[250]]="yes",Table3[[#This Row],[Column1.5]],"")</f>
        <v/>
      </c>
      <c r="AQ848" s="45" t="str">
        <f>IF(Table3[[#This Row],[288]]="yes",Table3[[#This Row],[Column2]],"")</f>
        <v/>
      </c>
      <c r="AR848" s="45" t="str">
        <f>IF(Table3[[#This Row],[144]]="yes",Table3[[#This Row],[Column3]],"")</f>
        <v/>
      </c>
      <c r="AS848" s="45" t="str">
        <f>IF(Table3[[#This Row],[26]]="yes",Table3[[#This Row],[Column4]],"")</f>
        <v/>
      </c>
      <c r="AT848" s="45" t="str">
        <f>IF(Table3[[#This Row],[51]]="yes",Table3[[#This Row],[Column5]],"")</f>
        <v/>
      </c>
      <c r="AU848" s="29" t="str">
        <f>IF(COUNTBLANK(Table3[[#This Row],[Date 1]:[Date 8]])=7,IF(Table3[[#This Row],[Column9]]&lt;&gt;"",IF(SUM(L848:S848)&lt;&gt;0,Table3[[#This Row],[Column9]],""),""),(SUBSTITUTE(TRIM(SUBSTITUTE(AO848&amp;","&amp;AP848&amp;","&amp;AQ848&amp;","&amp;AR848&amp;","&amp;AS848&amp;","&amp;AT848&amp;",",","," "))," ",", ")))</f>
        <v/>
      </c>
      <c r="AV848" s="35" t="str">
        <f>IF(COUNTBLANK(L848:AC848)&lt;&gt;13,IF(Table3[[#This Row],[Comments]]="Please order in multiples of 20. Minimum order of 100.",IF(COUNTBLANK(Table3[[#This Row],[Date 1]:[Order]])=12,"",1),1),IF(OR(F848="yes",G848="yes",H848="yes",I848="yes",J848="yes",K848="yes"="yes"),1,""))</f>
        <v/>
      </c>
    </row>
    <row r="849" spans="2:48" ht="36" thickBot="1" x14ac:dyDescent="0.4">
      <c r="B849" s="164">
        <v>675</v>
      </c>
      <c r="C849" s="16" t="s">
        <v>3370</v>
      </c>
      <c r="D849" s="32" t="s">
        <v>1645</v>
      </c>
      <c r="E849" s="118"/>
      <c r="F849" s="119" t="s">
        <v>21</v>
      </c>
      <c r="G849" s="30" t="s">
        <v>21</v>
      </c>
      <c r="H849" s="30" t="s">
        <v>21</v>
      </c>
      <c r="I849" s="30" t="s">
        <v>21</v>
      </c>
      <c r="J849" s="30" t="s">
        <v>21</v>
      </c>
      <c r="K849" s="30" t="s">
        <v>128</v>
      </c>
      <c r="L849" s="22"/>
      <c r="M849" s="20"/>
      <c r="N849" s="20"/>
      <c r="O849" s="20"/>
      <c r="P849" s="20"/>
      <c r="Q849" s="20"/>
      <c r="R849" s="20"/>
      <c r="S849" s="120"/>
      <c r="T849" s="181" t="str">
        <f>Table3[[#This Row],[Column12]]</f>
        <v>Auto:</v>
      </c>
      <c r="U849" s="25"/>
      <c r="V849" s="51" t="str">
        <f>IF(Table3[[#This Row],[TagOrderMethod]]="Ratio:","plants per 1 tag",IF(Table3[[#This Row],[TagOrderMethod]]="tags included","",IF(Table3[[#This Row],[TagOrderMethod]]="Qty:","tags",IF(Table3[[#This Row],[TagOrderMethod]]="Auto:",IF(U849&lt;&gt;"","tags","")))))</f>
        <v/>
      </c>
      <c r="W849" s="17">
        <v>50</v>
      </c>
      <c r="X849" s="17" t="str">
        <f>IF(ISNUMBER(SEARCH("tag",Table3[[#This Row],[Notes]])), "Yes", "No")</f>
        <v>No</v>
      </c>
      <c r="Y849" s="17" t="str">
        <f>IF(Table3[[#This Row],[Column11]]="yes","tags included","Auto:")</f>
        <v>Auto:</v>
      </c>
      <c r="Z8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Row],[TagOrderMethod]]="Auto:",IF(U849&gt;0,U849,IF(COUNTBLANK(L849:S849)=8,"",(IF(Table3[[#This Row],[Column11]]&lt;&gt;"no",Table3[[#This Row],[Size]]*(SUM(Table3[[#This Row],[Date 1]:[Date 8]])),"")))),""))),(Table3[[#This Row],[Bundle]])),"")</f>
        <v/>
      </c>
      <c r="AB849" s="94" t="str">
        <f t="shared" si="14"/>
        <v/>
      </c>
      <c r="AC849" s="75"/>
      <c r="AD849" s="42"/>
      <c r="AE849" s="43"/>
      <c r="AF849" s="44"/>
      <c r="AG849" s="134" t="s">
        <v>21</v>
      </c>
      <c r="AH849" s="134" t="s">
        <v>21</v>
      </c>
      <c r="AI849" s="134" t="s">
        <v>21</v>
      </c>
      <c r="AJ849" s="134" t="s">
        <v>21</v>
      </c>
      <c r="AK849" s="134" t="s">
        <v>21</v>
      </c>
      <c r="AL849" s="134" t="s">
        <v>5397</v>
      </c>
      <c r="AM849" s="134" t="b">
        <f>IF(AND(Table3[[#This Row],[Column68]]=TRUE,COUNTBLANK(Table3[[#This Row],[Date 1]:[Date 8]])=8),TRUE,FALSE)</f>
        <v>0</v>
      </c>
      <c r="AN849" s="134" t="b">
        <f>COUNTIF(Table3[[#This Row],[512]:[51]],"yes")&gt;0</f>
        <v>0</v>
      </c>
      <c r="AO849" s="45" t="str">
        <f>IF(Table3[[#This Row],[512]]="yes",Table3[[#This Row],[Column1]],"")</f>
        <v/>
      </c>
      <c r="AP849" s="45" t="str">
        <f>IF(Table3[[#This Row],[250]]="yes",Table3[[#This Row],[Column1.5]],"")</f>
        <v/>
      </c>
      <c r="AQ849" s="45" t="str">
        <f>IF(Table3[[#This Row],[288]]="yes",Table3[[#This Row],[Column2]],"")</f>
        <v/>
      </c>
      <c r="AR849" s="45" t="str">
        <f>IF(Table3[[#This Row],[144]]="yes",Table3[[#This Row],[Column3]],"")</f>
        <v/>
      </c>
      <c r="AS849" s="45" t="str">
        <f>IF(Table3[[#This Row],[26]]="yes",Table3[[#This Row],[Column4]],"")</f>
        <v/>
      </c>
      <c r="AT849" s="45" t="str">
        <f>IF(Table3[[#This Row],[51]]="yes",Table3[[#This Row],[Column5]],"")</f>
        <v/>
      </c>
      <c r="AU849" s="29" t="str">
        <f>IF(COUNTBLANK(Table3[[#This Row],[Date 1]:[Date 8]])=7,IF(Table3[[#This Row],[Column9]]&lt;&gt;"",IF(SUM(L849:S849)&lt;&gt;0,Table3[[#This Row],[Column9]],""),""),(SUBSTITUTE(TRIM(SUBSTITUTE(AO849&amp;","&amp;AP849&amp;","&amp;AQ849&amp;","&amp;AR849&amp;","&amp;AS849&amp;","&amp;AT849&amp;",",","," "))," ",", ")))</f>
        <v/>
      </c>
      <c r="AV849" s="35" t="str">
        <f>IF(COUNTBLANK(L849:AC849)&lt;&gt;13,IF(Table3[[#This Row],[Comments]]="Please order in multiples of 20. Minimum order of 100.",IF(COUNTBLANK(Table3[[#This Row],[Date 1]:[Order]])=12,"",1),1),IF(OR(F849="yes",G849="yes",H849="yes",I849="yes",J849="yes",K849="yes"="yes"),1,""))</f>
        <v/>
      </c>
    </row>
    <row r="850" spans="2:48" ht="36" thickBot="1" x14ac:dyDescent="0.4">
      <c r="B850" s="164">
        <v>690</v>
      </c>
      <c r="C850" s="16" t="s">
        <v>3370</v>
      </c>
      <c r="D850" s="32" t="s">
        <v>537</v>
      </c>
      <c r="E850" s="118"/>
      <c r="F850" s="119" t="s">
        <v>21</v>
      </c>
      <c r="G850" s="30" t="s">
        <v>21</v>
      </c>
      <c r="H850" s="30" t="s">
        <v>21</v>
      </c>
      <c r="I850" s="30" t="s">
        <v>21</v>
      </c>
      <c r="J850" s="30" t="s">
        <v>128</v>
      </c>
      <c r="K850" s="30" t="s">
        <v>21</v>
      </c>
      <c r="L850" s="22"/>
      <c r="M850" s="20"/>
      <c r="N850" s="20"/>
      <c r="O850" s="20"/>
      <c r="P850" s="20"/>
      <c r="Q850" s="20"/>
      <c r="R850" s="20"/>
      <c r="S850" s="120"/>
      <c r="T850" s="181" t="str">
        <f>Table3[[#This Row],[Column12]]</f>
        <v>Auto:</v>
      </c>
      <c r="U850" s="25"/>
      <c r="V850" s="51" t="str">
        <f>IF(Table3[[#This Row],[TagOrderMethod]]="Ratio:","plants per 1 tag",IF(Table3[[#This Row],[TagOrderMethod]]="tags included","",IF(Table3[[#This Row],[TagOrderMethod]]="Qty:","tags",IF(Table3[[#This Row],[TagOrderMethod]]="Auto:",IF(U850&lt;&gt;"","tags","")))))</f>
        <v/>
      </c>
      <c r="W850" s="17">
        <v>50</v>
      </c>
      <c r="X850" s="17" t="str">
        <f>IF(ISNUMBER(SEARCH("tag",Table3[[#This Row],[Notes]])), "Yes", "No")</f>
        <v>No</v>
      </c>
      <c r="Y850" s="17" t="str">
        <f>IF(Table3[[#This Row],[Column11]]="yes","tags included","Auto:")</f>
        <v>Auto:</v>
      </c>
      <c r="Z8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Row],[TagOrderMethod]]="Auto:",IF(U850&gt;0,U850,IF(COUNTBLANK(L850:S850)=8,"",(IF(Table3[[#This Row],[Column11]]&lt;&gt;"no",Table3[[#This Row],[Size]]*(SUM(Table3[[#This Row],[Date 1]:[Date 8]])),"")))),""))),(Table3[[#This Row],[Bundle]])),"")</f>
        <v/>
      </c>
      <c r="AB850" s="94" t="str">
        <f t="shared" si="14"/>
        <v/>
      </c>
      <c r="AC850" s="75"/>
      <c r="AD850" s="42"/>
      <c r="AE850" s="43"/>
      <c r="AF850" s="44"/>
      <c r="AG850" s="134" t="s">
        <v>21</v>
      </c>
      <c r="AH850" s="134" t="s">
        <v>21</v>
      </c>
      <c r="AI850" s="134" t="s">
        <v>21</v>
      </c>
      <c r="AJ850" s="134" t="s">
        <v>21</v>
      </c>
      <c r="AK850" s="134" t="s">
        <v>3061</v>
      </c>
      <c r="AL850" s="134" t="s">
        <v>21</v>
      </c>
      <c r="AM850" s="134" t="b">
        <f>IF(AND(Table3[[#This Row],[Column68]]=TRUE,COUNTBLANK(Table3[[#This Row],[Date 1]:[Date 8]])=8),TRUE,FALSE)</f>
        <v>0</v>
      </c>
      <c r="AN850" s="134" t="b">
        <f>COUNTIF(Table3[[#This Row],[512]:[51]],"yes")&gt;0</f>
        <v>0</v>
      </c>
      <c r="AO850" s="45" t="str">
        <f>IF(Table3[[#This Row],[512]]="yes",Table3[[#This Row],[Column1]],"")</f>
        <v/>
      </c>
      <c r="AP850" s="45" t="str">
        <f>IF(Table3[[#This Row],[250]]="yes",Table3[[#This Row],[Column1.5]],"")</f>
        <v/>
      </c>
      <c r="AQ850" s="45" t="str">
        <f>IF(Table3[[#This Row],[288]]="yes",Table3[[#This Row],[Column2]],"")</f>
        <v/>
      </c>
      <c r="AR850" s="45" t="str">
        <f>IF(Table3[[#This Row],[144]]="yes",Table3[[#This Row],[Column3]],"")</f>
        <v/>
      </c>
      <c r="AS850" s="45" t="str">
        <f>IF(Table3[[#This Row],[26]]="yes",Table3[[#This Row],[Column4]],"")</f>
        <v/>
      </c>
      <c r="AT850" s="45" t="str">
        <f>IF(Table3[[#This Row],[51]]="yes",Table3[[#This Row],[Column5]],"")</f>
        <v/>
      </c>
      <c r="AU850" s="29" t="str">
        <f>IF(COUNTBLANK(Table3[[#This Row],[Date 1]:[Date 8]])=7,IF(Table3[[#This Row],[Column9]]&lt;&gt;"",IF(SUM(L850:S850)&lt;&gt;0,Table3[[#This Row],[Column9]],""),""),(SUBSTITUTE(TRIM(SUBSTITUTE(AO850&amp;","&amp;AP850&amp;","&amp;AQ850&amp;","&amp;AR850&amp;","&amp;AS850&amp;","&amp;AT850&amp;",",","," "))," ",", ")))</f>
        <v/>
      </c>
      <c r="AV850" s="35" t="str">
        <f>IF(COUNTBLANK(L850:AC850)&lt;&gt;13,IF(Table3[[#This Row],[Comments]]="Please order in multiples of 20. Minimum order of 100.",IF(COUNTBLANK(Table3[[#This Row],[Date 1]:[Order]])=12,"",1),1),IF(OR(F850="yes",G850="yes",H850="yes",I850="yes",J850="yes",K850="yes"="yes"),1,""))</f>
        <v/>
      </c>
    </row>
    <row r="851" spans="2:48" ht="36" thickBot="1" x14ac:dyDescent="0.4">
      <c r="B851" s="164">
        <v>695</v>
      </c>
      <c r="C851" s="16" t="s">
        <v>3370</v>
      </c>
      <c r="D851" s="32" t="s">
        <v>3388</v>
      </c>
      <c r="E851" s="118"/>
      <c r="F851" s="119" t="s">
        <v>21</v>
      </c>
      <c r="G851" s="30" t="s">
        <v>21</v>
      </c>
      <c r="H851" s="30" t="s">
        <v>21</v>
      </c>
      <c r="I851" s="30" t="s">
        <v>21</v>
      </c>
      <c r="J851" s="30" t="s">
        <v>128</v>
      </c>
      <c r="K851" s="30" t="s">
        <v>21</v>
      </c>
      <c r="L851" s="22"/>
      <c r="M851" s="20"/>
      <c r="N851" s="20"/>
      <c r="O851" s="20"/>
      <c r="P851" s="20"/>
      <c r="Q851" s="20"/>
      <c r="R851" s="20"/>
      <c r="S851" s="120"/>
      <c r="T851" s="181" t="str">
        <f>Table3[[#This Row],[Column12]]</f>
        <v>Auto:</v>
      </c>
      <c r="U851" s="25"/>
      <c r="V851" s="51" t="str">
        <f>IF(Table3[[#This Row],[TagOrderMethod]]="Ratio:","plants per 1 tag",IF(Table3[[#This Row],[TagOrderMethod]]="tags included","",IF(Table3[[#This Row],[TagOrderMethod]]="Qty:","tags",IF(Table3[[#This Row],[TagOrderMethod]]="Auto:",IF(U851&lt;&gt;"","tags","")))))</f>
        <v/>
      </c>
      <c r="W851" s="17">
        <v>50</v>
      </c>
      <c r="X851" s="17" t="str">
        <f>IF(ISNUMBER(SEARCH("tag",Table3[[#This Row],[Notes]])), "Yes", "No")</f>
        <v>No</v>
      </c>
      <c r="Y851" s="17" t="str">
        <f>IF(Table3[[#This Row],[Column11]]="yes","tags included","Auto:")</f>
        <v>Auto:</v>
      </c>
      <c r="Z8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Row],[TagOrderMethod]]="Auto:",IF(U851&gt;0,U851,IF(COUNTBLANK(L851:S851)=8,"",(IF(Table3[[#This Row],[Column11]]&lt;&gt;"no",Table3[[#This Row],[Size]]*(SUM(Table3[[#This Row],[Date 1]:[Date 8]])),"")))),""))),(Table3[[#This Row],[Bundle]])),"")</f>
        <v/>
      </c>
      <c r="AB851" s="94" t="str">
        <f t="shared" si="14"/>
        <v/>
      </c>
      <c r="AC851" s="75"/>
      <c r="AD851" s="42"/>
      <c r="AE851" s="43"/>
      <c r="AF851" s="44"/>
      <c r="AG851" s="134" t="s">
        <v>21</v>
      </c>
      <c r="AH851" s="134" t="s">
        <v>21</v>
      </c>
      <c r="AI851" s="134" t="s">
        <v>21</v>
      </c>
      <c r="AJ851" s="134" t="s">
        <v>21</v>
      </c>
      <c r="AK851" s="134" t="s">
        <v>5241</v>
      </c>
      <c r="AL851" s="134" t="s">
        <v>21</v>
      </c>
      <c r="AM851" s="134" t="b">
        <f>IF(AND(Table3[[#This Row],[Column68]]=TRUE,COUNTBLANK(Table3[[#This Row],[Date 1]:[Date 8]])=8),TRUE,FALSE)</f>
        <v>0</v>
      </c>
      <c r="AN851" s="134" t="b">
        <f>COUNTIF(Table3[[#This Row],[512]:[51]],"yes")&gt;0</f>
        <v>0</v>
      </c>
      <c r="AO851" s="45" t="str">
        <f>IF(Table3[[#This Row],[512]]="yes",Table3[[#This Row],[Column1]],"")</f>
        <v/>
      </c>
      <c r="AP851" s="45" t="str">
        <f>IF(Table3[[#This Row],[250]]="yes",Table3[[#This Row],[Column1.5]],"")</f>
        <v/>
      </c>
      <c r="AQ851" s="45" t="str">
        <f>IF(Table3[[#This Row],[288]]="yes",Table3[[#This Row],[Column2]],"")</f>
        <v/>
      </c>
      <c r="AR851" s="45" t="str">
        <f>IF(Table3[[#This Row],[144]]="yes",Table3[[#This Row],[Column3]],"")</f>
        <v/>
      </c>
      <c r="AS851" s="45" t="str">
        <f>IF(Table3[[#This Row],[26]]="yes",Table3[[#This Row],[Column4]],"")</f>
        <v/>
      </c>
      <c r="AT851" s="45" t="str">
        <f>IF(Table3[[#This Row],[51]]="yes",Table3[[#This Row],[Column5]],"")</f>
        <v/>
      </c>
      <c r="AU851" s="29" t="str">
        <f>IF(COUNTBLANK(Table3[[#This Row],[Date 1]:[Date 8]])=7,IF(Table3[[#This Row],[Column9]]&lt;&gt;"",IF(SUM(L851:S851)&lt;&gt;0,Table3[[#This Row],[Column9]],""),""),(SUBSTITUTE(TRIM(SUBSTITUTE(AO851&amp;","&amp;AP851&amp;","&amp;AQ851&amp;","&amp;AR851&amp;","&amp;AS851&amp;","&amp;AT851&amp;",",","," "))," ",", ")))</f>
        <v/>
      </c>
      <c r="AV851" s="35" t="str">
        <f>IF(COUNTBLANK(L851:AC851)&lt;&gt;13,IF(Table3[[#This Row],[Comments]]="Please order in multiples of 20. Minimum order of 100.",IF(COUNTBLANK(Table3[[#This Row],[Date 1]:[Order]])=12,"",1),1),IF(OR(F851="yes",G851="yes",H851="yes",I851="yes",J851="yes",K851="yes"="yes"),1,""))</f>
        <v/>
      </c>
    </row>
    <row r="852" spans="2:48" ht="36" thickBot="1" x14ac:dyDescent="0.4">
      <c r="B852" s="164">
        <v>700</v>
      </c>
      <c r="C852" s="16" t="s">
        <v>3370</v>
      </c>
      <c r="D852" s="32" t="s">
        <v>538</v>
      </c>
      <c r="E852" s="118"/>
      <c r="F852" s="119" t="s">
        <v>21</v>
      </c>
      <c r="G852" s="30" t="s">
        <v>21</v>
      </c>
      <c r="H852" s="30" t="s">
        <v>21</v>
      </c>
      <c r="I852" s="30" t="s">
        <v>21</v>
      </c>
      <c r="J852" s="30" t="s">
        <v>128</v>
      </c>
      <c r="K852" s="30" t="s">
        <v>21</v>
      </c>
      <c r="L852" s="22"/>
      <c r="M852" s="20"/>
      <c r="N852" s="20"/>
      <c r="O852" s="20"/>
      <c r="P852" s="20"/>
      <c r="Q852" s="20"/>
      <c r="R852" s="20"/>
      <c r="S852" s="120"/>
      <c r="T852" s="181" t="str">
        <f>Table3[[#This Row],[Column12]]</f>
        <v>Auto:</v>
      </c>
      <c r="U852" s="25"/>
      <c r="V852" s="51" t="str">
        <f>IF(Table3[[#This Row],[TagOrderMethod]]="Ratio:","plants per 1 tag",IF(Table3[[#This Row],[TagOrderMethod]]="tags included","",IF(Table3[[#This Row],[TagOrderMethod]]="Qty:","tags",IF(Table3[[#This Row],[TagOrderMethod]]="Auto:",IF(U852&lt;&gt;"","tags","")))))</f>
        <v/>
      </c>
      <c r="W852" s="17">
        <v>50</v>
      </c>
      <c r="X852" s="17" t="str">
        <f>IF(ISNUMBER(SEARCH("tag",Table3[[#This Row],[Notes]])), "Yes", "No")</f>
        <v>No</v>
      </c>
      <c r="Y852" s="17" t="str">
        <f>IF(Table3[[#This Row],[Column11]]="yes","tags included","Auto:")</f>
        <v>Auto:</v>
      </c>
      <c r="Z8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Row],[TagOrderMethod]]="Auto:",IF(U852&gt;0,U852,IF(COUNTBLANK(L852:S852)=8,"",(IF(Table3[[#This Row],[Column11]]&lt;&gt;"no",Table3[[#This Row],[Size]]*(SUM(Table3[[#This Row],[Date 1]:[Date 8]])),"")))),""))),(Table3[[#This Row],[Bundle]])),"")</f>
        <v/>
      </c>
      <c r="AB852" s="94" t="str">
        <f t="shared" si="14"/>
        <v/>
      </c>
      <c r="AC852" s="75"/>
      <c r="AD852" s="42"/>
      <c r="AE852" s="43"/>
      <c r="AF852" s="44"/>
      <c r="AG852" s="134" t="s">
        <v>21</v>
      </c>
      <c r="AH852" s="134" t="s">
        <v>21</v>
      </c>
      <c r="AI852" s="134" t="s">
        <v>21</v>
      </c>
      <c r="AJ852" s="134" t="s">
        <v>21</v>
      </c>
      <c r="AK852" s="134" t="s">
        <v>5242</v>
      </c>
      <c r="AL852" s="134" t="s">
        <v>21</v>
      </c>
      <c r="AM852" s="134" t="b">
        <f>IF(AND(Table3[[#This Row],[Column68]]=TRUE,COUNTBLANK(Table3[[#This Row],[Date 1]:[Date 8]])=8),TRUE,FALSE)</f>
        <v>0</v>
      </c>
      <c r="AN852" s="134" t="b">
        <f>COUNTIF(Table3[[#This Row],[512]:[51]],"yes")&gt;0</f>
        <v>0</v>
      </c>
      <c r="AO852" s="45" t="str">
        <f>IF(Table3[[#This Row],[512]]="yes",Table3[[#This Row],[Column1]],"")</f>
        <v/>
      </c>
      <c r="AP852" s="45" t="str">
        <f>IF(Table3[[#This Row],[250]]="yes",Table3[[#This Row],[Column1.5]],"")</f>
        <v/>
      </c>
      <c r="AQ852" s="45" t="str">
        <f>IF(Table3[[#This Row],[288]]="yes",Table3[[#This Row],[Column2]],"")</f>
        <v/>
      </c>
      <c r="AR852" s="45" t="str">
        <f>IF(Table3[[#This Row],[144]]="yes",Table3[[#This Row],[Column3]],"")</f>
        <v/>
      </c>
      <c r="AS852" s="45" t="str">
        <f>IF(Table3[[#This Row],[26]]="yes",Table3[[#This Row],[Column4]],"")</f>
        <v/>
      </c>
      <c r="AT852" s="45" t="str">
        <f>IF(Table3[[#This Row],[51]]="yes",Table3[[#This Row],[Column5]],"")</f>
        <v/>
      </c>
      <c r="AU852" s="29" t="str">
        <f>IF(COUNTBLANK(Table3[[#This Row],[Date 1]:[Date 8]])=7,IF(Table3[[#This Row],[Column9]]&lt;&gt;"",IF(SUM(L852:S852)&lt;&gt;0,Table3[[#This Row],[Column9]],""),""),(SUBSTITUTE(TRIM(SUBSTITUTE(AO852&amp;","&amp;AP852&amp;","&amp;AQ852&amp;","&amp;AR852&amp;","&amp;AS852&amp;","&amp;AT852&amp;",",","," "))," ",", ")))</f>
        <v/>
      </c>
      <c r="AV852" s="35" t="str">
        <f>IF(COUNTBLANK(L852:AC852)&lt;&gt;13,IF(Table3[[#This Row],[Comments]]="Please order in multiples of 20. Minimum order of 100.",IF(COUNTBLANK(Table3[[#This Row],[Date 1]:[Order]])=12,"",1),1),IF(OR(F852="yes",G852="yes",H852="yes",I852="yes",J852="yes",K852="yes"="yes"),1,""))</f>
        <v/>
      </c>
    </row>
    <row r="853" spans="2:48" ht="36" thickBot="1" x14ac:dyDescent="0.4">
      <c r="B853" s="164">
        <v>705</v>
      </c>
      <c r="C853" s="16" t="s">
        <v>3370</v>
      </c>
      <c r="D853" s="32" t="s">
        <v>539</v>
      </c>
      <c r="E853" s="118"/>
      <c r="F853" s="119" t="s">
        <v>21</v>
      </c>
      <c r="G853" s="30" t="s">
        <v>21</v>
      </c>
      <c r="H853" s="30" t="s">
        <v>21</v>
      </c>
      <c r="I853" s="30" t="s">
        <v>21</v>
      </c>
      <c r="J853" s="30" t="s">
        <v>128</v>
      </c>
      <c r="K853" s="30" t="s">
        <v>21</v>
      </c>
      <c r="L853" s="22"/>
      <c r="M853" s="20"/>
      <c r="N853" s="20"/>
      <c r="O853" s="20"/>
      <c r="P853" s="20"/>
      <c r="Q853" s="20"/>
      <c r="R853" s="20"/>
      <c r="S853" s="120"/>
      <c r="T853" s="181" t="str">
        <f>Table3[[#This Row],[Column12]]</f>
        <v>Auto:</v>
      </c>
      <c r="U853" s="25"/>
      <c r="V853" s="51" t="str">
        <f>IF(Table3[[#This Row],[TagOrderMethod]]="Ratio:","plants per 1 tag",IF(Table3[[#This Row],[TagOrderMethod]]="tags included","",IF(Table3[[#This Row],[TagOrderMethod]]="Qty:","tags",IF(Table3[[#This Row],[TagOrderMethod]]="Auto:",IF(U853&lt;&gt;"","tags","")))))</f>
        <v/>
      </c>
      <c r="W853" s="17">
        <v>50</v>
      </c>
      <c r="X853" s="17" t="str">
        <f>IF(ISNUMBER(SEARCH("tag",Table3[[#This Row],[Notes]])), "Yes", "No")</f>
        <v>No</v>
      </c>
      <c r="Y853" s="17" t="str">
        <f>IF(Table3[[#This Row],[Column11]]="yes","tags included","Auto:")</f>
        <v>Auto:</v>
      </c>
      <c r="Z8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Row],[TagOrderMethod]]="Auto:",IF(U853&gt;0,U853,IF(COUNTBLANK(L853:S853)=8,"",(IF(Table3[[#This Row],[Column11]]&lt;&gt;"no",Table3[[#This Row],[Size]]*(SUM(Table3[[#This Row],[Date 1]:[Date 8]])),"")))),""))),(Table3[[#This Row],[Bundle]])),"")</f>
        <v/>
      </c>
      <c r="AB853" s="94" t="str">
        <f t="shared" si="14"/>
        <v/>
      </c>
      <c r="AC853" s="75"/>
      <c r="AD853" s="42"/>
      <c r="AE853" s="43"/>
      <c r="AF853" s="44"/>
      <c r="AG853" s="134" t="s">
        <v>21</v>
      </c>
      <c r="AH853" s="134" t="s">
        <v>21</v>
      </c>
      <c r="AI853" s="134" t="s">
        <v>21</v>
      </c>
      <c r="AJ853" s="134" t="s">
        <v>21</v>
      </c>
      <c r="AK853" s="134" t="s">
        <v>5243</v>
      </c>
      <c r="AL853" s="134" t="s">
        <v>21</v>
      </c>
      <c r="AM853" s="134" t="b">
        <f>IF(AND(Table3[[#This Row],[Column68]]=TRUE,COUNTBLANK(Table3[[#This Row],[Date 1]:[Date 8]])=8),TRUE,FALSE)</f>
        <v>0</v>
      </c>
      <c r="AN853" s="134" t="b">
        <f>COUNTIF(Table3[[#This Row],[512]:[51]],"yes")&gt;0</f>
        <v>0</v>
      </c>
      <c r="AO853" s="45" t="str">
        <f>IF(Table3[[#This Row],[512]]="yes",Table3[[#This Row],[Column1]],"")</f>
        <v/>
      </c>
      <c r="AP853" s="45" t="str">
        <f>IF(Table3[[#This Row],[250]]="yes",Table3[[#This Row],[Column1.5]],"")</f>
        <v/>
      </c>
      <c r="AQ853" s="45" t="str">
        <f>IF(Table3[[#This Row],[288]]="yes",Table3[[#This Row],[Column2]],"")</f>
        <v/>
      </c>
      <c r="AR853" s="45" t="str">
        <f>IF(Table3[[#This Row],[144]]="yes",Table3[[#This Row],[Column3]],"")</f>
        <v/>
      </c>
      <c r="AS853" s="45" t="str">
        <f>IF(Table3[[#This Row],[26]]="yes",Table3[[#This Row],[Column4]],"")</f>
        <v/>
      </c>
      <c r="AT853" s="45" t="str">
        <f>IF(Table3[[#This Row],[51]]="yes",Table3[[#This Row],[Column5]],"")</f>
        <v/>
      </c>
      <c r="AU853" s="29" t="str">
        <f>IF(COUNTBLANK(Table3[[#This Row],[Date 1]:[Date 8]])=7,IF(Table3[[#This Row],[Column9]]&lt;&gt;"",IF(SUM(L853:S853)&lt;&gt;0,Table3[[#This Row],[Column9]],""),""),(SUBSTITUTE(TRIM(SUBSTITUTE(AO853&amp;","&amp;AP853&amp;","&amp;AQ853&amp;","&amp;AR853&amp;","&amp;AS853&amp;","&amp;AT853&amp;",",","," "))," ",", ")))</f>
        <v/>
      </c>
      <c r="AV853" s="35" t="str">
        <f>IF(COUNTBLANK(L853:AC853)&lt;&gt;13,IF(Table3[[#This Row],[Comments]]="Please order in multiples of 20. Minimum order of 100.",IF(COUNTBLANK(Table3[[#This Row],[Date 1]:[Order]])=12,"",1),1),IF(OR(F853="yes",G853="yes",H853="yes",I853="yes",J853="yes",K853="yes"="yes"),1,""))</f>
        <v/>
      </c>
    </row>
    <row r="854" spans="2:48" ht="36" thickBot="1" x14ac:dyDescent="0.4">
      <c r="B854" s="164">
        <v>710</v>
      </c>
      <c r="C854" s="16" t="s">
        <v>3370</v>
      </c>
      <c r="D854" s="32" t="s">
        <v>2381</v>
      </c>
      <c r="E854" s="118"/>
      <c r="F854" s="119" t="s">
        <v>21</v>
      </c>
      <c r="G854" s="30" t="s">
        <v>21</v>
      </c>
      <c r="H854" s="30" t="s">
        <v>21</v>
      </c>
      <c r="I854" s="30" t="s">
        <v>21</v>
      </c>
      <c r="J854" s="30" t="s">
        <v>128</v>
      </c>
      <c r="K854" s="30" t="s">
        <v>21</v>
      </c>
      <c r="L854" s="22"/>
      <c r="M854" s="20"/>
      <c r="N854" s="20"/>
      <c r="O854" s="20"/>
      <c r="P854" s="20"/>
      <c r="Q854" s="20"/>
      <c r="R854" s="20"/>
      <c r="S854" s="120"/>
      <c r="T854" s="181" t="str">
        <f>Table3[[#This Row],[Column12]]</f>
        <v>Auto:</v>
      </c>
      <c r="U854" s="25"/>
      <c r="V854" s="51" t="str">
        <f>IF(Table3[[#This Row],[TagOrderMethod]]="Ratio:","plants per 1 tag",IF(Table3[[#This Row],[TagOrderMethod]]="tags included","",IF(Table3[[#This Row],[TagOrderMethod]]="Qty:","tags",IF(Table3[[#This Row],[TagOrderMethod]]="Auto:",IF(U854&lt;&gt;"","tags","")))))</f>
        <v/>
      </c>
      <c r="W854" s="17">
        <v>50</v>
      </c>
      <c r="X854" s="17" t="str">
        <f>IF(ISNUMBER(SEARCH("tag",Table3[[#This Row],[Notes]])), "Yes", "No")</f>
        <v>No</v>
      </c>
      <c r="Y854" s="17" t="str">
        <f>IF(Table3[[#This Row],[Column11]]="yes","tags included","Auto:")</f>
        <v>Auto:</v>
      </c>
      <c r="Z8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Row],[TagOrderMethod]]="Auto:",IF(U854&gt;0,U854,IF(COUNTBLANK(L854:S854)=8,"",(IF(Table3[[#This Row],[Column11]]&lt;&gt;"no",Table3[[#This Row],[Size]]*(SUM(Table3[[#This Row],[Date 1]:[Date 8]])),"")))),""))),(Table3[[#This Row],[Bundle]])),"")</f>
        <v/>
      </c>
      <c r="AB854" s="94" t="str">
        <f t="shared" si="14"/>
        <v/>
      </c>
      <c r="AC854" s="75"/>
      <c r="AD854" s="42"/>
      <c r="AE854" s="43"/>
      <c r="AF854" s="44"/>
      <c r="AG854" s="134" t="s">
        <v>21</v>
      </c>
      <c r="AH854" s="134" t="s">
        <v>21</v>
      </c>
      <c r="AI854" s="134" t="s">
        <v>21</v>
      </c>
      <c r="AJ854" s="134" t="s">
        <v>21</v>
      </c>
      <c r="AK854" s="134" t="s">
        <v>331</v>
      </c>
      <c r="AL854" s="134" t="s">
        <v>21</v>
      </c>
      <c r="AM854" s="134" t="b">
        <f>IF(AND(Table3[[#This Row],[Column68]]=TRUE,COUNTBLANK(Table3[[#This Row],[Date 1]:[Date 8]])=8),TRUE,FALSE)</f>
        <v>0</v>
      </c>
      <c r="AN854" s="134" t="b">
        <f>COUNTIF(Table3[[#This Row],[512]:[51]],"yes")&gt;0</f>
        <v>0</v>
      </c>
      <c r="AO854" s="45" t="str">
        <f>IF(Table3[[#This Row],[512]]="yes",Table3[[#This Row],[Column1]],"")</f>
        <v/>
      </c>
      <c r="AP854" s="45" t="str">
        <f>IF(Table3[[#This Row],[250]]="yes",Table3[[#This Row],[Column1.5]],"")</f>
        <v/>
      </c>
      <c r="AQ854" s="45" t="str">
        <f>IF(Table3[[#This Row],[288]]="yes",Table3[[#This Row],[Column2]],"")</f>
        <v/>
      </c>
      <c r="AR854" s="45" t="str">
        <f>IF(Table3[[#This Row],[144]]="yes",Table3[[#This Row],[Column3]],"")</f>
        <v/>
      </c>
      <c r="AS854" s="45" t="str">
        <f>IF(Table3[[#This Row],[26]]="yes",Table3[[#This Row],[Column4]],"")</f>
        <v/>
      </c>
      <c r="AT854" s="45" t="str">
        <f>IF(Table3[[#This Row],[51]]="yes",Table3[[#This Row],[Column5]],"")</f>
        <v/>
      </c>
      <c r="AU854" s="29" t="str">
        <f>IF(COUNTBLANK(Table3[[#This Row],[Date 1]:[Date 8]])=7,IF(Table3[[#This Row],[Column9]]&lt;&gt;"",IF(SUM(L854:S854)&lt;&gt;0,Table3[[#This Row],[Column9]],""),""),(SUBSTITUTE(TRIM(SUBSTITUTE(AO854&amp;","&amp;AP854&amp;","&amp;AQ854&amp;","&amp;AR854&amp;","&amp;AS854&amp;","&amp;AT854&amp;",",","," "))," ",", ")))</f>
        <v/>
      </c>
      <c r="AV854" s="35" t="str">
        <f>IF(COUNTBLANK(L854:AC854)&lt;&gt;13,IF(Table3[[#This Row],[Comments]]="Please order in multiples of 20. Minimum order of 100.",IF(COUNTBLANK(Table3[[#This Row],[Date 1]:[Order]])=12,"",1),1),IF(OR(F854="yes",G854="yes",H854="yes",I854="yes",J854="yes",K854="yes"="yes"),1,""))</f>
        <v/>
      </c>
    </row>
    <row r="855" spans="2:48" ht="36" thickBot="1" x14ac:dyDescent="0.4">
      <c r="B855" s="164">
        <v>715</v>
      </c>
      <c r="C855" s="16" t="s">
        <v>3370</v>
      </c>
      <c r="D855" s="32" t="s">
        <v>1349</v>
      </c>
      <c r="E855" s="118"/>
      <c r="F855" s="119" t="s">
        <v>21</v>
      </c>
      <c r="G855" s="30" t="s">
        <v>21</v>
      </c>
      <c r="H855" s="30" t="s">
        <v>21</v>
      </c>
      <c r="I855" s="30" t="s">
        <v>21</v>
      </c>
      <c r="J855" s="30" t="s">
        <v>128</v>
      </c>
      <c r="K855" s="30" t="s">
        <v>21</v>
      </c>
      <c r="L855" s="22"/>
      <c r="M855" s="20"/>
      <c r="N855" s="20"/>
      <c r="O855" s="20"/>
      <c r="P855" s="20"/>
      <c r="Q855" s="20"/>
      <c r="R855" s="20"/>
      <c r="S855" s="120"/>
      <c r="T855" s="181" t="str">
        <f>Table3[[#This Row],[Column12]]</f>
        <v>Auto:</v>
      </c>
      <c r="U855" s="25"/>
      <c r="V855" s="51" t="str">
        <f>IF(Table3[[#This Row],[TagOrderMethod]]="Ratio:","plants per 1 tag",IF(Table3[[#This Row],[TagOrderMethod]]="tags included","",IF(Table3[[#This Row],[TagOrderMethod]]="Qty:","tags",IF(Table3[[#This Row],[TagOrderMethod]]="Auto:",IF(U855&lt;&gt;"","tags","")))))</f>
        <v/>
      </c>
      <c r="W855" s="17">
        <v>50</v>
      </c>
      <c r="X855" s="17" t="str">
        <f>IF(ISNUMBER(SEARCH("tag",Table3[[#This Row],[Notes]])), "Yes", "No")</f>
        <v>No</v>
      </c>
      <c r="Y855" s="17" t="str">
        <f>IF(Table3[[#This Row],[Column11]]="yes","tags included","Auto:")</f>
        <v>Auto:</v>
      </c>
      <c r="Z8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Row],[TagOrderMethod]]="Auto:",IF(U855&gt;0,U855,IF(COUNTBLANK(L855:S855)=8,"",(IF(Table3[[#This Row],[Column11]]&lt;&gt;"no",Table3[[#This Row],[Size]]*(SUM(Table3[[#This Row],[Date 1]:[Date 8]])),"")))),""))),(Table3[[#This Row],[Bundle]])),"")</f>
        <v/>
      </c>
      <c r="AB855" s="94" t="str">
        <f t="shared" si="14"/>
        <v/>
      </c>
      <c r="AC855" s="75"/>
      <c r="AD855" s="42"/>
      <c r="AE855" s="43"/>
      <c r="AF855" s="44"/>
      <c r="AG855" s="134" t="s">
        <v>21</v>
      </c>
      <c r="AH855" s="134" t="s">
        <v>21</v>
      </c>
      <c r="AI855" s="134" t="s">
        <v>21</v>
      </c>
      <c r="AJ855" s="134" t="s">
        <v>21</v>
      </c>
      <c r="AK855" s="134" t="s">
        <v>332</v>
      </c>
      <c r="AL855" s="134" t="s">
        <v>21</v>
      </c>
      <c r="AM855" s="134" t="b">
        <f>IF(AND(Table3[[#This Row],[Column68]]=TRUE,COUNTBLANK(Table3[[#This Row],[Date 1]:[Date 8]])=8),TRUE,FALSE)</f>
        <v>0</v>
      </c>
      <c r="AN855" s="134" t="b">
        <f>COUNTIF(Table3[[#This Row],[512]:[51]],"yes")&gt;0</f>
        <v>0</v>
      </c>
      <c r="AO855" s="45" t="str">
        <f>IF(Table3[[#This Row],[512]]="yes",Table3[[#This Row],[Column1]],"")</f>
        <v/>
      </c>
      <c r="AP855" s="45" t="str">
        <f>IF(Table3[[#This Row],[250]]="yes",Table3[[#This Row],[Column1.5]],"")</f>
        <v/>
      </c>
      <c r="AQ855" s="45" t="str">
        <f>IF(Table3[[#This Row],[288]]="yes",Table3[[#This Row],[Column2]],"")</f>
        <v/>
      </c>
      <c r="AR855" s="45" t="str">
        <f>IF(Table3[[#This Row],[144]]="yes",Table3[[#This Row],[Column3]],"")</f>
        <v/>
      </c>
      <c r="AS855" s="45" t="str">
        <f>IF(Table3[[#This Row],[26]]="yes",Table3[[#This Row],[Column4]],"")</f>
        <v/>
      </c>
      <c r="AT855" s="45" t="str">
        <f>IF(Table3[[#This Row],[51]]="yes",Table3[[#This Row],[Column5]],"")</f>
        <v/>
      </c>
      <c r="AU855" s="29" t="str">
        <f>IF(COUNTBLANK(Table3[[#This Row],[Date 1]:[Date 8]])=7,IF(Table3[[#This Row],[Column9]]&lt;&gt;"",IF(SUM(L855:S855)&lt;&gt;0,Table3[[#This Row],[Column9]],""),""),(SUBSTITUTE(TRIM(SUBSTITUTE(AO855&amp;","&amp;AP855&amp;","&amp;AQ855&amp;","&amp;AR855&amp;","&amp;AS855&amp;","&amp;AT855&amp;",",","," "))," ",", ")))</f>
        <v/>
      </c>
      <c r="AV855" s="35" t="str">
        <f>IF(COUNTBLANK(L855:AC855)&lt;&gt;13,IF(Table3[[#This Row],[Comments]]="Please order in multiples of 20. Minimum order of 100.",IF(COUNTBLANK(Table3[[#This Row],[Date 1]:[Order]])=12,"",1),1),IF(OR(F855="yes",G855="yes",H855="yes",I855="yes",J855="yes",K855="yes"="yes"),1,""))</f>
        <v/>
      </c>
    </row>
    <row r="856" spans="2:48" ht="36" thickBot="1" x14ac:dyDescent="0.4">
      <c r="B856" s="164">
        <v>720</v>
      </c>
      <c r="C856" s="16" t="s">
        <v>3370</v>
      </c>
      <c r="D856" s="32" t="s">
        <v>1851</v>
      </c>
      <c r="E856" s="118"/>
      <c r="F856" s="119" t="s">
        <v>21</v>
      </c>
      <c r="G856" s="30" t="s">
        <v>21</v>
      </c>
      <c r="H856" s="30" t="s">
        <v>21</v>
      </c>
      <c r="I856" s="30" t="s">
        <v>21</v>
      </c>
      <c r="J856" s="30" t="s">
        <v>128</v>
      </c>
      <c r="K856" s="30" t="s">
        <v>21</v>
      </c>
      <c r="L856" s="22"/>
      <c r="M856" s="20"/>
      <c r="N856" s="20"/>
      <c r="O856" s="20"/>
      <c r="P856" s="20"/>
      <c r="Q856" s="20"/>
      <c r="R856" s="20"/>
      <c r="S856" s="120"/>
      <c r="T856" s="181" t="str">
        <f>Table3[[#This Row],[Column12]]</f>
        <v>Auto:</v>
      </c>
      <c r="U856" s="25"/>
      <c r="V856" s="51" t="str">
        <f>IF(Table3[[#This Row],[TagOrderMethod]]="Ratio:","plants per 1 tag",IF(Table3[[#This Row],[TagOrderMethod]]="tags included","",IF(Table3[[#This Row],[TagOrderMethod]]="Qty:","tags",IF(Table3[[#This Row],[TagOrderMethod]]="Auto:",IF(U856&lt;&gt;"","tags","")))))</f>
        <v/>
      </c>
      <c r="W856" s="17">
        <v>50</v>
      </c>
      <c r="X856" s="17" t="str">
        <f>IF(ISNUMBER(SEARCH("tag",Table3[[#This Row],[Notes]])), "Yes", "No")</f>
        <v>No</v>
      </c>
      <c r="Y856" s="17" t="str">
        <f>IF(Table3[[#This Row],[Column11]]="yes","tags included","Auto:")</f>
        <v>Auto:</v>
      </c>
      <c r="Z8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Row],[TagOrderMethod]]="Auto:",IF(U856&gt;0,U856,IF(COUNTBLANK(L856:S856)=8,"",(IF(Table3[[#This Row],[Column11]]&lt;&gt;"no",Table3[[#This Row],[Size]]*(SUM(Table3[[#This Row],[Date 1]:[Date 8]])),"")))),""))),(Table3[[#This Row],[Bundle]])),"")</f>
        <v/>
      </c>
      <c r="AB856" s="94" t="str">
        <f t="shared" si="14"/>
        <v/>
      </c>
      <c r="AC856" s="75"/>
      <c r="AD856" s="42"/>
      <c r="AE856" s="43"/>
      <c r="AF856" s="44"/>
      <c r="AG856" s="134" t="s">
        <v>21</v>
      </c>
      <c r="AH856" s="134" t="s">
        <v>21</v>
      </c>
      <c r="AI856" s="134" t="s">
        <v>21</v>
      </c>
      <c r="AJ856" s="134" t="s">
        <v>21</v>
      </c>
      <c r="AK856" s="134" t="s">
        <v>2097</v>
      </c>
      <c r="AL856" s="134" t="s">
        <v>21</v>
      </c>
      <c r="AM856" s="134" t="b">
        <f>IF(AND(Table3[[#This Row],[Column68]]=TRUE,COUNTBLANK(Table3[[#This Row],[Date 1]:[Date 8]])=8),TRUE,FALSE)</f>
        <v>0</v>
      </c>
      <c r="AN856" s="134" t="b">
        <f>COUNTIF(Table3[[#This Row],[512]:[51]],"yes")&gt;0</f>
        <v>0</v>
      </c>
      <c r="AO856" s="45" t="str">
        <f>IF(Table3[[#This Row],[512]]="yes",Table3[[#This Row],[Column1]],"")</f>
        <v/>
      </c>
      <c r="AP856" s="45" t="str">
        <f>IF(Table3[[#This Row],[250]]="yes",Table3[[#This Row],[Column1.5]],"")</f>
        <v/>
      </c>
      <c r="AQ856" s="45" t="str">
        <f>IF(Table3[[#This Row],[288]]="yes",Table3[[#This Row],[Column2]],"")</f>
        <v/>
      </c>
      <c r="AR856" s="45" t="str">
        <f>IF(Table3[[#This Row],[144]]="yes",Table3[[#This Row],[Column3]],"")</f>
        <v/>
      </c>
      <c r="AS856" s="45" t="str">
        <f>IF(Table3[[#This Row],[26]]="yes",Table3[[#This Row],[Column4]],"")</f>
        <v/>
      </c>
      <c r="AT856" s="45" t="str">
        <f>IF(Table3[[#This Row],[51]]="yes",Table3[[#This Row],[Column5]],"")</f>
        <v/>
      </c>
      <c r="AU856" s="29" t="str">
        <f>IF(COUNTBLANK(Table3[[#This Row],[Date 1]:[Date 8]])=7,IF(Table3[[#This Row],[Column9]]&lt;&gt;"",IF(SUM(L856:S856)&lt;&gt;0,Table3[[#This Row],[Column9]],""),""),(SUBSTITUTE(TRIM(SUBSTITUTE(AO856&amp;","&amp;AP856&amp;","&amp;AQ856&amp;","&amp;AR856&amp;","&amp;AS856&amp;","&amp;AT856&amp;",",","," "))," ",", ")))</f>
        <v/>
      </c>
      <c r="AV856" s="35" t="str">
        <f>IF(COUNTBLANK(L856:AC856)&lt;&gt;13,IF(Table3[[#This Row],[Comments]]="Please order in multiples of 20. Minimum order of 100.",IF(COUNTBLANK(Table3[[#This Row],[Date 1]:[Order]])=12,"",1),1),IF(OR(F856="yes",G856="yes",H856="yes",I856="yes",J856="yes",K856="yes"="yes"),1,""))</f>
        <v/>
      </c>
    </row>
    <row r="857" spans="2:48" ht="36" thickBot="1" x14ac:dyDescent="0.4">
      <c r="B857" s="164">
        <v>735</v>
      </c>
      <c r="C857" s="16" t="s">
        <v>3370</v>
      </c>
      <c r="D857" s="32" t="s">
        <v>1350</v>
      </c>
      <c r="E857" s="118"/>
      <c r="F857" s="119" t="s">
        <v>21</v>
      </c>
      <c r="G857" s="30" t="s">
        <v>21</v>
      </c>
      <c r="H857" s="30" t="s">
        <v>21</v>
      </c>
      <c r="I857" s="30" t="s">
        <v>21</v>
      </c>
      <c r="J857" s="30" t="s">
        <v>21</v>
      </c>
      <c r="K857" s="30" t="s">
        <v>128</v>
      </c>
      <c r="L857" s="22"/>
      <c r="M857" s="20"/>
      <c r="N857" s="20"/>
      <c r="O857" s="20"/>
      <c r="P857" s="20"/>
      <c r="Q857" s="20"/>
      <c r="R857" s="20"/>
      <c r="S857" s="120"/>
      <c r="T857" s="181" t="str">
        <f>Table3[[#This Row],[Column12]]</f>
        <v>Auto:</v>
      </c>
      <c r="U857" s="25"/>
      <c r="V857" s="51" t="str">
        <f>IF(Table3[[#This Row],[TagOrderMethod]]="Ratio:","plants per 1 tag",IF(Table3[[#This Row],[TagOrderMethod]]="tags included","",IF(Table3[[#This Row],[TagOrderMethod]]="Qty:","tags",IF(Table3[[#This Row],[TagOrderMethod]]="Auto:",IF(U857&lt;&gt;"","tags","")))))</f>
        <v/>
      </c>
      <c r="W857" s="17">
        <v>50</v>
      </c>
      <c r="X857" s="17" t="str">
        <f>IF(ISNUMBER(SEARCH("tag",Table3[[#This Row],[Notes]])), "Yes", "No")</f>
        <v>No</v>
      </c>
      <c r="Y857" s="17" t="str">
        <f>IF(Table3[[#This Row],[Column11]]="yes","tags included","Auto:")</f>
        <v>Auto:</v>
      </c>
      <c r="Z8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Row],[TagOrderMethod]]="Auto:",IF(U857&gt;0,U857,IF(COUNTBLANK(L857:S857)=8,"",(IF(Table3[[#This Row],[Column11]]&lt;&gt;"no",Table3[[#This Row],[Size]]*(SUM(Table3[[#This Row],[Date 1]:[Date 8]])),"")))),""))),(Table3[[#This Row],[Bundle]])),"")</f>
        <v/>
      </c>
      <c r="AB857" s="94" t="str">
        <f t="shared" si="14"/>
        <v/>
      </c>
      <c r="AC857" s="75"/>
      <c r="AD857" s="42"/>
      <c r="AE857" s="43"/>
      <c r="AF857" s="44"/>
      <c r="AG857" s="134" t="s">
        <v>21</v>
      </c>
      <c r="AH857" s="134" t="s">
        <v>21</v>
      </c>
      <c r="AI857" s="134" t="s">
        <v>21</v>
      </c>
      <c r="AJ857" s="134" t="s">
        <v>21</v>
      </c>
      <c r="AK857" s="134" t="s">
        <v>21</v>
      </c>
      <c r="AL857" s="134" t="s">
        <v>1712</v>
      </c>
      <c r="AM857" s="134" t="b">
        <f>IF(AND(Table3[[#This Row],[Column68]]=TRUE,COUNTBLANK(Table3[[#This Row],[Date 1]:[Date 8]])=8),TRUE,FALSE)</f>
        <v>0</v>
      </c>
      <c r="AN857" s="134" t="b">
        <f>COUNTIF(Table3[[#This Row],[512]:[51]],"yes")&gt;0</f>
        <v>0</v>
      </c>
      <c r="AO857" s="45" t="str">
        <f>IF(Table3[[#This Row],[512]]="yes",Table3[[#This Row],[Column1]],"")</f>
        <v/>
      </c>
      <c r="AP857" s="45" t="str">
        <f>IF(Table3[[#This Row],[250]]="yes",Table3[[#This Row],[Column1.5]],"")</f>
        <v/>
      </c>
      <c r="AQ857" s="45" t="str">
        <f>IF(Table3[[#This Row],[288]]="yes",Table3[[#This Row],[Column2]],"")</f>
        <v/>
      </c>
      <c r="AR857" s="45" t="str">
        <f>IF(Table3[[#This Row],[144]]="yes",Table3[[#This Row],[Column3]],"")</f>
        <v/>
      </c>
      <c r="AS857" s="45" t="str">
        <f>IF(Table3[[#This Row],[26]]="yes",Table3[[#This Row],[Column4]],"")</f>
        <v/>
      </c>
      <c r="AT857" s="45" t="str">
        <f>IF(Table3[[#This Row],[51]]="yes",Table3[[#This Row],[Column5]],"")</f>
        <v/>
      </c>
      <c r="AU857" s="29" t="str">
        <f>IF(COUNTBLANK(Table3[[#This Row],[Date 1]:[Date 8]])=7,IF(Table3[[#This Row],[Column9]]&lt;&gt;"",IF(SUM(L857:S857)&lt;&gt;0,Table3[[#This Row],[Column9]],""),""),(SUBSTITUTE(TRIM(SUBSTITUTE(AO857&amp;","&amp;AP857&amp;","&amp;AQ857&amp;","&amp;AR857&amp;","&amp;AS857&amp;","&amp;AT857&amp;",",","," "))," ",", ")))</f>
        <v/>
      </c>
      <c r="AV857" s="35" t="str">
        <f>IF(COUNTBLANK(L857:AC857)&lt;&gt;13,IF(Table3[[#This Row],[Comments]]="Please order in multiples of 20. Minimum order of 100.",IF(COUNTBLANK(Table3[[#This Row],[Date 1]:[Order]])=12,"",1),1),IF(OR(F857="yes",G857="yes",H857="yes",I857="yes",J857="yes",K857="yes"="yes"),1,""))</f>
        <v/>
      </c>
    </row>
    <row r="858" spans="2:48" ht="36" thickBot="1" x14ac:dyDescent="0.4">
      <c r="B858" s="164">
        <v>800</v>
      </c>
      <c r="C858" s="16" t="s">
        <v>3370</v>
      </c>
      <c r="D858" s="32" t="s">
        <v>3389</v>
      </c>
      <c r="E858" s="118"/>
      <c r="F858" s="119" t="s">
        <v>21</v>
      </c>
      <c r="G858" s="30" t="s">
        <v>21</v>
      </c>
      <c r="H858" s="30" t="s">
        <v>21</v>
      </c>
      <c r="I858" s="30" t="s">
        <v>21</v>
      </c>
      <c r="J858" s="30" t="s">
        <v>21</v>
      </c>
      <c r="K858" s="30" t="s">
        <v>128</v>
      </c>
      <c r="L858" s="22"/>
      <c r="M858" s="20"/>
      <c r="N858" s="20"/>
      <c r="O858" s="20"/>
      <c r="P858" s="20"/>
      <c r="Q858" s="20"/>
      <c r="R858" s="20"/>
      <c r="S858" s="120"/>
      <c r="T858" s="181" t="str">
        <f>Table3[[#This Row],[Column12]]</f>
        <v>Auto:</v>
      </c>
      <c r="U858" s="25"/>
      <c r="V858" s="51" t="str">
        <f>IF(Table3[[#This Row],[TagOrderMethod]]="Ratio:","plants per 1 tag",IF(Table3[[#This Row],[TagOrderMethod]]="tags included","",IF(Table3[[#This Row],[TagOrderMethod]]="Qty:","tags",IF(Table3[[#This Row],[TagOrderMethod]]="Auto:",IF(U858&lt;&gt;"","tags","")))))</f>
        <v/>
      </c>
      <c r="W858" s="17">
        <v>50</v>
      </c>
      <c r="X858" s="17" t="str">
        <f>IF(ISNUMBER(SEARCH("tag",Table3[[#This Row],[Notes]])), "Yes", "No")</f>
        <v>No</v>
      </c>
      <c r="Y858" s="17" t="str">
        <f>IF(Table3[[#This Row],[Column11]]="yes","tags included","Auto:")</f>
        <v>Auto:</v>
      </c>
      <c r="Z8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Row],[TagOrderMethod]]="Auto:",IF(U858&gt;0,U858,IF(COUNTBLANK(L858:S858)=8,"",(IF(Table3[[#This Row],[Column11]]&lt;&gt;"no",Table3[[#This Row],[Size]]*(SUM(Table3[[#This Row],[Date 1]:[Date 8]])),"")))),""))),(Table3[[#This Row],[Bundle]])),"")</f>
        <v/>
      </c>
      <c r="AB858" s="94" t="str">
        <f t="shared" si="14"/>
        <v/>
      </c>
      <c r="AC858" s="75"/>
      <c r="AD858" s="42"/>
      <c r="AE858" s="43"/>
      <c r="AF858" s="44"/>
      <c r="AG858" s="134" t="s">
        <v>21</v>
      </c>
      <c r="AH858" s="134" t="s">
        <v>21</v>
      </c>
      <c r="AI858" s="134" t="s">
        <v>21</v>
      </c>
      <c r="AJ858" s="134" t="s">
        <v>21</v>
      </c>
      <c r="AK858" s="134" t="s">
        <v>21</v>
      </c>
      <c r="AL858" s="134" t="s">
        <v>3062</v>
      </c>
      <c r="AM858" s="134" t="b">
        <f>IF(AND(Table3[[#This Row],[Column68]]=TRUE,COUNTBLANK(Table3[[#This Row],[Date 1]:[Date 8]])=8),TRUE,FALSE)</f>
        <v>0</v>
      </c>
      <c r="AN858" s="134" t="b">
        <f>COUNTIF(Table3[[#This Row],[512]:[51]],"yes")&gt;0</f>
        <v>0</v>
      </c>
      <c r="AO858" s="45" t="str">
        <f>IF(Table3[[#This Row],[512]]="yes",Table3[[#This Row],[Column1]],"")</f>
        <v/>
      </c>
      <c r="AP858" s="45" t="str">
        <f>IF(Table3[[#This Row],[250]]="yes",Table3[[#This Row],[Column1.5]],"")</f>
        <v/>
      </c>
      <c r="AQ858" s="45" t="str">
        <f>IF(Table3[[#This Row],[288]]="yes",Table3[[#This Row],[Column2]],"")</f>
        <v/>
      </c>
      <c r="AR858" s="45" t="str">
        <f>IF(Table3[[#This Row],[144]]="yes",Table3[[#This Row],[Column3]],"")</f>
        <v/>
      </c>
      <c r="AS858" s="45" t="str">
        <f>IF(Table3[[#This Row],[26]]="yes",Table3[[#This Row],[Column4]],"")</f>
        <v/>
      </c>
      <c r="AT858" s="45" t="str">
        <f>IF(Table3[[#This Row],[51]]="yes",Table3[[#This Row],[Column5]],"")</f>
        <v/>
      </c>
      <c r="AU858" s="29" t="str">
        <f>IF(COUNTBLANK(Table3[[#This Row],[Date 1]:[Date 8]])=7,IF(Table3[[#This Row],[Column9]]&lt;&gt;"",IF(SUM(L858:S858)&lt;&gt;0,Table3[[#This Row],[Column9]],""),""),(SUBSTITUTE(TRIM(SUBSTITUTE(AO858&amp;","&amp;AP858&amp;","&amp;AQ858&amp;","&amp;AR858&amp;","&amp;AS858&amp;","&amp;AT858&amp;",",","," "))," ",", ")))</f>
        <v/>
      </c>
      <c r="AV858" s="35" t="str">
        <f>IF(COUNTBLANK(L858:AC858)&lt;&gt;13,IF(Table3[[#This Row],[Comments]]="Please order in multiples of 20. Minimum order of 100.",IF(COUNTBLANK(Table3[[#This Row],[Date 1]:[Order]])=12,"",1),1),IF(OR(F858="yes",G858="yes",H858="yes",I858="yes",J858="yes",K858="yes"="yes"),1,""))</f>
        <v/>
      </c>
    </row>
    <row r="859" spans="2:48" ht="36" thickBot="1" x14ac:dyDescent="0.4">
      <c r="B859" s="164">
        <v>805</v>
      </c>
      <c r="C859" s="16" t="s">
        <v>3370</v>
      </c>
      <c r="D859" s="32" t="s">
        <v>3390</v>
      </c>
      <c r="E859" s="118"/>
      <c r="F859" s="119" t="s">
        <v>21</v>
      </c>
      <c r="G859" s="30" t="s">
        <v>21</v>
      </c>
      <c r="H859" s="30" t="s">
        <v>21</v>
      </c>
      <c r="I859" s="30" t="s">
        <v>21</v>
      </c>
      <c r="J859" s="30" t="s">
        <v>21</v>
      </c>
      <c r="K859" s="30" t="s">
        <v>128</v>
      </c>
      <c r="L859" s="22"/>
      <c r="M859" s="20"/>
      <c r="N859" s="20"/>
      <c r="O859" s="20"/>
      <c r="P859" s="20"/>
      <c r="Q859" s="20"/>
      <c r="R859" s="20"/>
      <c r="S859" s="120"/>
      <c r="T859" s="181" t="str">
        <f>Table3[[#This Row],[Column12]]</f>
        <v>Auto:</v>
      </c>
      <c r="U859" s="25"/>
      <c r="V859" s="51" t="str">
        <f>IF(Table3[[#This Row],[TagOrderMethod]]="Ratio:","plants per 1 tag",IF(Table3[[#This Row],[TagOrderMethod]]="tags included","",IF(Table3[[#This Row],[TagOrderMethod]]="Qty:","tags",IF(Table3[[#This Row],[TagOrderMethod]]="Auto:",IF(U859&lt;&gt;"","tags","")))))</f>
        <v/>
      </c>
      <c r="W859" s="17">
        <v>50</v>
      </c>
      <c r="X859" s="17" t="str">
        <f>IF(ISNUMBER(SEARCH("tag",Table3[[#This Row],[Notes]])), "Yes", "No")</f>
        <v>No</v>
      </c>
      <c r="Y859" s="17" t="str">
        <f>IF(Table3[[#This Row],[Column11]]="yes","tags included","Auto:")</f>
        <v>Auto:</v>
      </c>
      <c r="Z8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Row],[TagOrderMethod]]="Auto:",IF(U859&gt;0,U859,IF(COUNTBLANK(L859:S859)=8,"",(IF(Table3[[#This Row],[Column11]]&lt;&gt;"no",Table3[[#This Row],[Size]]*(SUM(Table3[[#This Row],[Date 1]:[Date 8]])),"")))),""))),(Table3[[#This Row],[Bundle]])),"")</f>
        <v/>
      </c>
      <c r="AB859" s="94" t="str">
        <f t="shared" si="14"/>
        <v/>
      </c>
      <c r="AC859" s="75"/>
      <c r="AD859" s="42"/>
      <c r="AE859" s="43"/>
      <c r="AF859" s="44"/>
      <c r="AG859" s="134" t="s">
        <v>21</v>
      </c>
      <c r="AH859" s="134" t="s">
        <v>21</v>
      </c>
      <c r="AI859" s="134" t="s">
        <v>21</v>
      </c>
      <c r="AJ859" s="134" t="s">
        <v>21</v>
      </c>
      <c r="AK859" s="134" t="s">
        <v>21</v>
      </c>
      <c r="AL859" s="134" t="s">
        <v>1217</v>
      </c>
      <c r="AM859" s="134" t="b">
        <f>IF(AND(Table3[[#This Row],[Column68]]=TRUE,COUNTBLANK(Table3[[#This Row],[Date 1]:[Date 8]])=8),TRUE,FALSE)</f>
        <v>0</v>
      </c>
      <c r="AN859" s="134" t="b">
        <f>COUNTIF(Table3[[#This Row],[512]:[51]],"yes")&gt;0</f>
        <v>0</v>
      </c>
      <c r="AO859" s="45" t="str">
        <f>IF(Table3[[#This Row],[512]]="yes",Table3[[#This Row],[Column1]],"")</f>
        <v/>
      </c>
      <c r="AP859" s="45" t="str">
        <f>IF(Table3[[#This Row],[250]]="yes",Table3[[#This Row],[Column1.5]],"")</f>
        <v/>
      </c>
      <c r="AQ859" s="45" t="str">
        <f>IF(Table3[[#This Row],[288]]="yes",Table3[[#This Row],[Column2]],"")</f>
        <v/>
      </c>
      <c r="AR859" s="45" t="str">
        <f>IF(Table3[[#This Row],[144]]="yes",Table3[[#This Row],[Column3]],"")</f>
        <v/>
      </c>
      <c r="AS859" s="45" t="str">
        <f>IF(Table3[[#This Row],[26]]="yes",Table3[[#This Row],[Column4]],"")</f>
        <v/>
      </c>
      <c r="AT859" s="45" t="str">
        <f>IF(Table3[[#This Row],[51]]="yes",Table3[[#This Row],[Column5]],"")</f>
        <v/>
      </c>
      <c r="AU859" s="29" t="str">
        <f>IF(COUNTBLANK(Table3[[#This Row],[Date 1]:[Date 8]])=7,IF(Table3[[#This Row],[Column9]]&lt;&gt;"",IF(SUM(L859:S859)&lt;&gt;0,Table3[[#This Row],[Column9]],""),""),(SUBSTITUTE(TRIM(SUBSTITUTE(AO859&amp;","&amp;AP859&amp;","&amp;AQ859&amp;","&amp;AR859&amp;","&amp;AS859&amp;","&amp;AT859&amp;",",","," "))," ",", ")))</f>
        <v/>
      </c>
      <c r="AV859" s="35" t="str">
        <f>IF(COUNTBLANK(L859:AC859)&lt;&gt;13,IF(Table3[[#This Row],[Comments]]="Please order in multiples of 20. Minimum order of 100.",IF(COUNTBLANK(Table3[[#This Row],[Date 1]:[Order]])=12,"",1),1),IF(OR(F859="yes",G859="yes",H859="yes",I859="yes",J859="yes",K859="yes"="yes"),1,""))</f>
        <v/>
      </c>
    </row>
    <row r="860" spans="2:48" ht="36" thickBot="1" x14ac:dyDescent="0.4">
      <c r="B860" s="164">
        <v>810</v>
      </c>
      <c r="C860" s="16" t="s">
        <v>3370</v>
      </c>
      <c r="D860" s="32" t="s">
        <v>2382</v>
      </c>
      <c r="E860" s="118"/>
      <c r="F860" s="119" t="s">
        <v>21</v>
      </c>
      <c r="G860" s="30" t="s">
        <v>21</v>
      </c>
      <c r="H860" s="30" t="s">
        <v>21</v>
      </c>
      <c r="I860" s="30" t="s">
        <v>21</v>
      </c>
      <c r="J860" s="30" t="s">
        <v>21</v>
      </c>
      <c r="K860" s="30" t="s">
        <v>128</v>
      </c>
      <c r="L860" s="22"/>
      <c r="M860" s="20"/>
      <c r="N860" s="20"/>
      <c r="O860" s="20"/>
      <c r="P860" s="20"/>
      <c r="Q860" s="20"/>
      <c r="R860" s="20"/>
      <c r="S860" s="120"/>
      <c r="T860" s="181" t="str">
        <f>Table3[[#This Row],[Column12]]</f>
        <v>Auto:</v>
      </c>
      <c r="U860" s="25"/>
      <c r="V860" s="51" t="str">
        <f>IF(Table3[[#This Row],[TagOrderMethod]]="Ratio:","plants per 1 tag",IF(Table3[[#This Row],[TagOrderMethod]]="tags included","",IF(Table3[[#This Row],[TagOrderMethod]]="Qty:","tags",IF(Table3[[#This Row],[TagOrderMethod]]="Auto:",IF(U860&lt;&gt;"","tags","")))))</f>
        <v/>
      </c>
      <c r="W860" s="17">
        <v>50</v>
      </c>
      <c r="X860" s="17" t="str">
        <f>IF(ISNUMBER(SEARCH("tag",Table3[[#This Row],[Notes]])), "Yes", "No")</f>
        <v>No</v>
      </c>
      <c r="Y860" s="17" t="str">
        <f>IF(Table3[[#This Row],[Column11]]="yes","tags included","Auto:")</f>
        <v>Auto:</v>
      </c>
      <c r="Z8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Row],[TagOrderMethod]]="Auto:",IF(U860&gt;0,U860,IF(COUNTBLANK(L860:S860)=8,"",(IF(Table3[[#This Row],[Column11]]&lt;&gt;"no",Table3[[#This Row],[Size]]*(SUM(Table3[[#This Row],[Date 1]:[Date 8]])),"")))),""))),(Table3[[#This Row],[Bundle]])),"")</f>
        <v/>
      </c>
      <c r="AB860" s="94" t="str">
        <f t="shared" si="14"/>
        <v/>
      </c>
      <c r="AC860" s="75"/>
      <c r="AD860" s="42"/>
      <c r="AE860" s="43"/>
      <c r="AF860" s="44"/>
      <c r="AG860" s="134" t="s">
        <v>21</v>
      </c>
      <c r="AH860" s="134" t="s">
        <v>21</v>
      </c>
      <c r="AI860" s="134" t="s">
        <v>21</v>
      </c>
      <c r="AJ860" s="134" t="s">
        <v>21</v>
      </c>
      <c r="AK860" s="134" t="s">
        <v>21</v>
      </c>
      <c r="AL860" s="134" t="s">
        <v>275</v>
      </c>
      <c r="AM860" s="134" t="b">
        <f>IF(AND(Table3[[#This Row],[Column68]]=TRUE,COUNTBLANK(Table3[[#This Row],[Date 1]:[Date 8]])=8),TRUE,FALSE)</f>
        <v>0</v>
      </c>
      <c r="AN860" s="134" t="b">
        <f>COUNTIF(Table3[[#This Row],[512]:[51]],"yes")&gt;0</f>
        <v>0</v>
      </c>
      <c r="AO860" s="45" t="str">
        <f>IF(Table3[[#This Row],[512]]="yes",Table3[[#This Row],[Column1]],"")</f>
        <v/>
      </c>
      <c r="AP860" s="45" t="str">
        <f>IF(Table3[[#This Row],[250]]="yes",Table3[[#This Row],[Column1.5]],"")</f>
        <v/>
      </c>
      <c r="AQ860" s="45" t="str">
        <f>IF(Table3[[#This Row],[288]]="yes",Table3[[#This Row],[Column2]],"")</f>
        <v/>
      </c>
      <c r="AR860" s="45" t="str">
        <f>IF(Table3[[#This Row],[144]]="yes",Table3[[#This Row],[Column3]],"")</f>
        <v/>
      </c>
      <c r="AS860" s="45" t="str">
        <f>IF(Table3[[#This Row],[26]]="yes",Table3[[#This Row],[Column4]],"")</f>
        <v/>
      </c>
      <c r="AT860" s="45" t="str">
        <f>IF(Table3[[#This Row],[51]]="yes",Table3[[#This Row],[Column5]],"")</f>
        <v/>
      </c>
      <c r="AU860" s="29" t="str">
        <f>IF(COUNTBLANK(Table3[[#This Row],[Date 1]:[Date 8]])=7,IF(Table3[[#This Row],[Column9]]&lt;&gt;"",IF(SUM(L860:S860)&lt;&gt;0,Table3[[#This Row],[Column9]],""),""),(SUBSTITUTE(TRIM(SUBSTITUTE(AO860&amp;","&amp;AP860&amp;","&amp;AQ860&amp;","&amp;AR860&amp;","&amp;AS860&amp;","&amp;AT860&amp;",",","," "))," ",", ")))</f>
        <v/>
      </c>
      <c r="AV860" s="35" t="str">
        <f>IF(COUNTBLANK(L860:AC860)&lt;&gt;13,IF(Table3[[#This Row],[Comments]]="Please order in multiples of 20. Minimum order of 100.",IF(COUNTBLANK(Table3[[#This Row],[Date 1]:[Order]])=12,"",1),1),IF(OR(F860="yes",G860="yes",H860="yes",I860="yes",J860="yes",K860="yes"="yes"),1,""))</f>
        <v/>
      </c>
    </row>
    <row r="861" spans="2:48" ht="36" thickBot="1" x14ac:dyDescent="0.4">
      <c r="B861" s="164">
        <v>815</v>
      </c>
      <c r="C861" s="16" t="s">
        <v>3370</v>
      </c>
      <c r="D861" s="32" t="s">
        <v>2383</v>
      </c>
      <c r="E861" s="118"/>
      <c r="F861" s="119" t="s">
        <v>21</v>
      </c>
      <c r="G861" s="30" t="s">
        <v>21</v>
      </c>
      <c r="H861" s="30" t="s">
        <v>21</v>
      </c>
      <c r="I861" s="30" t="s">
        <v>21</v>
      </c>
      <c r="J861" s="30" t="s">
        <v>21</v>
      </c>
      <c r="K861" s="30" t="s">
        <v>128</v>
      </c>
      <c r="L861" s="22"/>
      <c r="M861" s="20"/>
      <c r="N861" s="20"/>
      <c r="O861" s="20"/>
      <c r="P861" s="20"/>
      <c r="Q861" s="20"/>
      <c r="R861" s="20"/>
      <c r="S861" s="120"/>
      <c r="T861" s="181" t="str">
        <f>Table3[[#This Row],[Column12]]</f>
        <v>Auto:</v>
      </c>
      <c r="U861" s="25"/>
      <c r="V861" s="51" t="str">
        <f>IF(Table3[[#This Row],[TagOrderMethod]]="Ratio:","plants per 1 tag",IF(Table3[[#This Row],[TagOrderMethod]]="tags included","",IF(Table3[[#This Row],[TagOrderMethod]]="Qty:","tags",IF(Table3[[#This Row],[TagOrderMethod]]="Auto:",IF(U861&lt;&gt;"","tags","")))))</f>
        <v/>
      </c>
      <c r="W861" s="17">
        <v>50</v>
      </c>
      <c r="X861" s="17" t="str">
        <f>IF(ISNUMBER(SEARCH("tag",Table3[[#This Row],[Notes]])), "Yes", "No")</f>
        <v>No</v>
      </c>
      <c r="Y861" s="17" t="str">
        <f>IF(Table3[[#This Row],[Column11]]="yes","tags included","Auto:")</f>
        <v>Auto:</v>
      </c>
      <c r="Z8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Row],[TagOrderMethod]]="Auto:",IF(U861&gt;0,U861,IF(COUNTBLANK(L861:S861)=8,"",(IF(Table3[[#This Row],[Column11]]&lt;&gt;"no",Table3[[#This Row],[Size]]*(SUM(Table3[[#This Row],[Date 1]:[Date 8]])),"")))),""))),(Table3[[#This Row],[Bundle]])),"")</f>
        <v/>
      </c>
      <c r="AB861" s="94" t="str">
        <f t="shared" si="14"/>
        <v/>
      </c>
      <c r="AC861" s="75"/>
      <c r="AD861" s="42"/>
      <c r="AE861" s="43"/>
      <c r="AF861" s="44"/>
      <c r="AG861" s="134" t="s">
        <v>21</v>
      </c>
      <c r="AH861" s="134" t="s">
        <v>21</v>
      </c>
      <c r="AI861" s="134" t="s">
        <v>21</v>
      </c>
      <c r="AJ861" s="134" t="s">
        <v>21</v>
      </c>
      <c r="AK861" s="134" t="s">
        <v>21</v>
      </c>
      <c r="AL861" s="134" t="s">
        <v>3063</v>
      </c>
      <c r="AM861" s="134" t="b">
        <f>IF(AND(Table3[[#This Row],[Column68]]=TRUE,COUNTBLANK(Table3[[#This Row],[Date 1]:[Date 8]])=8),TRUE,FALSE)</f>
        <v>0</v>
      </c>
      <c r="AN861" s="134" t="b">
        <f>COUNTIF(Table3[[#This Row],[512]:[51]],"yes")&gt;0</f>
        <v>0</v>
      </c>
      <c r="AO861" s="45" t="str">
        <f>IF(Table3[[#This Row],[512]]="yes",Table3[[#This Row],[Column1]],"")</f>
        <v/>
      </c>
      <c r="AP861" s="45" t="str">
        <f>IF(Table3[[#This Row],[250]]="yes",Table3[[#This Row],[Column1.5]],"")</f>
        <v/>
      </c>
      <c r="AQ861" s="45" t="str">
        <f>IF(Table3[[#This Row],[288]]="yes",Table3[[#This Row],[Column2]],"")</f>
        <v/>
      </c>
      <c r="AR861" s="45" t="str">
        <f>IF(Table3[[#This Row],[144]]="yes",Table3[[#This Row],[Column3]],"")</f>
        <v/>
      </c>
      <c r="AS861" s="45" t="str">
        <f>IF(Table3[[#This Row],[26]]="yes",Table3[[#This Row],[Column4]],"")</f>
        <v/>
      </c>
      <c r="AT861" s="45" t="str">
        <f>IF(Table3[[#This Row],[51]]="yes",Table3[[#This Row],[Column5]],"")</f>
        <v/>
      </c>
      <c r="AU861" s="29" t="str">
        <f>IF(COUNTBLANK(Table3[[#This Row],[Date 1]:[Date 8]])=7,IF(Table3[[#This Row],[Column9]]&lt;&gt;"",IF(SUM(L861:S861)&lt;&gt;0,Table3[[#This Row],[Column9]],""),""),(SUBSTITUTE(TRIM(SUBSTITUTE(AO861&amp;","&amp;AP861&amp;","&amp;AQ861&amp;","&amp;AR861&amp;","&amp;AS861&amp;","&amp;AT861&amp;",",","," "))," ",", ")))</f>
        <v/>
      </c>
      <c r="AV861" s="35" t="str">
        <f>IF(COUNTBLANK(L861:AC861)&lt;&gt;13,IF(Table3[[#This Row],[Comments]]="Please order in multiples of 20. Minimum order of 100.",IF(COUNTBLANK(Table3[[#This Row],[Date 1]:[Order]])=12,"",1),1),IF(OR(F861="yes",G861="yes",H861="yes",I861="yes",J861="yes",K861="yes"="yes"),1,""))</f>
        <v/>
      </c>
    </row>
    <row r="862" spans="2:48" ht="36" thickBot="1" x14ac:dyDescent="0.4">
      <c r="B862" s="164">
        <v>820</v>
      </c>
      <c r="C862" s="16" t="s">
        <v>3370</v>
      </c>
      <c r="D862" s="32" t="s">
        <v>2384</v>
      </c>
      <c r="E862" s="118"/>
      <c r="F862" s="119" t="s">
        <v>21</v>
      </c>
      <c r="G862" s="30" t="s">
        <v>21</v>
      </c>
      <c r="H862" s="30" t="s">
        <v>21</v>
      </c>
      <c r="I862" s="30" t="s">
        <v>21</v>
      </c>
      <c r="J862" s="30" t="s">
        <v>21</v>
      </c>
      <c r="K862" s="30" t="s">
        <v>128</v>
      </c>
      <c r="L862" s="22"/>
      <c r="M862" s="20"/>
      <c r="N862" s="20"/>
      <c r="O862" s="20"/>
      <c r="P862" s="20"/>
      <c r="Q862" s="20"/>
      <c r="R862" s="20"/>
      <c r="S862" s="120"/>
      <c r="T862" s="181" t="str">
        <f>Table3[[#This Row],[Column12]]</f>
        <v>Auto:</v>
      </c>
      <c r="U862" s="25"/>
      <c r="V862" s="51" t="str">
        <f>IF(Table3[[#This Row],[TagOrderMethod]]="Ratio:","plants per 1 tag",IF(Table3[[#This Row],[TagOrderMethod]]="tags included","",IF(Table3[[#This Row],[TagOrderMethod]]="Qty:","tags",IF(Table3[[#This Row],[TagOrderMethod]]="Auto:",IF(U862&lt;&gt;"","tags","")))))</f>
        <v/>
      </c>
      <c r="W862" s="17">
        <v>50</v>
      </c>
      <c r="X862" s="17" t="str">
        <f>IF(ISNUMBER(SEARCH("tag",Table3[[#This Row],[Notes]])), "Yes", "No")</f>
        <v>No</v>
      </c>
      <c r="Y862" s="17" t="str">
        <f>IF(Table3[[#This Row],[Column11]]="yes","tags included","Auto:")</f>
        <v>Auto:</v>
      </c>
      <c r="Z8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Row],[TagOrderMethod]]="Auto:",IF(U862&gt;0,U862,IF(COUNTBLANK(L862:S862)=8,"",(IF(Table3[[#This Row],[Column11]]&lt;&gt;"no",Table3[[#This Row],[Size]]*(SUM(Table3[[#This Row],[Date 1]:[Date 8]])),"")))),""))),(Table3[[#This Row],[Bundle]])),"")</f>
        <v/>
      </c>
      <c r="AB862" s="94" t="str">
        <f t="shared" si="14"/>
        <v/>
      </c>
      <c r="AC862" s="75"/>
      <c r="AD862" s="42"/>
      <c r="AE862" s="43"/>
      <c r="AF862" s="44"/>
      <c r="AG862" s="134" t="s">
        <v>21</v>
      </c>
      <c r="AH862" s="134" t="s">
        <v>21</v>
      </c>
      <c r="AI862" s="134" t="s">
        <v>21</v>
      </c>
      <c r="AJ862" s="134" t="s">
        <v>21</v>
      </c>
      <c r="AK862" s="134" t="s">
        <v>21</v>
      </c>
      <c r="AL862" s="134" t="s">
        <v>3064</v>
      </c>
      <c r="AM862" s="134" t="b">
        <f>IF(AND(Table3[[#This Row],[Column68]]=TRUE,COUNTBLANK(Table3[[#This Row],[Date 1]:[Date 8]])=8),TRUE,FALSE)</f>
        <v>0</v>
      </c>
      <c r="AN862" s="134" t="b">
        <f>COUNTIF(Table3[[#This Row],[512]:[51]],"yes")&gt;0</f>
        <v>0</v>
      </c>
      <c r="AO862" s="45" t="str">
        <f>IF(Table3[[#This Row],[512]]="yes",Table3[[#This Row],[Column1]],"")</f>
        <v/>
      </c>
      <c r="AP862" s="45" t="str">
        <f>IF(Table3[[#This Row],[250]]="yes",Table3[[#This Row],[Column1.5]],"")</f>
        <v/>
      </c>
      <c r="AQ862" s="45" t="str">
        <f>IF(Table3[[#This Row],[288]]="yes",Table3[[#This Row],[Column2]],"")</f>
        <v/>
      </c>
      <c r="AR862" s="45" t="str">
        <f>IF(Table3[[#This Row],[144]]="yes",Table3[[#This Row],[Column3]],"")</f>
        <v/>
      </c>
      <c r="AS862" s="45" t="str">
        <f>IF(Table3[[#This Row],[26]]="yes",Table3[[#This Row],[Column4]],"")</f>
        <v/>
      </c>
      <c r="AT862" s="45" t="str">
        <f>IF(Table3[[#This Row],[51]]="yes",Table3[[#This Row],[Column5]],"")</f>
        <v/>
      </c>
      <c r="AU862" s="29" t="str">
        <f>IF(COUNTBLANK(Table3[[#This Row],[Date 1]:[Date 8]])=7,IF(Table3[[#This Row],[Column9]]&lt;&gt;"",IF(SUM(L862:S862)&lt;&gt;0,Table3[[#This Row],[Column9]],""),""),(SUBSTITUTE(TRIM(SUBSTITUTE(AO862&amp;","&amp;AP862&amp;","&amp;AQ862&amp;","&amp;AR862&amp;","&amp;AS862&amp;","&amp;AT862&amp;",",","," "))," ",", ")))</f>
        <v/>
      </c>
      <c r="AV862" s="35" t="str">
        <f>IF(COUNTBLANK(L862:AC862)&lt;&gt;13,IF(Table3[[#This Row],[Comments]]="Please order in multiples of 20. Minimum order of 100.",IF(COUNTBLANK(Table3[[#This Row],[Date 1]:[Order]])=12,"",1),1),IF(OR(F862="yes",G862="yes",H862="yes",I862="yes",J862="yes",K862="yes"="yes"),1,""))</f>
        <v/>
      </c>
    </row>
    <row r="863" spans="2:48" ht="36" thickBot="1" x14ac:dyDescent="0.4">
      <c r="B863" s="164">
        <v>825</v>
      </c>
      <c r="C863" s="16" t="s">
        <v>3370</v>
      </c>
      <c r="D863" s="32" t="s">
        <v>2385</v>
      </c>
      <c r="E863" s="118"/>
      <c r="F863" s="119" t="s">
        <v>21</v>
      </c>
      <c r="G863" s="30" t="s">
        <v>21</v>
      </c>
      <c r="H863" s="30" t="s">
        <v>21</v>
      </c>
      <c r="I863" s="30" t="s">
        <v>21</v>
      </c>
      <c r="J863" s="30" t="s">
        <v>21</v>
      </c>
      <c r="K863" s="30" t="s">
        <v>128</v>
      </c>
      <c r="L863" s="22"/>
      <c r="M863" s="20"/>
      <c r="N863" s="20"/>
      <c r="O863" s="20"/>
      <c r="P863" s="20"/>
      <c r="Q863" s="20"/>
      <c r="R863" s="20"/>
      <c r="S863" s="120"/>
      <c r="T863" s="181" t="str">
        <f>Table3[[#This Row],[Column12]]</f>
        <v>Auto:</v>
      </c>
      <c r="U863" s="25"/>
      <c r="V863" s="51" t="str">
        <f>IF(Table3[[#This Row],[TagOrderMethod]]="Ratio:","plants per 1 tag",IF(Table3[[#This Row],[TagOrderMethod]]="tags included","",IF(Table3[[#This Row],[TagOrderMethod]]="Qty:","tags",IF(Table3[[#This Row],[TagOrderMethod]]="Auto:",IF(U863&lt;&gt;"","tags","")))))</f>
        <v/>
      </c>
      <c r="W863" s="17">
        <v>50</v>
      </c>
      <c r="X863" s="17" t="str">
        <f>IF(ISNUMBER(SEARCH("tag",Table3[[#This Row],[Notes]])), "Yes", "No")</f>
        <v>No</v>
      </c>
      <c r="Y863" s="17" t="str">
        <f>IF(Table3[[#This Row],[Column11]]="yes","tags included","Auto:")</f>
        <v>Auto:</v>
      </c>
      <c r="Z8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Row],[TagOrderMethod]]="Auto:",IF(U863&gt;0,U863,IF(COUNTBLANK(L863:S863)=8,"",(IF(Table3[[#This Row],[Column11]]&lt;&gt;"no",Table3[[#This Row],[Size]]*(SUM(Table3[[#This Row],[Date 1]:[Date 8]])),"")))),""))),(Table3[[#This Row],[Bundle]])),"")</f>
        <v/>
      </c>
      <c r="AB863" s="94" t="str">
        <f t="shared" si="14"/>
        <v/>
      </c>
      <c r="AC863" s="75"/>
      <c r="AD863" s="42"/>
      <c r="AE863" s="43"/>
      <c r="AF863" s="44"/>
      <c r="AG863" s="134" t="s">
        <v>21</v>
      </c>
      <c r="AH863" s="134" t="s">
        <v>21</v>
      </c>
      <c r="AI863" s="134" t="s">
        <v>21</v>
      </c>
      <c r="AJ863" s="134" t="s">
        <v>21</v>
      </c>
      <c r="AK863" s="134" t="s">
        <v>21</v>
      </c>
      <c r="AL863" s="134" t="s">
        <v>3065</v>
      </c>
      <c r="AM863" s="134" t="b">
        <f>IF(AND(Table3[[#This Row],[Column68]]=TRUE,COUNTBLANK(Table3[[#This Row],[Date 1]:[Date 8]])=8),TRUE,FALSE)</f>
        <v>0</v>
      </c>
      <c r="AN863" s="134" t="b">
        <f>COUNTIF(Table3[[#This Row],[512]:[51]],"yes")&gt;0</f>
        <v>0</v>
      </c>
      <c r="AO863" s="45" t="str">
        <f>IF(Table3[[#This Row],[512]]="yes",Table3[[#This Row],[Column1]],"")</f>
        <v/>
      </c>
      <c r="AP863" s="45" t="str">
        <f>IF(Table3[[#This Row],[250]]="yes",Table3[[#This Row],[Column1.5]],"")</f>
        <v/>
      </c>
      <c r="AQ863" s="45" t="str">
        <f>IF(Table3[[#This Row],[288]]="yes",Table3[[#This Row],[Column2]],"")</f>
        <v/>
      </c>
      <c r="AR863" s="45" t="str">
        <f>IF(Table3[[#This Row],[144]]="yes",Table3[[#This Row],[Column3]],"")</f>
        <v/>
      </c>
      <c r="AS863" s="45" t="str">
        <f>IF(Table3[[#This Row],[26]]="yes",Table3[[#This Row],[Column4]],"")</f>
        <v/>
      </c>
      <c r="AT863" s="45" t="str">
        <f>IF(Table3[[#This Row],[51]]="yes",Table3[[#This Row],[Column5]],"")</f>
        <v/>
      </c>
      <c r="AU863" s="29" t="str">
        <f>IF(COUNTBLANK(Table3[[#This Row],[Date 1]:[Date 8]])=7,IF(Table3[[#This Row],[Column9]]&lt;&gt;"",IF(SUM(L863:S863)&lt;&gt;0,Table3[[#This Row],[Column9]],""),""),(SUBSTITUTE(TRIM(SUBSTITUTE(AO863&amp;","&amp;AP863&amp;","&amp;AQ863&amp;","&amp;AR863&amp;","&amp;AS863&amp;","&amp;AT863&amp;",",","," "))," ",", ")))</f>
        <v/>
      </c>
      <c r="AV863" s="35" t="str">
        <f>IF(COUNTBLANK(L863:AC863)&lt;&gt;13,IF(Table3[[#This Row],[Comments]]="Please order in multiples of 20. Minimum order of 100.",IF(COUNTBLANK(Table3[[#This Row],[Date 1]:[Order]])=12,"",1),1),IF(OR(F863="yes",G863="yes",H863="yes",I863="yes",J863="yes",K863="yes"="yes"),1,""))</f>
        <v/>
      </c>
    </row>
    <row r="864" spans="2:48" ht="36" thickBot="1" x14ac:dyDescent="0.4">
      <c r="B864" s="164">
        <v>830</v>
      </c>
      <c r="C864" s="16" t="s">
        <v>3370</v>
      </c>
      <c r="D864" s="32" t="s">
        <v>1351</v>
      </c>
      <c r="E864" s="118"/>
      <c r="F864" s="119" t="s">
        <v>21</v>
      </c>
      <c r="G864" s="30" t="s">
        <v>21</v>
      </c>
      <c r="H864" s="30" t="s">
        <v>21</v>
      </c>
      <c r="I864" s="30" t="s">
        <v>21</v>
      </c>
      <c r="J864" s="30" t="s">
        <v>21</v>
      </c>
      <c r="K864" s="30" t="s">
        <v>128</v>
      </c>
      <c r="L864" s="22"/>
      <c r="M864" s="20"/>
      <c r="N864" s="20"/>
      <c r="O864" s="20"/>
      <c r="P864" s="20"/>
      <c r="Q864" s="20"/>
      <c r="R864" s="20"/>
      <c r="S864" s="120"/>
      <c r="T864" s="181" t="str">
        <f>Table3[[#This Row],[Column12]]</f>
        <v>Auto:</v>
      </c>
      <c r="U864" s="25"/>
      <c r="V864" s="51" t="str">
        <f>IF(Table3[[#This Row],[TagOrderMethod]]="Ratio:","plants per 1 tag",IF(Table3[[#This Row],[TagOrderMethod]]="tags included","",IF(Table3[[#This Row],[TagOrderMethod]]="Qty:","tags",IF(Table3[[#This Row],[TagOrderMethod]]="Auto:",IF(U864&lt;&gt;"","tags","")))))</f>
        <v/>
      </c>
      <c r="W864" s="17">
        <v>50</v>
      </c>
      <c r="X864" s="17" t="str">
        <f>IF(ISNUMBER(SEARCH("tag",Table3[[#This Row],[Notes]])), "Yes", "No")</f>
        <v>No</v>
      </c>
      <c r="Y864" s="17" t="str">
        <f>IF(Table3[[#This Row],[Column11]]="yes","tags included","Auto:")</f>
        <v>Auto:</v>
      </c>
      <c r="Z8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Row],[TagOrderMethod]]="Auto:",IF(U864&gt;0,U864,IF(COUNTBLANK(L864:S864)=8,"",(IF(Table3[[#This Row],[Column11]]&lt;&gt;"no",Table3[[#This Row],[Size]]*(SUM(Table3[[#This Row],[Date 1]:[Date 8]])),"")))),""))),(Table3[[#This Row],[Bundle]])),"")</f>
        <v/>
      </c>
      <c r="AB864" s="94" t="str">
        <f t="shared" si="14"/>
        <v/>
      </c>
      <c r="AC864" s="75"/>
      <c r="AD864" s="42"/>
      <c r="AE864" s="43"/>
      <c r="AF864" s="44"/>
      <c r="AG864" s="134" t="s">
        <v>21</v>
      </c>
      <c r="AH864" s="134" t="s">
        <v>21</v>
      </c>
      <c r="AI864" s="134" t="s">
        <v>21</v>
      </c>
      <c r="AJ864" s="134" t="s">
        <v>21</v>
      </c>
      <c r="AK864" s="134" t="s">
        <v>21</v>
      </c>
      <c r="AL864" s="134" t="s">
        <v>3066</v>
      </c>
      <c r="AM864" s="134" t="b">
        <f>IF(AND(Table3[[#This Row],[Column68]]=TRUE,COUNTBLANK(Table3[[#This Row],[Date 1]:[Date 8]])=8),TRUE,FALSE)</f>
        <v>0</v>
      </c>
      <c r="AN864" s="134" t="b">
        <f>COUNTIF(Table3[[#This Row],[512]:[51]],"yes")&gt;0</f>
        <v>0</v>
      </c>
      <c r="AO864" s="45" t="str">
        <f>IF(Table3[[#This Row],[512]]="yes",Table3[[#This Row],[Column1]],"")</f>
        <v/>
      </c>
      <c r="AP864" s="45" t="str">
        <f>IF(Table3[[#This Row],[250]]="yes",Table3[[#This Row],[Column1.5]],"")</f>
        <v/>
      </c>
      <c r="AQ864" s="45" t="str">
        <f>IF(Table3[[#This Row],[288]]="yes",Table3[[#This Row],[Column2]],"")</f>
        <v/>
      </c>
      <c r="AR864" s="45" t="str">
        <f>IF(Table3[[#This Row],[144]]="yes",Table3[[#This Row],[Column3]],"")</f>
        <v/>
      </c>
      <c r="AS864" s="45" t="str">
        <f>IF(Table3[[#This Row],[26]]="yes",Table3[[#This Row],[Column4]],"")</f>
        <v/>
      </c>
      <c r="AT864" s="45" t="str">
        <f>IF(Table3[[#This Row],[51]]="yes",Table3[[#This Row],[Column5]],"")</f>
        <v/>
      </c>
      <c r="AU864" s="29" t="str">
        <f>IF(COUNTBLANK(Table3[[#This Row],[Date 1]:[Date 8]])=7,IF(Table3[[#This Row],[Column9]]&lt;&gt;"",IF(SUM(L864:S864)&lt;&gt;0,Table3[[#This Row],[Column9]],""),""),(SUBSTITUTE(TRIM(SUBSTITUTE(AO864&amp;","&amp;AP864&amp;","&amp;AQ864&amp;","&amp;AR864&amp;","&amp;AS864&amp;","&amp;AT864&amp;",",","," "))," ",", ")))</f>
        <v/>
      </c>
      <c r="AV864" s="35" t="str">
        <f>IF(COUNTBLANK(L864:AC864)&lt;&gt;13,IF(Table3[[#This Row],[Comments]]="Please order in multiples of 20. Minimum order of 100.",IF(COUNTBLANK(Table3[[#This Row],[Date 1]:[Order]])=12,"",1),1),IF(OR(F864="yes",G864="yes",H864="yes",I864="yes",J864="yes",K864="yes"="yes"),1,""))</f>
        <v/>
      </c>
    </row>
    <row r="865" spans="2:48" ht="36" thickBot="1" x14ac:dyDescent="0.4">
      <c r="B865" s="164">
        <v>835</v>
      </c>
      <c r="C865" s="16" t="s">
        <v>3370</v>
      </c>
      <c r="D865" s="32" t="s">
        <v>540</v>
      </c>
      <c r="E865" s="118"/>
      <c r="F865" s="119" t="s">
        <v>21</v>
      </c>
      <c r="G865" s="30" t="s">
        <v>21</v>
      </c>
      <c r="H865" s="30" t="s">
        <v>21</v>
      </c>
      <c r="I865" s="30" t="s">
        <v>128</v>
      </c>
      <c r="J865" s="30" t="s">
        <v>21</v>
      </c>
      <c r="K865" s="30" t="s">
        <v>128</v>
      </c>
      <c r="L865" s="22"/>
      <c r="M865" s="20"/>
      <c r="N865" s="20"/>
      <c r="O865" s="20"/>
      <c r="P865" s="20"/>
      <c r="Q865" s="20"/>
      <c r="R865" s="20"/>
      <c r="S865" s="120"/>
      <c r="T865" s="181" t="str">
        <f>Table3[[#This Row],[Column12]]</f>
        <v>Auto:</v>
      </c>
      <c r="U865" s="25"/>
      <c r="V865" s="51" t="str">
        <f>IF(Table3[[#This Row],[TagOrderMethod]]="Ratio:","plants per 1 tag",IF(Table3[[#This Row],[TagOrderMethod]]="tags included","",IF(Table3[[#This Row],[TagOrderMethod]]="Qty:","tags",IF(Table3[[#This Row],[TagOrderMethod]]="Auto:",IF(U865&lt;&gt;"","tags","")))))</f>
        <v/>
      </c>
      <c r="W865" s="17">
        <v>50</v>
      </c>
      <c r="X865" s="17" t="str">
        <f>IF(ISNUMBER(SEARCH("tag",Table3[[#This Row],[Notes]])), "Yes", "No")</f>
        <v>No</v>
      </c>
      <c r="Y865" s="17" t="str">
        <f>IF(Table3[[#This Row],[Column11]]="yes","tags included","Auto:")</f>
        <v>Auto:</v>
      </c>
      <c r="Z8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Row],[TagOrderMethod]]="Auto:",IF(U865&gt;0,U865,IF(COUNTBLANK(L865:S865)=8,"",(IF(Table3[[#This Row],[Column11]]&lt;&gt;"no",Table3[[#This Row],[Size]]*(SUM(Table3[[#This Row],[Date 1]:[Date 8]])),"")))),""))),(Table3[[#This Row],[Bundle]])),"")</f>
        <v/>
      </c>
      <c r="AB865" s="94" t="str">
        <f t="shared" si="14"/>
        <v/>
      </c>
      <c r="AC865" s="75"/>
      <c r="AD865" s="42"/>
      <c r="AE865" s="43"/>
      <c r="AF865" s="44"/>
      <c r="AG865" s="134" t="s">
        <v>21</v>
      </c>
      <c r="AH865" s="134" t="s">
        <v>21</v>
      </c>
      <c r="AI865" s="134" t="s">
        <v>21</v>
      </c>
      <c r="AJ865" s="134" t="s">
        <v>3067</v>
      </c>
      <c r="AK865" s="134" t="s">
        <v>21</v>
      </c>
      <c r="AL865" s="134" t="s">
        <v>3068</v>
      </c>
      <c r="AM865" s="134" t="b">
        <f>IF(AND(Table3[[#This Row],[Column68]]=TRUE,COUNTBLANK(Table3[[#This Row],[Date 1]:[Date 8]])=8),TRUE,FALSE)</f>
        <v>0</v>
      </c>
      <c r="AN865" s="134" t="b">
        <f>COUNTIF(Table3[[#This Row],[512]:[51]],"yes")&gt;0</f>
        <v>0</v>
      </c>
      <c r="AO865" s="45" t="str">
        <f>IF(Table3[[#This Row],[512]]="yes",Table3[[#This Row],[Column1]],"")</f>
        <v/>
      </c>
      <c r="AP865" s="45" t="str">
        <f>IF(Table3[[#This Row],[250]]="yes",Table3[[#This Row],[Column1.5]],"")</f>
        <v/>
      </c>
      <c r="AQ865" s="45" t="str">
        <f>IF(Table3[[#This Row],[288]]="yes",Table3[[#This Row],[Column2]],"")</f>
        <v/>
      </c>
      <c r="AR865" s="45" t="str">
        <f>IF(Table3[[#This Row],[144]]="yes",Table3[[#This Row],[Column3]],"")</f>
        <v/>
      </c>
      <c r="AS865" s="45" t="str">
        <f>IF(Table3[[#This Row],[26]]="yes",Table3[[#This Row],[Column4]],"")</f>
        <v/>
      </c>
      <c r="AT865" s="45" t="str">
        <f>IF(Table3[[#This Row],[51]]="yes",Table3[[#This Row],[Column5]],"")</f>
        <v/>
      </c>
      <c r="AU865" s="29" t="str">
        <f>IF(COUNTBLANK(Table3[[#This Row],[Date 1]:[Date 8]])=7,IF(Table3[[#This Row],[Column9]]&lt;&gt;"",IF(SUM(L865:S865)&lt;&gt;0,Table3[[#This Row],[Column9]],""),""),(SUBSTITUTE(TRIM(SUBSTITUTE(AO865&amp;","&amp;AP865&amp;","&amp;AQ865&amp;","&amp;AR865&amp;","&amp;AS865&amp;","&amp;AT865&amp;",",","," "))," ",", ")))</f>
        <v/>
      </c>
      <c r="AV865" s="35" t="str">
        <f>IF(COUNTBLANK(L865:AC865)&lt;&gt;13,IF(Table3[[#This Row],[Comments]]="Please order in multiples of 20. Minimum order of 100.",IF(COUNTBLANK(Table3[[#This Row],[Date 1]:[Order]])=12,"",1),1),IF(OR(F865="yes",G865="yes",H865="yes",I865="yes",J865="yes",K865="yes"="yes"),1,""))</f>
        <v/>
      </c>
    </row>
    <row r="866" spans="2:48" ht="36" thickBot="1" x14ac:dyDescent="0.4">
      <c r="B866" s="164">
        <v>840</v>
      </c>
      <c r="C866" s="16" t="s">
        <v>3370</v>
      </c>
      <c r="D866" s="32" t="s">
        <v>1646</v>
      </c>
      <c r="E866" s="118"/>
      <c r="F866" s="119" t="s">
        <v>21</v>
      </c>
      <c r="G866" s="30" t="s">
        <v>21</v>
      </c>
      <c r="H866" s="30" t="s">
        <v>21</v>
      </c>
      <c r="I866" s="30" t="s">
        <v>21</v>
      </c>
      <c r="J866" s="30" t="s">
        <v>21</v>
      </c>
      <c r="K866" s="30" t="s">
        <v>128</v>
      </c>
      <c r="L866" s="22"/>
      <c r="M866" s="20"/>
      <c r="N866" s="20"/>
      <c r="O866" s="20"/>
      <c r="P866" s="20"/>
      <c r="Q866" s="20"/>
      <c r="R866" s="20"/>
      <c r="S866" s="120"/>
      <c r="T866" s="181" t="str">
        <f>Table3[[#This Row],[Column12]]</f>
        <v>Auto:</v>
      </c>
      <c r="U866" s="25"/>
      <c r="V866" s="51" t="str">
        <f>IF(Table3[[#This Row],[TagOrderMethod]]="Ratio:","plants per 1 tag",IF(Table3[[#This Row],[TagOrderMethod]]="tags included","",IF(Table3[[#This Row],[TagOrderMethod]]="Qty:","tags",IF(Table3[[#This Row],[TagOrderMethod]]="Auto:",IF(U866&lt;&gt;"","tags","")))))</f>
        <v/>
      </c>
      <c r="W866" s="17">
        <v>50</v>
      </c>
      <c r="X866" s="17" t="str">
        <f>IF(ISNUMBER(SEARCH("tag",Table3[[#This Row],[Notes]])), "Yes", "No")</f>
        <v>No</v>
      </c>
      <c r="Y866" s="17" t="str">
        <f>IF(Table3[[#This Row],[Column11]]="yes","tags included","Auto:")</f>
        <v>Auto:</v>
      </c>
      <c r="Z8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Row],[TagOrderMethod]]="Auto:",IF(U866&gt;0,U866,IF(COUNTBLANK(L866:S866)=8,"",(IF(Table3[[#This Row],[Column11]]&lt;&gt;"no",Table3[[#This Row],[Size]]*(SUM(Table3[[#This Row],[Date 1]:[Date 8]])),"")))),""))),(Table3[[#This Row],[Bundle]])),"")</f>
        <v/>
      </c>
      <c r="AB866" s="94" t="str">
        <f t="shared" si="14"/>
        <v/>
      </c>
      <c r="AC866" s="75"/>
      <c r="AD866" s="42"/>
      <c r="AE866" s="43"/>
      <c r="AF866" s="44"/>
      <c r="AG866" s="134" t="s">
        <v>21</v>
      </c>
      <c r="AH866" s="134" t="s">
        <v>21</v>
      </c>
      <c r="AI866" s="134" t="s">
        <v>21</v>
      </c>
      <c r="AJ866" s="134" t="s">
        <v>21</v>
      </c>
      <c r="AK866" s="134" t="s">
        <v>21</v>
      </c>
      <c r="AL866" s="134" t="s">
        <v>3069</v>
      </c>
      <c r="AM866" s="134" t="b">
        <f>IF(AND(Table3[[#This Row],[Column68]]=TRUE,COUNTBLANK(Table3[[#This Row],[Date 1]:[Date 8]])=8),TRUE,FALSE)</f>
        <v>0</v>
      </c>
      <c r="AN866" s="134" t="b">
        <f>COUNTIF(Table3[[#This Row],[512]:[51]],"yes")&gt;0</f>
        <v>0</v>
      </c>
      <c r="AO866" s="45" t="str">
        <f>IF(Table3[[#This Row],[512]]="yes",Table3[[#This Row],[Column1]],"")</f>
        <v/>
      </c>
      <c r="AP866" s="45" t="str">
        <f>IF(Table3[[#This Row],[250]]="yes",Table3[[#This Row],[Column1.5]],"")</f>
        <v/>
      </c>
      <c r="AQ866" s="45" t="str">
        <f>IF(Table3[[#This Row],[288]]="yes",Table3[[#This Row],[Column2]],"")</f>
        <v/>
      </c>
      <c r="AR866" s="45" t="str">
        <f>IF(Table3[[#This Row],[144]]="yes",Table3[[#This Row],[Column3]],"")</f>
        <v/>
      </c>
      <c r="AS866" s="45" t="str">
        <f>IF(Table3[[#This Row],[26]]="yes",Table3[[#This Row],[Column4]],"")</f>
        <v/>
      </c>
      <c r="AT866" s="45" t="str">
        <f>IF(Table3[[#This Row],[51]]="yes",Table3[[#This Row],[Column5]],"")</f>
        <v/>
      </c>
      <c r="AU866" s="29" t="str">
        <f>IF(COUNTBLANK(Table3[[#This Row],[Date 1]:[Date 8]])=7,IF(Table3[[#This Row],[Column9]]&lt;&gt;"",IF(SUM(L866:S866)&lt;&gt;0,Table3[[#This Row],[Column9]],""),""),(SUBSTITUTE(TRIM(SUBSTITUTE(AO866&amp;","&amp;AP866&amp;","&amp;AQ866&amp;","&amp;AR866&amp;","&amp;AS866&amp;","&amp;AT866&amp;",",","," "))," ",", ")))</f>
        <v/>
      </c>
      <c r="AV866" s="35" t="str">
        <f>IF(COUNTBLANK(L866:AC866)&lt;&gt;13,IF(Table3[[#This Row],[Comments]]="Please order in multiples of 20. Minimum order of 100.",IF(COUNTBLANK(Table3[[#This Row],[Date 1]:[Order]])=12,"",1),1),IF(OR(F866="yes",G866="yes",H866="yes",I866="yes",J866="yes",K866="yes"="yes"),1,""))</f>
        <v/>
      </c>
    </row>
    <row r="867" spans="2:48" ht="36" thickBot="1" x14ac:dyDescent="0.4">
      <c r="B867" s="164">
        <v>845</v>
      </c>
      <c r="C867" s="16" t="s">
        <v>3370</v>
      </c>
      <c r="D867" s="32" t="s">
        <v>1048</v>
      </c>
      <c r="E867" s="118"/>
      <c r="F867" s="119" t="s">
        <v>21</v>
      </c>
      <c r="G867" s="30" t="s">
        <v>21</v>
      </c>
      <c r="H867" s="30" t="s">
        <v>21</v>
      </c>
      <c r="I867" s="30" t="s">
        <v>128</v>
      </c>
      <c r="J867" s="30" t="s">
        <v>21</v>
      </c>
      <c r="K867" s="30" t="s">
        <v>128</v>
      </c>
      <c r="L867" s="22"/>
      <c r="M867" s="20"/>
      <c r="N867" s="20"/>
      <c r="O867" s="20"/>
      <c r="P867" s="20"/>
      <c r="Q867" s="20"/>
      <c r="R867" s="20"/>
      <c r="S867" s="120"/>
      <c r="T867" s="181" t="str">
        <f>Table3[[#This Row],[Column12]]</f>
        <v>Auto:</v>
      </c>
      <c r="U867" s="25"/>
      <c r="V867" s="51" t="str">
        <f>IF(Table3[[#This Row],[TagOrderMethod]]="Ratio:","plants per 1 tag",IF(Table3[[#This Row],[TagOrderMethod]]="tags included","",IF(Table3[[#This Row],[TagOrderMethod]]="Qty:","tags",IF(Table3[[#This Row],[TagOrderMethod]]="Auto:",IF(U867&lt;&gt;"","tags","")))))</f>
        <v/>
      </c>
      <c r="W867" s="17">
        <v>50</v>
      </c>
      <c r="X867" s="17" t="str">
        <f>IF(ISNUMBER(SEARCH("tag",Table3[[#This Row],[Notes]])), "Yes", "No")</f>
        <v>No</v>
      </c>
      <c r="Y867" s="17" t="str">
        <f>IF(Table3[[#This Row],[Column11]]="yes","tags included","Auto:")</f>
        <v>Auto:</v>
      </c>
      <c r="Z8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Row],[TagOrderMethod]]="Auto:",IF(U867&gt;0,U867,IF(COUNTBLANK(L867:S867)=8,"",(IF(Table3[[#This Row],[Column11]]&lt;&gt;"no",Table3[[#This Row],[Size]]*(SUM(Table3[[#This Row],[Date 1]:[Date 8]])),"")))),""))),(Table3[[#This Row],[Bundle]])),"")</f>
        <v/>
      </c>
      <c r="AB867" s="94" t="str">
        <f t="shared" si="14"/>
        <v/>
      </c>
      <c r="AC867" s="75"/>
      <c r="AD867" s="42"/>
      <c r="AE867" s="43"/>
      <c r="AF867" s="44"/>
      <c r="AG867" s="134" t="s">
        <v>21</v>
      </c>
      <c r="AH867" s="134" t="s">
        <v>21</v>
      </c>
      <c r="AI867" s="134" t="s">
        <v>21</v>
      </c>
      <c r="AJ867" s="134" t="s">
        <v>5244</v>
      </c>
      <c r="AK867" s="134" t="s">
        <v>21</v>
      </c>
      <c r="AL867" s="134" t="s">
        <v>3070</v>
      </c>
      <c r="AM867" s="134" t="b">
        <f>IF(AND(Table3[[#This Row],[Column68]]=TRUE,COUNTBLANK(Table3[[#This Row],[Date 1]:[Date 8]])=8),TRUE,FALSE)</f>
        <v>0</v>
      </c>
      <c r="AN867" s="134" t="b">
        <f>COUNTIF(Table3[[#This Row],[512]:[51]],"yes")&gt;0</f>
        <v>0</v>
      </c>
      <c r="AO867" s="45" t="str">
        <f>IF(Table3[[#This Row],[512]]="yes",Table3[[#This Row],[Column1]],"")</f>
        <v/>
      </c>
      <c r="AP867" s="45" t="str">
        <f>IF(Table3[[#This Row],[250]]="yes",Table3[[#This Row],[Column1.5]],"")</f>
        <v/>
      </c>
      <c r="AQ867" s="45" t="str">
        <f>IF(Table3[[#This Row],[288]]="yes",Table3[[#This Row],[Column2]],"")</f>
        <v/>
      </c>
      <c r="AR867" s="45" t="str">
        <f>IF(Table3[[#This Row],[144]]="yes",Table3[[#This Row],[Column3]],"")</f>
        <v/>
      </c>
      <c r="AS867" s="45" t="str">
        <f>IF(Table3[[#This Row],[26]]="yes",Table3[[#This Row],[Column4]],"")</f>
        <v/>
      </c>
      <c r="AT867" s="45" t="str">
        <f>IF(Table3[[#This Row],[51]]="yes",Table3[[#This Row],[Column5]],"")</f>
        <v/>
      </c>
      <c r="AU867" s="29" t="str">
        <f>IF(COUNTBLANK(Table3[[#This Row],[Date 1]:[Date 8]])=7,IF(Table3[[#This Row],[Column9]]&lt;&gt;"",IF(SUM(L867:S867)&lt;&gt;0,Table3[[#This Row],[Column9]],""),""),(SUBSTITUTE(TRIM(SUBSTITUTE(AO867&amp;","&amp;AP867&amp;","&amp;AQ867&amp;","&amp;AR867&amp;","&amp;AS867&amp;","&amp;AT867&amp;",",","," "))," ",", ")))</f>
        <v/>
      </c>
      <c r="AV867" s="35" t="str">
        <f>IF(COUNTBLANK(L867:AC867)&lt;&gt;13,IF(Table3[[#This Row],[Comments]]="Please order in multiples of 20. Minimum order of 100.",IF(COUNTBLANK(Table3[[#This Row],[Date 1]:[Order]])=12,"",1),1),IF(OR(F867="yes",G867="yes",H867="yes",I867="yes",J867="yes",K867="yes"="yes"),1,""))</f>
        <v/>
      </c>
    </row>
    <row r="868" spans="2:48" ht="36" thickBot="1" x14ac:dyDescent="0.4">
      <c r="B868" s="164">
        <v>850</v>
      </c>
      <c r="C868" s="16" t="s">
        <v>3370</v>
      </c>
      <c r="D868" s="32" t="s">
        <v>3391</v>
      </c>
      <c r="E868" s="118"/>
      <c r="F868" s="119" t="s">
        <v>21</v>
      </c>
      <c r="G868" s="30" t="s">
        <v>21</v>
      </c>
      <c r="H868" s="30" t="s">
        <v>21</v>
      </c>
      <c r="I868" s="30" t="s">
        <v>21</v>
      </c>
      <c r="J868" s="30" t="s">
        <v>21</v>
      </c>
      <c r="K868" s="30" t="s">
        <v>128</v>
      </c>
      <c r="L868" s="22"/>
      <c r="M868" s="20"/>
      <c r="N868" s="20"/>
      <c r="O868" s="20"/>
      <c r="P868" s="20"/>
      <c r="Q868" s="20"/>
      <c r="R868" s="20"/>
      <c r="S868" s="120"/>
      <c r="T868" s="181" t="str">
        <f>Table3[[#This Row],[Column12]]</f>
        <v>Auto:</v>
      </c>
      <c r="U868" s="25"/>
      <c r="V868" s="51" t="str">
        <f>IF(Table3[[#This Row],[TagOrderMethod]]="Ratio:","plants per 1 tag",IF(Table3[[#This Row],[TagOrderMethod]]="tags included","",IF(Table3[[#This Row],[TagOrderMethod]]="Qty:","tags",IF(Table3[[#This Row],[TagOrderMethod]]="Auto:",IF(U868&lt;&gt;"","tags","")))))</f>
        <v/>
      </c>
      <c r="W868" s="17">
        <v>50</v>
      </c>
      <c r="X868" s="17" t="str">
        <f>IF(ISNUMBER(SEARCH("tag",Table3[[#This Row],[Notes]])), "Yes", "No")</f>
        <v>No</v>
      </c>
      <c r="Y868" s="17" t="str">
        <f>IF(Table3[[#This Row],[Column11]]="yes","tags included","Auto:")</f>
        <v>Auto:</v>
      </c>
      <c r="Z8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Row],[TagOrderMethod]]="Auto:",IF(U868&gt;0,U868,IF(COUNTBLANK(L868:S868)=8,"",(IF(Table3[[#This Row],[Column11]]&lt;&gt;"no",Table3[[#This Row],[Size]]*(SUM(Table3[[#This Row],[Date 1]:[Date 8]])),"")))),""))),(Table3[[#This Row],[Bundle]])),"")</f>
        <v/>
      </c>
      <c r="AB868" s="94" t="str">
        <f t="shared" si="14"/>
        <v/>
      </c>
      <c r="AC868" s="75"/>
      <c r="AD868" s="42"/>
      <c r="AE868" s="43"/>
      <c r="AF868" s="44"/>
      <c r="AG868" s="134" t="s">
        <v>21</v>
      </c>
      <c r="AH868" s="134" t="s">
        <v>21</v>
      </c>
      <c r="AI868" s="134" t="s">
        <v>21</v>
      </c>
      <c r="AJ868" s="134" t="s">
        <v>21</v>
      </c>
      <c r="AK868" s="134" t="s">
        <v>21</v>
      </c>
      <c r="AL868" s="134" t="s">
        <v>3071</v>
      </c>
      <c r="AM868" s="134" t="b">
        <f>IF(AND(Table3[[#This Row],[Column68]]=TRUE,COUNTBLANK(Table3[[#This Row],[Date 1]:[Date 8]])=8),TRUE,FALSE)</f>
        <v>0</v>
      </c>
      <c r="AN868" s="134" t="b">
        <f>COUNTIF(Table3[[#This Row],[512]:[51]],"yes")&gt;0</f>
        <v>0</v>
      </c>
      <c r="AO868" s="45" t="str">
        <f>IF(Table3[[#This Row],[512]]="yes",Table3[[#This Row],[Column1]],"")</f>
        <v/>
      </c>
      <c r="AP868" s="45" t="str">
        <f>IF(Table3[[#This Row],[250]]="yes",Table3[[#This Row],[Column1.5]],"")</f>
        <v/>
      </c>
      <c r="AQ868" s="45" t="str">
        <f>IF(Table3[[#This Row],[288]]="yes",Table3[[#This Row],[Column2]],"")</f>
        <v/>
      </c>
      <c r="AR868" s="45" t="str">
        <f>IF(Table3[[#This Row],[144]]="yes",Table3[[#This Row],[Column3]],"")</f>
        <v/>
      </c>
      <c r="AS868" s="45" t="str">
        <f>IF(Table3[[#This Row],[26]]="yes",Table3[[#This Row],[Column4]],"")</f>
        <v/>
      </c>
      <c r="AT868" s="45" t="str">
        <f>IF(Table3[[#This Row],[51]]="yes",Table3[[#This Row],[Column5]],"")</f>
        <v/>
      </c>
      <c r="AU868" s="29" t="str">
        <f>IF(COUNTBLANK(Table3[[#This Row],[Date 1]:[Date 8]])=7,IF(Table3[[#This Row],[Column9]]&lt;&gt;"",IF(SUM(L868:S868)&lt;&gt;0,Table3[[#This Row],[Column9]],""),""),(SUBSTITUTE(TRIM(SUBSTITUTE(AO868&amp;","&amp;AP868&amp;","&amp;AQ868&amp;","&amp;AR868&amp;","&amp;AS868&amp;","&amp;AT868&amp;",",","," "))," ",", ")))</f>
        <v/>
      </c>
      <c r="AV868" s="35" t="str">
        <f>IF(COUNTBLANK(L868:AC868)&lt;&gt;13,IF(Table3[[#This Row],[Comments]]="Please order in multiples of 20. Minimum order of 100.",IF(COUNTBLANK(Table3[[#This Row],[Date 1]:[Order]])=12,"",1),1),IF(OR(F868="yes",G868="yes",H868="yes",I868="yes",J868="yes",K868="yes"="yes"),1,""))</f>
        <v/>
      </c>
    </row>
    <row r="869" spans="2:48" ht="36" thickBot="1" x14ac:dyDescent="0.4">
      <c r="B869" s="164">
        <v>855</v>
      </c>
      <c r="C869" s="16" t="s">
        <v>3370</v>
      </c>
      <c r="D869" s="32" t="s">
        <v>3392</v>
      </c>
      <c r="E869" s="118"/>
      <c r="F869" s="119" t="s">
        <v>21</v>
      </c>
      <c r="G869" s="30" t="s">
        <v>21</v>
      </c>
      <c r="H869" s="30" t="s">
        <v>21</v>
      </c>
      <c r="I869" s="30" t="s">
        <v>21</v>
      </c>
      <c r="J869" s="30" t="s">
        <v>21</v>
      </c>
      <c r="K869" s="30" t="s">
        <v>128</v>
      </c>
      <c r="L869" s="22"/>
      <c r="M869" s="20"/>
      <c r="N869" s="20"/>
      <c r="O869" s="20"/>
      <c r="P869" s="20"/>
      <c r="Q869" s="20"/>
      <c r="R869" s="20"/>
      <c r="S869" s="120"/>
      <c r="T869" s="181" t="str">
        <f>Table3[[#This Row],[Column12]]</f>
        <v>Auto:</v>
      </c>
      <c r="U869" s="25"/>
      <c r="V869" s="51" t="str">
        <f>IF(Table3[[#This Row],[TagOrderMethod]]="Ratio:","plants per 1 tag",IF(Table3[[#This Row],[TagOrderMethod]]="tags included","",IF(Table3[[#This Row],[TagOrderMethod]]="Qty:","tags",IF(Table3[[#This Row],[TagOrderMethod]]="Auto:",IF(U869&lt;&gt;"","tags","")))))</f>
        <v/>
      </c>
      <c r="W869" s="17">
        <v>50</v>
      </c>
      <c r="X869" s="17" t="str">
        <f>IF(ISNUMBER(SEARCH("tag",Table3[[#This Row],[Notes]])), "Yes", "No")</f>
        <v>No</v>
      </c>
      <c r="Y869" s="17" t="str">
        <f>IF(Table3[[#This Row],[Column11]]="yes","tags included","Auto:")</f>
        <v>Auto:</v>
      </c>
      <c r="Z8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Row],[TagOrderMethod]]="Auto:",IF(U869&gt;0,U869,IF(COUNTBLANK(L869:S869)=8,"",(IF(Table3[[#This Row],[Column11]]&lt;&gt;"no",Table3[[#This Row],[Size]]*(SUM(Table3[[#This Row],[Date 1]:[Date 8]])),"")))),""))),(Table3[[#This Row],[Bundle]])),"")</f>
        <v/>
      </c>
      <c r="AB869" s="94" t="str">
        <f t="shared" si="14"/>
        <v/>
      </c>
      <c r="AC869" s="75"/>
      <c r="AD869" s="42"/>
      <c r="AE869" s="43"/>
      <c r="AF869" s="44"/>
      <c r="AG869" s="134" t="s">
        <v>21</v>
      </c>
      <c r="AH869" s="134" t="s">
        <v>21</v>
      </c>
      <c r="AI869" s="134" t="s">
        <v>21</v>
      </c>
      <c r="AJ869" s="134" t="s">
        <v>21</v>
      </c>
      <c r="AK869" s="134" t="s">
        <v>21</v>
      </c>
      <c r="AL869" s="134" t="s">
        <v>3072</v>
      </c>
      <c r="AM869" s="134" t="b">
        <f>IF(AND(Table3[[#This Row],[Column68]]=TRUE,COUNTBLANK(Table3[[#This Row],[Date 1]:[Date 8]])=8),TRUE,FALSE)</f>
        <v>0</v>
      </c>
      <c r="AN869" s="134" t="b">
        <f>COUNTIF(Table3[[#This Row],[512]:[51]],"yes")&gt;0</f>
        <v>0</v>
      </c>
      <c r="AO869" s="45" t="str">
        <f>IF(Table3[[#This Row],[512]]="yes",Table3[[#This Row],[Column1]],"")</f>
        <v/>
      </c>
      <c r="AP869" s="45" t="str">
        <f>IF(Table3[[#This Row],[250]]="yes",Table3[[#This Row],[Column1.5]],"")</f>
        <v/>
      </c>
      <c r="AQ869" s="45" t="str">
        <f>IF(Table3[[#This Row],[288]]="yes",Table3[[#This Row],[Column2]],"")</f>
        <v/>
      </c>
      <c r="AR869" s="45" t="str">
        <f>IF(Table3[[#This Row],[144]]="yes",Table3[[#This Row],[Column3]],"")</f>
        <v/>
      </c>
      <c r="AS869" s="45" t="str">
        <f>IF(Table3[[#This Row],[26]]="yes",Table3[[#This Row],[Column4]],"")</f>
        <v/>
      </c>
      <c r="AT869" s="45" t="str">
        <f>IF(Table3[[#This Row],[51]]="yes",Table3[[#This Row],[Column5]],"")</f>
        <v/>
      </c>
      <c r="AU869" s="29" t="str">
        <f>IF(COUNTBLANK(Table3[[#This Row],[Date 1]:[Date 8]])=7,IF(Table3[[#This Row],[Column9]]&lt;&gt;"",IF(SUM(L869:S869)&lt;&gt;0,Table3[[#This Row],[Column9]],""),""),(SUBSTITUTE(TRIM(SUBSTITUTE(AO869&amp;","&amp;AP869&amp;","&amp;AQ869&amp;","&amp;AR869&amp;","&amp;AS869&amp;","&amp;AT869&amp;",",","," "))," ",", ")))</f>
        <v/>
      </c>
      <c r="AV869" s="35" t="str">
        <f>IF(COUNTBLANK(L869:AC869)&lt;&gt;13,IF(Table3[[#This Row],[Comments]]="Please order in multiples of 20. Minimum order of 100.",IF(COUNTBLANK(Table3[[#This Row],[Date 1]:[Order]])=12,"",1),1),IF(OR(F869="yes",G869="yes",H869="yes",I869="yes",J869="yes",K869="yes"="yes"),1,""))</f>
        <v/>
      </c>
    </row>
    <row r="870" spans="2:48" ht="36" thickBot="1" x14ac:dyDescent="0.4">
      <c r="B870" s="164">
        <v>860</v>
      </c>
      <c r="C870" s="16" t="s">
        <v>3370</v>
      </c>
      <c r="D870" s="32" t="s">
        <v>3393</v>
      </c>
      <c r="E870" s="118"/>
      <c r="F870" s="119" t="s">
        <v>21</v>
      </c>
      <c r="G870" s="30" t="s">
        <v>21</v>
      </c>
      <c r="H870" s="30" t="s">
        <v>21</v>
      </c>
      <c r="I870" s="30" t="s">
        <v>21</v>
      </c>
      <c r="J870" s="30" t="s">
        <v>21</v>
      </c>
      <c r="K870" s="30" t="s">
        <v>128</v>
      </c>
      <c r="L870" s="22"/>
      <c r="M870" s="20"/>
      <c r="N870" s="20"/>
      <c r="O870" s="20"/>
      <c r="P870" s="20"/>
      <c r="Q870" s="20"/>
      <c r="R870" s="20"/>
      <c r="S870" s="120"/>
      <c r="T870" s="181" t="str">
        <f>Table3[[#This Row],[Column12]]</f>
        <v>Auto:</v>
      </c>
      <c r="U870" s="25"/>
      <c r="V870" s="51" t="str">
        <f>IF(Table3[[#This Row],[TagOrderMethod]]="Ratio:","plants per 1 tag",IF(Table3[[#This Row],[TagOrderMethod]]="tags included","",IF(Table3[[#This Row],[TagOrderMethod]]="Qty:","tags",IF(Table3[[#This Row],[TagOrderMethod]]="Auto:",IF(U870&lt;&gt;"","tags","")))))</f>
        <v/>
      </c>
      <c r="W870" s="17">
        <v>50</v>
      </c>
      <c r="X870" s="17" t="str">
        <f>IF(ISNUMBER(SEARCH("tag",Table3[[#This Row],[Notes]])), "Yes", "No")</f>
        <v>No</v>
      </c>
      <c r="Y870" s="17" t="str">
        <f>IF(Table3[[#This Row],[Column11]]="yes","tags included","Auto:")</f>
        <v>Auto:</v>
      </c>
      <c r="Z8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Row],[TagOrderMethod]]="Auto:",IF(U870&gt;0,U870,IF(COUNTBLANK(L870:S870)=8,"",(IF(Table3[[#This Row],[Column11]]&lt;&gt;"no",Table3[[#This Row],[Size]]*(SUM(Table3[[#This Row],[Date 1]:[Date 8]])),"")))),""))),(Table3[[#This Row],[Bundle]])),"")</f>
        <v/>
      </c>
      <c r="AB870" s="94" t="str">
        <f t="shared" si="14"/>
        <v/>
      </c>
      <c r="AC870" s="75"/>
      <c r="AD870" s="42"/>
      <c r="AE870" s="43"/>
      <c r="AF870" s="44"/>
      <c r="AG870" s="134" t="s">
        <v>21</v>
      </c>
      <c r="AH870" s="134" t="s">
        <v>21</v>
      </c>
      <c r="AI870" s="134" t="s">
        <v>21</v>
      </c>
      <c r="AJ870" s="134" t="s">
        <v>21</v>
      </c>
      <c r="AK870" s="134" t="s">
        <v>21</v>
      </c>
      <c r="AL870" s="134" t="s">
        <v>3073</v>
      </c>
      <c r="AM870" s="134" t="b">
        <f>IF(AND(Table3[[#This Row],[Column68]]=TRUE,COUNTBLANK(Table3[[#This Row],[Date 1]:[Date 8]])=8),TRUE,FALSE)</f>
        <v>0</v>
      </c>
      <c r="AN870" s="134" t="b">
        <f>COUNTIF(Table3[[#This Row],[512]:[51]],"yes")&gt;0</f>
        <v>0</v>
      </c>
      <c r="AO870" s="45" t="str">
        <f>IF(Table3[[#This Row],[512]]="yes",Table3[[#This Row],[Column1]],"")</f>
        <v/>
      </c>
      <c r="AP870" s="45" t="str">
        <f>IF(Table3[[#This Row],[250]]="yes",Table3[[#This Row],[Column1.5]],"")</f>
        <v/>
      </c>
      <c r="AQ870" s="45" t="str">
        <f>IF(Table3[[#This Row],[288]]="yes",Table3[[#This Row],[Column2]],"")</f>
        <v/>
      </c>
      <c r="AR870" s="45" t="str">
        <f>IF(Table3[[#This Row],[144]]="yes",Table3[[#This Row],[Column3]],"")</f>
        <v/>
      </c>
      <c r="AS870" s="45" t="str">
        <f>IF(Table3[[#This Row],[26]]="yes",Table3[[#This Row],[Column4]],"")</f>
        <v/>
      </c>
      <c r="AT870" s="45" t="str">
        <f>IF(Table3[[#This Row],[51]]="yes",Table3[[#This Row],[Column5]],"")</f>
        <v/>
      </c>
      <c r="AU870" s="29" t="str">
        <f>IF(COUNTBLANK(Table3[[#This Row],[Date 1]:[Date 8]])=7,IF(Table3[[#This Row],[Column9]]&lt;&gt;"",IF(SUM(L870:S870)&lt;&gt;0,Table3[[#This Row],[Column9]],""),""),(SUBSTITUTE(TRIM(SUBSTITUTE(AO870&amp;","&amp;AP870&amp;","&amp;AQ870&amp;","&amp;AR870&amp;","&amp;AS870&amp;","&amp;AT870&amp;",",","," "))," ",", ")))</f>
        <v/>
      </c>
      <c r="AV870" s="35" t="str">
        <f>IF(COUNTBLANK(L870:AC870)&lt;&gt;13,IF(Table3[[#This Row],[Comments]]="Please order in multiples of 20. Minimum order of 100.",IF(COUNTBLANK(Table3[[#This Row],[Date 1]:[Order]])=12,"",1),1),IF(OR(F870="yes",G870="yes",H870="yes",I870="yes",J870="yes",K870="yes"="yes"),1,""))</f>
        <v/>
      </c>
    </row>
    <row r="871" spans="2:48" ht="36" thickBot="1" x14ac:dyDescent="0.4">
      <c r="B871" s="164">
        <v>865</v>
      </c>
      <c r="C871" s="16" t="s">
        <v>3370</v>
      </c>
      <c r="D871" s="32" t="s">
        <v>3394</v>
      </c>
      <c r="E871" s="118"/>
      <c r="F871" s="119" t="s">
        <v>21</v>
      </c>
      <c r="G871" s="30" t="s">
        <v>21</v>
      </c>
      <c r="H871" s="30" t="s">
        <v>21</v>
      </c>
      <c r="I871" s="30" t="s">
        <v>21</v>
      </c>
      <c r="J871" s="30" t="s">
        <v>21</v>
      </c>
      <c r="K871" s="30" t="s">
        <v>128</v>
      </c>
      <c r="L871" s="22"/>
      <c r="M871" s="20"/>
      <c r="N871" s="20"/>
      <c r="O871" s="20"/>
      <c r="P871" s="20"/>
      <c r="Q871" s="20"/>
      <c r="R871" s="20"/>
      <c r="S871" s="120"/>
      <c r="T871" s="181" t="str">
        <f>Table3[[#This Row],[Column12]]</f>
        <v>Auto:</v>
      </c>
      <c r="U871" s="25"/>
      <c r="V871" s="51" t="str">
        <f>IF(Table3[[#This Row],[TagOrderMethod]]="Ratio:","plants per 1 tag",IF(Table3[[#This Row],[TagOrderMethod]]="tags included","",IF(Table3[[#This Row],[TagOrderMethod]]="Qty:","tags",IF(Table3[[#This Row],[TagOrderMethod]]="Auto:",IF(U871&lt;&gt;"","tags","")))))</f>
        <v/>
      </c>
      <c r="W871" s="17">
        <v>50</v>
      </c>
      <c r="X871" s="17" t="str">
        <f>IF(ISNUMBER(SEARCH("tag",Table3[[#This Row],[Notes]])), "Yes", "No")</f>
        <v>No</v>
      </c>
      <c r="Y871" s="17" t="str">
        <f>IF(Table3[[#This Row],[Column11]]="yes","tags included","Auto:")</f>
        <v>Auto:</v>
      </c>
      <c r="Z8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Row],[TagOrderMethod]]="Auto:",IF(U871&gt;0,U871,IF(COUNTBLANK(L871:S871)=8,"",(IF(Table3[[#This Row],[Column11]]&lt;&gt;"no",Table3[[#This Row],[Size]]*(SUM(Table3[[#This Row],[Date 1]:[Date 8]])),"")))),""))),(Table3[[#This Row],[Bundle]])),"")</f>
        <v/>
      </c>
      <c r="AB871" s="94" t="str">
        <f t="shared" si="14"/>
        <v/>
      </c>
      <c r="AC871" s="75"/>
      <c r="AD871" s="42"/>
      <c r="AE871" s="43"/>
      <c r="AF871" s="44"/>
      <c r="AG871" s="134" t="s">
        <v>21</v>
      </c>
      <c r="AH871" s="134" t="s">
        <v>21</v>
      </c>
      <c r="AI871" s="134" t="s">
        <v>21</v>
      </c>
      <c r="AJ871" s="134" t="s">
        <v>21</v>
      </c>
      <c r="AK871" s="134" t="s">
        <v>21</v>
      </c>
      <c r="AL871" s="134" t="s">
        <v>3074</v>
      </c>
      <c r="AM871" s="134" t="b">
        <f>IF(AND(Table3[[#This Row],[Column68]]=TRUE,COUNTBLANK(Table3[[#This Row],[Date 1]:[Date 8]])=8),TRUE,FALSE)</f>
        <v>0</v>
      </c>
      <c r="AN871" s="134" t="b">
        <f>COUNTIF(Table3[[#This Row],[512]:[51]],"yes")&gt;0</f>
        <v>0</v>
      </c>
      <c r="AO871" s="45" t="str">
        <f>IF(Table3[[#This Row],[512]]="yes",Table3[[#This Row],[Column1]],"")</f>
        <v/>
      </c>
      <c r="AP871" s="45" t="str">
        <f>IF(Table3[[#This Row],[250]]="yes",Table3[[#This Row],[Column1.5]],"")</f>
        <v/>
      </c>
      <c r="AQ871" s="45" t="str">
        <f>IF(Table3[[#This Row],[288]]="yes",Table3[[#This Row],[Column2]],"")</f>
        <v/>
      </c>
      <c r="AR871" s="45" t="str">
        <f>IF(Table3[[#This Row],[144]]="yes",Table3[[#This Row],[Column3]],"")</f>
        <v/>
      </c>
      <c r="AS871" s="45" t="str">
        <f>IF(Table3[[#This Row],[26]]="yes",Table3[[#This Row],[Column4]],"")</f>
        <v/>
      </c>
      <c r="AT871" s="45" t="str">
        <f>IF(Table3[[#This Row],[51]]="yes",Table3[[#This Row],[Column5]],"")</f>
        <v/>
      </c>
      <c r="AU871" s="29" t="str">
        <f>IF(COUNTBLANK(Table3[[#This Row],[Date 1]:[Date 8]])=7,IF(Table3[[#This Row],[Column9]]&lt;&gt;"",IF(SUM(L871:S871)&lt;&gt;0,Table3[[#This Row],[Column9]],""),""),(SUBSTITUTE(TRIM(SUBSTITUTE(AO871&amp;","&amp;AP871&amp;","&amp;AQ871&amp;","&amp;AR871&amp;","&amp;AS871&amp;","&amp;AT871&amp;",",","," "))," ",", ")))</f>
        <v/>
      </c>
      <c r="AV871" s="35" t="str">
        <f>IF(COUNTBLANK(L871:AC871)&lt;&gt;13,IF(Table3[[#This Row],[Comments]]="Please order in multiples of 20. Minimum order of 100.",IF(COUNTBLANK(Table3[[#This Row],[Date 1]:[Order]])=12,"",1),1),IF(OR(F871="yes",G871="yes",H871="yes",I871="yes",J871="yes",K871="yes"="yes"),1,""))</f>
        <v/>
      </c>
    </row>
    <row r="872" spans="2:48" ht="36" thickBot="1" x14ac:dyDescent="0.4">
      <c r="B872" s="164">
        <v>870</v>
      </c>
      <c r="C872" s="16" t="s">
        <v>3370</v>
      </c>
      <c r="D872" s="32" t="s">
        <v>3395</v>
      </c>
      <c r="E872" s="118"/>
      <c r="F872" s="119" t="s">
        <v>21</v>
      </c>
      <c r="G872" s="30" t="s">
        <v>21</v>
      </c>
      <c r="H872" s="30" t="s">
        <v>21</v>
      </c>
      <c r="I872" s="30" t="s">
        <v>21</v>
      </c>
      <c r="J872" s="30" t="s">
        <v>21</v>
      </c>
      <c r="K872" s="30" t="s">
        <v>128</v>
      </c>
      <c r="L872" s="22"/>
      <c r="M872" s="20"/>
      <c r="N872" s="20"/>
      <c r="O872" s="20"/>
      <c r="P872" s="20"/>
      <c r="Q872" s="20"/>
      <c r="R872" s="20"/>
      <c r="S872" s="120"/>
      <c r="T872" s="181" t="str">
        <f>Table3[[#This Row],[Column12]]</f>
        <v>Auto:</v>
      </c>
      <c r="U872" s="25"/>
      <c r="V872" s="51" t="str">
        <f>IF(Table3[[#This Row],[TagOrderMethod]]="Ratio:","plants per 1 tag",IF(Table3[[#This Row],[TagOrderMethod]]="tags included","",IF(Table3[[#This Row],[TagOrderMethod]]="Qty:","tags",IF(Table3[[#This Row],[TagOrderMethod]]="Auto:",IF(U872&lt;&gt;"","tags","")))))</f>
        <v/>
      </c>
      <c r="W872" s="17">
        <v>50</v>
      </c>
      <c r="X872" s="17" t="str">
        <f>IF(ISNUMBER(SEARCH("tag",Table3[[#This Row],[Notes]])), "Yes", "No")</f>
        <v>No</v>
      </c>
      <c r="Y872" s="17" t="str">
        <f>IF(Table3[[#This Row],[Column11]]="yes","tags included","Auto:")</f>
        <v>Auto:</v>
      </c>
      <c r="Z8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Row],[TagOrderMethod]]="Auto:",IF(U872&gt;0,U872,IF(COUNTBLANK(L872:S872)=8,"",(IF(Table3[[#This Row],[Column11]]&lt;&gt;"no",Table3[[#This Row],[Size]]*(SUM(Table3[[#This Row],[Date 1]:[Date 8]])),"")))),""))),(Table3[[#This Row],[Bundle]])),"")</f>
        <v/>
      </c>
      <c r="AB872" s="94" t="str">
        <f t="shared" si="14"/>
        <v/>
      </c>
      <c r="AC872" s="75"/>
      <c r="AD872" s="42"/>
      <c r="AE872" s="43"/>
      <c r="AF872" s="44"/>
      <c r="AG872" s="134" t="s">
        <v>21</v>
      </c>
      <c r="AH872" s="134" t="s">
        <v>21</v>
      </c>
      <c r="AI872" s="134" t="s">
        <v>21</v>
      </c>
      <c r="AJ872" s="134" t="s">
        <v>21</v>
      </c>
      <c r="AK872" s="134" t="s">
        <v>21</v>
      </c>
      <c r="AL872" s="134" t="s">
        <v>3075</v>
      </c>
      <c r="AM872" s="134" t="b">
        <f>IF(AND(Table3[[#This Row],[Column68]]=TRUE,COUNTBLANK(Table3[[#This Row],[Date 1]:[Date 8]])=8),TRUE,FALSE)</f>
        <v>0</v>
      </c>
      <c r="AN872" s="134" t="b">
        <f>COUNTIF(Table3[[#This Row],[512]:[51]],"yes")&gt;0</f>
        <v>0</v>
      </c>
      <c r="AO872" s="45" t="str">
        <f>IF(Table3[[#This Row],[512]]="yes",Table3[[#This Row],[Column1]],"")</f>
        <v/>
      </c>
      <c r="AP872" s="45" t="str">
        <f>IF(Table3[[#This Row],[250]]="yes",Table3[[#This Row],[Column1.5]],"")</f>
        <v/>
      </c>
      <c r="AQ872" s="45" t="str">
        <f>IF(Table3[[#This Row],[288]]="yes",Table3[[#This Row],[Column2]],"")</f>
        <v/>
      </c>
      <c r="AR872" s="45" t="str">
        <f>IF(Table3[[#This Row],[144]]="yes",Table3[[#This Row],[Column3]],"")</f>
        <v/>
      </c>
      <c r="AS872" s="45" t="str">
        <f>IF(Table3[[#This Row],[26]]="yes",Table3[[#This Row],[Column4]],"")</f>
        <v/>
      </c>
      <c r="AT872" s="45" t="str">
        <f>IF(Table3[[#This Row],[51]]="yes",Table3[[#This Row],[Column5]],"")</f>
        <v/>
      </c>
      <c r="AU872" s="29" t="str">
        <f>IF(COUNTBLANK(Table3[[#This Row],[Date 1]:[Date 8]])=7,IF(Table3[[#This Row],[Column9]]&lt;&gt;"",IF(SUM(L872:S872)&lt;&gt;0,Table3[[#This Row],[Column9]],""),""),(SUBSTITUTE(TRIM(SUBSTITUTE(AO872&amp;","&amp;AP872&amp;","&amp;AQ872&amp;","&amp;AR872&amp;","&amp;AS872&amp;","&amp;AT872&amp;",",","," "))," ",", ")))</f>
        <v/>
      </c>
      <c r="AV872" s="35" t="str">
        <f>IF(COUNTBLANK(L872:AC872)&lt;&gt;13,IF(Table3[[#This Row],[Comments]]="Please order in multiples of 20. Minimum order of 100.",IF(COUNTBLANK(Table3[[#This Row],[Date 1]:[Order]])=12,"",1),1),IF(OR(F872="yes",G872="yes",H872="yes",I872="yes",J872="yes",K872="yes"="yes"),1,""))</f>
        <v/>
      </c>
    </row>
    <row r="873" spans="2:48" ht="36" thickBot="1" x14ac:dyDescent="0.4">
      <c r="B873" s="164">
        <v>875</v>
      </c>
      <c r="C873" s="16" t="s">
        <v>3370</v>
      </c>
      <c r="D873" s="32" t="s">
        <v>3396</v>
      </c>
      <c r="E873" s="118"/>
      <c r="F873" s="119" t="s">
        <v>21</v>
      </c>
      <c r="G873" s="30" t="s">
        <v>21</v>
      </c>
      <c r="H873" s="30" t="s">
        <v>21</v>
      </c>
      <c r="I873" s="30" t="s">
        <v>21</v>
      </c>
      <c r="J873" s="30" t="s">
        <v>21</v>
      </c>
      <c r="K873" s="30" t="s">
        <v>128</v>
      </c>
      <c r="L873" s="22"/>
      <c r="M873" s="20"/>
      <c r="N873" s="20"/>
      <c r="O873" s="20"/>
      <c r="P873" s="20"/>
      <c r="Q873" s="20"/>
      <c r="R873" s="20"/>
      <c r="S873" s="120"/>
      <c r="T873" s="181" t="str">
        <f>Table3[[#This Row],[Column12]]</f>
        <v>Auto:</v>
      </c>
      <c r="U873" s="25"/>
      <c r="V873" s="51" t="str">
        <f>IF(Table3[[#This Row],[TagOrderMethod]]="Ratio:","plants per 1 tag",IF(Table3[[#This Row],[TagOrderMethod]]="tags included","",IF(Table3[[#This Row],[TagOrderMethod]]="Qty:","tags",IF(Table3[[#This Row],[TagOrderMethod]]="Auto:",IF(U873&lt;&gt;"","tags","")))))</f>
        <v/>
      </c>
      <c r="W873" s="17">
        <v>50</v>
      </c>
      <c r="X873" s="17" t="str">
        <f>IF(ISNUMBER(SEARCH("tag",Table3[[#This Row],[Notes]])), "Yes", "No")</f>
        <v>No</v>
      </c>
      <c r="Y873" s="17" t="str">
        <f>IF(Table3[[#This Row],[Column11]]="yes","tags included","Auto:")</f>
        <v>Auto:</v>
      </c>
      <c r="Z8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Row],[TagOrderMethod]]="Auto:",IF(U873&gt;0,U873,IF(COUNTBLANK(L873:S873)=8,"",(IF(Table3[[#This Row],[Column11]]&lt;&gt;"no",Table3[[#This Row],[Size]]*(SUM(Table3[[#This Row],[Date 1]:[Date 8]])),"")))),""))),(Table3[[#This Row],[Bundle]])),"")</f>
        <v/>
      </c>
      <c r="AB873" s="94" t="str">
        <f t="shared" si="14"/>
        <v/>
      </c>
      <c r="AC873" s="75"/>
      <c r="AD873" s="42"/>
      <c r="AE873" s="43"/>
      <c r="AF873" s="44"/>
      <c r="AG873" s="134" t="s">
        <v>21</v>
      </c>
      <c r="AH873" s="134" t="s">
        <v>21</v>
      </c>
      <c r="AI873" s="134" t="s">
        <v>21</v>
      </c>
      <c r="AJ873" s="134" t="s">
        <v>21</v>
      </c>
      <c r="AK873" s="134" t="s">
        <v>21</v>
      </c>
      <c r="AL873" s="134" t="s">
        <v>3076</v>
      </c>
      <c r="AM873" s="134" t="b">
        <f>IF(AND(Table3[[#This Row],[Column68]]=TRUE,COUNTBLANK(Table3[[#This Row],[Date 1]:[Date 8]])=8),TRUE,FALSE)</f>
        <v>0</v>
      </c>
      <c r="AN873" s="134" t="b">
        <f>COUNTIF(Table3[[#This Row],[512]:[51]],"yes")&gt;0</f>
        <v>0</v>
      </c>
      <c r="AO873" s="45" t="str">
        <f>IF(Table3[[#This Row],[512]]="yes",Table3[[#This Row],[Column1]],"")</f>
        <v/>
      </c>
      <c r="AP873" s="45" t="str">
        <f>IF(Table3[[#This Row],[250]]="yes",Table3[[#This Row],[Column1.5]],"")</f>
        <v/>
      </c>
      <c r="AQ873" s="45" t="str">
        <f>IF(Table3[[#This Row],[288]]="yes",Table3[[#This Row],[Column2]],"")</f>
        <v/>
      </c>
      <c r="AR873" s="45" t="str">
        <f>IF(Table3[[#This Row],[144]]="yes",Table3[[#This Row],[Column3]],"")</f>
        <v/>
      </c>
      <c r="AS873" s="45" t="str">
        <f>IF(Table3[[#This Row],[26]]="yes",Table3[[#This Row],[Column4]],"")</f>
        <v/>
      </c>
      <c r="AT873" s="45" t="str">
        <f>IF(Table3[[#This Row],[51]]="yes",Table3[[#This Row],[Column5]],"")</f>
        <v/>
      </c>
      <c r="AU873" s="29" t="str">
        <f>IF(COUNTBLANK(Table3[[#This Row],[Date 1]:[Date 8]])=7,IF(Table3[[#This Row],[Column9]]&lt;&gt;"",IF(SUM(L873:S873)&lt;&gt;0,Table3[[#This Row],[Column9]],""),""),(SUBSTITUTE(TRIM(SUBSTITUTE(AO873&amp;","&amp;AP873&amp;","&amp;AQ873&amp;","&amp;AR873&amp;","&amp;AS873&amp;","&amp;AT873&amp;",",","," "))," ",", ")))</f>
        <v/>
      </c>
      <c r="AV873" s="35" t="str">
        <f>IF(COUNTBLANK(L873:AC873)&lt;&gt;13,IF(Table3[[#This Row],[Comments]]="Please order in multiples of 20. Minimum order of 100.",IF(COUNTBLANK(Table3[[#This Row],[Date 1]:[Order]])=12,"",1),1),IF(OR(F873="yes",G873="yes",H873="yes",I873="yes",J873="yes",K873="yes"="yes"),1,""))</f>
        <v/>
      </c>
    </row>
    <row r="874" spans="2:48" ht="36" thickBot="1" x14ac:dyDescent="0.4">
      <c r="B874" s="164">
        <v>880</v>
      </c>
      <c r="C874" s="16" t="s">
        <v>3370</v>
      </c>
      <c r="D874" s="32" t="s">
        <v>3397</v>
      </c>
      <c r="E874" s="118"/>
      <c r="F874" s="119" t="s">
        <v>21</v>
      </c>
      <c r="G874" s="30" t="s">
        <v>21</v>
      </c>
      <c r="H874" s="30" t="s">
        <v>21</v>
      </c>
      <c r="I874" s="30" t="s">
        <v>21</v>
      </c>
      <c r="J874" s="30" t="s">
        <v>21</v>
      </c>
      <c r="K874" s="30" t="s">
        <v>128</v>
      </c>
      <c r="L874" s="22"/>
      <c r="M874" s="20"/>
      <c r="N874" s="20"/>
      <c r="O874" s="20"/>
      <c r="P874" s="20"/>
      <c r="Q874" s="20"/>
      <c r="R874" s="20"/>
      <c r="S874" s="120"/>
      <c r="T874" s="181" t="str">
        <f>Table3[[#This Row],[Column12]]</f>
        <v>Auto:</v>
      </c>
      <c r="U874" s="25"/>
      <c r="V874" s="51" t="str">
        <f>IF(Table3[[#This Row],[TagOrderMethod]]="Ratio:","plants per 1 tag",IF(Table3[[#This Row],[TagOrderMethod]]="tags included","",IF(Table3[[#This Row],[TagOrderMethod]]="Qty:","tags",IF(Table3[[#This Row],[TagOrderMethod]]="Auto:",IF(U874&lt;&gt;"","tags","")))))</f>
        <v/>
      </c>
      <c r="W874" s="17">
        <v>50</v>
      </c>
      <c r="X874" s="17" t="str">
        <f>IF(ISNUMBER(SEARCH("tag",Table3[[#This Row],[Notes]])), "Yes", "No")</f>
        <v>No</v>
      </c>
      <c r="Y874" s="17" t="str">
        <f>IF(Table3[[#This Row],[Column11]]="yes","tags included","Auto:")</f>
        <v>Auto:</v>
      </c>
      <c r="Z8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Row],[TagOrderMethod]]="Auto:",IF(U874&gt;0,U874,IF(COUNTBLANK(L874:S874)=8,"",(IF(Table3[[#This Row],[Column11]]&lt;&gt;"no",Table3[[#This Row],[Size]]*(SUM(Table3[[#This Row],[Date 1]:[Date 8]])),"")))),""))),(Table3[[#This Row],[Bundle]])),"")</f>
        <v/>
      </c>
      <c r="AB874" s="94" t="str">
        <f t="shared" si="14"/>
        <v/>
      </c>
      <c r="AC874" s="75"/>
      <c r="AD874" s="42"/>
      <c r="AE874" s="43"/>
      <c r="AF874" s="44"/>
      <c r="AG874" s="134" t="s">
        <v>21</v>
      </c>
      <c r="AH874" s="134" t="s">
        <v>21</v>
      </c>
      <c r="AI874" s="134" t="s">
        <v>21</v>
      </c>
      <c r="AJ874" s="134" t="s">
        <v>21</v>
      </c>
      <c r="AK874" s="134" t="s">
        <v>21</v>
      </c>
      <c r="AL874" s="134" t="s">
        <v>3077</v>
      </c>
      <c r="AM874" s="134" t="b">
        <f>IF(AND(Table3[[#This Row],[Column68]]=TRUE,COUNTBLANK(Table3[[#This Row],[Date 1]:[Date 8]])=8),TRUE,FALSE)</f>
        <v>0</v>
      </c>
      <c r="AN874" s="134" t="b">
        <f>COUNTIF(Table3[[#This Row],[512]:[51]],"yes")&gt;0</f>
        <v>0</v>
      </c>
      <c r="AO874" s="45" t="str">
        <f>IF(Table3[[#This Row],[512]]="yes",Table3[[#This Row],[Column1]],"")</f>
        <v/>
      </c>
      <c r="AP874" s="45" t="str">
        <f>IF(Table3[[#This Row],[250]]="yes",Table3[[#This Row],[Column1.5]],"")</f>
        <v/>
      </c>
      <c r="AQ874" s="45" t="str">
        <f>IF(Table3[[#This Row],[288]]="yes",Table3[[#This Row],[Column2]],"")</f>
        <v/>
      </c>
      <c r="AR874" s="45" t="str">
        <f>IF(Table3[[#This Row],[144]]="yes",Table3[[#This Row],[Column3]],"")</f>
        <v/>
      </c>
      <c r="AS874" s="45" t="str">
        <f>IF(Table3[[#This Row],[26]]="yes",Table3[[#This Row],[Column4]],"")</f>
        <v/>
      </c>
      <c r="AT874" s="45" t="str">
        <f>IF(Table3[[#This Row],[51]]="yes",Table3[[#This Row],[Column5]],"")</f>
        <v/>
      </c>
      <c r="AU874" s="29" t="str">
        <f>IF(COUNTBLANK(Table3[[#This Row],[Date 1]:[Date 8]])=7,IF(Table3[[#This Row],[Column9]]&lt;&gt;"",IF(SUM(L874:S874)&lt;&gt;0,Table3[[#This Row],[Column9]],""),""),(SUBSTITUTE(TRIM(SUBSTITUTE(AO874&amp;","&amp;AP874&amp;","&amp;AQ874&amp;","&amp;AR874&amp;","&amp;AS874&amp;","&amp;AT874&amp;",",","," "))," ",", ")))</f>
        <v/>
      </c>
      <c r="AV874" s="35" t="str">
        <f>IF(COUNTBLANK(L874:AC874)&lt;&gt;13,IF(Table3[[#This Row],[Comments]]="Please order in multiples of 20. Minimum order of 100.",IF(COUNTBLANK(Table3[[#This Row],[Date 1]:[Order]])=12,"",1),1),IF(OR(F874="yes",G874="yes",H874="yes",I874="yes",J874="yes",K874="yes"="yes"),1,""))</f>
        <v/>
      </c>
    </row>
    <row r="875" spans="2:48" ht="36" thickBot="1" x14ac:dyDescent="0.4">
      <c r="B875" s="164">
        <v>885</v>
      </c>
      <c r="C875" s="16" t="s">
        <v>3370</v>
      </c>
      <c r="D875" s="32" t="s">
        <v>3398</v>
      </c>
      <c r="E875" s="118"/>
      <c r="F875" s="119" t="s">
        <v>21</v>
      </c>
      <c r="G875" s="30" t="s">
        <v>21</v>
      </c>
      <c r="H875" s="30" t="s">
        <v>21</v>
      </c>
      <c r="I875" s="30" t="s">
        <v>21</v>
      </c>
      <c r="J875" s="30" t="s">
        <v>21</v>
      </c>
      <c r="K875" s="30" t="s">
        <v>128</v>
      </c>
      <c r="L875" s="22"/>
      <c r="M875" s="20"/>
      <c r="N875" s="20"/>
      <c r="O875" s="20"/>
      <c r="P875" s="20"/>
      <c r="Q875" s="20"/>
      <c r="R875" s="20"/>
      <c r="S875" s="120"/>
      <c r="T875" s="181" t="str">
        <f>Table3[[#This Row],[Column12]]</f>
        <v>Auto:</v>
      </c>
      <c r="U875" s="25"/>
      <c r="V875" s="51" t="str">
        <f>IF(Table3[[#This Row],[TagOrderMethod]]="Ratio:","plants per 1 tag",IF(Table3[[#This Row],[TagOrderMethod]]="tags included","",IF(Table3[[#This Row],[TagOrderMethod]]="Qty:","tags",IF(Table3[[#This Row],[TagOrderMethod]]="Auto:",IF(U875&lt;&gt;"","tags","")))))</f>
        <v/>
      </c>
      <c r="W875" s="17">
        <v>50</v>
      </c>
      <c r="X875" s="17" t="str">
        <f>IF(ISNUMBER(SEARCH("tag",Table3[[#This Row],[Notes]])), "Yes", "No")</f>
        <v>No</v>
      </c>
      <c r="Y875" s="17" t="str">
        <f>IF(Table3[[#This Row],[Column11]]="yes","tags included","Auto:")</f>
        <v>Auto:</v>
      </c>
      <c r="Z8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Row],[TagOrderMethod]]="Auto:",IF(U875&gt;0,U875,IF(COUNTBLANK(L875:S875)=8,"",(IF(Table3[[#This Row],[Column11]]&lt;&gt;"no",Table3[[#This Row],[Size]]*(SUM(Table3[[#This Row],[Date 1]:[Date 8]])),"")))),""))),(Table3[[#This Row],[Bundle]])),"")</f>
        <v/>
      </c>
      <c r="AB875" s="94" t="str">
        <f t="shared" si="14"/>
        <v/>
      </c>
      <c r="AC875" s="75"/>
      <c r="AD875" s="42"/>
      <c r="AE875" s="43"/>
      <c r="AF875" s="44"/>
      <c r="AG875" s="134" t="s">
        <v>21</v>
      </c>
      <c r="AH875" s="134" t="s">
        <v>21</v>
      </c>
      <c r="AI875" s="134" t="s">
        <v>21</v>
      </c>
      <c r="AJ875" s="134" t="s">
        <v>21</v>
      </c>
      <c r="AK875" s="134" t="s">
        <v>21</v>
      </c>
      <c r="AL875" s="134" t="s">
        <v>3078</v>
      </c>
      <c r="AM875" s="134" t="b">
        <f>IF(AND(Table3[[#This Row],[Column68]]=TRUE,COUNTBLANK(Table3[[#This Row],[Date 1]:[Date 8]])=8),TRUE,FALSE)</f>
        <v>0</v>
      </c>
      <c r="AN875" s="134" t="b">
        <f>COUNTIF(Table3[[#This Row],[512]:[51]],"yes")&gt;0</f>
        <v>0</v>
      </c>
      <c r="AO875" s="45" t="str">
        <f>IF(Table3[[#This Row],[512]]="yes",Table3[[#This Row],[Column1]],"")</f>
        <v/>
      </c>
      <c r="AP875" s="45" t="str">
        <f>IF(Table3[[#This Row],[250]]="yes",Table3[[#This Row],[Column1.5]],"")</f>
        <v/>
      </c>
      <c r="AQ875" s="45" t="str">
        <f>IF(Table3[[#This Row],[288]]="yes",Table3[[#This Row],[Column2]],"")</f>
        <v/>
      </c>
      <c r="AR875" s="45" t="str">
        <f>IF(Table3[[#This Row],[144]]="yes",Table3[[#This Row],[Column3]],"")</f>
        <v/>
      </c>
      <c r="AS875" s="45" t="str">
        <f>IF(Table3[[#This Row],[26]]="yes",Table3[[#This Row],[Column4]],"")</f>
        <v/>
      </c>
      <c r="AT875" s="45" t="str">
        <f>IF(Table3[[#This Row],[51]]="yes",Table3[[#This Row],[Column5]],"")</f>
        <v/>
      </c>
      <c r="AU875" s="29" t="str">
        <f>IF(COUNTBLANK(Table3[[#This Row],[Date 1]:[Date 8]])=7,IF(Table3[[#This Row],[Column9]]&lt;&gt;"",IF(SUM(L875:S875)&lt;&gt;0,Table3[[#This Row],[Column9]],""),""),(SUBSTITUTE(TRIM(SUBSTITUTE(AO875&amp;","&amp;AP875&amp;","&amp;AQ875&amp;","&amp;AR875&amp;","&amp;AS875&amp;","&amp;AT875&amp;",",","," "))," ",", ")))</f>
        <v/>
      </c>
      <c r="AV875" s="35" t="str">
        <f>IF(COUNTBLANK(L875:AC875)&lt;&gt;13,IF(Table3[[#This Row],[Comments]]="Please order in multiples of 20. Minimum order of 100.",IF(COUNTBLANK(Table3[[#This Row],[Date 1]:[Order]])=12,"",1),1),IF(OR(F875="yes",G875="yes",H875="yes",I875="yes",J875="yes",K875="yes"="yes"),1,""))</f>
        <v/>
      </c>
    </row>
    <row r="876" spans="2:48" ht="36" thickBot="1" x14ac:dyDescent="0.4">
      <c r="B876" s="164">
        <v>890</v>
      </c>
      <c r="C876" s="16" t="s">
        <v>3370</v>
      </c>
      <c r="D876" s="32" t="s">
        <v>3399</v>
      </c>
      <c r="E876" s="118"/>
      <c r="F876" s="119" t="s">
        <v>21</v>
      </c>
      <c r="G876" s="30" t="s">
        <v>21</v>
      </c>
      <c r="H876" s="30" t="s">
        <v>21</v>
      </c>
      <c r="I876" s="30" t="s">
        <v>21</v>
      </c>
      <c r="J876" s="30" t="s">
        <v>21</v>
      </c>
      <c r="K876" s="30" t="s">
        <v>128</v>
      </c>
      <c r="L876" s="22"/>
      <c r="M876" s="20"/>
      <c r="N876" s="20"/>
      <c r="O876" s="20"/>
      <c r="P876" s="20"/>
      <c r="Q876" s="20"/>
      <c r="R876" s="20"/>
      <c r="S876" s="120"/>
      <c r="T876" s="181" t="str">
        <f>Table3[[#This Row],[Column12]]</f>
        <v>Auto:</v>
      </c>
      <c r="U876" s="25"/>
      <c r="V876" s="51" t="str">
        <f>IF(Table3[[#This Row],[TagOrderMethod]]="Ratio:","plants per 1 tag",IF(Table3[[#This Row],[TagOrderMethod]]="tags included","",IF(Table3[[#This Row],[TagOrderMethod]]="Qty:","tags",IF(Table3[[#This Row],[TagOrderMethod]]="Auto:",IF(U876&lt;&gt;"","tags","")))))</f>
        <v/>
      </c>
      <c r="W876" s="17">
        <v>50</v>
      </c>
      <c r="X876" s="17" t="str">
        <f>IF(ISNUMBER(SEARCH("tag",Table3[[#This Row],[Notes]])), "Yes", "No")</f>
        <v>No</v>
      </c>
      <c r="Y876" s="17" t="str">
        <f>IF(Table3[[#This Row],[Column11]]="yes","tags included","Auto:")</f>
        <v>Auto:</v>
      </c>
      <c r="Z8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Row],[TagOrderMethod]]="Auto:",IF(U876&gt;0,U876,IF(COUNTBLANK(L876:S876)=8,"",(IF(Table3[[#This Row],[Column11]]&lt;&gt;"no",Table3[[#This Row],[Size]]*(SUM(Table3[[#This Row],[Date 1]:[Date 8]])),"")))),""))),(Table3[[#This Row],[Bundle]])),"")</f>
        <v/>
      </c>
      <c r="AB876" s="94" t="str">
        <f t="shared" si="14"/>
        <v/>
      </c>
      <c r="AC876" s="75"/>
      <c r="AD876" s="42"/>
      <c r="AE876" s="43"/>
      <c r="AF876" s="44"/>
      <c r="AG876" s="134" t="s">
        <v>21</v>
      </c>
      <c r="AH876" s="134" t="s">
        <v>21</v>
      </c>
      <c r="AI876" s="134" t="s">
        <v>21</v>
      </c>
      <c r="AJ876" s="134" t="s">
        <v>21</v>
      </c>
      <c r="AK876" s="134" t="s">
        <v>21</v>
      </c>
      <c r="AL876" s="134" t="s">
        <v>3079</v>
      </c>
      <c r="AM876" s="134" t="b">
        <f>IF(AND(Table3[[#This Row],[Column68]]=TRUE,COUNTBLANK(Table3[[#This Row],[Date 1]:[Date 8]])=8),TRUE,FALSE)</f>
        <v>0</v>
      </c>
      <c r="AN876" s="134" t="b">
        <f>COUNTIF(Table3[[#This Row],[512]:[51]],"yes")&gt;0</f>
        <v>0</v>
      </c>
      <c r="AO876" s="45" t="str">
        <f>IF(Table3[[#This Row],[512]]="yes",Table3[[#This Row],[Column1]],"")</f>
        <v/>
      </c>
      <c r="AP876" s="45" t="str">
        <f>IF(Table3[[#This Row],[250]]="yes",Table3[[#This Row],[Column1.5]],"")</f>
        <v/>
      </c>
      <c r="AQ876" s="45" t="str">
        <f>IF(Table3[[#This Row],[288]]="yes",Table3[[#This Row],[Column2]],"")</f>
        <v/>
      </c>
      <c r="AR876" s="45" t="str">
        <f>IF(Table3[[#This Row],[144]]="yes",Table3[[#This Row],[Column3]],"")</f>
        <v/>
      </c>
      <c r="AS876" s="45" t="str">
        <f>IF(Table3[[#This Row],[26]]="yes",Table3[[#This Row],[Column4]],"")</f>
        <v/>
      </c>
      <c r="AT876" s="45" t="str">
        <f>IF(Table3[[#This Row],[51]]="yes",Table3[[#This Row],[Column5]],"")</f>
        <v/>
      </c>
      <c r="AU876" s="29" t="str">
        <f>IF(COUNTBLANK(Table3[[#This Row],[Date 1]:[Date 8]])=7,IF(Table3[[#This Row],[Column9]]&lt;&gt;"",IF(SUM(L876:S876)&lt;&gt;0,Table3[[#This Row],[Column9]],""),""),(SUBSTITUTE(TRIM(SUBSTITUTE(AO876&amp;","&amp;AP876&amp;","&amp;AQ876&amp;","&amp;AR876&amp;","&amp;AS876&amp;","&amp;AT876&amp;",",","," "))," ",", ")))</f>
        <v/>
      </c>
      <c r="AV876" s="35" t="str">
        <f>IF(COUNTBLANK(L876:AC876)&lt;&gt;13,IF(Table3[[#This Row],[Comments]]="Please order in multiples of 20. Minimum order of 100.",IF(COUNTBLANK(Table3[[#This Row],[Date 1]:[Order]])=12,"",1),1),IF(OR(F876="yes",G876="yes",H876="yes",I876="yes",J876="yes",K876="yes"="yes"),1,""))</f>
        <v/>
      </c>
    </row>
    <row r="877" spans="2:48" ht="36" thickBot="1" x14ac:dyDescent="0.4">
      <c r="B877" s="164">
        <v>895</v>
      </c>
      <c r="C877" s="16" t="s">
        <v>3370</v>
      </c>
      <c r="D877" s="32" t="s">
        <v>3400</v>
      </c>
      <c r="E877" s="118"/>
      <c r="F877" s="119" t="s">
        <v>21</v>
      </c>
      <c r="G877" s="30" t="s">
        <v>21</v>
      </c>
      <c r="H877" s="30" t="s">
        <v>21</v>
      </c>
      <c r="I877" s="30" t="s">
        <v>21</v>
      </c>
      <c r="J877" s="30" t="s">
        <v>21</v>
      </c>
      <c r="K877" s="30" t="s">
        <v>128</v>
      </c>
      <c r="L877" s="22"/>
      <c r="M877" s="20"/>
      <c r="N877" s="20"/>
      <c r="O877" s="20"/>
      <c r="P877" s="20"/>
      <c r="Q877" s="20"/>
      <c r="R877" s="20"/>
      <c r="S877" s="120"/>
      <c r="T877" s="181" t="str">
        <f>Table3[[#This Row],[Column12]]</f>
        <v>Auto:</v>
      </c>
      <c r="U877" s="25"/>
      <c r="V877" s="51" t="str">
        <f>IF(Table3[[#This Row],[TagOrderMethod]]="Ratio:","plants per 1 tag",IF(Table3[[#This Row],[TagOrderMethod]]="tags included","",IF(Table3[[#This Row],[TagOrderMethod]]="Qty:","tags",IF(Table3[[#This Row],[TagOrderMethod]]="Auto:",IF(U877&lt;&gt;"","tags","")))))</f>
        <v/>
      </c>
      <c r="W877" s="17">
        <v>50</v>
      </c>
      <c r="X877" s="17" t="str">
        <f>IF(ISNUMBER(SEARCH("tag",Table3[[#This Row],[Notes]])), "Yes", "No")</f>
        <v>No</v>
      </c>
      <c r="Y877" s="17" t="str">
        <f>IF(Table3[[#This Row],[Column11]]="yes","tags included","Auto:")</f>
        <v>Auto:</v>
      </c>
      <c r="Z8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Row],[TagOrderMethod]]="Auto:",IF(U877&gt;0,U877,IF(COUNTBLANK(L877:S877)=8,"",(IF(Table3[[#This Row],[Column11]]&lt;&gt;"no",Table3[[#This Row],[Size]]*(SUM(Table3[[#This Row],[Date 1]:[Date 8]])),"")))),""))),(Table3[[#This Row],[Bundle]])),"")</f>
        <v/>
      </c>
      <c r="AB877" s="94" t="str">
        <f t="shared" si="14"/>
        <v/>
      </c>
      <c r="AC877" s="75"/>
      <c r="AD877" s="42"/>
      <c r="AE877" s="43"/>
      <c r="AF877" s="44"/>
      <c r="AG877" s="134" t="s">
        <v>21</v>
      </c>
      <c r="AH877" s="134" t="s">
        <v>21</v>
      </c>
      <c r="AI877" s="134" t="s">
        <v>21</v>
      </c>
      <c r="AJ877" s="134" t="s">
        <v>21</v>
      </c>
      <c r="AK877" s="134" t="s">
        <v>21</v>
      </c>
      <c r="AL877" s="134" t="s">
        <v>3080</v>
      </c>
      <c r="AM877" s="134" t="b">
        <f>IF(AND(Table3[[#This Row],[Column68]]=TRUE,COUNTBLANK(Table3[[#This Row],[Date 1]:[Date 8]])=8),TRUE,FALSE)</f>
        <v>0</v>
      </c>
      <c r="AN877" s="134" t="b">
        <f>COUNTIF(Table3[[#This Row],[512]:[51]],"yes")&gt;0</f>
        <v>0</v>
      </c>
      <c r="AO877" s="45" t="str">
        <f>IF(Table3[[#This Row],[512]]="yes",Table3[[#This Row],[Column1]],"")</f>
        <v/>
      </c>
      <c r="AP877" s="45" t="str">
        <f>IF(Table3[[#This Row],[250]]="yes",Table3[[#This Row],[Column1.5]],"")</f>
        <v/>
      </c>
      <c r="AQ877" s="45" t="str">
        <f>IF(Table3[[#This Row],[288]]="yes",Table3[[#This Row],[Column2]],"")</f>
        <v/>
      </c>
      <c r="AR877" s="45" t="str">
        <f>IF(Table3[[#This Row],[144]]="yes",Table3[[#This Row],[Column3]],"")</f>
        <v/>
      </c>
      <c r="AS877" s="45" t="str">
        <f>IF(Table3[[#This Row],[26]]="yes",Table3[[#This Row],[Column4]],"")</f>
        <v/>
      </c>
      <c r="AT877" s="45" t="str">
        <f>IF(Table3[[#This Row],[51]]="yes",Table3[[#This Row],[Column5]],"")</f>
        <v/>
      </c>
      <c r="AU877" s="29" t="str">
        <f>IF(COUNTBLANK(Table3[[#This Row],[Date 1]:[Date 8]])=7,IF(Table3[[#This Row],[Column9]]&lt;&gt;"",IF(SUM(L877:S877)&lt;&gt;0,Table3[[#This Row],[Column9]],""),""),(SUBSTITUTE(TRIM(SUBSTITUTE(AO877&amp;","&amp;AP877&amp;","&amp;AQ877&amp;","&amp;AR877&amp;","&amp;AS877&amp;","&amp;AT877&amp;",",","," "))," ",", ")))</f>
        <v/>
      </c>
      <c r="AV877" s="35" t="str">
        <f>IF(COUNTBLANK(L877:AC877)&lt;&gt;13,IF(Table3[[#This Row],[Comments]]="Please order in multiples of 20. Minimum order of 100.",IF(COUNTBLANK(Table3[[#This Row],[Date 1]:[Order]])=12,"",1),1),IF(OR(F877="yes",G877="yes",H877="yes",I877="yes",J877="yes",K877="yes"="yes"),1,""))</f>
        <v/>
      </c>
    </row>
    <row r="878" spans="2:48" ht="36" thickBot="1" x14ac:dyDescent="0.4">
      <c r="B878" s="164">
        <v>900</v>
      </c>
      <c r="C878" s="16" t="s">
        <v>3370</v>
      </c>
      <c r="D878" s="32" t="s">
        <v>1852</v>
      </c>
      <c r="E878" s="118"/>
      <c r="F878" s="119" t="s">
        <v>21</v>
      </c>
      <c r="G878" s="30" t="s">
        <v>21</v>
      </c>
      <c r="H878" s="30" t="s">
        <v>21</v>
      </c>
      <c r="I878" s="30" t="s">
        <v>128</v>
      </c>
      <c r="J878" s="30" t="s">
        <v>21</v>
      </c>
      <c r="K878" s="30" t="s">
        <v>128</v>
      </c>
      <c r="L878" s="22"/>
      <c r="M878" s="20"/>
      <c r="N878" s="20"/>
      <c r="O878" s="20"/>
      <c r="P878" s="20"/>
      <c r="Q878" s="20"/>
      <c r="R878" s="20"/>
      <c r="S878" s="120"/>
      <c r="T878" s="181" t="str">
        <f>Table3[[#This Row],[Column12]]</f>
        <v>Auto:</v>
      </c>
      <c r="U878" s="25"/>
      <c r="V878" s="51" t="str">
        <f>IF(Table3[[#This Row],[TagOrderMethod]]="Ratio:","plants per 1 tag",IF(Table3[[#This Row],[TagOrderMethod]]="tags included","",IF(Table3[[#This Row],[TagOrderMethod]]="Qty:","tags",IF(Table3[[#This Row],[TagOrderMethod]]="Auto:",IF(U878&lt;&gt;"","tags","")))))</f>
        <v/>
      </c>
      <c r="W878" s="17">
        <v>50</v>
      </c>
      <c r="X878" s="17" t="str">
        <f>IF(ISNUMBER(SEARCH("tag",Table3[[#This Row],[Notes]])), "Yes", "No")</f>
        <v>No</v>
      </c>
      <c r="Y878" s="17" t="str">
        <f>IF(Table3[[#This Row],[Column11]]="yes","tags included","Auto:")</f>
        <v>Auto:</v>
      </c>
      <c r="Z8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Row],[TagOrderMethod]]="Auto:",IF(U878&gt;0,U878,IF(COUNTBLANK(L878:S878)=8,"",(IF(Table3[[#This Row],[Column11]]&lt;&gt;"no",Table3[[#This Row],[Size]]*(SUM(Table3[[#This Row],[Date 1]:[Date 8]])),"")))),""))),(Table3[[#This Row],[Bundle]])),"")</f>
        <v/>
      </c>
      <c r="AB878" s="94" t="str">
        <f t="shared" si="14"/>
        <v/>
      </c>
      <c r="AC878" s="75"/>
      <c r="AD878" s="42"/>
      <c r="AE878" s="43"/>
      <c r="AF878" s="44"/>
      <c r="AG878" s="134" t="s">
        <v>21</v>
      </c>
      <c r="AH878" s="134" t="s">
        <v>21</v>
      </c>
      <c r="AI878" s="134" t="s">
        <v>21</v>
      </c>
      <c r="AJ878" s="134" t="s">
        <v>3081</v>
      </c>
      <c r="AK878" s="134" t="s">
        <v>21</v>
      </c>
      <c r="AL878" s="134" t="s">
        <v>1218</v>
      </c>
      <c r="AM878" s="134" t="b">
        <f>IF(AND(Table3[[#This Row],[Column68]]=TRUE,COUNTBLANK(Table3[[#This Row],[Date 1]:[Date 8]])=8),TRUE,FALSE)</f>
        <v>0</v>
      </c>
      <c r="AN878" s="134" t="b">
        <f>COUNTIF(Table3[[#This Row],[512]:[51]],"yes")&gt;0</f>
        <v>0</v>
      </c>
      <c r="AO878" s="45" t="str">
        <f>IF(Table3[[#This Row],[512]]="yes",Table3[[#This Row],[Column1]],"")</f>
        <v/>
      </c>
      <c r="AP878" s="45" t="str">
        <f>IF(Table3[[#This Row],[250]]="yes",Table3[[#This Row],[Column1.5]],"")</f>
        <v/>
      </c>
      <c r="AQ878" s="45" t="str">
        <f>IF(Table3[[#This Row],[288]]="yes",Table3[[#This Row],[Column2]],"")</f>
        <v/>
      </c>
      <c r="AR878" s="45" t="str">
        <f>IF(Table3[[#This Row],[144]]="yes",Table3[[#This Row],[Column3]],"")</f>
        <v/>
      </c>
      <c r="AS878" s="45" t="str">
        <f>IF(Table3[[#This Row],[26]]="yes",Table3[[#This Row],[Column4]],"")</f>
        <v/>
      </c>
      <c r="AT878" s="45" t="str">
        <f>IF(Table3[[#This Row],[51]]="yes",Table3[[#This Row],[Column5]],"")</f>
        <v/>
      </c>
      <c r="AU878" s="29" t="str">
        <f>IF(COUNTBLANK(Table3[[#This Row],[Date 1]:[Date 8]])=7,IF(Table3[[#This Row],[Column9]]&lt;&gt;"",IF(SUM(L878:S878)&lt;&gt;0,Table3[[#This Row],[Column9]],""),""),(SUBSTITUTE(TRIM(SUBSTITUTE(AO878&amp;","&amp;AP878&amp;","&amp;AQ878&amp;","&amp;AR878&amp;","&amp;AS878&amp;","&amp;AT878&amp;",",","," "))," ",", ")))</f>
        <v/>
      </c>
      <c r="AV878" s="35" t="str">
        <f>IF(COUNTBLANK(L878:AC878)&lt;&gt;13,IF(Table3[[#This Row],[Comments]]="Please order in multiples of 20. Minimum order of 100.",IF(COUNTBLANK(Table3[[#This Row],[Date 1]:[Order]])=12,"",1),1),IF(OR(F878="yes",G878="yes",H878="yes",I878="yes",J878="yes",K878="yes"="yes"),1,""))</f>
        <v/>
      </c>
    </row>
    <row r="879" spans="2:48" ht="36" thickBot="1" x14ac:dyDescent="0.4">
      <c r="B879" s="164">
        <v>905</v>
      </c>
      <c r="C879" s="16" t="s">
        <v>3370</v>
      </c>
      <c r="D879" s="32" t="s">
        <v>1853</v>
      </c>
      <c r="E879" s="118"/>
      <c r="F879" s="119" t="s">
        <v>21</v>
      </c>
      <c r="G879" s="30" t="s">
        <v>21</v>
      </c>
      <c r="H879" s="30" t="s">
        <v>21</v>
      </c>
      <c r="I879" s="30" t="s">
        <v>128</v>
      </c>
      <c r="J879" s="30" t="s">
        <v>21</v>
      </c>
      <c r="K879" s="30" t="s">
        <v>128</v>
      </c>
      <c r="L879" s="22"/>
      <c r="M879" s="20"/>
      <c r="N879" s="20"/>
      <c r="O879" s="20"/>
      <c r="P879" s="20"/>
      <c r="Q879" s="20"/>
      <c r="R879" s="20"/>
      <c r="S879" s="120"/>
      <c r="T879" s="181" t="str">
        <f>Table3[[#This Row],[Column12]]</f>
        <v>Auto:</v>
      </c>
      <c r="U879" s="25"/>
      <c r="V879" s="51" t="str">
        <f>IF(Table3[[#This Row],[TagOrderMethod]]="Ratio:","plants per 1 tag",IF(Table3[[#This Row],[TagOrderMethod]]="tags included","",IF(Table3[[#This Row],[TagOrderMethod]]="Qty:","tags",IF(Table3[[#This Row],[TagOrderMethod]]="Auto:",IF(U879&lt;&gt;"","tags","")))))</f>
        <v/>
      </c>
      <c r="W879" s="17">
        <v>50</v>
      </c>
      <c r="X879" s="17" t="str">
        <f>IF(ISNUMBER(SEARCH("tag",Table3[[#This Row],[Notes]])), "Yes", "No")</f>
        <v>No</v>
      </c>
      <c r="Y879" s="17" t="str">
        <f>IF(Table3[[#This Row],[Column11]]="yes","tags included","Auto:")</f>
        <v>Auto:</v>
      </c>
      <c r="Z8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Row],[TagOrderMethod]]="Auto:",IF(U879&gt;0,U879,IF(COUNTBLANK(L879:S879)=8,"",(IF(Table3[[#This Row],[Column11]]&lt;&gt;"no",Table3[[#This Row],[Size]]*(SUM(Table3[[#This Row],[Date 1]:[Date 8]])),"")))),""))),(Table3[[#This Row],[Bundle]])),"")</f>
        <v/>
      </c>
      <c r="AB879" s="94" t="str">
        <f t="shared" si="14"/>
        <v/>
      </c>
      <c r="AC879" s="75"/>
      <c r="AD879" s="42"/>
      <c r="AE879" s="43"/>
      <c r="AF879" s="44"/>
      <c r="AG879" s="134" t="s">
        <v>21</v>
      </c>
      <c r="AH879" s="134" t="s">
        <v>21</v>
      </c>
      <c r="AI879" s="134" t="s">
        <v>21</v>
      </c>
      <c r="AJ879" s="134" t="s">
        <v>5245</v>
      </c>
      <c r="AK879" s="134" t="s">
        <v>21</v>
      </c>
      <c r="AL879" s="134" t="s">
        <v>1219</v>
      </c>
      <c r="AM879" s="134" t="b">
        <f>IF(AND(Table3[[#This Row],[Column68]]=TRUE,COUNTBLANK(Table3[[#This Row],[Date 1]:[Date 8]])=8),TRUE,FALSE)</f>
        <v>0</v>
      </c>
      <c r="AN879" s="134" t="b">
        <f>COUNTIF(Table3[[#This Row],[512]:[51]],"yes")&gt;0</f>
        <v>0</v>
      </c>
      <c r="AO879" s="45" t="str">
        <f>IF(Table3[[#This Row],[512]]="yes",Table3[[#This Row],[Column1]],"")</f>
        <v/>
      </c>
      <c r="AP879" s="45" t="str">
        <f>IF(Table3[[#This Row],[250]]="yes",Table3[[#This Row],[Column1.5]],"")</f>
        <v/>
      </c>
      <c r="AQ879" s="45" t="str">
        <f>IF(Table3[[#This Row],[288]]="yes",Table3[[#This Row],[Column2]],"")</f>
        <v/>
      </c>
      <c r="AR879" s="45" t="str">
        <f>IF(Table3[[#This Row],[144]]="yes",Table3[[#This Row],[Column3]],"")</f>
        <v/>
      </c>
      <c r="AS879" s="45" t="str">
        <f>IF(Table3[[#This Row],[26]]="yes",Table3[[#This Row],[Column4]],"")</f>
        <v/>
      </c>
      <c r="AT879" s="45" t="str">
        <f>IF(Table3[[#This Row],[51]]="yes",Table3[[#This Row],[Column5]],"")</f>
        <v/>
      </c>
      <c r="AU879" s="29" t="str">
        <f>IF(COUNTBLANK(Table3[[#This Row],[Date 1]:[Date 8]])=7,IF(Table3[[#This Row],[Column9]]&lt;&gt;"",IF(SUM(L879:S879)&lt;&gt;0,Table3[[#This Row],[Column9]],""),""),(SUBSTITUTE(TRIM(SUBSTITUTE(AO879&amp;","&amp;AP879&amp;","&amp;AQ879&amp;","&amp;AR879&amp;","&amp;AS879&amp;","&amp;AT879&amp;",",","," "))," ",", ")))</f>
        <v/>
      </c>
      <c r="AV879" s="35" t="str">
        <f>IF(COUNTBLANK(L879:AC879)&lt;&gt;13,IF(Table3[[#This Row],[Comments]]="Please order in multiples of 20. Minimum order of 100.",IF(COUNTBLANK(Table3[[#This Row],[Date 1]:[Order]])=12,"",1),1),IF(OR(F879="yes",G879="yes",H879="yes",I879="yes",J879="yes",K879="yes"="yes"),1,""))</f>
        <v/>
      </c>
    </row>
    <row r="880" spans="2:48" ht="36" thickBot="1" x14ac:dyDescent="0.4">
      <c r="B880" s="164">
        <v>910</v>
      </c>
      <c r="C880" s="16" t="s">
        <v>3370</v>
      </c>
      <c r="D880" s="32" t="s">
        <v>1854</v>
      </c>
      <c r="E880" s="118"/>
      <c r="F880" s="119" t="s">
        <v>21</v>
      </c>
      <c r="G880" s="30" t="s">
        <v>21</v>
      </c>
      <c r="H880" s="30" t="s">
        <v>21</v>
      </c>
      <c r="I880" s="30" t="s">
        <v>128</v>
      </c>
      <c r="J880" s="30" t="s">
        <v>21</v>
      </c>
      <c r="K880" s="30" t="s">
        <v>128</v>
      </c>
      <c r="L880" s="22"/>
      <c r="M880" s="20"/>
      <c r="N880" s="20"/>
      <c r="O880" s="20"/>
      <c r="P880" s="20"/>
      <c r="Q880" s="20"/>
      <c r="R880" s="20"/>
      <c r="S880" s="120"/>
      <c r="T880" s="181" t="str">
        <f>Table3[[#This Row],[Column12]]</f>
        <v>Auto:</v>
      </c>
      <c r="U880" s="25"/>
      <c r="V880" s="51" t="str">
        <f>IF(Table3[[#This Row],[TagOrderMethod]]="Ratio:","plants per 1 tag",IF(Table3[[#This Row],[TagOrderMethod]]="tags included","",IF(Table3[[#This Row],[TagOrderMethod]]="Qty:","tags",IF(Table3[[#This Row],[TagOrderMethod]]="Auto:",IF(U880&lt;&gt;"","tags","")))))</f>
        <v/>
      </c>
      <c r="W880" s="17">
        <v>50</v>
      </c>
      <c r="X880" s="17" t="str">
        <f>IF(ISNUMBER(SEARCH("tag",Table3[[#This Row],[Notes]])), "Yes", "No")</f>
        <v>No</v>
      </c>
      <c r="Y880" s="17" t="str">
        <f>IF(Table3[[#This Row],[Column11]]="yes","tags included","Auto:")</f>
        <v>Auto:</v>
      </c>
      <c r="Z8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Row],[TagOrderMethod]]="Auto:",IF(U880&gt;0,U880,IF(COUNTBLANK(L880:S880)=8,"",(IF(Table3[[#This Row],[Column11]]&lt;&gt;"no",Table3[[#This Row],[Size]]*(SUM(Table3[[#This Row],[Date 1]:[Date 8]])),"")))),""))),(Table3[[#This Row],[Bundle]])),"")</f>
        <v/>
      </c>
      <c r="AB880" s="94" t="str">
        <f t="shared" si="14"/>
        <v/>
      </c>
      <c r="AC880" s="75"/>
      <c r="AD880" s="42"/>
      <c r="AE880" s="43"/>
      <c r="AF880" s="44"/>
      <c r="AG880" s="134" t="s">
        <v>21</v>
      </c>
      <c r="AH880" s="134" t="s">
        <v>21</v>
      </c>
      <c r="AI880" s="134" t="s">
        <v>21</v>
      </c>
      <c r="AJ880" s="134" t="s">
        <v>5246</v>
      </c>
      <c r="AK880" s="134" t="s">
        <v>21</v>
      </c>
      <c r="AL880" s="134" t="s">
        <v>1220</v>
      </c>
      <c r="AM880" s="134" t="b">
        <f>IF(AND(Table3[[#This Row],[Column68]]=TRUE,COUNTBLANK(Table3[[#This Row],[Date 1]:[Date 8]])=8),TRUE,FALSE)</f>
        <v>0</v>
      </c>
      <c r="AN880" s="134" t="b">
        <f>COUNTIF(Table3[[#This Row],[512]:[51]],"yes")&gt;0</f>
        <v>0</v>
      </c>
      <c r="AO880" s="45" t="str">
        <f>IF(Table3[[#This Row],[512]]="yes",Table3[[#This Row],[Column1]],"")</f>
        <v/>
      </c>
      <c r="AP880" s="45" t="str">
        <f>IF(Table3[[#This Row],[250]]="yes",Table3[[#This Row],[Column1.5]],"")</f>
        <v/>
      </c>
      <c r="AQ880" s="45" t="str">
        <f>IF(Table3[[#This Row],[288]]="yes",Table3[[#This Row],[Column2]],"")</f>
        <v/>
      </c>
      <c r="AR880" s="45" t="str">
        <f>IF(Table3[[#This Row],[144]]="yes",Table3[[#This Row],[Column3]],"")</f>
        <v/>
      </c>
      <c r="AS880" s="45" t="str">
        <f>IF(Table3[[#This Row],[26]]="yes",Table3[[#This Row],[Column4]],"")</f>
        <v/>
      </c>
      <c r="AT880" s="45" t="str">
        <f>IF(Table3[[#This Row],[51]]="yes",Table3[[#This Row],[Column5]],"")</f>
        <v/>
      </c>
      <c r="AU880" s="29" t="str">
        <f>IF(COUNTBLANK(Table3[[#This Row],[Date 1]:[Date 8]])=7,IF(Table3[[#This Row],[Column9]]&lt;&gt;"",IF(SUM(L880:S880)&lt;&gt;0,Table3[[#This Row],[Column9]],""),""),(SUBSTITUTE(TRIM(SUBSTITUTE(AO880&amp;","&amp;AP880&amp;","&amp;AQ880&amp;","&amp;AR880&amp;","&amp;AS880&amp;","&amp;AT880&amp;",",","," "))," ",", ")))</f>
        <v/>
      </c>
      <c r="AV880" s="35" t="str">
        <f>IF(COUNTBLANK(L880:AC880)&lt;&gt;13,IF(Table3[[#This Row],[Comments]]="Please order in multiples of 20. Minimum order of 100.",IF(COUNTBLANK(Table3[[#This Row],[Date 1]:[Order]])=12,"",1),1),IF(OR(F880="yes",G880="yes",H880="yes",I880="yes",J880="yes",K880="yes"="yes"),1,""))</f>
        <v/>
      </c>
    </row>
    <row r="881" spans="2:48" ht="36" thickBot="1" x14ac:dyDescent="0.4">
      <c r="B881" s="164">
        <v>915</v>
      </c>
      <c r="C881" s="16" t="s">
        <v>3370</v>
      </c>
      <c r="D881" s="32" t="s">
        <v>2386</v>
      </c>
      <c r="E881" s="118"/>
      <c r="F881" s="119" t="s">
        <v>21</v>
      </c>
      <c r="G881" s="30" t="s">
        <v>21</v>
      </c>
      <c r="H881" s="30" t="s">
        <v>21</v>
      </c>
      <c r="I881" s="30" t="s">
        <v>21</v>
      </c>
      <c r="J881" s="30" t="s">
        <v>21</v>
      </c>
      <c r="K881" s="30" t="s">
        <v>128</v>
      </c>
      <c r="L881" s="22"/>
      <c r="M881" s="20"/>
      <c r="N881" s="20"/>
      <c r="O881" s="20"/>
      <c r="P881" s="20"/>
      <c r="Q881" s="20"/>
      <c r="R881" s="20"/>
      <c r="S881" s="120"/>
      <c r="T881" s="181" t="str">
        <f>Table3[[#This Row],[Column12]]</f>
        <v>Auto:</v>
      </c>
      <c r="U881" s="25"/>
      <c r="V881" s="51" t="str">
        <f>IF(Table3[[#This Row],[TagOrderMethod]]="Ratio:","plants per 1 tag",IF(Table3[[#This Row],[TagOrderMethod]]="tags included","",IF(Table3[[#This Row],[TagOrderMethod]]="Qty:","tags",IF(Table3[[#This Row],[TagOrderMethod]]="Auto:",IF(U881&lt;&gt;"","tags","")))))</f>
        <v/>
      </c>
      <c r="W881" s="17">
        <v>50</v>
      </c>
      <c r="X881" s="17" t="str">
        <f>IF(ISNUMBER(SEARCH("tag",Table3[[#This Row],[Notes]])), "Yes", "No")</f>
        <v>No</v>
      </c>
      <c r="Y881" s="17" t="str">
        <f>IF(Table3[[#This Row],[Column11]]="yes","tags included","Auto:")</f>
        <v>Auto:</v>
      </c>
      <c r="Z8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Row],[TagOrderMethod]]="Auto:",IF(U881&gt;0,U881,IF(COUNTBLANK(L881:S881)=8,"",(IF(Table3[[#This Row],[Column11]]&lt;&gt;"no",Table3[[#This Row],[Size]]*(SUM(Table3[[#This Row],[Date 1]:[Date 8]])),"")))),""))),(Table3[[#This Row],[Bundle]])),"")</f>
        <v/>
      </c>
      <c r="AB881" s="94" t="str">
        <f t="shared" si="14"/>
        <v/>
      </c>
      <c r="AC881" s="75"/>
      <c r="AD881" s="42"/>
      <c r="AE881" s="43"/>
      <c r="AF881" s="44"/>
      <c r="AG881" s="134" t="s">
        <v>21</v>
      </c>
      <c r="AH881" s="134" t="s">
        <v>21</v>
      </c>
      <c r="AI881" s="134" t="s">
        <v>21</v>
      </c>
      <c r="AJ881" s="134" t="s">
        <v>21</v>
      </c>
      <c r="AK881" s="134" t="s">
        <v>21</v>
      </c>
      <c r="AL881" s="134" t="s">
        <v>1221</v>
      </c>
      <c r="AM881" s="134" t="b">
        <f>IF(AND(Table3[[#This Row],[Column68]]=TRUE,COUNTBLANK(Table3[[#This Row],[Date 1]:[Date 8]])=8),TRUE,FALSE)</f>
        <v>0</v>
      </c>
      <c r="AN881" s="134" t="b">
        <f>COUNTIF(Table3[[#This Row],[512]:[51]],"yes")&gt;0</f>
        <v>0</v>
      </c>
      <c r="AO881" s="45" t="str">
        <f>IF(Table3[[#This Row],[512]]="yes",Table3[[#This Row],[Column1]],"")</f>
        <v/>
      </c>
      <c r="AP881" s="45" t="str">
        <f>IF(Table3[[#This Row],[250]]="yes",Table3[[#This Row],[Column1.5]],"")</f>
        <v/>
      </c>
      <c r="AQ881" s="45" t="str">
        <f>IF(Table3[[#This Row],[288]]="yes",Table3[[#This Row],[Column2]],"")</f>
        <v/>
      </c>
      <c r="AR881" s="45" t="str">
        <f>IF(Table3[[#This Row],[144]]="yes",Table3[[#This Row],[Column3]],"")</f>
        <v/>
      </c>
      <c r="AS881" s="45" t="str">
        <f>IF(Table3[[#This Row],[26]]="yes",Table3[[#This Row],[Column4]],"")</f>
        <v/>
      </c>
      <c r="AT881" s="45" t="str">
        <f>IF(Table3[[#This Row],[51]]="yes",Table3[[#This Row],[Column5]],"")</f>
        <v/>
      </c>
      <c r="AU881" s="29" t="str">
        <f>IF(COUNTBLANK(Table3[[#This Row],[Date 1]:[Date 8]])=7,IF(Table3[[#This Row],[Column9]]&lt;&gt;"",IF(SUM(L881:S881)&lt;&gt;0,Table3[[#This Row],[Column9]],""),""),(SUBSTITUTE(TRIM(SUBSTITUTE(AO881&amp;","&amp;AP881&amp;","&amp;AQ881&amp;","&amp;AR881&amp;","&amp;AS881&amp;","&amp;AT881&amp;",",","," "))," ",", ")))</f>
        <v/>
      </c>
      <c r="AV881" s="35" t="str">
        <f>IF(COUNTBLANK(L881:AC881)&lt;&gt;13,IF(Table3[[#This Row],[Comments]]="Please order in multiples of 20. Minimum order of 100.",IF(COUNTBLANK(Table3[[#This Row],[Date 1]:[Order]])=12,"",1),1),IF(OR(F881="yes",G881="yes",H881="yes",I881="yes",J881="yes",K881="yes"="yes"),1,""))</f>
        <v/>
      </c>
    </row>
    <row r="882" spans="2:48" ht="36" thickBot="1" x14ac:dyDescent="0.4">
      <c r="B882" s="164">
        <v>920</v>
      </c>
      <c r="C882" s="16" t="s">
        <v>3370</v>
      </c>
      <c r="D882" s="32" t="s">
        <v>541</v>
      </c>
      <c r="E882" s="118"/>
      <c r="F882" s="119" t="s">
        <v>21</v>
      </c>
      <c r="G882" s="30" t="s">
        <v>21</v>
      </c>
      <c r="H882" s="30" t="s">
        <v>21</v>
      </c>
      <c r="I882" s="30" t="s">
        <v>128</v>
      </c>
      <c r="J882" s="30" t="s">
        <v>21</v>
      </c>
      <c r="K882" s="30" t="s">
        <v>128</v>
      </c>
      <c r="L882" s="22"/>
      <c r="M882" s="20"/>
      <c r="N882" s="20"/>
      <c r="O882" s="20"/>
      <c r="P882" s="20"/>
      <c r="Q882" s="20"/>
      <c r="R882" s="20"/>
      <c r="S882" s="120"/>
      <c r="T882" s="181" t="str">
        <f>Table3[[#This Row],[Column12]]</f>
        <v>Auto:</v>
      </c>
      <c r="U882" s="25"/>
      <c r="V882" s="51" t="str">
        <f>IF(Table3[[#This Row],[TagOrderMethod]]="Ratio:","plants per 1 tag",IF(Table3[[#This Row],[TagOrderMethod]]="tags included","",IF(Table3[[#This Row],[TagOrderMethod]]="Qty:","tags",IF(Table3[[#This Row],[TagOrderMethod]]="Auto:",IF(U882&lt;&gt;"","tags","")))))</f>
        <v/>
      </c>
      <c r="W882" s="17">
        <v>50</v>
      </c>
      <c r="X882" s="17" t="str">
        <f>IF(ISNUMBER(SEARCH("tag",Table3[[#This Row],[Notes]])), "Yes", "No")</f>
        <v>No</v>
      </c>
      <c r="Y882" s="17" t="str">
        <f>IF(Table3[[#This Row],[Column11]]="yes","tags included","Auto:")</f>
        <v>Auto:</v>
      </c>
      <c r="Z8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Row],[TagOrderMethod]]="Auto:",IF(U882&gt;0,U882,IF(COUNTBLANK(L882:S882)=8,"",(IF(Table3[[#This Row],[Column11]]&lt;&gt;"no",Table3[[#This Row],[Size]]*(SUM(Table3[[#This Row],[Date 1]:[Date 8]])),"")))),""))),(Table3[[#This Row],[Bundle]])),"")</f>
        <v/>
      </c>
      <c r="AB882" s="94" t="str">
        <f t="shared" si="14"/>
        <v/>
      </c>
      <c r="AC882" s="75"/>
      <c r="AD882" s="42"/>
      <c r="AE882" s="43"/>
      <c r="AF882" s="44"/>
      <c r="AG882" s="134" t="s">
        <v>21</v>
      </c>
      <c r="AH882" s="134" t="s">
        <v>21</v>
      </c>
      <c r="AI882" s="134" t="s">
        <v>21</v>
      </c>
      <c r="AJ882" s="134" t="s">
        <v>2098</v>
      </c>
      <c r="AK882" s="134" t="s">
        <v>21</v>
      </c>
      <c r="AL882" s="134" t="s">
        <v>1713</v>
      </c>
      <c r="AM882" s="134" t="b">
        <f>IF(AND(Table3[[#This Row],[Column68]]=TRUE,COUNTBLANK(Table3[[#This Row],[Date 1]:[Date 8]])=8),TRUE,FALSE)</f>
        <v>0</v>
      </c>
      <c r="AN882" s="134" t="b">
        <f>COUNTIF(Table3[[#This Row],[512]:[51]],"yes")&gt;0</f>
        <v>0</v>
      </c>
      <c r="AO882" s="45" t="str">
        <f>IF(Table3[[#This Row],[512]]="yes",Table3[[#This Row],[Column1]],"")</f>
        <v/>
      </c>
      <c r="AP882" s="45" t="str">
        <f>IF(Table3[[#This Row],[250]]="yes",Table3[[#This Row],[Column1.5]],"")</f>
        <v/>
      </c>
      <c r="AQ882" s="45" t="str">
        <f>IF(Table3[[#This Row],[288]]="yes",Table3[[#This Row],[Column2]],"")</f>
        <v/>
      </c>
      <c r="AR882" s="45" t="str">
        <f>IF(Table3[[#This Row],[144]]="yes",Table3[[#This Row],[Column3]],"")</f>
        <v/>
      </c>
      <c r="AS882" s="45" t="str">
        <f>IF(Table3[[#This Row],[26]]="yes",Table3[[#This Row],[Column4]],"")</f>
        <v/>
      </c>
      <c r="AT882" s="45" t="str">
        <f>IF(Table3[[#This Row],[51]]="yes",Table3[[#This Row],[Column5]],"")</f>
        <v/>
      </c>
      <c r="AU882" s="29" t="str">
        <f>IF(COUNTBLANK(Table3[[#This Row],[Date 1]:[Date 8]])=7,IF(Table3[[#This Row],[Column9]]&lt;&gt;"",IF(SUM(L882:S882)&lt;&gt;0,Table3[[#This Row],[Column9]],""),""),(SUBSTITUTE(TRIM(SUBSTITUTE(AO882&amp;","&amp;AP882&amp;","&amp;AQ882&amp;","&amp;AR882&amp;","&amp;AS882&amp;","&amp;AT882&amp;",",","," "))," ",", ")))</f>
        <v/>
      </c>
      <c r="AV882" s="35" t="str">
        <f>IF(COUNTBLANK(L882:AC882)&lt;&gt;13,IF(Table3[[#This Row],[Comments]]="Please order in multiples of 20. Minimum order of 100.",IF(COUNTBLANK(Table3[[#This Row],[Date 1]:[Order]])=12,"",1),1),IF(OR(F882="yes",G882="yes",H882="yes",I882="yes",J882="yes",K882="yes"="yes"),1,""))</f>
        <v/>
      </c>
    </row>
    <row r="883" spans="2:48" ht="36" thickBot="1" x14ac:dyDescent="0.4">
      <c r="B883" s="164">
        <v>925</v>
      </c>
      <c r="C883" s="16" t="s">
        <v>3370</v>
      </c>
      <c r="D883" s="32" t="s">
        <v>2387</v>
      </c>
      <c r="E883" s="118"/>
      <c r="F883" s="119" t="s">
        <v>21</v>
      </c>
      <c r="G883" s="30" t="s">
        <v>21</v>
      </c>
      <c r="H883" s="30" t="s">
        <v>21</v>
      </c>
      <c r="I883" s="30" t="s">
        <v>21</v>
      </c>
      <c r="J883" s="30" t="s">
        <v>21</v>
      </c>
      <c r="K883" s="30" t="s">
        <v>128</v>
      </c>
      <c r="L883" s="22"/>
      <c r="M883" s="20"/>
      <c r="N883" s="20"/>
      <c r="O883" s="20"/>
      <c r="P883" s="20"/>
      <c r="Q883" s="20"/>
      <c r="R883" s="20"/>
      <c r="S883" s="120"/>
      <c r="T883" s="181" t="str">
        <f>Table3[[#This Row],[Column12]]</f>
        <v>Auto:</v>
      </c>
      <c r="U883" s="25"/>
      <c r="V883" s="51" t="str">
        <f>IF(Table3[[#This Row],[TagOrderMethod]]="Ratio:","plants per 1 tag",IF(Table3[[#This Row],[TagOrderMethod]]="tags included","",IF(Table3[[#This Row],[TagOrderMethod]]="Qty:","tags",IF(Table3[[#This Row],[TagOrderMethod]]="Auto:",IF(U883&lt;&gt;"","tags","")))))</f>
        <v/>
      </c>
      <c r="W883" s="17">
        <v>50</v>
      </c>
      <c r="X883" s="17" t="str">
        <f>IF(ISNUMBER(SEARCH("tag",Table3[[#This Row],[Notes]])), "Yes", "No")</f>
        <v>No</v>
      </c>
      <c r="Y883" s="17" t="str">
        <f>IF(Table3[[#This Row],[Column11]]="yes","tags included","Auto:")</f>
        <v>Auto:</v>
      </c>
      <c r="Z8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Row],[TagOrderMethod]]="Auto:",IF(U883&gt;0,U883,IF(COUNTBLANK(L883:S883)=8,"",(IF(Table3[[#This Row],[Column11]]&lt;&gt;"no",Table3[[#This Row],[Size]]*(SUM(Table3[[#This Row],[Date 1]:[Date 8]])),"")))),""))),(Table3[[#This Row],[Bundle]])),"")</f>
        <v/>
      </c>
      <c r="AB883" s="94" t="str">
        <f t="shared" si="14"/>
        <v/>
      </c>
      <c r="AC883" s="75"/>
      <c r="AD883" s="42"/>
      <c r="AE883" s="43"/>
      <c r="AF883" s="44"/>
      <c r="AG883" s="134" t="s">
        <v>21</v>
      </c>
      <c r="AH883" s="134" t="s">
        <v>21</v>
      </c>
      <c r="AI883" s="134" t="s">
        <v>21</v>
      </c>
      <c r="AJ883" s="134" t="s">
        <v>21</v>
      </c>
      <c r="AK883" s="134" t="s">
        <v>21</v>
      </c>
      <c r="AL883" s="134" t="s">
        <v>1222</v>
      </c>
      <c r="AM883" s="134" t="b">
        <f>IF(AND(Table3[[#This Row],[Column68]]=TRUE,COUNTBLANK(Table3[[#This Row],[Date 1]:[Date 8]])=8),TRUE,FALSE)</f>
        <v>0</v>
      </c>
      <c r="AN883" s="134" t="b">
        <f>COUNTIF(Table3[[#This Row],[512]:[51]],"yes")&gt;0</f>
        <v>0</v>
      </c>
      <c r="AO883" s="45" t="str">
        <f>IF(Table3[[#This Row],[512]]="yes",Table3[[#This Row],[Column1]],"")</f>
        <v/>
      </c>
      <c r="AP883" s="45" t="str">
        <f>IF(Table3[[#This Row],[250]]="yes",Table3[[#This Row],[Column1.5]],"")</f>
        <v/>
      </c>
      <c r="AQ883" s="45" t="str">
        <f>IF(Table3[[#This Row],[288]]="yes",Table3[[#This Row],[Column2]],"")</f>
        <v/>
      </c>
      <c r="AR883" s="45" t="str">
        <f>IF(Table3[[#This Row],[144]]="yes",Table3[[#This Row],[Column3]],"")</f>
        <v/>
      </c>
      <c r="AS883" s="45" t="str">
        <f>IF(Table3[[#This Row],[26]]="yes",Table3[[#This Row],[Column4]],"")</f>
        <v/>
      </c>
      <c r="AT883" s="45" t="str">
        <f>IF(Table3[[#This Row],[51]]="yes",Table3[[#This Row],[Column5]],"")</f>
        <v/>
      </c>
      <c r="AU883" s="29" t="str">
        <f>IF(COUNTBLANK(Table3[[#This Row],[Date 1]:[Date 8]])=7,IF(Table3[[#This Row],[Column9]]&lt;&gt;"",IF(SUM(L883:S883)&lt;&gt;0,Table3[[#This Row],[Column9]],""),""),(SUBSTITUTE(TRIM(SUBSTITUTE(AO883&amp;","&amp;AP883&amp;","&amp;AQ883&amp;","&amp;AR883&amp;","&amp;AS883&amp;","&amp;AT883&amp;",",","," "))," ",", ")))</f>
        <v/>
      </c>
      <c r="AV883" s="35" t="str">
        <f>IF(COUNTBLANK(L883:AC883)&lt;&gt;13,IF(Table3[[#This Row],[Comments]]="Please order in multiples of 20. Minimum order of 100.",IF(COUNTBLANK(Table3[[#This Row],[Date 1]:[Order]])=12,"",1),1),IF(OR(F883="yes",G883="yes",H883="yes",I883="yes",J883="yes",K883="yes"="yes"),1,""))</f>
        <v/>
      </c>
    </row>
    <row r="884" spans="2:48" ht="36" thickBot="1" x14ac:dyDescent="0.4">
      <c r="B884" s="164">
        <v>930</v>
      </c>
      <c r="C884" s="16" t="s">
        <v>3370</v>
      </c>
      <c r="D884" s="32" t="s">
        <v>1855</v>
      </c>
      <c r="E884" s="118"/>
      <c r="F884" s="119" t="s">
        <v>21</v>
      </c>
      <c r="G884" s="30" t="s">
        <v>21</v>
      </c>
      <c r="H884" s="30" t="s">
        <v>21</v>
      </c>
      <c r="I884" s="30" t="s">
        <v>21</v>
      </c>
      <c r="J884" s="30" t="s">
        <v>21</v>
      </c>
      <c r="K884" s="30" t="s">
        <v>128</v>
      </c>
      <c r="L884" s="22"/>
      <c r="M884" s="20"/>
      <c r="N884" s="20"/>
      <c r="O884" s="20"/>
      <c r="P884" s="20"/>
      <c r="Q884" s="20"/>
      <c r="R884" s="20"/>
      <c r="S884" s="120"/>
      <c r="T884" s="181" t="str">
        <f>Table3[[#This Row],[Column12]]</f>
        <v>Auto:</v>
      </c>
      <c r="U884" s="25"/>
      <c r="V884" s="51" t="str">
        <f>IF(Table3[[#This Row],[TagOrderMethod]]="Ratio:","plants per 1 tag",IF(Table3[[#This Row],[TagOrderMethod]]="tags included","",IF(Table3[[#This Row],[TagOrderMethod]]="Qty:","tags",IF(Table3[[#This Row],[TagOrderMethod]]="Auto:",IF(U884&lt;&gt;"","tags","")))))</f>
        <v/>
      </c>
      <c r="W884" s="17">
        <v>50</v>
      </c>
      <c r="X884" s="17" t="str">
        <f>IF(ISNUMBER(SEARCH("tag",Table3[[#This Row],[Notes]])), "Yes", "No")</f>
        <v>No</v>
      </c>
      <c r="Y884" s="17" t="str">
        <f>IF(Table3[[#This Row],[Column11]]="yes","tags included","Auto:")</f>
        <v>Auto:</v>
      </c>
      <c r="Z8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Row],[TagOrderMethod]]="Auto:",IF(U884&gt;0,U884,IF(COUNTBLANK(L884:S884)=8,"",(IF(Table3[[#This Row],[Column11]]&lt;&gt;"no",Table3[[#This Row],[Size]]*(SUM(Table3[[#This Row],[Date 1]:[Date 8]])),"")))),""))),(Table3[[#This Row],[Bundle]])),"")</f>
        <v/>
      </c>
      <c r="AB884" s="94" t="str">
        <f t="shared" si="14"/>
        <v/>
      </c>
      <c r="AC884" s="75"/>
      <c r="AD884" s="42"/>
      <c r="AE884" s="43"/>
      <c r="AF884" s="44"/>
      <c r="AG884" s="134" t="s">
        <v>21</v>
      </c>
      <c r="AH884" s="134" t="s">
        <v>21</v>
      </c>
      <c r="AI884" s="134" t="s">
        <v>21</v>
      </c>
      <c r="AJ884" s="134" t="s">
        <v>21</v>
      </c>
      <c r="AK884" s="134" t="s">
        <v>21</v>
      </c>
      <c r="AL884" s="134" t="s">
        <v>1223</v>
      </c>
      <c r="AM884" s="134" t="b">
        <f>IF(AND(Table3[[#This Row],[Column68]]=TRUE,COUNTBLANK(Table3[[#This Row],[Date 1]:[Date 8]])=8),TRUE,FALSE)</f>
        <v>0</v>
      </c>
      <c r="AN884" s="134" t="b">
        <f>COUNTIF(Table3[[#This Row],[512]:[51]],"yes")&gt;0</f>
        <v>0</v>
      </c>
      <c r="AO884" s="45" t="str">
        <f>IF(Table3[[#This Row],[512]]="yes",Table3[[#This Row],[Column1]],"")</f>
        <v/>
      </c>
      <c r="AP884" s="45" t="str">
        <f>IF(Table3[[#This Row],[250]]="yes",Table3[[#This Row],[Column1.5]],"")</f>
        <v/>
      </c>
      <c r="AQ884" s="45" t="str">
        <f>IF(Table3[[#This Row],[288]]="yes",Table3[[#This Row],[Column2]],"")</f>
        <v/>
      </c>
      <c r="AR884" s="45" t="str">
        <f>IF(Table3[[#This Row],[144]]="yes",Table3[[#This Row],[Column3]],"")</f>
        <v/>
      </c>
      <c r="AS884" s="45" t="str">
        <f>IF(Table3[[#This Row],[26]]="yes",Table3[[#This Row],[Column4]],"")</f>
        <v/>
      </c>
      <c r="AT884" s="45" t="str">
        <f>IF(Table3[[#This Row],[51]]="yes",Table3[[#This Row],[Column5]],"")</f>
        <v/>
      </c>
      <c r="AU884" s="29" t="str">
        <f>IF(COUNTBLANK(Table3[[#This Row],[Date 1]:[Date 8]])=7,IF(Table3[[#This Row],[Column9]]&lt;&gt;"",IF(SUM(L884:S884)&lt;&gt;0,Table3[[#This Row],[Column9]],""),""),(SUBSTITUTE(TRIM(SUBSTITUTE(AO884&amp;","&amp;AP884&amp;","&amp;AQ884&amp;","&amp;AR884&amp;","&amp;AS884&amp;","&amp;AT884&amp;",",","," "))," ",", ")))</f>
        <v/>
      </c>
      <c r="AV884" s="35" t="str">
        <f>IF(COUNTBLANK(L884:AC884)&lt;&gt;13,IF(Table3[[#This Row],[Comments]]="Please order in multiples of 20. Minimum order of 100.",IF(COUNTBLANK(Table3[[#This Row],[Date 1]:[Order]])=12,"",1),1),IF(OR(F884="yes",G884="yes",H884="yes",I884="yes",J884="yes",K884="yes"="yes"),1,""))</f>
        <v/>
      </c>
    </row>
    <row r="885" spans="2:48" ht="36" thickBot="1" x14ac:dyDescent="0.4">
      <c r="B885" s="164">
        <v>935</v>
      </c>
      <c r="C885" s="16" t="s">
        <v>3370</v>
      </c>
      <c r="D885" s="32" t="s">
        <v>1647</v>
      </c>
      <c r="E885" s="118"/>
      <c r="F885" s="119" t="s">
        <v>21</v>
      </c>
      <c r="G885" s="30" t="s">
        <v>21</v>
      </c>
      <c r="H885" s="30" t="s">
        <v>21</v>
      </c>
      <c r="I885" s="30" t="s">
        <v>128</v>
      </c>
      <c r="J885" s="30" t="s">
        <v>21</v>
      </c>
      <c r="K885" s="30" t="s">
        <v>128</v>
      </c>
      <c r="L885" s="22"/>
      <c r="M885" s="20"/>
      <c r="N885" s="20"/>
      <c r="O885" s="20"/>
      <c r="P885" s="20"/>
      <c r="Q885" s="20"/>
      <c r="R885" s="20"/>
      <c r="S885" s="120"/>
      <c r="T885" s="181" t="str">
        <f>Table3[[#This Row],[Column12]]</f>
        <v>Auto:</v>
      </c>
      <c r="U885" s="25"/>
      <c r="V885" s="51" t="str">
        <f>IF(Table3[[#This Row],[TagOrderMethod]]="Ratio:","plants per 1 tag",IF(Table3[[#This Row],[TagOrderMethod]]="tags included","",IF(Table3[[#This Row],[TagOrderMethod]]="Qty:","tags",IF(Table3[[#This Row],[TagOrderMethod]]="Auto:",IF(U885&lt;&gt;"","tags","")))))</f>
        <v/>
      </c>
      <c r="W885" s="17">
        <v>50</v>
      </c>
      <c r="X885" s="17" t="str">
        <f>IF(ISNUMBER(SEARCH("tag",Table3[[#This Row],[Notes]])), "Yes", "No")</f>
        <v>No</v>
      </c>
      <c r="Y885" s="17" t="str">
        <f>IF(Table3[[#This Row],[Column11]]="yes","tags included","Auto:")</f>
        <v>Auto:</v>
      </c>
      <c r="Z8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Row],[TagOrderMethod]]="Auto:",IF(U885&gt;0,U885,IF(COUNTBLANK(L885:S885)=8,"",(IF(Table3[[#This Row],[Column11]]&lt;&gt;"no",Table3[[#This Row],[Size]]*(SUM(Table3[[#This Row],[Date 1]:[Date 8]])),"")))),""))),(Table3[[#This Row],[Bundle]])),"")</f>
        <v/>
      </c>
      <c r="AB885" s="94" t="str">
        <f t="shared" si="14"/>
        <v/>
      </c>
      <c r="AC885" s="75"/>
      <c r="AD885" s="42"/>
      <c r="AE885" s="43"/>
      <c r="AF885" s="44"/>
      <c r="AG885" s="134" t="s">
        <v>21</v>
      </c>
      <c r="AH885" s="134" t="s">
        <v>21</v>
      </c>
      <c r="AI885" s="134" t="s">
        <v>21</v>
      </c>
      <c r="AJ885" s="134" t="s">
        <v>5247</v>
      </c>
      <c r="AK885" s="134" t="s">
        <v>21</v>
      </c>
      <c r="AL885" s="134" t="s">
        <v>274</v>
      </c>
      <c r="AM885" s="134" t="b">
        <f>IF(AND(Table3[[#This Row],[Column68]]=TRUE,COUNTBLANK(Table3[[#This Row],[Date 1]:[Date 8]])=8),TRUE,FALSE)</f>
        <v>0</v>
      </c>
      <c r="AN885" s="134" t="b">
        <f>COUNTIF(Table3[[#This Row],[512]:[51]],"yes")&gt;0</f>
        <v>0</v>
      </c>
      <c r="AO885" s="45" t="str">
        <f>IF(Table3[[#This Row],[512]]="yes",Table3[[#This Row],[Column1]],"")</f>
        <v/>
      </c>
      <c r="AP885" s="45" t="str">
        <f>IF(Table3[[#This Row],[250]]="yes",Table3[[#This Row],[Column1.5]],"")</f>
        <v/>
      </c>
      <c r="AQ885" s="45" t="str">
        <f>IF(Table3[[#This Row],[288]]="yes",Table3[[#This Row],[Column2]],"")</f>
        <v/>
      </c>
      <c r="AR885" s="45" t="str">
        <f>IF(Table3[[#This Row],[144]]="yes",Table3[[#This Row],[Column3]],"")</f>
        <v/>
      </c>
      <c r="AS885" s="45" t="str">
        <f>IF(Table3[[#This Row],[26]]="yes",Table3[[#This Row],[Column4]],"")</f>
        <v/>
      </c>
      <c r="AT885" s="45" t="str">
        <f>IF(Table3[[#This Row],[51]]="yes",Table3[[#This Row],[Column5]],"")</f>
        <v/>
      </c>
      <c r="AU885" s="29" t="str">
        <f>IF(COUNTBLANK(Table3[[#This Row],[Date 1]:[Date 8]])=7,IF(Table3[[#This Row],[Column9]]&lt;&gt;"",IF(SUM(L885:S885)&lt;&gt;0,Table3[[#This Row],[Column9]],""),""),(SUBSTITUTE(TRIM(SUBSTITUTE(AO885&amp;","&amp;AP885&amp;","&amp;AQ885&amp;","&amp;AR885&amp;","&amp;AS885&amp;","&amp;AT885&amp;",",","," "))," ",", ")))</f>
        <v/>
      </c>
      <c r="AV885" s="35" t="str">
        <f>IF(COUNTBLANK(L885:AC885)&lt;&gt;13,IF(Table3[[#This Row],[Comments]]="Please order in multiples of 20. Minimum order of 100.",IF(COUNTBLANK(Table3[[#This Row],[Date 1]:[Order]])=12,"",1),1),IF(OR(F885="yes",G885="yes",H885="yes",I885="yes",J885="yes",K885="yes"="yes"),1,""))</f>
        <v/>
      </c>
    </row>
    <row r="886" spans="2:48" ht="36" thickBot="1" x14ac:dyDescent="0.4">
      <c r="B886" s="164">
        <v>940</v>
      </c>
      <c r="C886" s="16" t="s">
        <v>3370</v>
      </c>
      <c r="D886" s="32" t="s">
        <v>542</v>
      </c>
      <c r="E886" s="118"/>
      <c r="F886" s="119" t="s">
        <v>21</v>
      </c>
      <c r="G886" s="30" t="s">
        <v>21</v>
      </c>
      <c r="H886" s="30" t="s">
        <v>21</v>
      </c>
      <c r="I886" s="30" t="s">
        <v>21</v>
      </c>
      <c r="J886" s="30" t="s">
        <v>21</v>
      </c>
      <c r="K886" s="30" t="s">
        <v>128</v>
      </c>
      <c r="L886" s="22"/>
      <c r="M886" s="20"/>
      <c r="N886" s="20"/>
      <c r="O886" s="20"/>
      <c r="P886" s="20"/>
      <c r="Q886" s="20"/>
      <c r="R886" s="20"/>
      <c r="S886" s="120"/>
      <c r="T886" s="181" t="str">
        <f>Table3[[#This Row],[Column12]]</f>
        <v>Auto:</v>
      </c>
      <c r="U886" s="25"/>
      <c r="V886" s="51" t="str">
        <f>IF(Table3[[#This Row],[TagOrderMethod]]="Ratio:","plants per 1 tag",IF(Table3[[#This Row],[TagOrderMethod]]="tags included","",IF(Table3[[#This Row],[TagOrderMethod]]="Qty:","tags",IF(Table3[[#This Row],[TagOrderMethod]]="Auto:",IF(U886&lt;&gt;"","tags","")))))</f>
        <v/>
      </c>
      <c r="W886" s="17">
        <v>50</v>
      </c>
      <c r="X886" s="17" t="str">
        <f>IF(ISNUMBER(SEARCH("tag",Table3[[#This Row],[Notes]])), "Yes", "No")</f>
        <v>No</v>
      </c>
      <c r="Y886" s="17" t="str">
        <f>IF(Table3[[#This Row],[Column11]]="yes","tags included","Auto:")</f>
        <v>Auto:</v>
      </c>
      <c r="Z8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Row],[TagOrderMethod]]="Auto:",IF(U886&gt;0,U886,IF(COUNTBLANK(L886:S886)=8,"",(IF(Table3[[#This Row],[Column11]]&lt;&gt;"no",Table3[[#This Row],[Size]]*(SUM(Table3[[#This Row],[Date 1]:[Date 8]])),"")))),""))),(Table3[[#This Row],[Bundle]])),"")</f>
        <v/>
      </c>
      <c r="AB886" s="94" t="str">
        <f t="shared" si="14"/>
        <v/>
      </c>
      <c r="AC886" s="75"/>
      <c r="AD886" s="42"/>
      <c r="AE886" s="43"/>
      <c r="AF886" s="44"/>
      <c r="AG886" s="134" t="s">
        <v>21</v>
      </c>
      <c r="AH886" s="134" t="s">
        <v>21</v>
      </c>
      <c r="AI886" s="134" t="s">
        <v>21</v>
      </c>
      <c r="AJ886" s="134" t="s">
        <v>21</v>
      </c>
      <c r="AK886" s="134" t="s">
        <v>21</v>
      </c>
      <c r="AL886" s="134" t="s">
        <v>273</v>
      </c>
      <c r="AM886" s="134" t="b">
        <f>IF(AND(Table3[[#This Row],[Column68]]=TRUE,COUNTBLANK(Table3[[#This Row],[Date 1]:[Date 8]])=8),TRUE,FALSE)</f>
        <v>0</v>
      </c>
      <c r="AN886" s="134" t="b">
        <f>COUNTIF(Table3[[#This Row],[512]:[51]],"yes")&gt;0</f>
        <v>0</v>
      </c>
      <c r="AO886" s="45" t="str">
        <f>IF(Table3[[#This Row],[512]]="yes",Table3[[#This Row],[Column1]],"")</f>
        <v/>
      </c>
      <c r="AP886" s="45" t="str">
        <f>IF(Table3[[#This Row],[250]]="yes",Table3[[#This Row],[Column1.5]],"")</f>
        <v/>
      </c>
      <c r="AQ886" s="45" t="str">
        <f>IF(Table3[[#This Row],[288]]="yes",Table3[[#This Row],[Column2]],"")</f>
        <v/>
      </c>
      <c r="AR886" s="45" t="str">
        <f>IF(Table3[[#This Row],[144]]="yes",Table3[[#This Row],[Column3]],"")</f>
        <v/>
      </c>
      <c r="AS886" s="45" t="str">
        <f>IF(Table3[[#This Row],[26]]="yes",Table3[[#This Row],[Column4]],"")</f>
        <v/>
      </c>
      <c r="AT886" s="45" t="str">
        <f>IF(Table3[[#This Row],[51]]="yes",Table3[[#This Row],[Column5]],"")</f>
        <v/>
      </c>
      <c r="AU886" s="29" t="str">
        <f>IF(COUNTBLANK(Table3[[#This Row],[Date 1]:[Date 8]])=7,IF(Table3[[#This Row],[Column9]]&lt;&gt;"",IF(SUM(L886:S886)&lt;&gt;0,Table3[[#This Row],[Column9]],""),""),(SUBSTITUTE(TRIM(SUBSTITUTE(AO886&amp;","&amp;AP886&amp;","&amp;AQ886&amp;","&amp;AR886&amp;","&amp;AS886&amp;","&amp;AT886&amp;",",","," "))," ",", ")))</f>
        <v/>
      </c>
      <c r="AV886" s="35" t="str">
        <f>IF(COUNTBLANK(L886:AC886)&lt;&gt;13,IF(Table3[[#This Row],[Comments]]="Please order in multiples of 20. Minimum order of 100.",IF(COUNTBLANK(Table3[[#This Row],[Date 1]:[Order]])=12,"",1),1),IF(OR(F886="yes",G886="yes",H886="yes",I886="yes",J886="yes",K886="yes"="yes"),1,""))</f>
        <v/>
      </c>
    </row>
    <row r="887" spans="2:48" ht="36" thickBot="1" x14ac:dyDescent="0.4">
      <c r="B887" s="164">
        <v>945</v>
      </c>
      <c r="C887" s="16" t="s">
        <v>3370</v>
      </c>
      <c r="D887" s="32" t="s">
        <v>543</v>
      </c>
      <c r="E887" s="118"/>
      <c r="F887" s="119" t="s">
        <v>21</v>
      </c>
      <c r="G887" s="30" t="s">
        <v>21</v>
      </c>
      <c r="H887" s="30" t="s">
        <v>21</v>
      </c>
      <c r="I887" s="30" t="s">
        <v>128</v>
      </c>
      <c r="J887" s="30" t="s">
        <v>21</v>
      </c>
      <c r="K887" s="30" t="s">
        <v>128</v>
      </c>
      <c r="L887" s="22"/>
      <c r="M887" s="20"/>
      <c r="N887" s="20"/>
      <c r="O887" s="20"/>
      <c r="P887" s="20"/>
      <c r="Q887" s="20"/>
      <c r="R887" s="20"/>
      <c r="S887" s="120"/>
      <c r="T887" s="181" t="str">
        <f>Table3[[#This Row],[Column12]]</f>
        <v>Auto:</v>
      </c>
      <c r="U887" s="25"/>
      <c r="V887" s="51" t="str">
        <f>IF(Table3[[#This Row],[TagOrderMethod]]="Ratio:","plants per 1 tag",IF(Table3[[#This Row],[TagOrderMethod]]="tags included","",IF(Table3[[#This Row],[TagOrderMethod]]="Qty:","tags",IF(Table3[[#This Row],[TagOrderMethod]]="Auto:",IF(U887&lt;&gt;"","tags","")))))</f>
        <v/>
      </c>
      <c r="W887" s="17">
        <v>50</v>
      </c>
      <c r="X887" s="17" t="str">
        <f>IF(ISNUMBER(SEARCH("tag",Table3[[#This Row],[Notes]])), "Yes", "No")</f>
        <v>No</v>
      </c>
      <c r="Y887" s="17" t="str">
        <f>IF(Table3[[#This Row],[Column11]]="yes","tags included","Auto:")</f>
        <v>Auto:</v>
      </c>
      <c r="Z8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Row],[TagOrderMethod]]="Auto:",IF(U887&gt;0,U887,IF(COUNTBLANK(L887:S887)=8,"",(IF(Table3[[#This Row],[Column11]]&lt;&gt;"no",Table3[[#This Row],[Size]]*(SUM(Table3[[#This Row],[Date 1]:[Date 8]])),"")))),""))),(Table3[[#This Row],[Bundle]])),"")</f>
        <v/>
      </c>
      <c r="AB887" s="94" t="str">
        <f t="shared" si="14"/>
        <v/>
      </c>
      <c r="AC887" s="75"/>
      <c r="AD887" s="42"/>
      <c r="AE887" s="43"/>
      <c r="AF887" s="44"/>
      <c r="AG887" s="134" t="s">
        <v>21</v>
      </c>
      <c r="AH887" s="134" t="s">
        <v>21</v>
      </c>
      <c r="AI887" s="134" t="s">
        <v>21</v>
      </c>
      <c r="AJ887" s="134" t="s">
        <v>5248</v>
      </c>
      <c r="AK887" s="134" t="s">
        <v>21</v>
      </c>
      <c r="AL887" s="134" t="s">
        <v>1224</v>
      </c>
      <c r="AM887" s="134" t="b">
        <f>IF(AND(Table3[[#This Row],[Column68]]=TRUE,COUNTBLANK(Table3[[#This Row],[Date 1]:[Date 8]])=8),TRUE,FALSE)</f>
        <v>0</v>
      </c>
      <c r="AN887" s="134" t="b">
        <f>COUNTIF(Table3[[#This Row],[512]:[51]],"yes")&gt;0</f>
        <v>0</v>
      </c>
      <c r="AO887" s="45" t="str">
        <f>IF(Table3[[#This Row],[512]]="yes",Table3[[#This Row],[Column1]],"")</f>
        <v/>
      </c>
      <c r="AP887" s="45" t="str">
        <f>IF(Table3[[#This Row],[250]]="yes",Table3[[#This Row],[Column1.5]],"")</f>
        <v/>
      </c>
      <c r="AQ887" s="45" t="str">
        <f>IF(Table3[[#This Row],[288]]="yes",Table3[[#This Row],[Column2]],"")</f>
        <v/>
      </c>
      <c r="AR887" s="45" t="str">
        <f>IF(Table3[[#This Row],[144]]="yes",Table3[[#This Row],[Column3]],"")</f>
        <v/>
      </c>
      <c r="AS887" s="45" t="str">
        <f>IF(Table3[[#This Row],[26]]="yes",Table3[[#This Row],[Column4]],"")</f>
        <v/>
      </c>
      <c r="AT887" s="45" t="str">
        <f>IF(Table3[[#This Row],[51]]="yes",Table3[[#This Row],[Column5]],"")</f>
        <v/>
      </c>
      <c r="AU887" s="29" t="str">
        <f>IF(COUNTBLANK(Table3[[#This Row],[Date 1]:[Date 8]])=7,IF(Table3[[#This Row],[Column9]]&lt;&gt;"",IF(SUM(L887:S887)&lt;&gt;0,Table3[[#This Row],[Column9]],""),""),(SUBSTITUTE(TRIM(SUBSTITUTE(AO887&amp;","&amp;AP887&amp;","&amp;AQ887&amp;","&amp;AR887&amp;","&amp;AS887&amp;","&amp;AT887&amp;",",","," "))," ",", ")))</f>
        <v/>
      </c>
      <c r="AV887" s="35" t="str">
        <f>IF(COUNTBLANK(L887:AC887)&lt;&gt;13,IF(Table3[[#This Row],[Comments]]="Please order in multiples of 20. Minimum order of 100.",IF(COUNTBLANK(Table3[[#This Row],[Date 1]:[Order]])=12,"",1),1),IF(OR(F887="yes",G887="yes",H887="yes",I887="yes",J887="yes",K887="yes"="yes"),1,""))</f>
        <v/>
      </c>
    </row>
    <row r="888" spans="2:48" ht="36" thickBot="1" x14ac:dyDescent="0.4">
      <c r="B888" s="164">
        <v>950</v>
      </c>
      <c r="C888" s="16" t="s">
        <v>3370</v>
      </c>
      <c r="D888" s="32" t="s">
        <v>1352</v>
      </c>
      <c r="E888" s="118"/>
      <c r="F888" s="119" t="s">
        <v>21</v>
      </c>
      <c r="G888" s="30" t="s">
        <v>21</v>
      </c>
      <c r="H888" s="30" t="s">
        <v>21</v>
      </c>
      <c r="I888" s="30" t="s">
        <v>128</v>
      </c>
      <c r="J888" s="30" t="s">
        <v>21</v>
      </c>
      <c r="K888" s="30" t="s">
        <v>128</v>
      </c>
      <c r="L888" s="22"/>
      <c r="M888" s="20"/>
      <c r="N888" s="20"/>
      <c r="O888" s="20"/>
      <c r="P888" s="20"/>
      <c r="Q888" s="20"/>
      <c r="R888" s="20"/>
      <c r="S888" s="120"/>
      <c r="T888" s="181" t="str">
        <f>Table3[[#This Row],[Column12]]</f>
        <v>Auto:</v>
      </c>
      <c r="U888" s="25"/>
      <c r="V888" s="51" t="str">
        <f>IF(Table3[[#This Row],[TagOrderMethod]]="Ratio:","plants per 1 tag",IF(Table3[[#This Row],[TagOrderMethod]]="tags included","",IF(Table3[[#This Row],[TagOrderMethod]]="Qty:","tags",IF(Table3[[#This Row],[TagOrderMethod]]="Auto:",IF(U888&lt;&gt;"","tags","")))))</f>
        <v/>
      </c>
      <c r="W888" s="17">
        <v>50</v>
      </c>
      <c r="X888" s="17" t="str">
        <f>IF(ISNUMBER(SEARCH("tag",Table3[[#This Row],[Notes]])), "Yes", "No")</f>
        <v>No</v>
      </c>
      <c r="Y888" s="17" t="str">
        <f>IF(Table3[[#This Row],[Column11]]="yes","tags included","Auto:")</f>
        <v>Auto:</v>
      </c>
      <c r="Z8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Row],[TagOrderMethod]]="Auto:",IF(U888&gt;0,U888,IF(COUNTBLANK(L888:S888)=8,"",(IF(Table3[[#This Row],[Column11]]&lt;&gt;"no",Table3[[#This Row],[Size]]*(SUM(Table3[[#This Row],[Date 1]:[Date 8]])),"")))),""))),(Table3[[#This Row],[Bundle]])),"")</f>
        <v/>
      </c>
      <c r="AB888" s="94" t="str">
        <f t="shared" si="14"/>
        <v/>
      </c>
      <c r="AC888" s="75"/>
      <c r="AD888" s="42"/>
      <c r="AE888" s="43"/>
      <c r="AF888" s="44"/>
      <c r="AG888" s="134" t="s">
        <v>21</v>
      </c>
      <c r="AH888" s="134" t="s">
        <v>21</v>
      </c>
      <c r="AI888" s="134" t="s">
        <v>21</v>
      </c>
      <c r="AJ888" s="134" t="s">
        <v>5249</v>
      </c>
      <c r="AK888" s="134" t="s">
        <v>21</v>
      </c>
      <c r="AL888" s="134" t="s">
        <v>1225</v>
      </c>
      <c r="AM888" s="134" t="b">
        <f>IF(AND(Table3[[#This Row],[Column68]]=TRUE,COUNTBLANK(Table3[[#This Row],[Date 1]:[Date 8]])=8),TRUE,FALSE)</f>
        <v>0</v>
      </c>
      <c r="AN888" s="134" t="b">
        <f>COUNTIF(Table3[[#This Row],[512]:[51]],"yes")&gt;0</f>
        <v>0</v>
      </c>
      <c r="AO888" s="45" t="str">
        <f>IF(Table3[[#This Row],[512]]="yes",Table3[[#This Row],[Column1]],"")</f>
        <v/>
      </c>
      <c r="AP888" s="45" t="str">
        <f>IF(Table3[[#This Row],[250]]="yes",Table3[[#This Row],[Column1.5]],"")</f>
        <v/>
      </c>
      <c r="AQ888" s="45" t="str">
        <f>IF(Table3[[#This Row],[288]]="yes",Table3[[#This Row],[Column2]],"")</f>
        <v/>
      </c>
      <c r="AR888" s="45" t="str">
        <f>IF(Table3[[#This Row],[144]]="yes",Table3[[#This Row],[Column3]],"")</f>
        <v/>
      </c>
      <c r="AS888" s="45" t="str">
        <f>IF(Table3[[#This Row],[26]]="yes",Table3[[#This Row],[Column4]],"")</f>
        <v/>
      </c>
      <c r="AT888" s="45" t="str">
        <f>IF(Table3[[#This Row],[51]]="yes",Table3[[#This Row],[Column5]],"")</f>
        <v/>
      </c>
      <c r="AU888" s="29" t="str">
        <f>IF(COUNTBLANK(Table3[[#This Row],[Date 1]:[Date 8]])=7,IF(Table3[[#This Row],[Column9]]&lt;&gt;"",IF(SUM(L888:S888)&lt;&gt;0,Table3[[#This Row],[Column9]],""),""),(SUBSTITUTE(TRIM(SUBSTITUTE(AO888&amp;","&amp;AP888&amp;","&amp;AQ888&amp;","&amp;AR888&amp;","&amp;AS888&amp;","&amp;AT888&amp;",",","," "))," ",", ")))</f>
        <v/>
      </c>
      <c r="AV888" s="35" t="str">
        <f>IF(COUNTBLANK(L888:AC888)&lt;&gt;13,IF(Table3[[#This Row],[Comments]]="Please order in multiples of 20. Minimum order of 100.",IF(COUNTBLANK(Table3[[#This Row],[Date 1]:[Order]])=12,"",1),1),IF(OR(F888="yes",G888="yes",H888="yes",I888="yes",J888="yes",K888="yes"="yes"),1,""))</f>
        <v/>
      </c>
    </row>
    <row r="889" spans="2:48" ht="36" thickBot="1" x14ac:dyDescent="0.4">
      <c r="B889" s="164">
        <v>955</v>
      </c>
      <c r="C889" s="16" t="s">
        <v>3370</v>
      </c>
      <c r="D889" s="32" t="s">
        <v>1856</v>
      </c>
      <c r="E889" s="118"/>
      <c r="F889" s="119" t="s">
        <v>21</v>
      </c>
      <c r="G889" s="30" t="s">
        <v>21</v>
      </c>
      <c r="H889" s="30" t="s">
        <v>21</v>
      </c>
      <c r="I889" s="30" t="s">
        <v>128</v>
      </c>
      <c r="J889" s="30" t="s">
        <v>21</v>
      </c>
      <c r="K889" s="30" t="s">
        <v>128</v>
      </c>
      <c r="L889" s="22"/>
      <c r="M889" s="20"/>
      <c r="N889" s="20"/>
      <c r="O889" s="20"/>
      <c r="P889" s="20"/>
      <c r="Q889" s="20"/>
      <c r="R889" s="20"/>
      <c r="S889" s="120"/>
      <c r="T889" s="181" t="str">
        <f>Table3[[#This Row],[Column12]]</f>
        <v>Auto:</v>
      </c>
      <c r="U889" s="25"/>
      <c r="V889" s="51" t="str">
        <f>IF(Table3[[#This Row],[TagOrderMethod]]="Ratio:","plants per 1 tag",IF(Table3[[#This Row],[TagOrderMethod]]="tags included","",IF(Table3[[#This Row],[TagOrderMethod]]="Qty:","tags",IF(Table3[[#This Row],[TagOrderMethod]]="Auto:",IF(U889&lt;&gt;"","tags","")))))</f>
        <v/>
      </c>
      <c r="W889" s="17">
        <v>50</v>
      </c>
      <c r="X889" s="17" t="str">
        <f>IF(ISNUMBER(SEARCH("tag",Table3[[#This Row],[Notes]])), "Yes", "No")</f>
        <v>No</v>
      </c>
      <c r="Y889" s="17" t="str">
        <f>IF(Table3[[#This Row],[Column11]]="yes","tags included","Auto:")</f>
        <v>Auto:</v>
      </c>
      <c r="Z8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Row],[TagOrderMethod]]="Auto:",IF(U889&gt;0,U889,IF(COUNTBLANK(L889:S889)=8,"",(IF(Table3[[#This Row],[Column11]]&lt;&gt;"no",Table3[[#This Row],[Size]]*(SUM(Table3[[#This Row],[Date 1]:[Date 8]])),"")))),""))),(Table3[[#This Row],[Bundle]])),"")</f>
        <v/>
      </c>
      <c r="AB889" s="94" t="str">
        <f t="shared" si="14"/>
        <v/>
      </c>
      <c r="AC889" s="75"/>
      <c r="AD889" s="42"/>
      <c r="AE889" s="43"/>
      <c r="AF889" s="44"/>
      <c r="AG889" s="134" t="s">
        <v>21</v>
      </c>
      <c r="AH889" s="134" t="s">
        <v>21</v>
      </c>
      <c r="AI889" s="134" t="s">
        <v>21</v>
      </c>
      <c r="AJ889" s="134" t="s">
        <v>5250</v>
      </c>
      <c r="AK889" s="134" t="s">
        <v>21</v>
      </c>
      <c r="AL889" s="134" t="s">
        <v>1226</v>
      </c>
      <c r="AM889" s="134" t="b">
        <f>IF(AND(Table3[[#This Row],[Column68]]=TRUE,COUNTBLANK(Table3[[#This Row],[Date 1]:[Date 8]])=8),TRUE,FALSE)</f>
        <v>0</v>
      </c>
      <c r="AN889" s="134" t="b">
        <f>COUNTIF(Table3[[#This Row],[512]:[51]],"yes")&gt;0</f>
        <v>0</v>
      </c>
      <c r="AO889" s="45" t="str">
        <f>IF(Table3[[#This Row],[512]]="yes",Table3[[#This Row],[Column1]],"")</f>
        <v/>
      </c>
      <c r="AP889" s="45" t="str">
        <f>IF(Table3[[#This Row],[250]]="yes",Table3[[#This Row],[Column1.5]],"")</f>
        <v/>
      </c>
      <c r="AQ889" s="45" t="str">
        <f>IF(Table3[[#This Row],[288]]="yes",Table3[[#This Row],[Column2]],"")</f>
        <v/>
      </c>
      <c r="AR889" s="45" t="str">
        <f>IF(Table3[[#This Row],[144]]="yes",Table3[[#This Row],[Column3]],"")</f>
        <v/>
      </c>
      <c r="AS889" s="45" t="str">
        <f>IF(Table3[[#This Row],[26]]="yes",Table3[[#This Row],[Column4]],"")</f>
        <v/>
      </c>
      <c r="AT889" s="45" t="str">
        <f>IF(Table3[[#This Row],[51]]="yes",Table3[[#This Row],[Column5]],"")</f>
        <v/>
      </c>
      <c r="AU889" s="29" t="str">
        <f>IF(COUNTBLANK(Table3[[#This Row],[Date 1]:[Date 8]])=7,IF(Table3[[#This Row],[Column9]]&lt;&gt;"",IF(SUM(L889:S889)&lt;&gt;0,Table3[[#This Row],[Column9]],""),""),(SUBSTITUTE(TRIM(SUBSTITUTE(AO889&amp;","&amp;AP889&amp;","&amp;AQ889&amp;","&amp;AR889&amp;","&amp;AS889&amp;","&amp;AT889&amp;",",","," "))," ",", ")))</f>
        <v/>
      </c>
      <c r="AV889" s="35" t="str">
        <f>IF(COUNTBLANK(L889:AC889)&lt;&gt;13,IF(Table3[[#This Row],[Comments]]="Please order in multiples of 20. Minimum order of 100.",IF(COUNTBLANK(Table3[[#This Row],[Date 1]:[Order]])=12,"",1),1),IF(OR(F889="yes",G889="yes",H889="yes",I889="yes",J889="yes",K889="yes"="yes"),1,""))</f>
        <v/>
      </c>
    </row>
    <row r="890" spans="2:48" ht="36" thickBot="1" x14ac:dyDescent="0.4">
      <c r="B890" s="164">
        <v>960</v>
      </c>
      <c r="C890" s="16" t="s">
        <v>3370</v>
      </c>
      <c r="D890" s="32" t="s">
        <v>544</v>
      </c>
      <c r="E890" s="118"/>
      <c r="F890" s="119" t="s">
        <v>21</v>
      </c>
      <c r="G890" s="30" t="s">
        <v>21</v>
      </c>
      <c r="H890" s="30" t="s">
        <v>21</v>
      </c>
      <c r="I890" s="30" t="s">
        <v>128</v>
      </c>
      <c r="J890" s="30" t="s">
        <v>21</v>
      </c>
      <c r="K890" s="30" t="s">
        <v>128</v>
      </c>
      <c r="L890" s="22"/>
      <c r="M890" s="20"/>
      <c r="N890" s="20"/>
      <c r="O890" s="20"/>
      <c r="P890" s="20"/>
      <c r="Q890" s="20"/>
      <c r="R890" s="20"/>
      <c r="S890" s="120"/>
      <c r="T890" s="181" t="str">
        <f>Table3[[#This Row],[Column12]]</f>
        <v>Auto:</v>
      </c>
      <c r="U890" s="25"/>
      <c r="V890" s="51" t="str">
        <f>IF(Table3[[#This Row],[TagOrderMethod]]="Ratio:","plants per 1 tag",IF(Table3[[#This Row],[TagOrderMethod]]="tags included","",IF(Table3[[#This Row],[TagOrderMethod]]="Qty:","tags",IF(Table3[[#This Row],[TagOrderMethod]]="Auto:",IF(U890&lt;&gt;"","tags","")))))</f>
        <v/>
      </c>
      <c r="W890" s="17">
        <v>50</v>
      </c>
      <c r="X890" s="17" t="str">
        <f>IF(ISNUMBER(SEARCH("tag",Table3[[#This Row],[Notes]])), "Yes", "No")</f>
        <v>No</v>
      </c>
      <c r="Y890" s="17" t="str">
        <f>IF(Table3[[#This Row],[Column11]]="yes","tags included","Auto:")</f>
        <v>Auto:</v>
      </c>
      <c r="Z8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Row],[TagOrderMethod]]="Auto:",IF(U890&gt;0,U890,IF(COUNTBLANK(L890:S890)=8,"",(IF(Table3[[#This Row],[Column11]]&lt;&gt;"no",Table3[[#This Row],[Size]]*(SUM(Table3[[#This Row],[Date 1]:[Date 8]])),"")))),""))),(Table3[[#This Row],[Bundle]])),"")</f>
        <v/>
      </c>
      <c r="AB890" s="94" t="str">
        <f t="shared" si="14"/>
        <v/>
      </c>
      <c r="AC890" s="75"/>
      <c r="AD890" s="42"/>
      <c r="AE890" s="43"/>
      <c r="AF890" s="44"/>
      <c r="AG890" s="134" t="s">
        <v>21</v>
      </c>
      <c r="AH890" s="134" t="s">
        <v>21</v>
      </c>
      <c r="AI890" s="134" t="s">
        <v>21</v>
      </c>
      <c r="AJ890" s="134" t="s">
        <v>5251</v>
      </c>
      <c r="AK890" s="134" t="s">
        <v>21</v>
      </c>
      <c r="AL890" s="134" t="s">
        <v>1227</v>
      </c>
      <c r="AM890" s="134" t="b">
        <f>IF(AND(Table3[[#This Row],[Column68]]=TRUE,COUNTBLANK(Table3[[#This Row],[Date 1]:[Date 8]])=8),TRUE,FALSE)</f>
        <v>0</v>
      </c>
      <c r="AN890" s="134" t="b">
        <f>COUNTIF(Table3[[#This Row],[512]:[51]],"yes")&gt;0</f>
        <v>0</v>
      </c>
      <c r="AO890" s="45" t="str">
        <f>IF(Table3[[#This Row],[512]]="yes",Table3[[#This Row],[Column1]],"")</f>
        <v/>
      </c>
      <c r="AP890" s="45" t="str">
        <f>IF(Table3[[#This Row],[250]]="yes",Table3[[#This Row],[Column1.5]],"")</f>
        <v/>
      </c>
      <c r="AQ890" s="45" t="str">
        <f>IF(Table3[[#This Row],[288]]="yes",Table3[[#This Row],[Column2]],"")</f>
        <v/>
      </c>
      <c r="AR890" s="45" t="str">
        <f>IF(Table3[[#This Row],[144]]="yes",Table3[[#This Row],[Column3]],"")</f>
        <v/>
      </c>
      <c r="AS890" s="45" t="str">
        <f>IF(Table3[[#This Row],[26]]="yes",Table3[[#This Row],[Column4]],"")</f>
        <v/>
      </c>
      <c r="AT890" s="45" t="str">
        <f>IF(Table3[[#This Row],[51]]="yes",Table3[[#This Row],[Column5]],"")</f>
        <v/>
      </c>
      <c r="AU890" s="29" t="str">
        <f>IF(COUNTBLANK(Table3[[#This Row],[Date 1]:[Date 8]])=7,IF(Table3[[#This Row],[Column9]]&lt;&gt;"",IF(SUM(L890:S890)&lt;&gt;0,Table3[[#This Row],[Column9]],""),""),(SUBSTITUTE(TRIM(SUBSTITUTE(AO890&amp;","&amp;AP890&amp;","&amp;AQ890&amp;","&amp;AR890&amp;","&amp;AS890&amp;","&amp;AT890&amp;",",","," "))," ",", ")))</f>
        <v/>
      </c>
      <c r="AV890" s="35" t="str">
        <f>IF(COUNTBLANK(L890:AC890)&lt;&gt;13,IF(Table3[[#This Row],[Comments]]="Please order in multiples of 20. Minimum order of 100.",IF(COUNTBLANK(Table3[[#This Row],[Date 1]:[Order]])=12,"",1),1),IF(OR(F890="yes",G890="yes",H890="yes",I890="yes",J890="yes",K890="yes"="yes"),1,""))</f>
        <v/>
      </c>
    </row>
    <row r="891" spans="2:48" ht="36" thickBot="1" x14ac:dyDescent="0.4">
      <c r="B891" s="164">
        <v>965</v>
      </c>
      <c r="C891" s="16" t="s">
        <v>3370</v>
      </c>
      <c r="D891" s="32" t="s">
        <v>1648</v>
      </c>
      <c r="E891" s="118"/>
      <c r="F891" s="119" t="s">
        <v>21</v>
      </c>
      <c r="G891" s="30" t="s">
        <v>21</v>
      </c>
      <c r="H891" s="30" t="s">
        <v>21</v>
      </c>
      <c r="I891" s="30" t="s">
        <v>21</v>
      </c>
      <c r="J891" s="30" t="s">
        <v>21</v>
      </c>
      <c r="K891" s="30" t="s">
        <v>128</v>
      </c>
      <c r="L891" s="22"/>
      <c r="M891" s="20"/>
      <c r="N891" s="20"/>
      <c r="O891" s="20"/>
      <c r="P891" s="20"/>
      <c r="Q891" s="20"/>
      <c r="R891" s="20"/>
      <c r="S891" s="120"/>
      <c r="T891" s="181" t="str">
        <f>Table3[[#This Row],[Column12]]</f>
        <v>Auto:</v>
      </c>
      <c r="U891" s="25"/>
      <c r="V891" s="51" t="str">
        <f>IF(Table3[[#This Row],[TagOrderMethod]]="Ratio:","plants per 1 tag",IF(Table3[[#This Row],[TagOrderMethod]]="tags included","",IF(Table3[[#This Row],[TagOrderMethod]]="Qty:","tags",IF(Table3[[#This Row],[TagOrderMethod]]="Auto:",IF(U891&lt;&gt;"","tags","")))))</f>
        <v/>
      </c>
      <c r="W891" s="17">
        <v>50</v>
      </c>
      <c r="X891" s="17" t="str">
        <f>IF(ISNUMBER(SEARCH("tag",Table3[[#This Row],[Notes]])), "Yes", "No")</f>
        <v>No</v>
      </c>
      <c r="Y891" s="17" t="str">
        <f>IF(Table3[[#This Row],[Column11]]="yes","tags included","Auto:")</f>
        <v>Auto:</v>
      </c>
      <c r="Z8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Row],[TagOrderMethod]]="Auto:",IF(U891&gt;0,U891,IF(COUNTBLANK(L891:S891)=8,"",(IF(Table3[[#This Row],[Column11]]&lt;&gt;"no",Table3[[#This Row],[Size]]*(SUM(Table3[[#This Row],[Date 1]:[Date 8]])),"")))),""))),(Table3[[#This Row],[Bundle]])),"")</f>
        <v/>
      </c>
      <c r="AB891" s="94" t="str">
        <f t="shared" si="14"/>
        <v/>
      </c>
      <c r="AC891" s="75"/>
      <c r="AD891" s="42"/>
      <c r="AE891" s="43"/>
      <c r="AF891" s="44"/>
      <c r="AG891" s="134" t="s">
        <v>21</v>
      </c>
      <c r="AH891" s="134" t="s">
        <v>21</v>
      </c>
      <c r="AI891" s="134" t="s">
        <v>21</v>
      </c>
      <c r="AJ891" s="134" t="s">
        <v>21</v>
      </c>
      <c r="AK891" s="134" t="s">
        <v>21</v>
      </c>
      <c r="AL891" s="134" t="s">
        <v>692</v>
      </c>
      <c r="AM891" s="134" t="b">
        <f>IF(AND(Table3[[#This Row],[Column68]]=TRUE,COUNTBLANK(Table3[[#This Row],[Date 1]:[Date 8]])=8),TRUE,FALSE)</f>
        <v>0</v>
      </c>
      <c r="AN891" s="134" t="b">
        <f>COUNTIF(Table3[[#This Row],[512]:[51]],"yes")&gt;0</f>
        <v>0</v>
      </c>
      <c r="AO891" s="45" t="str">
        <f>IF(Table3[[#This Row],[512]]="yes",Table3[[#This Row],[Column1]],"")</f>
        <v/>
      </c>
      <c r="AP891" s="45" t="str">
        <f>IF(Table3[[#This Row],[250]]="yes",Table3[[#This Row],[Column1.5]],"")</f>
        <v/>
      </c>
      <c r="AQ891" s="45" t="str">
        <f>IF(Table3[[#This Row],[288]]="yes",Table3[[#This Row],[Column2]],"")</f>
        <v/>
      </c>
      <c r="AR891" s="45" t="str">
        <f>IF(Table3[[#This Row],[144]]="yes",Table3[[#This Row],[Column3]],"")</f>
        <v/>
      </c>
      <c r="AS891" s="45" t="str">
        <f>IF(Table3[[#This Row],[26]]="yes",Table3[[#This Row],[Column4]],"")</f>
        <v/>
      </c>
      <c r="AT891" s="45" t="str">
        <f>IF(Table3[[#This Row],[51]]="yes",Table3[[#This Row],[Column5]],"")</f>
        <v/>
      </c>
      <c r="AU891" s="29" t="str">
        <f>IF(COUNTBLANK(Table3[[#This Row],[Date 1]:[Date 8]])=7,IF(Table3[[#This Row],[Column9]]&lt;&gt;"",IF(SUM(L891:S891)&lt;&gt;0,Table3[[#This Row],[Column9]],""),""),(SUBSTITUTE(TRIM(SUBSTITUTE(AO891&amp;","&amp;AP891&amp;","&amp;AQ891&amp;","&amp;AR891&amp;","&amp;AS891&amp;","&amp;AT891&amp;",",","," "))," ",", ")))</f>
        <v/>
      </c>
      <c r="AV891" s="35" t="str">
        <f>IF(COUNTBLANK(L891:AC891)&lt;&gt;13,IF(Table3[[#This Row],[Comments]]="Please order in multiples of 20. Minimum order of 100.",IF(COUNTBLANK(Table3[[#This Row],[Date 1]:[Order]])=12,"",1),1),IF(OR(F891="yes",G891="yes",H891="yes",I891="yes",J891="yes",K891="yes"="yes"),1,""))</f>
        <v/>
      </c>
    </row>
    <row r="892" spans="2:48" ht="36" thickBot="1" x14ac:dyDescent="0.4">
      <c r="B892" s="164">
        <v>970</v>
      </c>
      <c r="C892" s="16" t="s">
        <v>3370</v>
      </c>
      <c r="D892" s="32" t="s">
        <v>1353</v>
      </c>
      <c r="E892" s="118" t="s">
        <v>5939</v>
      </c>
      <c r="F892" s="119" t="s">
        <v>21</v>
      </c>
      <c r="G892" s="30" t="s">
        <v>21</v>
      </c>
      <c r="H892" s="30" t="s">
        <v>21</v>
      </c>
      <c r="I892" s="30" t="s">
        <v>21</v>
      </c>
      <c r="J892" s="30" t="s">
        <v>21</v>
      </c>
      <c r="K892" s="30" t="s">
        <v>128</v>
      </c>
      <c r="L892" s="22"/>
      <c r="M892" s="20"/>
      <c r="N892" s="20"/>
      <c r="O892" s="20"/>
      <c r="P892" s="20"/>
      <c r="Q892" s="20"/>
      <c r="R892" s="20"/>
      <c r="S892" s="120"/>
      <c r="T892" s="181" t="str">
        <f>Table3[[#This Row],[Column12]]</f>
        <v>Auto:</v>
      </c>
      <c r="U892" s="25"/>
      <c r="V892" s="51" t="str">
        <f>IF(Table3[[#This Row],[TagOrderMethod]]="Ratio:","plants per 1 tag",IF(Table3[[#This Row],[TagOrderMethod]]="tags included","",IF(Table3[[#This Row],[TagOrderMethod]]="Qty:","tags",IF(Table3[[#This Row],[TagOrderMethod]]="Auto:",IF(U892&lt;&gt;"","tags","")))))</f>
        <v/>
      </c>
      <c r="W892" s="17">
        <v>50</v>
      </c>
      <c r="X892" s="17" t="str">
        <f>IF(ISNUMBER(SEARCH("tag",Table3[[#This Row],[Notes]])), "Yes", "No")</f>
        <v>No</v>
      </c>
      <c r="Y892" s="17" t="str">
        <f>IF(Table3[[#This Row],[Column11]]="yes","tags included","Auto:")</f>
        <v>Auto:</v>
      </c>
      <c r="Z8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Row],[TagOrderMethod]]="Auto:",IF(U892&gt;0,U892,IF(COUNTBLANK(L892:S892)=8,"",(IF(Table3[[#This Row],[Column11]]&lt;&gt;"no",Table3[[#This Row],[Size]]*(SUM(Table3[[#This Row],[Date 1]:[Date 8]])),"")))),""))),(Table3[[#This Row],[Bundle]])),"")</f>
        <v/>
      </c>
      <c r="AB892" s="94" t="str">
        <f t="shared" si="14"/>
        <v/>
      </c>
      <c r="AC892" s="75"/>
      <c r="AD892" s="42"/>
      <c r="AE892" s="43"/>
      <c r="AF892" s="44"/>
      <c r="AG892" s="134" t="s">
        <v>21</v>
      </c>
      <c r="AH892" s="134" t="s">
        <v>21</v>
      </c>
      <c r="AI892" s="134" t="s">
        <v>21</v>
      </c>
      <c r="AJ892" s="134" t="s">
        <v>21</v>
      </c>
      <c r="AK892" s="134" t="s">
        <v>21</v>
      </c>
      <c r="AL892" s="134" t="s">
        <v>1228</v>
      </c>
      <c r="AM892" s="134" t="b">
        <f>IF(AND(Table3[[#This Row],[Column68]]=TRUE,COUNTBLANK(Table3[[#This Row],[Date 1]:[Date 8]])=8),TRUE,FALSE)</f>
        <v>0</v>
      </c>
      <c r="AN892" s="134" t="b">
        <f>COUNTIF(Table3[[#This Row],[512]:[51]],"yes")&gt;0</f>
        <v>0</v>
      </c>
      <c r="AO892" s="45" t="str">
        <f>IF(Table3[[#This Row],[512]]="yes",Table3[[#This Row],[Column1]],"")</f>
        <v/>
      </c>
      <c r="AP892" s="45" t="str">
        <f>IF(Table3[[#This Row],[250]]="yes",Table3[[#This Row],[Column1.5]],"")</f>
        <v/>
      </c>
      <c r="AQ892" s="45" t="str">
        <f>IF(Table3[[#This Row],[288]]="yes",Table3[[#This Row],[Column2]],"")</f>
        <v/>
      </c>
      <c r="AR892" s="45" t="str">
        <f>IF(Table3[[#This Row],[144]]="yes",Table3[[#This Row],[Column3]],"")</f>
        <v/>
      </c>
      <c r="AS892" s="45" t="str">
        <f>IF(Table3[[#This Row],[26]]="yes",Table3[[#This Row],[Column4]],"")</f>
        <v/>
      </c>
      <c r="AT892" s="45" t="str">
        <f>IF(Table3[[#This Row],[51]]="yes",Table3[[#This Row],[Column5]],"")</f>
        <v/>
      </c>
      <c r="AU892" s="29" t="str">
        <f>IF(COUNTBLANK(Table3[[#This Row],[Date 1]:[Date 8]])=7,IF(Table3[[#This Row],[Column9]]&lt;&gt;"",IF(SUM(L892:S892)&lt;&gt;0,Table3[[#This Row],[Column9]],""),""),(SUBSTITUTE(TRIM(SUBSTITUTE(AO892&amp;","&amp;AP892&amp;","&amp;AQ892&amp;","&amp;AR892&amp;","&amp;AS892&amp;","&amp;AT892&amp;",",","," "))," ",", ")))</f>
        <v/>
      </c>
      <c r="AV892" s="35" t="str">
        <f>IF(COUNTBLANK(L892:AC892)&lt;&gt;13,IF(Table3[[#This Row],[Comments]]="Please order in multiples of 20. Minimum order of 100.",IF(COUNTBLANK(Table3[[#This Row],[Date 1]:[Order]])=12,"",1),1),IF(OR(F892="yes",G892="yes",H892="yes",I892="yes",J892="yes",K892="yes"="yes"),1,""))</f>
        <v/>
      </c>
    </row>
    <row r="893" spans="2:48" ht="36" thickBot="1" x14ac:dyDescent="0.4">
      <c r="B893" s="164">
        <v>975</v>
      </c>
      <c r="C893" s="16" t="s">
        <v>3370</v>
      </c>
      <c r="D893" s="32" t="s">
        <v>2388</v>
      </c>
      <c r="E893" s="118"/>
      <c r="F893" s="119" t="s">
        <v>21</v>
      </c>
      <c r="G893" s="30" t="s">
        <v>21</v>
      </c>
      <c r="H893" s="30" t="s">
        <v>21</v>
      </c>
      <c r="I893" s="30" t="s">
        <v>21</v>
      </c>
      <c r="J893" s="30" t="s">
        <v>21</v>
      </c>
      <c r="K893" s="30" t="s">
        <v>128</v>
      </c>
      <c r="L893" s="22"/>
      <c r="M893" s="20"/>
      <c r="N893" s="20"/>
      <c r="O893" s="20"/>
      <c r="P893" s="20"/>
      <c r="Q893" s="20"/>
      <c r="R893" s="20"/>
      <c r="S893" s="120"/>
      <c r="T893" s="181" t="str">
        <f>Table3[[#This Row],[Column12]]</f>
        <v>Auto:</v>
      </c>
      <c r="U893" s="25"/>
      <c r="V893" s="51" t="str">
        <f>IF(Table3[[#This Row],[TagOrderMethod]]="Ratio:","plants per 1 tag",IF(Table3[[#This Row],[TagOrderMethod]]="tags included","",IF(Table3[[#This Row],[TagOrderMethod]]="Qty:","tags",IF(Table3[[#This Row],[TagOrderMethod]]="Auto:",IF(U893&lt;&gt;"","tags","")))))</f>
        <v/>
      </c>
      <c r="W893" s="17">
        <v>50</v>
      </c>
      <c r="X893" s="17" t="str">
        <f>IF(ISNUMBER(SEARCH("tag",Table3[[#This Row],[Notes]])), "Yes", "No")</f>
        <v>No</v>
      </c>
      <c r="Y893" s="17" t="str">
        <f>IF(Table3[[#This Row],[Column11]]="yes","tags included","Auto:")</f>
        <v>Auto:</v>
      </c>
      <c r="Z8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Row],[TagOrderMethod]]="Auto:",IF(U893&gt;0,U893,IF(COUNTBLANK(L893:S893)=8,"",(IF(Table3[[#This Row],[Column11]]&lt;&gt;"no",Table3[[#This Row],[Size]]*(SUM(Table3[[#This Row],[Date 1]:[Date 8]])),"")))),""))),(Table3[[#This Row],[Bundle]])),"")</f>
        <v/>
      </c>
      <c r="AB893" s="94" t="str">
        <f t="shared" si="14"/>
        <v/>
      </c>
      <c r="AC893" s="75"/>
      <c r="AD893" s="42"/>
      <c r="AE893" s="43"/>
      <c r="AF893" s="44"/>
      <c r="AG893" s="134" t="s">
        <v>21</v>
      </c>
      <c r="AH893" s="134" t="s">
        <v>21</v>
      </c>
      <c r="AI893" s="134" t="s">
        <v>21</v>
      </c>
      <c r="AJ893" s="134" t="s">
        <v>21</v>
      </c>
      <c r="AK893" s="134" t="s">
        <v>21</v>
      </c>
      <c r="AL893" s="134" t="s">
        <v>272</v>
      </c>
      <c r="AM893" s="134" t="b">
        <f>IF(AND(Table3[[#This Row],[Column68]]=TRUE,COUNTBLANK(Table3[[#This Row],[Date 1]:[Date 8]])=8),TRUE,FALSE)</f>
        <v>0</v>
      </c>
      <c r="AN893" s="134" t="b">
        <f>COUNTIF(Table3[[#This Row],[512]:[51]],"yes")&gt;0</f>
        <v>0</v>
      </c>
      <c r="AO893" s="45" t="str">
        <f>IF(Table3[[#This Row],[512]]="yes",Table3[[#This Row],[Column1]],"")</f>
        <v/>
      </c>
      <c r="AP893" s="45" t="str">
        <f>IF(Table3[[#This Row],[250]]="yes",Table3[[#This Row],[Column1.5]],"")</f>
        <v/>
      </c>
      <c r="AQ893" s="45" t="str">
        <f>IF(Table3[[#This Row],[288]]="yes",Table3[[#This Row],[Column2]],"")</f>
        <v/>
      </c>
      <c r="AR893" s="45" t="str">
        <f>IF(Table3[[#This Row],[144]]="yes",Table3[[#This Row],[Column3]],"")</f>
        <v/>
      </c>
      <c r="AS893" s="45" t="str">
        <f>IF(Table3[[#This Row],[26]]="yes",Table3[[#This Row],[Column4]],"")</f>
        <v/>
      </c>
      <c r="AT893" s="45" t="str">
        <f>IF(Table3[[#This Row],[51]]="yes",Table3[[#This Row],[Column5]],"")</f>
        <v/>
      </c>
      <c r="AU893" s="29" t="str">
        <f>IF(COUNTBLANK(Table3[[#This Row],[Date 1]:[Date 8]])=7,IF(Table3[[#This Row],[Column9]]&lt;&gt;"",IF(SUM(L893:S893)&lt;&gt;0,Table3[[#This Row],[Column9]],""),""),(SUBSTITUTE(TRIM(SUBSTITUTE(AO893&amp;","&amp;AP893&amp;","&amp;AQ893&amp;","&amp;AR893&amp;","&amp;AS893&amp;","&amp;AT893&amp;",",","," "))," ",", ")))</f>
        <v/>
      </c>
      <c r="AV893" s="35" t="str">
        <f>IF(COUNTBLANK(L893:AC893)&lt;&gt;13,IF(Table3[[#This Row],[Comments]]="Please order in multiples of 20. Minimum order of 100.",IF(COUNTBLANK(Table3[[#This Row],[Date 1]:[Order]])=12,"",1),1),IF(OR(F893="yes",G893="yes",H893="yes",I893="yes",J893="yes",K893="yes"="yes"),1,""))</f>
        <v/>
      </c>
    </row>
    <row r="894" spans="2:48" ht="36" thickBot="1" x14ac:dyDescent="0.4">
      <c r="B894" s="164">
        <v>980</v>
      </c>
      <c r="C894" s="16" t="s">
        <v>3370</v>
      </c>
      <c r="D894" s="32" t="s">
        <v>798</v>
      </c>
      <c r="E894" s="118"/>
      <c r="F894" s="119" t="s">
        <v>21</v>
      </c>
      <c r="G894" s="30" t="s">
        <v>21</v>
      </c>
      <c r="H894" s="30" t="s">
        <v>21</v>
      </c>
      <c r="I894" s="30" t="s">
        <v>21</v>
      </c>
      <c r="J894" s="30" t="s">
        <v>21</v>
      </c>
      <c r="K894" s="30" t="s">
        <v>128</v>
      </c>
      <c r="L894" s="22"/>
      <c r="M894" s="20"/>
      <c r="N894" s="20"/>
      <c r="O894" s="20"/>
      <c r="P894" s="20"/>
      <c r="Q894" s="20"/>
      <c r="R894" s="20"/>
      <c r="S894" s="120"/>
      <c r="T894" s="181" t="str">
        <f>Table3[[#This Row],[Column12]]</f>
        <v>Auto:</v>
      </c>
      <c r="U894" s="25"/>
      <c r="V894" s="51" t="str">
        <f>IF(Table3[[#This Row],[TagOrderMethod]]="Ratio:","plants per 1 tag",IF(Table3[[#This Row],[TagOrderMethod]]="tags included","",IF(Table3[[#This Row],[TagOrderMethod]]="Qty:","tags",IF(Table3[[#This Row],[TagOrderMethod]]="Auto:",IF(U894&lt;&gt;"","tags","")))))</f>
        <v/>
      </c>
      <c r="W894" s="17">
        <v>50</v>
      </c>
      <c r="X894" s="17" t="str">
        <f>IF(ISNUMBER(SEARCH("tag",Table3[[#This Row],[Notes]])), "Yes", "No")</f>
        <v>No</v>
      </c>
      <c r="Y894" s="17" t="str">
        <f>IF(Table3[[#This Row],[Column11]]="yes","tags included","Auto:")</f>
        <v>Auto:</v>
      </c>
      <c r="Z8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Row],[TagOrderMethod]]="Auto:",IF(U894&gt;0,U894,IF(COUNTBLANK(L894:S894)=8,"",(IF(Table3[[#This Row],[Column11]]&lt;&gt;"no",Table3[[#This Row],[Size]]*(SUM(Table3[[#This Row],[Date 1]:[Date 8]])),"")))),""))),(Table3[[#This Row],[Bundle]])),"")</f>
        <v/>
      </c>
      <c r="AB894" s="94" t="str">
        <f t="shared" si="14"/>
        <v/>
      </c>
      <c r="AC894" s="75"/>
      <c r="AD894" s="42"/>
      <c r="AE894" s="43"/>
      <c r="AF894" s="44"/>
      <c r="AG894" s="134" t="s">
        <v>21</v>
      </c>
      <c r="AH894" s="134" t="s">
        <v>21</v>
      </c>
      <c r="AI894" s="134" t="s">
        <v>21</v>
      </c>
      <c r="AJ894" s="134" t="s">
        <v>21</v>
      </c>
      <c r="AK894" s="134" t="s">
        <v>21</v>
      </c>
      <c r="AL894" s="134" t="s">
        <v>271</v>
      </c>
      <c r="AM894" s="134" t="b">
        <f>IF(AND(Table3[[#This Row],[Column68]]=TRUE,COUNTBLANK(Table3[[#This Row],[Date 1]:[Date 8]])=8),TRUE,FALSE)</f>
        <v>0</v>
      </c>
      <c r="AN894" s="134" t="b">
        <f>COUNTIF(Table3[[#This Row],[512]:[51]],"yes")&gt;0</f>
        <v>0</v>
      </c>
      <c r="AO894" s="45" t="str">
        <f>IF(Table3[[#This Row],[512]]="yes",Table3[[#This Row],[Column1]],"")</f>
        <v/>
      </c>
      <c r="AP894" s="45" t="str">
        <f>IF(Table3[[#This Row],[250]]="yes",Table3[[#This Row],[Column1.5]],"")</f>
        <v/>
      </c>
      <c r="AQ894" s="45" t="str">
        <f>IF(Table3[[#This Row],[288]]="yes",Table3[[#This Row],[Column2]],"")</f>
        <v/>
      </c>
      <c r="AR894" s="45" t="str">
        <f>IF(Table3[[#This Row],[144]]="yes",Table3[[#This Row],[Column3]],"")</f>
        <v/>
      </c>
      <c r="AS894" s="45" t="str">
        <f>IF(Table3[[#This Row],[26]]="yes",Table3[[#This Row],[Column4]],"")</f>
        <v/>
      </c>
      <c r="AT894" s="45" t="str">
        <f>IF(Table3[[#This Row],[51]]="yes",Table3[[#This Row],[Column5]],"")</f>
        <v/>
      </c>
      <c r="AU894" s="29" t="str">
        <f>IF(COUNTBLANK(Table3[[#This Row],[Date 1]:[Date 8]])=7,IF(Table3[[#This Row],[Column9]]&lt;&gt;"",IF(SUM(L894:S894)&lt;&gt;0,Table3[[#This Row],[Column9]],""),""),(SUBSTITUTE(TRIM(SUBSTITUTE(AO894&amp;","&amp;AP894&amp;","&amp;AQ894&amp;","&amp;AR894&amp;","&amp;AS894&amp;","&amp;AT894&amp;",",","," "))," ",", ")))</f>
        <v/>
      </c>
      <c r="AV894" s="35" t="str">
        <f>IF(COUNTBLANK(L894:AC894)&lt;&gt;13,IF(Table3[[#This Row],[Comments]]="Please order in multiples of 20. Minimum order of 100.",IF(COUNTBLANK(Table3[[#This Row],[Date 1]:[Order]])=12,"",1),1),IF(OR(F894="yes",G894="yes",H894="yes",I894="yes",J894="yes",K894="yes"="yes"),1,""))</f>
        <v/>
      </c>
    </row>
    <row r="895" spans="2:48" ht="36" thickBot="1" x14ac:dyDescent="0.4">
      <c r="B895" s="164">
        <v>985</v>
      </c>
      <c r="C895" s="16" t="s">
        <v>3370</v>
      </c>
      <c r="D895" s="32" t="s">
        <v>799</v>
      </c>
      <c r="E895" s="118"/>
      <c r="F895" s="119" t="s">
        <v>21</v>
      </c>
      <c r="G895" s="30" t="s">
        <v>21</v>
      </c>
      <c r="H895" s="30" t="s">
        <v>21</v>
      </c>
      <c r="I895" s="30" t="s">
        <v>21</v>
      </c>
      <c r="J895" s="30" t="s">
        <v>21</v>
      </c>
      <c r="K895" s="30" t="s">
        <v>128</v>
      </c>
      <c r="L895" s="22"/>
      <c r="M895" s="20"/>
      <c r="N895" s="20"/>
      <c r="O895" s="20"/>
      <c r="P895" s="20"/>
      <c r="Q895" s="20"/>
      <c r="R895" s="20"/>
      <c r="S895" s="120"/>
      <c r="T895" s="181" t="str">
        <f>Table3[[#This Row],[Column12]]</f>
        <v>Auto:</v>
      </c>
      <c r="U895" s="25"/>
      <c r="V895" s="51" t="str">
        <f>IF(Table3[[#This Row],[TagOrderMethod]]="Ratio:","plants per 1 tag",IF(Table3[[#This Row],[TagOrderMethod]]="tags included","",IF(Table3[[#This Row],[TagOrderMethod]]="Qty:","tags",IF(Table3[[#This Row],[TagOrderMethod]]="Auto:",IF(U895&lt;&gt;"","tags","")))))</f>
        <v/>
      </c>
      <c r="W895" s="17">
        <v>50</v>
      </c>
      <c r="X895" s="17" t="str">
        <f>IF(ISNUMBER(SEARCH("tag",Table3[[#This Row],[Notes]])), "Yes", "No")</f>
        <v>No</v>
      </c>
      <c r="Y895" s="17" t="str">
        <f>IF(Table3[[#This Row],[Column11]]="yes","tags included","Auto:")</f>
        <v>Auto:</v>
      </c>
      <c r="Z8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Row],[TagOrderMethod]]="Auto:",IF(U895&gt;0,U895,IF(COUNTBLANK(L895:S895)=8,"",(IF(Table3[[#This Row],[Column11]]&lt;&gt;"no",Table3[[#This Row],[Size]]*(SUM(Table3[[#This Row],[Date 1]:[Date 8]])),"")))),""))),(Table3[[#This Row],[Bundle]])),"")</f>
        <v/>
      </c>
      <c r="AB895" s="94" t="str">
        <f t="shared" si="14"/>
        <v/>
      </c>
      <c r="AC895" s="75"/>
      <c r="AD895" s="42"/>
      <c r="AE895" s="43"/>
      <c r="AF895" s="44"/>
      <c r="AG895" s="134" t="s">
        <v>21</v>
      </c>
      <c r="AH895" s="134" t="s">
        <v>21</v>
      </c>
      <c r="AI895" s="134" t="s">
        <v>21</v>
      </c>
      <c r="AJ895" s="134" t="s">
        <v>21</v>
      </c>
      <c r="AK895" s="134" t="s">
        <v>21</v>
      </c>
      <c r="AL895" s="134" t="s">
        <v>1714</v>
      </c>
      <c r="AM895" s="134" t="b">
        <f>IF(AND(Table3[[#This Row],[Column68]]=TRUE,COUNTBLANK(Table3[[#This Row],[Date 1]:[Date 8]])=8),TRUE,FALSE)</f>
        <v>0</v>
      </c>
      <c r="AN895" s="134" t="b">
        <f>COUNTIF(Table3[[#This Row],[512]:[51]],"yes")&gt;0</f>
        <v>0</v>
      </c>
      <c r="AO895" s="45" t="str">
        <f>IF(Table3[[#This Row],[512]]="yes",Table3[[#This Row],[Column1]],"")</f>
        <v/>
      </c>
      <c r="AP895" s="45" t="str">
        <f>IF(Table3[[#This Row],[250]]="yes",Table3[[#This Row],[Column1.5]],"")</f>
        <v/>
      </c>
      <c r="AQ895" s="45" t="str">
        <f>IF(Table3[[#This Row],[288]]="yes",Table3[[#This Row],[Column2]],"")</f>
        <v/>
      </c>
      <c r="AR895" s="45" t="str">
        <f>IF(Table3[[#This Row],[144]]="yes",Table3[[#This Row],[Column3]],"")</f>
        <v/>
      </c>
      <c r="AS895" s="45" t="str">
        <f>IF(Table3[[#This Row],[26]]="yes",Table3[[#This Row],[Column4]],"")</f>
        <v/>
      </c>
      <c r="AT895" s="45" t="str">
        <f>IF(Table3[[#This Row],[51]]="yes",Table3[[#This Row],[Column5]],"")</f>
        <v/>
      </c>
      <c r="AU895" s="29" t="str">
        <f>IF(COUNTBLANK(Table3[[#This Row],[Date 1]:[Date 8]])=7,IF(Table3[[#This Row],[Column9]]&lt;&gt;"",IF(SUM(L895:S895)&lt;&gt;0,Table3[[#This Row],[Column9]],""),""),(SUBSTITUTE(TRIM(SUBSTITUTE(AO895&amp;","&amp;AP895&amp;","&amp;AQ895&amp;","&amp;AR895&amp;","&amp;AS895&amp;","&amp;AT895&amp;",",","," "))," ",", ")))</f>
        <v/>
      </c>
      <c r="AV895" s="35" t="str">
        <f>IF(COUNTBLANK(L895:AC895)&lt;&gt;13,IF(Table3[[#This Row],[Comments]]="Please order in multiples of 20. Minimum order of 100.",IF(COUNTBLANK(Table3[[#This Row],[Date 1]:[Order]])=12,"",1),1),IF(OR(F895="yes",G895="yes",H895="yes",I895="yes",J895="yes",K895="yes"="yes"),1,""))</f>
        <v/>
      </c>
    </row>
    <row r="896" spans="2:48" ht="36" thickBot="1" x14ac:dyDescent="0.4">
      <c r="B896" s="164">
        <v>990</v>
      </c>
      <c r="C896" s="16" t="s">
        <v>3370</v>
      </c>
      <c r="D896" s="32" t="s">
        <v>1354</v>
      </c>
      <c r="E896" s="118" t="s">
        <v>5939</v>
      </c>
      <c r="F896" s="119" t="s">
        <v>21</v>
      </c>
      <c r="G896" s="30" t="s">
        <v>21</v>
      </c>
      <c r="H896" s="30" t="s">
        <v>21</v>
      </c>
      <c r="I896" s="30" t="s">
        <v>21</v>
      </c>
      <c r="J896" s="30" t="s">
        <v>21</v>
      </c>
      <c r="K896" s="30" t="s">
        <v>128</v>
      </c>
      <c r="L896" s="22"/>
      <c r="M896" s="20"/>
      <c r="N896" s="20"/>
      <c r="O896" s="20"/>
      <c r="P896" s="20"/>
      <c r="Q896" s="20"/>
      <c r="R896" s="20"/>
      <c r="S896" s="120"/>
      <c r="T896" s="181" t="str">
        <f>Table3[[#This Row],[Column12]]</f>
        <v>Auto:</v>
      </c>
      <c r="U896" s="25"/>
      <c r="V896" s="51" t="str">
        <f>IF(Table3[[#This Row],[TagOrderMethod]]="Ratio:","plants per 1 tag",IF(Table3[[#This Row],[TagOrderMethod]]="tags included","",IF(Table3[[#This Row],[TagOrderMethod]]="Qty:","tags",IF(Table3[[#This Row],[TagOrderMethod]]="Auto:",IF(U896&lt;&gt;"","tags","")))))</f>
        <v/>
      </c>
      <c r="W896" s="17">
        <v>50</v>
      </c>
      <c r="X896" s="17" t="str">
        <f>IF(ISNUMBER(SEARCH("tag",Table3[[#This Row],[Notes]])), "Yes", "No")</f>
        <v>No</v>
      </c>
      <c r="Y896" s="17" t="str">
        <f>IF(Table3[[#This Row],[Column11]]="yes","tags included","Auto:")</f>
        <v>Auto:</v>
      </c>
      <c r="Z8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Row],[TagOrderMethod]]="Auto:",IF(U896&gt;0,U896,IF(COUNTBLANK(L896:S896)=8,"",(IF(Table3[[#This Row],[Column11]]&lt;&gt;"no",Table3[[#This Row],[Size]]*(SUM(Table3[[#This Row],[Date 1]:[Date 8]])),"")))),""))),(Table3[[#This Row],[Bundle]])),"")</f>
        <v/>
      </c>
      <c r="AB896" s="94" t="str">
        <f t="shared" si="14"/>
        <v/>
      </c>
      <c r="AC896" s="75"/>
      <c r="AD896" s="42"/>
      <c r="AE896" s="43"/>
      <c r="AF896" s="44"/>
      <c r="AG896" s="134" t="s">
        <v>21</v>
      </c>
      <c r="AH896" s="134" t="s">
        <v>21</v>
      </c>
      <c r="AI896" s="134" t="s">
        <v>21</v>
      </c>
      <c r="AJ896" s="134" t="s">
        <v>21</v>
      </c>
      <c r="AK896" s="134" t="s">
        <v>21</v>
      </c>
      <c r="AL896" s="134" t="s">
        <v>1229</v>
      </c>
      <c r="AM896" s="134" t="b">
        <f>IF(AND(Table3[[#This Row],[Column68]]=TRUE,COUNTBLANK(Table3[[#This Row],[Date 1]:[Date 8]])=8),TRUE,FALSE)</f>
        <v>0</v>
      </c>
      <c r="AN896" s="134" t="b">
        <f>COUNTIF(Table3[[#This Row],[512]:[51]],"yes")&gt;0</f>
        <v>0</v>
      </c>
      <c r="AO896" s="45" t="str">
        <f>IF(Table3[[#This Row],[512]]="yes",Table3[[#This Row],[Column1]],"")</f>
        <v/>
      </c>
      <c r="AP896" s="45" t="str">
        <f>IF(Table3[[#This Row],[250]]="yes",Table3[[#This Row],[Column1.5]],"")</f>
        <v/>
      </c>
      <c r="AQ896" s="45" t="str">
        <f>IF(Table3[[#This Row],[288]]="yes",Table3[[#This Row],[Column2]],"")</f>
        <v/>
      </c>
      <c r="AR896" s="45" t="str">
        <f>IF(Table3[[#This Row],[144]]="yes",Table3[[#This Row],[Column3]],"")</f>
        <v/>
      </c>
      <c r="AS896" s="45" t="str">
        <f>IF(Table3[[#This Row],[26]]="yes",Table3[[#This Row],[Column4]],"")</f>
        <v/>
      </c>
      <c r="AT896" s="45" t="str">
        <f>IF(Table3[[#This Row],[51]]="yes",Table3[[#This Row],[Column5]],"")</f>
        <v/>
      </c>
      <c r="AU896" s="29" t="str">
        <f>IF(COUNTBLANK(Table3[[#This Row],[Date 1]:[Date 8]])=7,IF(Table3[[#This Row],[Column9]]&lt;&gt;"",IF(SUM(L896:S896)&lt;&gt;0,Table3[[#This Row],[Column9]],""),""),(SUBSTITUTE(TRIM(SUBSTITUTE(AO896&amp;","&amp;AP896&amp;","&amp;AQ896&amp;","&amp;AR896&amp;","&amp;AS896&amp;","&amp;AT896&amp;",",","," "))," ",", ")))</f>
        <v/>
      </c>
      <c r="AV896" s="35" t="str">
        <f>IF(COUNTBLANK(L896:AC896)&lt;&gt;13,IF(Table3[[#This Row],[Comments]]="Please order in multiples of 20. Minimum order of 100.",IF(COUNTBLANK(Table3[[#This Row],[Date 1]:[Order]])=12,"",1),1),IF(OR(F896="yes",G896="yes",H896="yes",I896="yes",J896="yes",K896="yes"="yes"),1,""))</f>
        <v/>
      </c>
    </row>
    <row r="897" spans="2:48" ht="36" thickBot="1" x14ac:dyDescent="0.4">
      <c r="B897" s="164">
        <v>995</v>
      </c>
      <c r="C897" s="16" t="s">
        <v>3370</v>
      </c>
      <c r="D897" s="32" t="s">
        <v>1355</v>
      </c>
      <c r="E897" s="118" t="s">
        <v>5939</v>
      </c>
      <c r="F897" s="119" t="s">
        <v>21</v>
      </c>
      <c r="G897" s="30" t="s">
        <v>21</v>
      </c>
      <c r="H897" s="30" t="s">
        <v>21</v>
      </c>
      <c r="I897" s="30" t="s">
        <v>21</v>
      </c>
      <c r="J897" s="30" t="s">
        <v>21</v>
      </c>
      <c r="K897" s="30" t="s">
        <v>128</v>
      </c>
      <c r="L897" s="22"/>
      <c r="M897" s="20"/>
      <c r="N897" s="20"/>
      <c r="O897" s="20"/>
      <c r="P897" s="20"/>
      <c r="Q897" s="20"/>
      <c r="R897" s="20"/>
      <c r="S897" s="120"/>
      <c r="T897" s="181" t="str">
        <f>Table3[[#This Row],[Column12]]</f>
        <v>Auto:</v>
      </c>
      <c r="U897" s="25"/>
      <c r="V897" s="51" t="str">
        <f>IF(Table3[[#This Row],[TagOrderMethod]]="Ratio:","plants per 1 tag",IF(Table3[[#This Row],[TagOrderMethod]]="tags included","",IF(Table3[[#This Row],[TagOrderMethod]]="Qty:","tags",IF(Table3[[#This Row],[TagOrderMethod]]="Auto:",IF(U897&lt;&gt;"","tags","")))))</f>
        <v/>
      </c>
      <c r="W897" s="17">
        <v>50</v>
      </c>
      <c r="X897" s="17" t="str">
        <f>IF(ISNUMBER(SEARCH("tag",Table3[[#This Row],[Notes]])), "Yes", "No")</f>
        <v>No</v>
      </c>
      <c r="Y897" s="17" t="str">
        <f>IF(Table3[[#This Row],[Column11]]="yes","tags included","Auto:")</f>
        <v>Auto:</v>
      </c>
      <c r="Z8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Row],[TagOrderMethod]]="Auto:",IF(U897&gt;0,U897,IF(COUNTBLANK(L897:S897)=8,"",(IF(Table3[[#This Row],[Column11]]&lt;&gt;"no",Table3[[#This Row],[Size]]*(SUM(Table3[[#This Row],[Date 1]:[Date 8]])),"")))),""))),(Table3[[#This Row],[Bundle]])),"")</f>
        <v/>
      </c>
      <c r="AB897" s="94" t="str">
        <f t="shared" si="14"/>
        <v/>
      </c>
      <c r="AC897" s="75"/>
      <c r="AD897" s="42"/>
      <c r="AE897" s="43"/>
      <c r="AF897" s="44"/>
      <c r="AG897" s="134" t="s">
        <v>21</v>
      </c>
      <c r="AH897" s="134" t="s">
        <v>21</v>
      </c>
      <c r="AI897" s="134" t="s">
        <v>21</v>
      </c>
      <c r="AJ897" s="134" t="s">
        <v>21</v>
      </c>
      <c r="AK897" s="134" t="s">
        <v>21</v>
      </c>
      <c r="AL897" s="134" t="s">
        <v>693</v>
      </c>
      <c r="AM897" s="134" t="b">
        <f>IF(AND(Table3[[#This Row],[Column68]]=TRUE,COUNTBLANK(Table3[[#This Row],[Date 1]:[Date 8]])=8),TRUE,FALSE)</f>
        <v>0</v>
      </c>
      <c r="AN897" s="134" t="b">
        <f>COUNTIF(Table3[[#This Row],[512]:[51]],"yes")&gt;0</f>
        <v>0</v>
      </c>
      <c r="AO897" s="45" t="str">
        <f>IF(Table3[[#This Row],[512]]="yes",Table3[[#This Row],[Column1]],"")</f>
        <v/>
      </c>
      <c r="AP897" s="45" t="str">
        <f>IF(Table3[[#This Row],[250]]="yes",Table3[[#This Row],[Column1.5]],"")</f>
        <v/>
      </c>
      <c r="AQ897" s="45" t="str">
        <f>IF(Table3[[#This Row],[288]]="yes",Table3[[#This Row],[Column2]],"")</f>
        <v/>
      </c>
      <c r="AR897" s="45" t="str">
        <f>IF(Table3[[#This Row],[144]]="yes",Table3[[#This Row],[Column3]],"")</f>
        <v/>
      </c>
      <c r="AS897" s="45" t="str">
        <f>IF(Table3[[#This Row],[26]]="yes",Table3[[#This Row],[Column4]],"")</f>
        <v/>
      </c>
      <c r="AT897" s="45" t="str">
        <f>IF(Table3[[#This Row],[51]]="yes",Table3[[#This Row],[Column5]],"")</f>
        <v/>
      </c>
      <c r="AU897" s="29" t="str">
        <f>IF(COUNTBLANK(Table3[[#This Row],[Date 1]:[Date 8]])=7,IF(Table3[[#This Row],[Column9]]&lt;&gt;"",IF(SUM(L897:S897)&lt;&gt;0,Table3[[#This Row],[Column9]],""),""),(SUBSTITUTE(TRIM(SUBSTITUTE(AO897&amp;","&amp;AP897&amp;","&amp;AQ897&amp;","&amp;AR897&amp;","&amp;AS897&amp;","&amp;AT897&amp;",",","," "))," ",", ")))</f>
        <v/>
      </c>
      <c r="AV897" s="35" t="str">
        <f>IF(COUNTBLANK(L897:AC897)&lt;&gt;13,IF(Table3[[#This Row],[Comments]]="Please order in multiples of 20. Minimum order of 100.",IF(COUNTBLANK(Table3[[#This Row],[Date 1]:[Order]])=12,"",1),1),IF(OR(F897="yes",G897="yes",H897="yes",I897="yes",J897="yes",K897="yes"="yes"),1,""))</f>
        <v/>
      </c>
    </row>
    <row r="898" spans="2:48" ht="36" thickBot="1" x14ac:dyDescent="0.4">
      <c r="B898" s="164">
        <v>1000</v>
      </c>
      <c r="C898" s="16" t="s">
        <v>3370</v>
      </c>
      <c r="D898" s="32" t="s">
        <v>1649</v>
      </c>
      <c r="E898" s="118" t="s">
        <v>5939</v>
      </c>
      <c r="F898" s="119" t="s">
        <v>21</v>
      </c>
      <c r="G898" s="30" t="s">
        <v>21</v>
      </c>
      <c r="H898" s="30" t="s">
        <v>21</v>
      </c>
      <c r="I898" s="30" t="s">
        <v>21</v>
      </c>
      <c r="J898" s="30" t="s">
        <v>21</v>
      </c>
      <c r="K898" s="30" t="s">
        <v>128</v>
      </c>
      <c r="L898" s="22"/>
      <c r="M898" s="20"/>
      <c r="N898" s="20"/>
      <c r="O898" s="20"/>
      <c r="P898" s="20"/>
      <c r="Q898" s="20"/>
      <c r="R898" s="20"/>
      <c r="S898" s="120"/>
      <c r="T898" s="181" t="str">
        <f>Table3[[#This Row],[Column12]]</f>
        <v>Auto:</v>
      </c>
      <c r="U898" s="25"/>
      <c r="V898" s="51" t="str">
        <f>IF(Table3[[#This Row],[TagOrderMethod]]="Ratio:","plants per 1 tag",IF(Table3[[#This Row],[TagOrderMethod]]="tags included","",IF(Table3[[#This Row],[TagOrderMethod]]="Qty:","tags",IF(Table3[[#This Row],[TagOrderMethod]]="Auto:",IF(U898&lt;&gt;"","tags","")))))</f>
        <v/>
      </c>
      <c r="W898" s="17">
        <v>50</v>
      </c>
      <c r="X898" s="17" t="str">
        <f>IF(ISNUMBER(SEARCH("tag",Table3[[#This Row],[Notes]])), "Yes", "No")</f>
        <v>No</v>
      </c>
      <c r="Y898" s="17" t="str">
        <f>IF(Table3[[#This Row],[Column11]]="yes","tags included","Auto:")</f>
        <v>Auto:</v>
      </c>
      <c r="Z8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Row],[TagOrderMethod]]="Auto:",IF(U898&gt;0,U898,IF(COUNTBLANK(L898:S898)=8,"",(IF(Table3[[#This Row],[Column11]]&lt;&gt;"no",Table3[[#This Row],[Size]]*(SUM(Table3[[#This Row],[Date 1]:[Date 8]])),"")))),""))),(Table3[[#This Row],[Bundle]])),"")</f>
        <v/>
      </c>
      <c r="AB898" s="94" t="str">
        <f t="shared" si="14"/>
        <v/>
      </c>
      <c r="AC898" s="75"/>
      <c r="AD898" s="42"/>
      <c r="AE898" s="43"/>
      <c r="AF898" s="44"/>
      <c r="AG898" s="134" t="s">
        <v>21</v>
      </c>
      <c r="AH898" s="134" t="s">
        <v>21</v>
      </c>
      <c r="AI898" s="134" t="s">
        <v>21</v>
      </c>
      <c r="AJ898" s="134" t="s">
        <v>21</v>
      </c>
      <c r="AK898" s="134" t="s">
        <v>21</v>
      </c>
      <c r="AL898" s="134" t="s">
        <v>1715</v>
      </c>
      <c r="AM898" s="134" t="b">
        <f>IF(AND(Table3[[#This Row],[Column68]]=TRUE,COUNTBLANK(Table3[[#This Row],[Date 1]:[Date 8]])=8),TRUE,FALSE)</f>
        <v>0</v>
      </c>
      <c r="AN898" s="134" t="b">
        <f>COUNTIF(Table3[[#This Row],[512]:[51]],"yes")&gt;0</f>
        <v>0</v>
      </c>
      <c r="AO898" s="45" t="str">
        <f>IF(Table3[[#This Row],[512]]="yes",Table3[[#This Row],[Column1]],"")</f>
        <v/>
      </c>
      <c r="AP898" s="45" t="str">
        <f>IF(Table3[[#This Row],[250]]="yes",Table3[[#This Row],[Column1.5]],"")</f>
        <v/>
      </c>
      <c r="AQ898" s="45" t="str">
        <f>IF(Table3[[#This Row],[288]]="yes",Table3[[#This Row],[Column2]],"")</f>
        <v/>
      </c>
      <c r="AR898" s="45" t="str">
        <f>IF(Table3[[#This Row],[144]]="yes",Table3[[#This Row],[Column3]],"")</f>
        <v/>
      </c>
      <c r="AS898" s="45" t="str">
        <f>IF(Table3[[#This Row],[26]]="yes",Table3[[#This Row],[Column4]],"")</f>
        <v/>
      </c>
      <c r="AT898" s="45" t="str">
        <f>IF(Table3[[#This Row],[51]]="yes",Table3[[#This Row],[Column5]],"")</f>
        <v/>
      </c>
      <c r="AU898" s="29" t="str">
        <f>IF(COUNTBLANK(Table3[[#This Row],[Date 1]:[Date 8]])=7,IF(Table3[[#This Row],[Column9]]&lt;&gt;"",IF(SUM(L898:S898)&lt;&gt;0,Table3[[#This Row],[Column9]],""),""),(SUBSTITUTE(TRIM(SUBSTITUTE(AO898&amp;","&amp;AP898&amp;","&amp;AQ898&amp;","&amp;AR898&amp;","&amp;AS898&amp;","&amp;AT898&amp;",",","," "))," ",", ")))</f>
        <v/>
      </c>
      <c r="AV898" s="35" t="str">
        <f>IF(COUNTBLANK(L898:AC898)&lt;&gt;13,IF(Table3[[#This Row],[Comments]]="Please order in multiples of 20. Minimum order of 100.",IF(COUNTBLANK(Table3[[#This Row],[Date 1]:[Order]])=12,"",1),1),IF(OR(F898="yes",G898="yes",H898="yes",I898="yes",J898="yes",K898="yes"="yes"),1,""))</f>
        <v/>
      </c>
    </row>
    <row r="899" spans="2:48" ht="36" thickBot="1" x14ac:dyDescent="0.4">
      <c r="B899" s="164">
        <v>1005</v>
      </c>
      <c r="C899" s="16" t="s">
        <v>3370</v>
      </c>
      <c r="D899" s="32" t="s">
        <v>1049</v>
      </c>
      <c r="E899" s="118"/>
      <c r="F899" s="119" t="s">
        <v>21</v>
      </c>
      <c r="G899" s="30" t="s">
        <v>21</v>
      </c>
      <c r="H899" s="30" t="s">
        <v>21</v>
      </c>
      <c r="I899" s="30" t="s">
        <v>21</v>
      </c>
      <c r="J899" s="30" t="s">
        <v>21</v>
      </c>
      <c r="K899" s="30" t="s">
        <v>128</v>
      </c>
      <c r="L899" s="22"/>
      <c r="M899" s="20"/>
      <c r="N899" s="20"/>
      <c r="O899" s="20"/>
      <c r="P899" s="20"/>
      <c r="Q899" s="20"/>
      <c r="R899" s="20"/>
      <c r="S899" s="120"/>
      <c r="T899" s="181" t="str">
        <f>Table3[[#This Row],[Column12]]</f>
        <v>Auto:</v>
      </c>
      <c r="U899" s="25"/>
      <c r="V899" s="51" t="str">
        <f>IF(Table3[[#This Row],[TagOrderMethod]]="Ratio:","plants per 1 tag",IF(Table3[[#This Row],[TagOrderMethod]]="tags included","",IF(Table3[[#This Row],[TagOrderMethod]]="Qty:","tags",IF(Table3[[#This Row],[TagOrderMethod]]="Auto:",IF(U899&lt;&gt;"","tags","")))))</f>
        <v/>
      </c>
      <c r="W899" s="17">
        <v>50</v>
      </c>
      <c r="X899" s="17" t="str">
        <f>IF(ISNUMBER(SEARCH("tag",Table3[[#This Row],[Notes]])), "Yes", "No")</f>
        <v>No</v>
      </c>
      <c r="Y899" s="17" t="str">
        <f>IF(Table3[[#This Row],[Column11]]="yes","tags included","Auto:")</f>
        <v>Auto:</v>
      </c>
      <c r="Z8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Row],[TagOrderMethod]]="Auto:",IF(U899&gt;0,U899,IF(COUNTBLANK(L899:S899)=8,"",(IF(Table3[[#This Row],[Column11]]&lt;&gt;"no",Table3[[#This Row],[Size]]*(SUM(Table3[[#This Row],[Date 1]:[Date 8]])),"")))),""))),(Table3[[#This Row],[Bundle]])),"")</f>
        <v/>
      </c>
      <c r="AB899" s="94" t="str">
        <f t="shared" ref="AB899:AB962" si="15">IF(SUM(L899:S899)&gt;0,SUM(L899:S899) &amp;" units","")</f>
        <v/>
      </c>
      <c r="AC899" s="75"/>
      <c r="AD899" s="42"/>
      <c r="AE899" s="43"/>
      <c r="AF899" s="44"/>
      <c r="AG899" s="134" t="s">
        <v>21</v>
      </c>
      <c r="AH899" s="134" t="s">
        <v>21</v>
      </c>
      <c r="AI899" s="134" t="s">
        <v>21</v>
      </c>
      <c r="AJ899" s="134" t="s">
        <v>21</v>
      </c>
      <c r="AK899" s="134" t="s">
        <v>21</v>
      </c>
      <c r="AL899" s="134" t="s">
        <v>1230</v>
      </c>
      <c r="AM899" s="134" t="b">
        <f>IF(AND(Table3[[#This Row],[Column68]]=TRUE,COUNTBLANK(Table3[[#This Row],[Date 1]:[Date 8]])=8),TRUE,FALSE)</f>
        <v>0</v>
      </c>
      <c r="AN899" s="134" t="b">
        <f>COUNTIF(Table3[[#This Row],[512]:[51]],"yes")&gt;0</f>
        <v>0</v>
      </c>
      <c r="AO899" s="45" t="str">
        <f>IF(Table3[[#This Row],[512]]="yes",Table3[[#This Row],[Column1]],"")</f>
        <v/>
      </c>
      <c r="AP899" s="45" t="str">
        <f>IF(Table3[[#This Row],[250]]="yes",Table3[[#This Row],[Column1.5]],"")</f>
        <v/>
      </c>
      <c r="AQ899" s="45" t="str">
        <f>IF(Table3[[#This Row],[288]]="yes",Table3[[#This Row],[Column2]],"")</f>
        <v/>
      </c>
      <c r="AR899" s="45" t="str">
        <f>IF(Table3[[#This Row],[144]]="yes",Table3[[#This Row],[Column3]],"")</f>
        <v/>
      </c>
      <c r="AS899" s="45" t="str">
        <f>IF(Table3[[#This Row],[26]]="yes",Table3[[#This Row],[Column4]],"")</f>
        <v/>
      </c>
      <c r="AT899" s="45" t="str">
        <f>IF(Table3[[#This Row],[51]]="yes",Table3[[#This Row],[Column5]],"")</f>
        <v/>
      </c>
      <c r="AU899" s="29" t="str">
        <f>IF(COUNTBLANK(Table3[[#This Row],[Date 1]:[Date 8]])=7,IF(Table3[[#This Row],[Column9]]&lt;&gt;"",IF(SUM(L899:S899)&lt;&gt;0,Table3[[#This Row],[Column9]],""),""),(SUBSTITUTE(TRIM(SUBSTITUTE(AO899&amp;","&amp;AP899&amp;","&amp;AQ899&amp;","&amp;AR899&amp;","&amp;AS899&amp;","&amp;AT899&amp;",",","," "))," ",", ")))</f>
        <v/>
      </c>
      <c r="AV899" s="35" t="str">
        <f>IF(COUNTBLANK(L899:AC899)&lt;&gt;13,IF(Table3[[#This Row],[Comments]]="Please order in multiples of 20. Minimum order of 100.",IF(COUNTBLANK(Table3[[#This Row],[Date 1]:[Order]])=12,"",1),1),IF(OR(F899="yes",G899="yes",H899="yes",I899="yes",J899="yes",K899="yes"="yes"),1,""))</f>
        <v/>
      </c>
    </row>
    <row r="900" spans="2:48" ht="36" thickBot="1" x14ac:dyDescent="0.4">
      <c r="B900" s="164">
        <v>1010</v>
      </c>
      <c r="C900" s="16" t="s">
        <v>3370</v>
      </c>
      <c r="D900" s="32" t="s">
        <v>1356</v>
      </c>
      <c r="E900" s="118"/>
      <c r="F900" s="119" t="s">
        <v>21</v>
      </c>
      <c r="G900" s="30" t="s">
        <v>21</v>
      </c>
      <c r="H900" s="30" t="s">
        <v>21</v>
      </c>
      <c r="I900" s="30" t="s">
        <v>21</v>
      </c>
      <c r="J900" s="30" t="s">
        <v>21</v>
      </c>
      <c r="K900" s="30" t="s">
        <v>128</v>
      </c>
      <c r="L900" s="22"/>
      <c r="M900" s="20"/>
      <c r="N900" s="20"/>
      <c r="O900" s="20"/>
      <c r="P900" s="20"/>
      <c r="Q900" s="20"/>
      <c r="R900" s="20"/>
      <c r="S900" s="120"/>
      <c r="T900" s="181" t="str">
        <f>Table3[[#This Row],[Column12]]</f>
        <v>Auto:</v>
      </c>
      <c r="U900" s="25"/>
      <c r="V900" s="51" t="str">
        <f>IF(Table3[[#This Row],[TagOrderMethod]]="Ratio:","plants per 1 tag",IF(Table3[[#This Row],[TagOrderMethod]]="tags included","",IF(Table3[[#This Row],[TagOrderMethod]]="Qty:","tags",IF(Table3[[#This Row],[TagOrderMethod]]="Auto:",IF(U900&lt;&gt;"","tags","")))))</f>
        <v/>
      </c>
      <c r="W900" s="17">
        <v>50</v>
      </c>
      <c r="X900" s="17" t="str">
        <f>IF(ISNUMBER(SEARCH("tag",Table3[[#This Row],[Notes]])), "Yes", "No")</f>
        <v>No</v>
      </c>
      <c r="Y900" s="17" t="str">
        <f>IF(Table3[[#This Row],[Column11]]="yes","tags included","Auto:")</f>
        <v>Auto:</v>
      </c>
      <c r="Z9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Row],[TagOrderMethod]]="Auto:",IF(U900&gt;0,U900,IF(COUNTBLANK(L900:S900)=8,"",(IF(Table3[[#This Row],[Column11]]&lt;&gt;"no",Table3[[#This Row],[Size]]*(SUM(Table3[[#This Row],[Date 1]:[Date 8]])),"")))),""))),(Table3[[#This Row],[Bundle]])),"")</f>
        <v/>
      </c>
      <c r="AB900" s="94" t="str">
        <f t="shared" si="15"/>
        <v/>
      </c>
      <c r="AC900" s="75"/>
      <c r="AD900" s="42"/>
      <c r="AE900" s="43"/>
      <c r="AF900" s="44"/>
      <c r="AG900" s="134" t="s">
        <v>21</v>
      </c>
      <c r="AH900" s="134" t="s">
        <v>21</v>
      </c>
      <c r="AI900" s="134" t="s">
        <v>21</v>
      </c>
      <c r="AJ900" s="134" t="s">
        <v>21</v>
      </c>
      <c r="AK900" s="134" t="s">
        <v>21</v>
      </c>
      <c r="AL900" s="134" t="s">
        <v>1231</v>
      </c>
      <c r="AM900" s="134" t="b">
        <f>IF(AND(Table3[[#This Row],[Column68]]=TRUE,COUNTBLANK(Table3[[#This Row],[Date 1]:[Date 8]])=8),TRUE,FALSE)</f>
        <v>0</v>
      </c>
      <c r="AN900" s="134" t="b">
        <f>COUNTIF(Table3[[#This Row],[512]:[51]],"yes")&gt;0</f>
        <v>0</v>
      </c>
      <c r="AO900" s="45" t="str">
        <f>IF(Table3[[#This Row],[512]]="yes",Table3[[#This Row],[Column1]],"")</f>
        <v/>
      </c>
      <c r="AP900" s="45" t="str">
        <f>IF(Table3[[#This Row],[250]]="yes",Table3[[#This Row],[Column1.5]],"")</f>
        <v/>
      </c>
      <c r="AQ900" s="45" t="str">
        <f>IF(Table3[[#This Row],[288]]="yes",Table3[[#This Row],[Column2]],"")</f>
        <v/>
      </c>
      <c r="AR900" s="45" t="str">
        <f>IF(Table3[[#This Row],[144]]="yes",Table3[[#This Row],[Column3]],"")</f>
        <v/>
      </c>
      <c r="AS900" s="45" t="str">
        <f>IF(Table3[[#This Row],[26]]="yes",Table3[[#This Row],[Column4]],"")</f>
        <v/>
      </c>
      <c r="AT900" s="45" t="str">
        <f>IF(Table3[[#This Row],[51]]="yes",Table3[[#This Row],[Column5]],"")</f>
        <v/>
      </c>
      <c r="AU900" s="29" t="str">
        <f>IF(COUNTBLANK(Table3[[#This Row],[Date 1]:[Date 8]])=7,IF(Table3[[#This Row],[Column9]]&lt;&gt;"",IF(SUM(L900:S900)&lt;&gt;0,Table3[[#This Row],[Column9]],""),""),(SUBSTITUTE(TRIM(SUBSTITUTE(AO900&amp;","&amp;AP900&amp;","&amp;AQ900&amp;","&amp;AR900&amp;","&amp;AS900&amp;","&amp;AT900&amp;",",","," "))," ",", ")))</f>
        <v/>
      </c>
      <c r="AV900" s="35" t="str">
        <f>IF(COUNTBLANK(L900:AC900)&lt;&gt;13,IF(Table3[[#This Row],[Comments]]="Please order in multiples of 20. Minimum order of 100.",IF(COUNTBLANK(Table3[[#This Row],[Date 1]:[Order]])=12,"",1),1),IF(OR(F900="yes",G900="yes",H900="yes",I900="yes",J900="yes",K900="yes"="yes"),1,""))</f>
        <v/>
      </c>
    </row>
    <row r="901" spans="2:48" ht="36" thickBot="1" x14ac:dyDescent="0.4">
      <c r="B901" s="164">
        <v>1015</v>
      </c>
      <c r="C901" s="16" t="s">
        <v>3370</v>
      </c>
      <c r="D901" s="32" t="s">
        <v>545</v>
      </c>
      <c r="E901" s="118"/>
      <c r="F901" s="119" t="s">
        <v>21</v>
      </c>
      <c r="G901" s="30" t="s">
        <v>21</v>
      </c>
      <c r="H901" s="30" t="s">
        <v>21</v>
      </c>
      <c r="I901" s="30" t="s">
        <v>21</v>
      </c>
      <c r="J901" s="30" t="s">
        <v>21</v>
      </c>
      <c r="K901" s="30" t="s">
        <v>128</v>
      </c>
      <c r="L901" s="22"/>
      <c r="M901" s="20"/>
      <c r="N901" s="20"/>
      <c r="O901" s="20"/>
      <c r="P901" s="20"/>
      <c r="Q901" s="20"/>
      <c r="R901" s="20"/>
      <c r="S901" s="120"/>
      <c r="T901" s="181" t="str">
        <f>Table3[[#This Row],[Column12]]</f>
        <v>Auto:</v>
      </c>
      <c r="U901" s="25"/>
      <c r="V901" s="51" t="str">
        <f>IF(Table3[[#This Row],[TagOrderMethod]]="Ratio:","plants per 1 tag",IF(Table3[[#This Row],[TagOrderMethod]]="tags included","",IF(Table3[[#This Row],[TagOrderMethod]]="Qty:","tags",IF(Table3[[#This Row],[TagOrderMethod]]="Auto:",IF(U901&lt;&gt;"","tags","")))))</f>
        <v/>
      </c>
      <c r="W901" s="17">
        <v>50</v>
      </c>
      <c r="X901" s="17" t="str">
        <f>IF(ISNUMBER(SEARCH("tag",Table3[[#This Row],[Notes]])), "Yes", "No")</f>
        <v>No</v>
      </c>
      <c r="Y901" s="17" t="str">
        <f>IF(Table3[[#This Row],[Column11]]="yes","tags included","Auto:")</f>
        <v>Auto:</v>
      </c>
      <c r="Z9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Row],[TagOrderMethod]]="Auto:",IF(U901&gt;0,U901,IF(COUNTBLANK(L901:S901)=8,"",(IF(Table3[[#This Row],[Column11]]&lt;&gt;"no",Table3[[#This Row],[Size]]*(SUM(Table3[[#This Row],[Date 1]:[Date 8]])),"")))),""))),(Table3[[#This Row],[Bundle]])),"")</f>
        <v/>
      </c>
      <c r="AB901" s="94" t="str">
        <f t="shared" si="15"/>
        <v/>
      </c>
      <c r="AC901" s="75"/>
      <c r="AD901" s="42"/>
      <c r="AE901" s="43"/>
      <c r="AF901" s="44"/>
      <c r="AG901" s="134" t="s">
        <v>21</v>
      </c>
      <c r="AH901" s="134" t="s">
        <v>21</v>
      </c>
      <c r="AI901" s="134" t="s">
        <v>21</v>
      </c>
      <c r="AJ901" s="134" t="s">
        <v>21</v>
      </c>
      <c r="AK901" s="134" t="s">
        <v>21</v>
      </c>
      <c r="AL901" s="134" t="s">
        <v>330</v>
      </c>
      <c r="AM901" s="134" t="b">
        <f>IF(AND(Table3[[#This Row],[Column68]]=TRUE,COUNTBLANK(Table3[[#This Row],[Date 1]:[Date 8]])=8),TRUE,FALSE)</f>
        <v>0</v>
      </c>
      <c r="AN901" s="134" t="b">
        <f>COUNTIF(Table3[[#This Row],[512]:[51]],"yes")&gt;0</f>
        <v>0</v>
      </c>
      <c r="AO901" s="45" t="str">
        <f>IF(Table3[[#This Row],[512]]="yes",Table3[[#This Row],[Column1]],"")</f>
        <v/>
      </c>
      <c r="AP901" s="45" t="str">
        <f>IF(Table3[[#This Row],[250]]="yes",Table3[[#This Row],[Column1.5]],"")</f>
        <v/>
      </c>
      <c r="AQ901" s="45" t="str">
        <f>IF(Table3[[#This Row],[288]]="yes",Table3[[#This Row],[Column2]],"")</f>
        <v/>
      </c>
      <c r="AR901" s="45" t="str">
        <f>IF(Table3[[#This Row],[144]]="yes",Table3[[#This Row],[Column3]],"")</f>
        <v/>
      </c>
      <c r="AS901" s="45" t="str">
        <f>IF(Table3[[#This Row],[26]]="yes",Table3[[#This Row],[Column4]],"")</f>
        <v/>
      </c>
      <c r="AT901" s="45" t="str">
        <f>IF(Table3[[#This Row],[51]]="yes",Table3[[#This Row],[Column5]],"")</f>
        <v/>
      </c>
      <c r="AU901" s="29" t="str">
        <f>IF(COUNTBLANK(Table3[[#This Row],[Date 1]:[Date 8]])=7,IF(Table3[[#This Row],[Column9]]&lt;&gt;"",IF(SUM(L901:S901)&lt;&gt;0,Table3[[#This Row],[Column9]],""),""),(SUBSTITUTE(TRIM(SUBSTITUTE(AO901&amp;","&amp;AP901&amp;","&amp;AQ901&amp;","&amp;AR901&amp;","&amp;AS901&amp;","&amp;AT901&amp;",",","," "))," ",", ")))</f>
        <v/>
      </c>
      <c r="AV901" s="35" t="str">
        <f>IF(COUNTBLANK(L901:AC901)&lt;&gt;13,IF(Table3[[#This Row],[Comments]]="Please order in multiples of 20. Minimum order of 100.",IF(COUNTBLANK(Table3[[#This Row],[Date 1]:[Order]])=12,"",1),1),IF(OR(F901="yes",G901="yes",H901="yes",I901="yes",J901="yes",K901="yes"="yes"),1,""))</f>
        <v/>
      </c>
    </row>
    <row r="902" spans="2:48" ht="36" thickBot="1" x14ac:dyDescent="0.4">
      <c r="B902" s="164">
        <v>1020</v>
      </c>
      <c r="C902" s="16" t="s">
        <v>3370</v>
      </c>
      <c r="D902" s="32" t="s">
        <v>1357</v>
      </c>
      <c r="E902" s="118" t="s">
        <v>5939</v>
      </c>
      <c r="F902" s="119" t="s">
        <v>21</v>
      </c>
      <c r="G902" s="30" t="s">
        <v>21</v>
      </c>
      <c r="H902" s="30" t="s">
        <v>21</v>
      </c>
      <c r="I902" s="30" t="s">
        <v>21</v>
      </c>
      <c r="J902" s="30" t="s">
        <v>21</v>
      </c>
      <c r="K902" s="30" t="s">
        <v>128</v>
      </c>
      <c r="L902" s="22"/>
      <c r="M902" s="20"/>
      <c r="N902" s="20"/>
      <c r="O902" s="20"/>
      <c r="P902" s="20"/>
      <c r="Q902" s="20"/>
      <c r="R902" s="20"/>
      <c r="S902" s="120"/>
      <c r="T902" s="181" t="str">
        <f>Table3[[#This Row],[Column12]]</f>
        <v>Auto:</v>
      </c>
      <c r="U902" s="25"/>
      <c r="V902" s="51" t="str">
        <f>IF(Table3[[#This Row],[TagOrderMethod]]="Ratio:","plants per 1 tag",IF(Table3[[#This Row],[TagOrderMethod]]="tags included","",IF(Table3[[#This Row],[TagOrderMethod]]="Qty:","tags",IF(Table3[[#This Row],[TagOrderMethod]]="Auto:",IF(U902&lt;&gt;"","tags","")))))</f>
        <v/>
      </c>
      <c r="W902" s="17">
        <v>50</v>
      </c>
      <c r="X902" s="17" t="str">
        <f>IF(ISNUMBER(SEARCH("tag",Table3[[#This Row],[Notes]])), "Yes", "No")</f>
        <v>No</v>
      </c>
      <c r="Y902" s="17" t="str">
        <f>IF(Table3[[#This Row],[Column11]]="yes","tags included","Auto:")</f>
        <v>Auto:</v>
      </c>
      <c r="Z9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Row],[TagOrderMethod]]="Auto:",IF(U902&gt;0,U902,IF(COUNTBLANK(L902:S902)=8,"",(IF(Table3[[#This Row],[Column11]]&lt;&gt;"no",Table3[[#This Row],[Size]]*(SUM(Table3[[#This Row],[Date 1]:[Date 8]])),"")))),""))),(Table3[[#This Row],[Bundle]])),"")</f>
        <v/>
      </c>
      <c r="AB902" s="94" t="str">
        <f t="shared" si="15"/>
        <v/>
      </c>
      <c r="AC902" s="75"/>
      <c r="AD902" s="42"/>
      <c r="AE902" s="43"/>
      <c r="AF902" s="44"/>
      <c r="AG902" s="134" t="s">
        <v>21</v>
      </c>
      <c r="AH902" s="134" t="s">
        <v>21</v>
      </c>
      <c r="AI902" s="134" t="s">
        <v>21</v>
      </c>
      <c r="AJ902" s="134" t="s">
        <v>21</v>
      </c>
      <c r="AK902" s="134" t="s">
        <v>21</v>
      </c>
      <c r="AL902" s="134" t="s">
        <v>329</v>
      </c>
      <c r="AM902" s="134" t="b">
        <f>IF(AND(Table3[[#This Row],[Column68]]=TRUE,COUNTBLANK(Table3[[#This Row],[Date 1]:[Date 8]])=8),TRUE,FALSE)</f>
        <v>0</v>
      </c>
      <c r="AN902" s="134" t="b">
        <f>COUNTIF(Table3[[#This Row],[512]:[51]],"yes")&gt;0</f>
        <v>0</v>
      </c>
      <c r="AO902" s="45" t="str">
        <f>IF(Table3[[#This Row],[512]]="yes",Table3[[#This Row],[Column1]],"")</f>
        <v/>
      </c>
      <c r="AP902" s="45" t="str">
        <f>IF(Table3[[#This Row],[250]]="yes",Table3[[#This Row],[Column1.5]],"")</f>
        <v/>
      </c>
      <c r="AQ902" s="45" t="str">
        <f>IF(Table3[[#This Row],[288]]="yes",Table3[[#This Row],[Column2]],"")</f>
        <v/>
      </c>
      <c r="AR902" s="45" t="str">
        <f>IF(Table3[[#This Row],[144]]="yes",Table3[[#This Row],[Column3]],"")</f>
        <v/>
      </c>
      <c r="AS902" s="45" t="str">
        <f>IF(Table3[[#This Row],[26]]="yes",Table3[[#This Row],[Column4]],"")</f>
        <v/>
      </c>
      <c r="AT902" s="45" t="str">
        <f>IF(Table3[[#This Row],[51]]="yes",Table3[[#This Row],[Column5]],"")</f>
        <v/>
      </c>
      <c r="AU902" s="29" t="str">
        <f>IF(COUNTBLANK(Table3[[#This Row],[Date 1]:[Date 8]])=7,IF(Table3[[#This Row],[Column9]]&lt;&gt;"",IF(SUM(L902:S902)&lt;&gt;0,Table3[[#This Row],[Column9]],""),""),(SUBSTITUTE(TRIM(SUBSTITUTE(AO902&amp;","&amp;AP902&amp;","&amp;AQ902&amp;","&amp;AR902&amp;","&amp;AS902&amp;","&amp;AT902&amp;",",","," "))," ",", ")))</f>
        <v/>
      </c>
      <c r="AV902" s="35" t="str">
        <f>IF(COUNTBLANK(L902:AC902)&lt;&gt;13,IF(Table3[[#This Row],[Comments]]="Please order in multiples of 20. Minimum order of 100.",IF(COUNTBLANK(Table3[[#This Row],[Date 1]:[Order]])=12,"",1),1),IF(OR(F902="yes",G902="yes",H902="yes",I902="yes",J902="yes",K902="yes"="yes"),1,""))</f>
        <v/>
      </c>
    </row>
    <row r="903" spans="2:48" ht="36" thickBot="1" x14ac:dyDescent="0.4">
      <c r="B903" s="164">
        <v>1025</v>
      </c>
      <c r="C903" s="16" t="s">
        <v>3370</v>
      </c>
      <c r="D903" s="32" t="s">
        <v>1857</v>
      </c>
      <c r="E903" s="118"/>
      <c r="F903" s="119" t="s">
        <v>21</v>
      </c>
      <c r="G903" s="30" t="s">
        <v>21</v>
      </c>
      <c r="H903" s="30" t="s">
        <v>21</v>
      </c>
      <c r="I903" s="30" t="s">
        <v>21</v>
      </c>
      <c r="J903" s="30" t="s">
        <v>21</v>
      </c>
      <c r="K903" s="30" t="s">
        <v>128</v>
      </c>
      <c r="L903" s="22"/>
      <c r="M903" s="20"/>
      <c r="N903" s="20"/>
      <c r="O903" s="20"/>
      <c r="P903" s="20"/>
      <c r="Q903" s="20"/>
      <c r="R903" s="20"/>
      <c r="S903" s="120"/>
      <c r="T903" s="181" t="str">
        <f>Table3[[#This Row],[Column12]]</f>
        <v>Auto:</v>
      </c>
      <c r="U903" s="25"/>
      <c r="V903" s="51" t="str">
        <f>IF(Table3[[#This Row],[TagOrderMethod]]="Ratio:","plants per 1 tag",IF(Table3[[#This Row],[TagOrderMethod]]="tags included","",IF(Table3[[#This Row],[TagOrderMethod]]="Qty:","tags",IF(Table3[[#This Row],[TagOrderMethod]]="Auto:",IF(U903&lt;&gt;"","tags","")))))</f>
        <v/>
      </c>
      <c r="W903" s="17">
        <v>50</v>
      </c>
      <c r="X903" s="17" t="str">
        <f>IF(ISNUMBER(SEARCH("tag",Table3[[#This Row],[Notes]])), "Yes", "No")</f>
        <v>No</v>
      </c>
      <c r="Y903" s="17" t="str">
        <f>IF(Table3[[#This Row],[Column11]]="yes","tags included","Auto:")</f>
        <v>Auto:</v>
      </c>
      <c r="Z9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Row],[TagOrderMethod]]="Auto:",IF(U903&gt;0,U903,IF(COUNTBLANK(L903:S903)=8,"",(IF(Table3[[#This Row],[Column11]]&lt;&gt;"no",Table3[[#This Row],[Size]]*(SUM(Table3[[#This Row],[Date 1]:[Date 8]])),"")))),""))),(Table3[[#This Row],[Bundle]])),"")</f>
        <v/>
      </c>
      <c r="AB903" s="94" t="str">
        <f t="shared" si="15"/>
        <v/>
      </c>
      <c r="AC903" s="75"/>
      <c r="AD903" s="42"/>
      <c r="AE903" s="43"/>
      <c r="AF903" s="44"/>
      <c r="AG903" s="134" t="s">
        <v>21</v>
      </c>
      <c r="AH903" s="134" t="s">
        <v>21</v>
      </c>
      <c r="AI903" s="134" t="s">
        <v>21</v>
      </c>
      <c r="AJ903" s="134" t="s">
        <v>21</v>
      </c>
      <c r="AK903" s="134" t="s">
        <v>21</v>
      </c>
      <c r="AL903" s="134" t="s">
        <v>328</v>
      </c>
      <c r="AM903" s="134" t="b">
        <f>IF(AND(Table3[[#This Row],[Column68]]=TRUE,COUNTBLANK(Table3[[#This Row],[Date 1]:[Date 8]])=8),TRUE,FALSE)</f>
        <v>0</v>
      </c>
      <c r="AN903" s="134" t="b">
        <f>COUNTIF(Table3[[#This Row],[512]:[51]],"yes")&gt;0</f>
        <v>0</v>
      </c>
      <c r="AO903" s="45" t="str">
        <f>IF(Table3[[#This Row],[512]]="yes",Table3[[#This Row],[Column1]],"")</f>
        <v/>
      </c>
      <c r="AP903" s="45" t="str">
        <f>IF(Table3[[#This Row],[250]]="yes",Table3[[#This Row],[Column1.5]],"")</f>
        <v/>
      </c>
      <c r="AQ903" s="45" t="str">
        <f>IF(Table3[[#This Row],[288]]="yes",Table3[[#This Row],[Column2]],"")</f>
        <v/>
      </c>
      <c r="AR903" s="45" t="str">
        <f>IF(Table3[[#This Row],[144]]="yes",Table3[[#This Row],[Column3]],"")</f>
        <v/>
      </c>
      <c r="AS903" s="45" t="str">
        <f>IF(Table3[[#This Row],[26]]="yes",Table3[[#This Row],[Column4]],"")</f>
        <v/>
      </c>
      <c r="AT903" s="45" t="str">
        <f>IF(Table3[[#This Row],[51]]="yes",Table3[[#This Row],[Column5]],"")</f>
        <v/>
      </c>
      <c r="AU903" s="29" t="str">
        <f>IF(COUNTBLANK(Table3[[#This Row],[Date 1]:[Date 8]])=7,IF(Table3[[#This Row],[Column9]]&lt;&gt;"",IF(SUM(L903:S903)&lt;&gt;0,Table3[[#This Row],[Column9]],""),""),(SUBSTITUTE(TRIM(SUBSTITUTE(AO903&amp;","&amp;AP903&amp;","&amp;AQ903&amp;","&amp;AR903&amp;","&amp;AS903&amp;","&amp;AT903&amp;",",","," "))," ",", ")))</f>
        <v/>
      </c>
      <c r="AV903" s="35" t="str">
        <f>IF(COUNTBLANK(L903:AC903)&lt;&gt;13,IF(Table3[[#This Row],[Comments]]="Please order in multiples of 20. Minimum order of 100.",IF(COUNTBLANK(Table3[[#This Row],[Date 1]:[Order]])=12,"",1),1),IF(OR(F903="yes",G903="yes",H903="yes",I903="yes",J903="yes",K903="yes"="yes"),1,""))</f>
        <v/>
      </c>
    </row>
    <row r="904" spans="2:48" ht="36" thickBot="1" x14ac:dyDescent="0.4">
      <c r="B904" s="164">
        <v>1030</v>
      </c>
      <c r="C904" s="16" t="s">
        <v>3370</v>
      </c>
      <c r="D904" s="32" t="s">
        <v>1858</v>
      </c>
      <c r="E904" s="118"/>
      <c r="F904" s="119" t="s">
        <v>21</v>
      </c>
      <c r="G904" s="30" t="s">
        <v>21</v>
      </c>
      <c r="H904" s="30" t="s">
        <v>21</v>
      </c>
      <c r="I904" s="30" t="s">
        <v>21</v>
      </c>
      <c r="J904" s="30" t="s">
        <v>21</v>
      </c>
      <c r="K904" s="30" t="s">
        <v>128</v>
      </c>
      <c r="L904" s="22"/>
      <c r="M904" s="20"/>
      <c r="N904" s="20"/>
      <c r="O904" s="20"/>
      <c r="P904" s="20"/>
      <c r="Q904" s="20"/>
      <c r="R904" s="20"/>
      <c r="S904" s="120"/>
      <c r="T904" s="181" t="str">
        <f>Table3[[#This Row],[Column12]]</f>
        <v>Auto:</v>
      </c>
      <c r="U904" s="25"/>
      <c r="V904" s="51" t="str">
        <f>IF(Table3[[#This Row],[TagOrderMethod]]="Ratio:","plants per 1 tag",IF(Table3[[#This Row],[TagOrderMethod]]="tags included","",IF(Table3[[#This Row],[TagOrderMethod]]="Qty:","tags",IF(Table3[[#This Row],[TagOrderMethod]]="Auto:",IF(U904&lt;&gt;"","tags","")))))</f>
        <v/>
      </c>
      <c r="W904" s="17">
        <v>50</v>
      </c>
      <c r="X904" s="17" t="str">
        <f>IF(ISNUMBER(SEARCH("tag",Table3[[#This Row],[Notes]])), "Yes", "No")</f>
        <v>No</v>
      </c>
      <c r="Y904" s="17" t="str">
        <f>IF(Table3[[#This Row],[Column11]]="yes","tags included","Auto:")</f>
        <v>Auto:</v>
      </c>
      <c r="Z9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Row],[TagOrderMethod]]="Auto:",IF(U904&gt;0,U904,IF(COUNTBLANK(L904:S904)=8,"",(IF(Table3[[#This Row],[Column11]]&lt;&gt;"no",Table3[[#This Row],[Size]]*(SUM(Table3[[#This Row],[Date 1]:[Date 8]])),"")))),""))),(Table3[[#This Row],[Bundle]])),"")</f>
        <v/>
      </c>
      <c r="AB904" s="94" t="str">
        <f t="shared" si="15"/>
        <v/>
      </c>
      <c r="AC904" s="75"/>
      <c r="AD904" s="42"/>
      <c r="AE904" s="43"/>
      <c r="AF904" s="44"/>
      <c r="AG904" s="134" t="s">
        <v>21</v>
      </c>
      <c r="AH904" s="134" t="s">
        <v>21</v>
      </c>
      <c r="AI904" s="134" t="s">
        <v>21</v>
      </c>
      <c r="AJ904" s="134" t="s">
        <v>21</v>
      </c>
      <c r="AK904" s="134" t="s">
        <v>21</v>
      </c>
      <c r="AL904" s="134" t="s">
        <v>327</v>
      </c>
      <c r="AM904" s="134" t="b">
        <f>IF(AND(Table3[[#This Row],[Column68]]=TRUE,COUNTBLANK(Table3[[#This Row],[Date 1]:[Date 8]])=8),TRUE,FALSE)</f>
        <v>0</v>
      </c>
      <c r="AN904" s="134" t="b">
        <f>COUNTIF(Table3[[#This Row],[512]:[51]],"yes")&gt;0</f>
        <v>0</v>
      </c>
      <c r="AO904" s="45" t="str">
        <f>IF(Table3[[#This Row],[512]]="yes",Table3[[#This Row],[Column1]],"")</f>
        <v/>
      </c>
      <c r="AP904" s="45" t="str">
        <f>IF(Table3[[#This Row],[250]]="yes",Table3[[#This Row],[Column1.5]],"")</f>
        <v/>
      </c>
      <c r="AQ904" s="45" t="str">
        <f>IF(Table3[[#This Row],[288]]="yes",Table3[[#This Row],[Column2]],"")</f>
        <v/>
      </c>
      <c r="AR904" s="45" t="str">
        <f>IF(Table3[[#This Row],[144]]="yes",Table3[[#This Row],[Column3]],"")</f>
        <v/>
      </c>
      <c r="AS904" s="45" t="str">
        <f>IF(Table3[[#This Row],[26]]="yes",Table3[[#This Row],[Column4]],"")</f>
        <v/>
      </c>
      <c r="AT904" s="45" t="str">
        <f>IF(Table3[[#This Row],[51]]="yes",Table3[[#This Row],[Column5]],"")</f>
        <v/>
      </c>
      <c r="AU904" s="29" t="str">
        <f>IF(COUNTBLANK(Table3[[#This Row],[Date 1]:[Date 8]])=7,IF(Table3[[#This Row],[Column9]]&lt;&gt;"",IF(SUM(L904:S904)&lt;&gt;0,Table3[[#This Row],[Column9]],""),""),(SUBSTITUTE(TRIM(SUBSTITUTE(AO904&amp;","&amp;AP904&amp;","&amp;AQ904&amp;","&amp;AR904&amp;","&amp;AS904&amp;","&amp;AT904&amp;",",","," "))," ",", ")))</f>
        <v/>
      </c>
      <c r="AV904" s="35" t="str">
        <f>IF(COUNTBLANK(L904:AC904)&lt;&gt;13,IF(Table3[[#This Row],[Comments]]="Please order in multiples of 20. Minimum order of 100.",IF(COUNTBLANK(Table3[[#This Row],[Date 1]:[Order]])=12,"",1),1),IF(OR(F904="yes",G904="yes",H904="yes",I904="yes",J904="yes",K904="yes"="yes"),1,""))</f>
        <v/>
      </c>
    </row>
    <row r="905" spans="2:48" ht="36" thickBot="1" x14ac:dyDescent="0.4">
      <c r="B905" s="164">
        <v>1035</v>
      </c>
      <c r="C905" s="16" t="s">
        <v>3370</v>
      </c>
      <c r="D905" s="32" t="s">
        <v>1358</v>
      </c>
      <c r="E905" s="118"/>
      <c r="F905" s="119" t="s">
        <v>21</v>
      </c>
      <c r="G905" s="30" t="s">
        <v>21</v>
      </c>
      <c r="H905" s="30" t="s">
        <v>21</v>
      </c>
      <c r="I905" s="30" t="s">
        <v>21</v>
      </c>
      <c r="J905" s="30" t="s">
        <v>21</v>
      </c>
      <c r="K905" s="30" t="s">
        <v>128</v>
      </c>
      <c r="L905" s="22"/>
      <c r="M905" s="20"/>
      <c r="N905" s="20"/>
      <c r="O905" s="20"/>
      <c r="P905" s="20"/>
      <c r="Q905" s="20"/>
      <c r="R905" s="20"/>
      <c r="S905" s="120"/>
      <c r="T905" s="181" t="str">
        <f>Table3[[#This Row],[Column12]]</f>
        <v>Auto:</v>
      </c>
      <c r="U905" s="25"/>
      <c r="V905" s="51" t="str">
        <f>IF(Table3[[#This Row],[TagOrderMethod]]="Ratio:","plants per 1 tag",IF(Table3[[#This Row],[TagOrderMethod]]="tags included","",IF(Table3[[#This Row],[TagOrderMethod]]="Qty:","tags",IF(Table3[[#This Row],[TagOrderMethod]]="Auto:",IF(U905&lt;&gt;"","tags","")))))</f>
        <v/>
      </c>
      <c r="W905" s="17">
        <v>50</v>
      </c>
      <c r="X905" s="17" t="str">
        <f>IF(ISNUMBER(SEARCH("tag",Table3[[#This Row],[Notes]])), "Yes", "No")</f>
        <v>No</v>
      </c>
      <c r="Y905" s="17" t="str">
        <f>IF(Table3[[#This Row],[Column11]]="yes","tags included","Auto:")</f>
        <v>Auto:</v>
      </c>
      <c r="Z9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Row],[TagOrderMethod]]="Auto:",IF(U905&gt;0,U905,IF(COUNTBLANK(L905:S905)=8,"",(IF(Table3[[#This Row],[Column11]]&lt;&gt;"no",Table3[[#This Row],[Size]]*(SUM(Table3[[#This Row],[Date 1]:[Date 8]])),"")))),""))),(Table3[[#This Row],[Bundle]])),"")</f>
        <v/>
      </c>
      <c r="AB905" s="94" t="str">
        <f t="shared" si="15"/>
        <v/>
      </c>
      <c r="AC905" s="75"/>
      <c r="AD905" s="42"/>
      <c r="AE905" s="43"/>
      <c r="AF905" s="44"/>
      <c r="AG905" s="134" t="s">
        <v>21</v>
      </c>
      <c r="AH905" s="134" t="s">
        <v>21</v>
      </c>
      <c r="AI905" s="134" t="s">
        <v>21</v>
      </c>
      <c r="AJ905" s="134" t="s">
        <v>21</v>
      </c>
      <c r="AK905" s="134" t="s">
        <v>21</v>
      </c>
      <c r="AL905" s="134" t="s">
        <v>1232</v>
      </c>
      <c r="AM905" s="134" t="b">
        <f>IF(AND(Table3[[#This Row],[Column68]]=TRUE,COUNTBLANK(Table3[[#This Row],[Date 1]:[Date 8]])=8),TRUE,FALSE)</f>
        <v>0</v>
      </c>
      <c r="AN905" s="134" t="b">
        <f>COUNTIF(Table3[[#This Row],[512]:[51]],"yes")&gt;0</f>
        <v>0</v>
      </c>
      <c r="AO905" s="45" t="str">
        <f>IF(Table3[[#This Row],[512]]="yes",Table3[[#This Row],[Column1]],"")</f>
        <v/>
      </c>
      <c r="AP905" s="45" t="str">
        <f>IF(Table3[[#This Row],[250]]="yes",Table3[[#This Row],[Column1.5]],"")</f>
        <v/>
      </c>
      <c r="AQ905" s="45" t="str">
        <f>IF(Table3[[#This Row],[288]]="yes",Table3[[#This Row],[Column2]],"")</f>
        <v/>
      </c>
      <c r="AR905" s="45" t="str">
        <f>IF(Table3[[#This Row],[144]]="yes",Table3[[#This Row],[Column3]],"")</f>
        <v/>
      </c>
      <c r="AS905" s="45" t="str">
        <f>IF(Table3[[#This Row],[26]]="yes",Table3[[#This Row],[Column4]],"")</f>
        <v/>
      </c>
      <c r="AT905" s="45" t="str">
        <f>IF(Table3[[#This Row],[51]]="yes",Table3[[#This Row],[Column5]],"")</f>
        <v/>
      </c>
      <c r="AU905" s="29" t="str">
        <f>IF(COUNTBLANK(Table3[[#This Row],[Date 1]:[Date 8]])=7,IF(Table3[[#This Row],[Column9]]&lt;&gt;"",IF(SUM(L905:S905)&lt;&gt;0,Table3[[#This Row],[Column9]],""),""),(SUBSTITUTE(TRIM(SUBSTITUTE(AO905&amp;","&amp;AP905&amp;","&amp;AQ905&amp;","&amp;AR905&amp;","&amp;AS905&amp;","&amp;AT905&amp;",",","," "))," ",", ")))</f>
        <v/>
      </c>
      <c r="AV905" s="35" t="str">
        <f>IF(COUNTBLANK(L905:AC905)&lt;&gt;13,IF(Table3[[#This Row],[Comments]]="Please order in multiples of 20. Minimum order of 100.",IF(COUNTBLANK(Table3[[#This Row],[Date 1]:[Order]])=12,"",1),1),IF(OR(F905="yes",G905="yes",H905="yes",I905="yes",J905="yes",K905="yes"="yes"),1,""))</f>
        <v/>
      </c>
    </row>
    <row r="906" spans="2:48" ht="36" thickBot="1" x14ac:dyDescent="0.4">
      <c r="B906" s="164">
        <v>1040</v>
      </c>
      <c r="C906" s="16" t="s">
        <v>3370</v>
      </c>
      <c r="D906" s="32" t="s">
        <v>1359</v>
      </c>
      <c r="E906" s="118"/>
      <c r="F906" s="119" t="s">
        <v>21</v>
      </c>
      <c r="G906" s="30" t="s">
        <v>21</v>
      </c>
      <c r="H906" s="30" t="s">
        <v>21</v>
      </c>
      <c r="I906" s="30" t="s">
        <v>21</v>
      </c>
      <c r="J906" s="30" t="s">
        <v>21</v>
      </c>
      <c r="K906" s="30" t="s">
        <v>128</v>
      </c>
      <c r="L906" s="22"/>
      <c r="M906" s="20"/>
      <c r="N906" s="20"/>
      <c r="O906" s="20"/>
      <c r="P906" s="20"/>
      <c r="Q906" s="20"/>
      <c r="R906" s="20"/>
      <c r="S906" s="120"/>
      <c r="T906" s="181" t="str">
        <f>Table3[[#This Row],[Column12]]</f>
        <v>Auto:</v>
      </c>
      <c r="U906" s="25"/>
      <c r="V906" s="51" t="str">
        <f>IF(Table3[[#This Row],[TagOrderMethod]]="Ratio:","plants per 1 tag",IF(Table3[[#This Row],[TagOrderMethod]]="tags included","",IF(Table3[[#This Row],[TagOrderMethod]]="Qty:","tags",IF(Table3[[#This Row],[TagOrderMethod]]="Auto:",IF(U906&lt;&gt;"","tags","")))))</f>
        <v/>
      </c>
      <c r="W906" s="17">
        <v>50</v>
      </c>
      <c r="X906" s="17" t="str">
        <f>IF(ISNUMBER(SEARCH("tag",Table3[[#This Row],[Notes]])), "Yes", "No")</f>
        <v>No</v>
      </c>
      <c r="Y906" s="17" t="str">
        <f>IF(Table3[[#This Row],[Column11]]="yes","tags included","Auto:")</f>
        <v>Auto:</v>
      </c>
      <c r="Z9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Row],[TagOrderMethod]]="Auto:",IF(U906&gt;0,U906,IF(COUNTBLANK(L906:S906)=8,"",(IF(Table3[[#This Row],[Column11]]&lt;&gt;"no",Table3[[#This Row],[Size]]*(SUM(Table3[[#This Row],[Date 1]:[Date 8]])),"")))),""))),(Table3[[#This Row],[Bundle]])),"")</f>
        <v/>
      </c>
      <c r="AB906" s="94" t="str">
        <f t="shared" si="15"/>
        <v/>
      </c>
      <c r="AC906" s="75"/>
      <c r="AD906" s="42"/>
      <c r="AE906" s="43"/>
      <c r="AF906" s="44"/>
      <c r="AG906" s="134" t="s">
        <v>21</v>
      </c>
      <c r="AH906" s="134" t="s">
        <v>21</v>
      </c>
      <c r="AI906" s="134" t="s">
        <v>21</v>
      </c>
      <c r="AJ906" s="134" t="s">
        <v>21</v>
      </c>
      <c r="AK906" s="134" t="s">
        <v>21</v>
      </c>
      <c r="AL906" s="134" t="s">
        <v>1233</v>
      </c>
      <c r="AM906" s="134" t="b">
        <f>IF(AND(Table3[[#This Row],[Column68]]=TRUE,COUNTBLANK(Table3[[#This Row],[Date 1]:[Date 8]])=8),TRUE,FALSE)</f>
        <v>0</v>
      </c>
      <c r="AN906" s="134" t="b">
        <f>COUNTIF(Table3[[#This Row],[512]:[51]],"yes")&gt;0</f>
        <v>0</v>
      </c>
      <c r="AO906" s="45" t="str">
        <f>IF(Table3[[#This Row],[512]]="yes",Table3[[#This Row],[Column1]],"")</f>
        <v/>
      </c>
      <c r="AP906" s="45" t="str">
        <f>IF(Table3[[#This Row],[250]]="yes",Table3[[#This Row],[Column1.5]],"")</f>
        <v/>
      </c>
      <c r="AQ906" s="45" t="str">
        <f>IF(Table3[[#This Row],[288]]="yes",Table3[[#This Row],[Column2]],"")</f>
        <v/>
      </c>
      <c r="AR906" s="45" t="str">
        <f>IF(Table3[[#This Row],[144]]="yes",Table3[[#This Row],[Column3]],"")</f>
        <v/>
      </c>
      <c r="AS906" s="45" t="str">
        <f>IF(Table3[[#This Row],[26]]="yes",Table3[[#This Row],[Column4]],"")</f>
        <v/>
      </c>
      <c r="AT906" s="45" t="str">
        <f>IF(Table3[[#This Row],[51]]="yes",Table3[[#This Row],[Column5]],"")</f>
        <v/>
      </c>
      <c r="AU906" s="29" t="str">
        <f>IF(COUNTBLANK(Table3[[#This Row],[Date 1]:[Date 8]])=7,IF(Table3[[#This Row],[Column9]]&lt;&gt;"",IF(SUM(L906:S906)&lt;&gt;0,Table3[[#This Row],[Column9]],""),""),(SUBSTITUTE(TRIM(SUBSTITUTE(AO906&amp;","&amp;AP906&amp;","&amp;AQ906&amp;","&amp;AR906&amp;","&amp;AS906&amp;","&amp;AT906&amp;",",","," "))," ",", ")))</f>
        <v/>
      </c>
      <c r="AV906" s="35" t="str">
        <f>IF(COUNTBLANK(L906:AC906)&lt;&gt;13,IF(Table3[[#This Row],[Comments]]="Please order in multiples of 20. Minimum order of 100.",IF(COUNTBLANK(Table3[[#This Row],[Date 1]:[Order]])=12,"",1),1),IF(OR(F906="yes",G906="yes",H906="yes",I906="yes",J906="yes",K906="yes"="yes"),1,""))</f>
        <v/>
      </c>
    </row>
    <row r="907" spans="2:48" ht="36" thickBot="1" x14ac:dyDescent="0.4">
      <c r="B907" s="164">
        <v>1050</v>
      </c>
      <c r="C907" s="16" t="s">
        <v>3370</v>
      </c>
      <c r="D907" s="32" t="s">
        <v>1650</v>
      </c>
      <c r="E907" s="118"/>
      <c r="F907" s="119" t="s">
        <v>21</v>
      </c>
      <c r="G907" s="30" t="s">
        <v>21</v>
      </c>
      <c r="H907" s="30" t="s">
        <v>21</v>
      </c>
      <c r="I907" s="30" t="s">
        <v>21</v>
      </c>
      <c r="J907" s="30" t="s">
        <v>21</v>
      </c>
      <c r="K907" s="30" t="s">
        <v>128</v>
      </c>
      <c r="L907" s="22"/>
      <c r="M907" s="20"/>
      <c r="N907" s="20"/>
      <c r="O907" s="20"/>
      <c r="P907" s="20"/>
      <c r="Q907" s="20"/>
      <c r="R907" s="20"/>
      <c r="S907" s="120"/>
      <c r="T907" s="181" t="str">
        <f>Table3[[#This Row],[Column12]]</f>
        <v>Auto:</v>
      </c>
      <c r="U907" s="25"/>
      <c r="V907" s="51" t="str">
        <f>IF(Table3[[#This Row],[TagOrderMethod]]="Ratio:","plants per 1 tag",IF(Table3[[#This Row],[TagOrderMethod]]="tags included","",IF(Table3[[#This Row],[TagOrderMethod]]="Qty:","tags",IF(Table3[[#This Row],[TagOrderMethod]]="Auto:",IF(U907&lt;&gt;"","tags","")))))</f>
        <v/>
      </c>
      <c r="W907" s="17">
        <v>50</v>
      </c>
      <c r="X907" s="17" t="str">
        <f>IF(ISNUMBER(SEARCH("tag",Table3[[#This Row],[Notes]])), "Yes", "No")</f>
        <v>No</v>
      </c>
      <c r="Y907" s="17" t="str">
        <f>IF(Table3[[#This Row],[Column11]]="yes","tags included","Auto:")</f>
        <v>Auto:</v>
      </c>
      <c r="Z9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Row],[TagOrderMethod]]="Auto:",IF(U907&gt;0,U907,IF(COUNTBLANK(L907:S907)=8,"",(IF(Table3[[#This Row],[Column11]]&lt;&gt;"no",Table3[[#This Row],[Size]]*(SUM(Table3[[#This Row],[Date 1]:[Date 8]])),"")))),""))),(Table3[[#This Row],[Bundle]])),"")</f>
        <v/>
      </c>
      <c r="AB907" s="94" t="str">
        <f t="shared" si="15"/>
        <v/>
      </c>
      <c r="AC907" s="75"/>
      <c r="AD907" s="42"/>
      <c r="AE907" s="43"/>
      <c r="AF907" s="44"/>
      <c r="AG907" s="134" t="s">
        <v>21</v>
      </c>
      <c r="AH907" s="134" t="s">
        <v>21</v>
      </c>
      <c r="AI907" s="134" t="s">
        <v>21</v>
      </c>
      <c r="AJ907" s="134" t="s">
        <v>21</v>
      </c>
      <c r="AK907" s="134" t="s">
        <v>21</v>
      </c>
      <c r="AL907" s="134" t="s">
        <v>1234</v>
      </c>
      <c r="AM907" s="134" t="b">
        <f>IF(AND(Table3[[#This Row],[Column68]]=TRUE,COUNTBLANK(Table3[[#This Row],[Date 1]:[Date 8]])=8),TRUE,FALSE)</f>
        <v>0</v>
      </c>
      <c r="AN907" s="134" t="b">
        <f>COUNTIF(Table3[[#This Row],[512]:[51]],"yes")&gt;0</f>
        <v>0</v>
      </c>
      <c r="AO907" s="45" t="str">
        <f>IF(Table3[[#This Row],[512]]="yes",Table3[[#This Row],[Column1]],"")</f>
        <v/>
      </c>
      <c r="AP907" s="45" t="str">
        <f>IF(Table3[[#This Row],[250]]="yes",Table3[[#This Row],[Column1.5]],"")</f>
        <v/>
      </c>
      <c r="AQ907" s="45" t="str">
        <f>IF(Table3[[#This Row],[288]]="yes",Table3[[#This Row],[Column2]],"")</f>
        <v/>
      </c>
      <c r="AR907" s="45" t="str">
        <f>IF(Table3[[#This Row],[144]]="yes",Table3[[#This Row],[Column3]],"")</f>
        <v/>
      </c>
      <c r="AS907" s="45" t="str">
        <f>IF(Table3[[#This Row],[26]]="yes",Table3[[#This Row],[Column4]],"")</f>
        <v/>
      </c>
      <c r="AT907" s="45" t="str">
        <f>IF(Table3[[#This Row],[51]]="yes",Table3[[#This Row],[Column5]],"")</f>
        <v/>
      </c>
      <c r="AU907" s="29" t="str">
        <f>IF(COUNTBLANK(Table3[[#This Row],[Date 1]:[Date 8]])=7,IF(Table3[[#This Row],[Column9]]&lt;&gt;"",IF(SUM(L907:S907)&lt;&gt;0,Table3[[#This Row],[Column9]],""),""),(SUBSTITUTE(TRIM(SUBSTITUTE(AO907&amp;","&amp;AP907&amp;","&amp;AQ907&amp;","&amp;AR907&amp;","&amp;AS907&amp;","&amp;AT907&amp;",",","," "))," ",", ")))</f>
        <v/>
      </c>
      <c r="AV907" s="35" t="str">
        <f>IF(COUNTBLANK(L907:AC907)&lt;&gt;13,IF(Table3[[#This Row],[Comments]]="Please order in multiples of 20. Minimum order of 100.",IF(COUNTBLANK(Table3[[#This Row],[Date 1]:[Order]])=12,"",1),1),IF(OR(F907="yes",G907="yes",H907="yes",I907="yes",J907="yes",K907="yes"="yes"),1,""))</f>
        <v/>
      </c>
    </row>
    <row r="908" spans="2:48" ht="36" thickBot="1" x14ac:dyDescent="0.4">
      <c r="B908" s="164">
        <v>1060</v>
      </c>
      <c r="C908" s="16" t="s">
        <v>3370</v>
      </c>
      <c r="D908" s="32" t="s">
        <v>1651</v>
      </c>
      <c r="E908" s="118"/>
      <c r="F908" s="119" t="s">
        <v>21</v>
      </c>
      <c r="G908" s="30" t="s">
        <v>21</v>
      </c>
      <c r="H908" s="30" t="s">
        <v>21</v>
      </c>
      <c r="I908" s="30" t="s">
        <v>21</v>
      </c>
      <c r="J908" s="30" t="s">
        <v>21</v>
      </c>
      <c r="K908" s="30" t="s">
        <v>128</v>
      </c>
      <c r="L908" s="22"/>
      <c r="M908" s="20"/>
      <c r="N908" s="20"/>
      <c r="O908" s="20"/>
      <c r="P908" s="20"/>
      <c r="Q908" s="20"/>
      <c r="R908" s="20"/>
      <c r="S908" s="120"/>
      <c r="T908" s="181" t="str">
        <f>Table3[[#This Row],[Column12]]</f>
        <v>Auto:</v>
      </c>
      <c r="U908" s="25"/>
      <c r="V908" s="51" t="str">
        <f>IF(Table3[[#This Row],[TagOrderMethod]]="Ratio:","plants per 1 tag",IF(Table3[[#This Row],[TagOrderMethod]]="tags included","",IF(Table3[[#This Row],[TagOrderMethod]]="Qty:","tags",IF(Table3[[#This Row],[TagOrderMethod]]="Auto:",IF(U908&lt;&gt;"","tags","")))))</f>
        <v/>
      </c>
      <c r="W908" s="17">
        <v>50</v>
      </c>
      <c r="X908" s="17" t="str">
        <f>IF(ISNUMBER(SEARCH("tag",Table3[[#This Row],[Notes]])), "Yes", "No")</f>
        <v>No</v>
      </c>
      <c r="Y908" s="17" t="str">
        <f>IF(Table3[[#This Row],[Column11]]="yes","tags included","Auto:")</f>
        <v>Auto:</v>
      </c>
      <c r="Z9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Row],[TagOrderMethod]]="Auto:",IF(U908&gt;0,U908,IF(COUNTBLANK(L908:S908)=8,"",(IF(Table3[[#This Row],[Column11]]&lt;&gt;"no",Table3[[#This Row],[Size]]*(SUM(Table3[[#This Row],[Date 1]:[Date 8]])),"")))),""))),(Table3[[#This Row],[Bundle]])),"")</f>
        <v/>
      </c>
      <c r="AB908" s="94" t="str">
        <f t="shared" si="15"/>
        <v/>
      </c>
      <c r="AC908" s="75"/>
      <c r="AD908" s="42"/>
      <c r="AE908" s="43"/>
      <c r="AF908" s="44"/>
      <c r="AG908" s="134" t="s">
        <v>21</v>
      </c>
      <c r="AH908" s="134" t="s">
        <v>21</v>
      </c>
      <c r="AI908" s="134" t="s">
        <v>21</v>
      </c>
      <c r="AJ908" s="134" t="s">
        <v>21</v>
      </c>
      <c r="AK908" s="134" t="s">
        <v>21</v>
      </c>
      <c r="AL908" s="134" t="s">
        <v>1235</v>
      </c>
      <c r="AM908" s="134" t="b">
        <f>IF(AND(Table3[[#This Row],[Column68]]=TRUE,COUNTBLANK(Table3[[#This Row],[Date 1]:[Date 8]])=8),TRUE,FALSE)</f>
        <v>0</v>
      </c>
      <c r="AN908" s="134" t="b">
        <f>COUNTIF(Table3[[#This Row],[512]:[51]],"yes")&gt;0</f>
        <v>0</v>
      </c>
      <c r="AO908" s="45" t="str">
        <f>IF(Table3[[#This Row],[512]]="yes",Table3[[#This Row],[Column1]],"")</f>
        <v/>
      </c>
      <c r="AP908" s="45" t="str">
        <f>IF(Table3[[#This Row],[250]]="yes",Table3[[#This Row],[Column1.5]],"")</f>
        <v/>
      </c>
      <c r="AQ908" s="45" t="str">
        <f>IF(Table3[[#This Row],[288]]="yes",Table3[[#This Row],[Column2]],"")</f>
        <v/>
      </c>
      <c r="AR908" s="45" t="str">
        <f>IF(Table3[[#This Row],[144]]="yes",Table3[[#This Row],[Column3]],"")</f>
        <v/>
      </c>
      <c r="AS908" s="45" t="str">
        <f>IF(Table3[[#This Row],[26]]="yes",Table3[[#This Row],[Column4]],"")</f>
        <v/>
      </c>
      <c r="AT908" s="45" t="str">
        <f>IF(Table3[[#This Row],[51]]="yes",Table3[[#This Row],[Column5]],"")</f>
        <v/>
      </c>
      <c r="AU908" s="29" t="str">
        <f>IF(COUNTBLANK(Table3[[#This Row],[Date 1]:[Date 8]])=7,IF(Table3[[#This Row],[Column9]]&lt;&gt;"",IF(SUM(L908:S908)&lt;&gt;0,Table3[[#This Row],[Column9]],""),""),(SUBSTITUTE(TRIM(SUBSTITUTE(AO908&amp;","&amp;AP908&amp;","&amp;AQ908&amp;","&amp;AR908&amp;","&amp;AS908&amp;","&amp;AT908&amp;",",","," "))," ",", ")))</f>
        <v/>
      </c>
      <c r="AV908" s="35" t="str">
        <f>IF(COUNTBLANK(L908:AC908)&lt;&gt;13,IF(Table3[[#This Row],[Comments]]="Please order in multiples of 20. Minimum order of 100.",IF(COUNTBLANK(Table3[[#This Row],[Date 1]:[Order]])=12,"",1),1),IF(OR(F908="yes",G908="yes",H908="yes",I908="yes",J908="yes",K908="yes"="yes"),1,""))</f>
        <v/>
      </c>
    </row>
    <row r="909" spans="2:48" ht="36" thickBot="1" x14ac:dyDescent="0.4">
      <c r="B909" s="164">
        <v>1065</v>
      </c>
      <c r="C909" s="16" t="s">
        <v>3370</v>
      </c>
      <c r="D909" s="32" t="s">
        <v>546</v>
      </c>
      <c r="E909" s="118"/>
      <c r="F909" s="119" t="s">
        <v>21</v>
      </c>
      <c r="G909" s="30" t="s">
        <v>21</v>
      </c>
      <c r="H909" s="30" t="s">
        <v>21</v>
      </c>
      <c r="I909" s="30" t="s">
        <v>21</v>
      </c>
      <c r="J909" s="30" t="s">
        <v>21</v>
      </c>
      <c r="K909" s="30" t="s">
        <v>128</v>
      </c>
      <c r="L909" s="22"/>
      <c r="M909" s="20"/>
      <c r="N909" s="20"/>
      <c r="O909" s="20"/>
      <c r="P909" s="20"/>
      <c r="Q909" s="20"/>
      <c r="R909" s="20"/>
      <c r="S909" s="120"/>
      <c r="T909" s="181" t="str">
        <f>Table3[[#This Row],[Column12]]</f>
        <v>Auto:</v>
      </c>
      <c r="U909" s="25"/>
      <c r="V909" s="51" t="str">
        <f>IF(Table3[[#This Row],[TagOrderMethod]]="Ratio:","plants per 1 tag",IF(Table3[[#This Row],[TagOrderMethod]]="tags included","",IF(Table3[[#This Row],[TagOrderMethod]]="Qty:","tags",IF(Table3[[#This Row],[TagOrderMethod]]="Auto:",IF(U909&lt;&gt;"","tags","")))))</f>
        <v/>
      </c>
      <c r="W909" s="17">
        <v>50</v>
      </c>
      <c r="X909" s="17" t="str">
        <f>IF(ISNUMBER(SEARCH("tag",Table3[[#This Row],[Notes]])), "Yes", "No")</f>
        <v>No</v>
      </c>
      <c r="Y909" s="17" t="str">
        <f>IF(Table3[[#This Row],[Column11]]="yes","tags included","Auto:")</f>
        <v>Auto:</v>
      </c>
      <c r="Z9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Row],[TagOrderMethod]]="Auto:",IF(U909&gt;0,U909,IF(COUNTBLANK(L909:S909)=8,"",(IF(Table3[[#This Row],[Column11]]&lt;&gt;"no",Table3[[#This Row],[Size]]*(SUM(Table3[[#This Row],[Date 1]:[Date 8]])),"")))),""))),(Table3[[#This Row],[Bundle]])),"")</f>
        <v/>
      </c>
      <c r="AB909" s="94" t="str">
        <f t="shared" si="15"/>
        <v/>
      </c>
      <c r="AC909" s="75"/>
      <c r="AD909" s="42"/>
      <c r="AE909" s="43"/>
      <c r="AF909" s="44"/>
      <c r="AG909" s="134" t="s">
        <v>21</v>
      </c>
      <c r="AH909" s="134" t="s">
        <v>21</v>
      </c>
      <c r="AI909" s="134" t="s">
        <v>21</v>
      </c>
      <c r="AJ909" s="134" t="s">
        <v>21</v>
      </c>
      <c r="AK909" s="134" t="s">
        <v>21</v>
      </c>
      <c r="AL909" s="134" t="s">
        <v>1236</v>
      </c>
      <c r="AM909" s="134" t="b">
        <f>IF(AND(Table3[[#This Row],[Column68]]=TRUE,COUNTBLANK(Table3[[#This Row],[Date 1]:[Date 8]])=8),TRUE,FALSE)</f>
        <v>0</v>
      </c>
      <c r="AN909" s="134" t="b">
        <f>COUNTIF(Table3[[#This Row],[512]:[51]],"yes")&gt;0</f>
        <v>0</v>
      </c>
      <c r="AO909" s="45" t="str">
        <f>IF(Table3[[#This Row],[512]]="yes",Table3[[#This Row],[Column1]],"")</f>
        <v/>
      </c>
      <c r="AP909" s="45" t="str">
        <f>IF(Table3[[#This Row],[250]]="yes",Table3[[#This Row],[Column1.5]],"")</f>
        <v/>
      </c>
      <c r="AQ909" s="45" t="str">
        <f>IF(Table3[[#This Row],[288]]="yes",Table3[[#This Row],[Column2]],"")</f>
        <v/>
      </c>
      <c r="AR909" s="45" t="str">
        <f>IF(Table3[[#This Row],[144]]="yes",Table3[[#This Row],[Column3]],"")</f>
        <v/>
      </c>
      <c r="AS909" s="45" t="str">
        <f>IF(Table3[[#This Row],[26]]="yes",Table3[[#This Row],[Column4]],"")</f>
        <v/>
      </c>
      <c r="AT909" s="45" t="str">
        <f>IF(Table3[[#This Row],[51]]="yes",Table3[[#This Row],[Column5]],"")</f>
        <v/>
      </c>
      <c r="AU909" s="29" t="str">
        <f>IF(COUNTBLANK(Table3[[#This Row],[Date 1]:[Date 8]])=7,IF(Table3[[#This Row],[Column9]]&lt;&gt;"",IF(SUM(L909:S909)&lt;&gt;0,Table3[[#This Row],[Column9]],""),""),(SUBSTITUTE(TRIM(SUBSTITUTE(AO909&amp;","&amp;AP909&amp;","&amp;AQ909&amp;","&amp;AR909&amp;","&amp;AS909&amp;","&amp;AT909&amp;",",","," "))," ",", ")))</f>
        <v/>
      </c>
      <c r="AV909" s="35" t="str">
        <f>IF(COUNTBLANK(L909:AC909)&lt;&gt;13,IF(Table3[[#This Row],[Comments]]="Please order in multiples of 20. Minimum order of 100.",IF(COUNTBLANK(Table3[[#This Row],[Date 1]:[Order]])=12,"",1),1),IF(OR(F909="yes",G909="yes",H909="yes",I909="yes",J909="yes",K909="yes"="yes"),1,""))</f>
        <v/>
      </c>
    </row>
    <row r="910" spans="2:48" ht="36" thickBot="1" x14ac:dyDescent="0.4">
      <c r="B910" s="164">
        <v>1070</v>
      </c>
      <c r="C910" s="16" t="s">
        <v>3370</v>
      </c>
      <c r="D910" s="32" t="s">
        <v>2389</v>
      </c>
      <c r="E910" s="118"/>
      <c r="F910" s="119" t="s">
        <v>21</v>
      </c>
      <c r="G910" s="30" t="s">
        <v>21</v>
      </c>
      <c r="H910" s="30" t="s">
        <v>21</v>
      </c>
      <c r="I910" s="30" t="s">
        <v>21</v>
      </c>
      <c r="J910" s="30" t="s">
        <v>21</v>
      </c>
      <c r="K910" s="30" t="s">
        <v>128</v>
      </c>
      <c r="L910" s="22"/>
      <c r="M910" s="20"/>
      <c r="N910" s="20"/>
      <c r="O910" s="20"/>
      <c r="P910" s="20"/>
      <c r="Q910" s="20"/>
      <c r="R910" s="20"/>
      <c r="S910" s="120"/>
      <c r="T910" s="181" t="str">
        <f>Table3[[#This Row],[Column12]]</f>
        <v>Auto:</v>
      </c>
      <c r="U910" s="25"/>
      <c r="V910" s="51" t="str">
        <f>IF(Table3[[#This Row],[TagOrderMethod]]="Ratio:","plants per 1 tag",IF(Table3[[#This Row],[TagOrderMethod]]="tags included","",IF(Table3[[#This Row],[TagOrderMethod]]="Qty:","tags",IF(Table3[[#This Row],[TagOrderMethod]]="Auto:",IF(U910&lt;&gt;"","tags","")))))</f>
        <v/>
      </c>
      <c r="W910" s="17">
        <v>50</v>
      </c>
      <c r="X910" s="17" t="str">
        <f>IF(ISNUMBER(SEARCH("tag",Table3[[#This Row],[Notes]])), "Yes", "No")</f>
        <v>No</v>
      </c>
      <c r="Y910" s="17" t="str">
        <f>IF(Table3[[#This Row],[Column11]]="yes","tags included","Auto:")</f>
        <v>Auto:</v>
      </c>
      <c r="Z9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Row],[TagOrderMethod]]="Auto:",IF(U910&gt;0,U910,IF(COUNTBLANK(L910:S910)=8,"",(IF(Table3[[#This Row],[Column11]]&lt;&gt;"no",Table3[[#This Row],[Size]]*(SUM(Table3[[#This Row],[Date 1]:[Date 8]])),"")))),""))),(Table3[[#This Row],[Bundle]])),"")</f>
        <v/>
      </c>
      <c r="AB910" s="94" t="str">
        <f t="shared" si="15"/>
        <v/>
      </c>
      <c r="AC910" s="75"/>
      <c r="AD910" s="42"/>
      <c r="AE910" s="43"/>
      <c r="AF910" s="44"/>
      <c r="AG910" s="134" t="s">
        <v>21</v>
      </c>
      <c r="AH910" s="134" t="s">
        <v>21</v>
      </c>
      <c r="AI910" s="134" t="s">
        <v>21</v>
      </c>
      <c r="AJ910" s="134" t="s">
        <v>21</v>
      </c>
      <c r="AK910" s="134" t="s">
        <v>21</v>
      </c>
      <c r="AL910" s="134" t="s">
        <v>1237</v>
      </c>
      <c r="AM910" s="134" t="b">
        <f>IF(AND(Table3[[#This Row],[Column68]]=TRUE,COUNTBLANK(Table3[[#This Row],[Date 1]:[Date 8]])=8),TRUE,FALSE)</f>
        <v>0</v>
      </c>
      <c r="AN910" s="134" t="b">
        <f>COUNTIF(Table3[[#This Row],[512]:[51]],"yes")&gt;0</f>
        <v>0</v>
      </c>
      <c r="AO910" s="45" t="str">
        <f>IF(Table3[[#This Row],[512]]="yes",Table3[[#This Row],[Column1]],"")</f>
        <v/>
      </c>
      <c r="AP910" s="45" t="str">
        <f>IF(Table3[[#This Row],[250]]="yes",Table3[[#This Row],[Column1.5]],"")</f>
        <v/>
      </c>
      <c r="AQ910" s="45" t="str">
        <f>IF(Table3[[#This Row],[288]]="yes",Table3[[#This Row],[Column2]],"")</f>
        <v/>
      </c>
      <c r="AR910" s="45" t="str">
        <f>IF(Table3[[#This Row],[144]]="yes",Table3[[#This Row],[Column3]],"")</f>
        <v/>
      </c>
      <c r="AS910" s="45" t="str">
        <f>IF(Table3[[#This Row],[26]]="yes",Table3[[#This Row],[Column4]],"")</f>
        <v/>
      </c>
      <c r="AT910" s="45" t="str">
        <f>IF(Table3[[#This Row],[51]]="yes",Table3[[#This Row],[Column5]],"")</f>
        <v/>
      </c>
      <c r="AU910" s="29" t="str">
        <f>IF(COUNTBLANK(Table3[[#This Row],[Date 1]:[Date 8]])=7,IF(Table3[[#This Row],[Column9]]&lt;&gt;"",IF(SUM(L910:S910)&lt;&gt;0,Table3[[#This Row],[Column9]],""),""),(SUBSTITUTE(TRIM(SUBSTITUTE(AO910&amp;","&amp;AP910&amp;","&amp;AQ910&amp;","&amp;AR910&amp;","&amp;AS910&amp;","&amp;AT910&amp;",",","," "))," ",", ")))</f>
        <v/>
      </c>
      <c r="AV910" s="35" t="str">
        <f>IF(COUNTBLANK(L910:AC910)&lt;&gt;13,IF(Table3[[#This Row],[Comments]]="Please order in multiples of 20. Minimum order of 100.",IF(COUNTBLANK(Table3[[#This Row],[Date 1]:[Order]])=12,"",1),1),IF(OR(F910="yes",G910="yes",H910="yes",I910="yes",J910="yes",K910="yes"="yes"),1,""))</f>
        <v/>
      </c>
    </row>
    <row r="911" spans="2:48" ht="36" thickBot="1" x14ac:dyDescent="0.4">
      <c r="B911" s="164">
        <v>1085</v>
      </c>
      <c r="C911" s="16" t="s">
        <v>3370</v>
      </c>
      <c r="D911" s="32" t="s">
        <v>2390</v>
      </c>
      <c r="E911" s="118"/>
      <c r="F911" s="119" t="s">
        <v>21</v>
      </c>
      <c r="G911" s="30" t="s">
        <v>21</v>
      </c>
      <c r="H911" s="30" t="s">
        <v>21</v>
      </c>
      <c r="I911" s="30" t="s">
        <v>21</v>
      </c>
      <c r="J911" s="30" t="s">
        <v>21</v>
      </c>
      <c r="K911" s="30" t="s">
        <v>128</v>
      </c>
      <c r="L911" s="22"/>
      <c r="M911" s="20"/>
      <c r="N911" s="20"/>
      <c r="O911" s="20"/>
      <c r="P911" s="20"/>
      <c r="Q911" s="20"/>
      <c r="R911" s="20"/>
      <c r="S911" s="120"/>
      <c r="T911" s="181" t="str">
        <f>Table3[[#This Row],[Column12]]</f>
        <v>Auto:</v>
      </c>
      <c r="U911" s="25"/>
      <c r="V911" s="51" t="str">
        <f>IF(Table3[[#This Row],[TagOrderMethod]]="Ratio:","plants per 1 tag",IF(Table3[[#This Row],[TagOrderMethod]]="tags included","",IF(Table3[[#This Row],[TagOrderMethod]]="Qty:","tags",IF(Table3[[#This Row],[TagOrderMethod]]="Auto:",IF(U911&lt;&gt;"","tags","")))))</f>
        <v/>
      </c>
      <c r="W911" s="17">
        <v>50</v>
      </c>
      <c r="X911" s="17" t="str">
        <f>IF(ISNUMBER(SEARCH("tag",Table3[[#This Row],[Notes]])), "Yes", "No")</f>
        <v>No</v>
      </c>
      <c r="Y911" s="17" t="str">
        <f>IF(Table3[[#This Row],[Column11]]="yes","tags included","Auto:")</f>
        <v>Auto:</v>
      </c>
      <c r="Z9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Row],[TagOrderMethod]]="Auto:",IF(U911&gt;0,U911,IF(COUNTBLANK(L911:S911)=8,"",(IF(Table3[[#This Row],[Column11]]&lt;&gt;"no",Table3[[#This Row],[Size]]*(SUM(Table3[[#This Row],[Date 1]:[Date 8]])),"")))),""))),(Table3[[#This Row],[Bundle]])),"")</f>
        <v/>
      </c>
      <c r="AB911" s="94" t="str">
        <f t="shared" si="15"/>
        <v/>
      </c>
      <c r="AC911" s="75"/>
      <c r="AD911" s="42"/>
      <c r="AE911" s="43"/>
      <c r="AF911" s="44"/>
      <c r="AG911" s="134" t="s">
        <v>21</v>
      </c>
      <c r="AH911" s="134" t="s">
        <v>21</v>
      </c>
      <c r="AI911" s="134" t="s">
        <v>21</v>
      </c>
      <c r="AJ911" s="134" t="s">
        <v>21</v>
      </c>
      <c r="AK911" s="134" t="s">
        <v>21</v>
      </c>
      <c r="AL911" s="134" t="s">
        <v>694</v>
      </c>
      <c r="AM911" s="134" t="b">
        <f>IF(AND(Table3[[#This Row],[Column68]]=TRUE,COUNTBLANK(Table3[[#This Row],[Date 1]:[Date 8]])=8),TRUE,FALSE)</f>
        <v>0</v>
      </c>
      <c r="AN911" s="134" t="b">
        <f>COUNTIF(Table3[[#This Row],[512]:[51]],"yes")&gt;0</f>
        <v>0</v>
      </c>
      <c r="AO911" s="45" t="str">
        <f>IF(Table3[[#This Row],[512]]="yes",Table3[[#This Row],[Column1]],"")</f>
        <v/>
      </c>
      <c r="AP911" s="45" t="str">
        <f>IF(Table3[[#This Row],[250]]="yes",Table3[[#This Row],[Column1.5]],"")</f>
        <v/>
      </c>
      <c r="AQ911" s="45" t="str">
        <f>IF(Table3[[#This Row],[288]]="yes",Table3[[#This Row],[Column2]],"")</f>
        <v/>
      </c>
      <c r="AR911" s="45" t="str">
        <f>IF(Table3[[#This Row],[144]]="yes",Table3[[#This Row],[Column3]],"")</f>
        <v/>
      </c>
      <c r="AS911" s="45" t="str">
        <f>IF(Table3[[#This Row],[26]]="yes",Table3[[#This Row],[Column4]],"")</f>
        <v/>
      </c>
      <c r="AT911" s="45" t="str">
        <f>IF(Table3[[#This Row],[51]]="yes",Table3[[#This Row],[Column5]],"")</f>
        <v/>
      </c>
      <c r="AU911" s="29" t="str">
        <f>IF(COUNTBLANK(Table3[[#This Row],[Date 1]:[Date 8]])=7,IF(Table3[[#This Row],[Column9]]&lt;&gt;"",IF(SUM(L911:S911)&lt;&gt;0,Table3[[#This Row],[Column9]],""),""),(SUBSTITUTE(TRIM(SUBSTITUTE(AO911&amp;","&amp;AP911&amp;","&amp;AQ911&amp;","&amp;AR911&amp;","&amp;AS911&amp;","&amp;AT911&amp;",",","," "))," ",", ")))</f>
        <v/>
      </c>
      <c r="AV911" s="35" t="str">
        <f>IF(COUNTBLANK(L911:AC911)&lt;&gt;13,IF(Table3[[#This Row],[Comments]]="Please order in multiples of 20. Minimum order of 100.",IF(COUNTBLANK(Table3[[#This Row],[Date 1]:[Order]])=12,"",1),1),IF(OR(F911="yes",G911="yes",H911="yes",I911="yes",J911="yes",K911="yes"="yes"),1,""))</f>
        <v/>
      </c>
    </row>
    <row r="912" spans="2:48" ht="36" thickBot="1" x14ac:dyDescent="0.4">
      <c r="B912" s="164">
        <v>1090</v>
      </c>
      <c r="C912" s="16" t="s">
        <v>3370</v>
      </c>
      <c r="D912" s="32" t="s">
        <v>2391</v>
      </c>
      <c r="E912" s="118"/>
      <c r="F912" s="119" t="s">
        <v>21</v>
      </c>
      <c r="G912" s="30" t="s">
        <v>21</v>
      </c>
      <c r="H912" s="30" t="s">
        <v>21</v>
      </c>
      <c r="I912" s="30" t="s">
        <v>21</v>
      </c>
      <c r="J912" s="30" t="s">
        <v>21</v>
      </c>
      <c r="K912" s="30" t="s">
        <v>128</v>
      </c>
      <c r="L912" s="22"/>
      <c r="M912" s="20"/>
      <c r="N912" s="20"/>
      <c r="O912" s="20"/>
      <c r="P912" s="20"/>
      <c r="Q912" s="20"/>
      <c r="R912" s="20"/>
      <c r="S912" s="120"/>
      <c r="T912" s="181" t="str">
        <f>Table3[[#This Row],[Column12]]</f>
        <v>Auto:</v>
      </c>
      <c r="U912" s="25"/>
      <c r="V912" s="51" t="str">
        <f>IF(Table3[[#This Row],[TagOrderMethod]]="Ratio:","plants per 1 tag",IF(Table3[[#This Row],[TagOrderMethod]]="tags included","",IF(Table3[[#This Row],[TagOrderMethod]]="Qty:","tags",IF(Table3[[#This Row],[TagOrderMethod]]="Auto:",IF(U912&lt;&gt;"","tags","")))))</f>
        <v/>
      </c>
      <c r="W912" s="17">
        <v>50</v>
      </c>
      <c r="X912" s="17" t="str">
        <f>IF(ISNUMBER(SEARCH("tag",Table3[[#This Row],[Notes]])), "Yes", "No")</f>
        <v>No</v>
      </c>
      <c r="Y912" s="17" t="str">
        <f>IF(Table3[[#This Row],[Column11]]="yes","tags included","Auto:")</f>
        <v>Auto:</v>
      </c>
      <c r="Z9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Row],[TagOrderMethod]]="Auto:",IF(U912&gt;0,U912,IF(COUNTBLANK(L912:S912)=8,"",(IF(Table3[[#This Row],[Column11]]&lt;&gt;"no",Table3[[#This Row],[Size]]*(SUM(Table3[[#This Row],[Date 1]:[Date 8]])),"")))),""))),(Table3[[#This Row],[Bundle]])),"")</f>
        <v/>
      </c>
      <c r="AB912" s="94" t="str">
        <f t="shared" si="15"/>
        <v/>
      </c>
      <c r="AC912" s="75"/>
      <c r="AD912" s="42"/>
      <c r="AE912" s="43"/>
      <c r="AF912" s="44"/>
      <c r="AG912" s="134" t="s">
        <v>21</v>
      </c>
      <c r="AH912" s="134" t="s">
        <v>21</v>
      </c>
      <c r="AI912" s="134" t="s">
        <v>21</v>
      </c>
      <c r="AJ912" s="134" t="s">
        <v>21</v>
      </c>
      <c r="AK912" s="134" t="s">
        <v>21</v>
      </c>
      <c r="AL912" s="134" t="s">
        <v>1238</v>
      </c>
      <c r="AM912" s="134" t="b">
        <f>IF(AND(Table3[[#This Row],[Column68]]=TRUE,COUNTBLANK(Table3[[#This Row],[Date 1]:[Date 8]])=8),TRUE,FALSE)</f>
        <v>0</v>
      </c>
      <c r="AN912" s="134" t="b">
        <f>COUNTIF(Table3[[#This Row],[512]:[51]],"yes")&gt;0</f>
        <v>0</v>
      </c>
      <c r="AO912" s="45" t="str">
        <f>IF(Table3[[#This Row],[512]]="yes",Table3[[#This Row],[Column1]],"")</f>
        <v/>
      </c>
      <c r="AP912" s="45" t="str">
        <f>IF(Table3[[#This Row],[250]]="yes",Table3[[#This Row],[Column1.5]],"")</f>
        <v/>
      </c>
      <c r="AQ912" s="45" t="str">
        <f>IF(Table3[[#This Row],[288]]="yes",Table3[[#This Row],[Column2]],"")</f>
        <v/>
      </c>
      <c r="AR912" s="45" t="str">
        <f>IF(Table3[[#This Row],[144]]="yes",Table3[[#This Row],[Column3]],"")</f>
        <v/>
      </c>
      <c r="AS912" s="45" t="str">
        <f>IF(Table3[[#This Row],[26]]="yes",Table3[[#This Row],[Column4]],"")</f>
        <v/>
      </c>
      <c r="AT912" s="45" t="str">
        <f>IF(Table3[[#This Row],[51]]="yes",Table3[[#This Row],[Column5]],"")</f>
        <v/>
      </c>
      <c r="AU912" s="29" t="str">
        <f>IF(COUNTBLANK(Table3[[#This Row],[Date 1]:[Date 8]])=7,IF(Table3[[#This Row],[Column9]]&lt;&gt;"",IF(SUM(L912:S912)&lt;&gt;0,Table3[[#This Row],[Column9]],""),""),(SUBSTITUTE(TRIM(SUBSTITUTE(AO912&amp;","&amp;AP912&amp;","&amp;AQ912&amp;","&amp;AR912&amp;","&amp;AS912&amp;","&amp;AT912&amp;",",","," "))," ",", ")))</f>
        <v/>
      </c>
      <c r="AV912" s="35" t="str">
        <f>IF(COUNTBLANK(L912:AC912)&lt;&gt;13,IF(Table3[[#This Row],[Comments]]="Please order in multiples of 20. Minimum order of 100.",IF(COUNTBLANK(Table3[[#This Row],[Date 1]:[Order]])=12,"",1),1),IF(OR(F912="yes",G912="yes",H912="yes",I912="yes",J912="yes",K912="yes"="yes"),1,""))</f>
        <v/>
      </c>
    </row>
    <row r="913" spans="2:48" ht="36" thickBot="1" x14ac:dyDescent="0.4">
      <c r="B913" s="164">
        <v>1100</v>
      </c>
      <c r="C913" s="16" t="s">
        <v>3370</v>
      </c>
      <c r="D913" s="32" t="s">
        <v>3401</v>
      </c>
      <c r="E913" s="118"/>
      <c r="F913" s="119" t="s">
        <v>21</v>
      </c>
      <c r="G913" s="30" t="s">
        <v>21</v>
      </c>
      <c r="H913" s="30" t="s">
        <v>21</v>
      </c>
      <c r="I913" s="30" t="s">
        <v>21</v>
      </c>
      <c r="J913" s="30" t="s">
        <v>21</v>
      </c>
      <c r="K913" s="30" t="s">
        <v>128</v>
      </c>
      <c r="L913" s="22"/>
      <c r="M913" s="20"/>
      <c r="N913" s="20"/>
      <c r="O913" s="20"/>
      <c r="P913" s="20"/>
      <c r="Q913" s="20"/>
      <c r="R913" s="20"/>
      <c r="S913" s="120"/>
      <c r="T913" s="181" t="str">
        <f>Table3[[#This Row],[Column12]]</f>
        <v>Auto:</v>
      </c>
      <c r="U913" s="25"/>
      <c r="V913" s="51" t="str">
        <f>IF(Table3[[#This Row],[TagOrderMethod]]="Ratio:","plants per 1 tag",IF(Table3[[#This Row],[TagOrderMethod]]="tags included","",IF(Table3[[#This Row],[TagOrderMethod]]="Qty:","tags",IF(Table3[[#This Row],[TagOrderMethod]]="Auto:",IF(U913&lt;&gt;"","tags","")))))</f>
        <v/>
      </c>
      <c r="W913" s="17">
        <v>50</v>
      </c>
      <c r="X913" s="17" t="str">
        <f>IF(ISNUMBER(SEARCH("tag",Table3[[#This Row],[Notes]])), "Yes", "No")</f>
        <v>No</v>
      </c>
      <c r="Y913" s="17" t="str">
        <f>IF(Table3[[#This Row],[Column11]]="yes","tags included","Auto:")</f>
        <v>Auto:</v>
      </c>
      <c r="Z9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Row],[TagOrderMethod]]="Auto:",IF(U913&gt;0,U913,IF(COUNTBLANK(L913:S913)=8,"",(IF(Table3[[#This Row],[Column11]]&lt;&gt;"no",Table3[[#This Row],[Size]]*(SUM(Table3[[#This Row],[Date 1]:[Date 8]])),"")))),""))),(Table3[[#This Row],[Bundle]])),"")</f>
        <v/>
      </c>
      <c r="AB913" s="94" t="str">
        <f t="shared" si="15"/>
        <v/>
      </c>
      <c r="AC913" s="75"/>
      <c r="AD913" s="42"/>
      <c r="AE913" s="43"/>
      <c r="AF913" s="44"/>
      <c r="AG913" s="134" t="s">
        <v>21</v>
      </c>
      <c r="AH913" s="134" t="s">
        <v>21</v>
      </c>
      <c r="AI913" s="134" t="s">
        <v>21</v>
      </c>
      <c r="AJ913" s="134" t="s">
        <v>21</v>
      </c>
      <c r="AK913" s="134" t="s">
        <v>21</v>
      </c>
      <c r="AL913" s="134" t="s">
        <v>1239</v>
      </c>
      <c r="AM913" s="134" t="b">
        <f>IF(AND(Table3[[#This Row],[Column68]]=TRUE,COUNTBLANK(Table3[[#This Row],[Date 1]:[Date 8]])=8),TRUE,FALSE)</f>
        <v>0</v>
      </c>
      <c r="AN913" s="134" t="b">
        <f>COUNTIF(Table3[[#This Row],[512]:[51]],"yes")&gt;0</f>
        <v>0</v>
      </c>
      <c r="AO913" s="45" t="str">
        <f>IF(Table3[[#This Row],[512]]="yes",Table3[[#This Row],[Column1]],"")</f>
        <v/>
      </c>
      <c r="AP913" s="45" t="str">
        <f>IF(Table3[[#This Row],[250]]="yes",Table3[[#This Row],[Column1.5]],"")</f>
        <v/>
      </c>
      <c r="AQ913" s="45" t="str">
        <f>IF(Table3[[#This Row],[288]]="yes",Table3[[#This Row],[Column2]],"")</f>
        <v/>
      </c>
      <c r="AR913" s="45" t="str">
        <f>IF(Table3[[#This Row],[144]]="yes",Table3[[#This Row],[Column3]],"")</f>
        <v/>
      </c>
      <c r="AS913" s="45" t="str">
        <f>IF(Table3[[#This Row],[26]]="yes",Table3[[#This Row],[Column4]],"")</f>
        <v/>
      </c>
      <c r="AT913" s="45" t="str">
        <f>IF(Table3[[#This Row],[51]]="yes",Table3[[#This Row],[Column5]],"")</f>
        <v/>
      </c>
      <c r="AU913" s="29" t="str">
        <f>IF(COUNTBLANK(Table3[[#This Row],[Date 1]:[Date 8]])=7,IF(Table3[[#This Row],[Column9]]&lt;&gt;"",IF(SUM(L913:S913)&lt;&gt;0,Table3[[#This Row],[Column9]],""),""),(SUBSTITUTE(TRIM(SUBSTITUTE(AO913&amp;","&amp;AP913&amp;","&amp;AQ913&amp;","&amp;AR913&amp;","&amp;AS913&amp;","&amp;AT913&amp;",",","," "))," ",", ")))</f>
        <v/>
      </c>
      <c r="AV913" s="35" t="str">
        <f>IF(COUNTBLANK(L913:AC913)&lt;&gt;13,IF(Table3[[#This Row],[Comments]]="Please order in multiples of 20. Minimum order of 100.",IF(COUNTBLANK(Table3[[#This Row],[Date 1]:[Order]])=12,"",1),1),IF(OR(F913="yes",G913="yes",H913="yes",I913="yes",J913="yes",K913="yes"="yes"),1,""))</f>
        <v/>
      </c>
    </row>
    <row r="914" spans="2:48" ht="36" thickBot="1" x14ac:dyDescent="0.4">
      <c r="B914" s="164">
        <v>1105</v>
      </c>
      <c r="C914" s="16" t="s">
        <v>3370</v>
      </c>
      <c r="D914" s="32" t="s">
        <v>3402</v>
      </c>
      <c r="E914" s="118"/>
      <c r="F914" s="119" t="s">
        <v>21</v>
      </c>
      <c r="G914" s="30" t="s">
        <v>21</v>
      </c>
      <c r="H914" s="30" t="s">
        <v>21</v>
      </c>
      <c r="I914" s="30" t="s">
        <v>21</v>
      </c>
      <c r="J914" s="30" t="s">
        <v>21</v>
      </c>
      <c r="K914" s="30" t="s">
        <v>128</v>
      </c>
      <c r="L914" s="22"/>
      <c r="M914" s="20"/>
      <c r="N914" s="20"/>
      <c r="O914" s="20"/>
      <c r="P914" s="20"/>
      <c r="Q914" s="20"/>
      <c r="R914" s="20"/>
      <c r="S914" s="120"/>
      <c r="T914" s="181" t="str">
        <f>Table3[[#This Row],[Column12]]</f>
        <v>Auto:</v>
      </c>
      <c r="U914" s="25"/>
      <c r="V914" s="51" t="str">
        <f>IF(Table3[[#This Row],[TagOrderMethod]]="Ratio:","plants per 1 tag",IF(Table3[[#This Row],[TagOrderMethod]]="tags included","",IF(Table3[[#This Row],[TagOrderMethod]]="Qty:","tags",IF(Table3[[#This Row],[TagOrderMethod]]="Auto:",IF(U914&lt;&gt;"","tags","")))))</f>
        <v/>
      </c>
      <c r="W914" s="17">
        <v>50</v>
      </c>
      <c r="X914" s="17" t="str">
        <f>IF(ISNUMBER(SEARCH("tag",Table3[[#This Row],[Notes]])), "Yes", "No")</f>
        <v>No</v>
      </c>
      <c r="Y914" s="17" t="str">
        <f>IF(Table3[[#This Row],[Column11]]="yes","tags included","Auto:")</f>
        <v>Auto:</v>
      </c>
      <c r="Z9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Row],[TagOrderMethod]]="Auto:",IF(U914&gt;0,U914,IF(COUNTBLANK(L914:S914)=8,"",(IF(Table3[[#This Row],[Column11]]&lt;&gt;"no",Table3[[#This Row],[Size]]*(SUM(Table3[[#This Row],[Date 1]:[Date 8]])),"")))),""))),(Table3[[#This Row],[Bundle]])),"")</f>
        <v/>
      </c>
      <c r="AB914" s="94" t="str">
        <f t="shared" si="15"/>
        <v/>
      </c>
      <c r="AC914" s="75"/>
      <c r="AD914" s="42"/>
      <c r="AE914" s="43"/>
      <c r="AF914" s="44"/>
      <c r="AG914" s="134" t="s">
        <v>21</v>
      </c>
      <c r="AH914" s="134" t="s">
        <v>21</v>
      </c>
      <c r="AI914" s="134" t="s">
        <v>21</v>
      </c>
      <c r="AJ914" s="134" t="s">
        <v>21</v>
      </c>
      <c r="AK914" s="134" t="s">
        <v>21</v>
      </c>
      <c r="AL914" s="134" t="s">
        <v>270</v>
      </c>
      <c r="AM914" s="134" t="b">
        <f>IF(AND(Table3[[#This Row],[Column68]]=TRUE,COUNTBLANK(Table3[[#This Row],[Date 1]:[Date 8]])=8),TRUE,FALSE)</f>
        <v>0</v>
      </c>
      <c r="AN914" s="134" t="b">
        <f>COUNTIF(Table3[[#This Row],[512]:[51]],"yes")&gt;0</f>
        <v>0</v>
      </c>
      <c r="AO914" s="45" t="str">
        <f>IF(Table3[[#This Row],[512]]="yes",Table3[[#This Row],[Column1]],"")</f>
        <v/>
      </c>
      <c r="AP914" s="45" t="str">
        <f>IF(Table3[[#This Row],[250]]="yes",Table3[[#This Row],[Column1.5]],"")</f>
        <v/>
      </c>
      <c r="AQ914" s="45" t="str">
        <f>IF(Table3[[#This Row],[288]]="yes",Table3[[#This Row],[Column2]],"")</f>
        <v/>
      </c>
      <c r="AR914" s="45" t="str">
        <f>IF(Table3[[#This Row],[144]]="yes",Table3[[#This Row],[Column3]],"")</f>
        <v/>
      </c>
      <c r="AS914" s="45" t="str">
        <f>IF(Table3[[#This Row],[26]]="yes",Table3[[#This Row],[Column4]],"")</f>
        <v/>
      </c>
      <c r="AT914" s="45" t="str">
        <f>IF(Table3[[#This Row],[51]]="yes",Table3[[#This Row],[Column5]],"")</f>
        <v/>
      </c>
      <c r="AU914" s="29" t="str">
        <f>IF(COUNTBLANK(Table3[[#This Row],[Date 1]:[Date 8]])=7,IF(Table3[[#This Row],[Column9]]&lt;&gt;"",IF(SUM(L914:S914)&lt;&gt;0,Table3[[#This Row],[Column9]],""),""),(SUBSTITUTE(TRIM(SUBSTITUTE(AO914&amp;","&amp;AP914&amp;","&amp;AQ914&amp;","&amp;AR914&amp;","&amp;AS914&amp;","&amp;AT914&amp;",",","," "))," ",", ")))</f>
        <v/>
      </c>
      <c r="AV914" s="35" t="str">
        <f>IF(COUNTBLANK(L914:AC914)&lt;&gt;13,IF(Table3[[#This Row],[Comments]]="Please order in multiples of 20. Minimum order of 100.",IF(COUNTBLANK(Table3[[#This Row],[Date 1]:[Order]])=12,"",1),1),IF(OR(F914="yes",G914="yes",H914="yes",I914="yes",J914="yes",K914="yes"="yes"),1,""))</f>
        <v/>
      </c>
    </row>
    <row r="915" spans="2:48" ht="36" thickBot="1" x14ac:dyDescent="0.4">
      <c r="B915" s="164">
        <v>1110</v>
      </c>
      <c r="C915" s="16" t="s">
        <v>3370</v>
      </c>
      <c r="D915" s="32" t="s">
        <v>3403</v>
      </c>
      <c r="E915" s="118"/>
      <c r="F915" s="119" t="s">
        <v>21</v>
      </c>
      <c r="G915" s="30" t="s">
        <v>21</v>
      </c>
      <c r="H915" s="30" t="s">
        <v>21</v>
      </c>
      <c r="I915" s="30" t="s">
        <v>21</v>
      </c>
      <c r="J915" s="30" t="s">
        <v>21</v>
      </c>
      <c r="K915" s="30" t="s">
        <v>128</v>
      </c>
      <c r="L915" s="22"/>
      <c r="M915" s="20"/>
      <c r="N915" s="20"/>
      <c r="O915" s="20"/>
      <c r="P915" s="20"/>
      <c r="Q915" s="20"/>
      <c r="R915" s="20"/>
      <c r="S915" s="120"/>
      <c r="T915" s="181" t="str">
        <f>Table3[[#This Row],[Column12]]</f>
        <v>Auto:</v>
      </c>
      <c r="U915" s="25"/>
      <c r="V915" s="51" t="str">
        <f>IF(Table3[[#This Row],[TagOrderMethod]]="Ratio:","plants per 1 tag",IF(Table3[[#This Row],[TagOrderMethod]]="tags included","",IF(Table3[[#This Row],[TagOrderMethod]]="Qty:","tags",IF(Table3[[#This Row],[TagOrderMethod]]="Auto:",IF(U915&lt;&gt;"","tags","")))))</f>
        <v/>
      </c>
      <c r="W915" s="17">
        <v>50</v>
      </c>
      <c r="X915" s="17" t="str">
        <f>IF(ISNUMBER(SEARCH("tag",Table3[[#This Row],[Notes]])), "Yes", "No")</f>
        <v>No</v>
      </c>
      <c r="Y915" s="17" t="str">
        <f>IF(Table3[[#This Row],[Column11]]="yes","tags included","Auto:")</f>
        <v>Auto:</v>
      </c>
      <c r="Z9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Row],[TagOrderMethod]]="Auto:",IF(U915&gt;0,U915,IF(COUNTBLANK(L915:S915)=8,"",(IF(Table3[[#This Row],[Column11]]&lt;&gt;"no",Table3[[#This Row],[Size]]*(SUM(Table3[[#This Row],[Date 1]:[Date 8]])),"")))),""))),(Table3[[#This Row],[Bundle]])),"")</f>
        <v/>
      </c>
      <c r="AB915" s="94" t="str">
        <f t="shared" si="15"/>
        <v/>
      </c>
      <c r="AC915" s="75"/>
      <c r="AD915" s="42"/>
      <c r="AE915" s="43"/>
      <c r="AF915" s="44"/>
      <c r="AG915" s="134" t="s">
        <v>21</v>
      </c>
      <c r="AH915" s="134" t="s">
        <v>21</v>
      </c>
      <c r="AI915" s="134" t="s">
        <v>21</v>
      </c>
      <c r="AJ915" s="134" t="s">
        <v>21</v>
      </c>
      <c r="AK915" s="134" t="s">
        <v>21</v>
      </c>
      <c r="AL915" s="134" t="s">
        <v>269</v>
      </c>
      <c r="AM915" s="134" t="b">
        <f>IF(AND(Table3[[#This Row],[Column68]]=TRUE,COUNTBLANK(Table3[[#This Row],[Date 1]:[Date 8]])=8),TRUE,FALSE)</f>
        <v>0</v>
      </c>
      <c r="AN915" s="134" t="b">
        <f>COUNTIF(Table3[[#This Row],[512]:[51]],"yes")&gt;0</f>
        <v>0</v>
      </c>
      <c r="AO915" s="45" t="str">
        <f>IF(Table3[[#This Row],[512]]="yes",Table3[[#This Row],[Column1]],"")</f>
        <v/>
      </c>
      <c r="AP915" s="45" t="str">
        <f>IF(Table3[[#This Row],[250]]="yes",Table3[[#This Row],[Column1.5]],"")</f>
        <v/>
      </c>
      <c r="AQ915" s="45" t="str">
        <f>IF(Table3[[#This Row],[288]]="yes",Table3[[#This Row],[Column2]],"")</f>
        <v/>
      </c>
      <c r="AR915" s="45" t="str">
        <f>IF(Table3[[#This Row],[144]]="yes",Table3[[#This Row],[Column3]],"")</f>
        <v/>
      </c>
      <c r="AS915" s="45" t="str">
        <f>IF(Table3[[#This Row],[26]]="yes",Table3[[#This Row],[Column4]],"")</f>
        <v/>
      </c>
      <c r="AT915" s="45" t="str">
        <f>IF(Table3[[#This Row],[51]]="yes",Table3[[#This Row],[Column5]],"")</f>
        <v/>
      </c>
      <c r="AU915" s="29" t="str">
        <f>IF(COUNTBLANK(Table3[[#This Row],[Date 1]:[Date 8]])=7,IF(Table3[[#This Row],[Column9]]&lt;&gt;"",IF(SUM(L915:S915)&lt;&gt;0,Table3[[#This Row],[Column9]],""),""),(SUBSTITUTE(TRIM(SUBSTITUTE(AO915&amp;","&amp;AP915&amp;","&amp;AQ915&amp;","&amp;AR915&amp;","&amp;AS915&amp;","&amp;AT915&amp;",",","," "))," ",", ")))</f>
        <v/>
      </c>
      <c r="AV915" s="35" t="str">
        <f>IF(COUNTBLANK(L915:AC915)&lt;&gt;13,IF(Table3[[#This Row],[Comments]]="Please order in multiples of 20. Minimum order of 100.",IF(COUNTBLANK(Table3[[#This Row],[Date 1]:[Order]])=12,"",1),1),IF(OR(F915="yes",G915="yes",H915="yes",I915="yes",J915="yes",K915="yes"="yes"),1,""))</f>
        <v/>
      </c>
    </row>
    <row r="916" spans="2:48" ht="36" thickBot="1" x14ac:dyDescent="0.4">
      <c r="B916" s="164">
        <v>1115</v>
      </c>
      <c r="C916" s="16" t="s">
        <v>3370</v>
      </c>
      <c r="D916" s="32" t="s">
        <v>1859</v>
      </c>
      <c r="E916" s="118"/>
      <c r="F916" s="119" t="s">
        <v>21</v>
      </c>
      <c r="G916" s="30" t="s">
        <v>21</v>
      </c>
      <c r="H916" s="30" t="s">
        <v>21</v>
      </c>
      <c r="I916" s="30" t="s">
        <v>21</v>
      </c>
      <c r="J916" s="30" t="s">
        <v>21</v>
      </c>
      <c r="K916" s="30" t="s">
        <v>128</v>
      </c>
      <c r="L916" s="22"/>
      <c r="M916" s="20"/>
      <c r="N916" s="20"/>
      <c r="O916" s="20"/>
      <c r="P916" s="20"/>
      <c r="Q916" s="20"/>
      <c r="R916" s="20"/>
      <c r="S916" s="120"/>
      <c r="T916" s="181" t="str">
        <f>Table3[[#This Row],[Column12]]</f>
        <v>Auto:</v>
      </c>
      <c r="U916" s="25"/>
      <c r="V916" s="51" t="str">
        <f>IF(Table3[[#This Row],[TagOrderMethod]]="Ratio:","plants per 1 tag",IF(Table3[[#This Row],[TagOrderMethod]]="tags included","",IF(Table3[[#This Row],[TagOrderMethod]]="Qty:","tags",IF(Table3[[#This Row],[TagOrderMethod]]="Auto:",IF(U916&lt;&gt;"","tags","")))))</f>
        <v/>
      </c>
      <c r="W916" s="17">
        <v>50</v>
      </c>
      <c r="X916" s="17" t="str">
        <f>IF(ISNUMBER(SEARCH("tag",Table3[[#This Row],[Notes]])), "Yes", "No")</f>
        <v>No</v>
      </c>
      <c r="Y916" s="17" t="str">
        <f>IF(Table3[[#This Row],[Column11]]="yes","tags included","Auto:")</f>
        <v>Auto:</v>
      </c>
      <c r="Z9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Row],[TagOrderMethod]]="Auto:",IF(U916&gt;0,U916,IF(COUNTBLANK(L916:S916)=8,"",(IF(Table3[[#This Row],[Column11]]&lt;&gt;"no",Table3[[#This Row],[Size]]*(SUM(Table3[[#This Row],[Date 1]:[Date 8]])),"")))),""))),(Table3[[#This Row],[Bundle]])),"")</f>
        <v/>
      </c>
      <c r="AB916" s="94" t="str">
        <f t="shared" si="15"/>
        <v/>
      </c>
      <c r="AC916" s="75"/>
      <c r="AD916" s="42"/>
      <c r="AE916" s="43"/>
      <c r="AF916" s="44"/>
      <c r="AG916" s="134" t="s">
        <v>21</v>
      </c>
      <c r="AH916" s="134" t="s">
        <v>21</v>
      </c>
      <c r="AI916" s="134" t="s">
        <v>21</v>
      </c>
      <c r="AJ916" s="134" t="s">
        <v>21</v>
      </c>
      <c r="AK916" s="134" t="s">
        <v>21</v>
      </c>
      <c r="AL916" s="134" t="s">
        <v>268</v>
      </c>
      <c r="AM916" s="134" t="b">
        <f>IF(AND(Table3[[#This Row],[Column68]]=TRUE,COUNTBLANK(Table3[[#This Row],[Date 1]:[Date 8]])=8),TRUE,FALSE)</f>
        <v>0</v>
      </c>
      <c r="AN916" s="134" t="b">
        <f>COUNTIF(Table3[[#This Row],[512]:[51]],"yes")&gt;0</f>
        <v>0</v>
      </c>
      <c r="AO916" s="45" t="str">
        <f>IF(Table3[[#This Row],[512]]="yes",Table3[[#This Row],[Column1]],"")</f>
        <v/>
      </c>
      <c r="AP916" s="45" t="str">
        <f>IF(Table3[[#This Row],[250]]="yes",Table3[[#This Row],[Column1.5]],"")</f>
        <v/>
      </c>
      <c r="AQ916" s="45" t="str">
        <f>IF(Table3[[#This Row],[288]]="yes",Table3[[#This Row],[Column2]],"")</f>
        <v/>
      </c>
      <c r="AR916" s="45" t="str">
        <f>IF(Table3[[#This Row],[144]]="yes",Table3[[#This Row],[Column3]],"")</f>
        <v/>
      </c>
      <c r="AS916" s="45" t="str">
        <f>IF(Table3[[#This Row],[26]]="yes",Table3[[#This Row],[Column4]],"")</f>
        <v/>
      </c>
      <c r="AT916" s="45" t="str">
        <f>IF(Table3[[#This Row],[51]]="yes",Table3[[#This Row],[Column5]],"")</f>
        <v/>
      </c>
      <c r="AU916" s="29" t="str">
        <f>IF(COUNTBLANK(Table3[[#This Row],[Date 1]:[Date 8]])=7,IF(Table3[[#This Row],[Column9]]&lt;&gt;"",IF(SUM(L916:S916)&lt;&gt;0,Table3[[#This Row],[Column9]],""),""),(SUBSTITUTE(TRIM(SUBSTITUTE(AO916&amp;","&amp;AP916&amp;","&amp;AQ916&amp;","&amp;AR916&amp;","&amp;AS916&amp;","&amp;AT916&amp;",",","," "))," ",", ")))</f>
        <v/>
      </c>
      <c r="AV916" s="35" t="str">
        <f>IF(COUNTBLANK(L916:AC916)&lt;&gt;13,IF(Table3[[#This Row],[Comments]]="Please order in multiples of 20. Minimum order of 100.",IF(COUNTBLANK(Table3[[#This Row],[Date 1]:[Order]])=12,"",1),1),IF(OR(F916="yes",G916="yes",H916="yes",I916="yes",J916="yes",K916="yes"="yes"),1,""))</f>
        <v/>
      </c>
    </row>
    <row r="917" spans="2:48" ht="36" thickBot="1" x14ac:dyDescent="0.4">
      <c r="B917" s="164">
        <v>1120</v>
      </c>
      <c r="C917" s="16" t="s">
        <v>3370</v>
      </c>
      <c r="D917" s="32" t="s">
        <v>1860</v>
      </c>
      <c r="E917" s="118"/>
      <c r="F917" s="119" t="s">
        <v>21</v>
      </c>
      <c r="G917" s="30" t="s">
        <v>21</v>
      </c>
      <c r="H917" s="30" t="s">
        <v>21</v>
      </c>
      <c r="I917" s="30" t="s">
        <v>21</v>
      </c>
      <c r="J917" s="30" t="s">
        <v>21</v>
      </c>
      <c r="K917" s="30" t="s">
        <v>128</v>
      </c>
      <c r="L917" s="22"/>
      <c r="M917" s="20"/>
      <c r="N917" s="20"/>
      <c r="O917" s="20"/>
      <c r="P917" s="20"/>
      <c r="Q917" s="20"/>
      <c r="R917" s="20"/>
      <c r="S917" s="120"/>
      <c r="T917" s="181" t="str">
        <f>Table3[[#This Row],[Column12]]</f>
        <v>Auto:</v>
      </c>
      <c r="U917" s="25"/>
      <c r="V917" s="51" t="str">
        <f>IF(Table3[[#This Row],[TagOrderMethod]]="Ratio:","plants per 1 tag",IF(Table3[[#This Row],[TagOrderMethod]]="tags included","",IF(Table3[[#This Row],[TagOrderMethod]]="Qty:","tags",IF(Table3[[#This Row],[TagOrderMethod]]="Auto:",IF(U917&lt;&gt;"","tags","")))))</f>
        <v/>
      </c>
      <c r="W917" s="17">
        <v>50</v>
      </c>
      <c r="X917" s="17" t="str">
        <f>IF(ISNUMBER(SEARCH("tag",Table3[[#This Row],[Notes]])), "Yes", "No")</f>
        <v>No</v>
      </c>
      <c r="Y917" s="17" t="str">
        <f>IF(Table3[[#This Row],[Column11]]="yes","tags included","Auto:")</f>
        <v>Auto:</v>
      </c>
      <c r="Z9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Row],[TagOrderMethod]]="Auto:",IF(U917&gt;0,U917,IF(COUNTBLANK(L917:S917)=8,"",(IF(Table3[[#This Row],[Column11]]&lt;&gt;"no",Table3[[#This Row],[Size]]*(SUM(Table3[[#This Row],[Date 1]:[Date 8]])),"")))),""))),(Table3[[#This Row],[Bundle]])),"")</f>
        <v/>
      </c>
      <c r="AB917" s="94" t="str">
        <f t="shared" si="15"/>
        <v/>
      </c>
      <c r="AC917" s="75"/>
      <c r="AD917" s="42"/>
      <c r="AE917" s="43"/>
      <c r="AF917" s="44"/>
      <c r="AG917" s="134" t="s">
        <v>21</v>
      </c>
      <c r="AH917" s="134" t="s">
        <v>21</v>
      </c>
      <c r="AI917" s="134" t="s">
        <v>21</v>
      </c>
      <c r="AJ917" s="134" t="s">
        <v>21</v>
      </c>
      <c r="AK917" s="134" t="s">
        <v>21</v>
      </c>
      <c r="AL917" s="134" t="s">
        <v>267</v>
      </c>
      <c r="AM917" s="134" t="b">
        <f>IF(AND(Table3[[#This Row],[Column68]]=TRUE,COUNTBLANK(Table3[[#This Row],[Date 1]:[Date 8]])=8),TRUE,FALSE)</f>
        <v>0</v>
      </c>
      <c r="AN917" s="134" t="b">
        <f>COUNTIF(Table3[[#This Row],[512]:[51]],"yes")&gt;0</f>
        <v>0</v>
      </c>
      <c r="AO917" s="45" t="str">
        <f>IF(Table3[[#This Row],[512]]="yes",Table3[[#This Row],[Column1]],"")</f>
        <v/>
      </c>
      <c r="AP917" s="45" t="str">
        <f>IF(Table3[[#This Row],[250]]="yes",Table3[[#This Row],[Column1.5]],"")</f>
        <v/>
      </c>
      <c r="AQ917" s="45" t="str">
        <f>IF(Table3[[#This Row],[288]]="yes",Table3[[#This Row],[Column2]],"")</f>
        <v/>
      </c>
      <c r="AR917" s="45" t="str">
        <f>IF(Table3[[#This Row],[144]]="yes",Table3[[#This Row],[Column3]],"")</f>
        <v/>
      </c>
      <c r="AS917" s="45" t="str">
        <f>IF(Table3[[#This Row],[26]]="yes",Table3[[#This Row],[Column4]],"")</f>
        <v/>
      </c>
      <c r="AT917" s="45" t="str">
        <f>IF(Table3[[#This Row],[51]]="yes",Table3[[#This Row],[Column5]],"")</f>
        <v/>
      </c>
      <c r="AU917" s="29" t="str">
        <f>IF(COUNTBLANK(Table3[[#This Row],[Date 1]:[Date 8]])=7,IF(Table3[[#This Row],[Column9]]&lt;&gt;"",IF(SUM(L917:S917)&lt;&gt;0,Table3[[#This Row],[Column9]],""),""),(SUBSTITUTE(TRIM(SUBSTITUTE(AO917&amp;","&amp;AP917&amp;","&amp;AQ917&amp;","&amp;AR917&amp;","&amp;AS917&amp;","&amp;AT917&amp;",",","," "))," ",", ")))</f>
        <v/>
      </c>
      <c r="AV917" s="35" t="str">
        <f>IF(COUNTBLANK(L917:AC917)&lt;&gt;13,IF(Table3[[#This Row],[Comments]]="Please order in multiples of 20. Minimum order of 100.",IF(COUNTBLANK(Table3[[#This Row],[Date 1]:[Order]])=12,"",1),1),IF(OR(F917="yes",G917="yes",H917="yes",I917="yes",J917="yes",K917="yes"="yes"),1,""))</f>
        <v/>
      </c>
    </row>
    <row r="918" spans="2:48" ht="36" thickBot="1" x14ac:dyDescent="0.4">
      <c r="B918" s="164">
        <v>1125</v>
      </c>
      <c r="C918" s="16" t="s">
        <v>3370</v>
      </c>
      <c r="D918" s="32" t="s">
        <v>1050</v>
      </c>
      <c r="E918" s="118"/>
      <c r="F918" s="119" t="s">
        <v>21</v>
      </c>
      <c r="G918" s="30" t="s">
        <v>21</v>
      </c>
      <c r="H918" s="30" t="s">
        <v>21</v>
      </c>
      <c r="I918" s="30" t="s">
        <v>21</v>
      </c>
      <c r="J918" s="30" t="s">
        <v>21</v>
      </c>
      <c r="K918" s="30" t="s">
        <v>128</v>
      </c>
      <c r="L918" s="22"/>
      <c r="M918" s="20"/>
      <c r="N918" s="20"/>
      <c r="O918" s="20"/>
      <c r="P918" s="20"/>
      <c r="Q918" s="20"/>
      <c r="R918" s="20"/>
      <c r="S918" s="120"/>
      <c r="T918" s="181" t="str">
        <f>Table3[[#This Row],[Column12]]</f>
        <v>Auto:</v>
      </c>
      <c r="U918" s="25"/>
      <c r="V918" s="51" t="str">
        <f>IF(Table3[[#This Row],[TagOrderMethod]]="Ratio:","plants per 1 tag",IF(Table3[[#This Row],[TagOrderMethod]]="tags included","",IF(Table3[[#This Row],[TagOrderMethod]]="Qty:","tags",IF(Table3[[#This Row],[TagOrderMethod]]="Auto:",IF(U918&lt;&gt;"","tags","")))))</f>
        <v/>
      </c>
      <c r="W918" s="17">
        <v>50</v>
      </c>
      <c r="X918" s="17" t="str">
        <f>IF(ISNUMBER(SEARCH("tag",Table3[[#This Row],[Notes]])), "Yes", "No")</f>
        <v>No</v>
      </c>
      <c r="Y918" s="17" t="str">
        <f>IF(Table3[[#This Row],[Column11]]="yes","tags included","Auto:")</f>
        <v>Auto:</v>
      </c>
      <c r="Z9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Row],[TagOrderMethod]]="Auto:",IF(U918&gt;0,U918,IF(COUNTBLANK(L918:S918)=8,"",(IF(Table3[[#This Row],[Column11]]&lt;&gt;"no",Table3[[#This Row],[Size]]*(SUM(Table3[[#This Row],[Date 1]:[Date 8]])),"")))),""))),(Table3[[#This Row],[Bundle]])),"")</f>
        <v/>
      </c>
      <c r="AB918" s="94" t="str">
        <f t="shared" si="15"/>
        <v/>
      </c>
      <c r="AC918" s="75"/>
      <c r="AD918" s="42"/>
      <c r="AE918" s="43"/>
      <c r="AF918" s="44"/>
      <c r="AG918" s="134" t="s">
        <v>21</v>
      </c>
      <c r="AH918" s="134" t="s">
        <v>21</v>
      </c>
      <c r="AI918" s="134" t="s">
        <v>21</v>
      </c>
      <c r="AJ918" s="134" t="s">
        <v>21</v>
      </c>
      <c r="AK918" s="134" t="s">
        <v>21</v>
      </c>
      <c r="AL918" s="134" t="s">
        <v>266</v>
      </c>
      <c r="AM918" s="134" t="b">
        <f>IF(AND(Table3[[#This Row],[Column68]]=TRUE,COUNTBLANK(Table3[[#This Row],[Date 1]:[Date 8]])=8),TRUE,FALSE)</f>
        <v>0</v>
      </c>
      <c r="AN918" s="134" t="b">
        <f>COUNTIF(Table3[[#This Row],[512]:[51]],"yes")&gt;0</f>
        <v>0</v>
      </c>
      <c r="AO918" s="45" t="str">
        <f>IF(Table3[[#This Row],[512]]="yes",Table3[[#This Row],[Column1]],"")</f>
        <v/>
      </c>
      <c r="AP918" s="45" t="str">
        <f>IF(Table3[[#This Row],[250]]="yes",Table3[[#This Row],[Column1.5]],"")</f>
        <v/>
      </c>
      <c r="AQ918" s="45" t="str">
        <f>IF(Table3[[#This Row],[288]]="yes",Table3[[#This Row],[Column2]],"")</f>
        <v/>
      </c>
      <c r="AR918" s="45" t="str">
        <f>IF(Table3[[#This Row],[144]]="yes",Table3[[#This Row],[Column3]],"")</f>
        <v/>
      </c>
      <c r="AS918" s="45" t="str">
        <f>IF(Table3[[#This Row],[26]]="yes",Table3[[#This Row],[Column4]],"")</f>
        <v/>
      </c>
      <c r="AT918" s="45" t="str">
        <f>IF(Table3[[#This Row],[51]]="yes",Table3[[#This Row],[Column5]],"")</f>
        <v/>
      </c>
      <c r="AU918" s="29" t="str">
        <f>IF(COUNTBLANK(Table3[[#This Row],[Date 1]:[Date 8]])=7,IF(Table3[[#This Row],[Column9]]&lt;&gt;"",IF(SUM(L918:S918)&lt;&gt;0,Table3[[#This Row],[Column9]],""),""),(SUBSTITUTE(TRIM(SUBSTITUTE(AO918&amp;","&amp;AP918&amp;","&amp;AQ918&amp;","&amp;AR918&amp;","&amp;AS918&amp;","&amp;AT918&amp;",",","," "))," ",", ")))</f>
        <v/>
      </c>
      <c r="AV918" s="35" t="str">
        <f>IF(COUNTBLANK(L918:AC918)&lt;&gt;13,IF(Table3[[#This Row],[Comments]]="Please order in multiples of 20. Minimum order of 100.",IF(COUNTBLANK(Table3[[#This Row],[Date 1]:[Order]])=12,"",1),1),IF(OR(F918="yes",G918="yes",H918="yes",I918="yes",J918="yes",K918="yes"="yes"),1,""))</f>
        <v/>
      </c>
    </row>
    <row r="919" spans="2:48" ht="36" thickBot="1" x14ac:dyDescent="0.4">
      <c r="B919" s="164">
        <v>1130</v>
      </c>
      <c r="C919" s="16" t="s">
        <v>3370</v>
      </c>
      <c r="D919" s="32" t="s">
        <v>2392</v>
      </c>
      <c r="E919" s="118"/>
      <c r="F919" s="119" t="s">
        <v>21</v>
      </c>
      <c r="G919" s="30" t="s">
        <v>21</v>
      </c>
      <c r="H919" s="30" t="s">
        <v>21</v>
      </c>
      <c r="I919" s="30" t="s">
        <v>21</v>
      </c>
      <c r="J919" s="30" t="s">
        <v>21</v>
      </c>
      <c r="K919" s="30" t="s">
        <v>128</v>
      </c>
      <c r="L919" s="22"/>
      <c r="M919" s="20"/>
      <c r="N919" s="20"/>
      <c r="O919" s="20"/>
      <c r="P919" s="20"/>
      <c r="Q919" s="20"/>
      <c r="R919" s="20"/>
      <c r="S919" s="120"/>
      <c r="T919" s="181" t="str">
        <f>Table3[[#This Row],[Column12]]</f>
        <v>Auto:</v>
      </c>
      <c r="U919" s="25"/>
      <c r="V919" s="51" t="str">
        <f>IF(Table3[[#This Row],[TagOrderMethod]]="Ratio:","plants per 1 tag",IF(Table3[[#This Row],[TagOrderMethod]]="tags included","",IF(Table3[[#This Row],[TagOrderMethod]]="Qty:","tags",IF(Table3[[#This Row],[TagOrderMethod]]="Auto:",IF(U919&lt;&gt;"","tags","")))))</f>
        <v/>
      </c>
      <c r="W919" s="17">
        <v>50</v>
      </c>
      <c r="X919" s="17" t="str">
        <f>IF(ISNUMBER(SEARCH("tag",Table3[[#This Row],[Notes]])), "Yes", "No")</f>
        <v>No</v>
      </c>
      <c r="Y919" s="17" t="str">
        <f>IF(Table3[[#This Row],[Column11]]="yes","tags included","Auto:")</f>
        <v>Auto:</v>
      </c>
      <c r="Z9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Row],[TagOrderMethod]]="Auto:",IF(U919&gt;0,U919,IF(COUNTBLANK(L919:S919)=8,"",(IF(Table3[[#This Row],[Column11]]&lt;&gt;"no",Table3[[#This Row],[Size]]*(SUM(Table3[[#This Row],[Date 1]:[Date 8]])),"")))),""))),(Table3[[#This Row],[Bundle]])),"")</f>
        <v/>
      </c>
      <c r="AB919" s="94" t="str">
        <f t="shared" si="15"/>
        <v/>
      </c>
      <c r="AC919" s="75"/>
      <c r="AD919" s="42"/>
      <c r="AE919" s="43"/>
      <c r="AF919" s="44"/>
      <c r="AG919" s="134" t="s">
        <v>21</v>
      </c>
      <c r="AH919" s="134" t="s">
        <v>21</v>
      </c>
      <c r="AI919" s="134" t="s">
        <v>21</v>
      </c>
      <c r="AJ919" s="134" t="s">
        <v>21</v>
      </c>
      <c r="AK919" s="134" t="s">
        <v>21</v>
      </c>
      <c r="AL919" s="134" t="s">
        <v>265</v>
      </c>
      <c r="AM919" s="134" t="b">
        <f>IF(AND(Table3[[#This Row],[Column68]]=TRUE,COUNTBLANK(Table3[[#This Row],[Date 1]:[Date 8]])=8),TRUE,FALSE)</f>
        <v>0</v>
      </c>
      <c r="AN919" s="134" t="b">
        <f>COUNTIF(Table3[[#This Row],[512]:[51]],"yes")&gt;0</f>
        <v>0</v>
      </c>
      <c r="AO919" s="45" t="str">
        <f>IF(Table3[[#This Row],[512]]="yes",Table3[[#This Row],[Column1]],"")</f>
        <v/>
      </c>
      <c r="AP919" s="45" t="str">
        <f>IF(Table3[[#This Row],[250]]="yes",Table3[[#This Row],[Column1.5]],"")</f>
        <v/>
      </c>
      <c r="AQ919" s="45" t="str">
        <f>IF(Table3[[#This Row],[288]]="yes",Table3[[#This Row],[Column2]],"")</f>
        <v/>
      </c>
      <c r="AR919" s="45" t="str">
        <f>IF(Table3[[#This Row],[144]]="yes",Table3[[#This Row],[Column3]],"")</f>
        <v/>
      </c>
      <c r="AS919" s="45" t="str">
        <f>IF(Table3[[#This Row],[26]]="yes",Table3[[#This Row],[Column4]],"")</f>
        <v/>
      </c>
      <c r="AT919" s="45" t="str">
        <f>IF(Table3[[#This Row],[51]]="yes",Table3[[#This Row],[Column5]],"")</f>
        <v/>
      </c>
      <c r="AU919" s="29" t="str">
        <f>IF(COUNTBLANK(Table3[[#This Row],[Date 1]:[Date 8]])=7,IF(Table3[[#This Row],[Column9]]&lt;&gt;"",IF(SUM(L919:S919)&lt;&gt;0,Table3[[#This Row],[Column9]],""),""),(SUBSTITUTE(TRIM(SUBSTITUTE(AO919&amp;","&amp;AP919&amp;","&amp;AQ919&amp;","&amp;AR919&amp;","&amp;AS919&amp;","&amp;AT919&amp;",",","," "))," ",", ")))</f>
        <v/>
      </c>
      <c r="AV919" s="35" t="str">
        <f>IF(COUNTBLANK(L919:AC919)&lt;&gt;13,IF(Table3[[#This Row],[Comments]]="Please order in multiples of 20. Minimum order of 100.",IF(COUNTBLANK(Table3[[#This Row],[Date 1]:[Order]])=12,"",1),1),IF(OR(F919="yes",G919="yes",H919="yes",I919="yes",J919="yes",K919="yes"="yes"),1,""))</f>
        <v/>
      </c>
    </row>
    <row r="920" spans="2:48" ht="36" thickBot="1" x14ac:dyDescent="0.4">
      <c r="B920" s="164">
        <v>1135</v>
      </c>
      <c r="C920" s="16" t="s">
        <v>3370</v>
      </c>
      <c r="D920" s="32" t="s">
        <v>3404</v>
      </c>
      <c r="E920" s="118"/>
      <c r="F920" s="119" t="s">
        <v>21</v>
      </c>
      <c r="G920" s="30" t="s">
        <v>21</v>
      </c>
      <c r="H920" s="30" t="s">
        <v>21</v>
      </c>
      <c r="I920" s="30" t="s">
        <v>21</v>
      </c>
      <c r="J920" s="30" t="s">
        <v>21</v>
      </c>
      <c r="K920" s="30" t="s">
        <v>128</v>
      </c>
      <c r="L920" s="22"/>
      <c r="M920" s="20"/>
      <c r="N920" s="20"/>
      <c r="O920" s="20"/>
      <c r="P920" s="20"/>
      <c r="Q920" s="20"/>
      <c r="R920" s="20"/>
      <c r="S920" s="120"/>
      <c r="T920" s="181" t="str">
        <f>Table3[[#This Row],[Column12]]</f>
        <v>Auto:</v>
      </c>
      <c r="U920" s="25"/>
      <c r="V920" s="51" t="str">
        <f>IF(Table3[[#This Row],[TagOrderMethod]]="Ratio:","plants per 1 tag",IF(Table3[[#This Row],[TagOrderMethod]]="tags included","",IF(Table3[[#This Row],[TagOrderMethod]]="Qty:","tags",IF(Table3[[#This Row],[TagOrderMethod]]="Auto:",IF(U920&lt;&gt;"","tags","")))))</f>
        <v/>
      </c>
      <c r="W920" s="17">
        <v>50</v>
      </c>
      <c r="X920" s="17" t="str">
        <f>IF(ISNUMBER(SEARCH("tag",Table3[[#This Row],[Notes]])), "Yes", "No")</f>
        <v>No</v>
      </c>
      <c r="Y920" s="17" t="str">
        <f>IF(Table3[[#This Row],[Column11]]="yes","tags included","Auto:")</f>
        <v>Auto:</v>
      </c>
      <c r="Z9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Row],[TagOrderMethod]]="Auto:",IF(U920&gt;0,U920,IF(COUNTBLANK(L920:S920)=8,"",(IF(Table3[[#This Row],[Column11]]&lt;&gt;"no",Table3[[#This Row],[Size]]*(SUM(Table3[[#This Row],[Date 1]:[Date 8]])),"")))),""))),(Table3[[#This Row],[Bundle]])),"")</f>
        <v/>
      </c>
      <c r="AB920" s="94" t="str">
        <f t="shared" si="15"/>
        <v/>
      </c>
      <c r="AC920" s="75"/>
      <c r="AD920" s="42"/>
      <c r="AE920" s="43"/>
      <c r="AF920" s="44"/>
      <c r="AG920" s="134" t="s">
        <v>21</v>
      </c>
      <c r="AH920" s="134" t="s">
        <v>21</v>
      </c>
      <c r="AI920" s="134" t="s">
        <v>21</v>
      </c>
      <c r="AJ920" s="134" t="s">
        <v>21</v>
      </c>
      <c r="AK920" s="134" t="s">
        <v>21</v>
      </c>
      <c r="AL920" s="134" t="s">
        <v>264</v>
      </c>
      <c r="AM920" s="134" t="b">
        <f>IF(AND(Table3[[#This Row],[Column68]]=TRUE,COUNTBLANK(Table3[[#This Row],[Date 1]:[Date 8]])=8),TRUE,FALSE)</f>
        <v>0</v>
      </c>
      <c r="AN920" s="134" t="b">
        <f>COUNTIF(Table3[[#This Row],[512]:[51]],"yes")&gt;0</f>
        <v>0</v>
      </c>
      <c r="AO920" s="45" t="str">
        <f>IF(Table3[[#This Row],[512]]="yes",Table3[[#This Row],[Column1]],"")</f>
        <v/>
      </c>
      <c r="AP920" s="45" t="str">
        <f>IF(Table3[[#This Row],[250]]="yes",Table3[[#This Row],[Column1.5]],"")</f>
        <v/>
      </c>
      <c r="AQ920" s="45" t="str">
        <f>IF(Table3[[#This Row],[288]]="yes",Table3[[#This Row],[Column2]],"")</f>
        <v/>
      </c>
      <c r="AR920" s="45" t="str">
        <f>IF(Table3[[#This Row],[144]]="yes",Table3[[#This Row],[Column3]],"")</f>
        <v/>
      </c>
      <c r="AS920" s="45" t="str">
        <f>IF(Table3[[#This Row],[26]]="yes",Table3[[#This Row],[Column4]],"")</f>
        <v/>
      </c>
      <c r="AT920" s="45" t="str">
        <f>IF(Table3[[#This Row],[51]]="yes",Table3[[#This Row],[Column5]],"")</f>
        <v/>
      </c>
      <c r="AU920" s="29" t="str">
        <f>IF(COUNTBLANK(Table3[[#This Row],[Date 1]:[Date 8]])=7,IF(Table3[[#This Row],[Column9]]&lt;&gt;"",IF(SUM(L920:S920)&lt;&gt;0,Table3[[#This Row],[Column9]],""),""),(SUBSTITUTE(TRIM(SUBSTITUTE(AO920&amp;","&amp;AP920&amp;","&amp;AQ920&amp;","&amp;AR920&amp;","&amp;AS920&amp;","&amp;AT920&amp;",",","," "))," ",", ")))</f>
        <v/>
      </c>
      <c r="AV920" s="35" t="str">
        <f>IF(COUNTBLANK(L920:AC920)&lt;&gt;13,IF(Table3[[#This Row],[Comments]]="Please order in multiples of 20. Minimum order of 100.",IF(COUNTBLANK(Table3[[#This Row],[Date 1]:[Order]])=12,"",1),1),IF(OR(F920="yes",G920="yes",H920="yes",I920="yes",J920="yes",K920="yes"="yes"),1,""))</f>
        <v/>
      </c>
    </row>
    <row r="921" spans="2:48" ht="36" thickBot="1" x14ac:dyDescent="0.4">
      <c r="B921" s="164">
        <v>1140</v>
      </c>
      <c r="C921" s="16" t="s">
        <v>3370</v>
      </c>
      <c r="D921" s="32" t="s">
        <v>1051</v>
      </c>
      <c r="E921" s="118"/>
      <c r="F921" s="119" t="s">
        <v>21</v>
      </c>
      <c r="G921" s="30" t="s">
        <v>21</v>
      </c>
      <c r="H921" s="30" t="s">
        <v>21</v>
      </c>
      <c r="I921" s="30" t="s">
        <v>128</v>
      </c>
      <c r="J921" s="30" t="s">
        <v>21</v>
      </c>
      <c r="K921" s="30" t="s">
        <v>128</v>
      </c>
      <c r="L921" s="22"/>
      <c r="M921" s="20"/>
      <c r="N921" s="20"/>
      <c r="O921" s="20"/>
      <c r="P921" s="20"/>
      <c r="Q921" s="20"/>
      <c r="R921" s="20"/>
      <c r="S921" s="120"/>
      <c r="T921" s="181" t="str">
        <f>Table3[[#This Row],[Column12]]</f>
        <v>Auto:</v>
      </c>
      <c r="U921" s="25"/>
      <c r="V921" s="51" t="str">
        <f>IF(Table3[[#This Row],[TagOrderMethod]]="Ratio:","plants per 1 tag",IF(Table3[[#This Row],[TagOrderMethod]]="tags included","",IF(Table3[[#This Row],[TagOrderMethod]]="Qty:","tags",IF(Table3[[#This Row],[TagOrderMethod]]="Auto:",IF(U921&lt;&gt;"","tags","")))))</f>
        <v/>
      </c>
      <c r="W921" s="17">
        <v>50</v>
      </c>
      <c r="X921" s="17" t="str">
        <f>IF(ISNUMBER(SEARCH("tag",Table3[[#This Row],[Notes]])), "Yes", "No")</f>
        <v>No</v>
      </c>
      <c r="Y921" s="17" t="str">
        <f>IF(Table3[[#This Row],[Column11]]="yes","tags included","Auto:")</f>
        <v>Auto:</v>
      </c>
      <c r="Z9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Row],[TagOrderMethod]]="Auto:",IF(U921&gt;0,U921,IF(COUNTBLANK(L921:S921)=8,"",(IF(Table3[[#This Row],[Column11]]&lt;&gt;"no",Table3[[#This Row],[Size]]*(SUM(Table3[[#This Row],[Date 1]:[Date 8]])),"")))),""))),(Table3[[#This Row],[Bundle]])),"")</f>
        <v/>
      </c>
      <c r="AB921" s="94" t="str">
        <f t="shared" si="15"/>
        <v/>
      </c>
      <c r="AC921" s="75"/>
      <c r="AD921" s="42"/>
      <c r="AE921" s="43"/>
      <c r="AF921" s="44"/>
      <c r="AG921" s="134" t="s">
        <v>21</v>
      </c>
      <c r="AH921" s="134" t="s">
        <v>21</v>
      </c>
      <c r="AI921" s="134" t="s">
        <v>21</v>
      </c>
      <c r="AJ921" s="134" t="s">
        <v>5252</v>
      </c>
      <c r="AK921" s="134" t="s">
        <v>21</v>
      </c>
      <c r="AL921" s="134" t="s">
        <v>263</v>
      </c>
      <c r="AM921" s="134" t="b">
        <f>IF(AND(Table3[[#This Row],[Column68]]=TRUE,COUNTBLANK(Table3[[#This Row],[Date 1]:[Date 8]])=8),TRUE,FALSE)</f>
        <v>0</v>
      </c>
      <c r="AN921" s="134" t="b">
        <f>COUNTIF(Table3[[#This Row],[512]:[51]],"yes")&gt;0</f>
        <v>0</v>
      </c>
      <c r="AO921" s="45" t="str">
        <f>IF(Table3[[#This Row],[512]]="yes",Table3[[#This Row],[Column1]],"")</f>
        <v/>
      </c>
      <c r="AP921" s="45" t="str">
        <f>IF(Table3[[#This Row],[250]]="yes",Table3[[#This Row],[Column1.5]],"")</f>
        <v/>
      </c>
      <c r="AQ921" s="45" t="str">
        <f>IF(Table3[[#This Row],[288]]="yes",Table3[[#This Row],[Column2]],"")</f>
        <v/>
      </c>
      <c r="AR921" s="45" t="str">
        <f>IF(Table3[[#This Row],[144]]="yes",Table3[[#This Row],[Column3]],"")</f>
        <v/>
      </c>
      <c r="AS921" s="45" t="str">
        <f>IF(Table3[[#This Row],[26]]="yes",Table3[[#This Row],[Column4]],"")</f>
        <v/>
      </c>
      <c r="AT921" s="45" t="str">
        <f>IF(Table3[[#This Row],[51]]="yes",Table3[[#This Row],[Column5]],"")</f>
        <v/>
      </c>
      <c r="AU921" s="29" t="str">
        <f>IF(COUNTBLANK(Table3[[#This Row],[Date 1]:[Date 8]])=7,IF(Table3[[#This Row],[Column9]]&lt;&gt;"",IF(SUM(L921:S921)&lt;&gt;0,Table3[[#This Row],[Column9]],""),""),(SUBSTITUTE(TRIM(SUBSTITUTE(AO921&amp;","&amp;AP921&amp;","&amp;AQ921&amp;","&amp;AR921&amp;","&amp;AS921&amp;","&amp;AT921&amp;",",","," "))," ",", ")))</f>
        <v/>
      </c>
      <c r="AV921" s="35" t="str">
        <f>IF(COUNTBLANK(L921:AC921)&lt;&gt;13,IF(Table3[[#This Row],[Comments]]="Please order in multiples of 20. Minimum order of 100.",IF(COUNTBLANK(Table3[[#This Row],[Date 1]:[Order]])=12,"",1),1),IF(OR(F921="yes",G921="yes",H921="yes",I921="yes",J921="yes",K921="yes"="yes"),1,""))</f>
        <v/>
      </c>
    </row>
    <row r="922" spans="2:48" ht="36" thickBot="1" x14ac:dyDescent="0.4">
      <c r="B922" s="164">
        <v>1145</v>
      </c>
      <c r="C922" s="16" t="s">
        <v>3370</v>
      </c>
      <c r="D922" s="32" t="s">
        <v>3405</v>
      </c>
      <c r="E922" s="118"/>
      <c r="F922" s="119" t="s">
        <v>21</v>
      </c>
      <c r="G922" s="30" t="s">
        <v>21</v>
      </c>
      <c r="H922" s="30" t="s">
        <v>21</v>
      </c>
      <c r="I922" s="30" t="s">
        <v>21</v>
      </c>
      <c r="J922" s="30" t="s">
        <v>21</v>
      </c>
      <c r="K922" s="30" t="s">
        <v>128</v>
      </c>
      <c r="L922" s="22"/>
      <c r="M922" s="20"/>
      <c r="N922" s="20"/>
      <c r="O922" s="20"/>
      <c r="P922" s="20"/>
      <c r="Q922" s="20"/>
      <c r="R922" s="20"/>
      <c r="S922" s="120"/>
      <c r="T922" s="181" t="str">
        <f>Table3[[#This Row],[Column12]]</f>
        <v>Auto:</v>
      </c>
      <c r="U922" s="25"/>
      <c r="V922" s="51" t="str">
        <f>IF(Table3[[#This Row],[TagOrderMethod]]="Ratio:","plants per 1 tag",IF(Table3[[#This Row],[TagOrderMethod]]="tags included","",IF(Table3[[#This Row],[TagOrderMethod]]="Qty:","tags",IF(Table3[[#This Row],[TagOrderMethod]]="Auto:",IF(U922&lt;&gt;"","tags","")))))</f>
        <v/>
      </c>
      <c r="W922" s="17">
        <v>50</v>
      </c>
      <c r="X922" s="17" t="str">
        <f>IF(ISNUMBER(SEARCH("tag",Table3[[#This Row],[Notes]])), "Yes", "No")</f>
        <v>No</v>
      </c>
      <c r="Y922" s="17" t="str">
        <f>IF(Table3[[#This Row],[Column11]]="yes","tags included","Auto:")</f>
        <v>Auto:</v>
      </c>
      <c r="Z9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Row],[TagOrderMethod]]="Auto:",IF(U922&gt;0,U922,IF(COUNTBLANK(L922:S922)=8,"",(IF(Table3[[#This Row],[Column11]]&lt;&gt;"no",Table3[[#This Row],[Size]]*(SUM(Table3[[#This Row],[Date 1]:[Date 8]])),"")))),""))),(Table3[[#This Row],[Bundle]])),"")</f>
        <v/>
      </c>
      <c r="AB922" s="94" t="str">
        <f t="shared" si="15"/>
        <v/>
      </c>
      <c r="AC922" s="75"/>
      <c r="AD922" s="42"/>
      <c r="AE922" s="43"/>
      <c r="AF922" s="44"/>
      <c r="AG922" s="134" t="s">
        <v>21</v>
      </c>
      <c r="AH922" s="134" t="s">
        <v>21</v>
      </c>
      <c r="AI922" s="134" t="s">
        <v>21</v>
      </c>
      <c r="AJ922" s="134" t="s">
        <v>21</v>
      </c>
      <c r="AK922" s="134" t="s">
        <v>21</v>
      </c>
      <c r="AL922" s="134" t="s">
        <v>262</v>
      </c>
      <c r="AM922" s="134" t="b">
        <f>IF(AND(Table3[[#This Row],[Column68]]=TRUE,COUNTBLANK(Table3[[#This Row],[Date 1]:[Date 8]])=8),TRUE,FALSE)</f>
        <v>0</v>
      </c>
      <c r="AN922" s="134" t="b">
        <f>COUNTIF(Table3[[#This Row],[512]:[51]],"yes")&gt;0</f>
        <v>0</v>
      </c>
      <c r="AO922" s="45" t="str">
        <f>IF(Table3[[#This Row],[512]]="yes",Table3[[#This Row],[Column1]],"")</f>
        <v/>
      </c>
      <c r="AP922" s="45" t="str">
        <f>IF(Table3[[#This Row],[250]]="yes",Table3[[#This Row],[Column1.5]],"")</f>
        <v/>
      </c>
      <c r="AQ922" s="45" t="str">
        <f>IF(Table3[[#This Row],[288]]="yes",Table3[[#This Row],[Column2]],"")</f>
        <v/>
      </c>
      <c r="AR922" s="45" t="str">
        <f>IF(Table3[[#This Row],[144]]="yes",Table3[[#This Row],[Column3]],"")</f>
        <v/>
      </c>
      <c r="AS922" s="45" t="str">
        <f>IF(Table3[[#This Row],[26]]="yes",Table3[[#This Row],[Column4]],"")</f>
        <v/>
      </c>
      <c r="AT922" s="45" t="str">
        <f>IF(Table3[[#This Row],[51]]="yes",Table3[[#This Row],[Column5]],"")</f>
        <v/>
      </c>
      <c r="AU922" s="29" t="str">
        <f>IF(COUNTBLANK(Table3[[#This Row],[Date 1]:[Date 8]])=7,IF(Table3[[#This Row],[Column9]]&lt;&gt;"",IF(SUM(L922:S922)&lt;&gt;0,Table3[[#This Row],[Column9]],""),""),(SUBSTITUTE(TRIM(SUBSTITUTE(AO922&amp;","&amp;AP922&amp;","&amp;AQ922&amp;","&amp;AR922&amp;","&amp;AS922&amp;","&amp;AT922&amp;",",","," "))," ",", ")))</f>
        <v/>
      </c>
      <c r="AV922" s="35" t="str">
        <f>IF(COUNTBLANK(L922:AC922)&lt;&gt;13,IF(Table3[[#This Row],[Comments]]="Please order in multiples of 20. Minimum order of 100.",IF(COUNTBLANK(Table3[[#This Row],[Date 1]:[Order]])=12,"",1),1),IF(OR(F922="yes",G922="yes",H922="yes",I922="yes",J922="yes",K922="yes"="yes"),1,""))</f>
        <v/>
      </c>
    </row>
    <row r="923" spans="2:48" ht="36" thickBot="1" x14ac:dyDescent="0.4">
      <c r="B923" s="164">
        <v>1150</v>
      </c>
      <c r="C923" s="16" t="s">
        <v>3370</v>
      </c>
      <c r="D923" s="32" t="s">
        <v>1052</v>
      </c>
      <c r="E923" s="118"/>
      <c r="F923" s="119" t="s">
        <v>21</v>
      </c>
      <c r="G923" s="30" t="s">
        <v>21</v>
      </c>
      <c r="H923" s="30" t="s">
        <v>21</v>
      </c>
      <c r="I923" s="30" t="s">
        <v>21</v>
      </c>
      <c r="J923" s="30" t="s">
        <v>21</v>
      </c>
      <c r="K923" s="30" t="s">
        <v>128</v>
      </c>
      <c r="L923" s="22"/>
      <c r="M923" s="20"/>
      <c r="N923" s="20"/>
      <c r="O923" s="20"/>
      <c r="P923" s="20"/>
      <c r="Q923" s="20"/>
      <c r="R923" s="20"/>
      <c r="S923" s="120"/>
      <c r="T923" s="181" t="str">
        <f>Table3[[#This Row],[Column12]]</f>
        <v>Auto:</v>
      </c>
      <c r="U923" s="25"/>
      <c r="V923" s="51" t="str">
        <f>IF(Table3[[#This Row],[TagOrderMethod]]="Ratio:","plants per 1 tag",IF(Table3[[#This Row],[TagOrderMethod]]="tags included","",IF(Table3[[#This Row],[TagOrderMethod]]="Qty:","tags",IF(Table3[[#This Row],[TagOrderMethod]]="Auto:",IF(U923&lt;&gt;"","tags","")))))</f>
        <v/>
      </c>
      <c r="W923" s="17">
        <v>50</v>
      </c>
      <c r="X923" s="17" t="str">
        <f>IF(ISNUMBER(SEARCH("tag",Table3[[#This Row],[Notes]])), "Yes", "No")</f>
        <v>No</v>
      </c>
      <c r="Y923" s="17" t="str">
        <f>IF(Table3[[#This Row],[Column11]]="yes","tags included","Auto:")</f>
        <v>Auto:</v>
      </c>
      <c r="Z9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Row],[TagOrderMethod]]="Auto:",IF(U923&gt;0,U923,IF(COUNTBLANK(L923:S923)=8,"",(IF(Table3[[#This Row],[Column11]]&lt;&gt;"no",Table3[[#This Row],[Size]]*(SUM(Table3[[#This Row],[Date 1]:[Date 8]])),"")))),""))),(Table3[[#This Row],[Bundle]])),"")</f>
        <v/>
      </c>
      <c r="AB923" s="94" t="str">
        <f t="shared" si="15"/>
        <v/>
      </c>
      <c r="AC923" s="75"/>
      <c r="AD923" s="42"/>
      <c r="AE923" s="43"/>
      <c r="AF923" s="44"/>
      <c r="AG923" s="134" t="s">
        <v>21</v>
      </c>
      <c r="AH923" s="134" t="s">
        <v>21</v>
      </c>
      <c r="AI923" s="134" t="s">
        <v>21</v>
      </c>
      <c r="AJ923" s="134" t="s">
        <v>21</v>
      </c>
      <c r="AK923" s="134" t="s">
        <v>21</v>
      </c>
      <c r="AL923" s="134" t="s">
        <v>261</v>
      </c>
      <c r="AM923" s="134" t="b">
        <f>IF(AND(Table3[[#This Row],[Column68]]=TRUE,COUNTBLANK(Table3[[#This Row],[Date 1]:[Date 8]])=8),TRUE,FALSE)</f>
        <v>0</v>
      </c>
      <c r="AN923" s="134" t="b">
        <f>COUNTIF(Table3[[#This Row],[512]:[51]],"yes")&gt;0</f>
        <v>0</v>
      </c>
      <c r="AO923" s="45" t="str">
        <f>IF(Table3[[#This Row],[512]]="yes",Table3[[#This Row],[Column1]],"")</f>
        <v/>
      </c>
      <c r="AP923" s="45" t="str">
        <f>IF(Table3[[#This Row],[250]]="yes",Table3[[#This Row],[Column1.5]],"")</f>
        <v/>
      </c>
      <c r="AQ923" s="45" t="str">
        <f>IF(Table3[[#This Row],[288]]="yes",Table3[[#This Row],[Column2]],"")</f>
        <v/>
      </c>
      <c r="AR923" s="45" t="str">
        <f>IF(Table3[[#This Row],[144]]="yes",Table3[[#This Row],[Column3]],"")</f>
        <v/>
      </c>
      <c r="AS923" s="45" t="str">
        <f>IF(Table3[[#This Row],[26]]="yes",Table3[[#This Row],[Column4]],"")</f>
        <v/>
      </c>
      <c r="AT923" s="45" t="str">
        <f>IF(Table3[[#This Row],[51]]="yes",Table3[[#This Row],[Column5]],"")</f>
        <v/>
      </c>
      <c r="AU923" s="29" t="str">
        <f>IF(COUNTBLANK(Table3[[#This Row],[Date 1]:[Date 8]])=7,IF(Table3[[#This Row],[Column9]]&lt;&gt;"",IF(SUM(L923:S923)&lt;&gt;0,Table3[[#This Row],[Column9]],""),""),(SUBSTITUTE(TRIM(SUBSTITUTE(AO923&amp;","&amp;AP923&amp;","&amp;AQ923&amp;","&amp;AR923&amp;","&amp;AS923&amp;","&amp;AT923&amp;",",","," "))," ",", ")))</f>
        <v/>
      </c>
      <c r="AV923" s="35" t="str">
        <f>IF(COUNTBLANK(L923:AC923)&lt;&gt;13,IF(Table3[[#This Row],[Comments]]="Please order in multiples of 20. Minimum order of 100.",IF(COUNTBLANK(Table3[[#This Row],[Date 1]:[Order]])=12,"",1),1),IF(OR(F923="yes",G923="yes",H923="yes",I923="yes",J923="yes",K923="yes"="yes"),1,""))</f>
        <v/>
      </c>
    </row>
    <row r="924" spans="2:48" ht="36" thickBot="1" x14ac:dyDescent="0.4">
      <c r="B924" s="164">
        <v>1155</v>
      </c>
      <c r="C924" s="16" t="s">
        <v>3370</v>
      </c>
      <c r="D924" s="32" t="s">
        <v>1053</v>
      </c>
      <c r="E924" s="118"/>
      <c r="F924" s="119" t="s">
        <v>21</v>
      </c>
      <c r="G924" s="30" t="s">
        <v>21</v>
      </c>
      <c r="H924" s="30" t="s">
        <v>21</v>
      </c>
      <c r="I924" s="30" t="s">
        <v>128</v>
      </c>
      <c r="J924" s="30" t="s">
        <v>21</v>
      </c>
      <c r="K924" s="30" t="s">
        <v>128</v>
      </c>
      <c r="L924" s="22"/>
      <c r="M924" s="20"/>
      <c r="N924" s="20"/>
      <c r="O924" s="20"/>
      <c r="P924" s="20"/>
      <c r="Q924" s="20"/>
      <c r="R924" s="20"/>
      <c r="S924" s="120"/>
      <c r="T924" s="181" t="str">
        <f>Table3[[#This Row],[Column12]]</f>
        <v>Auto:</v>
      </c>
      <c r="U924" s="25"/>
      <c r="V924" s="51" t="str">
        <f>IF(Table3[[#This Row],[TagOrderMethod]]="Ratio:","plants per 1 tag",IF(Table3[[#This Row],[TagOrderMethod]]="tags included","",IF(Table3[[#This Row],[TagOrderMethod]]="Qty:","tags",IF(Table3[[#This Row],[TagOrderMethod]]="Auto:",IF(U924&lt;&gt;"","tags","")))))</f>
        <v/>
      </c>
      <c r="W924" s="17">
        <v>50</v>
      </c>
      <c r="X924" s="17" t="str">
        <f>IF(ISNUMBER(SEARCH("tag",Table3[[#This Row],[Notes]])), "Yes", "No")</f>
        <v>No</v>
      </c>
      <c r="Y924" s="17" t="str">
        <f>IF(Table3[[#This Row],[Column11]]="yes","tags included","Auto:")</f>
        <v>Auto:</v>
      </c>
      <c r="Z9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Row],[TagOrderMethod]]="Auto:",IF(U924&gt;0,U924,IF(COUNTBLANK(L924:S924)=8,"",(IF(Table3[[#This Row],[Column11]]&lt;&gt;"no",Table3[[#This Row],[Size]]*(SUM(Table3[[#This Row],[Date 1]:[Date 8]])),"")))),""))),(Table3[[#This Row],[Bundle]])),"")</f>
        <v/>
      </c>
      <c r="AB924" s="94" t="str">
        <f t="shared" si="15"/>
        <v/>
      </c>
      <c r="AC924" s="75"/>
      <c r="AD924" s="42"/>
      <c r="AE924" s="43"/>
      <c r="AF924" s="44"/>
      <c r="AG924" s="134" t="s">
        <v>21</v>
      </c>
      <c r="AH924" s="134" t="s">
        <v>21</v>
      </c>
      <c r="AI924" s="134" t="s">
        <v>21</v>
      </c>
      <c r="AJ924" s="134" t="s">
        <v>3082</v>
      </c>
      <c r="AK924" s="134" t="s">
        <v>21</v>
      </c>
      <c r="AL924" s="134" t="s">
        <v>260</v>
      </c>
      <c r="AM924" s="134" t="b">
        <f>IF(AND(Table3[[#This Row],[Column68]]=TRUE,COUNTBLANK(Table3[[#This Row],[Date 1]:[Date 8]])=8),TRUE,FALSE)</f>
        <v>0</v>
      </c>
      <c r="AN924" s="134" t="b">
        <f>COUNTIF(Table3[[#This Row],[512]:[51]],"yes")&gt;0</f>
        <v>0</v>
      </c>
      <c r="AO924" s="45" t="str">
        <f>IF(Table3[[#This Row],[512]]="yes",Table3[[#This Row],[Column1]],"")</f>
        <v/>
      </c>
      <c r="AP924" s="45" t="str">
        <f>IF(Table3[[#This Row],[250]]="yes",Table3[[#This Row],[Column1.5]],"")</f>
        <v/>
      </c>
      <c r="AQ924" s="45" t="str">
        <f>IF(Table3[[#This Row],[288]]="yes",Table3[[#This Row],[Column2]],"")</f>
        <v/>
      </c>
      <c r="AR924" s="45" t="str">
        <f>IF(Table3[[#This Row],[144]]="yes",Table3[[#This Row],[Column3]],"")</f>
        <v/>
      </c>
      <c r="AS924" s="45" t="str">
        <f>IF(Table3[[#This Row],[26]]="yes",Table3[[#This Row],[Column4]],"")</f>
        <v/>
      </c>
      <c r="AT924" s="45" t="str">
        <f>IF(Table3[[#This Row],[51]]="yes",Table3[[#This Row],[Column5]],"")</f>
        <v/>
      </c>
      <c r="AU924" s="29" t="str">
        <f>IF(COUNTBLANK(Table3[[#This Row],[Date 1]:[Date 8]])=7,IF(Table3[[#This Row],[Column9]]&lt;&gt;"",IF(SUM(L924:S924)&lt;&gt;0,Table3[[#This Row],[Column9]],""),""),(SUBSTITUTE(TRIM(SUBSTITUTE(AO924&amp;","&amp;AP924&amp;","&amp;AQ924&amp;","&amp;AR924&amp;","&amp;AS924&amp;","&amp;AT924&amp;",",","," "))," ",", ")))</f>
        <v/>
      </c>
      <c r="AV924" s="35" t="str">
        <f>IF(COUNTBLANK(L924:AC924)&lt;&gt;13,IF(Table3[[#This Row],[Comments]]="Please order in multiples of 20. Minimum order of 100.",IF(COUNTBLANK(Table3[[#This Row],[Date 1]:[Order]])=12,"",1),1),IF(OR(F924="yes",G924="yes",H924="yes",I924="yes",J924="yes",K924="yes"="yes"),1,""))</f>
        <v/>
      </c>
    </row>
    <row r="925" spans="2:48" ht="36" thickBot="1" x14ac:dyDescent="0.4">
      <c r="B925" s="164">
        <v>1160</v>
      </c>
      <c r="C925" s="16" t="s">
        <v>3370</v>
      </c>
      <c r="D925" s="32" t="s">
        <v>1054</v>
      </c>
      <c r="E925" s="118"/>
      <c r="F925" s="119" t="s">
        <v>21</v>
      </c>
      <c r="G925" s="30" t="s">
        <v>21</v>
      </c>
      <c r="H925" s="30" t="s">
        <v>21</v>
      </c>
      <c r="I925" s="30" t="s">
        <v>21</v>
      </c>
      <c r="J925" s="30" t="s">
        <v>21</v>
      </c>
      <c r="K925" s="30" t="s">
        <v>128</v>
      </c>
      <c r="L925" s="22"/>
      <c r="M925" s="20"/>
      <c r="N925" s="20"/>
      <c r="O925" s="20"/>
      <c r="P925" s="20"/>
      <c r="Q925" s="20"/>
      <c r="R925" s="20"/>
      <c r="S925" s="120"/>
      <c r="T925" s="181" t="str">
        <f>Table3[[#This Row],[Column12]]</f>
        <v>Auto:</v>
      </c>
      <c r="U925" s="25"/>
      <c r="V925" s="51" t="str">
        <f>IF(Table3[[#This Row],[TagOrderMethod]]="Ratio:","plants per 1 tag",IF(Table3[[#This Row],[TagOrderMethod]]="tags included","",IF(Table3[[#This Row],[TagOrderMethod]]="Qty:","tags",IF(Table3[[#This Row],[TagOrderMethod]]="Auto:",IF(U925&lt;&gt;"","tags","")))))</f>
        <v/>
      </c>
      <c r="W925" s="17">
        <v>50</v>
      </c>
      <c r="X925" s="17" t="str">
        <f>IF(ISNUMBER(SEARCH("tag",Table3[[#This Row],[Notes]])), "Yes", "No")</f>
        <v>No</v>
      </c>
      <c r="Y925" s="17" t="str">
        <f>IF(Table3[[#This Row],[Column11]]="yes","tags included","Auto:")</f>
        <v>Auto:</v>
      </c>
      <c r="Z9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Row],[TagOrderMethod]]="Auto:",IF(U925&gt;0,U925,IF(COUNTBLANK(L925:S925)=8,"",(IF(Table3[[#This Row],[Column11]]&lt;&gt;"no",Table3[[#This Row],[Size]]*(SUM(Table3[[#This Row],[Date 1]:[Date 8]])),"")))),""))),(Table3[[#This Row],[Bundle]])),"")</f>
        <v/>
      </c>
      <c r="AB925" s="94" t="str">
        <f t="shared" si="15"/>
        <v/>
      </c>
      <c r="AC925" s="75"/>
      <c r="AD925" s="42"/>
      <c r="AE925" s="43"/>
      <c r="AF925" s="44"/>
      <c r="AG925" s="134" t="s">
        <v>21</v>
      </c>
      <c r="AH925" s="134" t="s">
        <v>21</v>
      </c>
      <c r="AI925" s="134" t="s">
        <v>21</v>
      </c>
      <c r="AJ925" s="134" t="s">
        <v>21</v>
      </c>
      <c r="AK925" s="134" t="s">
        <v>21</v>
      </c>
      <c r="AL925" s="134" t="s">
        <v>259</v>
      </c>
      <c r="AM925" s="134" t="b">
        <f>IF(AND(Table3[[#This Row],[Column68]]=TRUE,COUNTBLANK(Table3[[#This Row],[Date 1]:[Date 8]])=8),TRUE,FALSE)</f>
        <v>0</v>
      </c>
      <c r="AN925" s="134" t="b">
        <f>COUNTIF(Table3[[#This Row],[512]:[51]],"yes")&gt;0</f>
        <v>0</v>
      </c>
      <c r="AO925" s="45" t="str">
        <f>IF(Table3[[#This Row],[512]]="yes",Table3[[#This Row],[Column1]],"")</f>
        <v/>
      </c>
      <c r="AP925" s="45" t="str">
        <f>IF(Table3[[#This Row],[250]]="yes",Table3[[#This Row],[Column1.5]],"")</f>
        <v/>
      </c>
      <c r="AQ925" s="45" t="str">
        <f>IF(Table3[[#This Row],[288]]="yes",Table3[[#This Row],[Column2]],"")</f>
        <v/>
      </c>
      <c r="AR925" s="45" t="str">
        <f>IF(Table3[[#This Row],[144]]="yes",Table3[[#This Row],[Column3]],"")</f>
        <v/>
      </c>
      <c r="AS925" s="45" t="str">
        <f>IF(Table3[[#This Row],[26]]="yes",Table3[[#This Row],[Column4]],"")</f>
        <v/>
      </c>
      <c r="AT925" s="45" t="str">
        <f>IF(Table3[[#This Row],[51]]="yes",Table3[[#This Row],[Column5]],"")</f>
        <v/>
      </c>
      <c r="AU925" s="29" t="str">
        <f>IF(COUNTBLANK(Table3[[#This Row],[Date 1]:[Date 8]])=7,IF(Table3[[#This Row],[Column9]]&lt;&gt;"",IF(SUM(L925:S925)&lt;&gt;0,Table3[[#This Row],[Column9]],""),""),(SUBSTITUTE(TRIM(SUBSTITUTE(AO925&amp;","&amp;AP925&amp;","&amp;AQ925&amp;","&amp;AR925&amp;","&amp;AS925&amp;","&amp;AT925&amp;",",","," "))," ",", ")))</f>
        <v/>
      </c>
      <c r="AV925" s="35" t="str">
        <f>IF(COUNTBLANK(L925:AC925)&lt;&gt;13,IF(Table3[[#This Row],[Comments]]="Please order in multiples of 20. Minimum order of 100.",IF(COUNTBLANK(Table3[[#This Row],[Date 1]:[Order]])=12,"",1),1),IF(OR(F925="yes",G925="yes",H925="yes",I925="yes",J925="yes",K925="yes"="yes"),1,""))</f>
        <v/>
      </c>
    </row>
    <row r="926" spans="2:48" ht="36" thickBot="1" x14ac:dyDescent="0.4">
      <c r="B926" s="164">
        <v>1165</v>
      </c>
      <c r="C926" s="16" t="s">
        <v>3370</v>
      </c>
      <c r="D926" s="32" t="s">
        <v>2393</v>
      </c>
      <c r="E926" s="118"/>
      <c r="F926" s="119" t="s">
        <v>21</v>
      </c>
      <c r="G926" s="30" t="s">
        <v>21</v>
      </c>
      <c r="H926" s="30" t="s">
        <v>21</v>
      </c>
      <c r="I926" s="30" t="s">
        <v>21</v>
      </c>
      <c r="J926" s="30" t="s">
        <v>21</v>
      </c>
      <c r="K926" s="30" t="s">
        <v>128</v>
      </c>
      <c r="L926" s="22"/>
      <c r="M926" s="20"/>
      <c r="N926" s="20"/>
      <c r="O926" s="20"/>
      <c r="P926" s="20"/>
      <c r="Q926" s="20"/>
      <c r="R926" s="20"/>
      <c r="S926" s="120"/>
      <c r="T926" s="181" t="str">
        <f>Table3[[#This Row],[Column12]]</f>
        <v>Auto:</v>
      </c>
      <c r="U926" s="25"/>
      <c r="V926" s="51" t="str">
        <f>IF(Table3[[#This Row],[TagOrderMethod]]="Ratio:","plants per 1 tag",IF(Table3[[#This Row],[TagOrderMethod]]="tags included","",IF(Table3[[#This Row],[TagOrderMethod]]="Qty:","tags",IF(Table3[[#This Row],[TagOrderMethod]]="Auto:",IF(U926&lt;&gt;"","tags","")))))</f>
        <v/>
      </c>
      <c r="W926" s="17">
        <v>50</v>
      </c>
      <c r="X926" s="17" t="str">
        <f>IF(ISNUMBER(SEARCH("tag",Table3[[#This Row],[Notes]])), "Yes", "No")</f>
        <v>No</v>
      </c>
      <c r="Y926" s="17" t="str">
        <f>IF(Table3[[#This Row],[Column11]]="yes","tags included","Auto:")</f>
        <v>Auto:</v>
      </c>
      <c r="Z9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Row],[TagOrderMethod]]="Auto:",IF(U926&gt;0,U926,IF(COUNTBLANK(L926:S926)=8,"",(IF(Table3[[#This Row],[Column11]]&lt;&gt;"no",Table3[[#This Row],[Size]]*(SUM(Table3[[#This Row],[Date 1]:[Date 8]])),"")))),""))),(Table3[[#This Row],[Bundle]])),"")</f>
        <v/>
      </c>
      <c r="AB926" s="94" t="str">
        <f t="shared" si="15"/>
        <v/>
      </c>
      <c r="AC926" s="75"/>
      <c r="AD926" s="42"/>
      <c r="AE926" s="43"/>
      <c r="AF926" s="44"/>
      <c r="AG926" s="134" t="s">
        <v>21</v>
      </c>
      <c r="AH926" s="134" t="s">
        <v>21</v>
      </c>
      <c r="AI926" s="134" t="s">
        <v>21</v>
      </c>
      <c r="AJ926" s="134" t="s">
        <v>21</v>
      </c>
      <c r="AK926" s="134" t="s">
        <v>21</v>
      </c>
      <c r="AL926" s="134" t="s">
        <v>258</v>
      </c>
      <c r="AM926" s="134" t="b">
        <f>IF(AND(Table3[[#This Row],[Column68]]=TRUE,COUNTBLANK(Table3[[#This Row],[Date 1]:[Date 8]])=8),TRUE,FALSE)</f>
        <v>0</v>
      </c>
      <c r="AN926" s="134" t="b">
        <f>COUNTIF(Table3[[#This Row],[512]:[51]],"yes")&gt;0</f>
        <v>0</v>
      </c>
      <c r="AO926" s="45" t="str">
        <f>IF(Table3[[#This Row],[512]]="yes",Table3[[#This Row],[Column1]],"")</f>
        <v/>
      </c>
      <c r="AP926" s="45" t="str">
        <f>IF(Table3[[#This Row],[250]]="yes",Table3[[#This Row],[Column1.5]],"")</f>
        <v/>
      </c>
      <c r="AQ926" s="45" t="str">
        <f>IF(Table3[[#This Row],[288]]="yes",Table3[[#This Row],[Column2]],"")</f>
        <v/>
      </c>
      <c r="AR926" s="45" t="str">
        <f>IF(Table3[[#This Row],[144]]="yes",Table3[[#This Row],[Column3]],"")</f>
        <v/>
      </c>
      <c r="AS926" s="45" t="str">
        <f>IF(Table3[[#This Row],[26]]="yes",Table3[[#This Row],[Column4]],"")</f>
        <v/>
      </c>
      <c r="AT926" s="45" t="str">
        <f>IF(Table3[[#This Row],[51]]="yes",Table3[[#This Row],[Column5]],"")</f>
        <v/>
      </c>
      <c r="AU926" s="29" t="str">
        <f>IF(COUNTBLANK(Table3[[#This Row],[Date 1]:[Date 8]])=7,IF(Table3[[#This Row],[Column9]]&lt;&gt;"",IF(SUM(L926:S926)&lt;&gt;0,Table3[[#This Row],[Column9]],""),""),(SUBSTITUTE(TRIM(SUBSTITUTE(AO926&amp;","&amp;AP926&amp;","&amp;AQ926&amp;","&amp;AR926&amp;","&amp;AS926&amp;","&amp;AT926&amp;",",","," "))," ",", ")))</f>
        <v/>
      </c>
      <c r="AV926" s="35" t="str">
        <f>IF(COUNTBLANK(L926:AC926)&lt;&gt;13,IF(Table3[[#This Row],[Comments]]="Please order in multiples of 20. Minimum order of 100.",IF(COUNTBLANK(Table3[[#This Row],[Date 1]:[Order]])=12,"",1),1),IF(OR(F926="yes",G926="yes",H926="yes",I926="yes",J926="yes",K926="yes"="yes"),1,""))</f>
        <v/>
      </c>
    </row>
    <row r="927" spans="2:48" ht="36" thickBot="1" x14ac:dyDescent="0.4">
      <c r="B927" s="164">
        <v>1170</v>
      </c>
      <c r="C927" s="16" t="s">
        <v>3370</v>
      </c>
      <c r="D927" s="32" t="s">
        <v>3406</v>
      </c>
      <c r="E927" s="118"/>
      <c r="F927" s="119" t="s">
        <v>21</v>
      </c>
      <c r="G927" s="30" t="s">
        <v>21</v>
      </c>
      <c r="H927" s="30" t="s">
        <v>21</v>
      </c>
      <c r="I927" s="30" t="s">
        <v>21</v>
      </c>
      <c r="J927" s="30" t="s">
        <v>21</v>
      </c>
      <c r="K927" s="30" t="s">
        <v>128</v>
      </c>
      <c r="L927" s="22"/>
      <c r="M927" s="20"/>
      <c r="N927" s="20"/>
      <c r="O927" s="20"/>
      <c r="P927" s="20"/>
      <c r="Q927" s="20"/>
      <c r="R927" s="20"/>
      <c r="S927" s="120"/>
      <c r="T927" s="181" t="str">
        <f>Table3[[#This Row],[Column12]]</f>
        <v>Auto:</v>
      </c>
      <c r="U927" s="25"/>
      <c r="V927" s="51" t="str">
        <f>IF(Table3[[#This Row],[TagOrderMethod]]="Ratio:","plants per 1 tag",IF(Table3[[#This Row],[TagOrderMethod]]="tags included","",IF(Table3[[#This Row],[TagOrderMethod]]="Qty:","tags",IF(Table3[[#This Row],[TagOrderMethod]]="Auto:",IF(U927&lt;&gt;"","tags","")))))</f>
        <v/>
      </c>
      <c r="W927" s="17">
        <v>50</v>
      </c>
      <c r="X927" s="17" t="str">
        <f>IF(ISNUMBER(SEARCH("tag",Table3[[#This Row],[Notes]])), "Yes", "No")</f>
        <v>No</v>
      </c>
      <c r="Y927" s="17" t="str">
        <f>IF(Table3[[#This Row],[Column11]]="yes","tags included","Auto:")</f>
        <v>Auto:</v>
      </c>
      <c r="Z9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Row],[TagOrderMethod]]="Auto:",IF(U927&gt;0,U927,IF(COUNTBLANK(L927:S927)=8,"",(IF(Table3[[#This Row],[Column11]]&lt;&gt;"no",Table3[[#This Row],[Size]]*(SUM(Table3[[#This Row],[Date 1]:[Date 8]])),"")))),""))),(Table3[[#This Row],[Bundle]])),"")</f>
        <v/>
      </c>
      <c r="AB927" s="94" t="str">
        <f t="shared" si="15"/>
        <v/>
      </c>
      <c r="AC927" s="75"/>
      <c r="AD927" s="42"/>
      <c r="AE927" s="43"/>
      <c r="AF927" s="44"/>
      <c r="AG927" s="134" t="s">
        <v>21</v>
      </c>
      <c r="AH927" s="134" t="s">
        <v>21</v>
      </c>
      <c r="AI927" s="134" t="s">
        <v>21</v>
      </c>
      <c r="AJ927" s="134" t="s">
        <v>21</v>
      </c>
      <c r="AK927" s="134" t="s">
        <v>21</v>
      </c>
      <c r="AL927" s="134" t="s">
        <v>2099</v>
      </c>
      <c r="AM927" s="134" t="b">
        <f>IF(AND(Table3[[#This Row],[Column68]]=TRUE,COUNTBLANK(Table3[[#This Row],[Date 1]:[Date 8]])=8),TRUE,FALSE)</f>
        <v>0</v>
      </c>
      <c r="AN927" s="134" t="b">
        <f>COUNTIF(Table3[[#This Row],[512]:[51]],"yes")&gt;0</f>
        <v>0</v>
      </c>
      <c r="AO927" s="45" t="str">
        <f>IF(Table3[[#This Row],[512]]="yes",Table3[[#This Row],[Column1]],"")</f>
        <v/>
      </c>
      <c r="AP927" s="45" t="str">
        <f>IF(Table3[[#This Row],[250]]="yes",Table3[[#This Row],[Column1.5]],"")</f>
        <v/>
      </c>
      <c r="AQ927" s="45" t="str">
        <f>IF(Table3[[#This Row],[288]]="yes",Table3[[#This Row],[Column2]],"")</f>
        <v/>
      </c>
      <c r="AR927" s="45" t="str">
        <f>IF(Table3[[#This Row],[144]]="yes",Table3[[#This Row],[Column3]],"")</f>
        <v/>
      </c>
      <c r="AS927" s="45" t="str">
        <f>IF(Table3[[#This Row],[26]]="yes",Table3[[#This Row],[Column4]],"")</f>
        <v/>
      </c>
      <c r="AT927" s="45" t="str">
        <f>IF(Table3[[#This Row],[51]]="yes",Table3[[#This Row],[Column5]],"")</f>
        <v/>
      </c>
      <c r="AU927" s="29" t="str">
        <f>IF(COUNTBLANK(Table3[[#This Row],[Date 1]:[Date 8]])=7,IF(Table3[[#This Row],[Column9]]&lt;&gt;"",IF(SUM(L927:S927)&lt;&gt;0,Table3[[#This Row],[Column9]],""),""),(SUBSTITUTE(TRIM(SUBSTITUTE(AO927&amp;","&amp;AP927&amp;","&amp;AQ927&amp;","&amp;AR927&amp;","&amp;AS927&amp;","&amp;AT927&amp;",",","," "))," ",", ")))</f>
        <v/>
      </c>
      <c r="AV927" s="35" t="str">
        <f>IF(COUNTBLANK(L927:AC927)&lt;&gt;13,IF(Table3[[#This Row],[Comments]]="Please order in multiples of 20. Minimum order of 100.",IF(COUNTBLANK(Table3[[#This Row],[Date 1]:[Order]])=12,"",1),1),IF(OR(F927="yes",G927="yes",H927="yes",I927="yes",J927="yes",K927="yes"="yes"),1,""))</f>
        <v/>
      </c>
    </row>
    <row r="928" spans="2:48" ht="36" thickBot="1" x14ac:dyDescent="0.4">
      <c r="B928" s="164">
        <v>1175</v>
      </c>
      <c r="C928" s="16" t="s">
        <v>3370</v>
      </c>
      <c r="D928" s="32" t="s">
        <v>3407</v>
      </c>
      <c r="E928" s="118"/>
      <c r="F928" s="119" t="s">
        <v>21</v>
      </c>
      <c r="G928" s="30" t="s">
        <v>21</v>
      </c>
      <c r="H928" s="30" t="s">
        <v>21</v>
      </c>
      <c r="I928" s="30" t="s">
        <v>21</v>
      </c>
      <c r="J928" s="30" t="s">
        <v>21</v>
      </c>
      <c r="K928" s="30" t="s">
        <v>128</v>
      </c>
      <c r="L928" s="22"/>
      <c r="M928" s="20"/>
      <c r="N928" s="20"/>
      <c r="O928" s="20"/>
      <c r="P928" s="20"/>
      <c r="Q928" s="20"/>
      <c r="R928" s="20"/>
      <c r="S928" s="120"/>
      <c r="T928" s="181" t="str">
        <f>Table3[[#This Row],[Column12]]</f>
        <v>Auto:</v>
      </c>
      <c r="U928" s="25"/>
      <c r="V928" s="51" t="str">
        <f>IF(Table3[[#This Row],[TagOrderMethod]]="Ratio:","plants per 1 tag",IF(Table3[[#This Row],[TagOrderMethod]]="tags included","",IF(Table3[[#This Row],[TagOrderMethod]]="Qty:","tags",IF(Table3[[#This Row],[TagOrderMethod]]="Auto:",IF(U928&lt;&gt;"","tags","")))))</f>
        <v/>
      </c>
      <c r="W928" s="17">
        <v>50</v>
      </c>
      <c r="X928" s="17" t="str">
        <f>IF(ISNUMBER(SEARCH("tag",Table3[[#This Row],[Notes]])), "Yes", "No")</f>
        <v>No</v>
      </c>
      <c r="Y928" s="17" t="str">
        <f>IF(Table3[[#This Row],[Column11]]="yes","tags included","Auto:")</f>
        <v>Auto:</v>
      </c>
      <c r="Z9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Row],[TagOrderMethod]]="Auto:",IF(U928&gt;0,U928,IF(COUNTBLANK(L928:S928)=8,"",(IF(Table3[[#This Row],[Column11]]&lt;&gt;"no",Table3[[#This Row],[Size]]*(SUM(Table3[[#This Row],[Date 1]:[Date 8]])),"")))),""))),(Table3[[#This Row],[Bundle]])),"")</f>
        <v/>
      </c>
      <c r="AB928" s="94" t="str">
        <f t="shared" si="15"/>
        <v/>
      </c>
      <c r="AC928" s="75"/>
      <c r="AD928" s="42"/>
      <c r="AE928" s="43"/>
      <c r="AF928" s="44"/>
      <c r="AG928" s="134" t="s">
        <v>21</v>
      </c>
      <c r="AH928" s="134" t="s">
        <v>21</v>
      </c>
      <c r="AI928" s="134" t="s">
        <v>21</v>
      </c>
      <c r="AJ928" s="134" t="s">
        <v>21</v>
      </c>
      <c r="AK928" s="134" t="s">
        <v>21</v>
      </c>
      <c r="AL928" s="134" t="s">
        <v>2100</v>
      </c>
      <c r="AM928" s="134" t="b">
        <f>IF(AND(Table3[[#This Row],[Column68]]=TRUE,COUNTBLANK(Table3[[#This Row],[Date 1]:[Date 8]])=8),TRUE,FALSE)</f>
        <v>0</v>
      </c>
      <c r="AN928" s="134" t="b">
        <f>COUNTIF(Table3[[#This Row],[512]:[51]],"yes")&gt;0</f>
        <v>0</v>
      </c>
      <c r="AO928" s="45" t="str">
        <f>IF(Table3[[#This Row],[512]]="yes",Table3[[#This Row],[Column1]],"")</f>
        <v/>
      </c>
      <c r="AP928" s="45" t="str">
        <f>IF(Table3[[#This Row],[250]]="yes",Table3[[#This Row],[Column1.5]],"")</f>
        <v/>
      </c>
      <c r="AQ928" s="45" t="str">
        <f>IF(Table3[[#This Row],[288]]="yes",Table3[[#This Row],[Column2]],"")</f>
        <v/>
      </c>
      <c r="AR928" s="45" t="str">
        <f>IF(Table3[[#This Row],[144]]="yes",Table3[[#This Row],[Column3]],"")</f>
        <v/>
      </c>
      <c r="AS928" s="45" t="str">
        <f>IF(Table3[[#This Row],[26]]="yes",Table3[[#This Row],[Column4]],"")</f>
        <v/>
      </c>
      <c r="AT928" s="45" t="str">
        <f>IF(Table3[[#This Row],[51]]="yes",Table3[[#This Row],[Column5]],"")</f>
        <v/>
      </c>
      <c r="AU928" s="29" t="str">
        <f>IF(COUNTBLANK(Table3[[#This Row],[Date 1]:[Date 8]])=7,IF(Table3[[#This Row],[Column9]]&lt;&gt;"",IF(SUM(L928:S928)&lt;&gt;0,Table3[[#This Row],[Column9]],""),""),(SUBSTITUTE(TRIM(SUBSTITUTE(AO928&amp;","&amp;AP928&amp;","&amp;AQ928&amp;","&amp;AR928&amp;","&amp;AS928&amp;","&amp;AT928&amp;",",","," "))," ",", ")))</f>
        <v/>
      </c>
      <c r="AV928" s="35" t="str">
        <f>IF(COUNTBLANK(L928:AC928)&lt;&gt;13,IF(Table3[[#This Row],[Comments]]="Please order in multiples of 20. Minimum order of 100.",IF(COUNTBLANK(Table3[[#This Row],[Date 1]:[Order]])=12,"",1),1),IF(OR(F928="yes",G928="yes",H928="yes",I928="yes",J928="yes",K928="yes"="yes"),1,""))</f>
        <v/>
      </c>
    </row>
    <row r="929" spans="2:48" ht="36" thickBot="1" x14ac:dyDescent="0.4">
      <c r="B929" s="164">
        <v>1180</v>
      </c>
      <c r="C929" s="16" t="s">
        <v>3370</v>
      </c>
      <c r="D929" s="32" t="s">
        <v>2394</v>
      </c>
      <c r="E929" s="118"/>
      <c r="F929" s="119" t="s">
        <v>21</v>
      </c>
      <c r="G929" s="30" t="s">
        <v>21</v>
      </c>
      <c r="H929" s="30" t="s">
        <v>21</v>
      </c>
      <c r="I929" s="30" t="s">
        <v>128</v>
      </c>
      <c r="J929" s="30" t="s">
        <v>21</v>
      </c>
      <c r="K929" s="30" t="s">
        <v>128</v>
      </c>
      <c r="L929" s="22"/>
      <c r="M929" s="20"/>
      <c r="N929" s="20"/>
      <c r="O929" s="20"/>
      <c r="P929" s="20"/>
      <c r="Q929" s="20"/>
      <c r="R929" s="20"/>
      <c r="S929" s="120"/>
      <c r="T929" s="181" t="str">
        <f>Table3[[#This Row],[Column12]]</f>
        <v>Auto:</v>
      </c>
      <c r="U929" s="25"/>
      <c r="V929" s="51" t="str">
        <f>IF(Table3[[#This Row],[TagOrderMethod]]="Ratio:","plants per 1 tag",IF(Table3[[#This Row],[TagOrderMethod]]="tags included","",IF(Table3[[#This Row],[TagOrderMethod]]="Qty:","tags",IF(Table3[[#This Row],[TagOrderMethod]]="Auto:",IF(U929&lt;&gt;"","tags","")))))</f>
        <v/>
      </c>
      <c r="W929" s="17">
        <v>50</v>
      </c>
      <c r="X929" s="17" t="str">
        <f>IF(ISNUMBER(SEARCH("tag",Table3[[#This Row],[Notes]])), "Yes", "No")</f>
        <v>No</v>
      </c>
      <c r="Y929" s="17" t="str">
        <f>IF(Table3[[#This Row],[Column11]]="yes","tags included","Auto:")</f>
        <v>Auto:</v>
      </c>
      <c r="Z9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Row],[TagOrderMethod]]="Auto:",IF(U929&gt;0,U929,IF(COUNTBLANK(L929:S929)=8,"",(IF(Table3[[#This Row],[Column11]]&lt;&gt;"no",Table3[[#This Row],[Size]]*(SUM(Table3[[#This Row],[Date 1]:[Date 8]])),"")))),""))),(Table3[[#This Row],[Bundle]])),"")</f>
        <v/>
      </c>
      <c r="AB929" s="94" t="str">
        <f t="shared" si="15"/>
        <v/>
      </c>
      <c r="AC929" s="75"/>
      <c r="AD929" s="42"/>
      <c r="AE929" s="43"/>
      <c r="AF929" s="44"/>
      <c r="AG929" s="134" t="s">
        <v>21</v>
      </c>
      <c r="AH929" s="134" t="s">
        <v>21</v>
      </c>
      <c r="AI929" s="134" t="s">
        <v>21</v>
      </c>
      <c r="AJ929" s="134" t="s">
        <v>5253</v>
      </c>
      <c r="AK929" s="134" t="s">
        <v>21</v>
      </c>
      <c r="AL929" s="134" t="s">
        <v>2101</v>
      </c>
      <c r="AM929" s="134" t="b">
        <f>IF(AND(Table3[[#This Row],[Column68]]=TRUE,COUNTBLANK(Table3[[#This Row],[Date 1]:[Date 8]])=8),TRUE,FALSE)</f>
        <v>0</v>
      </c>
      <c r="AN929" s="134" t="b">
        <f>COUNTIF(Table3[[#This Row],[512]:[51]],"yes")&gt;0</f>
        <v>0</v>
      </c>
      <c r="AO929" s="45" t="str">
        <f>IF(Table3[[#This Row],[512]]="yes",Table3[[#This Row],[Column1]],"")</f>
        <v/>
      </c>
      <c r="AP929" s="45" t="str">
        <f>IF(Table3[[#This Row],[250]]="yes",Table3[[#This Row],[Column1.5]],"")</f>
        <v/>
      </c>
      <c r="AQ929" s="45" t="str">
        <f>IF(Table3[[#This Row],[288]]="yes",Table3[[#This Row],[Column2]],"")</f>
        <v/>
      </c>
      <c r="AR929" s="45" t="str">
        <f>IF(Table3[[#This Row],[144]]="yes",Table3[[#This Row],[Column3]],"")</f>
        <v/>
      </c>
      <c r="AS929" s="45" t="str">
        <f>IF(Table3[[#This Row],[26]]="yes",Table3[[#This Row],[Column4]],"")</f>
        <v/>
      </c>
      <c r="AT929" s="45" t="str">
        <f>IF(Table3[[#This Row],[51]]="yes",Table3[[#This Row],[Column5]],"")</f>
        <v/>
      </c>
      <c r="AU929" s="29" t="str">
        <f>IF(COUNTBLANK(Table3[[#This Row],[Date 1]:[Date 8]])=7,IF(Table3[[#This Row],[Column9]]&lt;&gt;"",IF(SUM(L929:S929)&lt;&gt;0,Table3[[#This Row],[Column9]],""),""),(SUBSTITUTE(TRIM(SUBSTITUTE(AO929&amp;","&amp;AP929&amp;","&amp;AQ929&amp;","&amp;AR929&amp;","&amp;AS929&amp;","&amp;AT929&amp;",",","," "))," ",", ")))</f>
        <v/>
      </c>
      <c r="AV929" s="35" t="str">
        <f>IF(COUNTBLANK(L929:AC929)&lt;&gt;13,IF(Table3[[#This Row],[Comments]]="Please order in multiples of 20. Minimum order of 100.",IF(COUNTBLANK(Table3[[#This Row],[Date 1]:[Order]])=12,"",1),1),IF(OR(F929="yes",G929="yes",H929="yes",I929="yes",J929="yes",K929="yes"="yes"),1,""))</f>
        <v/>
      </c>
    </row>
    <row r="930" spans="2:48" ht="36" thickBot="1" x14ac:dyDescent="0.4">
      <c r="B930" s="164">
        <v>1185</v>
      </c>
      <c r="C930" s="16" t="s">
        <v>3370</v>
      </c>
      <c r="D930" s="32" t="s">
        <v>2395</v>
      </c>
      <c r="E930" s="118"/>
      <c r="F930" s="119" t="s">
        <v>21</v>
      </c>
      <c r="G930" s="30" t="s">
        <v>21</v>
      </c>
      <c r="H930" s="30" t="s">
        <v>21</v>
      </c>
      <c r="I930" s="30" t="s">
        <v>128</v>
      </c>
      <c r="J930" s="30" t="s">
        <v>21</v>
      </c>
      <c r="K930" s="30" t="s">
        <v>128</v>
      </c>
      <c r="L930" s="22"/>
      <c r="M930" s="20"/>
      <c r="N930" s="20"/>
      <c r="O930" s="20"/>
      <c r="P930" s="20"/>
      <c r="Q930" s="20"/>
      <c r="R930" s="20"/>
      <c r="S930" s="120"/>
      <c r="T930" s="181" t="str">
        <f>Table3[[#This Row],[Column12]]</f>
        <v>Auto:</v>
      </c>
      <c r="U930" s="25"/>
      <c r="V930" s="51" t="str">
        <f>IF(Table3[[#This Row],[TagOrderMethod]]="Ratio:","plants per 1 tag",IF(Table3[[#This Row],[TagOrderMethod]]="tags included","",IF(Table3[[#This Row],[TagOrderMethod]]="Qty:","tags",IF(Table3[[#This Row],[TagOrderMethod]]="Auto:",IF(U930&lt;&gt;"","tags","")))))</f>
        <v/>
      </c>
      <c r="W930" s="17">
        <v>50</v>
      </c>
      <c r="X930" s="17" t="str">
        <f>IF(ISNUMBER(SEARCH("tag",Table3[[#This Row],[Notes]])), "Yes", "No")</f>
        <v>No</v>
      </c>
      <c r="Y930" s="17" t="str">
        <f>IF(Table3[[#This Row],[Column11]]="yes","tags included","Auto:")</f>
        <v>Auto:</v>
      </c>
      <c r="Z9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Row],[TagOrderMethod]]="Auto:",IF(U930&gt;0,U930,IF(COUNTBLANK(L930:S930)=8,"",(IF(Table3[[#This Row],[Column11]]&lt;&gt;"no",Table3[[#This Row],[Size]]*(SUM(Table3[[#This Row],[Date 1]:[Date 8]])),"")))),""))),(Table3[[#This Row],[Bundle]])),"")</f>
        <v/>
      </c>
      <c r="AB930" s="94" t="str">
        <f t="shared" si="15"/>
        <v/>
      </c>
      <c r="AC930" s="75"/>
      <c r="AD930" s="42"/>
      <c r="AE930" s="43"/>
      <c r="AF930" s="44"/>
      <c r="AG930" s="134" t="s">
        <v>21</v>
      </c>
      <c r="AH930" s="134" t="s">
        <v>21</v>
      </c>
      <c r="AI930" s="134" t="s">
        <v>21</v>
      </c>
      <c r="AJ930" s="134" t="s">
        <v>5254</v>
      </c>
      <c r="AK930" s="134" t="s">
        <v>21</v>
      </c>
      <c r="AL930" s="134" t="s">
        <v>1498</v>
      </c>
      <c r="AM930" s="134" t="b">
        <f>IF(AND(Table3[[#This Row],[Column68]]=TRUE,COUNTBLANK(Table3[[#This Row],[Date 1]:[Date 8]])=8),TRUE,FALSE)</f>
        <v>0</v>
      </c>
      <c r="AN930" s="134" t="b">
        <f>COUNTIF(Table3[[#This Row],[512]:[51]],"yes")&gt;0</f>
        <v>0</v>
      </c>
      <c r="AO930" s="45" t="str">
        <f>IF(Table3[[#This Row],[512]]="yes",Table3[[#This Row],[Column1]],"")</f>
        <v/>
      </c>
      <c r="AP930" s="45" t="str">
        <f>IF(Table3[[#This Row],[250]]="yes",Table3[[#This Row],[Column1.5]],"")</f>
        <v/>
      </c>
      <c r="AQ930" s="45" t="str">
        <f>IF(Table3[[#This Row],[288]]="yes",Table3[[#This Row],[Column2]],"")</f>
        <v/>
      </c>
      <c r="AR930" s="45" t="str">
        <f>IF(Table3[[#This Row],[144]]="yes",Table3[[#This Row],[Column3]],"")</f>
        <v/>
      </c>
      <c r="AS930" s="45" t="str">
        <f>IF(Table3[[#This Row],[26]]="yes",Table3[[#This Row],[Column4]],"")</f>
        <v/>
      </c>
      <c r="AT930" s="45" t="str">
        <f>IF(Table3[[#This Row],[51]]="yes",Table3[[#This Row],[Column5]],"")</f>
        <v/>
      </c>
      <c r="AU930" s="29" t="str">
        <f>IF(COUNTBLANK(Table3[[#This Row],[Date 1]:[Date 8]])=7,IF(Table3[[#This Row],[Column9]]&lt;&gt;"",IF(SUM(L930:S930)&lt;&gt;0,Table3[[#This Row],[Column9]],""),""),(SUBSTITUTE(TRIM(SUBSTITUTE(AO930&amp;","&amp;AP930&amp;","&amp;AQ930&amp;","&amp;AR930&amp;","&amp;AS930&amp;","&amp;AT930&amp;",",","," "))," ",", ")))</f>
        <v/>
      </c>
      <c r="AV930" s="35" t="str">
        <f>IF(COUNTBLANK(L930:AC930)&lt;&gt;13,IF(Table3[[#This Row],[Comments]]="Please order in multiples of 20. Minimum order of 100.",IF(COUNTBLANK(Table3[[#This Row],[Date 1]:[Order]])=12,"",1),1),IF(OR(F930="yes",G930="yes",H930="yes",I930="yes",J930="yes",K930="yes"="yes"),1,""))</f>
        <v/>
      </c>
    </row>
    <row r="931" spans="2:48" ht="36" thickBot="1" x14ac:dyDescent="0.4">
      <c r="B931" s="164">
        <v>1190</v>
      </c>
      <c r="C931" s="16" t="s">
        <v>3370</v>
      </c>
      <c r="D931" s="32" t="s">
        <v>547</v>
      </c>
      <c r="E931" s="118"/>
      <c r="F931" s="119" t="s">
        <v>21</v>
      </c>
      <c r="G931" s="30" t="s">
        <v>21</v>
      </c>
      <c r="H931" s="30" t="s">
        <v>21</v>
      </c>
      <c r="I931" s="30" t="s">
        <v>128</v>
      </c>
      <c r="J931" s="30" t="s">
        <v>21</v>
      </c>
      <c r="K931" s="30" t="s">
        <v>128</v>
      </c>
      <c r="L931" s="22"/>
      <c r="M931" s="20"/>
      <c r="N931" s="20"/>
      <c r="O931" s="20"/>
      <c r="P931" s="20"/>
      <c r="Q931" s="20"/>
      <c r="R931" s="20"/>
      <c r="S931" s="120"/>
      <c r="T931" s="181" t="str">
        <f>Table3[[#This Row],[Column12]]</f>
        <v>Auto:</v>
      </c>
      <c r="U931" s="25"/>
      <c r="V931" s="51" t="str">
        <f>IF(Table3[[#This Row],[TagOrderMethod]]="Ratio:","plants per 1 tag",IF(Table3[[#This Row],[TagOrderMethod]]="tags included","",IF(Table3[[#This Row],[TagOrderMethod]]="Qty:","tags",IF(Table3[[#This Row],[TagOrderMethod]]="Auto:",IF(U931&lt;&gt;"","tags","")))))</f>
        <v/>
      </c>
      <c r="W931" s="17">
        <v>50</v>
      </c>
      <c r="X931" s="17" t="str">
        <f>IF(ISNUMBER(SEARCH("tag",Table3[[#This Row],[Notes]])), "Yes", "No")</f>
        <v>No</v>
      </c>
      <c r="Y931" s="17" t="str">
        <f>IF(Table3[[#This Row],[Column11]]="yes","tags included","Auto:")</f>
        <v>Auto:</v>
      </c>
      <c r="Z9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Row],[TagOrderMethod]]="Auto:",IF(U931&gt;0,U931,IF(COUNTBLANK(L931:S931)=8,"",(IF(Table3[[#This Row],[Column11]]&lt;&gt;"no",Table3[[#This Row],[Size]]*(SUM(Table3[[#This Row],[Date 1]:[Date 8]])),"")))),""))),(Table3[[#This Row],[Bundle]])),"")</f>
        <v/>
      </c>
      <c r="AB931" s="94" t="str">
        <f t="shared" si="15"/>
        <v/>
      </c>
      <c r="AC931" s="75"/>
      <c r="AD931" s="42"/>
      <c r="AE931" s="43"/>
      <c r="AF931" s="44"/>
      <c r="AG931" s="134" t="s">
        <v>21</v>
      </c>
      <c r="AH931" s="134" t="s">
        <v>21</v>
      </c>
      <c r="AI931" s="134" t="s">
        <v>21</v>
      </c>
      <c r="AJ931" s="134" t="s">
        <v>5255</v>
      </c>
      <c r="AK931" s="134" t="s">
        <v>21</v>
      </c>
      <c r="AL931" s="134" t="s">
        <v>1499</v>
      </c>
      <c r="AM931" s="134" t="b">
        <f>IF(AND(Table3[[#This Row],[Column68]]=TRUE,COUNTBLANK(Table3[[#This Row],[Date 1]:[Date 8]])=8),TRUE,FALSE)</f>
        <v>0</v>
      </c>
      <c r="AN931" s="134" t="b">
        <f>COUNTIF(Table3[[#This Row],[512]:[51]],"yes")&gt;0</f>
        <v>0</v>
      </c>
      <c r="AO931" s="45" t="str">
        <f>IF(Table3[[#This Row],[512]]="yes",Table3[[#This Row],[Column1]],"")</f>
        <v/>
      </c>
      <c r="AP931" s="45" t="str">
        <f>IF(Table3[[#This Row],[250]]="yes",Table3[[#This Row],[Column1.5]],"")</f>
        <v/>
      </c>
      <c r="AQ931" s="45" t="str">
        <f>IF(Table3[[#This Row],[288]]="yes",Table3[[#This Row],[Column2]],"")</f>
        <v/>
      </c>
      <c r="AR931" s="45" t="str">
        <f>IF(Table3[[#This Row],[144]]="yes",Table3[[#This Row],[Column3]],"")</f>
        <v/>
      </c>
      <c r="AS931" s="45" t="str">
        <f>IF(Table3[[#This Row],[26]]="yes",Table3[[#This Row],[Column4]],"")</f>
        <v/>
      </c>
      <c r="AT931" s="45" t="str">
        <f>IF(Table3[[#This Row],[51]]="yes",Table3[[#This Row],[Column5]],"")</f>
        <v/>
      </c>
      <c r="AU931" s="29" t="str">
        <f>IF(COUNTBLANK(Table3[[#This Row],[Date 1]:[Date 8]])=7,IF(Table3[[#This Row],[Column9]]&lt;&gt;"",IF(SUM(L931:S931)&lt;&gt;0,Table3[[#This Row],[Column9]],""),""),(SUBSTITUTE(TRIM(SUBSTITUTE(AO931&amp;","&amp;AP931&amp;","&amp;AQ931&amp;","&amp;AR931&amp;","&amp;AS931&amp;","&amp;AT931&amp;",",","," "))," ",", ")))</f>
        <v/>
      </c>
      <c r="AV931" s="35" t="str">
        <f>IF(COUNTBLANK(L931:AC931)&lt;&gt;13,IF(Table3[[#This Row],[Comments]]="Please order in multiples of 20. Minimum order of 100.",IF(COUNTBLANK(Table3[[#This Row],[Date 1]:[Order]])=12,"",1),1),IF(OR(F931="yes",G931="yes",H931="yes",I931="yes",J931="yes",K931="yes"="yes"),1,""))</f>
        <v/>
      </c>
    </row>
    <row r="932" spans="2:48" ht="36" thickBot="1" x14ac:dyDescent="0.4">
      <c r="B932" s="164">
        <v>1195</v>
      </c>
      <c r="C932" s="16" t="s">
        <v>3370</v>
      </c>
      <c r="D932" s="32" t="s">
        <v>548</v>
      </c>
      <c r="E932" s="118"/>
      <c r="F932" s="119" t="s">
        <v>21</v>
      </c>
      <c r="G932" s="30" t="s">
        <v>21</v>
      </c>
      <c r="H932" s="30" t="s">
        <v>21</v>
      </c>
      <c r="I932" s="30" t="s">
        <v>128</v>
      </c>
      <c r="J932" s="30" t="s">
        <v>21</v>
      </c>
      <c r="K932" s="30" t="s">
        <v>128</v>
      </c>
      <c r="L932" s="22"/>
      <c r="M932" s="20"/>
      <c r="N932" s="20"/>
      <c r="O932" s="20"/>
      <c r="P932" s="20"/>
      <c r="Q932" s="20"/>
      <c r="R932" s="20"/>
      <c r="S932" s="120"/>
      <c r="T932" s="181" t="str">
        <f>Table3[[#This Row],[Column12]]</f>
        <v>Auto:</v>
      </c>
      <c r="U932" s="25"/>
      <c r="V932" s="51" t="str">
        <f>IF(Table3[[#This Row],[TagOrderMethod]]="Ratio:","plants per 1 tag",IF(Table3[[#This Row],[TagOrderMethod]]="tags included","",IF(Table3[[#This Row],[TagOrderMethod]]="Qty:","tags",IF(Table3[[#This Row],[TagOrderMethod]]="Auto:",IF(U932&lt;&gt;"","tags","")))))</f>
        <v/>
      </c>
      <c r="W932" s="17">
        <v>50</v>
      </c>
      <c r="X932" s="17" t="str">
        <f>IF(ISNUMBER(SEARCH("tag",Table3[[#This Row],[Notes]])), "Yes", "No")</f>
        <v>No</v>
      </c>
      <c r="Y932" s="17" t="str">
        <f>IF(Table3[[#This Row],[Column11]]="yes","tags included","Auto:")</f>
        <v>Auto:</v>
      </c>
      <c r="Z9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Row],[TagOrderMethod]]="Auto:",IF(U932&gt;0,U932,IF(COUNTBLANK(L932:S932)=8,"",(IF(Table3[[#This Row],[Column11]]&lt;&gt;"no",Table3[[#This Row],[Size]]*(SUM(Table3[[#This Row],[Date 1]:[Date 8]])),"")))),""))),(Table3[[#This Row],[Bundle]])),"")</f>
        <v/>
      </c>
      <c r="AB932" s="94" t="str">
        <f t="shared" si="15"/>
        <v/>
      </c>
      <c r="AC932" s="75"/>
      <c r="AD932" s="42"/>
      <c r="AE932" s="43"/>
      <c r="AF932" s="44"/>
      <c r="AG932" s="134" t="s">
        <v>21</v>
      </c>
      <c r="AH932" s="134" t="s">
        <v>21</v>
      </c>
      <c r="AI932" s="134" t="s">
        <v>21</v>
      </c>
      <c r="AJ932" s="134" t="s">
        <v>5256</v>
      </c>
      <c r="AK932" s="134" t="s">
        <v>21</v>
      </c>
      <c r="AL932" s="134" t="s">
        <v>1500</v>
      </c>
      <c r="AM932" s="134" t="b">
        <f>IF(AND(Table3[[#This Row],[Column68]]=TRUE,COUNTBLANK(Table3[[#This Row],[Date 1]:[Date 8]])=8),TRUE,FALSE)</f>
        <v>0</v>
      </c>
      <c r="AN932" s="134" t="b">
        <f>COUNTIF(Table3[[#This Row],[512]:[51]],"yes")&gt;0</f>
        <v>0</v>
      </c>
      <c r="AO932" s="45" t="str">
        <f>IF(Table3[[#This Row],[512]]="yes",Table3[[#This Row],[Column1]],"")</f>
        <v/>
      </c>
      <c r="AP932" s="45" t="str">
        <f>IF(Table3[[#This Row],[250]]="yes",Table3[[#This Row],[Column1.5]],"")</f>
        <v/>
      </c>
      <c r="AQ932" s="45" t="str">
        <f>IF(Table3[[#This Row],[288]]="yes",Table3[[#This Row],[Column2]],"")</f>
        <v/>
      </c>
      <c r="AR932" s="45" t="str">
        <f>IF(Table3[[#This Row],[144]]="yes",Table3[[#This Row],[Column3]],"")</f>
        <v/>
      </c>
      <c r="AS932" s="45" t="str">
        <f>IF(Table3[[#This Row],[26]]="yes",Table3[[#This Row],[Column4]],"")</f>
        <v/>
      </c>
      <c r="AT932" s="45" t="str">
        <f>IF(Table3[[#This Row],[51]]="yes",Table3[[#This Row],[Column5]],"")</f>
        <v/>
      </c>
      <c r="AU932" s="29" t="str">
        <f>IF(COUNTBLANK(Table3[[#This Row],[Date 1]:[Date 8]])=7,IF(Table3[[#This Row],[Column9]]&lt;&gt;"",IF(SUM(L932:S932)&lt;&gt;0,Table3[[#This Row],[Column9]],""),""),(SUBSTITUTE(TRIM(SUBSTITUTE(AO932&amp;","&amp;AP932&amp;","&amp;AQ932&amp;","&amp;AR932&amp;","&amp;AS932&amp;","&amp;AT932&amp;",",","," "))," ",", ")))</f>
        <v/>
      </c>
      <c r="AV932" s="35" t="str">
        <f>IF(COUNTBLANK(L932:AC932)&lt;&gt;13,IF(Table3[[#This Row],[Comments]]="Please order in multiples of 20. Minimum order of 100.",IF(COUNTBLANK(Table3[[#This Row],[Date 1]:[Order]])=12,"",1),1),IF(OR(F932="yes",G932="yes",H932="yes",I932="yes",J932="yes",K932="yes"="yes"),1,""))</f>
        <v/>
      </c>
    </row>
    <row r="933" spans="2:48" ht="36" thickBot="1" x14ac:dyDescent="0.4">
      <c r="B933" s="164">
        <v>1200</v>
      </c>
      <c r="C933" s="16" t="s">
        <v>3370</v>
      </c>
      <c r="D933" s="32" t="s">
        <v>1055</v>
      </c>
      <c r="E933" s="118"/>
      <c r="F933" s="119" t="s">
        <v>21</v>
      </c>
      <c r="G933" s="30" t="s">
        <v>21</v>
      </c>
      <c r="H933" s="30" t="s">
        <v>21</v>
      </c>
      <c r="I933" s="30" t="s">
        <v>128</v>
      </c>
      <c r="J933" s="30" t="s">
        <v>21</v>
      </c>
      <c r="K933" s="30" t="s">
        <v>128</v>
      </c>
      <c r="L933" s="22"/>
      <c r="M933" s="20"/>
      <c r="N933" s="20"/>
      <c r="O933" s="20"/>
      <c r="P933" s="20"/>
      <c r="Q933" s="20"/>
      <c r="R933" s="20"/>
      <c r="S933" s="120"/>
      <c r="T933" s="181" t="str">
        <f>Table3[[#This Row],[Column12]]</f>
        <v>Auto:</v>
      </c>
      <c r="U933" s="25"/>
      <c r="V933" s="51" t="str">
        <f>IF(Table3[[#This Row],[TagOrderMethod]]="Ratio:","plants per 1 tag",IF(Table3[[#This Row],[TagOrderMethod]]="tags included","",IF(Table3[[#This Row],[TagOrderMethod]]="Qty:","tags",IF(Table3[[#This Row],[TagOrderMethod]]="Auto:",IF(U933&lt;&gt;"","tags","")))))</f>
        <v/>
      </c>
      <c r="W933" s="17">
        <v>50</v>
      </c>
      <c r="X933" s="17" t="str">
        <f>IF(ISNUMBER(SEARCH("tag",Table3[[#This Row],[Notes]])), "Yes", "No")</f>
        <v>No</v>
      </c>
      <c r="Y933" s="17" t="str">
        <f>IF(Table3[[#This Row],[Column11]]="yes","tags included","Auto:")</f>
        <v>Auto:</v>
      </c>
      <c r="Z9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Row],[TagOrderMethod]]="Auto:",IF(U933&gt;0,U933,IF(COUNTBLANK(L933:S933)=8,"",(IF(Table3[[#This Row],[Column11]]&lt;&gt;"no",Table3[[#This Row],[Size]]*(SUM(Table3[[#This Row],[Date 1]:[Date 8]])),"")))),""))),(Table3[[#This Row],[Bundle]])),"")</f>
        <v/>
      </c>
      <c r="AB933" s="94" t="str">
        <f t="shared" si="15"/>
        <v/>
      </c>
      <c r="AC933" s="75"/>
      <c r="AD933" s="42"/>
      <c r="AE933" s="43"/>
      <c r="AF933" s="44"/>
      <c r="AG933" s="134" t="s">
        <v>21</v>
      </c>
      <c r="AH933" s="134" t="s">
        <v>21</v>
      </c>
      <c r="AI933" s="134" t="s">
        <v>21</v>
      </c>
      <c r="AJ933" s="134" t="s">
        <v>5257</v>
      </c>
      <c r="AK933" s="134" t="s">
        <v>21</v>
      </c>
      <c r="AL933" s="134" t="s">
        <v>1501</v>
      </c>
      <c r="AM933" s="134" t="b">
        <f>IF(AND(Table3[[#This Row],[Column68]]=TRUE,COUNTBLANK(Table3[[#This Row],[Date 1]:[Date 8]])=8),TRUE,FALSE)</f>
        <v>0</v>
      </c>
      <c r="AN933" s="134" t="b">
        <f>COUNTIF(Table3[[#This Row],[512]:[51]],"yes")&gt;0</f>
        <v>0</v>
      </c>
      <c r="AO933" s="45" t="str">
        <f>IF(Table3[[#This Row],[512]]="yes",Table3[[#This Row],[Column1]],"")</f>
        <v/>
      </c>
      <c r="AP933" s="45" t="str">
        <f>IF(Table3[[#This Row],[250]]="yes",Table3[[#This Row],[Column1.5]],"")</f>
        <v/>
      </c>
      <c r="AQ933" s="45" t="str">
        <f>IF(Table3[[#This Row],[288]]="yes",Table3[[#This Row],[Column2]],"")</f>
        <v/>
      </c>
      <c r="AR933" s="45" t="str">
        <f>IF(Table3[[#This Row],[144]]="yes",Table3[[#This Row],[Column3]],"")</f>
        <v/>
      </c>
      <c r="AS933" s="45" t="str">
        <f>IF(Table3[[#This Row],[26]]="yes",Table3[[#This Row],[Column4]],"")</f>
        <v/>
      </c>
      <c r="AT933" s="45" t="str">
        <f>IF(Table3[[#This Row],[51]]="yes",Table3[[#This Row],[Column5]],"")</f>
        <v/>
      </c>
      <c r="AU933" s="29" t="str">
        <f>IF(COUNTBLANK(Table3[[#This Row],[Date 1]:[Date 8]])=7,IF(Table3[[#This Row],[Column9]]&lt;&gt;"",IF(SUM(L933:S933)&lt;&gt;0,Table3[[#This Row],[Column9]],""),""),(SUBSTITUTE(TRIM(SUBSTITUTE(AO933&amp;","&amp;AP933&amp;","&amp;AQ933&amp;","&amp;AR933&amp;","&amp;AS933&amp;","&amp;AT933&amp;",",","," "))," ",", ")))</f>
        <v/>
      </c>
      <c r="AV933" s="35" t="str">
        <f>IF(COUNTBLANK(L933:AC933)&lt;&gt;13,IF(Table3[[#This Row],[Comments]]="Please order in multiples of 20. Minimum order of 100.",IF(COUNTBLANK(Table3[[#This Row],[Date 1]:[Order]])=12,"",1),1),IF(OR(F933="yes",G933="yes",H933="yes",I933="yes",J933="yes",K933="yes"="yes"),1,""))</f>
        <v/>
      </c>
    </row>
    <row r="934" spans="2:48" ht="36" thickBot="1" x14ac:dyDescent="0.4">
      <c r="B934" s="164">
        <v>1205</v>
      </c>
      <c r="C934" s="16" t="s">
        <v>3370</v>
      </c>
      <c r="D934" s="32" t="s">
        <v>1861</v>
      </c>
      <c r="E934" s="118"/>
      <c r="F934" s="119" t="s">
        <v>21</v>
      </c>
      <c r="G934" s="30" t="s">
        <v>21</v>
      </c>
      <c r="H934" s="30" t="s">
        <v>21</v>
      </c>
      <c r="I934" s="30" t="s">
        <v>21</v>
      </c>
      <c r="J934" s="30" t="s">
        <v>21</v>
      </c>
      <c r="K934" s="30" t="s">
        <v>128</v>
      </c>
      <c r="L934" s="22"/>
      <c r="M934" s="20"/>
      <c r="N934" s="20"/>
      <c r="O934" s="20"/>
      <c r="P934" s="20"/>
      <c r="Q934" s="20"/>
      <c r="R934" s="20"/>
      <c r="S934" s="120"/>
      <c r="T934" s="181" t="str">
        <f>Table3[[#This Row],[Column12]]</f>
        <v>Auto:</v>
      </c>
      <c r="U934" s="25"/>
      <c r="V934" s="51" t="str">
        <f>IF(Table3[[#This Row],[TagOrderMethod]]="Ratio:","plants per 1 tag",IF(Table3[[#This Row],[TagOrderMethod]]="tags included","",IF(Table3[[#This Row],[TagOrderMethod]]="Qty:","tags",IF(Table3[[#This Row],[TagOrderMethod]]="Auto:",IF(U934&lt;&gt;"","tags","")))))</f>
        <v/>
      </c>
      <c r="W934" s="17">
        <v>50</v>
      </c>
      <c r="X934" s="17" t="str">
        <f>IF(ISNUMBER(SEARCH("tag",Table3[[#This Row],[Notes]])), "Yes", "No")</f>
        <v>No</v>
      </c>
      <c r="Y934" s="17" t="str">
        <f>IF(Table3[[#This Row],[Column11]]="yes","tags included","Auto:")</f>
        <v>Auto:</v>
      </c>
      <c r="Z9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Row],[TagOrderMethod]]="Auto:",IF(U934&gt;0,U934,IF(COUNTBLANK(L934:S934)=8,"",(IF(Table3[[#This Row],[Column11]]&lt;&gt;"no",Table3[[#This Row],[Size]]*(SUM(Table3[[#This Row],[Date 1]:[Date 8]])),"")))),""))),(Table3[[#This Row],[Bundle]])),"")</f>
        <v/>
      </c>
      <c r="AB934" s="94" t="str">
        <f t="shared" si="15"/>
        <v/>
      </c>
      <c r="AC934" s="75"/>
      <c r="AD934" s="42"/>
      <c r="AE934" s="43"/>
      <c r="AF934" s="44"/>
      <c r="AG934" s="134" t="s">
        <v>21</v>
      </c>
      <c r="AH934" s="134" t="s">
        <v>21</v>
      </c>
      <c r="AI934" s="134" t="s">
        <v>21</v>
      </c>
      <c r="AJ934" s="134" t="s">
        <v>21</v>
      </c>
      <c r="AK934" s="134" t="s">
        <v>21</v>
      </c>
      <c r="AL934" s="134" t="s">
        <v>5398</v>
      </c>
      <c r="AM934" s="134" t="b">
        <f>IF(AND(Table3[[#This Row],[Column68]]=TRUE,COUNTBLANK(Table3[[#This Row],[Date 1]:[Date 8]])=8),TRUE,FALSE)</f>
        <v>0</v>
      </c>
      <c r="AN934" s="134" t="b">
        <f>COUNTIF(Table3[[#This Row],[512]:[51]],"yes")&gt;0</f>
        <v>0</v>
      </c>
      <c r="AO934" s="45" t="str">
        <f>IF(Table3[[#This Row],[512]]="yes",Table3[[#This Row],[Column1]],"")</f>
        <v/>
      </c>
      <c r="AP934" s="45" t="str">
        <f>IF(Table3[[#This Row],[250]]="yes",Table3[[#This Row],[Column1.5]],"")</f>
        <v/>
      </c>
      <c r="AQ934" s="45" t="str">
        <f>IF(Table3[[#This Row],[288]]="yes",Table3[[#This Row],[Column2]],"")</f>
        <v/>
      </c>
      <c r="AR934" s="45" t="str">
        <f>IF(Table3[[#This Row],[144]]="yes",Table3[[#This Row],[Column3]],"")</f>
        <v/>
      </c>
      <c r="AS934" s="45" t="str">
        <f>IF(Table3[[#This Row],[26]]="yes",Table3[[#This Row],[Column4]],"")</f>
        <v/>
      </c>
      <c r="AT934" s="45" t="str">
        <f>IF(Table3[[#This Row],[51]]="yes",Table3[[#This Row],[Column5]],"")</f>
        <v/>
      </c>
      <c r="AU934" s="29" t="str">
        <f>IF(COUNTBLANK(Table3[[#This Row],[Date 1]:[Date 8]])=7,IF(Table3[[#This Row],[Column9]]&lt;&gt;"",IF(SUM(L934:S934)&lt;&gt;0,Table3[[#This Row],[Column9]],""),""),(SUBSTITUTE(TRIM(SUBSTITUTE(AO934&amp;","&amp;AP934&amp;","&amp;AQ934&amp;","&amp;AR934&amp;","&amp;AS934&amp;","&amp;AT934&amp;",",","," "))," ",", ")))</f>
        <v/>
      </c>
      <c r="AV934" s="35" t="str">
        <f>IF(COUNTBLANK(L934:AC934)&lt;&gt;13,IF(Table3[[#This Row],[Comments]]="Please order in multiples of 20. Minimum order of 100.",IF(COUNTBLANK(Table3[[#This Row],[Date 1]:[Order]])=12,"",1),1),IF(OR(F934="yes",G934="yes",H934="yes",I934="yes",J934="yes",K934="yes"="yes"),1,""))</f>
        <v/>
      </c>
    </row>
    <row r="935" spans="2:48" ht="36" thickBot="1" x14ac:dyDescent="0.4">
      <c r="B935" s="164">
        <v>1210</v>
      </c>
      <c r="C935" s="16" t="s">
        <v>3370</v>
      </c>
      <c r="D935" s="32" t="s">
        <v>1862</v>
      </c>
      <c r="E935" s="118"/>
      <c r="F935" s="119" t="s">
        <v>21</v>
      </c>
      <c r="G935" s="30" t="s">
        <v>21</v>
      </c>
      <c r="H935" s="30" t="s">
        <v>21</v>
      </c>
      <c r="I935" s="30" t="s">
        <v>21</v>
      </c>
      <c r="J935" s="30" t="s">
        <v>21</v>
      </c>
      <c r="K935" s="30" t="s">
        <v>128</v>
      </c>
      <c r="L935" s="22"/>
      <c r="M935" s="20"/>
      <c r="N935" s="20"/>
      <c r="O935" s="20"/>
      <c r="P935" s="20"/>
      <c r="Q935" s="20"/>
      <c r="R935" s="20"/>
      <c r="S935" s="120"/>
      <c r="T935" s="181" t="str">
        <f>Table3[[#This Row],[Column12]]</f>
        <v>Auto:</v>
      </c>
      <c r="U935" s="25"/>
      <c r="V935" s="51" t="str">
        <f>IF(Table3[[#This Row],[TagOrderMethod]]="Ratio:","plants per 1 tag",IF(Table3[[#This Row],[TagOrderMethod]]="tags included","",IF(Table3[[#This Row],[TagOrderMethod]]="Qty:","tags",IF(Table3[[#This Row],[TagOrderMethod]]="Auto:",IF(U935&lt;&gt;"","tags","")))))</f>
        <v/>
      </c>
      <c r="W935" s="17">
        <v>50</v>
      </c>
      <c r="X935" s="17" t="str">
        <f>IF(ISNUMBER(SEARCH("tag",Table3[[#This Row],[Notes]])), "Yes", "No")</f>
        <v>No</v>
      </c>
      <c r="Y935" s="17" t="str">
        <f>IF(Table3[[#This Row],[Column11]]="yes","tags included","Auto:")</f>
        <v>Auto:</v>
      </c>
      <c r="Z9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Row],[TagOrderMethod]]="Auto:",IF(U935&gt;0,U935,IF(COUNTBLANK(L935:S935)=8,"",(IF(Table3[[#This Row],[Column11]]&lt;&gt;"no",Table3[[#This Row],[Size]]*(SUM(Table3[[#This Row],[Date 1]:[Date 8]])),"")))),""))),(Table3[[#This Row],[Bundle]])),"")</f>
        <v/>
      </c>
      <c r="AB935" s="94" t="str">
        <f t="shared" si="15"/>
        <v/>
      </c>
      <c r="AC935" s="75"/>
      <c r="AD935" s="42"/>
      <c r="AE935" s="43"/>
      <c r="AF935" s="44"/>
      <c r="AG935" s="134" t="s">
        <v>21</v>
      </c>
      <c r="AH935" s="134" t="s">
        <v>21</v>
      </c>
      <c r="AI935" s="134" t="s">
        <v>21</v>
      </c>
      <c r="AJ935" s="134" t="s">
        <v>21</v>
      </c>
      <c r="AK935" s="134" t="s">
        <v>21</v>
      </c>
      <c r="AL935" s="134" t="s">
        <v>5399</v>
      </c>
      <c r="AM935" s="134" t="b">
        <f>IF(AND(Table3[[#This Row],[Column68]]=TRUE,COUNTBLANK(Table3[[#This Row],[Date 1]:[Date 8]])=8),TRUE,FALSE)</f>
        <v>0</v>
      </c>
      <c r="AN935" s="134" t="b">
        <f>COUNTIF(Table3[[#This Row],[512]:[51]],"yes")&gt;0</f>
        <v>0</v>
      </c>
      <c r="AO935" s="45" t="str">
        <f>IF(Table3[[#This Row],[512]]="yes",Table3[[#This Row],[Column1]],"")</f>
        <v/>
      </c>
      <c r="AP935" s="45" t="str">
        <f>IF(Table3[[#This Row],[250]]="yes",Table3[[#This Row],[Column1.5]],"")</f>
        <v/>
      </c>
      <c r="AQ935" s="45" t="str">
        <f>IF(Table3[[#This Row],[288]]="yes",Table3[[#This Row],[Column2]],"")</f>
        <v/>
      </c>
      <c r="AR935" s="45" t="str">
        <f>IF(Table3[[#This Row],[144]]="yes",Table3[[#This Row],[Column3]],"")</f>
        <v/>
      </c>
      <c r="AS935" s="45" t="str">
        <f>IF(Table3[[#This Row],[26]]="yes",Table3[[#This Row],[Column4]],"")</f>
        <v/>
      </c>
      <c r="AT935" s="45" t="str">
        <f>IF(Table3[[#This Row],[51]]="yes",Table3[[#This Row],[Column5]],"")</f>
        <v/>
      </c>
      <c r="AU935" s="29" t="str">
        <f>IF(COUNTBLANK(Table3[[#This Row],[Date 1]:[Date 8]])=7,IF(Table3[[#This Row],[Column9]]&lt;&gt;"",IF(SUM(L935:S935)&lt;&gt;0,Table3[[#This Row],[Column9]],""),""),(SUBSTITUTE(TRIM(SUBSTITUTE(AO935&amp;","&amp;AP935&amp;","&amp;AQ935&amp;","&amp;AR935&amp;","&amp;AS935&amp;","&amp;AT935&amp;",",","," "))," ",", ")))</f>
        <v/>
      </c>
      <c r="AV935" s="35" t="str">
        <f>IF(COUNTBLANK(L935:AC935)&lt;&gt;13,IF(Table3[[#This Row],[Comments]]="Please order in multiples of 20. Minimum order of 100.",IF(COUNTBLANK(Table3[[#This Row],[Date 1]:[Order]])=12,"",1),1),IF(OR(F935="yes",G935="yes",H935="yes",I935="yes",J935="yes",K935="yes"="yes"),1,""))</f>
        <v/>
      </c>
    </row>
    <row r="936" spans="2:48" ht="36" thickBot="1" x14ac:dyDescent="0.4">
      <c r="B936" s="164">
        <v>1215</v>
      </c>
      <c r="C936" s="16" t="s">
        <v>3370</v>
      </c>
      <c r="D936" s="32" t="s">
        <v>2396</v>
      </c>
      <c r="E936" s="118"/>
      <c r="F936" s="119" t="s">
        <v>21</v>
      </c>
      <c r="G936" s="30" t="s">
        <v>21</v>
      </c>
      <c r="H936" s="30" t="s">
        <v>21</v>
      </c>
      <c r="I936" s="30" t="s">
        <v>21</v>
      </c>
      <c r="J936" s="30" t="s">
        <v>21</v>
      </c>
      <c r="K936" s="30" t="s">
        <v>128</v>
      </c>
      <c r="L936" s="22"/>
      <c r="M936" s="20"/>
      <c r="N936" s="20"/>
      <c r="O936" s="20"/>
      <c r="P936" s="20"/>
      <c r="Q936" s="20"/>
      <c r="R936" s="20"/>
      <c r="S936" s="120"/>
      <c r="T936" s="181" t="str">
        <f>Table3[[#This Row],[Column12]]</f>
        <v>Auto:</v>
      </c>
      <c r="U936" s="25"/>
      <c r="V936" s="51" t="str">
        <f>IF(Table3[[#This Row],[TagOrderMethod]]="Ratio:","plants per 1 tag",IF(Table3[[#This Row],[TagOrderMethod]]="tags included","",IF(Table3[[#This Row],[TagOrderMethod]]="Qty:","tags",IF(Table3[[#This Row],[TagOrderMethod]]="Auto:",IF(U936&lt;&gt;"","tags","")))))</f>
        <v/>
      </c>
      <c r="W936" s="17">
        <v>50</v>
      </c>
      <c r="X936" s="17" t="str">
        <f>IF(ISNUMBER(SEARCH("tag",Table3[[#This Row],[Notes]])), "Yes", "No")</f>
        <v>No</v>
      </c>
      <c r="Y936" s="17" t="str">
        <f>IF(Table3[[#This Row],[Column11]]="yes","tags included","Auto:")</f>
        <v>Auto:</v>
      </c>
      <c r="Z9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Row],[TagOrderMethod]]="Auto:",IF(U936&gt;0,U936,IF(COUNTBLANK(L936:S936)=8,"",(IF(Table3[[#This Row],[Column11]]&lt;&gt;"no",Table3[[#This Row],[Size]]*(SUM(Table3[[#This Row],[Date 1]:[Date 8]])),"")))),""))),(Table3[[#This Row],[Bundle]])),"")</f>
        <v/>
      </c>
      <c r="AB936" s="94" t="str">
        <f t="shared" si="15"/>
        <v/>
      </c>
      <c r="AC936" s="75"/>
      <c r="AD936" s="42"/>
      <c r="AE936" s="43"/>
      <c r="AF936" s="44"/>
      <c r="AG936" s="134" t="s">
        <v>21</v>
      </c>
      <c r="AH936" s="134" t="s">
        <v>21</v>
      </c>
      <c r="AI936" s="134" t="s">
        <v>21</v>
      </c>
      <c r="AJ936" s="134" t="s">
        <v>21</v>
      </c>
      <c r="AK936" s="134" t="s">
        <v>21</v>
      </c>
      <c r="AL936" s="134" t="s">
        <v>5400</v>
      </c>
      <c r="AM936" s="134" t="b">
        <f>IF(AND(Table3[[#This Row],[Column68]]=TRUE,COUNTBLANK(Table3[[#This Row],[Date 1]:[Date 8]])=8),TRUE,FALSE)</f>
        <v>0</v>
      </c>
      <c r="AN936" s="134" t="b">
        <f>COUNTIF(Table3[[#This Row],[512]:[51]],"yes")&gt;0</f>
        <v>0</v>
      </c>
      <c r="AO936" s="45" t="str">
        <f>IF(Table3[[#This Row],[512]]="yes",Table3[[#This Row],[Column1]],"")</f>
        <v/>
      </c>
      <c r="AP936" s="45" t="str">
        <f>IF(Table3[[#This Row],[250]]="yes",Table3[[#This Row],[Column1.5]],"")</f>
        <v/>
      </c>
      <c r="AQ936" s="45" t="str">
        <f>IF(Table3[[#This Row],[288]]="yes",Table3[[#This Row],[Column2]],"")</f>
        <v/>
      </c>
      <c r="AR936" s="45" t="str">
        <f>IF(Table3[[#This Row],[144]]="yes",Table3[[#This Row],[Column3]],"")</f>
        <v/>
      </c>
      <c r="AS936" s="45" t="str">
        <f>IF(Table3[[#This Row],[26]]="yes",Table3[[#This Row],[Column4]],"")</f>
        <v/>
      </c>
      <c r="AT936" s="45" t="str">
        <f>IF(Table3[[#This Row],[51]]="yes",Table3[[#This Row],[Column5]],"")</f>
        <v/>
      </c>
      <c r="AU936" s="29" t="str">
        <f>IF(COUNTBLANK(Table3[[#This Row],[Date 1]:[Date 8]])=7,IF(Table3[[#This Row],[Column9]]&lt;&gt;"",IF(SUM(L936:S936)&lt;&gt;0,Table3[[#This Row],[Column9]],""),""),(SUBSTITUTE(TRIM(SUBSTITUTE(AO936&amp;","&amp;AP936&amp;","&amp;AQ936&amp;","&amp;AR936&amp;","&amp;AS936&amp;","&amp;AT936&amp;",",","," "))," ",", ")))</f>
        <v/>
      </c>
      <c r="AV936" s="35" t="str">
        <f>IF(COUNTBLANK(L936:AC936)&lt;&gt;13,IF(Table3[[#This Row],[Comments]]="Please order in multiples of 20. Minimum order of 100.",IF(COUNTBLANK(Table3[[#This Row],[Date 1]:[Order]])=12,"",1),1),IF(OR(F936="yes",G936="yes",H936="yes",I936="yes",J936="yes",K936="yes"="yes"),1,""))</f>
        <v/>
      </c>
    </row>
    <row r="937" spans="2:48" ht="36" thickBot="1" x14ac:dyDescent="0.4">
      <c r="B937" s="164">
        <v>1220</v>
      </c>
      <c r="C937" s="16" t="s">
        <v>3370</v>
      </c>
      <c r="D937" s="32" t="s">
        <v>3408</v>
      </c>
      <c r="E937" s="118"/>
      <c r="F937" s="119" t="s">
        <v>21</v>
      </c>
      <c r="G937" s="30" t="s">
        <v>21</v>
      </c>
      <c r="H937" s="30" t="s">
        <v>21</v>
      </c>
      <c r="I937" s="30" t="s">
        <v>21</v>
      </c>
      <c r="J937" s="30" t="s">
        <v>21</v>
      </c>
      <c r="K937" s="30" t="s">
        <v>128</v>
      </c>
      <c r="L937" s="22"/>
      <c r="M937" s="20"/>
      <c r="N937" s="20"/>
      <c r="O937" s="20"/>
      <c r="P937" s="20"/>
      <c r="Q937" s="20"/>
      <c r="R937" s="20"/>
      <c r="S937" s="120"/>
      <c r="T937" s="181" t="str">
        <f>Table3[[#This Row],[Column12]]</f>
        <v>Auto:</v>
      </c>
      <c r="U937" s="25"/>
      <c r="V937" s="51" t="str">
        <f>IF(Table3[[#This Row],[TagOrderMethod]]="Ratio:","plants per 1 tag",IF(Table3[[#This Row],[TagOrderMethod]]="tags included","",IF(Table3[[#This Row],[TagOrderMethod]]="Qty:","tags",IF(Table3[[#This Row],[TagOrderMethod]]="Auto:",IF(U937&lt;&gt;"","tags","")))))</f>
        <v/>
      </c>
      <c r="W937" s="17">
        <v>50</v>
      </c>
      <c r="X937" s="17" t="str">
        <f>IF(ISNUMBER(SEARCH("tag",Table3[[#This Row],[Notes]])), "Yes", "No")</f>
        <v>No</v>
      </c>
      <c r="Y937" s="17" t="str">
        <f>IF(Table3[[#This Row],[Column11]]="yes","tags included","Auto:")</f>
        <v>Auto:</v>
      </c>
      <c r="Z9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Row],[TagOrderMethod]]="Auto:",IF(U937&gt;0,U937,IF(COUNTBLANK(L937:S937)=8,"",(IF(Table3[[#This Row],[Column11]]&lt;&gt;"no",Table3[[#This Row],[Size]]*(SUM(Table3[[#This Row],[Date 1]:[Date 8]])),"")))),""))),(Table3[[#This Row],[Bundle]])),"")</f>
        <v/>
      </c>
      <c r="AB937" s="94" t="str">
        <f t="shared" si="15"/>
        <v/>
      </c>
      <c r="AC937" s="75"/>
      <c r="AD937" s="42"/>
      <c r="AE937" s="43"/>
      <c r="AF937" s="44"/>
      <c r="AG937" s="134" t="s">
        <v>21</v>
      </c>
      <c r="AH937" s="134" t="s">
        <v>21</v>
      </c>
      <c r="AI937" s="134" t="s">
        <v>21</v>
      </c>
      <c r="AJ937" s="134" t="s">
        <v>21</v>
      </c>
      <c r="AK937" s="134" t="s">
        <v>21</v>
      </c>
      <c r="AL937" s="134" t="s">
        <v>5401</v>
      </c>
      <c r="AM937" s="134" t="b">
        <f>IF(AND(Table3[[#This Row],[Column68]]=TRUE,COUNTBLANK(Table3[[#This Row],[Date 1]:[Date 8]])=8),TRUE,FALSE)</f>
        <v>0</v>
      </c>
      <c r="AN937" s="134" t="b">
        <f>COUNTIF(Table3[[#This Row],[512]:[51]],"yes")&gt;0</f>
        <v>0</v>
      </c>
      <c r="AO937" s="45" t="str">
        <f>IF(Table3[[#This Row],[512]]="yes",Table3[[#This Row],[Column1]],"")</f>
        <v/>
      </c>
      <c r="AP937" s="45" t="str">
        <f>IF(Table3[[#This Row],[250]]="yes",Table3[[#This Row],[Column1.5]],"")</f>
        <v/>
      </c>
      <c r="AQ937" s="45" t="str">
        <f>IF(Table3[[#This Row],[288]]="yes",Table3[[#This Row],[Column2]],"")</f>
        <v/>
      </c>
      <c r="AR937" s="45" t="str">
        <f>IF(Table3[[#This Row],[144]]="yes",Table3[[#This Row],[Column3]],"")</f>
        <v/>
      </c>
      <c r="AS937" s="45" t="str">
        <f>IF(Table3[[#This Row],[26]]="yes",Table3[[#This Row],[Column4]],"")</f>
        <v/>
      </c>
      <c r="AT937" s="45" t="str">
        <f>IF(Table3[[#This Row],[51]]="yes",Table3[[#This Row],[Column5]],"")</f>
        <v/>
      </c>
      <c r="AU937" s="29" t="str">
        <f>IF(COUNTBLANK(Table3[[#This Row],[Date 1]:[Date 8]])=7,IF(Table3[[#This Row],[Column9]]&lt;&gt;"",IF(SUM(L937:S937)&lt;&gt;0,Table3[[#This Row],[Column9]],""),""),(SUBSTITUTE(TRIM(SUBSTITUTE(AO937&amp;","&amp;AP937&amp;","&amp;AQ937&amp;","&amp;AR937&amp;","&amp;AS937&amp;","&amp;AT937&amp;",",","," "))," ",", ")))</f>
        <v/>
      </c>
      <c r="AV937" s="35" t="str">
        <f>IF(COUNTBLANK(L937:AC937)&lt;&gt;13,IF(Table3[[#This Row],[Comments]]="Please order in multiples of 20. Minimum order of 100.",IF(COUNTBLANK(Table3[[#This Row],[Date 1]:[Order]])=12,"",1),1),IF(OR(F937="yes",G937="yes",H937="yes",I937="yes",J937="yes",K937="yes"="yes"),1,""))</f>
        <v/>
      </c>
    </row>
    <row r="938" spans="2:48" ht="36" thickBot="1" x14ac:dyDescent="0.4">
      <c r="B938" s="164">
        <v>1225</v>
      </c>
      <c r="C938" s="16" t="s">
        <v>3370</v>
      </c>
      <c r="D938" s="32" t="s">
        <v>1863</v>
      </c>
      <c r="E938" s="118"/>
      <c r="F938" s="119" t="s">
        <v>21</v>
      </c>
      <c r="G938" s="30" t="s">
        <v>21</v>
      </c>
      <c r="H938" s="30" t="s">
        <v>21</v>
      </c>
      <c r="I938" s="30" t="s">
        <v>21</v>
      </c>
      <c r="J938" s="30" t="s">
        <v>21</v>
      </c>
      <c r="K938" s="30" t="s">
        <v>128</v>
      </c>
      <c r="L938" s="22"/>
      <c r="M938" s="20"/>
      <c r="N938" s="20"/>
      <c r="O938" s="20"/>
      <c r="P938" s="20"/>
      <c r="Q938" s="20"/>
      <c r="R938" s="20"/>
      <c r="S938" s="120"/>
      <c r="T938" s="181" t="str">
        <f>Table3[[#This Row],[Column12]]</f>
        <v>Auto:</v>
      </c>
      <c r="U938" s="25"/>
      <c r="V938" s="51" t="str">
        <f>IF(Table3[[#This Row],[TagOrderMethod]]="Ratio:","plants per 1 tag",IF(Table3[[#This Row],[TagOrderMethod]]="tags included","",IF(Table3[[#This Row],[TagOrderMethod]]="Qty:","tags",IF(Table3[[#This Row],[TagOrderMethod]]="Auto:",IF(U938&lt;&gt;"","tags","")))))</f>
        <v/>
      </c>
      <c r="W938" s="17">
        <v>50</v>
      </c>
      <c r="X938" s="17" t="str">
        <f>IF(ISNUMBER(SEARCH("tag",Table3[[#This Row],[Notes]])), "Yes", "No")</f>
        <v>No</v>
      </c>
      <c r="Y938" s="17" t="str">
        <f>IF(Table3[[#This Row],[Column11]]="yes","tags included","Auto:")</f>
        <v>Auto:</v>
      </c>
      <c r="Z9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Row],[TagOrderMethod]]="Auto:",IF(U938&gt;0,U938,IF(COUNTBLANK(L938:S938)=8,"",(IF(Table3[[#This Row],[Column11]]&lt;&gt;"no",Table3[[#This Row],[Size]]*(SUM(Table3[[#This Row],[Date 1]:[Date 8]])),"")))),""))),(Table3[[#This Row],[Bundle]])),"")</f>
        <v/>
      </c>
      <c r="AB938" s="94" t="str">
        <f t="shared" si="15"/>
        <v/>
      </c>
      <c r="AC938" s="75"/>
      <c r="AD938" s="42"/>
      <c r="AE938" s="43"/>
      <c r="AF938" s="44"/>
      <c r="AG938" s="134" t="s">
        <v>21</v>
      </c>
      <c r="AH938" s="134" t="s">
        <v>21</v>
      </c>
      <c r="AI938" s="134" t="s">
        <v>21</v>
      </c>
      <c r="AJ938" s="134" t="s">
        <v>21</v>
      </c>
      <c r="AK938" s="134" t="s">
        <v>21</v>
      </c>
      <c r="AL938" s="134" t="s">
        <v>5402</v>
      </c>
      <c r="AM938" s="134" t="b">
        <f>IF(AND(Table3[[#This Row],[Column68]]=TRUE,COUNTBLANK(Table3[[#This Row],[Date 1]:[Date 8]])=8),TRUE,FALSE)</f>
        <v>0</v>
      </c>
      <c r="AN938" s="134" t="b">
        <f>COUNTIF(Table3[[#This Row],[512]:[51]],"yes")&gt;0</f>
        <v>0</v>
      </c>
      <c r="AO938" s="45" t="str">
        <f>IF(Table3[[#This Row],[512]]="yes",Table3[[#This Row],[Column1]],"")</f>
        <v/>
      </c>
      <c r="AP938" s="45" t="str">
        <f>IF(Table3[[#This Row],[250]]="yes",Table3[[#This Row],[Column1.5]],"")</f>
        <v/>
      </c>
      <c r="AQ938" s="45" t="str">
        <f>IF(Table3[[#This Row],[288]]="yes",Table3[[#This Row],[Column2]],"")</f>
        <v/>
      </c>
      <c r="AR938" s="45" t="str">
        <f>IF(Table3[[#This Row],[144]]="yes",Table3[[#This Row],[Column3]],"")</f>
        <v/>
      </c>
      <c r="AS938" s="45" t="str">
        <f>IF(Table3[[#This Row],[26]]="yes",Table3[[#This Row],[Column4]],"")</f>
        <v/>
      </c>
      <c r="AT938" s="45" t="str">
        <f>IF(Table3[[#This Row],[51]]="yes",Table3[[#This Row],[Column5]],"")</f>
        <v/>
      </c>
      <c r="AU938" s="29" t="str">
        <f>IF(COUNTBLANK(Table3[[#This Row],[Date 1]:[Date 8]])=7,IF(Table3[[#This Row],[Column9]]&lt;&gt;"",IF(SUM(L938:S938)&lt;&gt;0,Table3[[#This Row],[Column9]],""),""),(SUBSTITUTE(TRIM(SUBSTITUTE(AO938&amp;","&amp;AP938&amp;","&amp;AQ938&amp;","&amp;AR938&amp;","&amp;AS938&amp;","&amp;AT938&amp;",",","," "))," ",", ")))</f>
        <v/>
      </c>
      <c r="AV938" s="35" t="str">
        <f>IF(COUNTBLANK(L938:AC938)&lt;&gt;13,IF(Table3[[#This Row],[Comments]]="Please order in multiples of 20. Minimum order of 100.",IF(COUNTBLANK(Table3[[#This Row],[Date 1]:[Order]])=12,"",1),1),IF(OR(F938="yes",G938="yes",H938="yes",I938="yes",J938="yes",K938="yes"="yes"),1,""))</f>
        <v/>
      </c>
    </row>
    <row r="939" spans="2:48" ht="36" thickBot="1" x14ac:dyDescent="0.4">
      <c r="B939" s="164">
        <v>1230</v>
      </c>
      <c r="C939" s="16" t="s">
        <v>3370</v>
      </c>
      <c r="D939" s="32" t="s">
        <v>2397</v>
      </c>
      <c r="E939" s="118"/>
      <c r="F939" s="119" t="s">
        <v>21</v>
      </c>
      <c r="G939" s="30" t="s">
        <v>21</v>
      </c>
      <c r="H939" s="30" t="s">
        <v>21</v>
      </c>
      <c r="I939" s="30" t="s">
        <v>21</v>
      </c>
      <c r="J939" s="30" t="s">
        <v>21</v>
      </c>
      <c r="K939" s="30" t="s">
        <v>128</v>
      </c>
      <c r="L939" s="22"/>
      <c r="M939" s="20"/>
      <c r="N939" s="20"/>
      <c r="O939" s="20"/>
      <c r="P939" s="20"/>
      <c r="Q939" s="20"/>
      <c r="R939" s="20"/>
      <c r="S939" s="120"/>
      <c r="T939" s="181" t="str">
        <f>Table3[[#This Row],[Column12]]</f>
        <v>Auto:</v>
      </c>
      <c r="U939" s="25"/>
      <c r="V939" s="51" t="str">
        <f>IF(Table3[[#This Row],[TagOrderMethod]]="Ratio:","plants per 1 tag",IF(Table3[[#This Row],[TagOrderMethod]]="tags included","",IF(Table3[[#This Row],[TagOrderMethod]]="Qty:","tags",IF(Table3[[#This Row],[TagOrderMethod]]="Auto:",IF(U939&lt;&gt;"","tags","")))))</f>
        <v/>
      </c>
      <c r="W939" s="17">
        <v>50</v>
      </c>
      <c r="X939" s="17" t="str">
        <f>IF(ISNUMBER(SEARCH("tag",Table3[[#This Row],[Notes]])), "Yes", "No")</f>
        <v>No</v>
      </c>
      <c r="Y939" s="17" t="str">
        <f>IF(Table3[[#This Row],[Column11]]="yes","tags included","Auto:")</f>
        <v>Auto:</v>
      </c>
      <c r="Z9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Row],[TagOrderMethod]]="Auto:",IF(U939&gt;0,U939,IF(COUNTBLANK(L939:S939)=8,"",(IF(Table3[[#This Row],[Column11]]&lt;&gt;"no",Table3[[#This Row],[Size]]*(SUM(Table3[[#This Row],[Date 1]:[Date 8]])),"")))),""))),(Table3[[#This Row],[Bundle]])),"")</f>
        <v/>
      </c>
      <c r="AB939" s="94" t="str">
        <f t="shared" si="15"/>
        <v/>
      </c>
      <c r="AC939" s="75"/>
      <c r="AD939" s="42"/>
      <c r="AE939" s="43"/>
      <c r="AF939" s="44"/>
      <c r="AG939" s="134" t="s">
        <v>21</v>
      </c>
      <c r="AH939" s="134" t="s">
        <v>21</v>
      </c>
      <c r="AI939" s="134" t="s">
        <v>21</v>
      </c>
      <c r="AJ939" s="134" t="s">
        <v>21</v>
      </c>
      <c r="AK939" s="134" t="s">
        <v>21</v>
      </c>
      <c r="AL939" s="134" t="s">
        <v>5403</v>
      </c>
      <c r="AM939" s="134" t="b">
        <f>IF(AND(Table3[[#This Row],[Column68]]=TRUE,COUNTBLANK(Table3[[#This Row],[Date 1]:[Date 8]])=8),TRUE,FALSE)</f>
        <v>0</v>
      </c>
      <c r="AN939" s="134" t="b">
        <f>COUNTIF(Table3[[#This Row],[512]:[51]],"yes")&gt;0</f>
        <v>0</v>
      </c>
      <c r="AO939" s="45" t="str">
        <f>IF(Table3[[#This Row],[512]]="yes",Table3[[#This Row],[Column1]],"")</f>
        <v/>
      </c>
      <c r="AP939" s="45" t="str">
        <f>IF(Table3[[#This Row],[250]]="yes",Table3[[#This Row],[Column1.5]],"")</f>
        <v/>
      </c>
      <c r="AQ939" s="45" t="str">
        <f>IF(Table3[[#This Row],[288]]="yes",Table3[[#This Row],[Column2]],"")</f>
        <v/>
      </c>
      <c r="AR939" s="45" t="str">
        <f>IF(Table3[[#This Row],[144]]="yes",Table3[[#This Row],[Column3]],"")</f>
        <v/>
      </c>
      <c r="AS939" s="45" t="str">
        <f>IF(Table3[[#This Row],[26]]="yes",Table3[[#This Row],[Column4]],"")</f>
        <v/>
      </c>
      <c r="AT939" s="45" t="str">
        <f>IF(Table3[[#This Row],[51]]="yes",Table3[[#This Row],[Column5]],"")</f>
        <v/>
      </c>
      <c r="AU939" s="29" t="str">
        <f>IF(COUNTBLANK(Table3[[#This Row],[Date 1]:[Date 8]])=7,IF(Table3[[#This Row],[Column9]]&lt;&gt;"",IF(SUM(L939:S939)&lt;&gt;0,Table3[[#This Row],[Column9]],""),""),(SUBSTITUTE(TRIM(SUBSTITUTE(AO939&amp;","&amp;AP939&amp;","&amp;AQ939&amp;","&amp;AR939&amp;","&amp;AS939&amp;","&amp;AT939&amp;",",","," "))," ",", ")))</f>
        <v/>
      </c>
      <c r="AV939" s="35" t="str">
        <f>IF(COUNTBLANK(L939:AC939)&lt;&gt;13,IF(Table3[[#This Row],[Comments]]="Please order in multiples of 20. Minimum order of 100.",IF(COUNTBLANK(Table3[[#This Row],[Date 1]:[Order]])=12,"",1),1),IF(OR(F939="yes",G939="yes",H939="yes",I939="yes",J939="yes",K939="yes"="yes"),1,""))</f>
        <v/>
      </c>
    </row>
    <row r="940" spans="2:48" ht="36" thickBot="1" x14ac:dyDescent="0.4">
      <c r="B940" s="164">
        <v>1260</v>
      </c>
      <c r="C940" s="16" t="s">
        <v>3370</v>
      </c>
      <c r="D940" s="32" t="s">
        <v>800</v>
      </c>
      <c r="E940" s="118"/>
      <c r="F940" s="119" t="s">
        <v>21</v>
      </c>
      <c r="G940" s="30" t="s">
        <v>21</v>
      </c>
      <c r="H940" s="30" t="s">
        <v>21</v>
      </c>
      <c r="I940" s="30" t="s">
        <v>21</v>
      </c>
      <c r="J940" s="30" t="s">
        <v>128</v>
      </c>
      <c r="K940" s="30" t="s">
        <v>21</v>
      </c>
      <c r="L940" s="22"/>
      <c r="M940" s="20"/>
      <c r="N940" s="20"/>
      <c r="O940" s="20"/>
      <c r="P940" s="20"/>
      <c r="Q940" s="20"/>
      <c r="R940" s="20"/>
      <c r="S940" s="120"/>
      <c r="T940" s="181" t="str">
        <f>Table3[[#This Row],[Column12]]</f>
        <v>Auto:</v>
      </c>
      <c r="U940" s="25"/>
      <c r="V940" s="51" t="str">
        <f>IF(Table3[[#This Row],[TagOrderMethod]]="Ratio:","plants per 1 tag",IF(Table3[[#This Row],[TagOrderMethod]]="tags included","",IF(Table3[[#This Row],[TagOrderMethod]]="Qty:","tags",IF(Table3[[#This Row],[TagOrderMethod]]="Auto:",IF(U940&lt;&gt;"","tags","")))))</f>
        <v/>
      </c>
      <c r="W940" s="17">
        <v>50</v>
      </c>
      <c r="X940" s="17" t="str">
        <f>IF(ISNUMBER(SEARCH("tag",Table3[[#This Row],[Notes]])), "Yes", "No")</f>
        <v>No</v>
      </c>
      <c r="Y940" s="17" t="str">
        <f>IF(Table3[[#This Row],[Column11]]="yes","tags included","Auto:")</f>
        <v>Auto:</v>
      </c>
      <c r="Z9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Row],[TagOrderMethod]]="Auto:",IF(U940&gt;0,U940,IF(COUNTBLANK(L940:S940)=8,"",(IF(Table3[[#This Row],[Column11]]&lt;&gt;"no",Table3[[#This Row],[Size]]*(SUM(Table3[[#This Row],[Date 1]:[Date 8]])),"")))),""))),(Table3[[#This Row],[Bundle]])),"")</f>
        <v/>
      </c>
      <c r="AB940" s="94" t="str">
        <f t="shared" si="15"/>
        <v/>
      </c>
      <c r="AC940" s="75"/>
      <c r="AD940" s="42"/>
      <c r="AE940" s="43"/>
      <c r="AF940" s="44"/>
      <c r="AG940" s="134" t="s">
        <v>21</v>
      </c>
      <c r="AH940" s="134" t="s">
        <v>21</v>
      </c>
      <c r="AI940" s="134" t="s">
        <v>21</v>
      </c>
      <c r="AJ940" s="134" t="s">
        <v>21</v>
      </c>
      <c r="AK940" s="134" t="s">
        <v>2102</v>
      </c>
      <c r="AL940" s="134" t="s">
        <v>21</v>
      </c>
      <c r="AM940" s="134" t="b">
        <f>IF(AND(Table3[[#This Row],[Column68]]=TRUE,COUNTBLANK(Table3[[#This Row],[Date 1]:[Date 8]])=8),TRUE,FALSE)</f>
        <v>0</v>
      </c>
      <c r="AN940" s="134" t="b">
        <f>COUNTIF(Table3[[#This Row],[512]:[51]],"yes")&gt;0</f>
        <v>0</v>
      </c>
      <c r="AO940" s="45" t="str">
        <f>IF(Table3[[#This Row],[512]]="yes",Table3[[#This Row],[Column1]],"")</f>
        <v/>
      </c>
      <c r="AP940" s="45" t="str">
        <f>IF(Table3[[#This Row],[250]]="yes",Table3[[#This Row],[Column1.5]],"")</f>
        <v/>
      </c>
      <c r="AQ940" s="45" t="str">
        <f>IF(Table3[[#This Row],[288]]="yes",Table3[[#This Row],[Column2]],"")</f>
        <v/>
      </c>
      <c r="AR940" s="45" t="str">
        <f>IF(Table3[[#This Row],[144]]="yes",Table3[[#This Row],[Column3]],"")</f>
        <v/>
      </c>
      <c r="AS940" s="45" t="str">
        <f>IF(Table3[[#This Row],[26]]="yes",Table3[[#This Row],[Column4]],"")</f>
        <v/>
      </c>
      <c r="AT940" s="45" t="str">
        <f>IF(Table3[[#This Row],[51]]="yes",Table3[[#This Row],[Column5]],"")</f>
        <v/>
      </c>
      <c r="AU940" s="29" t="str">
        <f>IF(COUNTBLANK(Table3[[#This Row],[Date 1]:[Date 8]])=7,IF(Table3[[#This Row],[Column9]]&lt;&gt;"",IF(SUM(L940:S940)&lt;&gt;0,Table3[[#This Row],[Column9]],""),""),(SUBSTITUTE(TRIM(SUBSTITUTE(AO940&amp;","&amp;AP940&amp;","&amp;AQ940&amp;","&amp;AR940&amp;","&amp;AS940&amp;","&amp;AT940&amp;",",","," "))," ",", ")))</f>
        <v/>
      </c>
      <c r="AV940" s="35" t="str">
        <f>IF(COUNTBLANK(L940:AC940)&lt;&gt;13,IF(Table3[[#This Row],[Comments]]="Please order in multiples of 20. Minimum order of 100.",IF(COUNTBLANK(Table3[[#This Row],[Date 1]:[Order]])=12,"",1),1),IF(OR(F940="yes",G940="yes",H940="yes",I940="yes",J940="yes",K940="yes"="yes"),1,""))</f>
        <v/>
      </c>
    </row>
    <row r="941" spans="2:48" ht="36" thickBot="1" x14ac:dyDescent="0.4">
      <c r="B941" s="164">
        <v>1265</v>
      </c>
      <c r="C941" s="16" t="s">
        <v>3370</v>
      </c>
      <c r="D941" s="32" t="s">
        <v>549</v>
      </c>
      <c r="E941" s="118"/>
      <c r="F941" s="119" t="s">
        <v>21</v>
      </c>
      <c r="G941" s="30" t="s">
        <v>21</v>
      </c>
      <c r="H941" s="30" t="s">
        <v>21</v>
      </c>
      <c r="I941" s="30" t="s">
        <v>21</v>
      </c>
      <c r="J941" s="30" t="s">
        <v>128</v>
      </c>
      <c r="K941" s="30" t="s">
        <v>21</v>
      </c>
      <c r="L941" s="22"/>
      <c r="M941" s="20"/>
      <c r="N941" s="20"/>
      <c r="O941" s="20"/>
      <c r="P941" s="20"/>
      <c r="Q941" s="20"/>
      <c r="R941" s="20"/>
      <c r="S941" s="120"/>
      <c r="T941" s="181" t="str">
        <f>Table3[[#This Row],[Column12]]</f>
        <v>Auto:</v>
      </c>
      <c r="U941" s="25"/>
      <c r="V941" s="51" t="str">
        <f>IF(Table3[[#This Row],[TagOrderMethod]]="Ratio:","plants per 1 tag",IF(Table3[[#This Row],[TagOrderMethod]]="tags included","",IF(Table3[[#This Row],[TagOrderMethod]]="Qty:","tags",IF(Table3[[#This Row],[TagOrderMethod]]="Auto:",IF(U941&lt;&gt;"","tags","")))))</f>
        <v/>
      </c>
      <c r="W941" s="17">
        <v>50</v>
      </c>
      <c r="X941" s="17" t="str">
        <f>IF(ISNUMBER(SEARCH("tag",Table3[[#This Row],[Notes]])), "Yes", "No")</f>
        <v>No</v>
      </c>
      <c r="Y941" s="17" t="str">
        <f>IF(Table3[[#This Row],[Column11]]="yes","tags included","Auto:")</f>
        <v>Auto:</v>
      </c>
      <c r="Z9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Row],[TagOrderMethod]]="Auto:",IF(U941&gt;0,U941,IF(COUNTBLANK(L941:S941)=8,"",(IF(Table3[[#This Row],[Column11]]&lt;&gt;"no",Table3[[#This Row],[Size]]*(SUM(Table3[[#This Row],[Date 1]:[Date 8]])),"")))),""))),(Table3[[#This Row],[Bundle]])),"")</f>
        <v/>
      </c>
      <c r="AB941" s="94" t="str">
        <f t="shared" si="15"/>
        <v/>
      </c>
      <c r="AC941" s="75"/>
      <c r="AD941" s="42"/>
      <c r="AE941" s="43"/>
      <c r="AF941" s="44"/>
      <c r="AG941" s="134" t="s">
        <v>21</v>
      </c>
      <c r="AH941" s="134" t="s">
        <v>21</v>
      </c>
      <c r="AI941" s="134" t="s">
        <v>21</v>
      </c>
      <c r="AJ941" s="134" t="s">
        <v>21</v>
      </c>
      <c r="AK941" s="134" t="s">
        <v>2103</v>
      </c>
      <c r="AL941" s="134" t="s">
        <v>21</v>
      </c>
      <c r="AM941" s="134" t="b">
        <f>IF(AND(Table3[[#This Row],[Column68]]=TRUE,COUNTBLANK(Table3[[#This Row],[Date 1]:[Date 8]])=8),TRUE,FALSE)</f>
        <v>0</v>
      </c>
      <c r="AN941" s="134" t="b">
        <f>COUNTIF(Table3[[#This Row],[512]:[51]],"yes")&gt;0</f>
        <v>0</v>
      </c>
      <c r="AO941" s="45" t="str">
        <f>IF(Table3[[#This Row],[512]]="yes",Table3[[#This Row],[Column1]],"")</f>
        <v/>
      </c>
      <c r="AP941" s="45" t="str">
        <f>IF(Table3[[#This Row],[250]]="yes",Table3[[#This Row],[Column1.5]],"")</f>
        <v/>
      </c>
      <c r="AQ941" s="45" t="str">
        <f>IF(Table3[[#This Row],[288]]="yes",Table3[[#This Row],[Column2]],"")</f>
        <v/>
      </c>
      <c r="AR941" s="45" t="str">
        <f>IF(Table3[[#This Row],[144]]="yes",Table3[[#This Row],[Column3]],"")</f>
        <v/>
      </c>
      <c r="AS941" s="45" t="str">
        <f>IF(Table3[[#This Row],[26]]="yes",Table3[[#This Row],[Column4]],"")</f>
        <v/>
      </c>
      <c r="AT941" s="45" t="str">
        <f>IF(Table3[[#This Row],[51]]="yes",Table3[[#This Row],[Column5]],"")</f>
        <v/>
      </c>
      <c r="AU941" s="29" t="str">
        <f>IF(COUNTBLANK(Table3[[#This Row],[Date 1]:[Date 8]])=7,IF(Table3[[#This Row],[Column9]]&lt;&gt;"",IF(SUM(L941:S941)&lt;&gt;0,Table3[[#This Row],[Column9]],""),""),(SUBSTITUTE(TRIM(SUBSTITUTE(AO941&amp;","&amp;AP941&amp;","&amp;AQ941&amp;","&amp;AR941&amp;","&amp;AS941&amp;","&amp;AT941&amp;",",","," "))," ",", ")))</f>
        <v/>
      </c>
      <c r="AV941" s="35" t="str">
        <f>IF(COUNTBLANK(L941:AC941)&lt;&gt;13,IF(Table3[[#This Row],[Comments]]="Please order in multiples of 20. Minimum order of 100.",IF(COUNTBLANK(Table3[[#This Row],[Date 1]:[Order]])=12,"",1),1),IF(OR(F941="yes",G941="yes",H941="yes",I941="yes",J941="yes",K941="yes"="yes"),1,""))</f>
        <v/>
      </c>
    </row>
    <row r="942" spans="2:48" ht="36" thickBot="1" x14ac:dyDescent="0.4">
      <c r="B942" s="164">
        <v>1270</v>
      </c>
      <c r="C942" s="16" t="s">
        <v>3370</v>
      </c>
      <c r="D942" s="32" t="s">
        <v>801</v>
      </c>
      <c r="E942" s="118"/>
      <c r="F942" s="119" t="s">
        <v>21</v>
      </c>
      <c r="G942" s="30" t="s">
        <v>21</v>
      </c>
      <c r="H942" s="30" t="s">
        <v>21</v>
      </c>
      <c r="I942" s="30" t="s">
        <v>21</v>
      </c>
      <c r="J942" s="30" t="s">
        <v>128</v>
      </c>
      <c r="K942" s="30" t="s">
        <v>21</v>
      </c>
      <c r="L942" s="22"/>
      <c r="M942" s="20"/>
      <c r="N942" s="20"/>
      <c r="O942" s="20"/>
      <c r="P942" s="20"/>
      <c r="Q942" s="20"/>
      <c r="R942" s="20"/>
      <c r="S942" s="120"/>
      <c r="T942" s="181" t="str">
        <f>Table3[[#This Row],[Column12]]</f>
        <v>Auto:</v>
      </c>
      <c r="U942" s="25"/>
      <c r="V942" s="51" t="str">
        <f>IF(Table3[[#This Row],[TagOrderMethod]]="Ratio:","plants per 1 tag",IF(Table3[[#This Row],[TagOrderMethod]]="tags included","",IF(Table3[[#This Row],[TagOrderMethod]]="Qty:","tags",IF(Table3[[#This Row],[TagOrderMethod]]="Auto:",IF(U942&lt;&gt;"","tags","")))))</f>
        <v/>
      </c>
      <c r="W942" s="17">
        <v>50</v>
      </c>
      <c r="X942" s="17" t="str">
        <f>IF(ISNUMBER(SEARCH("tag",Table3[[#This Row],[Notes]])), "Yes", "No")</f>
        <v>No</v>
      </c>
      <c r="Y942" s="17" t="str">
        <f>IF(Table3[[#This Row],[Column11]]="yes","tags included","Auto:")</f>
        <v>Auto:</v>
      </c>
      <c r="Z9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Row],[TagOrderMethod]]="Auto:",IF(U942&gt;0,U942,IF(COUNTBLANK(L942:S942)=8,"",(IF(Table3[[#This Row],[Column11]]&lt;&gt;"no",Table3[[#This Row],[Size]]*(SUM(Table3[[#This Row],[Date 1]:[Date 8]])),"")))),""))),(Table3[[#This Row],[Bundle]])),"")</f>
        <v/>
      </c>
      <c r="AB942" s="94" t="str">
        <f t="shared" si="15"/>
        <v/>
      </c>
      <c r="AC942" s="75"/>
      <c r="AD942" s="42"/>
      <c r="AE942" s="43"/>
      <c r="AF942" s="44"/>
      <c r="AG942" s="134" t="s">
        <v>21</v>
      </c>
      <c r="AH942" s="134" t="s">
        <v>21</v>
      </c>
      <c r="AI942" s="134" t="s">
        <v>21</v>
      </c>
      <c r="AJ942" s="134" t="s">
        <v>21</v>
      </c>
      <c r="AK942" s="134" t="s">
        <v>2104</v>
      </c>
      <c r="AL942" s="134" t="s">
        <v>21</v>
      </c>
      <c r="AM942" s="134" t="b">
        <f>IF(AND(Table3[[#This Row],[Column68]]=TRUE,COUNTBLANK(Table3[[#This Row],[Date 1]:[Date 8]])=8),TRUE,FALSE)</f>
        <v>0</v>
      </c>
      <c r="AN942" s="134" t="b">
        <f>COUNTIF(Table3[[#This Row],[512]:[51]],"yes")&gt;0</f>
        <v>0</v>
      </c>
      <c r="AO942" s="45" t="str">
        <f>IF(Table3[[#This Row],[512]]="yes",Table3[[#This Row],[Column1]],"")</f>
        <v/>
      </c>
      <c r="AP942" s="45" t="str">
        <f>IF(Table3[[#This Row],[250]]="yes",Table3[[#This Row],[Column1.5]],"")</f>
        <v/>
      </c>
      <c r="AQ942" s="45" t="str">
        <f>IF(Table3[[#This Row],[288]]="yes",Table3[[#This Row],[Column2]],"")</f>
        <v/>
      </c>
      <c r="AR942" s="45" t="str">
        <f>IF(Table3[[#This Row],[144]]="yes",Table3[[#This Row],[Column3]],"")</f>
        <v/>
      </c>
      <c r="AS942" s="45" t="str">
        <f>IF(Table3[[#This Row],[26]]="yes",Table3[[#This Row],[Column4]],"")</f>
        <v/>
      </c>
      <c r="AT942" s="45" t="str">
        <f>IF(Table3[[#This Row],[51]]="yes",Table3[[#This Row],[Column5]],"")</f>
        <v/>
      </c>
      <c r="AU942" s="29" t="str">
        <f>IF(COUNTBLANK(Table3[[#This Row],[Date 1]:[Date 8]])=7,IF(Table3[[#This Row],[Column9]]&lt;&gt;"",IF(SUM(L942:S942)&lt;&gt;0,Table3[[#This Row],[Column9]],""),""),(SUBSTITUTE(TRIM(SUBSTITUTE(AO942&amp;","&amp;AP942&amp;","&amp;AQ942&amp;","&amp;AR942&amp;","&amp;AS942&amp;","&amp;AT942&amp;",",","," "))," ",", ")))</f>
        <v/>
      </c>
      <c r="AV942" s="35" t="str">
        <f>IF(COUNTBLANK(L942:AC942)&lt;&gt;13,IF(Table3[[#This Row],[Comments]]="Please order in multiples of 20. Minimum order of 100.",IF(COUNTBLANK(Table3[[#This Row],[Date 1]:[Order]])=12,"",1),1),IF(OR(F942="yes",G942="yes",H942="yes",I942="yes",J942="yes",K942="yes"="yes"),1,""))</f>
        <v/>
      </c>
    </row>
    <row r="943" spans="2:48" ht="36" thickBot="1" x14ac:dyDescent="0.4">
      <c r="B943" s="164">
        <v>1275</v>
      </c>
      <c r="C943" s="16" t="s">
        <v>3370</v>
      </c>
      <c r="D943" s="32" t="s">
        <v>802</v>
      </c>
      <c r="E943" s="118"/>
      <c r="F943" s="119" t="s">
        <v>21</v>
      </c>
      <c r="G943" s="30" t="s">
        <v>21</v>
      </c>
      <c r="H943" s="30" t="s">
        <v>21</v>
      </c>
      <c r="I943" s="30" t="s">
        <v>21</v>
      </c>
      <c r="J943" s="30" t="s">
        <v>128</v>
      </c>
      <c r="K943" s="30" t="s">
        <v>21</v>
      </c>
      <c r="L943" s="22"/>
      <c r="M943" s="20"/>
      <c r="N943" s="20"/>
      <c r="O943" s="20"/>
      <c r="P943" s="20"/>
      <c r="Q943" s="20"/>
      <c r="R943" s="20"/>
      <c r="S943" s="120"/>
      <c r="T943" s="181" t="str">
        <f>Table3[[#This Row],[Column12]]</f>
        <v>Auto:</v>
      </c>
      <c r="U943" s="25"/>
      <c r="V943" s="51" t="str">
        <f>IF(Table3[[#This Row],[TagOrderMethod]]="Ratio:","plants per 1 tag",IF(Table3[[#This Row],[TagOrderMethod]]="tags included","",IF(Table3[[#This Row],[TagOrderMethod]]="Qty:","tags",IF(Table3[[#This Row],[TagOrderMethod]]="Auto:",IF(U943&lt;&gt;"","tags","")))))</f>
        <v/>
      </c>
      <c r="W943" s="17">
        <v>50</v>
      </c>
      <c r="X943" s="17" t="str">
        <f>IF(ISNUMBER(SEARCH("tag",Table3[[#This Row],[Notes]])), "Yes", "No")</f>
        <v>No</v>
      </c>
      <c r="Y943" s="17" t="str">
        <f>IF(Table3[[#This Row],[Column11]]="yes","tags included","Auto:")</f>
        <v>Auto:</v>
      </c>
      <c r="Z9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Row],[TagOrderMethod]]="Auto:",IF(U943&gt;0,U943,IF(COUNTBLANK(L943:S943)=8,"",(IF(Table3[[#This Row],[Column11]]&lt;&gt;"no",Table3[[#This Row],[Size]]*(SUM(Table3[[#This Row],[Date 1]:[Date 8]])),"")))),""))),(Table3[[#This Row],[Bundle]])),"")</f>
        <v/>
      </c>
      <c r="AB943" s="94" t="str">
        <f t="shared" si="15"/>
        <v/>
      </c>
      <c r="AC943" s="75"/>
      <c r="AD943" s="42"/>
      <c r="AE943" s="43"/>
      <c r="AF943" s="44"/>
      <c r="AG943" s="134" t="s">
        <v>21</v>
      </c>
      <c r="AH943" s="134" t="s">
        <v>21</v>
      </c>
      <c r="AI943" s="134" t="s">
        <v>21</v>
      </c>
      <c r="AJ943" s="134" t="s">
        <v>21</v>
      </c>
      <c r="AK943" s="134" t="s">
        <v>2105</v>
      </c>
      <c r="AL943" s="134" t="s">
        <v>21</v>
      </c>
      <c r="AM943" s="134" t="b">
        <f>IF(AND(Table3[[#This Row],[Column68]]=TRUE,COUNTBLANK(Table3[[#This Row],[Date 1]:[Date 8]])=8),TRUE,FALSE)</f>
        <v>0</v>
      </c>
      <c r="AN943" s="134" t="b">
        <f>COUNTIF(Table3[[#This Row],[512]:[51]],"yes")&gt;0</f>
        <v>0</v>
      </c>
      <c r="AO943" s="45" t="str">
        <f>IF(Table3[[#This Row],[512]]="yes",Table3[[#This Row],[Column1]],"")</f>
        <v/>
      </c>
      <c r="AP943" s="45" t="str">
        <f>IF(Table3[[#This Row],[250]]="yes",Table3[[#This Row],[Column1.5]],"")</f>
        <v/>
      </c>
      <c r="AQ943" s="45" t="str">
        <f>IF(Table3[[#This Row],[288]]="yes",Table3[[#This Row],[Column2]],"")</f>
        <v/>
      </c>
      <c r="AR943" s="45" t="str">
        <f>IF(Table3[[#This Row],[144]]="yes",Table3[[#This Row],[Column3]],"")</f>
        <v/>
      </c>
      <c r="AS943" s="45" t="str">
        <f>IF(Table3[[#This Row],[26]]="yes",Table3[[#This Row],[Column4]],"")</f>
        <v/>
      </c>
      <c r="AT943" s="45" t="str">
        <f>IF(Table3[[#This Row],[51]]="yes",Table3[[#This Row],[Column5]],"")</f>
        <v/>
      </c>
      <c r="AU943" s="29" t="str">
        <f>IF(COUNTBLANK(Table3[[#This Row],[Date 1]:[Date 8]])=7,IF(Table3[[#This Row],[Column9]]&lt;&gt;"",IF(SUM(L943:S943)&lt;&gt;0,Table3[[#This Row],[Column9]],""),""),(SUBSTITUTE(TRIM(SUBSTITUTE(AO943&amp;","&amp;AP943&amp;","&amp;AQ943&amp;","&amp;AR943&amp;","&amp;AS943&amp;","&amp;AT943&amp;",",","," "))," ",", ")))</f>
        <v/>
      </c>
      <c r="AV943" s="35" t="str">
        <f>IF(COUNTBLANK(L943:AC943)&lt;&gt;13,IF(Table3[[#This Row],[Comments]]="Please order in multiples of 20. Minimum order of 100.",IF(COUNTBLANK(Table3[[#This Row],[Date 1]:[Order]])=12,"",1),1),IF(OR(F943="yes",G943="yes",H943="yes",I943="yes",J943="yes",K943="yes"="yes"),1,""))</f>
        <v/>
      </c>
    </row>
    <row r="944" spans="2:48" ht="36" thickBot="1" x14ac:dyDescent="0.4">
      <c r="B944" s="164">
        <v>1280</v>
      </c>
      <c r="C944" s="16" t="s">
        <v>3370</v>
      </c>
      <c r="D944" s="32" t="s">
        <v>550</v>
      </c>
      <c r="E944" s="118"/>
      <c r="F944" s="119" t="s">
        <v>21</v>
      </c>
      <c r="G944" s="30" t="s">
        <v>21</v>
      </c>
      <c r="H944" s="30" t="s">
        <v>21</v>
      </c>
      <c r="I944" s="30" t="s">
        <v>21</v>
      </c>
      <c r="J944" s="30" t="s">
        <v>128</v>
      </c>
      <c r="K944" s="30" t="s">
        <v>21</v>
      </c>
      <c r="L944" s="22"/>
      <c r="M944" s="20"/>
      <c r="N944" s="20"/>
      <c r="O944" s="20"/>
      <c r="P944" s="20"/>
      <c r="Q944" s="20"/>
      <c r="R944" s="20"/>
      <c r="S944" s="120"/>
      <c r="T944" s="181" t="str">
        <f>Table3[[#This Row],[Column12]]</f>
        <v>Auto:</v>
      </c>
      <c r="U944" s="25"/>
      <c r="V944" s="51" t="str">
        <f>IF(Table3[[#This Row],[TagOrderMethod]]="Ratio:","plants per 1 tag",IF(Table3[[#This Row],[TagOrderMethod]]="tags included","",IF(Table3[[#This Row],[TagOrderMethod]]="Qty:","tags",IF(Table3[[#This Row],[TagOrderMethod]]="Auto:",IF(U944&lt;&gt;"","tags","")))))</f>
        <v/>
      </c>
      <c r="W944" s="17">
        <v>50</v>
      </c>
      <c r="X944" s="17" t="str">
        <f>IF(ISNUMBER(SEARCH("tag",Table3[[#This Row],[Notes]])), "Yes", "No")</f>
        <v>No</v>
      </c>
      <c r="Y944" s="17" t="str">
        <f>IF(Table3[[#This Row],[Column11]]="yes","tags included","Auto:")</f>
        <v>Auto:</v>
      </c>
      <c r="Z9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Row],[TagOrderMethod]]="Auto:",IF(U944&gt;0,U944,IF(COUNTBLANK(L944:S944)=8,"",(IF(Table3[[#This Row],[Column11]]&lt;&gt;"no",Table3[[#This Row],[Size]]*(SUM(Table3[[#This Row],[Date 1]:[Date 8]])),"")))),""))),(Table3[[#This Row],[Bundle]])),"")</f>
        <v/>
      </c>
      <c r="AB944" s="94" t="str">
        <f t="shared" si="15"/>
        <v/>
      </c>
      <c r="AC944" s="75"/>
      <c r="AD944" s="42"/>
      <c r="AE944" s="43"/>
      <c r="AF944" s="44"/>
      <c r="AG944" s="134" t="s">
        <v>21</v>
      </c>
      <c r="AH944" s="134" t="s">
        <v>21</v>
      </c>
      <c r="AI944" s="134" t="s">
        <v>21</v>
      </c>
      <c r="AJ944" s="134" t="s">
        <v>21</v>
      </c>
      <c r="AK944" s="134" t="s">
        <v>2106</v>
      </c>
      <c r="AL944" s="134" t="s">
        <v>21</v>
      </c>
      <c r="AM944" s="134" t="b">
        <f>IF(AND(Table3[[#This Row],[Column68]]=TRUE,COUNTBLANK(Table3[[#This Row],[Date 1]:[Date 8]])=8),TRUE,FALSE)</f>
        <v>0</v>
      </c>
      <c r="AN944" s="134" t="b">
        <f>COUNTIF(Table3[[#This Row],[512]:[51]],"yes")&gt;0</f>
        <v>0</v>
      </c>
      <c r="AO944" s="45" t="str">
        <f>IF(Table3[[#This Row],[512]]="yes",Table3[[#This Row],[Column1]],"")</f>
        <v/>
      </c>
      <c r="AP944" s="45" t="str">
        <f>IF(Table3[[#This Row],[250]]="yes",Table3[[#This Row],[Column1.5]],"")</f>
        <v/>
      </c>
      <c r="AQ944" s="45" t="str">
        <f>IF(Table3[[#This Row],[288]]="yes",Table3[[#This Row],[Column2]],"")</f>
        <v/>
      </c>
      <c r="AR944" s="45" t="str">
        <f>IF(Table3[[#This Row],[144]]="yes",Table3[[#This Row],[Column3]],"")</f>
        <v/>
      </c>
      <c r="AS944" s="45" t="str">
        <f>IF(Table3[[#This Row],[26]]="yes",Table3[[#This Row],[Column4]],"")</f>
        <v/>
      </c>
      <c r="AT944" s="45" t="str">
        <f>IF(Table3[[#This Row],[51]]="yes",Table3[[#This Row],[Column5]],"")</f>
        <v/>
      </c>
      <c r="AU944" s="29" t="str">
        <f>IF(COUNTBLANK(Table3[[#This Row],[Date 1]:[Date 8]])=7,IF(Table3[[#This Row],[Column9]]&lt;&gt;"",IF(SUM(L944:S944)&lt;&gt;0,Table3[[#This Row],[Column9]],""),""),(SUBSTITUTE(TRIM(SUBSTITUTE(AO944&amp;","&amp;AP944&amp;","&amp;AQ944&amp;","&amp;AR944&amp;","&amp;AS944&amp;","&amp;AT944&amp;",",","," "))," ",", ")))</f>
        <v/>
      </c>
      <c r="AV944" s="35" t="str">
        <f>IF(COUNTBLANK(L944:AC944)&lt;&gt;13,IF(Table3[[#This Row],[Comments]]="Please order in multiples of 20. Minimum order of 100.",IF(COUNTBLANK(Table3[[#This Row],[Date 1]:[Order]])=12,"",1),1),IF(OR(F944="yes",G944="yes",H944="yes",I944="yes",J944="yes",K944="yes"="yes"),1,""))</f>
        <v/>
      </c>
    </row>
    <row r="945" spans="2:48" ht="36" thickBot="1" x14ac:dyDescent="0.4">
      <c r="B945" s="164">
        <v>1285</v>
      </c>
      <c r="C945" s="16" t="s">
        <v>3370</v>
      </c>
      <c r="D945" s="32" t="s">
        <v>551</v>
      </c>
      <c r="E945" s="118"/>
      <c r="F945" s="119" t="s">
        <v>21</v>
      </c>
      <c r="G945" s="30" t="s">
        <v>21</v>
      </c>
      <c r="H945" s="30" t="s">
        <v>21</v>
      </c>
      <c r="I945" s="30" t="s">
        <v>21</v>
      </c>
      <c r="J945" s="30" t="s">
        <v>128</v>
      </c>
      <c r="K945" s="30" t="s">
        <v>21</v>
      </c>
      <c r="L945" s="22"/>
      <c r="M945" s="20"/>
      <c r="N945" s="20"/>
      <c r="O945" s="20"/>
      <c r="P945" s="20"/>
      <c r="Q945" s="20"/>
      <c r="R945" s="20"/>
      <c r="S945" s="120"/>
      <c r="T945" s="181" t="str">
        <f>Table3[[#This Row],[Column12]]</f>
        <v>Auto:</v>
      </c>
      <c r="U945" s="25"/>
      <c r="V945" s="51" t="str">
        <f>IF(Table3[[#This Row],[TagOrderMethod]]="Ratio:","plants per 1 tag",IF(Table3[[#This Row],[TagOrderMethod]]="tags included","",IF(Table3[[#This Row],[TagOrderMethod]]="Qty:","tags",IF(Table3[[#This Row],[TagOrderMethod]]="Auto:",IF(U945&lt;&gt;"","tags","")))))</f>
        <v/>
      </c>
      <c r="W945" s="17">
        <v>50</v>
      </c>
      <c r="X945" s="17" t="str">
        <f>IF(ISNUMBER(SEARCH("tag",Table3[[#This Row],[Notes]])), "Yes", "No")</f>
        <v>No</v>
      </c>
      <c r="Y945" s="17" t="str">
        <f>IF(Table3[[#This Row],[Column11]]="yes","tags included","Auto:")</f>
        <v>Auto:</v>
      </c>
      <c r="Z9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Row],[TagOrderMethod]]="Auto:",IF(U945&gt;0,U945,IF(COUNTBLANK(L945:S945)=8,"",(IF(Table3[[#This Row],[Column11]]&lt;&gt;"no",Table3[[#This Row],[Size]]*(SUM(Table3[[#This Row],[Date 1]:[Date 8]])),"")))),""))),(Table3[[#This Row],[Bundle]])),"")</f>
        <v/>
      </c>
      <c r="AB945" s="94" t="str">
        <f t="shared" si="15"/>
        <v/>
      </c>
      <c r="AC945" s="75"/>
      <c r="AD945" s="42"/>
      <c r="AE945" s="43"/>
      <c r="AF945" s="44"/>
      <c r="AG945" s="134" t="s">
        <v>21</v>
      </c>
      <c r="AH945" s="134" t="s">
        <v>21</v>
      </c>
      <c r="AI945" s="134" t="s">
        <v>21</v>
      </c>
      <c r="AJ945" s="134" t="s">
        <v>21</v>
      </c>
      <c r="AK945" s="134" t="s">
        <v>2107</v>
      </c>
      <c r="AL945" s="134" t="s">
        <v>21</v>
      </c>
      <c r="AM945" s="134" t="b">
        <f>IF(AND(Table3[[#This Row],[Column68]]=TRUE,COUNTBLANK(Table3[[#This Row],[Date 1]:[Date 8]])=8),TRUE,FALSE)</f>
        <v>0</v>
      </c>
      <c r="AN945" s="134" t="b">
        <f>COUNTIF(Table3[[#This Row],[512]:[51]],"yes")&gt;0</f>
        <v>0</v>
      </c>
      <c r="AO945" s="45" t="str">
        <f>IF(Table3[[#This Row],[512]]="yes",Table3[[#This Row],[Column1]],"")</f>
        <v/>
      </c>
      <c r="AP945" s="45" t="str">
        <f>IF(Table3[[#This Row],[250]]="yes",Table3[[#This Row],[Column1.5]],"")</f>
        <v/>
      </c>
      <c r="AQ945" s="45" t="str">
        <f>IF(Table3[[#This Row],[288]]="yes",Table3[[#This Row],[Column2]],"")</f>
        <v/>
      </c>
      <c r="AR945" s="45" t="str">
        <f>IF(Table3[[#This Row],[144]]="yes",Table3[[#This Row],[Column3]],"")</f>
        <v/>
      </c>
      <c r="AS945" s="45" t="str">
        <f>IF(Table3[[#This Row],[26]]="yes",Table3[[#This Row],[Column4]],"")</f>
        <v/>
      </c>
      <c r="AT945" s="45" t="str">
        <f>IF(Table3[[#This Row],[51]]="yes",Table3[[#This Row],[Column5]],"")</f>
        <v/>
      </c>
      <c r="AU945" s="29" t="str">
        <f>IF(COUNTBLANK(Table3[[#This Row],[Date 1]:[Date 8]])=7,IF(Table3[[#This Row],[Column9]]&lt;&gt;"",IF(SUM(L945:S945)&lt;&gt;0,Table3[[#This Row],[Column9]],""),""),(SUBSTITUTE(TRIM(SUBSTITUTE(AO945&amp;","&amp;AP945&amp;","&amp;AQ945&amp;","&amp;AR945&amp;","&amp;AS945&amp;","&amp;AT945&amp;",",","," "))," ",", ")))</f>
        <v/>
      </c>
      <c r="AV945" s="35" t="str">
        <f>IF(COUNTBLANK(L945:AC945)&lt;&gt;13,IF(Table3[[#This Row],[Comments]]="Please order in multiples of 20. Minimum order of 100.",IF(COUNTBLANK(Table3[[#This Row],[Date 1]:[Order]])=12,"",1),1),IF(OR(F945="yes",G945="yes",H945="yes",I945="yes",J945="yes",K945="yes"="yes"),1,""))</f>
        <v/>
      </c>
    </row>
    <row r="946" spans="2:48" ht="36" thickBot="1" x14ac:dyDescent="0.4">
      <c r="B946" s="164">
        <v>1300</v>
      </c>
      <c r="C946" s="16" t="s">
        <v>3370</v>
      </c>
      <c r="D946" s="32" t="s">
        <v>2398</v>
      </c>
      <c r="E946" s="118"/>
      <c r="F946" s="119" t="s">
        <v>21</v>
      </c>
      <c r="G946" s="30" t="s">
        <v>21</v>
      </c>
      <c r="H946" s="30" t="s">
        <v>21</v>
      </c>
      <c r="I946" s="30" t="s">
        <v>21</v>
      </c>
      <c r="J946" s="30" t="s">
        <v>128</v>
      </c>
      <c r="K946" s="30" t="s">
        <v>21</v>
      </c>
      <c r="L946" s="22"/>
      <c r="M946" s="20"/>
      <c r="N946" s="20"/>
      <c r="O946" s="20"/>
      <c r="P946" s="20"/>
      <c r="Q946" s="20"/>
      <c r="R946" s="20"/>
      <c r="S946" s="120"/>
      <c r="T946" s="181" t="str">
        <f>Table3[[#This Row],[Column12]]</f>
        <v>Auto:</v>
      </c>
      <c r="U946" s="25"/>
      <c r="V946" s="51" t="str">
        <f>IF(Table3[[#This Row],[TagOrderMethod]]="Ratio:","plants per 1 tag",IF(Table3[[#This Row],[TagOrderMethod]]="tags included","",IF(Table3[[#This Row],[TagOrderMethod]]="Qty:","tags",IF(Table3[[#This Row],[TagOrderMethod]]="Auto:",IF(U946&lt;&gt;"","tags","")))))</f>
        <v/>
      </c>
      <c r="W946" s="17">
        <v>50</v>
      </c>
      <c r="X946" s="17" t="str">
        <f>IF(ISNUMBER(SEARCH("tag",Table3[[#This Row],[Notes]])), "Yes", "No")</f>
        <v>No</v>
      </c>
      <c r="Y946" s="17" t="str">
        <f>IF(Table3[[#This Row],[Column11]]="yes","tags included","Auto:")</f>
        <v>Auto:</v>
      </c>
      <c r="Z9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Row],[TagOrderMethod]]="Auto:",IF(U946&gt;0,U946,IF(COUNTBLANK(L946:S946)=8,"",(IF(Table3[[#This Row],[Column11]]&lt;&gt;"no",Table3[[#This Row],[Size]]*(SUM(Table3[[#This Row],[Date 1]:[Date 8]])),"")))),""))),(Table3[[#This Row],[Bundle]])),"")</f>
        <v/>
      </c>
      <c r="AB946" s="94" t="str">
        <f t="shared" si="15"/>
        <v/>
      </c>
      <c r="AC946" s="75"/>
      <c r="AD946" s="42"/>
      <c r="AE946" s="43"/>
      <c r="AF946" s="44"/>
      <c r="AG946" s="134" t="s">
        <v>21</v>
      </c>
      <c r="AH946" s="134" t="s">
        <v>21</v>
      </c>
      <c r="AI946" s="134" t="s">
        <v>21</v>
      </c>
      <c r="AJ946" s="134" t="s">
        <v>21</v>
      </c>
      <c r="AK946" s="134" t="s">
        <v>5258</v>
      </c>
      <c r="AL946" s="134" t="s">
        <v>21</v>
      </c>
      <c r="AM946" s="134" t="b">
        <f>IF(AND(Table3[[#This Row],[Column68]]=TRUE,COUNTBLANK(Table3[[#This Row],[Date 1]:[Date 8]])=8),TRUE,FALSE)</f>
        <v>0</v>
      </c>
      <c r="AN946" s="134" t="b">
        <f>COUNTIF(Table3[[#This Row],[512]:[51]],"yes")&gt;0</f>
        <v>0</v>
      </c>
      <c r="AO946" s="45" t="str">
        <f>IF(Table3[[#This Row],[512]]="yes",Table3[[#This Row],[Column1]],"")</f>
        <v/>
      </c>
      <c r="AP946" s="45" t="str">
        <f>IF(Table3[[#This Row],[250]]="yes",Table3[[#This Row],[Column1.5]],"")</f>
        <v/>
      </c>
      <c r="AQ946" s="45" t="str">
        <f>IF(Table3[[#This Row],[288]]="yes",Table3[[#This Row],[Column2]],"")</f>
        <v/>
      </c>
      <c r="AR946" s="45" t="str">
        <f>IF(Table3[[#This Row],[144]]="yes",Table3[[#This Row],[Column3]],"")</f>
        <v/>
      </c>
      <c r="AS946" s="45" t="str">
        <f>IF(Table3[[#This Row],[26]]="yes",Table3[[#This Row],[Column4]],"")</f>
        <v/>
      </c>
      <c r="AT946" s="45" t="str">
        <f>IF(Table3[[#This Row],[51]]="yes",Table3[[#This Row],[Column5]],"")</f>
        <v/>
      </c>
      <c r="AU946" s="29" t="str">
        <f>IF(COUNTBLANK(Table3[[#This Row],[Date 1]:[Date 8]])=7,IF(Table3[[#This Row],[Column9]]&lt;&gt;"",IF(SUM(L946:S946)&lt;&gt;0,Table3[[#This Row],[Column9]],""),""),(SUBSTITUTE(TRIM(SUBSTITUTE(AO946&amp;","&amp;AP946&amp;","&amp;AQ946&amp;","&amp;AR946&amp;","&amp;AS946&amp;","&amp;AT946&amp;",",","," "))," ",", ")))</f>
        <v/>
      </c>
      <c r="AV946" s="35" t="str">
        <f>IF(COUNTBLANK(L946:AC946)&lt;&gt;13,IF(Table3[[#This Row],[Comments]]="Please order in multiples of 20. Minimum order of 100.",IF(COUNTBLANK(Table3[[#This Row],[Date 1]:[Order]])=12,"",1),1),IF(OR(F946="yes",G946="yes",H946="yes",I946="yes",J946="yes",K946="yes"="yes"),1,""))</f>
        <v/>
      </c>
    </row>
    <row r="947" spans="2:48" ht="36" thickBot="1" x14ac:dyDescent="0.4">
      <c r="B947" s="164">
        <v>1315</v>
      </c>
      <c r="C947" s="16" t="s">
        <v>3370</v>
      </c>
      <c r="D947" s="32" t="s">
        <v>1056</v>
      </c>
      <c r="E947" s="118"/>
      <c r="F947" s="119" t="s">
        <v>21</v>
      </c>
      <c r="G947" s="30" t="s">
        <v>21</v>
      </c>
      <c r="H947" s="30" t="s">
        <v>21</v>
      </c>
      <c r="I947" s="30" t="s">
        <v>21</v>
      </c>
      <c r="J947" s="30" t="s">
        <v>128</v>
      </c>
      <c r="K947" s="30" t="s">
        <v>21</v>
      </c>
      <c r="L947" s="22"/>
      <c r="M947" s="20"/>
      <c r="N947" s="20"/>
      <c r="O947" s="20"/>
      <c r="P947" s="20"/>
      <c r="Q947" s="20"/>
      <c r="R947" s="20"/>
      <c r="S947" s="120"/>
      <c r="T947" s="181" t="str">
        <f>Table3[[#This Row],[Column12]]</f>
        <v>Auto:</v>
      </c>
      <c r="U947" s="25"/>
      <c r="V947" s="51" t="str">
        <f>IF(Table3[[#This Row],[TagOrderMethod]]="Ratio:","plants per 1 tag",IF(Table3[[#This Row],[TagOrderMethod]]="tags included","",IF(Table3[[#This Row],[TagOrderMethod]]="Qty:","tags",IF(Table3[[#This Row],[TagOrderMethod]]="Auto:",IF(U947&lt;&gt;"","tags","")))))</f>
        <v/>
      </c>
      <c r="W947" s="17">
        <v>50</v>
      </c>
      <c r="X947" s="17" t="str">
        <f>IF(ISNUMBER(SEARCH("tag",Table3[[#This Row],[Notes]])), "Yes", "No")</f>
        <v>No</v>
      </c>
      <c r="Y947" s="17" t="str">
        <f>IF(Table3[[#This Row],[Column11]]="yes","tags included","Auto:")</f>
        <v>Auto:</v>
      </c>
      <c r="Z9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Row],[TagOrderMethod]]="Auto:",IF(U947&gt;0,U947,IF(COUNTBLANK(L947:S947)=8,"",(IF(Table3[[#This Row],[Column11]]&lt;&gt;"no",Table3[[#This Row],[Size]]*(SUM(Table3[[#This Row],[Date 1]:[Date 8]])),"")))),""))),(Table3[[#This Row],[Bundle]])),"")</f>
        <v/>
      </c>
      <c r="AB947" s="94" t="str">
        <f t="shared" si="15"/>
        <v/>
      </c>
      <c r="AC947" s="75"/>
      <c r="AD947" s="42"/>
      <c r="AE947" s="43"/>
      <c r="AF947" s="44"/>
      <c r="AG947" s="134" t="s">
        <v>21</v>
      </c>
      <c r="AH947" s="134" t="s">
        <v>21</v>
      </c>
      <c r="AI947" s="134" t="s">
        <v>21</v>
      </c>
      <c r="AJ947" s="134" t="s">
        <v>21</v>
      </c>
      <c r="AK947" s="134" t="s">
        <v>5259</v>
      </c>
      <c r="AL947" s="134" t="s">
        <v>21</v>
      </c>
      <c r="AM947" s="134" t="b">
        <f>IF(AND(Table3[[#This Row],[Column68]]=TRUE,COUNTBLANK(Table3[[#This Row],[Date 1]:[Date 8]])=8),TRUE,FALSE)</f>
        <v>0</v>
      </c>
      <c r="AN947" s="134" t="b">
        <f>COUNTIF(Table3[[#This Row],[512]:[51]],"yes")&gt;0</f>
        <v>0</v>
      </c>
      <c r="AO947" s="45" t="str">
        <f>IF(Table3[[#This Row],[512]]="yes",Table3[[#This Row],[Column1]],"")</f>
        <v/>
      </c>
      <c r="AP947" s="45" t="str">
        <f>IF(Table3[[#This Row],[250]]="yes",Table3[[#This Row],[Column1.5]],"")</f>
        <v/>
      </c>
      <c r="AQ947" s="45" t="str">
        <f>IF(Table3[[#This Row],[288]]="yes",Table3[[#This Row],[Column2]],"")</f>
        <v/>
      </c>
      <c r="AR947" s="45" t="str">
        <f>IF(Table3[[#This Row],[144]]="yes",Table3[[#This Row],[Column3]],"")</f>
        <v/>
      </c>
      <c r="AS947" s="45" t="str">
        <f>IF(Table3[[#This Row],[26]]="yes",Table3[[#This Row],[Column4]],"")</f>
        <v/>
      </c>
      <c r="AT947" s="45" t="str">
        <f>IF(Table3[[#This Row],[51]]="yes",Table3[[#This Row],[Column5]],"")</f>
        <v/>
      </c>
      <c r="AU947" s="29" t="str">
        <f>IF(COUNTBLANK(Table3[[#This Row],[Date 1]:[Date 8]])=7,IF(Table3[[#This Row],[Column9]]&lt;&gt;"",IF(SUM(L947:S947)&lt;&gt;0,Table3[[#This Row],[Column9]],""),""),(SUBSTITUTE(TRIM(SUBSTITUTE(AO947&amp;","&amp;AP947&amp;","&amp;AQ947&amp;","&amp;AR947&amp;","&amp;AS947&amp;","&amp;AT947&amp;",",","," "))," ",", ")))</f>
        <v/>
      </c>
      <c r="AV947" s="35" t="str">
        <f>IF(COUNTBLANK(L947:AC947)&lt;&gt;13,IF(Table3[[#This Row],[Comments]]="Please order in multiples of 20. Minimum order of 100.",IF(COUNTBLANK(Table3[[#This Row],[Date 1]:[Order]])=12,"",1),1),IF(OR(F947="yes",G947="yes",H947="yes",I947="yes",J947="yes",K947="yes"="yes"),1,""))</f>
        <v/>
      </c>
    </row>
    <row r="948" spans="2:48" ht="36" thickBot="1" x14ac:dyDescent="0.4">
      <c r="B948" s="164">
        <v>1400</v>
      </c>
      <c r="C948" s="16" t="s">
        <v>3370</v>
      </c>
      <c r="D948" s="32" t="s">
        <v>3409</v>
      </c>
      <c r="E948" s="118"/>
      <c r="F948" s="119" t="s">
        <v>21</v>
      </c>
      <c r="G948" s="30" t="s">
        <v>21</v>
      </c>
      <c r="H948" s="30" t="s">
        <v>21</v>
      </c>
      <c r="I948" s="30" t="s">
        <v>21</v>
      </c>
      <c r="J948" s="30" t="s">
        <v>128</v>
      </c>
      <c r="K948" s="30" t="s">
        <v>21</v>
      </c>
      <c r="L948" s="22"/>
      <c r="M948" s="20"/>
      <c r="N948" s="20"/>
      <c r="O948" s="20"/>
      <c r="P948" s="20"/>
      <c r="Q948" s="20"/>
      <c r="R948" s="20"/>
      <c r="S948" s="120"/>
      <c r="T948" s="181" t="str">
        <f>Table3[[#This Row],[Column12]]</f>
        <v>Auto:</v>
      </c>
      <c r="U948" s="25"/>
      <c r="V948" s="51" t="str">
        <f>IF(Table3[[#This Row],[TagOrderMethod]]="Ratio:","plants per 1 tag",IF(Table3[[#This Row],[TagOrderMethod]]="tags included","",IF(Table3[[#This Row],[TagOrderMethod]]="Qty:","tags",IF(Table3[[#This Row],[TagOrderMethod]]="Auto:",IF(U948&lt;&gt;"","tags","")))))</f>
        <v/>
      </c>
      <c r="W948" s="17">
        <v>50</v>
      </c>
      <c r="X948" s="17" t="str">
        <f>IF(ISNUMBER(SEARCH("tag",Table3[[#This Row],[Notes]])), "Yes", "No")</f>
        <v>No</v>
      </c>
      <c r="Y948" s="17" t="str">
        <f>IF(Table3[[#This Row],[Column11]]="yes","tags included","Auto:")</f>
        <v>Auto:</v>
      </c>
      <c r="Z9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Row],[TagOrderMethod]]="Auto:",IF(U948&gt;0,U948,IF(COUNTBLANK(L948:S948)=8,"",(IF(Table3[[#This Row],[Column11]]&lt;&gt;"no",Table3[[#This Row],[Size]]*(SUM(Table3[[#This Row],[Date 1]:[Date 8]])),"")))),""))),(Table3[[#This Row],[Bundle]])),"")</f>
        <v/>
      </c>
      <c r="AB948" s="94" t="str">
        <f t="shared" si="15"/>
        <v/>
      </c>
      <c r="AC948" s="75"/>
      <c r="AD948" s="42"/>
      <c r="AE948" s="43"/>
      <c r="AF948" s="44"/>
      <c r="AG948" s="134" t="s">
        <v>21</v>
      </c>
      <c r="AH948" s="134" t="s">
        <v>21</v>
      </c>
      <c r="AI948" s="134" t="s">
        <v>21</v>
      </c>
      <c r="AJ948" s="134" t="s">
        <v>21</v>
      </c>
      <c r="AK948" s="134" t="s">
        <v>3083</v>
      </c>
      <c r="AL948" s="134" t="s">
        <v>21</v>
      </c>
      <c r="AM948" s="134" t="b">
        <f>IF(AND(Table3[[#This Row],[Column68]]=TRUE,COUNTBLANK(Table3[[#This Row],[Date 1]:[Date 8]])=8),TRUE,FALSE)</f>
        <v>0</v>
      </c>
      <c r="AN948" s="134" t="b">
        <f>COUNTIF(Table3[[#This Row],[512]:[51]],"yes")&gt;0</f>
        <v>0</v>
      </c>
      <c r="AO948" s="45" t="str">
        <f>IF(Table3[[#This Row],[512]]="yes",Table3[[#This Row],[Column1]],"")</f>
        <v/>
      </c>
      <c r="AP948" s="45" t="str">
        <f>IF(Table3[[#This Row],[250]]="yes",Table3[[#This Row],[Column1.5]],"")</f>
        <v/>
      </c>
      <c r="AQ948" s="45" t="str">
        <f>IF(Table3[[#This Row],[288]]="yes",Table3[[#This Row],[Column2]],"")</f>
        <v/>
      </c>
      <c r="AR948" s="45" t="str">
        <f>IF(Table3[[#This Row],[144]]="yes",Table3[[#This Row],[Column3]],"")</f>
        <v/>
      </c>
      <c r="AS948" s="45" t="str">
        <f>IF(Table3[[#This Row],[26]]="yes",Table3[[#This Row],[Column4]],"")</f>
        <v/>
      </c>
      <c r="AT948" s="45" t="str">
        <f>IF(Table3[[#This Row],[51]]="yes",Table3[[#This Row],[Column5]],"")</f>
        <v/>
      </c>
      <c r="AU948" s="29" t="str">
        <f>IF(COUNTBLANK(Table3[[#This Row],[Date 1]:[Date 8]])=7,IF(Table3[[#This Row],[Column9]]&lt;&gt;"",IF(SUM(L948:S948)&lt;&gt;0,Table3[[#This Row],[Column9]],""),""),(SUBSTITUTE(TRIM(SUBSTITUTE(AO948&amp;","&amp;AP948&amp;","&amp;AQ948&amp;","&amp;AR948&amp;","&amp;AS948&amp;","&amp;AT948&amp;",",","," "))," ",", ")))</f>
        <v/>
      </c>
      <c r="AV948" s="35" t="str">
        <f>IF(COUNTBLANK(L948:AC948)&lt;&gt;13,IF(Table3[[#This Row],[Comments]]="Please order in multiples of 20. Minimum order of 100.",IF(COUNTBLANK(Table3[[#This Row],[Date 1]:[Order]])=12,"",1),1),IF(OR(F948="yes",G948="yes",H948="yes",I948="yes",J948="yes",K948="yes"="yes"),1,""))</f>
        <v/>
      </c>
    </row>
    <row r="949" spans="2:48" ht="36" thickBot="1" x14ac:dyDescent="0.4">
      <c r="B949" s="164">
        <v>1410</v>
      </c>
      <c r="C949" s="16" t="s">
        <v>3370</v>
      </c>
      <c r="D949" s="32" t="s">
        <v>552</v>
      </c>
      <c r="E949" s="118"/>
      <c r="F949" s="119" t="s">
        <v>21</v>
      </c>
      <c r="G949" s="30" t="s">
        <v>21</v>
      </c>
      <c r="H949" s="30" t="s">
        <v>21</v>
      </c>
      <c r="I949" s="30" t="s">
        <v>21</v>
      </c>
      <c r="J949" s="30" t="s">
        <v>128</v>
      </c>
      <c r="K949" s="30" t="s">
        <v>21</v>
      </c>
      <c r="L949" s="22"/>
      <c r="M949" s="20"/>
      <c r="N949" s="20"/>
      <c r="O949" s="20"/>
      <c r="P949" s="20"/>
      <c r="Q949" s="20"/>
      <c r="R949" s="20"/>
      <c r="S949" s="120"/>
      <c r="T949" s="181" t="str">
        <f>Table3[[#This Row],[Column12]]</f>
        <v>Auto:</v>
      </c>
      <c r="U949" s="25"/>
      <c r="V949" s="51" t="str">
        <f>IF(Table3[[#This Row],[TagOrderMethod]]="Ratio:","plants per 1 tag",IF(Table3[[#This Row],[TagOrderMethod]]="tags included","",IF(Table3[[#This Row],[TagOrderMethod]]="Qty:","tags",IF(Table3[[#This Row],[TagOrderMethod]]="Auto:",IF(U949&lt;&gt;"","tags","")))))</f>
        <v/>
      </c>
      <c r="W949" s="17">
        <v>50</v>
      </c>
      <c r="X949" s="17" t="str">
        <f>IF(ISNUMBER(SEARCH("tag",Table3[[#This Row],[Notes]])), "Yes", "No")</f>
        <v>No</v>
      </c>
      <c r="Y949" s="17" t="str">
        <f>IF(Table3[[#This Row],[Column11]]="yes","tags included","Auto:")</f>
        <v>Auto:</v>
      </c>
      <c r="Z9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Row],[TagOrderMethod]]="Auto:",IF(U949&gt;0,U949,IF(COUNTBLANK(L949:S949)=8,"",(IF(Table3[[#This Row],[Column11]]&lt;&gt;"no",Table3[[#This Row],[Size]]*(SUM(Table3[[#This Row],[Date 1]:[Date 8]])),"")))),""))),(Table3[[#This Row],[Bundle]])),"")</f>
        <v/>
      </c>
      <c r="AB949" s="94" t="str">
        <f t="shared" si="15"/>
        <v/>
      </c>
      <c r="AC949" s="75"/>
      <c r="AD949" s="42"/>
      <c r="AE949" s="43"/>
      <c r="AF949" s="44"/>
      <c r="AG949" s="134" t="s">
        <v>21</v>
      </c>
      <c r="AH949" s="134" t="s">
        <v>21</v>
      </c>
      <c r="AI949" s="134" t="s">
        <v>21</v>
      </c>
      <c r="AJ949" s="134" t="s">
        <v>21</v>
      </c>
      <c r="AK949" s="134" t="s">
        <v>3084</v>
      </c>
      <c r="AL949" s="134" t="s">
        <v>21</v>
      </c>
      <c r="AM949" s="134" t="b">
        <f>IF(AND(Table3[[#This Row],[Column68]]=TRUE,COUNTBLANK(Table3[[#This Row],[Date 1]:[Date 8]])=8),TRUE,FALSE)</f>
        <v>0</v>
      </c>
      <c r="AN949" s="134" t="b">
        <f>COUNTIF(Table3[[#This Row],[512]:[51]],"yes")&gt;0</f>
        <v>0</v>
      </c>
      <c r="AO949" s="45" t="str">
        <f>IF(Table3[[#This Row],[512]]="yes",Table3[[#This Row],[Column1]],"")</f>
        <v/>
      </c>
      <c r="AP949" s="45" t="str">
        <f>IF(Table3[[#This Row],[250]]="yes",Table3[[#This Row],[Column1.5]],"")</f>
        <v/>
      </c>
      <c r="AQ949" s="45" t="str">
        <f>IF(Table3[[#This Row],[288]]="yes",Table3[[#This Row],[Column2]],"")</f>
        <v/>
      </c>
      <c r="AR949" s="45" t="str">
        <f>IF(Table3[[#This Row],[144]]="yes",Table3[[#This Row],[Column3]],"")</f>
        <v/>
      </c>
      <c r="AS949" s="45" t="str">
        <f>IF(Table3[[#This Row],[26]]="yes",Table3[[#This Row],[Column4]],"")</f>
        <v/>
      </c>
      <c r="AT949" s="45" t="str">
        <f>IF(Table3[[#This Row],[51]]="yes",Table3[[#This Row],[Column5]],"")</f>
        <v/>
      </c>
      <c r="AU949" s="29" t="str">
        <f>IF(COUNTBLANK(Table3[[#This Row],[Date 1]:[Date 8]])=7,IF(Table3[[#This Row],[Column9]]&lt;&gt;"",IF(SUM(L949:S949)&lt;&gt;0,Table3[[#This Row],[Column9]],""),""),(SUBSTITUTE(TRIM(SUBSTITUTE(AO949&amp;","&amp;AP949&amp;","&amp;AQ949&amp;","&amp;AR949&amp;","&amp;AS949&amp;","&amp;AT949&amp;",",","," "))," ",", ")))</f>
        <v/>
      </c>
      <c r="AV949" s="35" t="str">
        <f>IF(COUNTBLANK(L949:AC949)&lt;&gt;13,IF(Table3[[#This Row],[Comments]]="Please order in multiples of 20. Minimum order of 100.",IF(COUNTBLANK(Table3[[#This Row],[Date 1]:[Order]])=12,"",1),1),IF(OR(F949="yes",G949="yes",H949="yes",I949="yes",J949="yes",K949="yes"="yes"),1,""))</f>
        <v/>
      </c>
    </row>
    <row r="950" spans="2:48" ht="36" thickBot="1" x14ac:dyDescent="0.4">
      <c r="B950" s="164">
        <v>1415</v>
      </c>
      <c r="C950" s="16" t="s">
        <v>3370</v>
      </c>
      <c r="D950" s="32" t="s">
        <v>2399</v>
      </c>
      <c r="E950" s="118"/>
      <c r="F950" s="119" t="s">
        <v>21</v>
      </c>
      <c r="G950" s="30" t="s">
        <v>21</v>
      </c>
      <c r="H950" s="30" t="s">
        <v>21</v>
      </c>
      <c r="I950" s="30" t="s">
        <v>21</v>
      </c>
      <c r="J950" s="30" t="s">
        <v>128</v>
      </c>
      <c r="K950" s="30" t="s">
        <v>21</v>
      </c>
      <c r="L950" s="22"/>
      <c r="M950" s="20"/>
      <c r="N950" s="20"/>
      <c r="O950" s="20"/>
      <c r="P950" s="20"/>
      <c r="Q950" s="20"/>
      <c r="R950" s="20"/>
      <c r="S950" s="120"/>
      <c r="T950" s="181" t="str">
        <f>Table3[[#This Row],[Column12]]</f>
        <v>Auto:</v>
      </c>
      <c r="U950" s="25"/>
      <c r="V950" s="51" t="str">
        <f>IF(Table3[[#This Row],[TagOrderMethod]]="Ratio:","plants per 1 tag",IF(Table3[[#This Row],[TagOrderMethod]]="tags included","",IF(Table3[[#This Row],[TagOrderMethod]]="Qty:","tags",IF(Table3[[#This Row],[TagOrderMethod]]="Auto:",IF(U950&lt;&gt;"","tags","")))))</f>
        <v/>
      </c>
      <c r="W950" s="17">
        <v>50</v>
      </c>
      <c r="X950" s="17" t="str">
        <f>IF(ISNUMBER(SEARCH("tag",Table3[[#This Row],[Notes]])), "Yes", "No")</f>
        <v>No</v>
      </c>
      <c r="Y950" s="17" t="str">
        <f>IF(Table3[[#This Row],[Column11]]="yes","tags included","Auto:")</f>
        <v>Auto:</v>
      </c>
      <c r="Z9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Row],[TagOrderMethod]]="Auto:",IF(U950&gt;0,U950,IF(COUNTBLANK(L950:S950)=8,"",(IF(Table3[[#This Row],[Column11]]&lt;&gt;"no",Table3[[#This Row],[Size]]*(SUM(Table3[[#This Row],[Date 1]:[Date 8]])),"")))),""))),(Table3[[#This Row],[Bundle]])),"")</f>
        <v/>
      </c>
      <c r="AB950" s="94" t="str">
        <f t="shared" si="15"/>
        <v/>
      </c>
      <c r="AC950" s="75"/>
      <c r="AD950" s="42"/>
      <c r="AE950" s="43"/>
      <c r="AF950" s="44"/>
      <c r="AG950" s="134" t="s">
        <v>21</v>
      </c>
      <c r="AH950" s="134" t="s">
        <v>21</v>
      </c>
      <c r="AI950" s="134" t="s">
        <v>21</v>
      </c>
      <c r="AJ950" s="134" t="s">
        <v>21</v>
      </c>
      <c r="AK950" s="134" t="s">
        <v>3085</v>
      </c>
      <c r="AL950" s="134" t="s">
        <v>21</v>
      </c>
      <c r="AM950" s="134" t="b">
        <f>IF(AND(Table3[[#This Row],[Column68]]=TRUE,COUNTBLANK(Table3[[#This Row],[Date 1]:[Date 8]])=8),TRUE,FALSE)</f>
        <v>0</v>
      </c>
      <c r="AN950" s="134" t="b">
        <f>COUNTIF(Table3[[#This Row],[512]:[51]],"yes")&gt;0</f>
        <v>0</v>
      </c>
      <c r="AO950" s="45" t="str">
        <f>IF(Table3[[#This Row],[512]]="yes",Table3[[#This Row],[Column1]],"")</f>
        <v/>
      </c>
      <c r="AP950" s="45" t="str">
        <f>IF(Table3[[#This Row],[250]]="yes",Table3[[#This Row],[Column1.5]],"")</f>
        <v/>
      </c>
      <c r="AQ950" s="45" t="str">
        <f>IF(Table3[[#This Row],[288]]="yes",Table3[[#This Row],[Column2]],"")</f>
        <v/>
      </c>
      <c r="AR950" s="45" t="str">
        <f>IF(Table3[[#This Row],[144]]="yes",Table3[[#This Row],[Column3]],"")</f>
        <v/>
      </c>
      <c r="AS950" s="45" t="str">
        <f>IF(Table3[[#This Row],[26]]="yes",Table3[[#This Row],[Column4]],"")</f>
        <v/>
      </c>
      <c r="AT950" s="45" t="str">
        <f>IF(Table3[[#This Row],[51]]="yes",Table3[[#This Row],[Column5]],"")</f>
        <v/>
      </c>
      <c r="AU950" s="29" t="str">
        <f>IF(COUNTBLANK(Table3[[#This Row],[Date 1]:[Date 8]])=7,IF(Table3[[#This Row],[Column9]]&lt;&gt;"",IF(SUM(L950:S950)&lt;&gt;0,Table3[[#This Row],[Column9]],""),""),(SUBSTITUTE(TRIM(SUBSTITUTE(AO950&amp;","&amp;AP950&amp;","&amp;AQ950&amp;","&amp;AR950&amp;","&amp;AS950&amp;","&amp;AT950&amp;",",","," "))," ",", ")))</f>
        <v/>
      </c>
      <c r="AV950" s="35" t="str">
        <f>IF(COUNTBLANK(L950:AC950)&lt;&gt;13,IF(Table3[[#This Row],[Comments]]="Please order in multiples of 20. Minimum order of 100.",IF(COUNTBLANK(Table3[[#This Row],[Date 1]:[Order]])=12,"",1),1),IF(OR(F950="yes",G950="yes",H950="yes",I950="yes",J950="yes",K950="yes"="yes"),1,""))</f>
        <v/>
      </c>
    </row>
    <row r="951" spans="2:48" ht="36" thickBot="1" x14ac:dyDescent="0.4">
      <c r="B951" s="164">
        <v>1420</v>
      </c>
      <c r="C951" s="16" t="s">
        <v>3370</v>
      </c>
      <c r="D951" s="32" t="s">
        <v>3410</v>
      </c>
      <c r="E951" s="118"/>
      <c r="F951" s="119" t="s">
        <v>21</v>
      </c>
      <c r="G951" s="30" t="s">
        <v>21</v>
      </c>
      <c r="H951" s="30" t="s">
        <v>21</v>
      </c>
      <c r="I951" s="30" t="s">
        <v>21</v>
      </c>
      <c r="J951" s="30" t="s">
        <v>128</v>
      </c>
      <c r="K951" s="30" t="s">
        <v>21</v>
      </c>
      <c r="L951" s="22"/>
      <c r="M951" s="20"/>
      <c r="N951" s="20"/>
      <c r="O951" s="20"/>
      <c r="P951" s="20"/>
      <c r="Q951" s="20"/>
      <c r="R951" s="20"/>
      <c r="S951" s="120"/>
      <c r="T951" s="181" t="str">
        <f>Table3[[#This Row],[Column12]]</f>
        <v>Auto:</v>
      </c>
      <c r="U951" s="25"/>
      <c r="V951" s="51" t="str">
        <f>IF(Table3[[#This Row],[TagOrderMethod]]="Ratio:","plants per 1 tag",IF(Table3[[#This Row],[TagOrderMethod]]="tags included","",IF(Table3[[#This Row],[TagOrderMethod]]="Qty:","tags",IF(Table3[[#This Row],[TagOrderMethod]]="Auto:",IF(U951&lt;&gt;"","tags","")))))</f>
        <v/>
      </c>
      <c r="W951" s="17">
        <v>50</v>
      </c>
      <c r="X951" s="17" t="str">
        <f>IF(ISNUMBER(SEARCH("tag",Table3[[#This Row],[Notes]])), "Yes", "No")</f>
        <v>No</v>
      </c>
      <c r="Y951" s="17" t="str">
        <f>IF(Table3[[#This Row],[Column11]]="yes","tags included","Auto:")</f>
        <v>Auto:</v>
      </c>
      <c r="Z9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Row],[TagOrderMethod]]="Auto:",IF(U951&gt;0,U951,IF(COUNTBLANK(L951:S951)=8,"",(IF(Table3[[#This Row],[Column11]]&lt;&gt;"no",Table3[[#This Row],[Size]]*(SUM(Table3[[#This Row],[Date 1]:[Date 8]])),"")))),""))),(Table3[[#This Row],[Bundle]])),"")</f>
        <v/>
      </c>
      <c r="AB951" s="94" t="str">
        <f t="shared" si="15"/>
        <v/>
      </c>
      <c r="AC951" s="75"/>
      <c r="AD951" s="42"/>
      <c r="AE951" s="43"/>
      <c r="AF951" s="44"/>
      <c r="AG951" s="134" t="s">
        <v>21</v>
      </c>
      <c r="AH951" s="134" t="s">
        <v>21</v>
      </c>
      <c r="AI951" s="134" t="s">
        <v>21</v>
      </c>
      <c r="AJ951" s="134" t="s">
        <v>21</v>
      </c>
      <c r="AK951" s="134" t="s">
        <v>3086</v>
      </c>
      <c r="AL951" s="134" t="s">
        <v>21</v>
      </c>
      <c r="AM951" s="134" t="b">
        <f>IF(AND(Table3[[#This Row],[Column68]]=TRUE,COUNTBLANK(Table3[[#This Row],[Date 1]:[Date 8]])=8),TRUE,FALSE)</f>
        <v>0</v>
      </c>
      <c r="AN951" s="134" t="b">
        <f>COUNTIF(Table3[[#This Row],[512]:[51]],"yes")&gt;0</f>
        <v>0</v>
      </c>
      <c r="AO951" s="45" t="str">
        <f>IF(Table3[[#This Row],[512]]="yes",Table3[[#This Row],[Column1]],"")</f>
        <v/>
      </c>
      <c r="AP951" s="45" t="str">
        <f>IF(Table3[[#This Row],[250]]="yes",Table3[[#This Row],[Column1.5]],"")</f>
        <v/>
      </c>
      <c r="AQ951" s="45" t="str">
        <f>IF(Table3[[#This Row],[288]]="yes",Table3[[#This Row],[Column2]],"")</f>
        <v/>
      </c>
      <c r="AR951" s="45" t="str">
        <f>IF(Table3[[#This Row],[144]]="yes",Table3[[#This Row],[Column3]],"")</f>
        <v/>
      </c>
      <c r="AS951" s="45" t="str">
        <f>IF(Table3[[#This Row],[26]]="yes",Table3[[#This Row],[Column4]],"")</f>
        <v/>
      </c>
      <c r="AT951" s="45" t="str">
        <f>IF(Table3[[#This Row],[51]]="yes",Table3[[#This Row],[Column5]],"")</f>
        <v/>
      </c>
      <c r="AU951" s="29" t="str">
        <f>IF(COUNTBLANK(Table3[[#This Row],[Date 1]:[Date 8]])=7,IF(Table3[[#This Row],[Column9]]&lt;&gt;"",IF(SUM(L951:S951)&lt;&gt;0,Table3[[#This Row],[Column9]],""),""),(SUBSTITUTE(TRIM(SUBSTITUTE(AO951&amp;","&amp;AP951&amp;","&amp;AQ951&amp;","&amp;AR951&amp;","&amp;AS951&amp;","&amp;AT951&amp;",",","," "))," ",", ")))</f>
        <v/>
      </c>
      <c r="AV951" s="35" t="str">
        <f>IF(COUNTBLANK(L951:AC951)&lt;&gt;13,IF(Table3[[#This Row],[Comments]]="Please order in multiples of 20. Minimum order of 100.",IF(COUNTBLANK(Table3[[#This Row],[Date 1]:[Order]])=12,"",1),1),IF(OR(F951="yes",G951="yes",H951="yes",I951="yes",J951="yes",K951="yes"="yes"),1,""))</f>
        <v/>
      </c>
    </row>
    <row r="952" spans="2:48" ht="36" thickBot="1" x14ac:dyDescent="0.4">
      <c r="B952" s="164">
        <v>1425</v>
      </c>
      <c r="C952" s="16" t="s">
        <v>3370</v>
      </c>
      <c r="D952" s="32" t="s">
        <v>2400</v>
      </c>
      <c r="E952" s="118"/>
      <c r="F952" s="119" t="s">
        <v>21</v>
      </c>
      <c r="G952" s="30" t="s">
        <v>21</v>
      </c>
      <c r="H952" s="30" t="s">
        <v>21</v>
      </c>
      <c r="I952" s="30" t="s">
        <v>21</v>
      </c>
      <c r="J952" s="30" t="s">
        <v>128</v>
      </c>
      <c r="K952" s="30" t="s">
        <v>21</v>
      </c>
      <c r="L952" s="22"/>
      <c r="M952" s="20"/>
      <c r="N952" s="20"/>
      <c r="O952" s="20"/>
      <c r="P952" s="20"/>
      <c r="Q952" s="20"/>
      <c r="R952" s="20"/>
      <c r="S952" s="120"/>
      <c r="T952" s="181" t="str">
        <f>Table3[[#This Row],[Column12]]</f>
        <v>Auto:</v>
      </c>
      <c r="U952" s="25"/>
      <c r="V952" s="51" t="str">
        <f>IF(Table3[[#This Row],[TagOrderMethod]]="Ratio:","plants per 1 tag",IF(Table3[[#This Row],[TagOrderMethod]]="tags included","",IF(Table3[[#This Row],[TagOrderMethod]]="Qty:","tags",IF(Table3[[#This Row],[TagOrderMethod]]="Auto:",IF(U952&lt;&gt;"","tags","")))))</f>
        <v/>
      </c>
      <c r="W952" s="17">
        <v>50</v>
      </c>
      <c r="X952" s="17" t="str">
        <f>IF(ISNUMBER(SEARCH("tag",Table3[[#This Row],[Notes]])), "Yes", "No")</f>
        <v>No</v>
      </c>
      <c r="Y952" s="17" t="str">
        <f>IF(Table3[[#This Row],[Column11]]="yes","tags included","Auto:")</f>
        <v>Auto:</v>
      </c>
      <c r="Z9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Row],[TagOrderMethod]]="Auto:",IF(U952&gt;0,U952,IF(COUNTBLANK(L952:S952)=8,"",(IF(Table3[[#This Row],[Column11]]&lt;&gt;"no",Table3[[#This Row],[Size]]*(SUM(Table3[[#This Row],[Date 1]:[Date 8]])),"")))),""))),(Table3[[#This Row],[Bundle]])),"")</f>
        <v/>
      </c>
      <c r="AB952" s="94" t="str">
        <f t="shared" si="15"/>
        <v/>
      </c>
      <c r="AC952" s="75"/>
      <c r="AD952" s="42"/>
      <c r="AE952" s="43"/>
      <c r="AF952" s="44"/>
      <c r="AG952" s="134" t="s">
        <v>21</v>
      </c>
      <c r="AH952" s="134" t="s">
        <v>21</v>
      </c>
      <c r="AI952" s="134" t="s">
        <v>21</v>
      </c>
      <c r="AJ952" s="134" t="s">
        <v>21</v>
      </c>
      <c r="AK952" s="134" t="s">
        <v>3087</v>
      </c>
      <c r="AL952" s="134" t="s">
        <v>21</v>
      </c>
      <c r="AM952" s="134" t="b">
        <f>IF(AND(Table3[[#This Row],[Column68]]=TRUE,COUNTBLANK(Table3[[#This Row],[Date 1]:[Date 8]])=8),TRUE,FALSE)</f>
        <v>0</v>
      </c>
      <c r="AN952" s="134" t="b">
        <f>COUNTIF(Table3[[#This Row],[512]:[51]],"yes")&gt;0</f>
        <v>0</v>
      </c>
      <c r="AO952" s="45" t="str">
        <f>IF(Table3[[#This Row],[512]]="yes",Table3[[#This Row],[Column1]],"")</f>
        <v/>
      </c>
      <c r="AP952" s="45" t="str">
        <f>IF(Table3[[#This Row],[250]]="yes",Table3[[#This Row],[Column1.5]],"")</f>
        <v/>
      </c>
      <c r="AQ952" s="45" t="str">
        <f>IF(Table3[[#This Row],[288]]="yes",Table3[[#This Row],[Column2]],"")</f>
        <v/>
      </c>
      <c r="AR952" s="45" t="str">
        <f>IF(Table3[[#This Row],[144]]="yes",Table3[[#This Row],[Column3]],"")</f>
        <v/>
      </c>
      <c r="AS952" s="45" t="str">
        <f>IF(Table3[[#This Row],[26]]="yes",Table3[[#This Row],[Column4]],"")</f>
        <v/>
      </c>
      <c r="AT952" s="45" t="str">
        <f>IF(Table3[[#This Row],[51]]="yes",Table3[[#This Row],[Column5]],"")</f>
        <v/>
      </c>
      <c r="AU952" s="29" t="str">
        <f>IF(COUNTBLANK(Table3[[#This Row],[Date 1]:[Date 8]])=7,IF(Table3[[#This Row],[Column9]]&lt;&gt;"",IF(SUM(L952:S952)&lt;&gt;0,Table3[[#This Row],[Column9]],""),""),(SUBSTITUTE(TRIM(SUBSTITUTE(AO952&amp;","&amp;AP952&amp;","&amp;AQ952&amp;","&amp;AR952&amp;","&amp;AS952&amp;","&amp;AT952&amp;",",","," "))," ",", ")))</f>
        <v/>
      </c>
      <c r="AV952" s="35" t="str">
        <f>IF(COUNTBLANK(L952:AC952)&lt;&gt;13,IF(Table3[[#This Row],[Comments]]="Please order in multiples of 20. Minimum order of 100.",IF(COUNTBLANK(Table3[[#This Row],[Date 1]:[Order]])=12,"",1),1),IF(OR(F952="yes",G952="yes",H952="yes",I952="yes",J952="yes",K952="yes"="yes"),1,""))</f>
        <v/>
      </c>
    </row>
    <row r="953" spans="2:48" ht="36" thickBot="1" x14ac:dyDescent="0.4">
      <c r="B953" s="164">
        <v>1430</v>
      </c>
      <c r="C953" s="16" t="s">
        <v>3370</v>
      </c>
      <c r="D953" s="32" t="s">
        <v>3411</v>
      </c>
      <c r="E953" s="118"/>
      <c r="F953" s="119" t="s">
        <v>21</v>
      </c>
      <c r="G953" s="30" t="s">
        <v>21</v>
      </c>
      <c r="H953" s="30" t="s">
        <v>21</v>
      </c>
      <c r="I953" s="30" t="s">
        <v>21</v>
      </c>
      <c r="J953" s="30" t="s">
        <v>128</v>
      </c>
      <c r="K953" s="30" t="s">
        <v>21</v>
      </c>
      <c r="L953" s="22"/>
      <c r="M953" s="20"/>
      <c r="N953" s="20"/>
      <c r="O953" s="20"/>
      <c r="P953" s="20"/>
      <c r="Q953" s="20"/>
      <c r="R953" s="20"/>
      <c r="S953" s="120"/>
      <c r="T953" s="181" t="str">
        <f>Table3[[#This Row],[Column12]]</f>
        <v>Auto:</v>
      </c>
      <c r="U953" s="25"/>
      <c r="V953" s="51" t="str">
        <f>IF(Table3[[#This Row],[TagOrderMethod]]="Ratio:","plants per 1 tag",IF(Table3[[#This Row],[TagOrderMethod]]="tags included","",IF(Table3[[#This Row],[TagOrderMethod]]="Qty:","tags",IF(Table3[[#This Row],[TagOrderMethod]]="Auto:",IF(U953&lt;&gt;"","tags","")))))</f>
        <v/>
      </c>
      <c r="W953" s="17">
        <v>50</v>
      </c>
      <c r="X953" s="17" t="str">
        <f>IF(ISNUMBER(SEARCH("tag",Table3[[#This Row],[Notes]])), "Yes", "No")</f>
        <v>No</v>
      </c>
      <c r="Y953" s="17" t="str">
        <f>IF(Table3[[#This Row],[Column11]]="yes","tags included","Auto:")</f>
        <v>Auto:</v>
      </c>
      <c r="Z9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Row],[TagOrderMethod]]="Auto:",IF(U953&gt;0,U953,IF(COUNTBLANK(L953:S953)=8,"",(IF(Table3[[#This Row],[Column11]]&lt;&gt;"no",Table3[[#This Row],[Size]]*(SUM(Table3[[#This Row],[Date 1]:[Date 8]])),"")))),""))),(Table3[[#This Row],[Bundle]])),"")</f>
        <v/>
      </c>
      <c r="AB953" s="94" t="str">
        <f t="shared" si="15"/>
        <v/>
      </c>
      <c r="AC953" s="75"/>
      <c r="AD953" s="42"/>
      <c r="AE953" s="43"/>
      <c r="AF953" s="44"/>
      <c r="AG953" s="134" t="s">
        <v>21</v>
      </c>
      <c r="AH953" s="134" t="s">
        <v>21</v>
      </c>
      <c r="AI953" s="134" t="s">
        <v>21</v>
      </c>
      <c r="AJ953" s="134" t="s">
        <v>21</v>
      </c>
      <c r="AK953" s="134" t="s">
        <v>3088</v>
      </c>
      <c r="AL953" s="134" t="s">
        <v>21</v>
      </c>
      <c r="AM953" s="134" t="b">
        <f>IF(AND(Table3[[#This Row],[Column68]]=TRUE,COUNTBLANK(Table3[[#This Row],[Date 1]:[Date 8]])=8),TRUE,FALSE)</f>
        <v>0</v>
      </c>
      <c r="AN953" s="134" t="b">
        <f>COUNTIF(Table3[[#This Row],[512]:[51]],"yes")&gt;0</f>
        <v>0</v>
      </c>
      <c r="AO953" s="45" t="str">
        <f>IF(Table3[[#This Row],[512]]="yes",Table3[[#This Row],[Column1]],"")</f>
        <v/>
      </c>
      <c r="AP953" s="45" t="str">
        <f>IF(Table3[[#This Row],[250]]="yes",Table3[[#This Row],[Column1.5]],"")</f>
        <v/>
      </c>
      <c r="AQ953" s="45" t="str">
        <f>IF(Table3[[#This Row],[288]]="yes",Table3[[#This Row],[Column2]],"")</f>
        <v/>
      </c>
      <c r="AR953" s="45" t="str">
        <f>IF(Table3[[#This Row],[144]]="yes",Table3[[#This Row],[Column3]],"")</f>
        <v/>
      </c>
      <c r="AS953" s="45" t="str">
        <f>IF(Table3[[#This Row],[26]]="yes",Table3[[#This Row],[Column4]],"")</f>
        <v/>
      </c>
      <c r="AT953" s="45" t="str">
        <f>IF(Table3[[#This Row],[51]]="yes",Table3[[#This Row],[Column5]],"")</f>
        <v/>
      </c>
      <c r="AU953" s="29" t="str">
        <f>IF(COUNTBLANK(Table3[[#This Row],[Date 1]:[Date 8]])=7,IF(Table3[[#This Row],[Column9]]&lt;&gt;"",IF(SUM(L953:S953)&lt;&gt;0,Table3[[#This Row],[Column9]],""),""),(SUBSTITUTE(TRIM(SUBSTITUTE(AO953&amp;","&amp;AP953&amp;","&amp;AQ953&amp;","&amp;AR953&amp;","&amp;AS953&amp;","&amp;AT953&amp;",",","," "))," ",", ")))</f>
        <v/>
      </c>
      <c r="AV953" s="35" t="str">
        <f>IF(COUNTBLANK(L953:AC953)&lt;&gt;13,IF(Table3[[#This Row],[Comments]]="Please order in multiples of 20. Minimum order of 100.",IF(COUNTBLANK(Table3[[#This Row],[Date 1]:[Order]])=12,"",1),1),IF(OR(F953="yes",G953="yes",H953="yes",I953="yes",J953="yes",K953="yes"="yes"),1,""))</f>
        <v/>
      </c>
    </row>
    <row r="954" spans="2:48" ht="36" thickBot="1" x14ac:dyDescent="0.4">
      <c r="B954" s="164">
        <v>1435</v>
      </c>
      <c r="C954" s="16" t="s">
        <v>3370</v>
      </c>
      <c r="D954" s="32" t="s">
        <v>553</v>
      </c>
      <c r="E954" s="118"/>
      <c r="F954" s="119" t="s">
        <v>21</v>
      </c>
      <c r="G954" s="30" t="s">
        <v>21</v>
      </c>
      <c r="H954" s="30" t="s">
        <v>21</v>
      </c>
      <c r="I954" s="30" t="s">
        <v>128</v>
      </c>
      <c r="J954" s="30" t="s">
        <v>128</v>
      </c>
      <c r="K954" s="30" t="s">
        <v>21</v>
      </c>
      <c r="L954" s="22"/>
      <c r="M954" s="20"/>
      <c r="N954" s="20"/>
      <c r="O954" s="20"/>
      <c r="P954" s="20"/>
      <c r="Q954" s="20"/>
      <c r="R954" s="20"/>
      <c r="S954" s="120"/>
      <c r="T954" s="181" t="str">
        <f>Table3[[#This Row],[Column12]]</f>
        <v>Auto:</v>
      </c>
      <c r="U954" s="25"/>
      <c r="V954" s="51" t="str">
        <f>IF(Table3[[#This Row],[TagOrderMethod]]="Ratio:","plants per 1 tag",IF(Table3[[#This Row],[TagOrderMethod]]="tags included","",IF(Table3[[#This Row],[TagOrderMethod]]="Qty:","tags",IF(Table3[[#This Row],[TagOrderMethod]]="Auto:",IF(U954&lt;&gt;"","tags","")))))</f>
        <v/>
      </c>
      <c r="W954" s="17">
        <v>50</v>
      </c>
      <c r="X954" s="17" t="str">
        <f>IF(ISNUMBER(SEARCH("tag",Table3[[#This Row],[Notes]])), "Yes", "No")</f>
        <v>No</v>
      </c>
      <c r="Y954" s="17" t="str">
        <f>IF(Table3[[#This Row],[Column11]]="yes","tags included","Auto:")</f>
        <v>Auto:</v>
      </c>
      <c r="Z9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Row],[TagOrderMethod]]="Auto:",IF(U954&gt;0,U954,IF(COUNTBLANK(L954:S954)=8,"",(IF(Table3[[#This Row],[Column11]]&lt;&gt;"no",Table3[[#This Row],[Size]]*(SUM(Table3[[#This Row],[Date 1]:[Date 8]])),"")))),""))),(Table3[[#This Row],[Bundle]])),"")</f>
        <v/>
      </c>
      <c r="AB954" s="94" t="str">
        <f t="shared" si="15"/>
        <v/>
      </c>
      <c r="AC954" s="75"/>
      <c r="AD954" s="42"/>
      <c r="AE954" s="43"/>
      <c r="AF954" s="44"/>
      <c r="AG954" s="134" t="s">
        <v>21</v>
      </c>
      <c r="AH954" s="134" t="s">
        <v>21</v>
      </c>
      <c r="AI954" s="134" t="s">
        <v>21</v>
      </c>
      <c r="AJ954" s="134" t="s">
        <v>5260</v>
      </c>
      <c r="AK954" s="134" t="s">
        <v>3089</v>
      </c>
      <c r="AL954" s="134" t="s">
        <v>21</v>
      </c>
      <c r="AM954" s="134" t="b">
        <f>IF(AND(Table3[[#This Row],[Column68]]=TRUE,COUNTBLANK(Table3[[#This Row],[Date 1]:[Date 8]])=8),TRUE,FALSE)</f>
        <v>0</v>
      </c>
      <c r="AN954" s="134" t="b">
        <f>COUNTIF(Table3[[#This Row],[512]:[51]],"yes")&gt;0</f>
        <v>0</v>
      </c>
      <c r="AO954" s="45" t="str">
        <f>IF(Table3[[#This Row],[512]]="yes",Table3[[#This Row],[Column1]],"")</f>
        <v/>
      </c>
      <c r="AP954" s="45" t="str">
        <f>IF(Table3[[#This Row],[250]]="yes",Table3[[#This Row],[Column1.5]],"")</f>
        <v/>
      </c>
      <c r="AQ954" s="45" t="str">
        <f>IF(Table3[[#This Row],[288]]="yes",Table3[[#This Row],[Column2]],"")</f>
        <v/>
      </c>
      <c r="AR954" s="45" t="str">
        <f>IF(Table3[[#This Row],[144]]="yes",Table3[[#This Row],[Column3]],"")</f>
        <v/>
      </c>
      <c r="AS954" s="45" t="str">
        <f>IF(Table3[[#This Row],[26]]="yes",Table3[[#This Row],[Column4]],"")</f>
        <v/>
      </c>
      <c r="AT954" s="45" t="str">
        <f>IF(Table3[[#This Row],[51]]="yes",Table3[[#This Row],[Column5]],"")</f>
        <v/>
      </c>
      <c r="AU954" s="29" t="str">
        <f>IF(COUNTBLANK(Table3[[#This Row],[Date 1]:[Date 8]])=7,IF(Table3[[#This Row],[Column9]]&lt;&gt;"",IF(SUM(L954:S954)&lt;&gt;0,Table3[[#This Row],[Column9]],""),""),(SUBSTITUTE(TRIM(SUBSTITUTE(AO954&amp;","&amp;AP954&amp;","&amp;AQ954&amp;","&amp;AR954&amp;","&amp;AS954&amp;","&amp;AT954&amp;",",","," "))," ",", ")))</f>
        <v/>
      </c>
      <c r="AV954" s="35" t="str">
        <f>IF(COUNTBLANK(L954:AC954)&lt;&gt;13,IF(Table3[[#This Row],[Comments]]="Please order in multiples of 20. Minimum order of 100.",IF(COUNTBLANK(Table3[[#This Row],[Date 1]:[Order]])=12,"",1),1),IF(OR(F954="yes",G954="yes",H954="yes",I954="yes",J954="yes",K954="yes"="yes"),1,""))</f>
        <v/>
      </c>
    </row>
    <row r="955" spans="2:48" ht="36" thickBot="1" x14ac:dyDescent="0.4">
      <c r="B955" s="164">
        <v>1440</v>
      </c>
      <c r="C955" s="16" t="s">
        <v>3370</v>
      </c>
      <c r="D955" s="32" t="s">
        <v>3412</v>
      </c>
      <c r="E955" s="118"/>
      <c r="F955" s="119" t="s">
        <v>21</v>
      </c>
      <c r="G955" s="30" t="s">
        <v>21</v>
      </c>
      <c r="H955" s="30" t="s">
        <v>21</v>
      </c>
      <c r="I955" s="30" t="s">
        <v>21</v>
      </c>
      <c r="J955" s="30" t="s">
        <v>128</v>
      </c>
      <c r="K955" s="30" t="s">
        <v>21</v>
      </c>
      <c r="L955" s="22"/>
      <c r="M955" s="20"/>
      <c r="N955" s="20"/>
      <c r="O955" s="20"/>
      <c r="P955" s="20"/>
      <c r="Q955" s="20"/>
      <c r="R955" s="20"/>
      <c r="S955" s="120"/>
      <c r="T955" s="181" t="str">
        <f>Table3[[#This Row],[Column12]]</f>
        <v>Auto:</v>
      </c>
      <c r="U955" s="25"/>
      <c r="V955" s="51" t="str">
        <f>IF(Table3[[#This Row],[TagOrderMethod]]="Ratio:","plants per 1 tag",IF(Table3[[#This Row],[TagOrderMethod]]="tags included","",IF(Table3[[#This Row],[TagOrderMethod]]="Qty:","tags",IF(Table3[[#This Row],[TagOrderMethod]]="Auto:",IF(U955&lt;&gt;"","tags","")))))</f>
        <v/>
      </c>
      <c r="W955" s="17">
        <v>50</v>
      </c>
      <c r="X955" s="17" t="str">
        <f>IF(ISNUMBER(SEARCH("tag",Table3[[#This Row],[Notes]])), "Yes", "No")</f>
        <v>No</v>
      </c>
      <c r="Y955" s="17" t="str">
        <f>IF(Table3[[#This Row],[Column11]]="yes","tags included","Auto:")</f>
        <v>Auto:</v>
      </c>
      <c r="Z9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Row],[TagOrderMethod]]="Auto:",IF(U955&gt;0,U955,IF(COUNTBLANK(L955:S955)=8,"",(IF(Table3[[#This Row],[Column11]]&lt;&gt;"no",Table3[[#This Row],[Size]]*(SUM(Table3[[#This Row],[Date 1]:[Date 8]])),"")))),""))),(Table3[[#This Row],[Bundle]])),"")</f>
        <v/>
      </c>
      <c r="AB955" s="94" t="str">
        <f t="shared" si="15"/>
        <v/>
      </c>
      <c r="AC955" s="75"/>
      <c r="AD955" s="42"/>
      <c r="AE955" s="43"/>
      <c r="AF955" s="44"/>
      <c r="AG955" s="134" t="s">
        <v>21</v>
      </c>
      <c r="AH955" s="134" t="s">
        <v>21</v>
      </c>
      <c r="AI955" s="134" t="s">
        <v>21</v>
      </c>
      <c r="AJ955" s="134" t="s">
        <v>21</v>
      </c>
      <c r="AK955" s="134" t="s">
        <v>3090</v>
      </c>
      <c r="AL955" s="134" t="s">
        <v>21</v>
      </c>
      <c r="AM955" s="134" t="b">
        <f>IF(AND(Table3[[#This Row],[Column68]]=TRUE,COUNTBLANK(Table3[[#This Row],[Date 1]:[Date 8]])=8),TRUE,FALSE)</f>
        <v>0</v>
      </c>
      <c r="AN955" s="134" t="b">
        <f>COUNTIF(Table3[[#This Row],[512]:[51]],"yes")&gt;0</f>
        <v>0</v>
      </c>
      <c r="AO955" s="45" t="str">
        <f>IF(Table3[[#This Row],[512]]="yes",Table3[[#This Row],[Column1]],"")</f>
        <v/>
      </c>
      <c r="AP955" s="45" t="str">
        <f>IF(Table3[[#This Row],[250]]="yes",Table3[[#This Row],[Column1.5]],"")</f>
        <v/>
      </c>
      <c r="AQ955" s="45" t="str">
        <f>IF(Table3[[#This Row],[288]]="yes",Table3[[#This Row],[Column2]],"")</f>
        <v/>
      </c>
      <c r="AR955" s="45" t="str">
        <f>IF(Table3[[#This Row],[144]]="yes",Table3[[#This Row],[Column3]],"")</f>
        <v/>
      </c>
      <c r="AS955" s="45" t="str">
        <f>IF(Table3[[#This Row],[26]]="yes",Table3[[#This Row],[Column4]],"")</f>
        <v/>
      </c>
      <c r="AT955" s="45" t="str">
        <f>IF(Table3[[#This Row],[51]]="yes",Table3[[#This Row],[Column5]],"")</f>
        <v/>
      </c>
      <c r="AU955" s="29" t="str">
        <f>IF(COUNTBLANK(Table3[[#This Row],[Date 1]:[Date 8]])=7,IF(Table3[[#This Row],[Column9]]&lt;&gt;"",IF(SUM(L955:S955)&lt;&gt;0,Table3[[#This Row],[Column9]],""),""),(SUBSTITUTE(TRIM(SUBSTITUTE(AO955&amp;","&amp;AP955&amp;","&amp;AQ955&amp;","&amp;AR955&amp;","&amp;AS955&amp;","&amp;AT955&amp;",",","," "))," ",", ")))</f>
        <v/>
      </c>
      <c r="AV955" s="35" t="str">
        <f>IF(COUNTBLANK(L955:AC955)&lt;&gt;13,IF(Table3[[#This Row],[Comments]]="Please order in multiples of 20. Minimum order of 100.",IF(COUNTBLANK(Table3[[#This Row],[Date 1]:[Order]])=12,"",1),1),IF(OR(F955="yes",G955="yes",H955="yes",I955="yes",J955="yes",K955="yes"="yes"),1,""))</f>
        <v/>
      </c>
    </row>
    <row r="956" spans="2:48" ht="36" thickBot="1" x14ac:dyDescent="0.4">
      <c r="B956" s="164">
        <v>1445</v>
      </c>
      <c r="C956" s="16" t="s">
        <v>3370</v>
      </c>
      <c r="D956" s="32" t="s">
        <v>1360</v>
      </c>
      <c r="E956" s="118"/>
      <c r="F956" s="119" t="s">
        <v>21</v>
      </c>
      <c r="G956" s="30" t="s">
        <v>21</v>
      </c>
      <c r="H956" s="30" t="s">
        <v>21</v>
      </c>
      <c r="I956" s="30" t="s">
        <v>21</v>
      </c>
      <c r="J956" s="30" t="s">
        <v>128</v>
      </c>
      <c r="K956" s="30" t="s">
        <v>21</v>
      </c>
      <c r="L956" s="22"/>
      <c r="M956" s="20"/>
      <c r="N956" s="20"/>
      <c r="O956" s="20"/>
      <c r="P956" s="20"/>
      <c r="Q956" s="20"/>
      <c r="R956" s="20"/>
      <c r="S956" s="120"/>
      <c r="T956" s="181" t="str">
        <f>Table3[[#This Row],[Column12]]</f>
        <v>Auto:</v>
      </c>
      <c r="U956" s="25"/>
      <c r="V956" s="51" t="str">
        <f>IF(Table3[[#This Row],[TagOrderMethod]]="Ratio:","plants per 1 tag",IF(Table3[[#This Row],[TagOrderMethod]]="tags included","",IF(Table3[[#This Row],[TagOrderMethod]]="Qty:","tags",IF(Table3[[#This Row],[TagOrderMethod]]="Auto:",IF(U956&lt;&gt;"","tags","")))))</f>
        <v/>
      </c>
      <c r="W956" s="17">
        <v>50</v>
      </c>
      <c r="X956" s="17" t="str">
        <f>IF(ISNUMBER(SEARCH("tag",Table3[[#This Row],[Notes]])), "Yes", "No")</f>
        <v>No</v>
      </c>
      <c r="Y956" s="17" t="str">
        <f>IF(Table3[[#This Row],[Column11]]="yes","tags included","Auto:")</f>
        <v>Auto:</v>
      </c>
      <c r="Z9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Row],[TagOrderMethod]]="Auto:",IF(U956&gt;0,U956,IF(COUNTBLANK(L956:S956)=8,"",(IF(Table3[[#This Row],[Column11]]&lt;&gt;"no",Table3[[#This Row],[Size]]*(SUM(Table3[[#This Row],[Date 1]:[Date 8]])),"")))),""))),(Table3[[#This Row],[Bundle]])),"")</f>
        <v/>
      </c>
      <c r="AB956" s="94" t="str">
        <f t="shared" si="15"/>
        <v/>
      </c>
      <c r="AC956" s="75"/>
      <c r="AD956" s="42"/>
      <c r="AE956" s="43"/>
      <c r="AF956" s="44"/>
      <c r="AG956" s="134" t="s">
        <v>21</v>
      </c>
      <c r="AH956" s="134" t="s">
        <v>21</v>
      </c>
      <c r="AI956" s="134" t="s">
        <v>21</v>
      </c>
      <c r="AJ956" s="134" t="s">
        <v>21</v>
      </c>
      <c r="AK956" s="134" t="s">
        <v>3091</v>
      </c>
      <c r="AL956" s="134" t="s">
        <v>21</v>
      </c>
      <c r="AM956" s="134" t="b">
        <f>IF(AND(Table3[[#This Row],[Column68]]=TRUE,COUNTBLANK(Table3[[#This Row],[Date 1]:[Date 8]])=8),TRUE,FALSE)</f>
        <v>0</v>
      </c>
      <c r="AN956" s="134" t="b">
        <f>COUNTIF(Table3[[#This Row],[512]:[51]],"yes")&gt;0</f>
        <v>0</v>
      </c>
      <c r="AO956" s="45" t="str">
        <f>IF(Table3[[#This Row],[512]]="yes",Table3[[#This Row],[Column1]],"")</f>
        <v/>
      </c>
      <c r="AP956" s="45" t="str">
        <f>IF(Table3[[#This Row],[250]]="yes",Table3[[#This Row],[Column1.5]],"")</f>
        <v/>
      </c>
      <c r="AQ956" s="45" t="str">
        <f>IF(Table3[[#This Row],[288]]="yes",Table3[[#This Row],[Column2]],"")</f>
        <v/>
      </c>
      <c r="AR956" s="45" t="str">
        <f>IF(Table3[[#This Row],[144]]="yes",Table3[[#This Row],[Column3]],"")</f>
        <v/>
      </c>
      <c r="AS956" s="45" t="str">
        <f>IF(Table3[[#This Row],[26]]="yes",Table3[[#This Row],[Column4]],"")</f>
        <v/>
      </c>
      <c r="AT956" s="45" t="str">
        <f>IF(Table3[[#This Row],[51]]="yes",Table3[[#This Row],[Column5]],"")</f>
        <v/>
      </c>
      <c r="AU956" s="29" t="str">
        <f>IF(COUNTBLANK(Table3[[#This Row],[Date 1]:[Date 8]])=7,IF(Table3[[#This Row],[Column9]]&lt;&gt;"",IF(SUM(L956:S956)&lt;&gt;0,Table3[[#This Row],[Column9]],""),""),(SUBSTITUTE(TRIM(SUBSTITUTE(AO956&amp;","&amp;AP956&amp;","&amp;AQ956&amp;","&amp;AR956&amp;","&amp;AS956&amp;","&amp;AT956&amp;",",","," "))," ",", ")))</f>
        <v/>
      </c>
      <c r="AV956" s="35" t="str">
        <f>IF(COUNTBLANK(L956:AC956)&lt;&gt;13,IF(Table3[[#This Row],[Comments]]="Please order in multiples of 20. Minimum order of 100.",IF(COUNTBLANK(Table3[[#This Row],[Date 1]:[Order]])=12,"",1),1),IF(OR(F956="yes",G956="yes",H956="yes",I956="yes",J956="yes",K956="yes"="yes"),1,""))</f>
        <v/>
      </c>
    </row>
    <row r="957" spans="2:48" ht="36" thickBot="1" x14ac:dyDescent="0.4">
      <c r="B957" s="164">
        <v>1450</v>
      </c>
      <c r="C957" s="16" t="s">
        <v>3370</v>
      </c>
      <c r="D957" s="32" t="s">
        <v>554</v>
      </c>
      <c r="E957" s="118"/>
      <c r="F957" s="119" t="s">
        <v>21</v>
      </c>
      <c r="G957" s="30" t="s">
        <v>21</v>
      </c>
      <c r="H957" s="30" t="s">
        <v>21</v>
      </c>
      <c r="I957" s="30" t="s">
        <v>21</v>
      </c>
      <c r="J957" s="30" t="s">
        <v>128</v>
      </c>
      <c r="K957" s="30" t="s">
        <v>21</v>
      </c>
      <c r="L957" s="22"/>
      <c r="M957" s="20"/>
      <c r="N957" s="20"/>
      <c r="O957" s="20"/>
      <c r="P957" s="20"/>
      <c r="Q957" s="20"/>
      <c r="R957" s="20"/>
      <c r="S957" s="120"/>
      <c r="T957" s="181" t="str">
        <f>Table3[[#This Row],[Column12]]</f>
        <v>Auto:</v>
      </c>
      <c r="U957" s="25"/>
      <c r="V957" s="51" t="str">
        <f>IF(Table3[[#This Row],[TagOrderMethod]]="Ratio:","plants per 1 tag",IF(Table3[[#This Row],[TagOrderMethod]]="tags included","",IF(Table3[[#This Row],[TagOrderMethod]]="Qty:","tags",IF(Table3[[#This Row],[TagOrderMethod]]="Auto:",IF(U957&lt;&gt;"","tags","")))))</f>
        <v/>
      </c>
      <c r="W957" s="17">
        <v>50</v>
      </c>
      <c r="X957" s="17" t="str">
        <f>IF(ISNUMBER(SEARCH("tag",Table3[[#This Row],[Notes]])), "Yes", "No")</f>
        <v>No</v>
      </c>
      <c r="Y957" s="17" t="str">
        <f>IF(Table3[[#This Row],[Column11]]="yes","tags included","Auto:")</f>
        <v>Auto:</v>
      </c>
      <c r="Z9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Row],[TagOrderMethod]]="Auto:",IF(U957&gt;0,U957,IF(COUNTBLANK(L957:S957)=8,"",(IF(Table3[[#This Row],[Column11]]&lt;&gt;"no",Table3[[#This Row],[Size]]*(SUM(Table3[[#This Row],[Date 1]:[Date 8]])),"")))),""))),(Table3[[#This Row],[Bundle]])),"")</f>
        <v/>
      </c>
      <c r="AB957" s="94" t="str">
        <f t="shared" si="15"/>
        <v/>
      </c>
      <c r="AC957" s="75"/>
      <c r="AD957" s="42"/>
      <c r="AE957" s="43"/>
      <c r="AF957" s="44"/>
      <c r="AG957" s="134" t="s">
        <v>21</v>
      </c>
      <c r="AH957" s="134" t="s">
        <v>21</v>
      </c>
      <c r="AI957" s="134" t="s">
        <v>21</v>
      </c>
      <c r="AJ957" s="134" t="s">
        <v>21</v>
      </c>
      <c r="AK957" s="134" t="s">
        <v>3092</v>
      </c>
      <c r="AL957" s="134" t="s">
        <v>21</v>
      </c>
      <c r="AM957" s="134" t="b">
        <f>IF(AND(Table3[[#This Row],[Column68]]=TRUE,COUNTBLANK(Table3[[#This Row],[Date 1]:[Date 8]])=8),TRUE,FALSE)</f>
        <v>0</v>
      </c>
      <c r="AN957" s="134" t="b">
        <f>COUNTIF(Table3[[#This Row],[512]:[51]],"yes")&gt;0</f>
        <v>0</v>
      </c>
      <c r="AO957" s="45" t="str">
        <f>IF(Table3[[#This Row],[512]]="yes",Table3[[#This Row],[Column1]],"")</f>
        <v/>
      </c>
      <c r="AP957" s="45" t="str">
        <f>IF(Table3[[#This Row],[250]]="yes",Table3[[#This Row],[Column1.5]],"")</f>
        <v/>
      </c>
      <c r="AQ957" s="45" t="str">
        <f>IF(Table3[[#This Row],[288]]="yes",Table3[[#This Row],[Column2]],"")</f>
        <v/>
      </c>
      <c r="AR957" s="45" t="str">
        <f>IF(Table3[[#This Row],[144]]="yes",Table3[[#This Row],[Column3]],"")</f>
        <v/>
      </c>
      <c r="AS957" s="45" t="str">
        <f>IF(Table3[[#This Row],[26]]="yes",Table3[[#This Row],[Column4]],"")</f>
        <v/>
      </c>
      <c r="AT957" s="45" t="str">
        <f>IF(Table3[[#This Row],[51]]="yes",Table3[[#This Row],[Column5]],"")</f>
        <v/>
      </c>
      <c r="AU957" s="29" t="str">
        <f>IF(COUNTBLANK(Table3[[#This Row],[Date 1]:[Date 8]])=7,IF(Table3[[#This Row],[Column9]]&lt;&gt;"",IF(SUM(L957:S957)&lt;&gt;0,Table3[[#This Row],[Column9]],""),""),(SUBSTITUTE(TRIM(SUBSTITUTE(AO957&amp;","&amp;AP957&amp;","&amp;AQ957&amp;","&amp;AR957&amp;","&amp;AS957&amp;","&amp;AT957&amp;",",","," "))," ",", ")))</f>
        <v/>
      </c>
      <c r="AV957" s="35" t="str">
        <f>IF(COUNTBLANK(L957:AC957)&lt;&gt;13,IF(Table3[[#This Row],[Comments]]="Please order in multiples of 20. Minimum order of 100.",IF(COUNTBLANK(Table3[[#This Row],[Date 1]:[Order]])=12,"",1),1),IF(OR(F957="yes",G957="yes",H957="yes",I957="yes",J957="yes",K957="yes"="yes"),1,""))</f>
        <v/>
      </c>
    </row>
    <row r="958" spans="2:48" ht="36" thickBot="1" x14ac:dyDescent="0.4">
      <c r="B958" s="164">
        <v>1455</v>
      </c>
      <c r="C958" s="16" t="s">
        <v>3370</v>
      </c>
      <c r="D958" s="32" t="s">
        <v>1057</v>
      </c>
      <c r="E958" s="118"/>
      <c r="F958" s="119" t="s">
        <v>21</v>
      </c>
      <c r="G958" s="30" t="s">
        <v>21</v>
      </c>
      <c r="H958" s="30" t="s">
        <v>21</v>
      </c>
      <c r="I958" s="30" t="s">
        <v>128</v>
      </c>
      <c r="J958" s="30" t="s">
        <v>128</v>
      </c>
      <c r="K958" s="30" t="s">
        <v>21</v>
      </c>
      <c r="L958" s="22"/>
      <c r="M958" s="20"/>
      <c r="N958" s="20"/>
      <c r="O958" s="20"/>
      <c r="P958" s="20"/>
      <c r="Q958" s="20"/>
      <c r="R958" s="20"/>
      <c r="S958" s="120"/>
      <c r="T958" s="181" t="str">
        <f>Table3[[#This Row],[Column12]]</f>
        <v>Auto:</v>
      </c>
      <c r="U958" s="25"/>
      <c r="V958" s="51" t="str">
        <f>IF(Table3[[#This Row],[TagOrderMethod]]="Ratio:","plants per 1 tag",IF(Table3[[#This Row],[TagOrderMethod]]="tags included","",IF(Table3[[#This Row],[TagOrderMethod]]="Qty:","tags",IF(Table3[[#This Row],[TagOrderMethod]]="Auto:",IF(U958&lt;&gt;"","tags","")))))</f>
        <v/>
      </c>
      <c r="W958" s="17">
        <v>50</v>
      </c>
      <c r="X958" s="17" t="str">
        <f>IF(ISNUMBER(SEARCH("tag",Table3[[#This Row],[Notes]])), "Yes", "No")</f>
        <v>No</v>
      </c>
      <c r="Y958" s="17" t="str">
        <f>IF(Table3[[#This Row],[Column11]]="yes","tags included","Auto:")</f>
        <v>Auto:</v>
      </c>
      <c r="Z9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Row],[TagOrderMethod]]="Auto:",IF(U958&gt;0,U958,IF(COUNTBLANK(L958:S958)=8,"",(IF(Table3[[#This Row],[Column11]]&lt;&gt;"no",Table3[[#This Row],[Size]]*(SUM(Table3[[#This Row],[Date 1]:[Date 8]])),"")))),""))),(Table3[[#This Row],[Bundle]])),"")</f>
        <v/>
      </c>
      <c r="AB958" s="94" t="str">
        <f t="shared" si="15"/>
        <v/>
      </c>
      <c r="AC958" s="75"/>
      <c r="AD958" s="42"/>
      <c r="AE958" s="43"/>
      <c r="AF958" s="44"/>
      <c r="AG958" s="134" t="s">
        <v>21</v>
      </c>
      <c r="AH958" s="134" t="s">
        <v>21</v>
      </c>
      <c r="AI958" s="134" t="s">
        <v>21</v>
      </c>
      <c r="AJ958" s="134" t="s">
        <v>3093</v>
      </c>
      <c r="AK958" s="134" t="s">
        <v>3094</v>
      </c>
      <c r="AL958" s="134" t="s">
        <v>21</v>
      </c>
      <c r="AM958" s="134" t="b">
        <f>IF(AND(Table3[[#This Row],[Column68]]=TRUE,COUNTBLANK(Table3[[#This Row],[Date 1]:[Date 8]])=8),TRUE,FALSE)</f>
        <v>0</v>
      </c>
      <c r="AN958" s="134" t="b">
        <f>COUNTIF(Table3[[#This Row],[512]:[51]],"yes")&gt;0</f>
        <v>0</v>
      </c>
      <c r="AO958" s="45" t="str">
        <f>IF(Table3[[#This Row],[512]]="yes",Table3[[#This Row],[Column1]],"")</f>
        <v/>
      </c>
      <c r="AP958" s="45" t="str">
        <f>IF(Table3[[#This Row],[250]]="yes",Table3[[#This Row],[Column1.5]],"")</f>
        <v/>
      </c>
      <c r="AQ958" s="45" t="str">
        <f>IF(Table3[[#This Row],[288]]="yes",Table3[[#This Row],[Column2]],"")</f>
        <v/>
      </c>
      <c r="AR958" s="45" t="str">
        <f>IF(Table3[[#This Row],[144]]="yes",Table3[[#This Row],[Column3]],"")</f>
        <v/>
      </c>
      <c r="AS958" s="45" t="str">
        <f>IF(Table3[[#This Row],[26]]="yes",Table3[[#This Row],[Column4]],"")</f>
        <v/>
      </c>
      <c r="AT958" s="45" t="str">
        <f>IF(Table3[[#This Row],[51]]="yes",Table3[[#This Row],[Column5]],"")</f>
        <v/>
      </c>
      <c r="AU958" s="29" t="str">
        <f>IF(COUNTBLANK(Table3[[#This Row],[Date 1]:[Date 8]])=7,IF(Table3[[#This Row],[Column9]]&lt;&gt;"",IF(SUM(L958:S958)&lt;&gt;0,Table3[[#This Row],[Column9]],""),""),(SUBSTITUTE(TRIM(SUBSTITUTE(AO958&amp;","&amp;AP958&amp;","&amp;AQ958&amp;","&amp;AR958&amp;","&amp;AS958&amp;","&amp;AT958&amp;",",","," "))," ",", ")))</f>
        <v/>
      </c>
      <c r="AV958" s="35" t="str">
        <f>IF(COUNTBLANK(L958:AC958)&lt;&gt;13,IF(Table3[[#This Row],[Comments]]="Please order in multiples of 20. Minimum order of 100.",IF(COUNTBLANK(Table3[[#This Row],[Date 1]:[Order]])=12,"",1),1),IF(OR(F958="yes",G958="yes",H958="yes",I958="yes",J958="yes",K958="yes"="yes"),1,""))</f>
        <v/>
      </c>
    </row>
    <row r="959" spans="2:48" ht="36" thickBot="1" x14ac:dyDescent="0.4">
      <c r="B959" s="164">
        <v>1460</v>
      </c>
      <c r="C959" s="16" t="s">
        <v>3370</v>
      </c>
      <c r="D959" s="32" t="s">
        <v>1058</v>
      </c>
      <c r="E959" s="118"/>
      <c r="F959" s="119" t="s">
        <v>21</v>
      </c>
      <c r="G959" s="30" t="s">
        <v>21</v>
      </c>
      <c r="H959" s="30" t="s">
        <v>21</v>
      </c>
      <c r="I959" s="30" t="s">
        <v>128</v>
      </c>
      <c r="J959" s="30" t="s">
        <v>128</v>
      </c>
      <c r="K959" s="30" t="s">
        <v>21</v>
      </c>
      <c r="L959" s="22"/>
      <c r="M959" s="20"/>
      <c r="N959" s="20"/>
      <c r="O959" s="20"/>
      <c r="P959" s="20"/>
      <c r="Q959" s="20"/>
      <c r="R959" s="20"/>
      <c r="S959" s="120"/>
      <c r="T959" s="181" t="str">
        <f>Table3[[#This Row],[Column12]]</f>
        <v>Auto:</v>
      </c>
      <c r="U959" s="25"/>
      <c r="V959" s="51" t="str">
        <f>IF(Table3[[#This Row],[TagOrderMethod]]="Ratio:","plants per 1 tag",IF(Table3[[#This Row],[TagOrderMethod]]="tags included","",IF(Table3[[#This Row],[TagOrderMethod]]="Qty:","tags",IF(Table3[[#This Row],[TagOrderMethod]]="Auto:",IF(U959&lt;&gt;"","tags","")))))</f>
        <v/>
      </c>
      <c r="W959" s="17">
        <v>50</v>
      </c>
      <c r="X959" s="17" t="str">
        <f>IF(ISNUMBER(SEARCH("tag",Table3[[#This Row],[Notes]])), "Yes", "No")</f>
        <v>No</v>
      </c>
      <c r="Y959" s="17" t="str">
        <f>IF(Table3[[#This Row],[Column11]]="yes","tags included","Auto:")</f>
        <v>Auto:</v>
      </c>
      <c r="Z9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Row],[TagOrderMethod]]="Auto:",IF(U959&gt;0,U959,IF(COUNTBLANK(L959:S959)=8,"",(IF(Table3[[#This Row],[Column11]]&lt;&gt;"no",Table3[[#This Row],[Size]]*(SUM(Table3[[#This Row],[Date 1]:[Date 8]])),"")))),""))),(Table3[[#This Row],[Bundle]])),"")</f>
        <v/>
      </c>
      <c r="AB959" s="94" t="str">
        <f t="shared" si="15"/>
        <v/>
      </c>
      <c r="AC959" s="75"/>
      <c r="AD959" s="42"/>
      <c r="AE959" s="43"/>
      <c r="AF959" s="44"/>
      <c r="AG959" s="134" t="s">
        <v>21</v>
      </c>
      <c r="AH959" s="134" t="s">
        <v>21</v>
      </c>
      <c r="AI959" s="134" t="s">
        <v>21</v>
      </c>
      <c r="AJ959" s="134" t="s">
        <v>3095</v>
      </c>
      <c r="AK959" s="134" t="s">
        <v>3096</v>
      </c>
      <c r="AL959" s="134" t="s">
        <v>21</v>
      </c>
      <c r="AM959" s="134" t="b">
        <f>IF(AND(Table3[[#This Row],[Column68]]=TRUE,COUNTBLANK(Table3[[#This Row],[Date 1]:[Date 8]])=8),TRUE,FALSE)</f>
        <v>0</v>
      </c>
      <c r="AN959" s="134" t="b">
        <f>COUNTIF(Table3[[#This Row],[512]:[51]],"yes")&gt;0</f>
        <v>0</v>
      </c>
      <c r="AO959" s="45" t="str">
        <f>IF(Table3[[#This Row],[512]]="yes",Table3[[#This Row],[Column1]],"")</f>
        <v/>
      </c>
      <c r="AP959" s="45" t="str">
        <f>IF(Table3[[#This Row],[250]]="yes",Table3[[#This Row],[Column1.5]],"")</f>
        <v/>
      </c>
      <c r="AQ959" s="45" t="str">
        <f>IF(Table3[[#This Row],[288]]="yes",Table3[[#This Row],[Column2]],"")</f>
        <v/>
      </c>
      <c r="AR959" s="45" t="str">
        <f>IF(Table3[[#This Row],[144]]="yes",Table3[[#This Row],[Column3]],"")</f>
        <v/>
      </c>
      <c r="AS959" s="45" t="str">
        <f>IF(Table3[[#This Row],[26]]="yes",Table3[[#This Row],[Column4]],"")</f>
        <v/>
      </c>
      <c r="AT959" s="45" t="str">
        <f>IF(Table3[[#This Row],[51]]="yes",Table3[[#This Row],[Column5]],"")</f>
        <v/>
      </c>
      <c r="AU959" s="29" t="str">
        <f>IF(COUNTBLANK(Table3[[#This Row],[Date 1]:[Date 8]])=7,IF(Table3[[#This Row],[Column9]]&lt;&gt;"",IF(SUM(L959:S959)&lt;&gt;0,Table3[[#This Row],[Column9]],""),""),(SUBSTITUTE(TRIM(SUBSTITUTE(AO959&amp;","&amp;AP959&amp;","&amp;AQ959&amp;","&amp;AR959&amp;","&amp;AS959&amp;","&amp;AT959&amp;",",","," "))," ",", ")))</f>
        <v/>
      </c>
      <c r="AV959" s="35" t="str">
        <f>IF(COUNTBLANK(L959:AC959)&lt;&gt;13,IF(Table3[[#This Row],[Comments]]="Please order in multiples of 20. Minimum order of 100.",IF(COUNTBLANK(Table3[[#This Row],[Date 1]:[Order]])=12,"",1),1),IF(OR(F959="yes",G959="yes",H959="yes",I959="yes",J959="yes",K959="yes"="yes"),1,""))</f>
        <v/>
      </c>
    </row>
    <row r="960" spans="2:48" ht="36" thickBot="1" x14ac:dyDescent="0.4">
      <c r="B960" s="164">
        <v>1465</v>
      </c>
      <c r="C960" s="16" t="s">
        <v>3370</v>
      </c>
      <c r="D960" s="32" t="s">
        <v>555</v>
      </c>
      <c r="E960" s="118"/>
      <c r="F960" s="119" t="s">
        <v>21</v>
      </c>
      <c r="G960" s="30" t="s">
        <v>21</v>
      </c>
      <c r="H960" s="30" t="s">
        <v>21</v>
      </c>
      <c r="I960" s="30" t="s">
        <v>128</v>
      </c>
      <c r="J960" s="30" t="s">
        <v>128</v>
      </c>
      <c r="K960" s="30" t="s">
        <v>21</v>
      </c>
      <c r="L960" s="22"/>
      <c r="M960" s="20"/>
      <c r="N960" s="30"/>
      <c r="O960" s="20"/>
      <c r="P960" s="20"/>
      <c r="Q960" s="20"/>
      <c r="R960" s="20"/>
      <c r="S960" s="120"/>
      <c r="T960" s="181" t="str">
        <f>Table3[[#This Row],[Column12]]</f>
        <v>Auto:</v>
      </c>
      <c r="U960" s="25"/>
      <c r="V960" s="51" t="str">
        <f>IF(Table3[[#This Row],[TagOrderMethod]]="Ratio:","plants per 1 tag",IF(Table3[[#This Row],[TagOrderMethod]]="tags included","",IF(Table3[[#This Row],[TagOrderMethod]]="Qty:","tags",IF(Table3[[#This Row],[TagOrderMethod]]="Auto:",IF(U960&lt;&gt;"","tags","")))))</f>
        <v/>
      </c>
      <c r="W960" s="17">
        <v>50</v>
      </c>
      <c r="X960" s="17" t="str">
        <f>IF(ISNUMBER(SEARCH("tag",Table3[[#This Row],[Notes]])), "Yes", "No")</f>
        <v>No</v>
      </c>
      <c r="Y960" s="17" t="str">
        <f>IF(Table3[[#This Row],[Column11]]="yes","tags included","Auto:")</f>
        <v>Auto:</v>
      </c>
      <c r="Z9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Row],[TagOrderMethod]]="Auto:",IF(U960&gt;0,U960,IF(COUNTBLANK(L960:S960)=8,"",(IF(Table3[[#This Row],[Column11]]&lt;&gt;"no",Table3[[#This Row],[Size]]*(SUM(Table3[[#This Row],[Date 1]:[Date 8]])),"")))),""))),(Table3[[#This Row],[Bundle]])),"")</f>
        <v/>
      </c>
      <c r="AB960" s="94" t="str">
        <f t="shared" si="15"/>
        <v/>
      </c>
      <c r="AC960" s="75"/>
      <c r="AD960" s="42"/>
      <c r="AE960" s="43"/>
      <c r="AF960" s="44"/>
      <c r="AG960" s="134" t="s">
        <v>21</v>
      </c>
      <c r="AH960" s="134" t="s">
        <v>21</v>
      </c>
      <c r="AI960" s="134" t="s">
        <v>21</v>
      </c>
      <c r="AJ960" s="134" t="s">
        <v>3097</v>
      </c>
      <c r="AK960" s="134" t="s">
        <v>3098</v>
      </c>
      <c r="AL960" s="134" t="s">
        <v>21</v>
      </c>
      <c r="AM960" s="134" t="b">
        <f>IF(AND(Table3[[#This Row],[Column68]]=TRUE,COUNTBLANK(Table3[[#This Row],[Date 1]:[Date 8]])=8),TRUE,FALSE)</f>
        <v>0</v>
      </c>
      <c r="AN960" s="134" t="b">
        <f>COUNTIF(Table3[[#This Row],[512]:[51]],"yes")&gt;0</f>
        <v>0</v>
      </c>
      <c r="AO960" s="45" t="str">
        <f>IF(Table3[[#This Row],[512]]="yes",Table3[[#This Row],[Column1]],"")</f>
        <v/>
      </c>
      <c r="AP960" s="45" t="str">
        <f>IF(Table3[[#This Row],[250]]="yes",Table3[[#This Row],[Column1.5]],"")</f>
        <v/>
      </c>
      <c r="AQ960" s="45" t="str">
        <f>IF(Table3[[#This Row],[288]]="yes",Table3[[#This Row],[Column2]],"")</f>
        <v/>
      </c>
      <c r="AR960" s="45" t="str">
        <f>IF(Table3[[#This Row],[144]]="yes",Table3[[#This Row],[Column3]],"")</f>
        <v/>
      </c>
      <c r="AS960" s="45" t="str">
        <f>IF(Table3[[#This Row],[26]]="yes",Table3[[#This Row],[Column4]],"")</f>
        <v/>
      </c>
      <c r="AT960" s="45" t="str">
        <f>IF(Table3[[#This Row],[51]]="yes",Table3[[#This Row],[Column5]],"")</f>
        <v/>
      </c>
      <c r="AU960" s="29" t="str">
        <f>IF(COUNTBLANK(Table3[[#This Row],[Date 1]:[Date 8]])=7,IF(Table3[[#This Row],[Column9]]&lt;&gt;"",IF(SUM(L960:S960)&lt;&gt;0,Table3[[#This Row],[Column9]],""),""),(SUBSTITUTE(TRIM(SUBSTITUTE(AO960&amp;","&amp;AP960&amp;","&amp;AQ960&amp;","&amp;AR960&amp;","&amp;AS960&amp;","&amp;AT960&amp;",",","," "))," ",", ")))</f>
        <v/>
      </c>
      <c r="AV960" s="35" t="str">
        <f>IF(COUNTBLANK(L960:AC960)&lt;&gt;13,IF(Table3[[#This Row],[Comments]]="Please order in multiples of 20. Minimum order of 100.",IF(COUNTBLANK(Table3[[#This Row],[Date 1]:[Order]])=12,"",1),1),IF(OR(F960="yes",G960="yes",H960="yes",I960="yes",J960="yes",K960="yes"="yes"),1,""))</f>
        <v/>
      </c>
    </row>
    <row r="961" spans="2:48" ht="36" thickBot="1" x14ac:dyDescent="0.4">
      <c r="B961" s="164">
        <v>1470</v>
      </c>
      <c r="C961" s="16" t="s">
        <v>3370</v>
      </c>
      <c r="D961" s="32" t="s">
        <v>803</v>
      </c>
      <c r="E961" s="118"/>
      <c r="F961" s="119" t="s">
        <v>21</v>
      </c>
      <c r="G961" s="30" t="s">
        <v>21</v>
      </c>
      <c r="H961" s="30" t="s">
        <v>21</v>
      </c>
      <c r="I961" s="30" t="s">
        <v>128</v>
      </c>
      <c r="J961" s="30" t="s">
        <v>128</v>
      </c>
      <c r="K961" s="30" t="s">
        <v>21</v>
      </c>
      <c r="L961" s="22"/>
      <c r="M961" s="20"/>
      <c r="N961" s="30"/>
      <c r="O961" s="20"/>
      <c r="P961" s="20"/>
      <c r="Q961" s="20"/>
      <c r="R961" s="20"/>
      <c r="S961" s="120"/>
      <c r="T961" s="181" t="str">
        <f>Table3[[#This Row],[Column12]]</f>
        <v>Auto:</v>
      </c>
      <c r="U961" s="25"/>
      <c r="V961" s="51" t="str">
        <f>IF(Table3[[#This Row],[TagOrderMethod]]="Ratio:","plants per 1 tag",IF(Table3[[#This Row],[TagOrderMethod]]="tags included","",IF(Table3[[#This Row],[TagOrderMethod]]="Qty:","tags",IF(Table3[[#This Row],[TagOrderMethod]]="Auto:",IF(U961&lt;&gt;"","tags","")))))</f>
        <v/>
      </c>
      <c r="W961" s="17">
        <v>50</v>
      </c>
      <c r="X961" s="17" t="str">
        <f>IF(ISNUMBER(SEARCH("tag",Table3[[#This Row],[Notes]])), "Yes", "No")</f>
        <v>No</v>
      </c>
      <c r="Y961" s="17" t="str">
        <f>IF(Table3[[#This Row],[Column11]]="yes","tags included","Auto:")</f>
        <v>Auto:</v>
      </c>
      <c r="Z9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Row],[TagOrderMethod]]="Auto:",IF(U961&gt;0,U961,IF(COUNTBLANK(L961:S961)=8,"",(IF(Table3[[#This Row],[Column11]]&lt;&gt;"no",Table3[[#This Row],[Size]]*(SUM(Table3[[#This Row],[Date 1]:[Date 8]])),"")))),""))),(Table3[[#This Row],[Bundle]])),"")</f>
        <v/>
      </c>
      <c r="AB961" s="94" t="str">
        <f t="shared" si="15"/>
        <v/>
      </c>
      <c r="AC961" s="75"/>
      <c r="AD961" s="42"/>
      <c r="AE961" s="43"/>
      <c r="AF961" s="44"/>
      <c r="AG961" s="134" t="s">
        <v>21</v>
      </c>
      <c r="AH961" s="134" t="s">
        <v>21</v>
      </c>
      <c r="AI961" s="134" t="s">
        <v>21</v>
      </c>
      <c r="AJ961" s="134" t="s">
        <v>5261</v>
      </c>
      <c r="AK961" s="134" t="s">
        <v>3099</v>
      </c>
      <c r="AL961" s="134" t="s">
        <v>21</v>
      </c>
      <c r="AM961" s="134" t="b">
        <f>IF(AND(Table3[[#This Row],[Column68]]=TRUE,COUNTBLANK(Table3[[#This Row],[Date 1]:[Date 8]])=8),TRUE,FALSE)</f>
        <v>0</v>
      </c>
      <c r="AN961" s="134" t="b">
        <f>COUNTIF(Table3[[#This Row],[512]:[51]],"yes")&gt;0</f>
        <v>0</v>
      </c>
      <c r="AO961" s="45" t="str">
        <f>IF(Table3[[#This Row],[512]]="yes",Table3[[#This Row],[Column1]],"")</f>
        <v/>
      </c>
      <c r="AP961" s="45" t="str">
        <f>IF(Table3[[#This Row],[250]]="yes",Table3[[#This Row],[Column1.5]],"")</f>
        <v/>
      </c>
      <c r="AQ961" s="45" t="str">
        <f>IF(Table3[[#This Row],[288]]="yes",Table3[[#This Row],[Column2]],"")</f>
        <v/>
      </c>
      <c r="AR961" s="45" t="str">
        <f>IF(Table3[[#This Row],[144]]="yes",Table3[[#This Row],[Column3]],"")</f>
        <v/>
      </c>
      <c r="AS961" s="45" t="str">
        <f>IF(Table3[[#This Row],[26]]="yes",Table3[[#This Row],[Column4]],"")</f>
        <v/>
      </c>
      <c r="AT961" s="45" t="str">
        <f>IF(Table3[[#This Row],[51]]="yes",Table3[[#This Row],[Column5]],"")</f>
        <v/>
      </c>
      <c r="AU961" s="29" t="str">
        <f>IF(COUNTBLANK(Table3[[#This Row],[Date 1]:[Date 8]])=7,IF(Table3[[#This Row],[Column9]]&lt;&gt;"",IF(SUM(L961:S961)&lt;&gt;0,Table3[[#This Row],[Column9]],""),""),(SUBSTITUTE(TRIM(SUBSTITUTE(AO961&amp;","&amp;AP961&amp;","&amp;AQ961&amp;","&amp;AR961&amp;","&amp;AS961&amp;","&amp;AT961&amp;",",","," "))," ",", ")))</f>
        <v/>
      </c>
      <c r="AV961" s="35" t="str">
        <f>IF(COUNTBLANK(L961:AC961)&lt;&gt;13,IF(Table3[[#This Row],[Comments]]="Please order in multiples of 20. Minimum order of 100.",IF(COUNTBLANK(Table3[[#This Row],[Date 1]:[Order]])=12,"",1),1),IF(OR(F961="yes",G961="yes",H961="yes",I961="yes",J961="yes",K961="yes"="yes"),1,""))</f>
        <v/>
      </c>
    </row>
    <row r="962" spans="2:48" ht="36" thickBot="1" x14ac:dyDescent="0.4">
      <c r="B962" s="164">
        <v>1475</v>
      </c>
      <c r="C962" s="16" t="s">
        <v>3370</v>
      </c>
      <c r="D962" s="32" t="s">
        <v>2401</v>
      </c>
      <c r="E962" s="118"/>
      <c r="F962" s="119" t="s">
        <v>21</v>
      </c>
      <c r="G962" s="30" t="s">
        <v>21</v>
      </c>
      <c r="H962" s="30" t="s">
        <v>21</v>
      </c>
      <c r="I962" s="30" t="s">
        <v>21</v>
      </c>
      <c r="J962" s="30" t="s">
        <v>128</v>
      </c>
      <c r="K962" s="30" t="s">
        <v>21</v>
      </c>
      <c r="L962" s="22"/>
      <c r="M962" s="20"/>
      <c r="N962" s="30"/>
      <c r="O962" s="20"/>
      <c r="P962" s="20"/>
      <c r="Q962" s="20"/>
      <c r="R962" s="20"/>
      <c r="S962" s="120"/>
      <c r="T962" s="181" t="str">
        <f>Table3[[#This Row],[Column12]]</f>
        <v>Auto:</v>
      </c>
      <c r="U962" s="25"/>
      <c r="V962" s="51" t="str">
        <f>IF(Table3[[#This Row],[TagOrderMethod]]="Ratio:","plants per 1 tag",IF(Table3[[#This Row],[TagOrderMethod]]="tags included","",IF(Table3[[#This Row],[TagOrderMethod]]="Qty:","tags",IF(Table3[[#This Row],[TagOrderMethod]]="Auto:",IF(U962&lt;&gt;"","tags","")))))</f>
        <v/>
      </c>
      <c r="W962" s="17">
        <v>50</v>
      </c>
      <c r="X962" s="17" t="str">
        <f>IF(ISNUMBER(SEARCH("tag",Table3[[#This Row],[Notes]])), "Yes", "No")</f>
        <v>No</v>
      </c>
      <c r="Y962" s="17" t="str">
        <f>IF(Table3[[#This Row],[Column11]]="yes","tags included","Auto:")</f>
        <v>Auto:</v>
      </c>
      <c r="Z9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Row],[TagOrderMethod]]="Auto:",IF(U962&gt;0,U962,IF(COUNTBLANK(L962:S962)=8,"",(IF(Table3[[#This Row],[Column11]]&lt;&gt;"no",Table3[[#This Row],[Size]]*(SUM(Table3[[#This Row],[Date 1]:[Date 8]])),"")))),""))),(Table3[[#This Row],[Bundle]])),"")</f>
        <v/>
      </c>
      <c r="AB962" s="94" t="str">
        <f t="shared" si="15"/>
        <v/>
      </c>
      <c r="AC962" s="75"/>
      <c r="AD962" s="42"/>
      <c r="AE962" s="43"/>
      <c r="AF962" s="44"/>
      <c r="AG962" s="134" t="s">
        <v>21</v>
      </c>
      <c r="AH962" s="134" t="s">
        <v>21</v>
      </c>
      <c r="AI962" s="134" t="s">
        <v>21</v>
      </c>
      <c r="AJ962" s="134" t="s">
        <v>21</v>
      </c>
      <c r="AK962" s="134" t="s">
        <v>3100</v>
      </c>
      <c r="AL962" s="134" t="s">
        <v>21</v>
      </c>
      <c r="AM962" s="134" t="b">
        <f>IF(AND(Table3[[#This Row],[Column68]]=TRUE,COUNTBLANK(Table3[[#This Row],[Date 1]:[Date 8]])=8),TRUE,FALSE)</f>
        <v>0</v>
      </c>
      <c r="AN962" s="134" t="b">
        <f>COUNTIF(Table3[[#This Row],[512]:[51]],"yes")&gt;0</f>
        <v>0</v>
      </c>
      <c r="AO962" s="45" t="str">
        <f>IF(Table3[[#This Row],[512]]="yes",Table3[[#This Row],[Column1]],"")</f>
        <v/>
      </c>
      <c r="AP962" s="45" t="str">
        <f>IF(Table3[[#This Row],[250]]="yes",Table3[[#This Row],[Column1.5]],"")</f>
        <v/>
      </c>
      <c r="AQ962" s="45" t="str">
        <f>IF(Table3[[#This Row],[288]]="yes",Table3[[#This Row],[Column2]],"")</f>
        <v/>
      </c>
      <c r="AR962" s="45" t="str">
        <f>IF(Table3[[#This Row],[144]]="yes",Table3[[#This Row],[Column3]],"")</f>
        <v/>
      </c>
      <c r="AS962" s="45" t="str">
        <f>IF(Table3[[#This Row],[26]]="yes",Table3[[#This Row],[Column4]],"")</f>
        <v/>
      </c>
      <c r="AT962" s="45" t="str">
        <f>IF(Table3[[#This Row],[51]]="yes",Table3[[#This Row],[Column5]],"")</f>
        <v/>
      </c>
      <c r="AU962" s="29" t="str">
        <f>IF(COUNTBLANK(Table3[[#This Row],[Date 1]:[Date 8]])=7,IF(Table3[[#This Row],[Column9]]&lt;&gt;"",IF(SUM(L962:S962)&lt;&gt;0,Table3[[#This Row],[Column9]],""),""),(SUBSTITUTE(TRIM(SUBSTITUTE(AO962&amp;","&amp;AP962&amp;","&amp;AQ962&amp;","&amp;AR962&amp;","&amp;AS962&amp;","&amp;AT962&amp;",",","," "))," ",", ")))</f>
        <v/>
      </c>
      <c r="AV962" s="35" t="str">
        <f>IF(COUNTBLANK(L962:AC962)&lt;&gt;13,IF(Table3[[#This Row],[Comments]]="Please order in multiples of 20. Minimum order of 100.",IF(COUNTBLANK(Table3[[#This Row],[Date 1]:[Order]])=12,"",1),1),IF(OR(F962="yes",G962="yes",H962="yes",I962="yes",J962="yes",K962="yes"="yes"),1,""))</f>
        <v/>
      </c>
    </row>
    <row r="963" spans="2:48" ht="36" thickBot="1" x14ac:dyDescent="0.4">
      <c r="B963" s="164">
        <v>1480</v>
      </c>
      <c r="C963" s="16" t="s">
        <v>3370</v>
      </c>
      <c r="D963" s="32" t="s">
        <v>1652</v>
      </c>
      <c r="E963" s="118"/>
      <c r="F963" s="119" t="s">
        <v>21</v>
      </c>
      <c r="G963" s="30" t="s">
        <v>21</v>
      </c>
      <c r="H963" s="30" t="s">
        <v>21</v>
      </c>
      <c r="I963" s="30" t="s">
        <v>21</v>
      </c>
      <c r="J963" s="30" t="s">
        <v>128</v>
      </c>
      <c r="K963" s="30" t="s">
        <v>21</v>
      </c>
      <c r="L963" s="22"/>
      <c r="M963" s="20"/>
      <c r="N963" s="30"/>
      <c r="O963" s="20"/>
      <c r="P963" s="20"/>
      <c r="Q963" s="20"/>
      <c r="R963" s="20"/>
      <c r="S963" s="120"/>
      <c r="T963" s="181" t="str">
        <f>Table3[[#This Row],[Column12]]</f>
        <v>Auto:</v>
      </c>
      <c r="U963" s="25"/>
      <c r="V963" s="51" t="str">
        <f>IF(Table3[[#This Row],[TagOrderMethod]]="Ratio:","plants per 1 tag",IF(Table3[[#This Row],[TagOrderMethod]]="tags included","",IF(Table3[[#This Row],[TagOrderMethod]]="Qty:","tags",IF(Table3[[#This Row],[TagOrderMethod]]="Auto:",IF(U963&lt;&gt;"","tags","")))))</f>
        <v/>
      </c>
      <c r="W963" s="17">
        <v>50</v>
      </c>
      <c r="X963" s="17" t="str">
        <f>IF(ISNUMBER(SEARCH("tag",Table3[[#This Row],[Notes]])), "Yes", "No")</f>
        <v>No</v>
      </c>
      <c r="Y963" s="17" t="str">
        <f>IF(Table3[[#This Row],[Column11]]="yes","tags included","Auto:")</f>
        <v>Auto:</v>
      </c>
      <c r="Z9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Row],[TagOrderMethod]]="Auto:",IF(U963&gt;0,U963,IF(COUNTBLANK(L963:S963)=8,"",(IF(Table3[[#This Row],[Column11]]&lt;&gt;"no",Table3[[#This Row],[Size]]*(SUM(Table3[[#This Row],[Date 1]:[Date 8]])),"")))),""))),(Table3[[#This Row],[Bundle]])),"")</f>
        <v/>
      </c>
      <c r="AB963" s="94" t="str">
        <f t="shared" ref="AB963:AB1026" si="16">IF(SUM(L963:S963)&gt;0,SUM(L963:S963) &amp;" units","")</f>
        <v/>
      </c>
      <c r="AC963" s="75"/>
      <c r="AD963" s="42"/>
      <c r="AE963" s="43"/>
      <c r="AF963" s="44"/>
      <c r="AG963" s="134" t="s">
        <v>21</v>
      </c>
      <c r="AH963" s="134" t="s">
        <v>21</v>
      </c>
      <c r="AI963" s="134" t="s">
        <v>21</v>
      </c>
      <c r="AJ963" s="134" t="s">
        <v>21</v>
      </c>
      <c r="AK963" s="134" t="s">
        <v>3101</v>
      </c>
      <c r="AL963" s="134" t="s">
        <v>21</v>
      </c>
      <c r="AM963" s="134" t="b">
        <f>IF(AND(Table3[[#This Row],[Column68]]=TRUE,COUNTBLANK(Table3[[#This Row],[Date 1]:[Date 8]])=8),TRUE,FALSE)</f>
        <v>0</v>
      </c>
      <c r="AN963" s="134" t="b">
        <f>COUNTIF(Table3[[#This Row],[512]:[51]],"yes")&gt;0</f>
        <v>0</v>
      </c>
      <c r="AO963" s="45" t="str">
        <f>IF(Table3[[#This Row],[512]]="yes",Table3[[#This Row],[Column1]],"")</f>
        <v/>
      </c>
      <c r="AP963" s="45" t="str">
        <f>IF(Table3[[#This Row],[250]]="yes",Table3[[#This Row],[Column1.5]],"")</f>
        <v/>
      </c>
      <c r="AQ963" s="45" t="str">
        <f>IF(Table3[[#This Row],[288]]="yes",Table3[[#This Row],[Column2]],"")</f>
        <v/>
      </c>
      <c r="AR963" s="45" t="str">
        <f>IF(Table3[[#This Row],[144]]="yes",Table3[[#This Row],[Column3]],"")</f>
        <v/>
      </c>
      <c r="AS963" s="45" t="str">
        <f>IF(Table3[[#This Row],[26]]="yes",Table3[[#This Row],[Column4]],"")</f>
        <v/>
      </c>
      <c r="AT963" s="45" t="str">
        <f>IF(Table3[[#This Row],[51]]="yes",Table3[[#This Row],[Column5]],"")</f>
        <v/>
      </c>
      <c r="AU963" s="29" t="str">
        <f>IF(COUNTBLANK(Table3[[#This Row],[Date 1]:[Date 8]])=7,IF(Table3[[#This Row],[Column9]]&lt;&gt;"",IF(SUM(L963:S963)&lt;&gt;0,Table3[[#This Row],[Column9]],""),""),(SUBSTITUTE(TRIM(SUBSTITUTE(AO963&amp;","&amp;AP963&amp;","&amp;AQ963&amp;","&amp;AR963&amp;","&amp;AS963&amp;","&amp;AT963&amp;",",","," "))," ",", ")))</f>
        <v/>
      </c>
      <c r="AV963" s="35" t="str">
        <f>IF(COUNTBLANK(L963:AC963)&lt;&gt;13,IF(Table3[[#This Row],[Comments]]="Please order in multiples of 20. Minimum order of 100.",IF(COUNTBLANK(Table3[[#This Row],[Date 1]:[Order]])=12,"",1),1),IF(OR(F963="yes",G963="yes",H963="yes",I963="yes",J963="yes",K963="yes"="yes"),1,""))</f>
        <v/>
      </c>
    </row>
    <row r="964" spans="2:48" ht="36" thickBot="1" x14ac:dyDescent="0.4">
      <c r="B964" s="164">
        <v>1485</v>
      </c>
      <c r="C964" s="16" t="s">
        <v>3370</v>
      </c>
      <c r="D964" s="32" t="s">
        <v>556</v>
      </c>
      <c r="E964" s="118"/>
      <c r="F964" s="119" t="s">
        <v>21</v>
      </c>
      <c r="G964" s="30" t="s">
        <v>21</v>
      </c>
      <c r="H964" s="30" t="s">
        <v>21</v>
      </c>
      <c r="I964" s="30" t="s">
        <v>21</v>
      </c>
      <c r="J964" s="30" t="s">
        <v>128</v>
      </c>
      <c r="K964" s="30" t="s">
        <v>21</v>
      </c>
      <c r="L964" s="22"/>
      <c r="M964" s="20"/>
      <c r="N964" s="30"/>
      <c r="O964" s="20"/>
      <c r="P964" s="20"/>
      <c r="Q964" s="20"/>
      <c r="R964" s="20"/>
      <c r="S964" s="120"/>
      <c r="T964" s="181" t="str">
        <f>Table3[[#This Row],[Column12]]</f>
        <v>Auto:</v>
      </c>
      <c r="U964" s="25"/>
      <c r="V964" s="51" t="str">
        <f>IF(Table3[[#This Row],[TagOrderMethod]]="Ratio:","plants per 1 tag",IF(Table3[[#This Row],[TagOrderMethod]]="tags included","",IF(Table3[[#This Row],[TagOrderMethod]]="Qty:","tags",IF(Table3[[#This Row],[TagOrderMethod]]="Auto:",IF(U964&lt;&gt;"","tags","")))))</f>
        <v/>
      </c>
      <c r="W964" s="17">
        <v>50</v>
      </c>
      <c r="X964" s="17" t="str">
        <f>IF(ISNUMBER(SEARCH("tag",Table3[[#This Row],[Notes]])), "Yes", "No")</f>
        <v>No</v>
      </c>
      <c r="Y964" s="17" t="str">
        <f>IF(Table3[[#This Row],[Column11]]="yes","tags included","Auto:")</f>
        <v>Auto:</v>
      </c>
      <c r="Z9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Row],[TagOrderMethod]]="Auto:",IF(U964&gt;0,U964,IF(COUNTBLANK(L964:S964)=8,"",(IF(Table3[[#This Row],[Column11]]&lt;&gt;"no",Table3[[#This Row],[Size]]*(SUM(Table3[[#This Row],[Date 1]:[Date 8]])),"")))),""))),(Table3[[#This Row],[Bundle]])),"")</f>
        <v/>
      </c>
      <c r="AB964" s="94" t="str">
        <f t="shared" si="16"/>
        <v/>
      </c>
      <c r="AC964" s="75"/>
      <c r="AD964" s="42"/>
      <c r="AE964" s="43"/>
      <c r="AF964" s="44"/>
      <c r="AG964" s="134" t="s">
        <v>21</v>
      </c>
      <c r="AH964" s="134" t="s">
        <v>21</v>
      </c>
      <c r="AI964" s="134" t="s">
        <v>21</v>
      </c>
      <c r="AJ964" s="134" t="s">
        <v>21</v>
      </c>
      <c r="AK964" s="134" t="s">
        <v>3102</v>
      </c>
      <c r="AL964" s="134" t="s">
        <v>21</v>
      </c>
      <c r="AM964" s="134" t="b">
        <f>IF(AND(Table3[[#This Row],[Column68]]=TRUE,COUNTBLANK(Table3[[#This Row],[Date 1]:[Date 8]])=8),TRUE,FALSE)</f>
        <v>0</v>
      </c>
      <c r="AN964" s="134" t="b">
        <f>COUNTIF(Table3[[#This Row],[512]:[51]],"yes")&gt;0</f>
        <v>0</v>
      </c>
      <c r="AO964" s="45" t="str">
        <f>IF(Table3[[#This Row],[512]]="yes",Table3[[#This Row],[Column1]],"")</f>
        <v/>
      </c>
      <c r="AP964" s="45" t="str">
        <f>IF(Table3[[#This Row],[250]]="yes",Table3[[#This Row],[Column1.5]],"")</f>
        <v/>
      </c>
      <c r="AQ964" s="45" t="str">
        <f>IF(Table3[[#This Row],[288]]="yes",Table3[[#This Row],[Column2]],"")</f>
        <v/>
      </c>
      <c r="AR964" s="45" t="str">
        <f>IF(Table3[[#This Row],[144]]="yes",Table3[[#This Row],[Column3]],"")</f>
        <v/>
      </c>
      <c r="AS964" s="45" t="str">
        <f>IF(Table3[[#This Row],[26]]="yes",Table3[[#This Row],[Column4]],"")</f>
        <v/>
      </c>
      <c r="AT964" s="45" t="str">
        <f>IF(Table3[[#This Row],[51]]="yes",Table3[[#This Row],[Column5]],"")</f>
        <v/>
      </c>
      <c r="AU964" s="29" t="str">
        <f>IF(COUNTBLANK(Table3[[#This Row],[Date 1]:[Date 8]])=7,IF(Table3[[#This Row],[Column9]]&lt;&gt;"",IF(SUM(L964:S964)&lt;&gt;0,Table3[[#This Row],[Column9]],""),""),(SUBSTITUTE(TRIM(SUBSTITUTE(AO964&amp;","&amp;AP964&amp;","&amp;AQ964&amp;","&amp;AR964&amp;","&amp;AS964&amp;","&amp;AT964&amp;",",","," "))," ",", ")))</f>
        <v/>
      </c>
      <c r="AV964" s="35" t="str">
        <f>IF(COUNTBLANK(L964:AC964)&lt;&gt;13,IF(Table3[[#This Row],[Comments]]="Please order in multiples of 20. Minimum order of 100.",IF(COUNTBLANK(Table3[[#This Row],[Date 1]:[Order]])=12,"",1),1),IF(OR(F964="yes",G964="yes",H964="yes",I964="yes",J964="yes",K964="yes"="yes"),1,""))</f>
        <v/>
      </c>
    </row>
    <row r="965" spans="2:48" ht="36" thickBot="1" x14ac:dyDescent="0.4">
      <c r="B965" s="164">
        <v>1490</v>
      </c>
      <c r="C965" s="16" t="s">
        <v>3370</v>
      </c>
      <c r="D965" s="32" t="s">
        <v>1059</v>
      </c>
      <c r="E965" s="118"/>
      <c r="F965" s="119" t="s">
        <v>21</v>
      </c>
      <c r="G965" s="30" t="s">
        <v>21</v>
      </c>
      <c r="H965" s="30" t="s">
        <v>21</v>
      </c>
      <c r="I965" s="30" t="s">
        <v>21</v>
      </c>
      <c r="J965" s="30" t="s">
        <v>128</v>
      </c>
      <c r="K965" s="30" t="s">
        <v>21</v>
      </c>
      <c r="L965" s="22"/>
      <c r="M965" s="20"/>
      <c r="N965" s="30"/>
      <c r="O965" s="20"/>
      <c r="P965" s="20"/>
      <c r="Q965" s="20"/>
      <c r="R965" s="20"/>
      <c r="S965" s="120"/>
      <c r="T965" s="181" t="str">
        <f>Table3[[#This Row],[Column12]]</f>
        <v>Auto:</v>
      </c>
      <c r="U965" s="25"/>
      <c r="V965" s="51" t="str">
        <f>IF(Table3[[#This Row],[TagOrderMethod]]="Ratio:","plants per 1 tag",IF(Table3[[#This Row],[TagOrderMethod]]="tags included","",IF(Table3[[#This Row],[TagOrderMethod]]="Qty:","tags",IF(Table3[[#This Row],[TagOrderMethod]]="Auto:",IF(U965&lt;&gt;"","tags","")))))</f>
        <v/>
      </c>
      <c r="W965" s="17">
        <v>50</v>
      </c>
      <c r="X965" s="17" t="str">
        <f>IF(ISNUMBER(SEARCH("tag",Table3[[#This Row],[Notes]])), "Yes", "No")</f>
        <v>No</v>
      </c>
      <c r="Y965" s="17" t="str">
        <f>IF(Table3[[#This Row],[Column11]]="yes","tags included","Auto:")</f>
        <v>Auto:</v>
      </c>
      <c r="Z9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Row],[TagOrderMethod]]="Auto:",IF(U965&gt;0,U965,IF(COUNTBLANK(L965:S965)=8,"",(IF(Table3[[#This Row],[Column11]]&lt;&gt;"no",Table3[[#This Row],[Size]]*(SUM(Table3[[#This Row],[Date 1]:[Date 8]])),"")))),""))),(Table3[[#This Row],[Bundle]])),"")</f>
        <v/>
      </c>
      <c r="AB965" s="94" t="str">
        <f t="shared" si="16"/>
        <v/>
      </c>
      <c r="AC965" s="75"/>
      <c r="AD965" s="42"/>
      <c r="AE965" s="43"/>
      <c r="AF965" s="44"/>
      <c r="AG965" s="134" t="s">
        <v>21</v>
      </c>
      <c r="AH965" s="134" t="s">
        <v>21</v>
      </c>
      <c r="AI965" s="134" t="s">
        <v>21</v>
      </c>
      <c r="AJ965" s="134" t="s">
        <v>21</v>
      </c>
      <c r="AK965" s="134" t="s">
        <v>3103</v>
      </c>
      <c r="AL965" s="134" t="s">
        <v>21</v>
      </c>
      <c r="AM965" s="134" t="b">
        <f>IF(AND(Table3[[#This Row],[Column68]]=TRUE,COUNTBLANK(Table3[[#This Row],[Date 1]:[Date 8]])=8),TRUE,FALSE)</f>
        <v>0</v>
      </c>
      <c r="AN965" s="134" t="b">
        <f>COUNTIF(Table3[[#This Row],[512]:[51]],"yes")&gt;0</f>
        <v>0</v>
      </c>
      <c r="AO965" s="45" t="str">
        <f>IF(Table3[[#This Row],[512]]="yes",Table3[[#This Row],[Column1]],"")</f>
        <v/>
      </c>
      <c r="AP965" s="45" t="str">
        <f>IF(Table3[[#This Row],[250]]="yes",Table3[[#This Row],[Column1.5]],"")</f>
        <v/>
      </c>
      <c r="AQ965" s="45" t="str">
        <f>IF(Table3[[#This Row],[288]]="yes",Table3[[#This Row],[Column2]],"")</f>
        <v/>
      </c>
      <c r="AR965" s="45" t="str">
        <f>IF(Table3[[#This Row],[144]]="yes",Table3[[#This Row],[Column3]],"")</f>
        <v/>
      </c>
      <c r="AS965" s="45" t="str">
        <f>IF(Table3[[#This Row],[26]]="yes",Table3[[#This Row],[Column4]],"")</f>
        <v/>
      </c>
      <c r="AT965" s="45" t="str">
        <f>IF(Table3[[#This Row],[51]]="yes",Table3[[#This Row],[Column5]],"")</f>
        <v/>
      </c>
      <c r="AU965" s="29" t="str">
        <f>IF(COUNTBLANK(Table3[[#This Row],[Date 1]:[Date 8]])=7,IF(Table3[[#This Row],[Column9]]&lt;&gt;"",IF(SUM(L965:S965)&lt;&gt;0,Table3[[#This Row],[Column9]],""),""),(SUBSTITUTE(TRIM(SUBSTITUTE(AO965&amp;","&amp;AP965&amp;","&amp;AQ965&amp;","&amp;AR965&amp;","&amp;AS965&amp;","&amp;AT965&amp;",",","," "))," ",", ")))</f>
        <v/>
      </c>
      <c r="AV965" s="35" t="str">
        <f>IF(COUNTBLANK(L965:AC965)&lt;&gt;13,IF(Table3[[#This Row],[Comments]]="Please order in multiples of 20. Minimum order of 100.",IF(COUNTBLANK(Table3[[#This Row],[Date 1]:[Order]])=12,"",1),1),IF(OR(F965="yes",G965="yes",H965="yes",I965="yes",J965="yes",K965="yes"="yes"),1,""))</f>
        <v/>
      </c>
    </row>
    <row r="966" spans="2:48" ht="36" thickBot="1" x14ac:dyDescent="0.4">
      <c r="B966" s="164">
        <v>1495</v>
      </c>
      <c r="C966" s="16" t="s">
        <v>3370</v>
      </c>
      <c r="D966" s="32" t="s">
        <v>557</v>
      </c>
      <c r="E966" s="118"/>
      <c r="F966" s="119" t="s">
        <v>21</v>
      </c>
      <c r="G966" s="30" t="s">
        <v>21</v>
      </c>
      <c r="H966" s="30" t="s">
        <v>21</v>
      </c>
      <c r="I966" s="30" t="s">
        <v>128</v>
      </c>
      <c r="J966" s="30" t="s">
        <v>128</v>
      </c>
      <c r="K966" s="30" t="s">
        <v>21</v>
      </c>
      <c r="L966" s="22"/>
      <c r="M966" s="20"/>
      <c r="N966" s="20"/>
      <c r="O966" s="20"/>
      <c r="P966" s="20"/>
      <c r="Q966" s="20"/>
      <c r="R966" s="20"/>
      <c r="S966" s="120"/>
      <c r="T966" s="181" t="str">
        <f>Table3[[#This Row],[Column12]]</f>
        <v>Auto:</v>
      </c>
      <c r="U966" s="25"/>
      <c r="V966" s="51" t="str">
        <f>IF(Table3[[#This Row],[TagOrderMethod]]="Ratio:","plants per 1 tag",IF(Table3[[#This Row],[TagOrderMethod]]="tags included","",IF(Table3[[#This Row],[TagOrderMethod]]="Qty:","tags",IF(Table3[[#This Row],[TagOrderMethod]]="Auto:",IF(U966&lt;&gt;"","tags","")))))</f>
        <v/>
      </c>
      <c r="W966" s="17">
        <v>50</v>
      </c>
      <c r="X966" s="17" t="str">
        <f>IF(ISNUMBER(SEARCH("tag",Table3[[#This Row],[Notes]])), "Yes", "No")</f>
        <v>No</v>
      </c>
      <c r="Y966" s="17" t="str">
        <f>IF(Table3[[#This Row],[Column11]]="yes","tags included","Auto:")</f>
        <v>Auto:</v>
      </c>
      <c r="Z9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Row],[TagOrderMethod]]="Auto:",IF(U966&gt;0,U966,IF(COUNTBLANK(L966:S966)=8,"",(IF(Table3[[#This Row],[Column11]]&lt;&gt;"no",Table3[[#This Row],[Size]]*(SUM(Table3[[#This Row],[Date 1]:[Date 8]])),"")))),""))),(Table3[[#This Row],[Bundle]])),"")</f>
        <v/>
      </c>
      <c r="AB966" s="94" t="str">
        <f t="shared" si="16"/>
        <v/>
      </c>
      <c r="AC966" s="75"/>
      <c r="AD966" s="42"/>
      <c r="AE966" s="43"/>
      <c r="AF966" s="44"/>
      <c r="AG966" s="134" t="s">
        <v>21</v>
      </c>
      <c r="AH966" s="134" t="s">
        <v>21</v>
      </c>
      <c r="AI966" s="134" t="s">
        <v>21</v>
      </c>
      <c r="AJ966" s="134" t="s">
        <v>5262</v>
      </c>
      <c r="AK966" s="134" t="s">
        <v>3104</v>
      </c>
      <c r="AL966" s="134" t="s">
        <v>21</v>
      </c>
      <c r="AM966" s="134" t="b">
        <f>IF(AND(Table3[[#This Row],[Column68]]=TRUE,COUNTBLANK(Table3[[#This Row],[Date 1]:[Date 8]])=8),TRUE,FALSE)</f>
        <v>0</v>
      </c>
      <c r="AN966" s="134" t="b">
        <f>COUNTIF(Table3[[#This Row],[512]:[51]],"yes")&gt;0</f>
        <v>0</v>
      </c>
      <c r="AO966" s="45" t="str">
        <f>IF(Table3[[#This Row],[512]]="yes",Table3[[#This Row],[Column1]],"")</f>
        <v/>
      </c>
      <c r="AP966" s="45" t="str">
        <f>IF(Table3[[#This Row],[250]]="yes",Table3[[#This Row],[Column1.5]],"")</f>
        <v/>
      </c>
      <c r="AQ966" s="45" t="str">
        <f>IF(Table3[[#This Row],[288]]="yes",Table3[[#This Row],[Column2]],"")</f>
        <v/>
      </c>
      <c r="AR966" s="45" t="str">
        <f>IF(Table3[[#This Row],[144]]="yes",Table3[[#This Row],[Column3]],"")</f>
        <v/>
      </c>
      <c r="AS966" s="45" t="str">
        <f>IF(Table3[[#This Row],[26]]="yes",Table3[[#This Row],[Column4]],"")</f>
        <v/>
      </c>
      <c r="AT966" s="45" t="str">
        <f>IF(Table3[[#This Row],[51]]="yes",Table3[[#This Row],[Column5]],"")</f>
        <v/>
      </c>
      <c r="AU966" s="29" t="str">
        <f>IF(COUNTBLANK(Table3[[#This Row],[Date 1]:[Date 8]])=7,IF(Table3[[#This Row],[Column9]]&lt;&gt;"",IF(SUM(L966:S966)&lt;&gt;0,Table3[[#This Row],[Column9]],""),""),(SUBSTITUTE(TRIM(SUBSTITUTE(AO966&amp;","&amp;AP966&amp;","&amp;AQ966&amp;","&amp;AR966&amp;","&amp;AS966&amp;","&amp;AT966&amp;",",","," "))," ",", ")))</f>
        <v/>
      </c>
      <c r="AV966" s="35" t="str">
        <f>IF(COUNTBLANK(L966:AC966)&lt;&gt;13,IF(Table3[[#This Row],[Comments]]="Please order in multiples of 20. Minimum order of 100.",IF(COUNTBLANK(Table3[[#This Row],[Date 1]:[Order]])=12,"",1),1),IF(OR(F966="yes",G966="yes",H966="yes",I966="yes",J966="yes",K966="yes"="yes"),1,""))</f>
        <v/>
      </c>
    </row>
    <row r="967" spans="2:48" ht="36" thickBot="1" x14ac:dyDescent="0.4">
      <c r="B967" s="164">
        <v>1500</v>
      </c>
      <c r="C967" s="16" t="s">
        <v>3370</v>
      </c>
      <c r="D967" s="32" t="s">
        <v>1864</v>
      </c>
      <c r="E967" s="118"/>
      <c r="F967" s="119" t="s">
        <v>21</v>
      </c>
      <c r="G967" s="30" t="s">
        <v>21</v>
      </c>
      <c r="H967" s="30" t="s">
        <v>21</v>
      </c>
      <c r="I967" s="30" t="s">
        <v>128</v>
      </c>
      <c r="J967" s="30" t="s">
        <v>128</v>
      </c>
      <c r="K967" s="30" t="s">
        <v>21</v>
      </c>
      <c r="L967" s="22"/>
      <c r="M967" s="20"/>
      <c r="N967" s="20"/>
      <c r="O967" s="20"/>
      <c r="P967" s="20"/>
      <c r="Q967" s="20"/>
      <c r="R967" s="20"/>
      <c r="S967" s="120"/>
      <c r="T967" s="181" t="str">
        <f>Table3[[#This Row],[Column12]]</f>
        <v>Auto:</v>
      </c>
      <c r="U967" s="25"/>
      <c r="V967" s="51" t="str">
        <f>IF(Table3[[#This Row],[TagOrderMethod]]="Ratio:","plants per 1 tag",IF(Table3[[#This Row],[TagOrderMethod]]="tags included","",IF(Table3[[#This Row],[TagOrderMethod]]="Qty:","tags",IF(Table3[[#This Row],[TagOrderMethod]]="Auto:",IF(U967&lt;&gt;"","tags","")))))</f>
        <v/>
      </c>
      <c r="W967" s="17">
        <v>50</v>
      </c>
      <c r="X967" s="17" t="str">
        <f>IF(ISNUMBER(SEARCH("tag",Table3[[#This Row],[Notes]])), "Yes", "No")</f>
        <v>No</v>
      </c>
      <c r="Y967" s="17" t="str">
        <f>IF(Table3[[#This Row],[Column11]]="yes","tags included","Auto:")</f>
        <v>Auto:</v>
      </c>
      <c r="Z9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Row],[TagOrderMethod]]="Auto:",IF(U967&gt;0,U967,IF(COUNTBLANK(L967:S967)=8,"",(IF(Table3[[#This Row],[Column11]]&lt;&gt;"no",Table3[[#This Row],[Size]]*(SUM(Table3[[#This Row],[Date 1]:[Date 8]])),"")))),""))),(Table3[[#This Row],[Bundle]])),"")</f>
        <v/>
      </c>
      <c r="AB967" s="94" t="str">
        <f t="shared" si="16"/>
        <v/>
      </c>
      <c r="AC967" s="75"/>
      <c r="AD967" s="42"/>
      <c r="AE967" s="43"/>
      <c r="AF967" s="44"/>
      <c r="AG967" s="134" t="s">
        <v>21</v>
      </c>
      <c r="AH967" s="134" t="s">
        <v>21</v>
      </c>
      <c r="AI967" s="134" t="s">
        <v>21</v>
      </c>
      <c r="AJ967" s="134" t="s">
        <v>2108</v>
      </c>
      <c r="AK967" s="134" t="s">
        <v>2109</v>
      </c>
      <c r="AL967" s="134" t="s">
        <v>21</v>
      </c>
      <c r="AM967" s="134" t="b">
        <f>IF(AND(Table3[[#This Row],[Column68]]=TRUE,COUNTBLANK(Table3[[#This Row],[Date 1]:[Date 8]])=8),TRUE,FALSE)</f>
        <v>0</v>
      </c>
      <c r="AN967" s="134" t="b">
        <f>COUNTIF(Table3[[#This Row],[512]:[51]],"yes")&gt;0</f>
        <v>0</v>
      </c>
      <c r="AO967" s="45" t="str">
        <f>IF(Table3[[#This Row],[512]]="yes",Table3[[#This Row],[Column1]],"")</f>
        <v/>
      </c>
      <c r="AP967" s="45" t="str">
        <f>IF(Table3[[#This Row],[250]]="yes",Table3[[#This Row],[Column1.5]],"")</f>
        <v/>
      </c>
      <c r="AQ967" s="45" t="str">
        <f>IF(Table3[[#This Row],[288]]="yes",Table3[[#This Row],[Column2]],"")</f>
        <v/>
      </c>
      <c r="AR967" s="45" t="str">
        <f>IF(Table3[[#This Row],[144]]="yes",Table3[[#This Row],[Column3]],"")</f>
        <v/>
      </c>
      <c r="AS967" s="45" t="str">
        <f>IF(Table3[[#This Row],[26]]="yes",Table3[[#This Row],[Column4]],"")</f>
        <v/>
      </c>
      <c r="AT967" s="45" t="str">
        <f>IF(Table3[[#This Row],[51]]="yes",Table3[[#This Row],[Column5]],"")</f>
        <v/>
      </c>
      <c r="AU967" s="29" t="str">
        <f>IF(COUNTBLANK(Table3[[#This Row],[Date 1]:[Date 8]])=7,IF(Table3[[#This Row],[Column9]]&lt;&gt;"",IF(SUM(L967:S967)&lt;&gt;0,Table3[[#This Row],[Column9]],""),""),(SUBSTITUTE(TRIM(SUBSTITUTE(AO967&amp;","&amp;AP967&amp;","&amp;AQ967&amp;","&amp;AR967&amp;","&amp;AS967&amp;","&amp;AT967&amp;",",","," "))," ",", ")))</f>
        <v/>
      </c>
      <c r="AV967" s="35" t="str">
        <f>IF(COUNTBLANK(L967:AC967)&lt;&gt;13,IF(Table3[[#This Row],[Comments]]="Please order in multiples of 20. Minimum order of 100.",IF(COUNTBLANK(Table3[[#This Row],[Date 1]:[Order]])=12,"",1),1),IF(OR(F967="yes",G967="yes",H967="yes",I967="yes",J967="yes",K967="yes"="yes"),1,""))</f>
        <v/>
      </c>
    </row>
    <row r="968" spans="2:48" ht="36" thickBot="1" x14ac:dyDescent="0.4">
      <c r="B968" s="164">
        <v>1505</v>
      </c>
      <c r="C968" s="16" t="s">
        <v>3370</v>
      </c>
      <c r="D968" s="32" t="s">
        <v>558</v>
      </c>
      <c r="E968" s="118"/>
      <c r="F968" s="119" t="s">
        <v>21</v>
      </c>
      <c r="G968" s="30" t="s">
        <v>21</v>
      </c>
      <c r="H968" s="30" t="s">
        <v>21</v>
      </c>
      <c r="I968" s="30" t="s">
        <v>128</v>
      </c>
      <c r="J968" s="30" t="s">
        <v>128</v>
      </c>
      <c r="K968" s="30" t="s">
        <v>21</v>
      </c>
      <c r="L968" s="22"/>
      <c r="M968" s="20"/>
      <c r="N968" s="20"/>
      <c r="O968" s="20"/>
      <c r="P968" s="20"/>
      <c r="Q968" s="20"/>
      <c r="R968" s="20"/>
      <c r="S968" s="120"/>
      <c r="T968" s="181" t="str">
        <f>Table3[[#This Row],[Column12]]</f>
        <v>Auto:</v>
      </c>
      <c r="U968" s="25"/>
      <c r="V968" s="51" t="str">
        <f>IF(Table3[[#This Row],[TagOrderMethod]]="Ratio:","plants per 1 tag",IF(Table3[[#This Row],[TagOrderMethod]]="tags included","",IF(Table3[[#This Row],[TagOrderMethod]]="Qty:","tags",IF(Table3[[#This Row],[TagOrderMethod]]="Auto:",IF(U968&lt;&gt;"","tags","")))))</f>
        <v/>
      </c>
      <c r="W968" s="17">
        <v>50</v>
      </c>
      <c r="X968" s="17" t="str">
        <f>IF(ISNUMBER(SEARCH("tag",Table3[[#This Row],[Notes]])), "Yes", "No")</f>
        <v>No</v>
      </c>
      <c r="Y968" s="17" t="str">
        <f>IF(Table3[[#This Row],[Column11]]="yes","tags included","Auto:")</f>
        <v>Auto:</v>
      </c>
      <c r="Z9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Row],[TagOrderMethod]]="Auto:",IF(U968&gt;0,U968,IF(COUNTBLANK(L968:S968)=8,"",(IF(Table3[[#This Row],[Column11]]&lt;&gt;"no",Table3[[#This Row],[Size]]*(SUM(Table3[[#This Row],[Date 1]:[Date 8]])),"")))),""))),(Table3[[#This Row],[Bundle]])),"")</f>
        <v/>
      </c>
      <c r="AB968" s="94" t="str">
        <f t="shared" si="16"/>
        <v/>
      </c>
      <c r="AC968" s="75"/>
      <c r="AD968" s="42"/>
      <c r="AE968" s="43"/>
      <c r="AF968" s="44"/>
      <c r="AG968" s="134" t="s">
        <v>21</v>
      </c>
      <c r="AH968" s="134" t="s">
        <v>21</v>
      </c>
      <c r="AI968" s="134" t="s">
        <v>21</v>
      </c>
      <c r="AJ968" s="134" t="s">
        <v>3105</v>
      </c>
      <c r="AK968" s="134" t="s">
        <v>326</v>
      </c>
      <c r="AL968" s="134" t="s">
        <v>21</v>
      </c>
      <c r="AM968" s="134" t="b">
        <f>IF(AND(Table3[[#This Row],[Column68]]=TRUE,COUNTBLANK(Table3[[#This Row],[Date 1]:[Date 8]])=8),TRUE,FALSE)</f>
        <v>0</v>
      </c>
      <c r="AN968" s="134" t="b">
        <f>COUNTIF(Table3[[#This Row],[512]:[51]],"yes")&gt;0</f>
        <v>0</v>
      </c>
      <c r="AO968" s="45" t="str">
        <f>IF(Table3[[#This Row],[512]]="yes",Table3[[#This Row],[Column1]],"")</f>
        <v/>
      </c>
      <c r="AP968" s="45" t="str">
        <f>IF(Table3[[#This Row],[250]]="yes",Table3[[#This Row],[Column1.5]],"")</f>
        <v/>
      </c>
      <c r="AQ968" s="45" t="str">
        <f>IF(Table3[[#This Row],[288]]="yes",Table3[[#This Row],[Column2]],"")</f>
        <v/>
      </c>
      <c r="AR968" s="45" t="str">
        <f>IF(Table3[[#This Row],[144]]="yes",Table3[[#This Row],[Column3]],"")</f>
        <v/>
      </c>
      <c r="AS968" s="45" t="str">
        <f>IF(Table3[[#This Row],[26]]="yes",Table3[[#This Row],[Column4]],"")</f>
        <v/>
      </c>
      <c r="AT968" s="45" t="str">
        <f>IF(Table3[[#This Row],[51]]="yes",Table3[[#This Row],[Column5]],"")</f>
        <v/>
      </c>
      <c r="AU968" s="29" t="str">
        <f>IF(COUNTBLANK(Table3[[#This Row],[Date 1]:[Date 8]])=7,IF(Table3[[#This Row],[Column9]]&lt;&gt;"",IF(SUM(L968:S968)&lt;&gt;0,Table3[[#This Row],[Column9]],""),""),(SUBSTITUTE(TRIM(SUBSTITUTE(AO968&amp;","&amp;AP968&amp;","&amp;AQ968&amp;","&amp;AR968&amp;","&amp;AS968&amp;","&amp;AT968&amp;",",","," "))," ",", ")))</f>
        <v/>
      </c>
      <c r="AV968" s="35" t="str">
        <f>IF(COUNTBLANK(L968:AC968)&lt;&gt;13,IF(Table3[[#This Row],[Comments]]="Please order in multiples of 20. Minimum order of 100.",IF(COUNTBLANK(Table3[[#This Row],[Date 1]:[Order]])=12,"",1),1),IF(OR(F968="yes",G968="yes",H968="yes",I968="yes",J968="yes",K968="yes"="yes"),1,""))</f>
        <v/>
      </c>
    </row>
    <row r="969" spans="2:48" ht="36" thickBot="1" x14ac:dyDescent="0.4">
      <c r="B969" s="164">
        <v>1510</v>
      </c>
      <c r="C969" s="16" t="s">
        <v>3370</v>
      </c>
      <c r="D969" s="32" t="s">
        <v>559</v>
      </c>
      <c r="E969" s="118"/>
      <c r="F969" s="119" t="s">
        <v>21</v>
      </c>
      <c r="G969" s="30" t="s">
        <v>21</v>
      </c>
      <c r="H969" s="30" t="s">
        <v>21</v>
      </c>
      <c r="I969" s="30" t="s">
        <v>128</v>
      </c>
      <c r="J969" s="30" t="s">
        <v>128</v>
      </c>
      <c r="K969" s="30" t="s">
        <v>21</v>
      </c>
      <c r="L969" s="22"/>
      <c r="M969" s="20"/>
      <c r="N969" s="20"/>
      <c r="O969" s="20"/>
      <c r="P969" s="20"/>
      <c r="Q969" s="20"/>
      <c r="R969" s="20"/>
      <c r="S969" s="120"/>
      <c r="T969" s="181" t="str">
        <f>Table3[[#This Row],[Column12]]</f>
        <v>Auto:</v>
      </c>
      <c r="U969" s="25"/>
      <c r="V969" s="51" t="str">
        <f>IF(Table3[[#This Row],[TagOrderMethod]]="Ratio:","plants per 1 tag",IF(Table3[[#This Row],[TagOrderMethod]]="tags included","",IF(Table3[[#This Row],[TagOrderMethod]]="Qty:","tags",IF(Table3[[#This Row],[TagOrderMethod]]="Auto:",IF(U969&lt;&gt;"","tags","")))))</f>
        <v/>
      </c>
      <c r="W969" s="17">
        <v>50</v>
      </c>
      <c r="X969" s="17" t="str">
        <f>IF(ISNUMBER(SEARCH("tag",Table3[[#This Row],[Notes]])), "Yes", "No")</f>
        <v>No</v>
      </c>
      <c r="Y969" s="17" t="str">
        <f>IF(Table3[[#This Row],[Column11]]="yes","tags included","Auto:")</f>
        <v>Auto:</v>
      </c>
      <c r="Z9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Row],[TagOrderMethod]]="Auto:",IF(U969&gt;0,U969,IF(COUNTBLANK(L969:S969)=8,"",(IF(Table3[[#This Row],[Column11]]&lt;&gt;"no",Table3[[#This Row],[Size]]*(SUM(Table3[[#This Row],[Date 1]:[Date 8]])),"")))),""))),(Table3[[#This Row],[Bundle]])),"")</f>
        <v/>
      </c>
      <c r="AB969" s="94" t="str">
        <f t="shared" si="16"/>
        <v/>
      </c>
      <c r="AC969" s="75"/>
      <c r="AD969" s="42"/>
      <c r="AE969" s="43"/>
      <c r="AF969" s="44"/>
      <c r="AG969" s="134" t="s">
        <v>21</v>
      </c>
      <c r="AH969" s="134" t="s">
        <v>21</v>
      </c>
      <c r="AI969" s="134" t="s">
        <v>21</v>
      </c>
      <c r="AJ969" s="134" t="s">
        <v>3106</v>
      </c>
      <c r="AK969" s="134" t="s">
        <v>2110</v>
      </c>
      <c r="AL969" s="134" t="s">
        <v>21</v>
      </c>
      <c r="AM969" s="134" t="b">
        <f>IF(AND(Table3[[#This Row],[Column68]]=TRUE,COUNTBLANK(Table3[[#This Row],[Date 1]:[Date 8]])=8),TRUE,FALSE)</f>
        <v>0</v>
      </c>
      <c r="AN969" s="134" t="b">
        <f>COUNTIF(Table3[[#This Row],[512]:[51]],"yes")&gt;0</f>
        <v>0</v>
      </c>
      <c r="AO969" s="45" t="str">
        <f>IF(Table3[[#This Row],[512]]="yes",Table3[[#This Row],[Column1]],"")</f>
        <v/>
      </c>
      <c r="AP969" s="45" t="str">
        <f>IF(Table3[[#This Row],[250]]="yes",Table3[[#This Row],[Column1.5]],"")</f>
        <v/>
      </c>
      <c r="AQ969" s="45" t="str">
        <f>IF(Table3[[#This Row],[288]]="yes",Table3[[#This Row],[Column2]],"")</f>
        <v/>
      </c>
      <c r="AR969" s="45" t="str">
        <f>IF(Table3[[#This Row],[144]]="yes",Table3[[#This Row],[Column3]],"")</f>
        <v/>
      </c>
      <c r="AS969" s="45" t="str">
        <f>IF(Table3[[#This Row],[26]]="yes",Table3[[#This Row],[Column4]],"")</f>
        <v/>
      </c>
      <c r="AT969" s="45" t="str">
        <f>IF(Table3[[#This Row],[51]]="yes",Table3[[#This Row],[Column5]],"")</f>
        <v/>
      </c>
      <c r="AU969" s="29" t="str">
        <f>IF(COUNTBLANK(Table3[[#This Row],[Date 1]:[Date 8]])=7,IF(Table3[[#This Row],[Column9]]&lt;&gt;"",IF(SUM(L969:S969)&lt;&gt;0,Table3[[#This Row],[Column9]],""),""),(SUBSTITUTE(TRIM(SUBSTITUTE(AO969&amp;","&amp;AP969&amp;","&amp;AQ969&amp;","&amp;AR969&amp;","&amp;AS969&amp;","&amp;AT969&amp;",",","," "))," ",", ")))</f>
        <v/>
      </c>
      <c r="AV969" s="35" t="str">
        <f>IF(COUNTBLANK(L969:AC969)&lt;&gt;13,IF(Table3[[#This Row],[Comments]]="Please order in multiples of 20. Minimum order of 100.",IF(COUNTBLANK(Table3[[#This Row],[Date 1]:[Order]])=12,"",1),1),IF(OR(F969="yes",G969="yes",H969="yes",I969="yes",J969="yes",K969="yes"="yes"),1,""))</f>
        <v/>
      </c>
    </row>
    <row r="970" spans="2:48" ht="36" thickBot="1" x14ac:dyDescent="0.4">
      <c r="B970" s="164">
        <v>1515</v>
      </c>
      <c r="C970" s="16" t="s">
        <v>3370</v>
      </c>
      <c r="D970" s="32" t="s">
        <v>560</v>
      </c>
      <c r="E970" s="118"/>
      <c r="F970" s="119" t="s">
        <v>21</v>
      </c>
      <c r="G970" s="30" t="s">
        <v>21</v>
      </c>
      <c r="H970" s="30" t="s">
        <v>21</v>
      </c>
      <c r="I970" s="30" t="s">
        <v>128</v>
      </c>
      <c r="J970" s="30" t="s">
        <v>128</v>
      </c>
      <c r="K970" s="30" t="s">
        <v>21</v>
      </c>
      <c r="L970" s="22"/>
      <c r="M970" s="20"/>
      <c r="N970" s="20"/>
      <c r="O970" s="20"/>
      <c r="P970" s="20"/>
      <c r="Q970" s="20"/>
      <c r="R970" s="20"/>
      <c r="S970" s="120"/>
      <c r="T970" s="181" t="str">
        <f>Table3[[#This Row],[Column12]]</f>
        <v>Auto:</v>
      </c>
      <c r="U970" s="25"/>
      <c r="V970" s="51" t="str">
        <f>IF(Table3[[#This Row],[TagOrderMethod]]="Ratio:","plants per 1 tag",IF(Table3[[#This Row],[TagOrderMethod]]="tags included","",IF(Table3[[#This Row],[TagOrderMethod]]="Qty:","tags",IF(Table3[[#This Row],[TagOrderMethod]]="Auto:",IF(U970&lt;&gt;"","tags","")))))</f>
        <v/>
      </c>
      <c r="W970" s="17">
        <v>50</v>
      </c>
      <c r="X970" s="17" t="str">
        <f>IF(ISNUMBER(SEARCH("tag",Table3[[#This Row],[Notes]])), "Yes", "No")</f>
        <v>No</v>
      </c>
      <c r="Y970" s="17" t="str">
        <f>IF(Table3[[#This Row],[Column11]]="yes","tags included","Auto:")</f>
        <v>Auto:</v>
      </c>
      <c r="Z9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Row],[TagOrderMethod]]="Auto:",IF(U970&gt;0,U970,IF(COUNTBLANK(L970:S970)=8,"",(IF(Table3[[#This Row],[Column11]]&lt;&gt;"no",Table3[[#This Row],[Size]]*(SUM(Table3[[#This Row],[Date 1]:[Date 8]])),"")))),""))),(Table3[[#This Row],[Bundle]])),"")</f>
        <v/>
      </c>
      <c r="AB970" s="94" t="str">
        <f t="shared" si="16"/>
        <v/>
      </c>
      <c r="AC970" s="75"/>
      <c r="AD970" s="42"/>
      <c r="AE970" s="43"/>
      <c r="AF970" s="44"/>
      <c r="AG970" s="134" t="s">
        <v>21</v>
      </c>
      <c r="AH970" s="134" t="s">
        <v>21</v>
      </c>
      <c r="AI970" s="134" t="s">
        <v>21</v>
      </c>
      <c r="AJ970" s="134" t="s">
        <v>5263</v>
      </c>
      <c r="AK970" s="134" t="s">
        <v>2111</v>
      </c>
      <c r="AL970" s="134" t="s">
        <v>21</v>
      </c>
      <c r="AM970" s="134" t="b">
        <f>IF(AND(Table3[[#This Row],[Column68]]=TRUE,COUNTBLANK(Table3[[#This Row],[Date 1]:[Date 8]])=8),TRUE,FALSE)</f>
        <v>0</v>
      </c>
      <c r="AN970" s="134" t="b">
        <f>COUNTIF(Table3[[#This Row],[512]:[51]],"yes")&gt;0</f>
        <v>0</v>
      </c>
      <c r="AO970" s="45" t="str">
        <f>IF(Table3[[#This Row],[512]]="yes",Table3[[#This Row],[Column1]],"")</f>
        <v/>
      </c>
      <c r="AP970" s="45" t="str">
        <f>IF(Table3[[#This Row],[250]]="yes",Table3[[#This Row],[Column1.5]],"")</f>
        <v/>
      </c>
      <c r="AQ970" s="45" t="str">
        <f>IF(Table3[[#This Row],[288]]="yes",Table3[[#This Row],[Column2]],"")</f>
        <v/>
      </c>
      <c r="AR970" s="45" t="str">
        <f>IF(Table3[[#This Row],[144]]="yes",Table3[[#This Row],[Column3]],"")</f>
        <v/>
      </c>
      <c r="AS970" s="45" t="str">
        <f>IF(Table3[[#This Row],[26]]="yes",Table3[[#This Row],[Column4]],"")</f>
        <v/>
      </c>
      <c r="AT970" s="45" t="str">
        <f>IF(Table3[[#This Row],[51]]="yes",Table3[[#This Row],[Column5]],"")</f>
        <v/>
      </c>
      <c r="AU970" s="29" t="str">
        <f>IF(COUNTBLANK(Table3[[#This Row],[Date 1]:[Date 8]])=7,IF(Table3[[#This Row],[Column9]]&lt;&gt;"",IF(SUM(L970:S970)&lt;&gt;0,Table3[[#This Row],[Column9]],""),""),(SUBSTITUTE(TRIM(SUBSTITUTE(AO970&amp;","&amp;AP970&amp;","&amp;AQ970&amp;","&amp;AR970&amp;","&amp;AS970&amp;","&amp;AT970&amp;",",","," "))," ",", ")))</f>
        <v/>
      </c>
      <c r="AV970" s="35" t="str">
        <f>IF(COUNTBLANK(L970:AC970)&lt;&gt;13,IF(Table3[[#This Row],[Comments]]="Please order in multiples of 20. Minimum order of 100.",IF(COUNTBLANK(Table3[[#This Row],[Date 1]:[Order]])=12,"",1),1),IF(OR(F970="yes",G970="yes",H970="yes",I970="yes",J970="yes",K970="yes"="yes"),1,""))</f>
        <v/>
      </c>
    </row>
    <row r="971" spans="2:48" ht="36" thickBot="1" x14ac:dyDescent="0.4">
      <c r="B971" s="164">
        <v>1520</v>
      </c>
      <c r="C971" s="16" t="s">
        <v>3370</v>
      </c>
      <c r="D971" s="32" t="s">
        <v>561</v>
      </c>
      <c r="E971" s="118"/>
      <c r="F971" s="119" t="s">
        <v>21</v>
      </c>
      <c r="G971" s="30" t="s">
        <v>21</v>
      </c>
      <c r="H971" s="30" t="s">
        <v>21</v>
      </c>
      <c r="I971" s="30" t="s">
        <v>21</v>
      </c>
      <c r="J971" s="30" t="s">
        <v>128</v>
      </c>
      <c r="K971" s="30" t="s">
        <v>21</v>
      </c>
      <c r="L971" s="22"/>
      <c r="M971" s="20"/>
      <c r="N971" s="20"/>
      <c r="O971" s="20"/>
      <c r="P971" s="20"/>
      <c r="Q971" s="20"/>
      <c r="R971" s="20"/>
      <c r="S971" s="120"/>
      <c r="T971" s="181" t="str">
        <f>Table3[[#This Row],[Column12]]</f>
        <v>Auto:</v>
      </c>
      <c r="U971" s="25"/>
      <c r="V971" s="51" t="str">
        <f>IF(Table3[[#This Row],[TagOrderMethod]]="Ratio:","plants per 1 tag",IF(Table3[[#This Row],[TagOrderMethod]]="tags included","",IF(Table3[[#This Row],[TagOrderMethod]]="Qty:","tags",IF(Table3[[#This Row],[TagOrderMethod]]="Auto:",IF(U971&lt;&gt;"","tags","")))))</f>
        <v/>
      </c>
      <c r="W971" s="17">
        <v>50</v>
      </c>
      <c r="X971" s="17" t="str">
        <f>IF(ISNUMBER(SEARCH("tag",Table3[[#This Row],[Notes]])), "Yes", "No")</f>
        <v>No</v>
      </c>
      <c r="Y971" s="17" t="str">
        <f>IF(Table3[[#This Row],[Column11]]="yes","tags included","Auto:")</f>
        <v>Auto:</v>
      </c>
      <c r="Z9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Row],[TagOrderMethod]]="Auto:",IF(U971&gt;0,U971,IF(COUNTBLANK(L971:S971)=8,"",(IF(Table3[[#This Row],[Column11]]&lt;&gt;"no",Table3[[#This Row],[Size]]*(SUM(Table3[[#This Row],[Date 1]:[Date 8]])),"")))),""))),(Table3[[#This Row],[Bundle]])),"")</f>
        <v/>
      </c>
      <c r="AB971" s="94" t="str">
        <f t="shared" si="16"/>
        <v/>
      </c>
      <c r="AC971" s="75"/>
      <c r="AD971" s="42"/>
      <c r="AE971" s="43"/>
      <c r="AF971" s="44"/>
      <c r="AG971" s="134" t="s">
        <v>21</v>
      </c>
      <c r="AH971" s="134" t="s">
        <v>21</v>
      </c>
      <c r="AI971" s="134" t="s">
        <v>21</v>
      </c>
      <c r="AJ971" s="134" t="s">
        <v>21</v>
      </c>
      <c r="AK971" s="134" t="s">
        <v>2112</v>
      </c>
      <c r="AL971" s="134" t="s">
        <v>21</v>
      </c>
      <c r="AM971" s="134" t="b">
        <f>IF(AND(Table3[[#This Row],[Column68]]=TRUE,COUNTBLANK(Table3[[#This Row],[Date 1]:[Date 8]])=8),TRUE,FALSE)</f>
        <v>0</v>
      </c>
      <c r="AN971" s="134" t="b">
        <f>COUNTIF(Table3[[#This Row],[512]:[51]],"yes")&gt;0</f>
        <v>0</v>
      </c>
      <c r="AO971" s="45" t="str">
        <f>IF(Table3[[#This Row],[512]]="yes",Table3[[#This Row],[Column1]],"")</f>
        <v/>
      </c>
      <c r="AP971" s="45" t="str">
        <f>IF(Table3[[#This Row],[250]]="yes",Table3[[#This Row],[Column1.5]],"")</f>
        <v/>
      </c>
      <c r="AQ971" s="45" t="str">
        <f>IF(Table3[[#This Row],[288]]="yes",Table3[[#This Row],[Column2]],"")</f>
        <v/>
      </c>
      <c r="AR971" s="45" t="str">
        <f>IF(Table3[[#This Row],[144]]="yes",Table3[[#This Row],[Column3]],"")</f>
        <v/>
      </c>
      <c r="AS971" s="45" t="str">
        <f>IF(Table3[[#This Row],[26]]="yes",Table3[[#This Row],[Column4]],"")</f>
        <v/>
      </c>
      <c r="AT971" s="45" t="str">
        <f>IF(Table3[[#This Row],[51]]="yes",Table3[[#This Row],[Column5]],"")</f>
        <v/>
      </c>
      <c r="AU971" s="29" t="str">
        <f>IF(COUNTBLANK(Table3[[#This Row],[Date 1]:[Date 8]])=7,IF(Table3[[#This Row],[Column9]]&lt;&gt;"",IF(SUM(L971:S971)&lt;&gt;0,Table3[[#This Row],[Column9]],""),""),(SUBSTITUTE(TRIM(SUBSTITUTE(AO971&amp;","&amp;AP971&amp;","&amp;AQ971&amp;","&amp;AR971&amp;","&amp;AS971&amp;","&amp;AT971&amp;",",","," "))," ",", ")))</f>
        <v/>
      </c>
      <c r="AV971" s="35" t="str">
        <f>IF(COUNTBLANK(L971:AC971)&lt;&gt;13,IF(Table3[[#This Row],[Comments]]="Please order in multiples of 20. Minimum order of 100.",IF(COUNTBLANK(Table3[[#This Row],[Date 1]:[Order]])=12,"",1),1),IF(OR(F971="yes",G971="yes",H971="yes",I971="yes",J971="yes",K971="yes"="yes"),1,""))</f>
        <v/>
      </c>
    </row>
    <row r="972" spans="2:48" ht="36" thickBot="1" x14ac:dyDescent="0.4">
      <c r="B972" s="164">
        <v>1525</v>
      </c>
      <c r="C972" s="16" t="s">
        <v>3370</v>
      </c>
      <c r="D972" s="32" t="s">
        <v>1653</v>
      </c>
      <c r="E972" s="118"/>
      <c r="F972" s="119" t="s">
        <v>21</v>
      </c>
      <c r="G972" s="30" t="s">
        <v>21</v>
      </c>
      <c r="H972" s="30" t="s">
        <v>21</v>
      </c>
      <c r="I972" s="30" t="s">
        <v>21</v>
      </c>
      <c r="J972" s="30" t="s">
        <v>128</v>
      </c>
      <c r="K972" s="30" t="s">
        <v>21</v>
      </c>
      <c r="L972" s="22"/>
      <c r="M972" s="20"/>
      <c r="N972" s="20"/>
      <c r="O972" s="20"/>
      <c r="P972" s="20"/>
      <c r="Q972" s="20"/>
      <c r="R972" s="20"/>
      <c r="S972" s="120"/>
      <c r="T972" s="181" t="str">
        <f>Table3[[#This Row],[Column12]]</f>
        <v>Auto:</v>
      </c>
      <c r="U972" s="25"/>
      <c r="V972" s="51" t="str">
        <f>IF(Table3[[#This Row],[TagOrderMethod]]="Ratio:","plants per 1 tag",IF(Table3[[#This Row],[TagOrderMethod]]="tags included","",IF(Table3[[#This Row],[TagOrderMethod]]="Qty:","tags",IF(Table3[[#This Row],[TagOrderMethod]]="Auto:",IF(U972&lt;&gt;"","tags","")))))</f>
        <v/>
      </c>
      <c r="W972" s="17">
        <v>50</v>
      </c>
      <c r="X972" s="17" t="str">
        <f>IF(ISNUMBER(SEARCH("tag",Table3[[#This Row],[Notes]])), "Yes", "No")</f>
        <v>No</v>
      </c>
      <c r="Y972" s="17" t="str">
        <f>IF(Table3[[#This Row],[Column11]]="yes","tags included","Auto:")</f>
        <v>Auto:</v>
      </c>
      <c r="Z9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Row],[TagOrderMethod]]="Auto:",IF(U972&gt;0,U972,IF(COUNTBLANK(L972:S972)=8,"",(IF(Table3[[#This Row],[Column11]]&lt;&gt;"no",Table3[[#This Row],[Size]]*(SUM(Table3[[#This Row],[Date 1]:[Date 8]])),"")))),""))),(Table3[[#This Row],[Bundle]])),"")</f>
        <v/>
      </c>
      <c r="AB972" s="94" t="str">
        <f t="shared" si="16"/>
        <v/>
      </c>
      <c r="AC972" s="75"/>
      <c r="AD972" s="42"/>
      <c r="AE972" s="43"/>
      <c r="AF972" s="44"/>
      <c r="AG972" s="134" t="s">
        <v>21</v>
      </c>
      <c r="AH972" s="134" t="s">
        <v>21</v>
      </c>
      <c r="AI972" s="134" t="s">
        <v>21</v>
      </c>
      <c r="AJ972" s="134" t="s">
        <v>21</v>
      </c>
      <c r="AK972" s="134" t="s">
        <v>325</v>
      </c>
      <c r="AL972" s="134" t="s">
        <v>21</v>
      </c>
      <c r="AM972" s="134" t="b">
        <f>IF(AND(Table3[[#This Row],[Column68]]=TRUE,COUNTBLANK(Table3[[#This Row],[Date 1]:[Date 8]])=8),TRUE,FALSE)</f>
        <v>0</v>
      </c>
      <c r="AN972" s="134" t="b">
        <f>COUNTIF(Table3[[#This Row],[512]:[51]],"yes")&gt;0</f>
        <v>0</v>
      </c>
      <c r="AO972" s="45" t="str">
        <f>IF(Table3[[#This Row],[512]]="yes",Table3[[#This Row],[Column1]],"")</f>
        <v/>
      </c>
      <c r="AP972" s="45" t="str">
        <f>IF(Table3[[#This Row],[250]]="yes",Table3[[#This Row],[Column1.5]],"")</f>
        <v/>
      </c>
      <c r="AQ972" s="45" t="str">
        <f>IF(Table3[[#This Row],[288]]="yes",Table3[[#This Row],[Column2]],"")</f>
        <v/>
      </c>
      <c r="AR972" s="45" t="str">
        <f>IF(Table3[[#This Row],[144]]="yes",Table3[[#This Row],[Column3]],"")</f>
        <v/>
      </c>
      <c r="AS972" s="45" t="str">
        <f>IF(Table3[[#This Row],[26]]="yes",Table3[[#This Row],[Column4]],"")</f>
        <v/>
      </c>
      <c r="AT972" s="45" t="str">
        <f>IF(Table3[[#This Row],[51]]="yes",Table3[[#This Row],[Column5]],"")</f>
        <v/>
      </c>
      <c r="AU972" s="29" t="str">
        <f>IF(COUNTBLANK(Table3[[#This Row],[Date 1]:[Date 8]])=7,IF(Table3[[#This Row],[Column9]]&lt;&gt;"",IF(SUM(L972:S972)&lt;&gt;0,Table3[[#This Row],[Column9]],""),""),(SUBSTITUTE(TRIM(SUBSTITUTE(AO972&amp;","&amp;AP972&amp;","&amp;AQ972&amp;","&amp;AR972&amp;","&amp;AS972&amp;","&amp;AT972&amp;",",","," "))," ",", ")))</f>
        <v/>
      </c>
      <c r="AV972" s="35" t="str">
        <f>IF(COUNTBLANK(L972:AC972)&lt;&gt;13,IF(Table3[[#This Row],[Comments]]="Please order in multiples of 20. Minimum order of 100.",IF(COUNTBLANK(Table3[[#This Row],[Date 1]:[Order]])=12,"",1),1),IF(OR(F972="yes",G972="yes",H972="yes",I972="yes",J972="yes",K972="yes"="yes"),1,""))</f>
        <v/>
      </c>
    </row>
    <row r="973" spans="2:48" ht="36" thickBot="1" x14ac:dyDescent="0.4">
      <c r="B973" s="164">
        <v>1530</v>
      </c>
      <c r="C973" s="16" t="s">
        <v>3370</v>
      </c>
      <c r="D973" s="32" t="s">
        <v>562</v>
      </c>
      <c r="E973" s="118"/>
      <c r="F973" s="119" t="s">
        <v>21</v>
      </c>
      <c r="G973" s="30" t="s">
        <v>21</v>
      </c>
      <c r="H973" s="30" t="s">
        <v>21</v>
      </c>
      <c r="I973" s="30" t="s">
        <v>128</v>
      </c>
      <c r="J973" s="30" t="s">
        <v>128</v>
      </c>
      <c r="K973" s="30" t="s">
        <v>21</v>
      </c>
      <c r="L973" s="22"/>
      <c r="M973" s="20"/>
      <c r="N973" s="20"/>
      <c r="O973" s="20"/>
      <c r="P973" s="20"/>
      <c r="Q973" s="20"/>
      <c r="R973" s="20"/>
      <c r="S973" s="120"/>
      <c r="T973" s="181" t="str">
        <f>Table3[[#This Row],[Column12]]</f>
        <v>Auto:</v>
      </c>
      <c r="U973" s="25"/>
      <c r="V973" s="51" t="str">
        <f>IF(Table3[[#This Row],[TagOrderMethod]]="Ratio:","plants per 1 tag",IF(Table3[[#This Row],[TagOrderMethod]]="tags included","",IF(Table3[[#This Row],[TagOrderMethod]]="Qty:","tags",IF(Table3[[#This Row],[TagOrderMethod]]="Auto:",IF(U973&lt;&gt;"","tags","")))))</f>
        <v/>
      </c>
      <c r="W973" s="17">
        <v>50</v>
      </c>
      <c r="X973" s="17" t="str">
        <f>IF(ISNUMBER(SEARCH("tag",Table3[[#This Row],[Notes]])), "Yes", "No")</f>
        <v>No</v>
      </c>
      <c r="Y973" s="17" t="str">
        <f>IF(Table3[[#This Row],[Column11]]="yes","tags included","Auto:")</f>
        <v>Auto:</v>
      </c>
      <c r="Z9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Row],[TagOrderMethod]]="Auto:",IF(U973&gt;0,U973,IF(COUNTBLANK(L973:S973)=8,"",(IF(Table3[[#This Row],[Column11]]&lt;&gt;"no",Table3[[#This Row],[Size]]*(SUM(Table3[[#This Row],[Date 1]:[Date 8]])),"")))),""))),(Table3[[#This Row],[Bundle]])),"")</f>
        <v/>
      </c>
      <c r="AB973" s="94" t="str">
        <f t="shared" si="16"/>
        <v/>
      </c>
      <c r="AC973" s="75"/>
      <c r="AD973" s="42"/>
      <c r="AE973" s="43"/>
      <c r="AF973" s="44"/>
      <c r="AG973" s="134" t="s">
        <v>21</v>
      </c>
      <c r="AH973" s="134" t="s">
        <v>21</v>
      </c>
      <c r="AI973" s="134" t="s">
        <v>21</v>
      </c>
      <c r="AJ973" s="134" t="s">
        <v>5264</v>
      </c>
      <c r="AK973" s="134" t="s">
        <v>2113</v>
      </c>
      <c r="AL973" s="134" t="s">
        <v>21</v>
      </c>
      <c r="AM973" s="134" t="b">
        <f>IF(AND(Table3[[#This Row],[Column68]]=TRUE,COUNTBLANK(Table3[[#This Row],[Date 1]:[Date 8]])=8),TRUE,FALSE)</f>
        <v>0</v>
      </c>
      <c r="AN973" s="134" t="b">
        <f>COUNTIF(Table3[[#This Row],[512]:[51]],"yes")&gt;0</f>
        <v>0</v>
      </c>
      <c r="AO973" s="45" t="str">
        <f>IF(Table3[[#This Row],[512]]="yes",Table3[[#This Row],[Column1]],"")</f>
        <v/>
      </c>
      <c r="AP973" s="45" t="str">
        <f>IF(Table3[[#This Row],[250]]="yes",Table3[[#This Row],[Column1.5]],"")</f>
        <v/>
      </c>
      <c r="AQ973" s="45" t="str">
        <f>IF(Table3[[#This Row],[288]]="yes",Table3[[#This Row],[Column2]],"")</f>
        <v/>
      </c>
      <c r="AR973" s="45" t="str">
        <f>IF(Table3[[#This Row],[144]]="yes",Table3[[#This Row],[Column3]],"")</f>
        <v/>
      </c>
      <c r="AS973" s="45" t="str">
        <f>IF(Table3[[#This Row],[26]]="yes",Table3[[#This Row],[Column4]],"")</f>
        <v/>
      </c>
      <c r="AT973" s="45" t="str">
        <f>IF(Table3[[#This Row],[51]]="yes",Table3[[#This Row],[Column5]],"")</f>
        <v/>
      </c>
      <c r="AU973" s="29" t="str">
        <f>IF(COUNTBLANK(Table3[[#This Row],[Date 1]:[Date 8]])=7,IF(Table3[[#This Row],[Column9]]&lt;&gt;"",IF(SUM(L973:S973)&lt;&gt;0,Table3[[#This Row],[Column9]],""),""),(SUBSTITUTE(TRIM(SUBSTITUTE(AO973&amp;","&amp;AP973&amp;","&amp;AQ973&amp;","&amp;AR973&amp;","&amp;AS973&amp;","&amp;AT973&amp;",",","," "))," ",", ")))</f>
        <v/>
      </c>
      <c r="AV973" s="35" t="str">
        <f>IF(COUNTBLANK(L973:AC973)&lt;&gt;13,IF(Table3[[#This Row],[Comments]]="Please order in multiples of 20. Minimum order of 100.",IF(COUNTBLANK(Table3[[#This Row],[Date 1]:[Order]])=12,"",1),1),IF(OR(F973="yes",G973="yes",H973="yes",I973="yes",J973="yes",K973="yes"="yes"),1,""))</f>
        <v/>
      </c>
    </row>
    <row r="974" spans="2:48" ht="36" thickBot="1" x14ac:dyDescent="0.4">
      <c r="B974" s="164">
        <v>1535</v>
      </c>
      <c r="C974" s="16" t="s">
        <v>3370</v>
      </c>
      <c r="D974" s="32" t="s">
        <v>563</v>
      </c>
      <c r="E974" s="118"/>
      <c r="F974" s="119" t="s">
        <v>21</v>
      </c>
      <c r="G974" s="30" t="s">
        <v>21</v>
      </c>
      <c r="H974" s="30" t="s">
        <v>21</v>
      </c>
      <c r="I974" s="30" t="s">
        <v>21</v>
      </c>
      <c r="J974" s="30" t="s">
        <v>128</v>
      </c>
      <c r="K974" s="30" t="s">
        <v>21</v>
      </c>
      <c r="L974" s="22"/>
      <c r="M974" s="20"/>
      <c r="N974" s="20"/>
      <c r="O974" s="20"/>
      <c r="P974" s="20"/>
      <c r="Q974" s="20"/>
      <c r="R974" s="20"/>
      <c r="S974" s="120"/>
      <c r="T974" s="181" t="str">
        <f>Table3[[#This Row],[Column12]]</f>
        <v>Auto:</v>
      </c>
      <c r="U974" s="25"/>
      <c r="V974" s="51" t="str">
        <f>IF(Table3[[#This Row],[TagOrderMethod]]="Ratio:","plants per 1 tag",IF(Table3[[#This Row],[TagOrderMethod]]="tags included","",IF(Table3[[#This Row],[TagOrderMethod]]="Qty:","tags",IF(Table3[[#This Row],[TagOrderMethod]]="Auto:",IF(U974&lt;&gt;"","tags","")))))</f>
        <v/>
      </c>
      <c r="W974" s="17">
        <v>50</v>
      </c>
      <c r="X974" s="17" t="str">
        <f>IF(ISNUMBER(SEARCH("tag",Table3[[#This Row],[Notes]])), "Yes", "No")</f>
        <v>No</v>
      </c>
      <c r="Y974" s="17" t="str">
        <f>IF(Table3[[#This Row],[Column11]]="yes","tags included","Auto:")</f>
        <v>Auto:</v>
      </c>
      <c r="Z9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Row],[TagOrderMethod]]="Auto:",IF(U974&gt;0,U974,IF(COUNTBLANK(L974:S974)=8,"",(IF(Table3[[#This Row],[Column11]]&lt;&gt;"no",Table3[[#This Row],[Size]]*(SUM(Table3[[#This Row],[Date 1]:[Date 8]])),"")))),""))),(Table3[[#This Row],[Bundle]])),"")</f>
        <v/>
      </c>
      <c r="AB974" s="94" t="str">
        <f t="shared" si="16"/>
        <v/>
      </c>
      <c r="AC974" s="75"/>
      <c r="AD974" s="42"/>
      <c r="AE974" s="43"/>
      <c r="AF974" s="44"/>
      <c r="AG974" s="134" t="s">
        <v>21</v>
      </c>
      <c r="AH974" s="134" t="s">
        <v>21</v>
      </c>
      <c r="AI974" s="134" t="s">
        <v>21</v>
      </c>
      <c r="AJ974" s="134" t="s">
        <v>21</v>
      </c>
      <c r="AK974" s="134" t="s">
        <v>2114</v>
      </c>
      <c r="AL974" s="134" t="s">
        <v>21</v>
      </c>
      <c r="AM974" s="134" t="b">
        <f>IF(AND(Table3[[#This Row],[Column68]]=TRUE,COUNTBLANK(Table3[[#This Row],[Date 1]:[Date 8]])=8),TRUE,FALSE)</f>
        <v>0</v>
      </c>
      <c r="AN974" s="134" t="b">
        <f>COUNTIF(Table3[[#This Row],[512]:[51]],"yes")&gt;0</f>
        <v>0</v>
      </c>
      <c r="AO974" s="45" t="str">
        <f>IF(Table3[[#This Row],[512]]="yes",Table3[[#This Row],[Column1]],"")</f>
        <v/>
      </c>
      <c r="AP974" s="45" t="str">
        <f>IF(Table3[[#This Row],[250]]="yes",Table3[[#This Row],[Column1.5]],"")</f>
        <v/>
      </c>
      <c r="AQ974" s="45" t="str">
        <f>IF(Table3[[#This Row],[288]]="yes",Table3[[#This Row],[Column2]],"")</f>
        <v/>
      </c>
      <c r="AR974" s="45" t="str">
        <f>IF(Table3[[#This Row],[144]]="yes",Table3[[#This Row],[Column3]],"")</f>
        <v/>
      </c>
      <c r="AS974" s="45" t="str">
        <f>IF(Table3[[#This Row],[26]]="yes",Table3[[#This Row],[Column4]],"")</f>
        <v/>
      </c>
      <c r="AT974" s="45" t="str">
        <f>IF(Table3[[#This Row],[51]]="yes",Table3[[#This Row],[Column5]],"")</f>
        <v/>
      </c>
      <c r="AU974" s="29" t="str">
        <f>IF(COUNTBLANK(Table3[[#This Row],[Date 1]:[Date 8]])=7,IF(Table3[[#This Row],[Column9]]&lt;&gt;"",IF(SUM(L974:S974)&lt;&gt;0,Table3[[#This Row],[Column9]],""),""),(SUBSTITUTE(TRIM(SUBSTITUTE(AO974&amp;","&amp;AP974&amp;","&amp;AQ974&amp;","&amp;AR974&amp;","&amp;AS974&amp;","&amp;AT974&amp;",",","," "))," ",", ")))</f>
        <v/>
      </c>
      <c r="AV974" s="35" t="str">
        <f>IF(COUNTBLANK(L974:AC974)&lt;&gt;13,IF(Table3[[#This Row],[Comments]]="Please order in multiples of 20. Minimum order of 100.",IF(COUNTBLANK(Table3[[#This Row],[Date 1]:[Order]])=12,"",1),1),IF(OR(F974="yes",G974="yes",H974="yes",I974="yes",J974="yes",K974="yes"="yes"),1,""))</f>
        <v/>
      </c>
    </row>
    <row r="975" spans="2:48" ht="36" thickBot="1" x14ac:dyDescent="0.4">
      <c r="B975" s="164">
        <v>1540</v>
      </c>
      <c r="C975" s="16" t="s">
        <v>3370</v>
      </c>
      <c r="D975" s="32" t="s">
        <v>1361</v>
      </c>
      <c r="E975" s="118"/>
      <c r="F975" s="119" t="s">
        <v>21</v>
      </c>
      <c r="G975" s="30" t="s">
        <v>21</v>
      </c>
      <c r="H975" s="30" t="s">
        <v>21</v>
      </c>
      <c r="I975" s="30" t="s">
        <v>21</v>
      </c>
      <c r="J975" s="30" t="s">
        <v>128</v>
      </c>
      <c r="K975" s="30" t="s">
        <v>21</v>
      </c>
      <c r="L975" s="22"/>
      <c r="M975" s="20"/>
      <c r="N975" s="20"/>
      <c r="O975" s="20"/>
      <c r="P975" s="20"/>
      <c r="Q975" s="20"/>
      <c r="R975" s="20"/>
      <c r="S975" s="120"/>
      <c r="T975" s="181" t="str">
        <f>Table3[[#This Row],[Column12]]</f>
        <v>Auto:</v>
      </c>
      <c r="U975" s="25"/>
      <c r="V975" s="51" t="str">
        <f>IF(Table3[[#This Row],[TagOrderMethod]]="Ratio:","plants per 1 tag",IF(Table3[[#This Row],[TagOrderMethod]]="tags included","",IF(Table3[[#This Row],[TagOrderMethod]]="Qty:","tags",IF(Table3[[#This Row],[TagOrderMethod]]="Auto:",IF(U975&lt;&gt;"","tags","")))))</f>
        <v/>
      </c>
      <c r="W975" s="17">
        <v>50</v>
      </c>
      <c r="X975" s="17" t="str">
        <f>IF(ISNUMBER(SEARCH("tag",Table3[[#This Row],[Notes]])), "Yes", "No")</f>
        <v>No</v>
      </c>
      <c r="Y975" s="17" t="str">
        <f>IF(Table3[[#This Row],[Column11]]="yes","tags included","Auto:")</f>
        <v>Auto:</v>
      </c>
      <c r="Z9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Row],[TagOrderMethod]]="Auto:",IF(U975&gt;0,U975,IF(COUNTBLANK(L975:S975)=8,"",(IF(Table3[[#This Row],[Column11]]&lt;&gt;"no",Table3[[#This Row],[Size]]*(SUM(Table3[[#This Row],[Date 1]:[Date 8]])),"")))),""))),(Table3[[#This Row],[Bundle]])),"")</f>
        <v/>
      </c>
      <c r="AB975" s="94" t="str">
        <f t="shared" si="16"/>
        <v/>
      </c>
      <c r="AC975" s="75"/>
      <c r="AD975" s="42"/>
      <c r="AE975" s="43"/>
      <c r="AF975" s="44"/>
      <c r="AG975" s="134" t="s">
        <v>21</v>
      </c>
      <c r="AH975" s="134" t="s">
        <v>21</v>
      </c>
      <c r="AI975" s="134" t="s">
        <v>21</v>
      </c>
      <c r="AJ975" s="134" t="s">
        <v>21</v>
      </c>
      <c r="AK975" s="134" t="s">
        <v>2115</v>
      </c>
      <c r="AL975" s="134" t="s">
        <v>21</v>
      </c>
      <c r="AM975" s="134" t="b">
        <f>IF(AND(Table3[[#This Row],[Column68]]=TRUE,COUNTBLANK(Table3[[#This Row],[Date 1]:[Date 8]])=8),TRUE,FALSE)</f>
        <v>0</v>
      </c>
      <c r="AN975" s="134" t="b">
        <f>COUNTIF(Table3[[#This Row],[512]:[51]],"yes")&gt;0</f>
        <v>0</v>
      </c>
      <c r="AO975" s="45" t="str">
        <f>IF(Table3[[#This Row],[512]]="yes",Table3[[#This Row],[Column1]],"")</f>
        <v/>
      </c>
      <c r="AP975" s="45" t="str">
        <f>IF(Table3[[#This Row],[250]]="yes",Table3[[#This Row],[Column1.5]],"")</f>
        <v/>
      </c>
      <c r="AQ975" s="45" t="str">
        <f>IF(Table3[[#This Row],[288]]="yes",Table3[[#This Row],[Column2]],"")</f>
        <v/>
      </c>
      <c r="AR975" s="45" t="str">
        <f>IF(Table3[[#This Row],[144]]="yes",Table3[[#This Row],[Column3]],"")</f>
        <v/>
      </c>
      <c r="AS975" s="45" t="str">
        <f>IF(Table3[[#This Row],[26]]="yes",Table3[[#This Row],[Column4]],"")</f>
        <v/>
      </c>
      <c r="AT975" s="45" t="str">
        <f>IF(Table3[[#This Row],[51]]="yes",Table3[[#This Row],[Column5]],"")</f>
        <v/>
      </c>
      <c r="AU975" s="29" t="str">
        <f>IF(COUNTBLANK(Table3[[#This Row],[Date 1]:[Date 8]])=7,IF(Table3[[#This Row],[Column9]]&lt;&gt;"",IF(SUM(L975:S975)&lt;&gt;0,Table3[[#This Row],[Column9]],""),""),(SUBSTITUTE(TRIM(SUBSTITUTE(AO975&amp;","&amp;AP975&amp;","&amp;AQ975&amp;","&amp;AR975&amp;","&amp;AS975&amp;","&amp;AT975&amp;",",","," "))," ",", ")))</f>
        <v/>
      </c>
      <c r="AV975" s="35" t="str">
        <f>IF(COUNTBLANK(L975:AC975)&lt;&gt;13,IF(Table3[[#This Row],[Comments]]="Please order in multiples of 20. Minimum order of 100.",IF(COUNTBLANK(Table3[[#This Row],[Date 1]:[Order]])=12,"",1),1),IF(OR(F975="yes",G975="yes",H975="yes",I975="yes",J975="yes",K975="yes"="yes"),1,""))</f>
        <v/>
      </c>
    </row>
    <row r="976" spans="2:48" ht="36" thickBot="1" x14ac:dyDescent="0.4">
      <c r="B976" s="164">
        <v>1545</v>
      </c>
      <c r="C976" s="16" t="s">
        <v>3370</v>
      </c>
      <c r="D976" s="32" t="s">
        <v>3413</v>
      </c>
      <c r="E976" s="118"/>
      <c r="F976" s="119" t="s">
        <v>21</v>
      </c>
      <c r="G976" s="30" t="s">
        <v>21</v>
      </c>
      <c r="H976" s="30" t="s">
        <v>21</v>
      </c>
      <c r="I976" s="30" t="s">
        <v>21</v>
      </c>
      <c r="J976" s="30" t="s">
        <v>128</v>
      </c>
      <c r="K976" s="30" t="s">
        <v>21</v>
      </c>
      <c r="L976" s="22"/>
      <c r="M976" s="20"/>
      <c r="N976" s="20"/>
      <c r="O976" s="20"/>
      <c r="P976" s="20"/>
      <c r="Q976" s="20"/>
      <c r="R976" s="20"/>
      <c r="S976" s="120"/>
      <c r="T976" s="181" t="str">
        <f>Table3[[#This Row],[Column12]]</f>
        <v>Auto:</v>
      </c>
      <c r="U976" s="25"/>
      <c r="V976" s="51" t="str">
        <f>IF(Table3[[#This Row],[TagOrderMethod]]="Ratio:","plants per 1 tag",IF(Table3[[#This Row],[TagOrderMethod]]="tags included","",IF(Table3[[#This Row],[TagOrderMethod]]="Qty:","tags",IF(Table3[[#This Row],[TagOrderMethod]]="Auto:",IF(U976&lt;&gt;"","tags","")))))</f>
        <v/>
      </c>
      <c r="W976" s="17">
        <v>50</v>
      </c>
      <c r="X976" s="17" t="str">
        <f>IF(ISNUMBER(SEARCH("tag",Table3[[#This Row],[Notes]])), "Yes", "No")</f>
        <v>No</v>
      </c>
      <c r="Y976" s="17" t="str">
        <f>IF(Table3[[#This Row],[Column11]]="yes","tags included","Auto:")</f>
        <v>Auto:</v>
      </c>
      <c r="Z9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Row],[TagOrderMethod]]="Auto:",IF(U976&gt;0,U976,IF(COUNTBLANK(L976:S976)=8,"",(IF(Table3[[#This Row],[Column11]]&lt;&gt;"no",Table3[[#This Row],[Size]]*(SUM(Table3[[#This Row],[Date 1]:[Date 8]])),"")))),""))),(Table3[[#This Row],[Bundle]])),"")</f>
        <v/>
      </c>
      <c r="AB976" s="94" t="str">
        <f t="shared" si="16"/>
        <v/>
      </c>
      <c r="AC976" s="75"/>
      <c r="AD976" s="42"/>
      <c r="AE976" s="43"/>
      <c r="AF976" s="44"/>
      <c r="AG976" s="134" t="s">
        <v>21</v>
      </c>
      <c r="AH976" s="134" t="s">
        <v>21</v>
      </c>
      <c r="AI976" s="134" t="s">
        <v>21</v>
      </c>
      <c r="AJ976" s="134" t="s">
        <v>21</v>
      </c>
      <c r="AK976" s="134" t="s">
        <v>2116</v>
      </c>
      <c r="AL976" s="134" t="s">
        <v>21</v>
      </c>
      <c r="AM976" s="134" t="b">
        <f>IF(AND(Table3[[#This Row],[Column68]]=TRUE,COUNTBLANK(Table3[[#This Row],[Date 1]:[Date 8]])=8),TRUE,FALSE)</f>
        <v>0</v>
      </c>
      <c r="AN976" s="134" t="b">
        <f>COUNTIF(Table3[[#This Row],[512]:[51]],"yes")&gt;0</f>
        <v>0</v>
      </c>
      <c r="AO976" s="45" t="str">
        <f>IF(Table3[[#This Row],[512]]="yes",Table3[[#This Row],[Column1]],"")</f>
        <v/>
      </c>
      <c r="AP976" s="45" t="str">
        <f>IF(Table3[[#This Row],[250]]="yes",Table3[[#This Row],[Column1.5]],"")</f>
        <v/>
      </c>
      <c r="AQ976" s="45" t="str">
        <f>IF(Table3[[#This Row],[288]]="yes",Table3[[#This Row],[Column2]],"")</f>
        <v/>
      </c>
      <c r="AR976" s="45" t="str">
        <f>IF(Table3[[#This Row],[144]]="yes",Table3[[#This Row],[Column3]],"")</f>
        <v/>
      </c>
      <c r="AS976" s="45" t="str">
        <f>IF(Table3[[#This Row],[26]]="yes",Table3[[#This Row],[Column4]],"")</f>
        <v/>
      </c>
      <c r="AT976" s="45" t="str">
        <f>IF(Table3[[#This Row],[51]]="yes",Table3[[#This Row],[Column5]],"")</f>
        <v/>
      </c>
      <c r="AU976" s="29" t="str">
        <f>IF(COUNTBLANK(Table3[[#This Row],[Date 1]:[Date 8]])=7,IF(Table3[[#This Row],[Column9]]&lt;&gt;"",IF(SUM(L976:S976)&lt;&gt;0,Table3[[#This Row],[Column9]],""),""),(SUBSTITUTE(TRIM(SUBSTITUTE(AO976&amp;","&amp;AP976&amp;","&amp;AQ976&amp;","&amp;AR976&amp;","&amp;AS976&amp;","&amp;AT976&amp;",",","," "))," ",", ")))</f>
        <v/>
      </c>
      <c r="AV976" s="35" t="str">
        <f>IF(COUNTBLANK(L976:AC976)&lt;&gt;13,IF(Table3[[#This Row],[Comments]]="Please order in multiples of 20. Minimum order of 100.",IF(COUNTBLANK(Table3[[#This Row],[Date 1]:[Order]])=12,"",1),1),IF(OR(F976="yes",G976="yes",H976="yes",I976="yes",J976="yes",K976="yes"="yes"),1,""))</f>
        <v/>
      </c>
    </row>
    <row r="977" spans="2:48" ht="36" thickBot="1" x14ac:dyDescent="0.4">
      <c r="B977" s="164">
        <v>1550</v>
      </c>
      <c r="C977" s="16" t="s">
        <v>3370</v>
      </c>
      <c r="D977" s="32" t="s">
        <v>1362</v>
      </c>
      <c r="E977" s="118"/>
      <c r="F977" s="119" t="s">
        <v>21</v>
      </c>
      <c r="G977" s="30" t="s">
        <v>21</v>
      </c>
      <c r="H977" s="30" t="s">
        <v>21</v>
      </c>
      <c r="I977" s="30" t="s">
        <v>21</v>
      </c>
      <c r="J977" s="30" t="s">
        <v>128</v>
      </c>
      <c r="K977" s="30" t="s">
        <v>21</v>
      </c>
      <c r="L977" s="22"/>
      <c r="M977" s="20"/>
      <c r="N977" s="20"/>
      <c r="O977" s="20"/>
      <c r="P977" s="20"/>
      <c r="Q977" s="20"/>
      <c r="R977" s="20"/>
      <c r="S977" s="120"/>
      <c r="T977" s="181" t="str">
        <f>Table3[[#This Row],[Column12]]</f>
        <v>Auto:</v>
      </c>
      <c r="U977" s="25"/>
      <c r="V977" s="51" t="str">
        <f>IF(Table3[[#This Row],[TagOrderMethod]]="Ratio:","plants per 1 tag",IF(Table3[[#This Row],[TagOrderMethod]]="tags included","",IF(Table3[[#This Row],[TagOrderMethod]]="Qty:","tags",IF(Table3[[#This Row],[TagOrderMethod]]="Auto:",IF(U977&lt;&gt;"","tags","")))))</f>
        <v/>
      </c>
      <c r="W977" s="17">
        <v>50</v>
      </c>
      <c r="X977" s="17" t="str">
        <f>IF(ISNUMBER(SEARCH("tag",Table3[[#This Row],[Notes]])), "Yes", "No")</f>
        <v>No</v>
      </c>
      <c r="Y977" s="17" t="str">
        <f>IF(Table3[[#This Row],[Column11]]="yes","tags included","Auto:")</f>
        <v>Auto:</v>
      </c>
      <c r="Z9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Row],[TagOrderMethod]]="Auto:",IF(U977&gt;0,U977,IF(COUNTBLANK(L977:S977)=8,"",(IF(Table3[[#This Row],[Column11]]&lt;&gt;"no",Table3[[#This Row],[Size]]*(SUM(Table3[[#This Row],[Date 1]:[Date 8]])),"")))),""))),(Table3[[#This Row],[Bundle]])),"")</f>
        <v/>
      </c>
      <c r="AB977" s="94" t="str">
        <f t="shared" si="16"/>
        <v/>
      </c>
      <c r="AC977" s="75"/>
      <c r="AD977" s="42"/>
      <c r="AE977" s="43"/>
      <c r="AF977" s="44"/>
      <c r="AG977" s="134" t="s">
        <v>21</v>
      </c>
      <c r="AH977" s="134" t="s">
        <v>21</v>
      </c>
      <c r="AI977" s="134" t="s">
        <v>21</v>
      </c>
      <c r="AJ977" s="134" t="s">
        <v>21</v>
      </c>
      <c r="AK977" s="134" t="s">
        <v>2117</v>
      </c>
      <c r="AL977" s="134" t="s">
        <v>21</v>
      </c>
      <c r="AM977" s="134" t="b">
        <f>IF(AND(Table3[[#This Row],[Column68]]=TRUE,COUNTBLANK(Table3[[#This Row],[Date 1]:[Date 8]])=8),TRUE,FALSE)</f>
        <v>0</v>
      </c>
      <c r="AN977" s="134" t="b">
        <f>COUNTIF(Table3[[#This Row],[512]:[51]],"yes")&gt;0</f>
        <v>0</v>
      </c>
      <c r="AO977" s="45" t="str">
        <f>IF(Table3[[#This Row],[512]]="yes",Table3[[#This Row],[Column1]],"")</f>
        <v/>
      </c>
      <c r="AP977" s="45" t="str">
        <f>IF(Table3[[#This Row],[250]]="yes",Table3[[#This Row],[Column1.5]],"")</f>
        <v/>
      </c>
      <c r="AQ977" s="45" t="str">
        <f>IF(Table3[[#This Row],[288]]="yes",Table3[[#This Row],[Column2]],"")</f>
        <v/>
      </c>
      <c r="AR977" s="45" t="str">
        <f>IF(Table3[[#This Row],[144]]="yes",Table3[[#This Row],[Column3]],"")</f>
        <v/>
      </c>
      <c r="AS977" s="45" t="str">
        <f>IF(Table3[[#This Row],[26]]="yes",Table3[[#This Row],[Column4]],"")</f>
        <v/>
      </c>
      <c r="AT977" s="45" t="str">
        <f>IF(Table3[[#This Row],[51]]="yes",Table3[[#This Row],[Column5]],"")</f>
        <v/>
      </c>
      <c r="AU977" s="29" t="str">
        <f>IF(COUNTBLANK(Table3[[#This Row],[Date 1]:[Date 8]])=7,IF(Table3[[#This Row],[Column9]]&lt;&gt;"",IF(SUM(L977:S977)&lt;&gt;0,Table3[[#This Row],[Column9]],""),""),(SUBSTITUTE(TRIM(SUBSTITUTE(AO977&amp;","&amp;AP977&amp;","&amp;AQ977&amp;","&amp;AR977&amp;","&amp;AS977&amp;","&amp;AT977&amp;",",","," "))," ",", ")))</f>
        <v/>
      </c>
      <c r="AV977" s="35" t="str">
        <f>IF(COUNTBLANK(L977:AC977)&lt;&gt;13,IF(Table3[[#This Row],[Comments]]="Please order in multiples of 20. Minimum order of 100.",IF(COUNTBLANK(Table3[[#This Row],[Date 1]:[Order]])=12,"",1),1),IF(OR(F977="yes",G977="yes",H977="yes",I977="yes",J977="yes",K977="yes"="yes"),1,""))</f>
        <v/>
      </c>
    </row>
    <row r="978" spans="2:48" ht="36" thickBot="1" x14ac:dyDescent="0.4">
      <c r="B978" s="164">
        <v>1555</v>
      </c>
      <c r="C978" s="16" t="s">
        <v>3370</v>
      </c>
      <c r="D978" s="32" t="s">
        <v>3414</v>
      </c>
      <c r="E978" s="118"/>
      <c r="F978" s="119" t="s">
        <v>21</v>
      </c>
      <c r="G978" s="30" t="s">
        <v>21</v>
      </c>
      <c r="H978" s="30" t="s">
        <v>21</v>
      </c>
      <c r="I978" s="30" t="s">
        <v>21</v>
      </c>
      <c r="J978" s="30" t="s">
        <v>128</v>
      </c>
      <c r="K978" s="30" t="s">
        <v>21</v>
      </c>
      <c r="L978" s="22"/>
      <c r="M978" s="20"/>
      <c r="N978" s="20"/>
      <c r="O978" s="20"/>
      <c r="P978" s="20"/>
      <c r="Q978" s="20"/>
      <c r="R978" s="20"/>
      <c r="S978" s="120"/>
      <c r="T978" s="181" t="str">
        <f>Table3[[#This Row],[Column12]]</f>
        <v>Auto:</v>
      </c>
      <c r="U978" s="25"/>
      <c r="V978" s="51" t="str">
        <f>IF(Table3[[#This Row],[TagOrderMethod]]="Ratio:","plants per 1 tag",IF(Table3[[#This Row],[TagOrderMethod]]="tags included","",IF(Table3[[#This Row],[TagOrderMethod]]="Qty:","tags",IF(Table3[[#This Row],[TagOrderMethod]]="Auto:",IF(U978&lt;&gt;"","tags","")))))</f>
        <v/>
      </c>
      <c r="W978" s="17">
        <v>50</v>
      </c>
      <c r="X978" s="17" t="str">
        <f>IF(ISNUMBER(SEARCH("tag",Table3[[#This Row],[Notes]])), "Yes", "No")</f>
        <v>No</v>
      </c>
      <c r="Y978" s="17" t="str">
        <f>IF(Table3[[#This Row],[Column11]]="yes","tags included","Auto:")</f>
        <v>Auto:</v>
      </c>
      <c r="Z9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Row],[TagOrderMethod]]="Auto:",IF(U978&gt;0,U978,IF(COUNTBLANK(L978:S978)=8,"",(IF(Table3[[#This Row],[Column11]]&lt;&gt;"no",Table3[[#This Row],[Size]]*(SUM(Table3[[#This Row],[Date 1]:[Date 8]])),"")))),""))),(Table3[[#This Row],[Bundle]])),"")</f>
        <v/>
      </c>
      <c r="AB978" s="94" t="str">
        <f t="shared" si="16"/>
        <v/>
      </c>
      <c r="AC978" s="75"/>
      <c r="AD978" s="42"/>
      <c r="AE978" s="43"/>
      <c r="AF978" s="44"/>
      <c r="AG978" s="134" t="s">
        <v>21</v>
      </c>
      <c r="AH978" s="134" t="s">
        <v>21</v>
      </c>
      <c r="AI978" s="134" t="s">
        <v>21</v>
      </c>
      <c r="AJ978" s="134" t="s">
        <v>21</v>
      </c>
      <c r="AK978" s="134" t="s">
        <v>2118</v>
      </c>
      <c r="AL978" s="134" t="s">
        <v>21</v>
      </c>
      <c r="AM978" s="134" t="b">
        <f>IF(AND(Table3[[#This Row],[Column68]]=TRUE,COUNTBLANK(Table3[[#This Row],[Date 1]:[Date 8]])=8),TRUE,FALSE)</f>
        <v>0</v>
      </c>
      <c r="AN978" s="134" t="b">
        <f>COUNTIF(Table3[[#This Row],[512]:[51]],"yes")&gt;0</f>
        <v>0</v>
      </c>
      <c r="AO978" s="45" t="str">
        <f>IF(Table3[[#This Row],[512]]="yes",Table3[[#This Row],[Column1]],"")</f>
        <v/>
      </c>
      <c r="AP978" s="45" t="str">
        <f>IF(Table3[[#This Row],[250]]="yes",Table3[[#This Row],[Column1.5]],"")</f>
        <v/>
      </c>
      <c r="AQ978" s="45" t="str">
        <f>IF(Table3[[#This Row],[288]]="yes",Table3[[#This Row],[Column2]],"")</f>
        <v/>
      </c>
      <c r="AR978" s="45" t="str">
        <f>IF(Table3[[#This Row],[144]]="yes",Table3[[#This Row],[Column3]],"")</f>
        <v/>
      </c>
      <c r="AS978" s="45" t="str">
        <f>IF(Table3[[#This Row],[26]]="yes",Table3[[#This Row],[Column4]],"")</f>
        <v/>
      </c>
      <c r="AT978" s="45" t="str">
        <f>IF(Table3[[#This Row],[51]]="yes",Table3[[#This Row],[Column5]],"")</f>
        <v/>
      </c>
      <c r="AU978" s="29" t="str">
        <f>IF(COUNTBLANK(Table3[[#This Row],[Date 1]:[Date 8]])=7,IF(Table3[[#This Row],[Column9]]&lt;&gt;"",IF(SUM(L978:S978)&lt;&gt;0,Table3[[#This Row],[Column9]],""),""),(SUBSTITUTE(TRIM(SUBSTITUTE(AO978&amp;","&amp;AP978&amp;","&amp;AQ978&amp;","&amp;AR978&amp;","&amp;AS978&amp;","&amp;AT978&amp;",",","," "))," ",", ")))</f>
        <v/>
      </c>
      <c r="AV978" s="35" t="str">
        <f>IF(COUNTBLANK(L978:AC978)&lt;&gt;13,IF(Table3[[#This Row],[Comments]]="Please order in multiples of 20. Minimum order of 100.",IF(COUNTBLANK(Table3[[#This Row],[Date 1]:[Order]])=12,"",1),1),IF(OR(F978="yes",G978="yes",H978="yes",I978="yes",J978="yes",K978="yes"="yes"),1,""))</f>
        <v/>
      </c>
    </row>
    <row r="979" spans="2:48" ht="36" thickBot="1" x14ac:dyDescent="0.4">
      <c r="B979" s="164">
        <v>1560</v>
      </c>
      <c r="C979" s="16" t="s">
        <v>3370</v>
      </c>
      <c r="D979" s="32" t="s">
        <v>3415</v>
      </c>
      <c r="E979" s="118"/>
      <c r="F979" s="119" t="s">
        <v>21</v>
      </c>
      <c r="G979" s="30" t="s">
        <v>21</v>
      </c>
      <c r="H979" s="30" t="s">
        <v>21</v>
      </c>
      <c r="I979" s="30" t="s">
        <v>21</v>
      </c>
      <c r="J979" s="30" t="s">
        <v>128</v>
      </c>
      <c r="K979" s="30" t="s">
        <v>21</v>
      </c>
      <c r="L979" s="22"/>
      <c r="M979" s="20"/>
      <c r="N979" s="20"/>
      <c r="O979" s="20"/>
      <c r="P979" s="20"/>
      <c r="Q979" s="20"/>
      <c r="R979" s="20"/>
      <c r="S979" s="120"/>
      <c r="T979" s="181" t="str">
        <f>Table3[[#This Row],[Column12]]</f>
        <v>Auto:</v>
      </c>
      <c r="U979" s="25"/>
      <c r="V979" s="51" t="str">
        <f>IF(Table3[[#This Row],[TagOrderMethod]]="Ratio:","plants per 1 tag",IF(Table3[[#This Row],[TagOrderMethod]]="tags included","",IF(Table3[[#This Row],[TagOrderMethod]]="Qty:","tags",IF(Table3[[#This Row],[TagOrderMethod]]="Auto:",IF(U979&lt;&gt;"","tags","")))))</f>
        <v/>
      </c>
      <c r="W979" s="17">
        <v>50</v>
      </c>
      <c r="X979" s="17" t="str">
        <f>IF(ISNUMBER(SEARCH("tag",Table3[[#This Row],[Notes]])), "Yes", "No")</f>
        <v>No</v>
      </c>
      <c r="Y979" s="17" t="str">
        <f>IF(Table3[[#This Row],[Column11]]="yes","tags included","Auto:")</f>
        <v>Auto:</v>
      </c>
      <c r="Z9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Row],[TagOrderMethod]]="Auto:",IF(U979&gt;0,U979,IF(COUNTBLANK(L979:S979)=8,"",(IF(Table3[[#This Row],[Column11]]&lt;&gt;"no",Table3[[#This Row],[Size]]*(SUM(Table3[[#This Row],[Date 1]:[Date 8]])),"")))),""))),(Table3[[#This Row],[Bundle]])),"")</f>
        <v/>
      </c>
      <c r="AB979" s="94" t="str">
        <f t="shared" si="16"/>
        <v/>
      </c>
      <c r="AC979" s="75"/>
      <c r="AD979" s="42"/>
      <c r="AE979" s="43"/>
      <c r="AF979" s="44"/>
      <c r="AG979" s="134" t="s">
        <v>21</v>
      </c>
      <c r="AH979" s="134" t="s">
        <v>21</v>
      </c>
      <c r="AI979" s="134" t="s">
        <v>21</v>
      </c>
      <c r="AJ979" s="134" t="s">
        <v>21</v>
      </c>
      <c r="AK979" s="134" t="s">
        <v>2119</v>
      </c>
      <c r="AL979" s="134" t="s">
        <v>21</v>
      </c>
      <c r="AM979" s="134" t="b">
        <f>IF(AND(Table3[[#This Row],[Column68]]=TRUE,COUNTBLANK(Table3[[#This Row],[Date 1]:[Date 8]])=8),TRUE,FALSE)</f>
        <v>0</v>
      </c>
      <c r="AN979" s="134" t="b">
        <f>COUNTIF(Table3[[#This Row],[512]:[51]],"yes")&gt;0</f>
        <v>0</v>
      </c>
      <c r="AO979" s="45" t="str">
        <f>IF(Table3[[#This Row],[512]]="yes",Table3[[#This Row],[Column1]],"")</f>
        <v/>
      </c>
      <c r="AP979" s="45" t="str">
        <f>IF(Table3[[#This Row],[250]]="yes",Table3[[#This Row],[Column1.5]],"")</f>
        <v/>
      </c>
      <c r="AQ979" s="45" t="str">
        <f>IF(Table3[[#This Row],[288]]="yes",Table3[[#This Row],[Column2]],"")</f>
        <v/>
      </c>
      <c r="AR979" s="45" t="str">
        <f>IF(Table3[[#This Row],[144]]="yes",Table3[[#This Row],[Column3]],"")</f>
        <v/>
      </c>
      <c r="AS979" s="45" t="str">
        <f>IF(Table3[[#This Row],[26]]="yes",Table3[[#This Row],[Column4]],"")</f>
        <v/>
      </c>
      <c r="AT979" s="45" t="str">
        <f>IF(Table3[[#This Row],[51]]="yes",Table3[[#This Row],[Column5]],"")</f>
        <v/>
      </c>
      <c r="AU979" s="29" t="str">
        <f>IF(COUNTBLANK(Table3[[#This Row],[Date 1]:[Date 8]])=7,IF(Table3[[#This Row],[Column9]]&lt;&gt;"",IF(SUM(L979:S979)&lt;&gt;0,Table3[[#This Row],[Column9]],""),""),(SUBSTITUTE(TRIM(SUBSTITUTE(AO979&amp;","&amp;AP979&amp;","&amp;AQ979&amp;","&amp;AR979&amp;","&amp;AS979&amp;","&amp;AT979&amp;",",","," "))," ",", ")))</f>
        <v/>
      </c>
      <c r="AV979" s="35" t="str">
        <f>IF(COUNTBLANK(L979:AC979)&lt;&gt;13,IF(Table3[[#This Row],[Comments]]="Please order in multiples of 20. Minimum order of 100.",IF(COUNTBLANK(Table3[[#This Row],[Date 1]:[Order]])=12,"",1),1),IF(OR(F979="yes",G979="yes",H979="yes",I979="yes",J979="yes",K979="yes"="yes"),1,""))</f>
        <v/>
      </c>
    </row>
    <row r="980" spans="2:48" ht="36" thickBot="1" x14ac:dyDescent="0.4">
      <c r="B980" s="164">
        <v>1565</v>
      </c>
      <c r="C980" s="16" t="s">
        <v>3370</v>
      </c>
      <c r="D980" s="32" t="s">
        <v>3416</v>
      </c>
      <c r="E980" s="118"/>
      <c r="F980" s="119" t="s">
        <v>21</v>
      </c>
      <c r="G980" s="30" t="s">
        <v>21</v>
      </c>
      <c r="H980" s="30" t="s">
        <v>21</v>
      </c>
      <c r="I980" s="30" t="s">
        <v>21</v>
      </c>
      <c r="J980" s="30" t="s">
        <v>128</v>
      </c>
      <c r="K980" s="30" t="s">
        <v>21</v>
      </c>
      <c r="L980" s="22"/>
      <c r="M980" s="20"/>
      <c r="N980" s="20"/>
      <c r="O980" s="20"/>
      <c r="P980" s="20"/>
      <c r="Q980" s="20"/>
      <c r="R980" s="20"/>
      <c r="S980" s="120"/>
      <c r="T980" s="181" t="str">
        <f>Table3[[#This Row],[Column12]]</f>
        <v>Auto:</v>
      </c>
      <c r="U980" s="25"/>
      <c r="V980" s="51" t="str">
        <f>IF(Table3[[#This Row],[TagOrderMethod]]="Ratio:","plants per 1 tag",IF(Table3[[#This Row],[TagOrderMethod]]="tags included","",IF(Table3[[#This Row],[TagOrderMethod]]="Qty:","tags",IF(Table3[[#This Row],[TagOrderMethod]]="Auto:",IF(U980&lt;&gt;"","tags","")))))</f>
        <v/>
      </c>
      <c r="W980" s="17">
        <v>50</v>
      </c>
      <c r="X980" s="17" t="str">
        <f>IF(ISNUMBER(SEARCH("tag",Table3[[#This Row],[Notes]])), "Yes", "No")</f>
        <v>No</v>
      </c>
      <c r="Y980" s="17" t="str">
        <f>IF(Table3[[#This Row],[Column11]]="yes","tags included","Auto:")</f>
        <v>Auto:</v>
      </c>
      <c r="Z9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Row],[TagOrderMethod]]="Auto:",IF(U980&gt;0,U980,IF(COUNTBLANK(L980:S980)=8,"",(IF(Table3[[#This Row],[Column11]]&lt;&gt;"no",Table3[[#This Row],[Size]]*(SUM(Table3[[#This Row],[Date 1]:[Date 8]])),"")))),""))),(Table3[[#This Row],[Bundle]])),"")</f>
        <v/>
      </c>
      <c r="AB980" s="94" t="str">
        <f t="shared" si="16"/>
        <v/>
      </c>
      <c r="AC980" s="75"/>
      <c r="AD980" s="42"/>
      <c r="AE980" s="43"/>
      <c r="AF980" s="44"/>
      <c r="AG980" s="134" t="s">
        <v>21</v>
      </c>
      <c r="AH980" s="134" t="s">
        <v>21</v>
      </c>
      <c r="AI980" s="134" t="s">
        <v>21</v>
      </c>
      <c r="AJ980" s="134" t="s">
        <v>21</v>
      </c>
      <c r="AK980" s="134" t="s">
        <v>2120</v>
      </c>
      <c r="AL980" s="134" t="s">
        <v>21</v>
      </c>
      <c r="AM980" s="134" t="b">
        <f>IF(AND(Table3[[#This Row],[Column68]]=TRUE,COUNTBLANK(Table3[[#This Row],[Date 1]:[Date 8]])=8),TRUE,FALSE)</f>
        <v>0</v>
      </c>
      <c r="AN980" s="134" t="b">
        <f>COUNTIF(Table3[[#This Row],[512]:[51]],"yes")&gt;0</f>
        <v>0</v>
      </c>
      <c r="AO980" s="45" t="str">
        <f>IF(Table3[[#This Row],[512]]="yes",Table3[[#This Row],[Column1]],"")</f>
        <v/>
      </c>
      <c r="AP980" s="45" t="str">
        <f>IF(Table3[[#This Row],[250]]="yes",Table3[[#This Row],[Column1.5]],"")</f>
        <v/>
      </c>
      <c r="AQ980" s="45" t="str">
        <f>IF(Table3[[#This Row],[288]]="yes",Table3[[#This Row],[Column2]],"")</f>
        <v/>
      </c>
      <c r="AR980" s="45" t="str">
        <f>IF(Table3[[#This Row],[144]]="yes",Table3[[#This Row],[Column3]],"")</f>
        <v/>
      </c>
      <c r="AS980" s="45" t="str">
        <f>IF(Table3[[#This Row],[26]]="yes",Table3[[#This Row],[Column4]],"")</f>
        <v/>
      </c>
      <c r="AT980" s="45" t="str">
        <f>IF(Table3[[#This Row],[51]]="yes",Table3[[#This Row],[Column5]],"")</f>
        <v/>
      </c>
      <c r="AU980" s="29" t="str">
        <f>IF(COUNTBLANK(Table3[[#This Row],[Date 1]:[Date 8]])=7,IF(Table3[[#This Row],[Column9]]&lt;&gt;"",IF(SUM(L980:S980)&lt;&gt;0,Table3[[#This Row],[Column9]],""),""),(SUBSTITUTE(TRIM(SUBSTITUTE(AO980&amp;","&amp;AP980&amp;","&amp;AQ980&amp;","&amp;AR980&amp;","&amp;AS980&amp;","&amp;AT980&amp;",",","," "))," ",", ")))</f>
        <v/>
      </c>
      <c r="AV980" s="35" t="str">
        <f>IF(COUNTBLANK(L980:AC980)&lt;&gt;13,IF(Table3[[#This Row],[Comments]]="Please order in multiples of 20. Minimum order of 100.",IF(COUNTBLANK(Table3[[#This Row],[Date 1]:[Order]])=12,"",1),1),IF(OR(F980="yes",G980="yes",H980="yes",I980="yes",J980="yes",K980="yes"="yes"),1,""))</f>
        <v/>
      </c>
    </row>
    <row r="981" spans="2:48" ht="36" thickBot="1" x14ac:dyDescent="0.4">
      <c r="B981" s="164">
        <v>1585</v>
      </c>
      <c r="C981" s="16" t="s">
        <v>3370</v>
      </c>
      <c r="D981" s="32" t="s">
        <v>3417</v>
      </c>
      <c r="E981" s="118"/>
      <c r="F981" s="119" t="s">
        <v>21</v>
      </c>
      <c r="G981" s="30" t="s">
        <v>21</v>
      </c>
      <c r="H981" s="30" t="s">
        <v>21</v>
      </c>
      <c r="I981" s="30" t="s">
        <v>128</v>
      </c>
      <c r="J981" s="30" t="s">
        <v>21</v>
      </c>
      <c r="K981" s="30" t="s">
        <v>128</v>
      </c>
      <c r="L981" s="22"/>
      <c r="M981" s="20"/>
      <c r="N981" s="20"/>
      <c r="O981" s="20"/>
      <c r="P981" s="20"/>
      <c r="Q981" s="20"/>
      <c r="R981" s="20"/>
      <c r="S981" s="120"/>
      <c r="T981" s="181" t="str">
        <f>Table3[[#This Row],[Column12]]</f>
        <v>Auto:</v>
      </c>
      <c r="U981" s="25"/>
      <c r="V981" s="51" t="str">
        <f>IF(Table3[[#This Row],[TagOrderMethod]]="Ratio:","plants per 1 tag",IF(Table3[[#This Row],[TagOrderMethod]]="tags included","",IF(Table3[[#This Row],[TagOrderMethod]]="Qty:","tags",IF(Table3[[#This Row],[TagOrderMethod]]="Auto:",IF(U981&lt;&gt;"","tags","")))))</f>
        <v/>
      </c>
      <c r="W981" s="17">
        <v>50</v>
      </c>
      <c r="X981" s="17" t="str">
        <f>IF(ISNUMBER(SEARCH("tag",Table3[[#This Row],[Notes]])), "Yes", "No")</f>
        <v>No</v>
      </c>
      <c r="Y981" s="17" t="str">
        <f>IF(Table3[[#This Row],[Column11]]="yes","tags included","Auto:")</f>
        <v>Auto:</v>
      </c>
      <c r="Z9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Row],[TagOrderMethod]]="Auto:",IF(U981&gt;0,U981,IF(COUNTBLANK(L981:S981)=8,"",(IF(Table3[[#This Row],[Column11]]&lt;&gt;"no",Table3[[#This Row],[Size]]*(SUM(Table3[[#This Row],[Date 1]:[Date 8]])),"")))),""))),(Table3[[#This Row],[Bundle]])),"")</f>
        <v/>
      </c>
      <c r="AB981" s="94" t="str">
        <f t="shared" si="16"/>
        <v/>
      </c>
      <c r="AC981" s="75"/>
      <c r="AD981" s="42"/>
      <c r="AE981" s="43"/>
      <c r="AF981" s="44"/>
      <c r="AG981" s="134" t="s">
        <v>21</v>
      </c>
      <c r="AH981" s="134" t="s">
        <v>21</v>
      </c>
      <c r="AI981" s="134" t="s">
        <v>21</v>
      </c>
      <c r="AJ981" s="134" t="s">
        <v>5265</v>
      </c>
      <c r="AK981" s="134" t="s">
        <v>21</v>
      </c>
      <c r="AL981" s="134" t="s">
        <v>5404</v>
      </c>
      <c r="AM981" s="134" t="b">
        <f>IF(AND(Table3[[#This Row],[Column68]]=TRUE,COUNTBLANK(Table3[[#This Row],[Date 1]:[Date 8]])=8),TRUE,FALSE)</f>
        <v>0</v>
      </c>
      <c r="AN981" s="134" t="b">
        <f>COUNTIF(Table3[[#This Row],[512]:[51]],"yes")&gt;0</f>
        <v>0</v>
      </c>
      <c r="AO981" s="45" t="str">
        <f>IF(Table3[[#This Row],[512]]="yes",Table3[[#This Row],[Column1]],"")</f>
        <v/>
      </c>
      <c r="AP981" s="45" t="str">
        <f>IF(Table3[[#This Row],[250]]="yes",Table3[[#This Row],[Column1.5]],"")</f>
        <v/>
      </c>
      <c r="AQ981" s="45" t="str">
        <f>IF(Table3[[#This Row],[288]]="yes",Table3[[#This Row],[Column2]],"")</f>
        <v/>
      </c>
      <c r="AR981" s="45" t="str">
        <f>IF(Table3[[#This Row],[144]]="yes",Table3[[#This Row],[Column3]],"")</f>
        <v/>
      </c>
      <c r="AS981" s="45" t="str">
        <f>IF(Table3[[#This Row],[26]]="yes",Table3[[#This Row],[Column4]],"")</f>
        <v/>
      </c>
      <c r="AT981" s="45" t="str">
        <f>IF(Table3[[#This Row],[51]]="yes",Table3[[#This Row],[Column5]],"")</f>
        <v/>
      </c>
      <c r="AU981" s="29" t="str">
        <f>IF(COUNTBLANK(Table3[[#This Row],[Date 1]:[Date 8]])=7,IF(Table3[[#This Row],[Column9]]&lt;&gt;"",IF(SUM(L981:S981)&lt;&gt;0,Table3[[#This Row],[Column9]],""),""),(SUBSTITUTE(TRIM(SUBSTITUTE(AO981&amp;","&amp;AP981&amp;","&amp;AQ981&amp;","&amp;AR981&amp;","&amp;AS981&amp;","&amp;AT981&amp;",",","," "))," ",", ")))</f>
        <v/>
      </c>
      <c r="AV981" s="35" t="str">
        <f>IF(COUNTBLANK(L981:AC981)&lt;&gt;13,IF(Table3[[#This Row],[Comments]]="Please order in multiples of 20. Minimum order of 100.",IF(COUNTBLANK(Table3[[#This Row],[Date 1]:[Order]])=12,"",1),1),IF(OR(F981="yes",G981="yes",H981="yes",I981="yes",J981="yes",K981="yes"="yes"),1,""))</f>
        <v/>
      </c>
    </row>
    <row r="982" spans="2:48" ht="36" thickBot="1" x14ac:dyDescent="0.4">
      <c r="B982" s="164">
        <v>1600</v>
      </c>
      <c r="C982" s="16" t="s">
        <v>3370</v>
      </c>
      <c r="D982" s="32" t="s">
        <v>3418</v>
      </c>
      <c r="E982" s="118"/>
      <c r="F982" s="119" t="s">
        <v>21</v>
      </c>
      <c r="G982" s="30" t="s">
        <v>21</v>
      </c>
      <c r="H982" s="30" t="s">
        <v>21</v>
      </c>
      <c r="I982" s="30" t="s">
        <v>21</v>
      </c>
      <c r="J982" s="30" t="s">
        <v>128</v>
      </c>
      <c r="K982" s="30" t="s">
        <v>21</v>
      </c>
      <c r="L982" s="22"/>
      <c r="M982" s="20"/>
      <c r="N982" s="20"/>
      <c r="O982" s="20"/>
      <c r="P982" s="20"/>
      <c r="Q982" s="20"/>
      <c r="R982" s="20"/>
      <c r="S982" s="120"/>
      <c r="T982" s="181" t="str">
        <f>Table3[[#This Row],[Column12]]</f>
        <v>Auto:</v>
      </c>
      <c r="U982" s="25"/>
      <c r="V982" s="51" t="str">
        <f>IF(Table3[[#This Row],[TagOrderMethod]]="Ratio:","plants per 1 tag",IF(Table3[[#This Row],[TagOrderMethod]]="tags included","",IF(Table3[[#This Row],[TagOrderMethod]]="Qty:","tags",IF(Table3[[#This Row],[TagOrderMethod]]="Auto:",IF(U982&lt;&gt;"","tags","")))))</f>
        <v/>
      </c>
      <c r="W982" s="17">
        <v>50</v>
      </c>
      <c r="X982" s="17" t="str">
        <f>IF(ISNUMBER(SEARCH("tag",Table3[[#This Row],[Notes]])), "Yes", "No")</f>
        <v>No</v>
      </c>
      <c r="Y982" s="17" t="str">
        <f>IF(Table3[[#This Row],[Column11]]="yes","tags included","Auto:")</f>
        <v>Auto:</v>
      </c>
      <c r="Z9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Row],[TagOrderMethod]]="Auto:",IF(U982&gt;0,U982,IF(COUNTBLANK(L982:S982)=8,"",(IF(Table3[[#This Row],[Column11]]&lt;&gt;"no",Table3[[#This Row],[Size]]*(SUM(Table3[[#This Row],[Date 1]:[Date 8]])),"")))),""))),(Table3[[#This Row],[Bundle]])),"")</f>
        <v/>
      </c>
      <c r="AB982" s="94" t="str">
        <f t="shared" si="16"/>
        <v/>
      </c>
      <c r="AC982" s="75"/>
      <c r="AD982" s="42"/>
      <c r="AE982" s="43"/>
      <c r="AF982" s="44"/>
      <c r="AG982" s="134" t="s">
        <v>21</v>
      </c>
      <c r="AH982" s="134" t="s">
        <v>21</v>
      </c>
      <c r="AI982" s="134" t="s">
        <v>21</v>
      </c>
      <c r="AJ982" s="134" t="s">
        <v>21</v>
      </c>
      <c r="AK982" s="134" t="s">
        <v>5266</v>
      </c>
      <c r="AL982" s="134" t="s">
        <v>21</v>
      </c>
      <c r="AM982" s="134" t="b">
        <f>IF(AND(Table3[[#This Row],[Column68]]=TRUE,COUNTBLANK(Table3[[#This Row],[Date 1]:[Date 8]])=8),TRUE,FALSE)</f>
        <v>0</v>
      </c>
      <c r="AN982" s="134" t="b">
        <f>COUNTIF(Table3[[#This Row],[512]:[51]],"yes")&gt;0</f>
        <v>0</v>
      </c>
      <c r="AO982" s="45" t="str">
        <f>IF(Table3[[#This Row],[512]]="yes",Table3[[#This Row],[Column1]],"")</f>
        <v/>
      </c>
      <c r="AP982" s="45" t="str">
        <f>IF(Table3[[#This Row],[250]]="yes",Table3[[#This Row],[Column1.5]],"")</f>
        <v/>
      </c>
      <c r="AQ982" s="45" t="str">
        <f>IF(Table3[[#This Row],[288]]="yes",Table3[[#This Row],[Column2]],"")</f>
        <v/>
      </c>
      <c r="AR982" s="45" t="str">
        <f>IF(Table3[[#This Row],[144]]="yes",Table3[[#This Row],[Column3]],"")</f>
        <v/>
      </c>
      <c r="AS982" s="45" t="str">
        <f>IF(Table3[[#This Row],[26]]="yes",Table3[[#This Row],[Column4]],"")</f>
        <v/>
      </c>
      <c r="AT982" s="45" t="str">
        <f>IF(Table3[[#This Row],[51]]="yes",Table3[[#This Row],[Column5]],"")</f>
        <v/>
      </c>
      <c r="AU982" s="29" t="str">
        <f>IF(COUNTBLANK(Table3[[#This Row],[Date 1]:[Date 8]])=7,IF(Table3[[#This Row],[Column9]]&lt;&gt;"",IF(SUM(L982:S982)&lt;&gt;0,Table3[[#This Row],[Column9]],""),""),(SUBSTITUTE(TRIM(SUBSTITUTE(AO982&amp;","&amp;AP982&amp;","&amp;AQ982&amp;","&amp;AR982&amp;","&amp;AS982&amp;","&amp;AT982&amp;",",","," "))," ",", ")))</f>
        <v/>
      </c>
      <c r="AV982" s="35" t="str">
        <f>IF(COUNTBLANK(L982:AC982)&lt;&gt;13,IF(Table3[[#This Row],[Comments]]="Please order in multiples of 20. Minimum order of 100.",IF(COUNTBLANK(Table3[[#This Row],[Date 1]:[Order]])=12,"",1),1),IF(OR(F982="yes",G982="yes",H982="yes",I982="yes",J982="yes",K982="yes"="yes"),1,""))</f>
        <v/>
      </c>
    </row>
    <row r="983" spans="2:48" ht="36" thickBot="1" x14ac:dyDescent="0.4">
      <c r="B983" s="164">
        <v>1700</v>
      </c>
      <c r="C983" s="16" t="s">
        <v>3370</v>
      </c>
      <c r="D983" s="32" t="s">
        <v>3419</v>
      </c>
      <c r="E983" s="118"/>
      <c r="F983" s="119" t="s">
        <v>21</v>
      </c>
      <c r="G983" s="30" t="s">
        <v>21</v>
      </c>
      <c r="H983" s="30" t="s">
        <v>21</v>
      </c>
      <c r="I983" s="30" t="s">
        <v>21</v>
      </c>
      <c r="J983" s="30" t="s">
        <v>21</v>
      </c>
      <c r="K983" s="30" t="s">
        <v>128</v>
      </c>
      <c r="L983" s="22"/>
      <c r="M983" s="20"/>
      <c r="N983" s="20"/>
      <c r="O983" s="20"/>
      <c r="P983" s="20"/>
      <c r="Q983" s="20"/>
      <c r="R983" s="20"/>
      <c r="S983" s="120"/>
      <c r="T983" s="181" t="str">
        <f>Table3[[#This Row],[Column12]]</f>
        <v>Auto:</v>
      </c>
      <c r="U983" s="25"/>
      <c r="V983" s="51" t="str">
        <f>IF(Table3[[#This Row],[TagOrderMethod]]="Ratio:","plants per 1 tag",IF(Table3[[#This Row],[TagOrderMethod]]="tags included","",IF(Table3[[#This Row],[TagOrderMethod]]="Qty:","tags",IF(Table3[[#This Row],[TagOrderMethod]]="Auto:",IF(U983&lt;&gt;"","tags","")))))</f>
        <v/>
      </c>
      <c r="W983" s="17">
        <v>50</v>
      </c>
      <c r="X983" s="17" t="str">
        <f>IF(ISNUMBER(SEARCH("tag",Table3[[#This Row],[Notes]])), "Yes", "No")</f>
        <v>No</v>
      </c>
      <c r="Y983" s="17" t="str">
        <f>IF(Table3[[#This Row],[Column11]]="yes","tags included","Auto:")</f>
        <v>Auto:</v>
      </c>
      <c r="Z9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Row],[TagOrderMethod]]="Auto:",IF(U983&gt;0,U983,IF(COUNTBLANK(L983:S983)=8,"",(IF(Table3[[#This Row],[Column11]]&lt;&gt;"no",Table3[[#This Row],[Size]]*(SUM(Table3[[#This Row],[Date 1]:[Date 8]])),"")))),""))),(Table3[[#This Row],[Bundle]])),"")</f>
        <v/>
      </c>
      <c r="AB983" s="94" t="str">
        <f t="shared" si="16"/>
        <v/>
      </c>
      <c r="AC983" s="75"/>
      <c r="AD983" s="42"/>
      <c r="AE983" s="43"/>
      <c r="AF983" s="44"/>
      <c r="AG983" s="134" t="s">
        <v>21</v>
      </c>
      <c r="AH983" s="134" t="s">
        <v>21</v>
      </c>
      <c r="AI983" s="134" t="s">
        <v>21</v>
      </c>
      <c r="AJ983" s="134" t="s">
        <v>21</v>
      </c>
      <c r="AK983" s="134" t="s">
        <v>21</v>
      </c>
      <c r="AL983" s="134" t="s">
        <v>3107</v>
      </c>
      <c r="AM983" s="134" t="b">
        <f>IF(AND(Table3[[#This Row],[Column68]]=TRUE,COUNTBLANK(Table3[[#This Row],[Date 1]:[Date 8]])=8),TRUE,FALSE)</f>
        <v>0</v>
      </c>
      <c r="AN983" s="134" t="b">
        <f>COUNTIF(Table3[[#This Row],[512]:[51]],"yes")&gt;0</f>
        <v>0</v>
      </c>
      <c r="AO983" s="45" t="str">
        <f>IF(Table3[[#This Row],[512]]="yes",Table3[[#This Row],[Column1]],"")</f>
        <v/>
      </c>
      <c r="AP983" s="45" t="str">
        <f>IF(Table3[[#This Row],[250]]="yes",Table3[[#This Row],[Column1.5]],"")</f>
        <v/>
      </c>
      <c r="AQ983" s="45" t="str">
        <f>IF(Table3[[#This Row],[288]]="yes",Table3[[#This Row],[Column2]],"")</f>
        <v/>
      </c>
      <c r="AR983" s="45" t="str">
        <f>IF(Table3[[#This Row],[144]]="yes",Table3[[#This Row],[Column3]],"")</f>
        <v/>
      </c>
      <c r="AS983" s="45" t="str">
        <f>IF(Table3[[#This Row],[26]]="yes",Table3[[#This Row],[Column4]],"")</f>
        <v/>
      </c>
      <c r="AT983" s="45" t="str">
        <f>IF(Table3[[#This Row],[51]]="yes",Table3[[#This Row],[Column5]],"")</f>
        <v/>
      </c>
      <c r="AU983" s="29" t="str">
        <f>IF(COUNTBLANK(Table3[[#This Row],[Date 1]:[Date 8]])=7,IF(Table3[[#This Row],[Column9]]&lt;&gt;"",IF(SUM(L983:S983)&lt;&gt;0,Table3[[#This Row],[Column9]],""),""),(SUBSTITUTE(TRIM(SUBSTITUTE(AO983&amp;","&amp;AP983&amp;","&amp;AQ983&amp;","&amp;AR983&amp;","&amp;AS983&amp;","&amp;AT983&amp;",",","," "))," ",", ")))</f>
        <v/>
      </c>
      <c r="AV983" s="35" t="str">
        <f>IF(COUNTBLANK(L983:AC983)&lt;&gt;13,IF(Table3[[#This Row],[Comments]]="Please order in multiples of 20. Minimum order of 100.",IF(COUNTBLANK(Table3[[#This Row],[Date 1]:[Order]])=12,"",1),1),IF(OR(F983="yes",G983="yes",H983="yes",I983="yes",J983="yes",K983="yes"="yes"),1,""))</f>
        <v/>
      </c>
    </row>
    <row r="984" spans="2:48" ht="36" thickBot="1" x14ac:dyDescent="0.4">
      <c r="B984" s="164">
        <v>1705</v>
      </c>
      <c r="C984" s="16" t="s">
        <v>3370</v>
      </c>
      <c r="D984" s="32" t="s">
        <v>3420</v>
      </c>
      <c r="E984" s="118"/>
      <c r="F984" s="119" t="s">
        <v>21</v>
      </c>
      <c r="G984" s="30" t="s">
        <v>21</v>
      </c>
      <c r="H984" s="30" t="s">
        <v>21</v>
      </c>
      <c r="I984" s="30" t="s">
        <v>21</v>
      </c>
      <c r="J984" s="30" t="s">
        <v>21</v>
      </c>
      <c r="K984" s="30" t="s">
        <v>128</v>
      </c>
      <c r="L984" s="22"/>
      <c r="M984" s="20"/>
      <c r="N984" s="20"/>
      <c r="O984" s="20"/>
      <c r="P984" s="20"/>
      <c r="Q984" s="20"/>
      <c r="R984" s="20"/>
      <c r="S984" s="120"/>
      <c r="T984" s="181" t="str">
        <f>Table3[[#This Row],[Column12]]</f>
        <v>Auto:</v>
      </c>
      <c r="U984" s="25"/>
      <c r="V984" s="51" t="str">
        <f>IF(Table3[[#This Row],[TagOrderMethod]]="Ratio:","plants per 1 tag",IF(Table3[[#This Row],[TagOrderMethod]]="tags included","",IF(Table3[[#This Row],[TagOrderMethod]]="Qty:","tags",IF(Table3[[#This Row],[TagOrderMethod]]="Auto:",IF(U984&lt;&gt;"","tags","")))))</f>
        <v/>
      </c>
      <c r="W984" s="17">
        <v>50</v>
      </c>
      <c r="X984" s="17" t="str">
        <f>IF(ISNUMBER(SEARCH("tag",Table3[[#This Row],[Notes]])), "Yes", "No")</f>
        <v>No</v>
      </c>
      <c r="Y984" s="17" t="str">
        <f>IF(Table3[[#This Row],[Column11]]="yes","tags included","Auto:")</f>
        <v>Auto:</v>
      </c>
      <c r="Z9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Row],[TagOrderMethod]]="Auto:",IF(U984&gt;0,U984,IF(COUNTBLANK(L984:S984)=8,"",(IF(Table3[[#This Row],[Column11]]&lt;&gt;"no",Table3[[#This Row],[Size]]*(SUM(Table3[[#This Row],[Date 1]:[Date 8]])),"")))),""))),(Table3[[#This Row],[Bundle]])),"")</f>
        <v/>
      </c>
      <c r="AB984" s="94" t="str">
        <f t="shared" si="16"/>
        <v/>
      </c>
      <c r="AC984" s="75"/>
      <c r="AD984" s="42"/>
      <c r="AE984" s="43"/>
      <c r="AF984" s="44"/>
      <c r="AG984" s="134" t="s">
        <v>21</v>
      </c>
      <c r="AH984" s="134" t="s">
        <v>21</v>
      </c>
      <c r="AI984" s="134" t="s">
        <v>21</v>
      </c>
      <c r="AJ984" s="134" t="s">
        <v>21</v>
      </c>
      <c r="AK984" s="134" t="s">
        <v>21</v>
      </c>
      <c r="AL984" s="134" t="s">
        <v>3108</v>
      </c>
      <c r="AM984" s="134" t="b">
        <f>IF(AND(Table3[[#This Row],[Column68]]=TRUE,COUNTBLANK(Table3[[#This Row],[Date 1]:[Date 8]])=8),TRUE,FALSE)</f>
        <v>0</v>
      </c>
      <c r="AN984" s="134" t="b">
        <f>COUNTIF(Table3[[#This Row],[512]:[51]],"yes")&gt;0</f>
        <v>0</v>
      </c>
      <c r="AO984" s="45" t="str">
        <f>IF(Table3[[#This Row],[512]]="yes",Table3[[#This Row],[Column1]],"")</f>
        <v/>
      </c>
      <c r="AP984" s="45" t="str">
        <f>IF(Table3[[#This Row],[250]]="yes",Table3[[#This Row],[Column1.5]],"")</f>
        <v/>
      </c>
      <c r="AQ984" s="45" t="str">
        <f>IF(Table3[[#This Row],[288]]="yes",Table3[[#This Row],[Column2]],"")</f>
        <v/>
      </c>
      <c r="AR984" s="45" t="str">
        <f>IF(Table3[[#This Row],[144]]="yes",Table3[[#This Row],[Column3]],"")</f>
        <v/>
      </c>
      <c r="AS984" s="45" t="str">
        <f>IF(Table3[[#This Row],[26]]="yes",Table3[[#This Row],[Column4]],"")</f>
        <v/>
      </c>
      <c r="AT984" s="45" t="str">
        <f>IF(Table3[[#This Row],[51]]="yes",Table3[[#This Row],[Column5]],"")</f>
        <v/>
      </c>
      <c r="AU984" s="29" t="str">
        <f>IF(COUNTBLANK(Table3[[#This Row],[Date 1]:[Date 8]])=7,IF(Table3[[#This Row],[Column9]]&lt;&gt;"",IF(SUM(L984:S984)&lt;&gt;0,Table3[[#This Row],[Column9]],""),""),(SUBSTITUTE(TRIM(SUBSTITUTE(AO984&amp;","&amp;AP984&amp;","&amp;AQ984&amp;","&amp;AR984&amp;","&amp;AS984&amp;","&amp;AT984&amp;",",","," "))," ",", ")))</f>
        <v/>
      </c>
      <c r="AV984" s="35" t="str">
        <f>IF(COUNTBLANK(L984:AC984)&lt;&gt;13,IF(Table3[[#This Row],[Comments]]="Please order in multiples of 20. Minimum order of 100.",IF(COUNTBLANK(Table3[[#This Row],[Date 1]:[Order]])=12,"",1),1),IF(OR(F984="yes",G984="yes",H984="yes",I984="yes",J984="yes",K984="yes"="yes"),1,""))</f>
        <v/>
      </c>
    </row>
    <row r="985" spans="2:48" ht="36" thickBot="1" x14ac:dyDescent="0.4">
      <c r="B985" s="164">
        <v>1710</v>
      </c>
      <c r="C985" s="16" t="s">
        <v>3370</v>
      </c>
      <c r="D985" s="32" t="s">
        <v>1060</v>
      </c>
      <c r="E985" s="118"/>
      <c r="F985" s="119" t="s">
        <v>21</v>
      </c>
      <c r="G985" s="30" t="s">
        <v>21</v>
      </c>
      <c r="H985" s="30" t="s">
        <v>21</v>
      </c>
      <c r="I985" s="30" t="s">
        <v>21</v>
      </c>
      <c r="J985" s="30" t="s">
        <v>21</v>
      </c>
      <c r="K985" s="30" t="s">
        <v>128</v>
      </c>
      <c r="L985" s="22"/>
      <c r="M985" s="20"/>
      <c r="N985" s="20"/>
      <c r="O985" s="20"/>
      <c r="P985" s="20"/>
      <c r="Q985" s="20"/>
      <c r="R985" s="20"/>
      <c r="S985" s="120"/>
      <c r="T985" s="181" t="str">
        <f>Table3[[#This Row],[Column12]]</f>
        <v>Auto:</v>
      </c>
      <c r="U985" s="25"/>
      <c r="V985" s="51" t="str">
        <f>IF(Table3[[#This Row],[TagOrderMethod]]="Ratio:","plants per 1 tag",IF(Table3[[#This Row],[TagOrderMethod]]="tags included","",IF(Table3[[#This Row],[TagOrderMethod]]="Qty:","tags",IF(Table3[[#This Row],[TagOrderMethod]]="Auto:",IF(U985&lt;&gt;"","tags","")))))</f>
        <v/>
      </c>
      <c r="W985" s="17">
        <v>50</v>
      </c>
      <c r="X985" s="17" t="str">
        <f>IF(ISNUMBER(SEARCH("tag",Table3[[#This Row],[Notes]])), "Yes", "No")</f>
        <v>No</v>
      </c>
      <c r="Y985" s="17" t="str">
        <f>IF(Table3[[#This Row],[Column11]]="yes","tags included","Auto:")</f>
        <v>Auto:</v>
      </c>
      <c r="Z9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Row],[TagOrderMethod]]="Auto:",IF(U985&gt;0,U985,IF(COUNTBLANK(L985:S985)=8,"",(IF(Table3[[#This Row],[Column11]]&lt;&gt;"no",Table3[[#This Row],[Size]]*(SUM(Table3[[#This Row],[Date 1]:[Date 8]])),"")))),""))),(Table3[[#This Row],[Bundle]])),"")</f>
        <v/>
      </c>
      <c r="AB985" s="94" t="str">
        <f t="shared" si="16"/>
        <v/>
      </c>
      <c r="AC985" s="75"/>
      <c r="AD985" s="42"/>
      <c r="AE985" s="43"/>
      <c r="AF985" s="44"/>
      <c r="AG985" s="134" t="s">
        <v>21</v>
      </c>
      <c r="AH985" s="134" t="s">
        <v>21</v>
      </c>
      <c r="AI985" s="134" t="s">
        <v>21</v>
      </c>
      <c r="AJ985" s="134" t="s">
        <v>21</v>
      </c>
      <c r="AK985" s="134" t="s">
        <v>21</v>
      </c>
      <c r="AL985" s="134" t="s">
        <v>320</v>
      </c>
      <c r="AM985" s="134" t="b">
        <f>IF(AND(Table3[[#This Row],[Column68]]=TRUE,COUNTBLANK(Table3[[#This Row],[Date 1]:[Date 8]])=8),TRUE,FALSE)</f>
        <v>0</v>
      </c>
      <c r="AN985" s="134" t="b">
        <f>COUNTIF(Table3[[#This Row],[512]:[51]],"yes")&gt;0</f>
        <v>0</v>
      </c>
      <c r="AO985" s="45" t="str">
        <f>IF(Table3[[#This Row],[512]]="yes",Table3[[#This Row],[Column1]],"")</f>
        <v/>
      </c>
      <c r="AP985" s="45" t="str">
        <f>IF(Table3[[#This Row],[250]]="yes",Table3[[#This Row],[Column1.5]],"")</f>
        <v/>
      </c>
      <c r="AQ985" s="45" t="str">
        <f>IF(Table3[[#This Row],[288]]="yes",Table3[[#This Row],[Column2]],"")</f>
        <v/>
      </c>
      <c r="AR985" s="45" t="str">
        <f>IF(Table3[[#This Row],[144]]="yes",Table3[[#This Row],[Column3]],"")</f>
        <v/>
      </c>
      <c r="AS985" s="45" t="str">
        <f>IF(Table3[[#This Row],[26]]="yes",Table3[[#This Row],[Column4]],"")</f>
        <v/>
      </c>
      <c r="AT985" s="45" t="str">
        <f>IF(Table3[[#This Row],[51]]="yes",Table3[[#This Row],[Column5]],"")</f>
        <v/>
      </c>
      <c r="AU985" s="29" t="str">
        <f>IF(COUNTBLANK(Table3[[#This Row],[Date 1]:[Date 8]])=7,IF(Table3[[#This Row],[Column9]]&lt;&gt;"",IF(SUM(L985:S985)&lt;&gt;0,Table3[[#This Row],[Column9]],""),""),(SUBSTITUTE(TRIM(SUBSTITUTE(AO985&amp;","&amp;AP985&amp;","&amp;AQ985&amp;","&amp;AR985&amp;","&amp;AS985&amp;","&amp;AT985&amp;",",","," "))," ",", ")))</f>
        <v/>
      </c>
      <c r="AV985" s="35" t="str">
        <f>IF(COUNTBLANK(L985:AC985)&lt;&gt;13,IF(Table3[[#This Row],[Comments]]="Please order in multiples of 20. Minimum order of 100.",IF(COUNTBLANK(Table3[[#This Row],[Date 1]:[Order]])=12,"",1),1),IF(OR(F985="yes",G985="yes",H985="yes",I985="yes",J985="yes",K985="yes"="yes"),1,""))</f>
        <v/>
      </c>
    </row>
    <row r="986" spans="2:48" ht="36" thickBot="1" x14ac:dyDescent="0.4">
      <c r="B986" s="164">
        <v>1715</v>
      </c>
      <c r="C986" s="16" t="s">
        <v>3370</v>
      </c>
      <c r="D986" s="32" t="s">
        <v>564</v>
      </c>
      <c r="E986" s="118"/>
      <c r="F986" s="119" t="s">
        <v>21</v>
      </c>
      <c r="G986" s="30" t="s">
        <v>21</v>
      </c>
      <c r="H986" s="30" t="s">
        <v>21</v>
      </c>
      <c r="I986" s="30" t="s">
        <v>21</v>
      </c>
      <c r="J986" s="30" t="s">
        <v>21</v>
      </c>
      <c r="K986" s="30" t="s">
        <v>128</v>
      </c>
      <c r="L986" s="22"/>
      <c r="M986" s="20"/>
      <c r="N986" s="20"/>
      <c r="O986" s="20"/>
      <c r="P986" s="20"/>
      <c r="Q986" s="20"/>
      <c r="R986" s="20"/>
      <c r="S986" s="120"/>
      <c r="T986" s="181" t="str">
        <f>Table3[[#This Row],[Column12]]</f>
        <v>Auto:</v>
      </c>
      <c r="U986" s="25"/>
      <c r="V986" s="51" t="str">
        <f>IF(Table3[[#This Row],[TagOrderMethod]]="Ratio:","plants per 1 tag",IF(Table3[[#This Row],[TagOrderMethod]]="tags included","",IF(Table3[[#This Row],[TagOrderMethod]]="Qty:","tags",IF(Table3[[#This Row],[TagOrderMethod]]="Auto:",IF(U986&lt;&gt;"","tags","")))))</f>
        <v/>
      </c>
      <c r="W986" s="17">
        <v>50</v>
      </c>
      <c r="X986" s="17" t="str">
        <f>IF(ISNUMBER(SEARCH("tag",Table3[[#This Row],[Notes]])), "Yes", "No")</f>
        <v>No</v>
      </c>
      <c r="Y986" s="17" t="str">
        <f>IF(Table3[[#This Row],[Column11]]="yes","tags included","Auto:")</f>
        <v>Auto:</v>
      </c>
      <c r="Z9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Row],[TagOrderMethod]]="Auto:",IF(U986&gt;0,U986,IF(COUNTBLANK(L986:S986)=8,"",(IF(Table3[[#This Row],[Column11]]&lt;&gt;"no",Table3[[#This Row],[Size]]*(SUM(Table3[[#This Row],[Date 1]:[Date 8]])),"")))),""))),(Table3[[#This Row],[Bundle]])),"")</f>
        <v/>
      </c>
      <c r="AB986" s="94" t="str">
        <f t="shared" si="16"/>
        <v/>
      </c>
      <c r="AC986" s="75"/>
      <c r="AD986" s="42"/>
      <c r="AE986" s="43"/>
      <c r="AF986" s="44"/>
      <c r="AG986" s="134" t="s">
        <v>21</v>
      </c>
      <c r="AH986" s="134" t="s">
        <v>21</v>
      </c>
      <c r="AI986" s="134" t="s">
        <v>21</v>
      </c>
      <c r="AJ986" s="134" t="s">
        <v>21</v>
      </c>
      <c r="AK986" s="134" t="s">
        <v>21</v>
      </c>
      <c r="AL986" s="134" t="s">
        <v>3109</v>
      </c>
      <c r="AM986" s="134" t="b">
        <f>IF(AND(Table3[[#This Row],[Column68]]=TRUE,COUNTBLANK(Table3[[#This Row],[Date 1]:[Date 8]])=8),TRUE,FALSE)</f>
        <v>0</v>
      </c>
      <c r="AN986" s="134" t="b">
        <f>COUNTIF(Table3[[#This Row],[512]:[51]],"yes")&gt;0</f>
        <v>0</v>
      </c>
      <c r="AO986" s="45" t="str">
        <f>IF(Table3[[#This Row],[512]]="yes",Table3[[#This Row],[Column1]],"")</f>
        <v/>
      </c>
      <c r="AP986" s="45" t="str">
        <f>IF(Table3[[#This Row],[250]]="yes",Table3[[#This Row],[Column1.5]],"")</f>
        <v/>
      </c>
      <c r="AQ986" s="45" t="str">
        <f>IF(Table3[[#This Row],[288]]="yes",Table3[[#This Row],[Column2]],"")</f>
        <v/>
      </c>
      <c r="AR986" s="45" t="str">
        <f>IF(Table3[[#This Row],[144]]="yes",Table3[[#This Row],[Column3]],"")</f>
        <v/>
      </c>
      <c r="AS986" s="45" t="str">
        <f>IF(Table3[[#This Row],[26]]="yes",Table3[[#This Row],[Column4]],"")</f>
        <v/>
      </c>
      <c r="AT986" s="45" t="str">
        <f>IF(Table3[[#This Row],[51]]="yes",Table3[[#This Row],[Column5]],"")</f>
        <v/>
      </c>
      <c r="AU986" s="29" t="str">
        <f>IF(COUNTBLANK(Table3[[#This Row],[Date 1]:[Date 8]])=7,IF(Table3[[#This Row],[Column9]]&lt;&gt;"",IF(SUM(L986:S986)&lt;&gt;0,Table3[[#This Row],[Column9]],""),""),(SUBSTITUTE(TRIM(SUBSTITUTE(AO986&amp;","&amp;AP986&amp;","&amp;AQ986&amp;","&amp;AR986&amp;","&amp;AS986&amp;","&amp;AT986&amp;",",","," "))," ",", ")))</f>
        <v/>
      </c>
      <c r="AV986" s="35" t="str">
        <f>IF(COUNTBLANK(L986:AC986)&lt;&gt;13,IF(Table3[[#This Row],[Comments]]="Please order in multiples of 20. Minimum order of 100.",IF(COUNTBLANK(Table3[[#This Row],[Date 1]:[Order]])=12,"",1),1),IF(OR(F986="yes",G986="yes",H986="yes",I986="yes",J986="yes",K986="yes"="yes"),1,""))</f>
        <v/>
      </c>
    </row>
    <row r="987" spans="2:48" ht="36" thickBot="1" x14ac:dyDescent="0.4">
      <c r="B987" s="164">
        <v>1720</v>
      </c>
      <c r="C987" s="16" t="s">
        <v>3370</v>
      </c>
      <c r="D987" s="32" t="s">
        <v>1865</v>
      </c>
      <c r="E987" s="118"/>
      <c r="F987" s="119" t="s">
        <v>21</v>
      </c>
      <c r="G987" s="30" t="s">
        <v>21</v>
      </c>
      <c r="H987" s="30" t="s">
        <v>21</v>
      </c>
      <c r="I987" s="30" t="s">
        <v>21</v>
      </c>
      <c r="J987" s="30" t="s">
        <v>21</v>
      </c>
      <c r="K987" s="30" t="s">
        <v>128</v>
      </c>
      <c r="L987" s="22"/>
      <c r="M987" s="20"/>
      <c r="N987" s="20"/>
      <c r="O987" s="20"/>
      <c r="P987" s="20"/>
      <c r="Q987" s="20"/>
      <c r="R987" s="20"/>
      <c r="S987" s="120"/>
      <c r="T987" s="181" t="str">
        <f>Table3[[#This Row],[Column12]]</f>
        <v>Auto:</v>
      </c>
      <c r="U987" s="25"/>
      <c r="V987" s="51" t="str">
        <f>IF(Table3[[#This Row],[TagOrderMethod]]="Ratio:","plants per 1 tag",IF(Table3[[#This Row],[TagOrderMethod]]="tags included","",IF(Table3[[#This Row],[TagOrderMethod]]="Qty:","tags",IF(Table3[[#This Row],[TagOrderMethod]]="Auto:",IF(U987&lt;&gt;"","tags","")))))</f>
        <v/>
      </c>
      <c r="W987" s="17">
        <v>50</v>
      </c>
      <c r="X987" s="17" t="str">
        <f>IF(ISNUMBER(SEARCH("tag",Table3[[#This Row],[Notes]])), "Yes", "No")</f>
        <v>No</v>
      </c>
      <c r="Y987" s="17" t="str">
        <f>IF(Table3[[#This Row],[Column11]]="yes","tags included","Auto:")</f>
        <v>Auto:</v>
      </c>
      <c r="Z9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Row],[TagOrderMethod]]="Auto:",IF(U987&gt;0,U987,IF(COUNTBLANK(L987:S987)=8,"",(IF(Table3[[#This Row],[Column11]]&lt;&gt;"no",Table3[[#This Row],[Size]]*(SUM(Table3[[#This Row],[Date 1]:[Date 8]])),"")))),""))),(Table3[[#This Row],[Bundle]])),"")</f>
        <v/>
      </c>
      <c r="AB987" s="94" t="str">
        <f t="shared" si="16"/>
        <v/>
      </c>
      <c r="AC987" s="75"/>
      <c r="AD987" s="42"/>
      <c r="AE987" s="43"/>
      <c r="AF987" s="44"/>
      <c r="AG987" s="134" t="s">
        <v>21</v>
      </c>
      <c r="AH987" s="134" t="s">
        <v>21</v>
      </c>
      <c r="AI987" s="134" t="s">
        <v>21</v>
      </c>
      <c r="AJ987" s="134" t="s">
        <v>21</v>
      </c>
      <c r="AK987" s="134" t="s">
        <v>21</v>
      </c>
      <c r="AL987" s="134" t="s">
        <v>3110</v>
      </c>
      <c r="AM987" s="134" t="b">
        <f>IF(AND(Table3[[#This Row],[Column68]]=TRUE,COUNTBLANK(Table3[[#This Row],[Date 1]:[Date 8]])=8),TRUE,FALSE)</f>
        <v>0</v>
      </c>
      <c r="AN987" s="134" t="b">
        <f>COUNTIF(Table3[[#This Row],[512]:[51]],"yes")&gt;0</f>
        <v>0</v>
      </c>
      <c r="AO987" s="45" t="str">
        <f>IF(Table3[[#This Row],[512]]="yes",Table3[[#This Row],[Column1]],"")</f>
        <v/>
      </c>
      <c r="AP987" s="45" t="str">
        <f>IF(Table3[[#This Row],[250]]="yes",Table3[[#This Row],[Column1.5]],"")</f>
        <v/>
      </c>
      <c r="AQ987" s="45" t="str">
        <f>IF(Table3[[#This Row],[288]]="yes",Table3[[#This Row],[Column2]],"")</f>
        <v/>
      </c>
      <c r="AR987" s="45" t="str">
        <f>IF(Table3[[#This Row],[144]]="yes",Table3[[#This Row],[Column3]],"")</f>
        <v/>
      </c>
      <c r="AS987" s="45" t="str">
        <f>IF(Table3[[#This Row],[26]]="yes",Table3[[#This Row],[Column4]],"")</f>
        <v/>
      </c>
      <c r="AT987" s="45" t="str">
        <f>IF(Table3[[#This Row],[51]]="yes",Table3[[#This Row],[Column5]],"")</f>
        <v/>
      </c>
      <c r="AU987" s="29" t="str">
        <f>IF(COUNTBLANK(Table3[[#This Row],[Date 1]:[Date 8]])=7,IF(Table3[[#This Row],[Column9]]&lt;&gt;"",IF(SUM(L987:S987)&lt;&gt;0,Table3[[#This Row],[Column9]],""),""),(SUBSTITUTE(TRIM(SUBSTITUTE(AO987&amp;","&amp;AP987&amp;","&amp;AQ987&amp;","&amp;AR987&amp;","&amp;AS987&amp;","&amp;AT987&amp;",",","," "))," ",", ")))</f>
        <v/>
      </c>
      <c r="AV987" s="35" t="str">
        <f>IF(COUNTBLANK(L987:AC987)&lt;&gt;13,IF(Table3[[#This Row],[Comments]]="Please order in multiples of 20. Minimum order of 100.",IF(COUNTBLANK(Table3[[#This Row],[Date 1]:[Order]])=12,"",1),1),IF(OR(F987="yes",G987="yes",H987="yes",I987="yes",J987="yes",K987="yes"="yes"),1,""))</f>
        <v/>
      </c>
    </row>
    <row r="988" spans="2:48" ht="36" thickBot="1" x14ac:dyDescent="0.4">
      <c r="B988" s="164">
        <v>1725</v>
      </c>
      <c r="C988" s="16" t="s">
        <v>3370</v>
      </c>
      <c r="D988" s="32" t="s">
        <v>565</v>
      </c>
      <c r="E988" s="118"/>
      <c r="F988" s="119" t="s">
        <v>21</v>
      </c>
      <c r="G988" s="30" t="s">
        <v>21</v>
      </c>
      <c r="H988" s="30" t="s">
        <v>21</v>
      </c>
      <c r="I988" s="30" t="s">
        <v>21</v>
      </c>
      <c r="J988" s="30" t="s">
        <v>21</v>
      </c>
      <c r="K988" s="30" t="s">
        <v>128</v>
      </c>
      <c r="L988" s="22"/>
      <c r="M988" s="20"/>
      <c r="N988" s="20"/>
      <c r="O988" s="20"/>
      <c r="P988" s="20"/>
      <c r="Q988" s="20"/>
      <c r="R988" s="20"/>
      <c r="S988" s="120"/>
      <c r="T988" s="181" t="str">
        <f>Table3[[#This Row],[Column12]]</f>
        <v>Auto:</v>
      </c>
      <c r="U988" s="25"/>
      <c r="V988" s="51" t="str">
        <f>IF(Table3[[#This Row],[TagOrderMethod]]="Ratio:","plants per 1 tag",IF(Table3[[#This Row],[TagOrderMethod]]="tags included","",IF(Table3[[#This Row],[TagOrderMethod]]="Qty:","tags",IF(Table3[[#This Row],[TagOrderMethod]]="Auto:",IF(U988&lt;&gt;"","tags","")))))</f>
        <v/>
      </c>
      <c r="W988" s="17">
        <v>50</v>
      </c>
      <c r="X988" s="17" t="str">
        <f>IF(ISNUMBER(SEARCH("tag",Table3[[#This Row],[Notes]])), "Yes", "No")</f>
        <v>No</v>
      </c>
      <c r="Y988" s="17" t="str">
        <f>IF(Table3[[#This Row],[Column11]]="yes","tags included","Auto:")</f>
        <v>Auto:</v>
      </c>
      <c r="Z9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Row],[TagOrderMethod]]="Auto:",IF(U988&gt;0,U988,IF(COUNTBLANK(L988:S988)=8,"",(IF(Table3[[#This Row],[Column11]]&lt;&gt;"no",Table3[[#This Row],[Size]]*(SUM(Table3[[#This Row],[Date 1]:[Date 8]])),"")))),""))),(Table3[[#This Row],[Bundle]])),"")</f>
        <v/>
      </c>
      <c r="AB988" s="94" t="str">
        <f t="shared" si="16"/>
        <v/>
      </c>
      <c r="AC988" s="75"/>
      <c r="AD988" s="42"/>
      <c r="AE988" s="43"/>
      <c r="AF988" s="44"/>
      <c r="AG988" s="134" t="s">
        <v>21</v>
      </c>
      <c r="AH988" s="134" t="s">
        <v>21</v>
      </c>
      <c r="AI988" s="134" t="s">
        <v>21</v>
      </c>
      <c r="AJ988" s="134" t="s">
        <v>21</v>
      </c>
      <c r="AK988" s="134" t="s">
        <v>21</v>
      </c>
      <c r="AL988" s="134" t="s">
        <v>3111</v>
      </c>
      <c r="AM988" s="134" t="b">
        <f>IF(AND(Table3[[#This Row],[Column68]]=TRUE,COUNTBLANK(Table3[[#This Row],[Date 1]:[Date 8]])=8),TRUE,FALSE)</f>
        <v>0</v>
      </c>
      <c r="AN988" s="134" t="b">
        <f>COUNTIF(Table3[[#This Row],[512]:[51]],"yes")&gt;0</f>
        <v>0</v>
      </c>
      <c r="AO988" s="45" t="str">
        <f>IF(Table3[[#This Row],[512]]="yes",Table3[[#This Row],[Column1]],"")</f>
        <v/>
      </c>
      <c r="AP988" s="45" t="str">
        <f>IF(Table3[[#This Row],[250]]="yes",Table3[[#This Row],[Column1.5]],"")</f>
        <v/>
      </c>
      <c r="AQ988" s="45" t="str">
        <f>IF(Table3[[#This Row],[288]]="yes",Table3[[#This Row],[Column2]],"")</f>
        <v/>
      </c>
      <c r="AR988" s="45" t="str">
        <f>IF(Table3[[#This Row],[144]]="yes",Table3[[#This Row],[Column3]],"")</f>
        <v/>
      </c>
      <c r="AS988" s="45" t="str">
        <f>IF(Table3[[#This Row],[26]]="yes",Table3[[#This Row],[Column4]],"")</f>
        <v/>
      </c>
      <c r="AT988" s="45" t="str">
        <f>IF(Table3[[#This Row],[51]]="yes",Table3[[#This Row],[Column5]],"")</f>
        <v/>
      </c>
      <c r="AU988" s="29" t="str">
        <f>IF(COUNTBLANK(Table3[[#This Row],[Date 1]:[Date 8]])=7,IF(Table3[[#This Row],[Column9]]&lt;&gt;"",IF(SUM(L988:S988)&lt;&gt;0,Table3[[#This Row],[Column9]],""),""),(SUBSTITUTE(TRIM(SUBSTITUTE(AO988&amp;","&amp;AP988&amp;","&amp;AQ988&amp;","&amp;AR988&amp;","&amp;AS988&amp;","&amp;AT988&amp;",",","," "))," ",", ")))</f>
        <v/>
      </c>
      <c r="AV988" s="35" t="str">
        <f>IF(COUNTBLANK(L988:AC988)&lt;&gt;13,IF(Table3[[#This Row],[Comments]]="Please order in multiples of 20. Minimum order of 100.",IF(COUNTBLANK(Table3[[#This Row],[Date 1]:[Order]])=12,"",1),1),IF(OR(F988="yes",G988="yes",H988="yes",I988="yes",J988="yes",K988="yes"="yes"),1,""))</f>
        <v/>
      </c>
    </row>
    <row r="989" spans="2:48" ht="36" thickBot="1" x14ac:dyDescent="0.4">
      <c r="B989" s="164">
        <v>1730</v>
      </c>
      <c r="C989" s="16" t="s">
        <v>3370</v>
      </c>
      <c r="D989" s="32" t="s">
        <v>566</v>
      </c>
      <c r="E989" s="118"/>
      <c r="F989" s="119" t="s">
        <v>21</v>
      </c>
      <c r="G989" s="30" t="s">
        <v>21</v>
      </c>
      <c r="H989" s="30" t="s">
        <v>21</v>
      </c>
      <c r="I989" s="30" t="s">
        <v>21</v>
      </c>
      <c r="J989" s="30" t="s">
        <v>21</v>
      </c>
      <c r="K989" s="30" t="s">
        <v>128</v>
      </c>
      <c r="L989" s="22"/>
      <c r="M989" s="20"/>
      <c r="N989" s="20"/>
      <c r="O989" s="20"/>
      <c r="P989" s="20"/>
      <c r="Q989" s="20"/>
      <c r="R989" s="20"/>
      <c r="S989" s="120"/>
      <c r="T989" s="181" t="str">
        <f>Table3[[#This Row],[Column12]]</f>
        <v>Auto:</v>
      </c>
      <c r="U989" s="25"/>
      <c r="V989" s="51" t="str">
        <f>IF(Table3[[#This Row],[TagOrderMethod]]="Ratio:","plants per 1 tag",IF(Table3[[#This Row],[TagOrderMethod]]="tags included","",IF(Table3[[#This Row],[TagOrderMethod]]="Qty:","tags",IF(Table3[[#This Row],[TagOrderMethod]]="Auto:",IF(U989&lt;&gt;"","tags","")))))</f>
        <v/>
      </c>
      <c r="W989" s="17">
        <v>50</v>
      </c>
      <c r="X989" s="17" t="str">
        <f>IF(ISNUMBER(SEARCH("tag",Table3[[#This Row],[Notes]])), "Yes", "No")</f>
        <v>No</v>
      </c>
      <c r="Y989" s="17" t="str">
        <f>IF(Table3[[#This Row],[Column11]]="yes","tags included","Auto:")</f>
        <v>Auto:</v>
      </c>
      <c r="Z9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Row],[TagOrderMethod]]="Auto:",IF(U989&gt;0,U989,IF(COUNTBLANK(L989:S989)=8,"",(IF(Table3[[#This Row],[Column11]]&lt;&gt;"no",Table3[[#This Row],[Size]]*(SUM(Table3[[#This Row],[Date 1]:[Date 8]])),"")))),""))),(Table3[[#This Row],[Bundle]])),"")</f>
        <v/>
      </c>
      <c r="AB989" s="94" t="str">
        <f t="shared" si="16"/>
        <v/>
      </c>
      <c r="AC989" s="75"/>
      <c r="AD989" s="42"/>
      <c r="AE989" s="43"/>
      <c r="AF989" s="44"/>
      <c r="AG989" s="134" t="s">
        <v>21</v>
      </c>
      <c r="AH989" s="134" t="s">
        <v>21</v>
      </c>
      <c r="AI989" s="134" t="s">
        <v>21</v>
      </c>
      <c r="AJ989" s="134" t="s">
        <v>21</v>
      </c>
      <c r="AK989" s="134" t="s">
        <v>21</v>
      </c>
      <c r="AL989" s="134" t="s">
        <v>3112</v>
      </c>
      <c r="AM989" s="134" t="b">
        <f>IF(AND(Table3[[#This Row],[Column68]]=TRUE,COUNTBLANK(Table3[[#This Row],[Date 1]:[Date 8]])=8),TRUE,FALSE)</f>
        <v>0</v>
      </c>
      <c r="AN989" s="134" t="b">
        <f>COUNTIF(Table3[[#This Row],[512]:[51]],"yes")&gt;0</f>
        <v>0</v>
      </c>
      <c r="AO989" s="45" t="str">
        <f>IF(Table3[[#This Row],[512]]="yes",Table3[[#This Row],[Column1]],"")</f>
        <v/>
      </c>
      <c r="AP989" s="45" t="str">
        <f>IF(Table3[[#This Row],[250]]="yes",Table3[[#This Row],[Column1.5]],"")</f>
        <v/>
      </c>
      <c r="AQ989" s="45" t="str">
        <f>IF(Table3[[#This Row],[288]]="yes",Table3[[#This Row],[Column2]],"")</f>
        <v/>
      </c>
      <c r="AR989" s="45" t="str">
        <f>IF(Table3[[#This Row],[144]]="yes",Table3[[#This Row],[Column3]],"")</f>
        <v/>
      </c>
      <c r="AS989" s="45" t="str">
        <f>IF(Table3[[#This Row],[26]]="yes",Table3[[#This Row],[Column4]],"")</f>
        <v/>
      </c>
      <c r="AT989" s="45" t="str">
        <f>IF(Table3[[#This Row],[51]]="yes",Table3[[#This Row],[Column5]],"")</f>
        <v/>
      </c>
      <c r="AU989" s="29" t="str">
        <f>IF(COUNTBLANK(Table3[[#This Row],[Date 1]:[Date 8]])=7,IF(Table3[[#This Row],[Column9]]&lt;&gt;"",IF(SUM(L989:S989)&lt;&gt;0,Table3[[#This Row],[Column9]],""),""),(SUBSTITUTE(TRIM(SUBSTITUTE(AO989&amp;","&amp;AP989&amp;","&amp;AQ989&amp;","&amp;AR989&amp;","&amp;AS989&amp;","&amp;AT989&amp;",",","," "))," ",", ")))</f>
        <v/>
      </c>
      <c r="AV989" s="35" t="str">
        <f>IF(COUNTBLANK(L989:AC989)&lt;&gt;13,IF(Table3[[#This Row],[Comments]]="Please order in multiples of 20. Minimum order of 100.",IF(COUNTBLANK(Table3[[#This Row],[Date 1]:[Order]])=12,"",1),1),IF(OR(F989="yes",G989="yes",H989="yes",I989="yes",J989="yes",K989="yes"="yes"),1,""))</f>
        <v/>
      </c>
    </row>
    <row r="990" spans="2:48" ht="36" thickBot="1" x14ac:dyDescent="0.4">
      <c r="B990" s="164">
        <v>1735</v>
      </c>
      <c r="C990" s="16" t="s">
        <v>3370</v>
      </c>
      <c r="D990" s="32" t="s">
        <v>1363</v>
      </c>
      <c r="E990" s="118"/>
      <c r="F990" s="119" t="s">
        <v>21</v>
      </c>
      <c r="G990" s="30" t="s">
        <v>21</v>
      </c>
      <c r="H990" s="30" t="s">
        <v>21</v>
      </c>
      <c r="I990" s="30" t="s">
        <v>21</v>
      </c>
      <c r="J990" s="30" t="s">
        <v>21</v>
      </c>
      <c r="K990" s="30" t="s">
        <v>128</v>
      </c>
      <c r="L990" s="22"/>
      <c r="M990" s="20"/>
      <c r="N990" s="20"/>
      <c r="O990" s="20"/>
      <c r="P990" s="20"/>
      <c r="Q990" s="20"/>
      <c r="R990" s="20"/>
      <c r="S990" s="120"/>
      <c r="T990" s="181" t="str">
        <f>Table3[[#This Row],[Column12]]</f>
        <v>Auto:</v>
      </c>
      <c r="U990" s="25"/>
      <c r="V990" s="51" t="str">
        <f>IF(Table3[[#This Row],[TagOrderMethod]]="Ratio:","plants per 1 tag",IF(Table3[[#This Row],[TagOrderMethod]]="tags included","",IF(Table3[[#This Row],[TagOrderMethod]]="Qty:","tags",IF(Table3[[#This Row],[TagOrderMethod]]="Auto:",IF(U990&lt;&gt;"","tags","")))))</f>
        <v/>
      </c>
      <c r="W990" s="17">
        <v>50</v>
      </c>
      <c r="X990" s="17" t="str">
        <f>IF(ISNUMBER(SEARCH("tag",Table3[[#This Row],[Notes]])), "Yes", "No")</f>
        <v>No</v>
      </c>
      <c r="Y990" s="17" t="str">
        <f>IF(Table3[[#This Row],[Column11]]="yes","tags included","Auto:")</f>
        <v>Auto:</v>
      </c>
      <c r="Z9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Row],[TagOrderMethod]]="Auto:",IF(U990&gt;0,U990,IF(COUNTBLANK(L990:S990)=8,"",(IF(Table3[[#This Row],[Column11]]&lt;&gt;"no",Table3[[#This Row],[Size]]*(SUM(Table3[[#This Row],[Date 1]:[Date 8]])),"")))),""))),(Table3[[#This Row],[Bundle]])),"")</f>
        <v/>
      </c>
      <c r="AB990" s="94" t="str">
        <f t="shared" si="16"/>
        <v/>
      </c>
      <c r="AC990" s="75"/>
      <c r="AD990" s="42"/>
      <c r="AE990" s="43"/>
      <c r="AF990" s="44"/>
      <c r="AG990" s="134" t="s">
        <v>21</v>
      </c>
      <c r="AH990" s="134" t="s">
        <v>21</v>
      </c>
      <c r="AI990" s="134" t="s">
        <v>21</v>
      </c>
      <c r="AJ990" s="134" t="s">
        <v>21</v>
      </c>
      <c r="AK990" s="134" t="s">
        <v>21</v>
      </c>
      <c r="AL990" s="134" t="s">
        <v>3113</v>
      </c>
      <c r="AM990" s="134" t="b">
        <f>IF(AND(Table3[[#This Row],[Column68]]=TRUE,COUNTBLANK(Table3[[#This Row],[Date 1]:[Date 8]])=8),TRUE,FALSE)</f>
        <v>0</v>
      </c>
      <c r="AN990" s="134" t="b">
        <f>COUNTIF(Table3[[#This Row],[512]:[51]],"yes")&gt;0</f>
        <v>0</v>
      </c>
      <c r="AO990" s="45" t="str">
        <f>IF(Table3[[#This Row],[512]]="yes",Table3[[#This Row],[Column1]],"")</f>
        <v/>
      </c>
      <c r="AP990" s="45" t="str">
        <f>IF(Table3[[#This Row],[250]]="yes",Table3[[#This Row],[Column1.5]],"")</f>
        <v/>
      </c>
      <c r="AQ990" s="45" t="str">
        <f>IF(Table3[[#This Row],[288]]="yes",Table3[[#This Row],[Column2]],"")</f>
        <v/>
      </c>
      <c r="AR990" s="45" t="str">
        <f>IF(Table3[[#This Row],[144]]="yes",Table3[[#This Row],[Column3]],"")</f>
        <v/>
      </c>
      <c r="AS990" s="45" t="str">
        <f>IF(Table3[[#This Row],[26]]="yes",Table3[[#This Row],[Column4]],"")</f>
        <v/>
      </c>
      <c r="AT990" s="45" t="str">
        <f>IF(Table3[[#This Row],[51]]="yes",Table3[[#This Row],[Column5]],"")</f>
        <v/>
      </c>
      <c r="AU990" s="29" t="str">
        <f>IF(COUNTBLANK(Table3[[#This Row],[Date 1]:[Date 8]])=7,IF(Table3[[#This Row],[Column9]]&lt;&gt;"",IF(SUM(L990:S990)&lt;&gt;0,Table3[[#This Row],[Column9]],""),""),(SUBSTITUTE(TRIM(SUBSTITUTE(AO990&amp;","&amp;AP990&amp;","&amp;AQ990&amp;","&amp;AR990&amp;","&amp;AS990&amp;","&amp;AT990&amp;",",","," "))," ",", ")))</f>
        <v/>
      </c>
      <c r="AV990" s="35" t="str">
        <f>IF(COUNTBLANK(L990:AC990)&lt;&gt;13,IF(Table3[[#This Row],[Comments]]="Please order in multiples of 20. Minimum order of 100.",IF(COUNTBLANK(Table3[[#This Row],[Date 1]:[Order]])=12,"",1),1),IF(OR(F990="yes",G990="yes",H990="yes",I990="yes",J990="yes",K990="yes"="yes"),1,""))</f>
        <v/>
      </c>
    </row>
    <row r="991" spans="2:48" ht="36" thickBot="1" x14ac:dyDescent="0.4">
      <c r="B991" s="164">
        <v>1740</v>
      </c>
      <c r="C991" s="16" t="s">
        <v>3370</v>
      </c>
      <c r="D991" s="32" t="s">
        <v>567</v>
      </c>
      <c r="E991" s="118"/>
      <c r="F991" s="119" t="s">
        <v>21</v>
      </c>
      <c r="G991" s="30" t="s">
        <v>21</v>
      </c>
      <c r="H991" s="30" t="s">
        <v>21</v>
      </c>
      <c r="I991" s="30" t="s">
        <v>21</v>
      </c>
      <c r="J991" s="30" t="s">
        <v>21</v>
      </c>
      <c r="K991" s="30" t="s">
        <v>128</v>
      </c>
      <c r="L991" s="22"/>
      <c r="M991" s="20"/>
      <c r="N991" s="20"/>
      <c r="O991" s="20"/>
      <c r="P991" s="20"/>
      <c r="Q991" s="20"/>
      <c r="R991" s="20"/>
      <c r="S991" s="120"/>
      <c r="T991" s="181" t="str">
        <f>Table3[[#This Row],[Column12]]</f>
        <v>Auto:</v>
      </c>
      <c r="U991" s="25"/>
      <c r="V991" s="51" t="str">
        <f>IF(Table3[[#This Row],[TagOrderMethod]]="Ratio:","plants per 1 tag",IF(Table3[[#This Row],[TagOrderMethod]]="tags included","",IF(Table3[[#This Row],[TagOrderMethod]]="Qty:","tags",IF(Table3[[#This Row],[TagOrderMethod]]="Auto:",IF(U991&lt;&gt;"","tags","")))))</f>
        <v/>
      </c>
      <c r="W991" s="17">
        <v>50</v>
      </c>
      <c r="X991" s="17" t="str">
        <f>IF(ISNUMBER(SEARCH("tag",Table3[[#This Row],[Notes]])), "Yes", "No")</f>
        <v>No</v>
      </c>
      <c r="Y991" s="17" t="str">
        <f>IF(Table3[[#This Row],[Column11]]="yes","tags included","Auto:")</f>
        <v>Auto:</v>
      </c>
      <c r="Z9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Row],[TagOrderMethod]]="Auto:",IF(U991&gt;0,U991,IF(COUNTBLANK(L991:S991)=8,"",(IF(Table3[[#This Row],[Column11]]&lt;&gt;"no",Table3[[#This Row],[Size]]*(SUM(Table3[[#This Row],[Date 1]:[Date 8]])),"")))),""))),(Table3[[#This Row],[Bundle]])),"")</f>
        <v/>
      </c>
      <c r="AB991" s="94" t="str">
        <f t="shared" si="16"/>
        <v/>
      </c>
      <c r="AC991" s="75"/>
      <c r="AD991" s="42"/>
      <c r="AE991" s="43"/>
      <c r="AF991" s="44"/>
      <c r="AG991" s="134" t="s">
        <v>21</v>
      </c>
      <c r="AH991" s="134" t="s">
        <v>21</v>
      </c>
      <c r="AI991" s="134" t="s">
        <v>21</v>
      </c>
      <c r="AJ991" s="134" t="s">
        <v>21</v>
      </c>
      <c r="AK991" s="134" t="s">
        <v>21</v>
      </c>
      <c r="AL991" s="134" t="s">
        <v>3114</v>
      </c>
      <c r="AM991" s="134" t="b">
        <f>IF(AND(Table3[[#This Row],[Column68]]=TRUE,COUNTBLANK(Table3[[#This Row],[Date 1]:[Date 8]])=8),TRUE,FALSE)</f>
        <v>0</v>
      </c>
      <c r="AN991" s="134" t="b">
        <f>COUNTIF(Table3[[#This Row],[512]:[51]],"yes")&gt;0</f>
        <v>0</v>
      </c>
      <c r="AO991" s="45" t="str">
        <f>IF(Table3[[#This Row],[512]]="yes",Table3[[#This Row],[Column1]],"")</f>
        <v/>
      </c>
      <c r="AP991" s="45" t="str">
        <f>IF(Table3[[#This Row],[250]]="yes",Table3[[#This Row],[Column1.5]],"")</f>
        <v/>
      </c>
      <c r="AQ991" s="45" t="str">
        <f>IF(Table3[[#This Row],[288]]="yes",Table3[[#This Row],[Column2]],"")</f>
        <v/>
      </c>
      <c r="AR991" s="45" t="str">
        <f>IF(Table3[[#This Row],[144]]="yes",Table3[[#This Row],[Column3]],"")</f>
        <v/>
      </c>
      <c r="AS991" s="45" t="str">
        <f>IF(Table3[[#This Row],[26]]="yes",Table3[[#This Row],[Column4]],"")</f>
        <v/>
      </c>
      <c r="AT991" s="45" t="str">
        <f>IF(Table3[[#This Row],[51]]="yes",Table3[[#This Row],[Column5]],"")</f>
        <v/>
      </c>
      <c r="AU991" s="29" t="str">
        <f>IF(COUNTBLANK(Table3[[#This Row],[Date 1]:[Date 8]])=7,IF(Table3[[#This Row],[Column9]]&lt;&gt;"",IF(SUM(L991:S991)&lt;&gt;0,Table3[[#This Row],[Column9]],""),""),(SUBSTITUTE(TRIM(SUBSTITUTE(AO991&amp;","&amp;AP991&amp;","&amp;AQ991&amp;","&amp;AR991&amp;","&amp;AS991&amp;","&amp;AT991&amp;",",","," "))," ",", ")))</f>
        <v/>
      </c>
      <c r="AV991" s="35" t="str">
        <f>IF(COUNTBLANK(L991:AC991)&lt;&gt;13,IF(Table3[[#This Row],[Comments]]="Please order in multiples of 20. Minimum order of 100.",IF(COUNTBLANK(Table3[[#This Row],[Date 1]:[Order]])=12,"",1),1),IF(OR(F991="yes",G991="yes",H991="yes",I991="yes",J991="yes",K991="yes"="yes"),1,""))</f>
        <v/>
      </c>
    </row>
    <row r="992" spans="2:48" ht="36" thickBot="1" x14ac:dyDescent="0.4">
      <c r="B992" s="164">
        <v>1745</v>
      </c>
      <c r="C992" s="16" t="s">
        <v>3370</v>
      </c>
      <c r="D992" s="32" t="s">
        <v>2402</v>
      </c>
      <c r="E992" s="118"/>
      <c r="F992" s="119" t="s">
        <v>21</v>
      </c>
      <c r="G992" s="30" t="s">
        <v>21</v>
      </c>
      <c r="H992" s="30" t="s">
        <v>21</v>
      </c>
      <c r="I992" s="30" t="s">
        <v>21</v>
      </c>
      <c r="J992" s="30" t="s">
        <v>21</v>
      </c>
      <c r="K992" s="30" t="s">
        <v>128</v>
      </c>
      <c r="L992" s="22"/>
      <c r="M992" s="20"/>
      <c r="N992" s="20"/>
      <c r="O992" s="20"/>
      <c r="P992" s="20"/>
      <c r="Q992" s="20"/>
      <c r="R992" s="20"/>
      <c r="S992" s="120"/>
      <c r="T992" s="181" t="str">
        <f>Table3[[#This Row],[Column12]]</f>
        <v>Auto:</v>
      </c>
      <c r="U992" s="25"/>
      <c r="V992" s="51" t="str">
        <f>IF(Table3[[#This Row],[TagOrderMethod]]="Ratio:","plants per 1 tag",IF(Table3[[#This Row],[TagOrderMethod]]="tags included","",IF(Table3[[#This Row],[TagOrderMethod]]="Qty:","tags",IF(Table3[[#This Row],[TagOrderMethod]]="Auto:",IF(U992&lt;&gt;"","tags","")))))</f>
        <v/>
      </c>
      <c r="W992" s="17">
        <v>50</v>
      </c>
      <c r="X992" s="17" t="str">
        <f>IF(ISNUMBER(SEARCH("tag",Table3[[#This Row],[Notes]])), "Yes", "No")</f>
        <v>No</v>
      </c>
      <c r="Y992" s="17" t="str">
        <f>IF(Table3[[#This Row],[Column11]]="yes","tags included","Auto:")</f>
        <v>Auto:</v>
      </c>
      <c r="Z9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Row],[TagOrderMethod]]="Auto:",IF(U992&gt;0,U992,IF(COUNTBLANK(L992:S992)=8,"",(IF(Table3[[#This Row],[Column11]]&lt;&gt;"no",Table3[[#This Row],[Size]]*(SUM(Table3[[#This Row],[Date 1]:[Date 8]])),"")))),""))),(Table3[[#This Row],[Bundle]])),"")</f>
        <v/>
      </c>
      <c r="AB992" s="94" t="str">
        <f t="shared" si="16"/>
        <v/>
      </c>
      <c r="AC992" s="75"/>
      <c r="AD992" s="42"/>
      <c r="AE992" s="43"/>
      <c r="AF992" s="44"/>
      <c r="AG992" s="134" t="s">
        <v>21</v>
      </c>
      <c r="AH992" s="134" t="s">
        <v>21</v>
      </c>
      <c r="AI992" s="134" t="s">
        <v>21</v>
      </c>
      <c r="AJ992" s="134" t="s">
        <v>21</v>
      </c>
      <c r="AK992" s="134" t="s">
        <v>21</v>
      </c>
      <c r="AL992" s="134" t="s">
        <v>3115</v>
      </c>
      <c r="AM992" s="134" t="b">
        <f>IF(AND(Table3[[#This Row],[Column68]]=TRUE,COUNTBLANK(Table3[[#This Row],[Date 1]:[Date 8]])=8),TRUE,FALSE)</f>
        <v>0</v>
      </c>
      <c r="AN992" s="134" t="b">
        <f>COUNTIF(Table3[[#This Row],[512]:[51]],"yes")&gt;0</f>
        <v>0</v>
      </c>
      <c r="AO992" s="45" t="str">
        <f>IF(Table3[[#This Row],[512]]="yes",Table3[[#This Row],[Column1]],"")</f>
        <v/>
      </c>
      <c r="AP992" s="45" t="str">
        <f>IF(Table3[[#This Row],[250]]="yes",Table3[[#This Row],[Column1.5]],"")</f>
        <v/>
      </c>
      <c r="AQ992" s="45" t="str">
        <f>IF(Table3[[#This Row],[288]]="yes",Table3[[#This Row],[Column2]],"")</f>
        <v/>
      </c>
      <c r="AR992" s="45" t="str">
        <f>IF(Table3[[#This Row],[144]]="yes",Table3[[#This Row],[Column3]],"")</f>
        <v/>
      </c>
      <c r="AS992" s="45" t="str">
        <f>IF(Table3[[#This Row],[26]]="yes",Table3[[#This Row],[Column4]],"")</f>
        <v/>
      </c>
      <c r="AT992" s="45" t="str">
        <f>IF(Table3[[#This Row],[51]]="yes",Table3[[#This Row],[Column5]],"")</f>
        <v/>
      </c>
      <c r="AU992" s="29" t="str">
        <f>IF(COUNTBLANK(Table3[[#This Row],[Date 1]:[Date 8]])=7,IF(Table3[[#This Row],[Column9]]&lt;&gt;"",IF(SUM(L992:S992)&lt;&gt;0,Table3[[#This Row],[Column9]],""),""),(SUBSTITUTE(TRIM(SUBSTITUTE(AO992&amp;","&amp;AP992&amp;","&amp;AQ992&amp;","&amp;AR992&amp;","&amp;AS992&amp;","&amp;AT992&amp;",",","," "))," ",", ")))</f>
        <v/>
      </c>
      <c r="AV992" s="35" t="str">
        <f>IF(COUNTBLANK(L992:AC992)&lt;&gt;13,IF(Table3[[#This Row],[Comments]]="Please order in multiples of 20. Minimum order of 100.",IF(COUNTBLANK(Table3[[#This Row],[Date 1]:[Order]])=12,"",1),1),IF(OR(F992="yes",G992="yes",H992="yes",I992="yes",J992="yes",K992="yes"="yes"),1,""))</f>
        <v/>
      </c>
    </row>
    <row r="993" spans="2:48" ht="36" thickBot="1" x14ac:dyDescent="0.4">
      <c r="B993" s="164">
        <v>1750</v>
      </c>
      <c r="C993" s="16" t="s">
        <v>3370</v>
      </c>
      <c r="D993" s="32" t="s">
        <v>3421</v>
      </c>
      <c r="E993" s="118"/>
      <c r="F993" s="119" t="s">
        <v>21</v>
      </c>
      <c r="G993" s="30" t="s">
        <v>21</v>
      </c>
      <c r="H993" s="30" t="s">
        <v>21</v>
      </c>
      <c r="I993" s="30" t="s">
        <v>21</v>
      </c>
      <c r="J993" s="30" t="s">
        <v>21</v>
      </c>
      <c r="K993" s="30" t="s">
        <v>128</v>
      </c>
      <c r="L993" s="22"/>
      <c r="M993" s="20"/>
      <c r="N993" s="20"/>
      <c r="O993" s="20"/>
      <c r="P993" s="20"/>
      <c r="Q993" s="20"/>
      <c r="R993" s="20"/>
      <c r="S993" s="120"/>
      <c r="T993" s="181" t="str">
        <f>Table3[[#This Row],[Column12]]</f>
        <v>Auto:</v>
      </c>
      <c r="U993" s="25"/>
      <c r="V993" s="51" t="str">
        <f>IF(Table3[[#This Row],[TagOrderMethod]]="Ratio:","plants per 1 tag",IF(Table3[[#This Row],[TagOrderMethod]]="tags included","",IF(Table3[[#This Row],[TagOrderMethod]]="Qty:","tags",IF(Table3[[#This Row],[TagOrderMethod]]="Auto:",IF(U993&lt;&gt;"","tags","")))))</f>
        <v/>
      </c>
      <c r="W993" s="17">
        <v>50</v>
      </c>
      <c r="X993" s="17" t="str">
        <f>IF(ISNUMBER(SEARCH("tag",Table3[[#This Row],[Notes]])), "Yes", "No")</f>
        <v>No</v>
      </c>
      <c r="Y993" s="17" t="str">
        <f>IF(Table3[[#This Row],[Column11]]="yes","tags included","Auto:")</f>
        <v>Auto:</v>
      </c>
      <c r="Z9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Row],[TagOrderMethod]]="Auto:",IF(U993&gt;0,U993,IF(COUNTBLANK(L993:S993)=8,"",(IF(Table3[[#This Row],[Column11]]&lt;&gt;"no",Table3[[#This Row],[Size]]*(SUM(Table3[[#This Row],[Date 1]:[Date 8]])),"")))),""))),(Table3[[#This Row],[Bundle]])),"")</f>
        <v/>
      </c>
      <c r="AB993" s="94" t="str">
        <f t="shared" si="16"/>
        <v/>
      </c>
      <c r="AC993" s="75"/>
      <c r="AD993" s="42"/>
      <c r="AE993" s="43"/>
      <c r="AF993" s="44"/>
      <c r="AG993" s="134" t="s">
        <v>21</v>
      </c>
      <c r="AH993" s="134" t="s">
        <v>21</v>
      </c>
      <c r="AI993" s="134" t="s">
        <v>21</v>
      </c>
      <c r="AJ993" s="134" t="s">
        <v>21</v>
      </c>
      <c r="AK993" s="134" t="s">
        <v>21</v>
      </c>
      <c r="AL993" s="134" t="s">
        <v>3116</v>
      </c>
      <c r="AM993" s="134" t="b">
        <f>IF(AND(Table3[[#This Row],[Column68]]=TRUE,COUNTBLANK(Table3[[#This Row],[Date 1]:[Date 8]])=8),TRUE,FALSE)</f>
        <v>0</v>
      </c>
      <c r="AN993" s="134" t="b">
        <f>COUNTIF(Table3[[#This Row],[512]:[51]],"yes")&gt;0</f>
        <v>0</v>
      </c>
      <c r="AO993" s="45" t="str">
        <f>IF(Table3[[#This Row],[512]]="yes",Table3[[#This Row],[Column1]],"")</f>
        <v/>
      </c>
      <c r="AP993" s="45" t="str">
        <f>IF(Table3[[#This Row],[250]]="yes",Table3[[#This Row],[Column1.5]],"")</f>
        <v/>
      </c>
      <c r="AQ993" s="45" t="str">
        <f>IF(Table3[[#This Row],[288]]="yes",Table3[[#This Row],[Column2]],"")</f>
        <v/>
      </c>
      <c r="AR993" s="45" t="str">
        <f>IF(Table3[[#This Row],[144]]="yes",Table3[[#This Row],[Column3]],"")</f>
        <v/>
      </c>
      <c r="AS993" s="45" t="str">
        <f>IF(Table3[[#This Row],[26]]="yes",Table3[[#This Row],[Column4]],"")</f>
        <v/>
      </c>
      <c r="AT993" s="45" t="str">
        <f>IF(Table3[[#This Row],[51]]="yes",Table3[[#This Row],[Column5]],"")</f>
        <v/>
      </c>
      <c r="AU993" s="29" t="str">
        <f>IF(COUNTBLANK(Table3[[#This Row],[Date 1]:[Date 8]])=7,IF(Table3[[#This Row],[Column9]]&lt;&gt;"",IF(SUM(L993:S993)&lt;&gt;0,Table3[[#This Row],[Column9]],""),""),(SUBSTITUTE(TRIM(SUBSTITUTE(AO993&amp;","&amp;AP993&amp;","&amp;AQ993&amp;","&amp;AR993&amp;","&amp;AS993&amp;","&amp;AT993&amp;",",","," "))," ",", ")))</f>
        <v/>
      </c>
      <c r="AV993" s="35" t="str">
        <f>IF(COUNTBLANK(L993:AC993)&lt;&gt;13,IF(Table3[[#This Row],[Comments]]="Please order in multiples of 20. Minimum order of 100.",IF(COUNTBLANK(Table3[[#This Row],[Date 1]:[Order]])=12,"",1),1),IF(OR(F993="yes",G993="yes",H993="yes",I993="yes",J993="yes",K993="yes"="yes"),1,""))</f>
        <v/>
      </c>
    </row>
    <row r="994" spans="2:48" ht="36" thickBot="1" x14ac:dyDescent="0.4">
      <c r="B994" s="164">
        <v>1755</v>
      </c>
      <c r="C994" s="16" t="s">
        <v>3370</v>
      </c>
      <c r="D994" s="32" t="s">
        <v>1866</v>
      </c>
      <c r="E994" s="118"/>
      <c r="F994" s="119" t="s">
        <v>21</v>
      </c>
      <c r="G994" s="30" t="s">
        <v>21</v>
      </c>
      <c r="H994" s="30" t="s">
        <v>21</v>
      </c>
      <c r="I994" s="30" t="s">
        <v>21</v>
      </c>
      <c r="J994" s="30" t="s">
        <v>21</v>
      </c>
      <c r="K994" s="30" t="s">
        <v>128</v>
      </c>
      <c r="L994" s="22"/>
      <c r="M994" s="20"/>
      <c r="N994" s="20"/>
      <c r="O994" s="20"/>
      <c r="P994" s="20"/>
      <c r="Q994" s="20"/>
      <c r="R994" s="20"/>
      <c r="S994" s="120"/>
      <c r="T994" s="181" t="str">
        <f>Table3[[#This Row],[Column12]]</f>
        <v>Auto:</v>
      </c>
      <c r="U994" s="25"/>
      <c r="V994" s="51" t="str">
        <f>IF(Table3[[#This Row],[TagOrderMethod]]="Ratio:","plants per 1 tag",IF(Table3[[#This Row],[TagOrderMethod]]="tags included","",IF(Table3[[#This Row],[TagOrderMethod]]="Qty:","tags",IF(Table3[[#This Row],[TagOrderMethod]]="Auto:",IF(U994&lt;&gt;"","tags","")))))</f>
        <v/>
      </c>
      <c r="W994" s="17">
        <v>50</v>
      </c>
      <c r="X994" s="17" t="str">
        <f>IF(ISNUMBER(SEARCH("tag",Table3[[#This Row],[Notes]])), "Yes", "No")</f>
        <v>No</v>
      </c>
      <c r="Y994" s="17" t="str">
        <f>IF(Table3[[#This Row],[Column11]]="yes","tags included","Auto:")</f>
        <v>Auto:</v>
      </c>
      <c r="Z9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Row],[TagOrderMethod]]="Auto:",IF(U994&gt;0,U994,IF(COUNTBLANK(L994:S994)=8,"",(IF(Table3[[#This Row],[Column11]]&lt;&gt;"no",Table3[[#This Row],[Size]]*(SUM(Table3[[#This Row],[Date 1]:[Date 8]])),"")))),""))),(Table3[[#This Row],[Bundle]])),"")</f>
        <v/>
      </c>
      <c r="AB994" s="94" t="str">
        <f t="shared" si="16"/>
        <v/>
      </c>
      <c r="AC994" s="75"/>
      <c r="AD994" s="42"/>
      <c r="AE994" s="43"/>
      <c r="AF994" s="44"/>
      <c r="AG994" s="134" t="s">
        <v>21</v>
      </c>
      <c r="AH994" s="134" t="s">
        <v>21</v>
      </c>
      <c r="AI994" s="134" t="s">
        <v>21</v>
      </c>
      <c r="AJ994" s="134" t="s">
        <v>21</v>
      </c>
      <c r="AK994" s="134" t="s">
        <v>21</v>
      </c>
      <c r="AL994" s="134" t="s">
        <v>3117</v>
      </c>
      <c r="AM994" s="134" t="b">
        <f>IF(AND(Table3[[#This Row],[Column68]]=TRUE,COUNTBLANK(Table3[[#This Row],[Date 1]:[Date 8]])=8),TRUE,FALSE)</f>
        <v>0</v>
      </c>
      <c r="AN994" s="134" t="b">
        <f>COUNTIF(Table3[[#This Row],[512]:[51]],"yes")&gt;0</f>
        <v>0</v>
      </c>
      <c r="AO994" s="45" t="str">
        <f>IF(Table3[[#This Row],[512]]="yes",Table3[[#This Row],[Column1]],"")</f>
        <v/>
      </c>
      <c r="AP994" s="45" t="str">
        <f>IF(Table3[[#This Row],[250]]="yes",Table3[[#This Row],[Column1.5]],"")</f>
        <v/>
      </c>
      <c r="AQ994" s="45" t="str">
        <f>IF(Table3[[#This Row],[288]]="yes",Table3[[#This Row],[Column2]],"")</f>
        <v/>
      </c>
      <c r="AR994" s="45" t="str">
        <f>IF(Table3[[#This Row],[144]]="yes",Table3[[#This Row],[Column3]],"")</f>
        <v/>
      </c>
      <c r="AS994" s="45" t="str">
        <f>IF(Table3[[#This Row],[26]]="yes",Table3[[#This Row],[Column4]],"")</f>
        <v/>
      </c>
      <c r="AT994" s="45" t="str">
        <f>IF(Table3[[#This Row],[51]]="yes",Table3[[#This Row],[Column5]],"")</f>
        <v/>
      </c>
      <c r="AU994" s="29" t="str">
        <f>IF(COUNTBLANK(Table3[[#This Row],[Date 1]:[Date 8]])=7,IF(Table3[[#This Row],[Column9]]&lt;&gt;"",IF(SUM(L994:S994)&lt;&gt;0,Table3[[#This Row],[Column9]],""),""),(SUBSTITUTE(TRIM(SUBSTITUTE(AO994&amp;","&amp;AP994&amp;","&amp;AQ994&amp;","&amp;AR994&amp;","&amp;AS994&amp;","&amp;AT994&amp;",",","," "))," ",", ")))</f>
        <v/>
      </c>
      <c r="AV994" s="35" t="str">
        <f>IF(COUNTBLANK(L994:AC994)&lt;&gt;13,IF(Table3[[#This Row],[Comments]]="Please order in multiples of 20. Minimum order of 100.",IF(COUNTBLANK(Table3[[#This Row],[Date 1]:[Order]])=12,"",1),1),IF(OR(F994="yes",G994="yes",H994="yes",I994="yes",J994="yes",K994="yes"="yes"),1,""))</f>
        <v/>
      </c>
    </row>
    <row r="995" spans="2:48" ht="36" thickBot="1" x14ac:dyDescent="0.4">
      <c r="B995" s="164">
        <v>1760</v>
      </c>
      <c r="C995" s="16" t="s">
        <v>3370</v>
      </c>
      <c r="D995" s="32" t="s">
        <v>3422</v>
      </c>
      <c r="E995" s="118"/>
      <c r="F995" s="119" t="s">
        <v>21</v>
      </c>
      <c r="G995" s="30" t="s">
        <v>21</v>
      </c>
      <c r="H995" s="30" t="s">
        <v>21</v>
      </c>
      <c r="I995" s="30" t="s">
        <v>21</v>
      </c>
      <c r="J995" s="30" t="s">
        <v>21</v>
      </c>
      <c r="K995" s="30" t="s">
        <v>128</v>
      </c>
      <c r="L995" s="22"/>
      <c r="M995" s="20"/>
      <c r="N995" s="20"/>
      <c r="O995" s="20"/>
      <c r="P995" s="20"/>
      <c r="Q995" s="20"/>
      <c r="R995" s="20"/>
      <c r="S995" s="120"/>
      <c r="T995" s="181" t="str">
        <f>Table3[[#This Row],[Column12]]</f>
        <v>Auto:</v>
      </c>
      <c r="U995" s="25"/>
      <c r="V995" s="51" t="str">
        <f>IF(Table3[[#This Row],[TagOrderMethod]]="Ratio:","plants per 1 tag",IF(Table3[[#This Row],[TagOrderMethod]]="tags included","",IF(Table3[[#This Row],[TagOrderMethod]]="Qty:","tags",IF(Table3[[#This Row],[TagOrderMethod]]="Auto:",IF(U995&lt;&gt;"","tags","")))))</f>
        <v/>
      </c>
      <c r="W995" s="17">
        <v>50</v>
      </c>
      <c r="X995" s="17" t="str">
        <f>IF(ISNUMBER(SEARCH("tag",Table3[[#This Row],[Notes]])), "Yes", "No")</f>
        <v>No</v>
      </c>
      <c r="Y995" s="17" t="str">
        <f>IF(Table3[[#This Row],[Column11]]="yes","tags included","Auto:")</f>
        <v>Auto:</v>
      </c>
      <c r="Z9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Row],[TagOrderMethod]]="Auto:",IF(U995&gt;0,U995,IF(COUNTBLANK(L995:S995)=8,"",(IF(Table3[[#This Row],[Column11]]&lt;&gt;"no",Table3[[#This Row],[Size]]*(SUM(Table3[[#This Row],[Date 1]:[Date 8]])),"")))),""))),(Table3[[#This Row],[Bundle]])),"")</f>
        <v/>
      </c>
      <c r="AB995" s="94" t="str">
        <f t="shared" si="16"/>
        <v/>
      </c>
      <c r="AC995" s="75"/>
      <c r="AD995" s="42"/>
      <c r="AE995" s="43"/>
      <c r="AF995" s="44"/>
      <c r="AG995" s="134" t="s">
        <v>21</v>
      </c>
      <c r="AH995" s="134" t="s">
        <v>21</v>
      </c>
      <c r="AI995" s="134" t="s">
        <v>21</v>
      </c>
      <c r="AJ995" s="134" t="s">
        <v>21</v>
      </c>
      <c r="AK995" s="134" t="s">
        <v>21</v>
      </c>
      <c r="AL995" s="134" t="s">
        <v>3118</v>
      </c>
      <c r="AM995" s="134" t="b">
        <f>IF(AND(Table3[[#This Row],[Column68]]=TRUE,COUNTBLANK(Table3[[#This Row],[Date 1]:[Date 8]])=8),TRUE,FALSE)</f>
        <v>0</v>
      </c>
      <c r="AN995" s="134" t="b">
        <f>COUNTIF(Table3[[#This Row],[512]:[51]],"yes")&gt;0</f>
        <v>0</v>
      </c>
      <c r="AO995" s="45" t="str">
        <f>IF(Table3[[#This Row],[512]]="yes",Table3[[#This Row],[Column1]],"")</f>
        <v/>
      </c>
      <c r="AP995" s="45" t="str">
        <f>IF(Table3[[#This Row],[250]]="yes",Table3[[#This Row],[Column1.5]],"")</f>
        <v/>
      </c>
      <c r="AQ995" s="45" t="str">
        <f>IF(Table3[[#This Row],[288]]="yes",Table3[[#This Row],[Column2]],"")</f>
        <v/>
      </c>
      <c r="AR995" s="45" t="str">
        <f>IF(Table3[[#This Row],[144]]="yes",Table3[[#This Row],[Column3]],"")</f>
        <v/>
      </c>
      <c r="AS995" s="45" t="str">
        <f>IF(Table3[[#This Row],[26]]="yes",Table3[[#This Row],[Column4]],"")</f>
        <v/>
      </c>
      <c r="AT995" s="45" t="str">
        <f>IF(Table3[[#This Row],[51]]="yes",Table3[[#This Row],[Column5]],"")</f>
        <v/>
      </c>
      <c r="AU995" s="29" t="str">
        <f>IF(COUNTBLANK(Table3[[#This Row],[Date 1]:[Date 8]])=7,IF(Table3[[#This Row],[Column9]]&lt;&gt;"",IF(SUM(L995:S995)&lt;&gt;0,Table3[[#This Row],[Column9]],""),""),(SUBSTITUTE(TRIM(SUBSTITUTE(AO995&amp;","&amp;AP995&amp;","&amp;AQ995&amp;","&amp;AR995&amp;","&amp;AS995&amp;","&amp;AT995&amp;",",","," "))," ",", ")))</f>
        <v/>
      </c>
      <c r="AV995" s="35" t="str">
        <f>IF(COUNTBLANK(L995:AC995)&lt;&gt;13,IF(Table3[[#This Row],[Comments]]="Please order in multiples of 20. Minimum order of 100.",IF(COUNTBLANK(Table3[[#This Row],[Date 1]:[Order]])=12,"",1),1),IF(OR(F995="yes",G995="yes",H995="yes",I995="yes",J995="yes",K995="yes"="yes"),1,""))</f>
        <v/>
      </c>
    </row>
    <row r="996" spans="2:48" ht="36" thickBot="1" x14ac:dyDescent="0.4">
      <c r="B996" s="164">
        <v>1765</v>
      </c>
      <c r="C996" s="16" t="s">
        <v>3370</v>
      </c>
      <c r="D996" s="32" t="s">
        <v>3423</v>
      </c>
      <c r="E996" s="118"/>
      <c r="F996" s="119" t="s">
        <v>21</v>
      </c>
      <c r="G996" s="30" t="s">
        <v>21</v>
      </c>
      <c r="H996" s="30" t="s">
        <v>21</v>
      </c>
      <c r="I996" s="30" t="s">
        <v>21</v>
      </c>
      <c r="J996" s="30" t="s">
        <v>21</v>
      </c>
      <c r="K996" s="30" t="s">
        <v>128</v>
      </c>
      <c r="L996" s="22"/>
      <c r="M996" s="20"/>
      <c r="N996" s="20"/>
      <c r="O996" s="20"/>
      <c r="P996" s="20"/>
      <c r="Q996" s="20"/>
      <c r="R996" s="20"/>
      <c r="S996" s="120"/>
      <c r="T996" s="181" t="str">
        <f>Table3[[#This Row],[Column12]]</f>
        <v>Auto:</v>
      </c>
      <c r="U996" s="25"/>
      <c r="V996" s="51" t="str">
        <f>IF(Table3[[#This Row],[TagOrderMethod]]="Ratio:","plants per 1 tag",IF(Table3[[#This Row],[TagOrderMethod]]="tags included","",IF(Table3[[#This Row],[TagOrderMethod]]="Qty:","tags",IF(Table3[[#This Row],[TagOrderMethod]]="Auto:",IF(U996&lt;&gt;"","tags","")))))</f>
        <v/>
      </c>
      <c r="W996" s="17">
        <v>50</v>
      </c>
      <c r="X996" s="17" t="str">
        <f>IF(ISNUMBER(SEARCH("tag",Table3[[#This Row],[Notes]])), "Yes", "No")</f>
        <v>No</v>
      </c>
      <c r="Y996" s="17" t="str">
        <f>IF(Table3[[#This Row],[Column11]]="yes","tags included","Auto:")</f>
        <v>Auto:</v>
      </c>
      <c r="Z9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Row],[TagOrderMethod]]="Auto:",IF(U996&gt;0,U996,IF(COUNTBLANK(L996:S996)=8,"",(IF(Table3[[#This Row],[Column11]]&lt;&gt;"no",Table3[[#This Row],[Size]]*(SUM(Table3[[#This Row],[Date 1]:[Date 8]])),"")))),""))),(Table3[[#This Row],[Bundle]])),"")</f>
        <v/>
      </c>
      <c r="AB996" s="94" t="str">
        <f t="shared" si="16"/>
        <v/>
      </c>
      <c r="AC996" s="75"/>
      <c r="AD996" s="42"/>
      <c r="AE996" s="43"/>
      <c r="AF996" s="44"/>
      <c r="AG996" s="134" t="s">
        <v>21</v>
      </c>
      <c r="AH996" s="134" t="s">
        <v>21</v>
      </c>
      <c r="AI996" s="134" t="s">
        <v>21</v>
      </c>
      <c r="AJ996" s="134" t="s">
        <v>21</v>
      </c>
      <c r="AK996" s="134" t="s">
        <v>21</v>
      </c>
      <c r="AL996" s="134" t="s">
        <v>3119</v>
      </c>
      <c r="AM996" s="134" t="b">
        <f>IF(AND(Table3[[#This Row],[Column68]]=TRUE,COUNTBLANK(Table3[[#This Row],[Date 1]:[Date 8]])=8),TRUE,FALSE)</f>
        <v>0</v>
      </c>
      <c r="AN996" s="134" t="b">
        <f>COUNTIF(Table3[[#This Row],[512]:[51]],"yes")&gt;0</f>
        <v>0</v>
      </c>
      <c r="AO996" s="45" t="str">
        <f>IF(Table3[[#This Row],[512]]="yes",Table3[[#This Row],[Column1]],"")</f>
        <v/>
      </c>
      <c r="AP996" s="45" t="str">
        <f>IF(Table3[[#This Row],[250]]="yes",Table3[[#This Row],[Column1.5]],"")</f>
        <v/>
      </c>
      <c r="AQ996" s="45" t="str">
        <f>IF(Table3[[#This Row],[288]]="yes",Table3[[#This Row],[Column2]],"")</f>
        <v/>
      </c>
      <c r="AR996" s="45" t="str">
        <f>IF(Table3[[#This Row],[144]]="yes",Table3[[#This Row],[Column3]],"")</f>
        <v/>
      </c>
      <c r="AS996" s="45" t="str">
        <f>IF(Table3[[#This Row],[26]]="yes",Table3[[#This Row],[Column4]],"")</f>
        <v/>
      </c>
      <c r="AT996" s="45" t="str">
        <f>IF(Table3[[#This Row],[51]]="yes",Table3[[#This Row],[Column5]],"")</f>
        <v/>
      </c>
      <c r="AU996" s="29" t="str">
        <f>IF(COUNTBLANK(Table3[[#This Row],[Date 1]:[Date 8]])=7,IF(Table3[[#This Row],[Column9]]&lt;&gt;"",IF(SUM(L996:S996)&lt;&gt;0,Table3[[#This Row],[Column9]],""),""),(SUBSTITUTE(TRIM(SUBSTITUTE(AO996&amp;","&amp;AP996&amp;","&amp;AQ996&amp;","&amp;AR996&amp;","&amp;AS996&amp;","&amp;AT996&amp;",",","," "))," ",", ")))</f>
        <v/>
      </c>
      <c r="AV996" s="35" t="str">
        <f>IF(COUNTBLANK(L996:AC996)&lt;&gt;13,IF(Table3[[#This Row],[Comments]]="Please order in multiples of 20. Minimum order of 100.",IF(COUNTBLANK(Table3[[#This Row],[Date 1]:[Order]])=12,"",1),1),IF(OR(F996="yes",G996="yes",H996="yes",I996="yes",J996="yes",K996="yes"="yes"),1,""))</f>
        <v/>
      </c>
    </row>
    <row r="997" spans="2:48" ht="36" thickBot="1" x14ac:dyDescent="0.4">
      <c r="B997" s="164">
        <v>1770</v>
      </c>
      <c r="C997" s="16" t="s">
        <v>3370</v>
      </c>
      <c r="D997" s="32" t="s">
        <v>3424</v>
      </c>
      <c r="E997" s="118"/>
      <c r="F997" s="119" t="s">
        <v>21</v>
      </c>
      <c r="G997" s="30" t="s">
        <v>21</v>
      </c>
      <c r="H997" s="30" t="s">
        <v>21</v>
      </c>
      <c r="I997" s="30" t="s">
        <v>21</v>
      </c>
      <c r="J997" s="30" t="s">
        <v>21</v>
      </c>
      <c r="K997" s="30" t="s">
        <v>128</v>
      </c>
      <c r="L997" s="22"/>
      <c r="M997" s="20"/>
      <c r="N997" s="20"/>
      <c r="O997" s="20"/>
      <c r="P997" s="20"/>
      <c r="Q997" s="20"/>
      <c r="R997" s="20"/>
      <c r="S997" s="120"/>
      <c r="T997" s="181" t="str">
        <f>Table3[[#This Row],[Column12]]</f>
        <v>Auto:</v>
      </c>
      <c r="U997" s="25"/>
      <c r="V997" s="51" t="str">
        <f>IF(Table3[[#This Row],[TagOrderMethod]]="Ratio:","plants per 1 tag",IF(Table3[[#This Row],[TagOrderMethod]]="tags included","",IF(Table3[[#This Row],[TagOrderMethod]]="Qty:","tags",IF(Table3[[#This Row],[TagOrderMethod]]="Auto:",IF(U997&lt;&gt;"","tags","")))))</f>
        <v/>
      </c>
      <c r="W997" s="17">
        <v>50</v>
      </c>
      <c r="X997" s="17" t="str">
        <f>IF(ISNUMBER(SEARCH("tag",Table3[[#This Row],[Notes]])), "Yes", "No")</f>
        <v>No</v>
      </c>
      <c r="Y997" s="17" t="str">
        <f>IF(Table3[[#This Row],[Column11]]="yes","tags included","Auto:")</f>
        <v>Auto:</v>
      </c>
      <c r="Z9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Row],[TagOrderMethod]]="Auto:",IF(U997&gt;0,U997,IF(COUNTBLANK(L997:S997)=8,"",(IF(Table3[[#This Row],[Column11]]&lt;&gt;"no",Table3[[#This Row],[Size]]*(SUM(Table3[[#This Row],[Date 1]:[Date 8]])),"")))),""))),(Table3[[#This Row],[Bundle]])),"")</f>
        <v/>
      </c>
      <c r="AB997" s="94" t="str">
        <f t="shared" si="16"/>
        <v/>
      </c>
      <c r="AC997" s="75"/>
      <c r="AD997" s="42"/>
      <c r="AE997" s="43"/>
      <c r="AF997" s="44"/>
      <c r="AG997" s="134" t="s">
        <v>21</v>
      </c>
      <c r="AH997" s="134" t="s">
        <v>21</v>
      </c>
      <c r="AI997" s="134" t="s">
        <v>21</v>
      </c>
      <c r="AJ997" s="134" t="s">
        <v>21</v>
      </c>
      <c r="AK997" s="134" t="s">
        <v>21</v>
      </c>
      <c r="AL997" s="134" t="s">
        <v>3120</v>
      </c>
      <c r="AM997" s="134" t="b">
        <f>IF(AND(Table3[[#This Row],[Column68]]=TRUE,COUNTBLANK(Table3[[#This Row],[Date 1]:[Date 8]])=8),TRUE,FALSE)</f>
        <v>0</v>
      </c>
      <c r="AN997" s="134" t="b">
        <f>COUNTIF(Table3[[#This Row],[512]:[51]],"yes")&gt;0</f>
        <v>0</v>
      </c>
      <c r="AO997" s="45" t="str">
        <f>IF(Table3[[#This Row],[512]]="yes",Table3[[#This Row],[Column1]],"")</f>
        <v/>
      </c>
      <c r="AP997" s="45" t="str">
        <f>IF(Table3[[#This Row],[250]]="yes",Table3[[#This Row],[Column1.5]],"")</f>
        <v/>
      </c>
      <c r="AQ997" s="45" t="str">
        <f>IF(Table3[[#This Row],[288]]="yes",Table3[[#This Row],[Column2]],"")</f>
        <v/>
      </c>
      <c r="AR997" s="45" t="str">
        <f>IF(Table3[[#This Row],[144]]="yes",Table3[[#This Row],[Column3]],"")</f>
        <v/>
      </c>
      <c r="AS997" s="45" t="str">
        <f>IF(Table3[[#This Row],[26]]="yes",Table3[[#This Row],[Column4]],"")</f>
        <v/>
      </c>
      <c r="AT997" s="45" t="str">
        <f>IF(Table3[[#This Row],[51]]="yes",Table3[[#This Row],[Column5]],"")</f>
        <v/>
      </c>
      <c r="AU997" s="29" t="str">
        <f>IF(COUNTBLANK(Table3[[#This Row],[Date 1]:[Date 8]])=7,IF(Table3[[#This Row],[Column9]]&lt;&gt;"",IF(SUM(L997:S997)&lt;&gt;0,Table3[[#This Row],[Column9]],""),""),(SUBSTITUTE(TRIM(SUBSTITUTE(AO997&amp;","&amp;AP997&amp;","&amp;AQ997&amp;","&amp;AR997&amp;","&amp;AS997&amp;","&amp;AT997&amp;",",","," "))," ",", ")))</f>
        <v/>
      </c>
      <c r="AV997" s="35" t="str">
        <f>IF(COUNTBLANK(L997:AC997)&lt;&gt;13,IF(Table3[[#This Row],[Comments]]="Please order in multiples of 20. Minimum order of 100.",IF(COUNTBLANK(Table3[[#This Row],[Date 1]:[Order]])=12,"",1),1),IF(OR(F997="yes",G997="yes",H997="yes",I997="yes",J997="yes",K997="yes"="yes"),1,""))</f>
        <v/>
      </c>
    </row>
    <row r="998" spans="2:48" ht="36" thickBot="1" x14ac:dyDescent="0.4">
      <c r="B998" s="164">
        <v>1775</v>
      </c>
      <c r="C998" s="16" t="s">
        <v>3370</v>
      </c>
      <c r="D998" s="32" t="s">
        <v>3425</v>
      </c>
      <c r="E998" s="118"/>
      <c r="F998" s="119" t="s">
        <v>21</v>
      </c>
      <c r="G998" s="30" t="s">
        <v>21</v>
      </c>
      <c r="H998" s="30" t="s">
        <v>21</v>
      </c>
      <c r="I998" s="30" t="s">
        <v>21</v>
      </c>
      <c r="J998" s="30" t="s">
        <v>21</v>
      </c>
      <c r="K998" s="30" t="s">
        <v>128</v>
      </c>
      <c r="L998" s="22"/>
      <c r="M998" s="20"/>
      <c r="N998" s="20"/>
      <c r="O998" s="20"/>
      <c r="P998" s="20"/>
      <c r="Q998" s="20"/>
      <c r="R998" s="20"/>
      <c r="S998" s="120"/>
      <c r="T998" s="181" t="str">
        <f>Table3[[#This Row],[Column12]]</f>
        <v>Auto:</v>
      </c>
      <c r="U998" s="25"/>
      <c r="V998" s="51" t="str">
        <f>IF(Table3[[#This Row],[TagOrderMethod]]="Ratio:","plants per 1 tag",IF(Table3[[#This Row],[TagOrderMethod]]="tags included","",IF(Table3[[#This Row],[TagOrderMethod]]="Qty:","tags",IF(Table3[[#This Row],[TagOrderMethod]]="Auto:",IF(U998&lt;&gt;"","tags","")))))</f>
        <v/>
      </c>
      <c r="W998" s="17">
        <v>50</v>
      </c>
      <c r="X998" s="17" t="str">
        <f>IF(ISNUMBER(SEARCH("tag",Table3[[#This Row],[Notes]])), "Yes", "No")</f>
        <v>No</v>
      </c>
      <c r="Y998" s="17" t="str">
        <f>IF(Table3[[#This Row],[Column11]]="yes","tags included","Auto:")</f>
        <v>Auto:</v>
      </c>
      <c r="Z9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Row],[TagOrderMethod]]="Auto:",IF(U998&gt;0,U998,IF(COUNTBLANK(L998:S998)=8,"",(IF(Table3[[#This Row],[Column11]]&lt;&gt;"no",Table3[[#This Row],[Size]]*(SUM(Table3[[#This Row],[Date 1]:[Date 8]])),"")))),""))),(Table3[[#This Row],[Bundle]])),"")</f>
        <v/>
      </c>
      <c r="AB998" s="94" t="str">
        <f t="shared" si="16"/>
        <v/>
      </c>
      <c r="AC998" s="75"/>
      <c r="AD998" s="42"/>
      <c r="AE998" s="43"/>
      <c r="AF998" s="44"/>
      <c r="AG998" s="134" t="s">
        <v>21</v>
      </c>
      <c r="AH998" s="134" t="s">
        <v>21</v>
      </c>
      <c r="AI998" s="134" t="s">
        <v>21</v>
      </c>
      <c r="AJ998" s="134" t="s">
        <v>21</v>
      </c>
      <c r="AK998" s="134" t="s">
        <v>21</v>
      </c>
      <c r="AL998" s="134" t="s">
        <v>3121</v>
      </c>
      <c r="AM998" s="134" t="b">
        <f>IF(AND(Table3[[#This Row],[Column68]]=TRUE,COUNTBLANK(Table3[[#This Row],[Date 1]:[Date 8]])=8),TRUE,FALSE)</f>
        <v>0</v>
      </c>
      <c r="AN998" s="134" t="b">
        <f>COUNTIF(Table3[[#This Row],[512]:[51]],"yes")&gt;0</f>
        <v>0</v>
      </c>
      <c r="AO998" s="45" t="str">
        <f>IF(Table3[[#This Row],[512]]="yes",Table3[[#This Row],[Column1]],"")</f>
        <v/>
      </c>
      <c r="AP998" s="45" t="str">
        <f>IF(Table3[[#This Row],[250]]="yes",Table3[[#This Row],[Column1.5]],"")</f>
        <v/>
      </c>
      <c r="AQ998" s="45" t="str">
        <f>IF(Table3[[#This Row],[288]]="yes",Table3[[#This Row],[Column2]],"")</f>
        <v/>
      </c>
      <c r="AR998" s="45" t="str">
        <f>IF(Table3[[#This Row],[144]]="yes",Table3[[#This Row],[Column3]],"")</f>
        <v/>
      </c>
      <c r="AS998" s="45" t="str">
        <f>IF(Table3[[#This Row],[26]]="yes",Table3[[#This Row],[Column4]],"")</f>
        <v/>
      </c>
      <c r="AT998" s="45" t="str">
        <f>IF(Table3[[#This Row],[51]]="yes",Table3[[#This Row],[Column5]],"")</f>
        <v/>
      </c>
      <c r="AU998" s="29" t="str">
        <f>IF(COUNTBLANK(Table3[[#This Row],[Date 1]:[Date 8]])=7,IF(Table3[[#This Row],[Column9]]&lt;&gt;"",IF(SUM(L998:S998)&lt;&gt;0,Table3[[#This Row],[Column9]],""),""),(SUBSTITUTE(TRIM(SUBSTITUTE(AO998&amp;","&amp;AP998&amp;","&amp;AQ998&amp;","&amp;AR998&amp;","&amp;AS998&amp;","&amp;AT998&amp;",",","," "))," ",", ")))</f>
        <v/>
      </c>
      <c r="AV998" s="35" t="str">
        <f>IF(COUNTBLANK(L998:AC998)&lt;&gt;13,IF(Table3[[#This Row],[Comments]]="Please order in multiples of 20. Minimum order of 100.",IF(COUNTBLANK(Table3[[#This Row],[Date 1]:[Order]])=12,"",1),1),IF(OR(F998="yes",G998="yes",H998="yes",I998="yes",J998="yes",K998="yes"="yes"),1,""))</f>
        <v/>
      </c>
    </row>
    <row r="999" spans="2:48" ht="36" thickBot="1" x14ac:dyDescent="0.4">
      <c r="B999" s="164">
        <v>1785</v>
      </c>
      <c r="C999" s="16" t="s">
        <v>3370</v>
      </c>
      <c r="D999" s="32" t="s">
        <v>3426</v>
      </c>
      <c r="E999" s="118"/>
      <c r="F999" s="119" t="s">
        <v>21</v>
      </c>
      <c r="G999" s="30" t="s">
        <v>21</v>
      </c>
      <c r="H999" s="30" t="s">
        <v>21</v>
      </c>
      <c r="I999" s="30" t="s">
        <v>21</v>
      </c>
      <c r="J999" s="30" t="s">
        <v>21</v>
      </c>
      <c r="K999" s="30" t="s">
        <v>128</v>
      </c>
      <c r="L999" s="22"/>
      <c r="M999" s="20"/>
      <c r="N999" s="20"/>
      <c r="O999" s="20"/>
      <c r="P999" s="20"/>
      <c r="Q999" s="20"/>
      <c r="R999" s="20"/>
      <c r="S999" s="120"/>
      <c r="T999" s="181" t="str">
        <f>Table3[[#This Row],[Column12]]</f>
        <v>Auto:</v>
      </c>
      <c r="U999" s="25"/>
      <c r="V999" s="51" t="str">
        <f>IF(Table3[[#This Row],[TagOrderMethod]]="Ratio:","plants per 1 tag",IF(Table3[[#This Row],[TagOrderMethod]]="tags included","",IF(Table3[[#This Row],[TagOrderMethod]]="Qty:","tags",IF(Table3[[#This Row],[TagOrderMethod]]="Auto:",IF(U999&lt;&gt;"","tags","")))))</f>
        <v/>
      </c>
      <c r="W999" s="17">
        <v>50</v>
      </c>
      <c r="X999" s="17" t="str">
        <f>IF(ISNUMBER(SEARCH("tag",Table3[[#This Row],[Notes]])), "Yes", "No")</f>
        <v>No</v>
      </c>
      <c r="Y999" s="17" t="str">
        <f>IF(Table3[[#This Row],[Column11]]="yes","tags included","Auto:")</f>
        <v>Auto:</v>
      </c>
      <c r="Z9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Row],[TagOrderMethod]]="Auto:",IF(U999&gt;0,U999,IF(COUNTBLANK(L999:S999)=8,"",(IF(Table3[[#This Row],[Column11]]&lt;&gt;"no",Table3[[#This Row],[Size]]*(SUM(Table3[[#This Row],[Date 1]:[Date 8]])),"")))),""))),(Table3[[#This Row],[Bundle]])),"")</f>
        <v/>
      </c>
      <c r="AB999" s="94" t="str">
        <f t="shared" si="16"/>
        <v/>
      </c>
      <c r="AC999" s="75"/>
      <c r="AD999" s="42"/>
      <c r="AE999" s="43"/>
      <c r="AF999" s="44"/>
      <c r="AG999" s="134" t="s">
        <v>21</v>
      </c>
      <c r="AH999" s="134" t="s">
        <v>21</v>
      </c>
      <c r="AI999" s="134" t="s">
        <v>21</v>
      </c>
      <c r="AJ999" s="134" t="s">
        <v>21</v>
      </c>
      <c r="AK999" s="134" t="s">
        <v>21</v>
      </c>
      <c r="AL999" s="134" t="s">
        <v>3122</v>
      </c>
      <c r="AM999" s="134" t="b">
        <f>IF(AND(Table3[[#This Row],[Column68]]=TRUE,COUNTBLANK(Table3[[#This Row],[Date 1]:[Date 8]])=8),TRUE,FALSE)</f>
        <v>0</v>
      </c>
      <c r="AN999" s="134" t="b">
        <f>COUNTIF(Table3[[#This Row],[512]:[51]],"yes")&gt;0</f>
        <v>0</v>
      </c>
      <c r="AO999" s="45" t="str">
        <f>IF(Table3[[#This Row],[512]]="yes",Table3[[#This Row],[Column1]],"")</f>
        <v/>
      </c>
      <c r="AP999" s="45" t="str">
        <f>IF(Table3[[#This Row],[250]]="yes",Table3[[#This Row],[Column1.5]],"")</f>
        <v/>
      </c>
      <c r="AQ999" s="45" t="str">
        <f>IF(Table3[[#This Row],[288]]="yes",Table3[[#This Row],[Column2]],"")</f>
        <v/>
      </c>
      <c r="AR999" s="45" t="str">
        <f>IF(Table3[[#This Row],[144]]="yes",Table3[[#This Row],[Column3]],"")</f>
        <v/>
      </c>
      <c r="AS999" s="45" t="str">
        <f>IF(Table3[[#This Row],[26]]="yes",Table3[[#This Row],[Column4]],"")</f>
        <v/>
      </c>
      <c r="AT999" s="45" t="str">
        <f>IF(Table3[[#This Row],[51]]="yes",Table3[[#This Row],[Column5]],"")</f>
        <v/>
      </c>
      <c r="AU999" s="29" t="str">
        <f>IF(COUNTBLANK(Table3[[#This Row],[Date 1]:[Date 8]])=7,IF(Table3[[#This Row],[Column9]]&lt;&gt;"",IF(SUM(L999:S999)&lt;&gt;0,Table3[[#This Row],[Column9]],""),""),(SUBSTITUTE(TRIM(SUBSTITUTE(AO999&amp;","&amp;AP999&amp;","&amp;AQ999&amp;","&amp;AR999&amp;","&amp;AS999&amp;","&amp;AT999&amp;",",","," "))," ",", ")))</f>
        <v/>
      </c>
      <c r="AV999" s="35" t="str">
        <f>IF(COUNTBLANK(L999:AC999)&lt;&gt;13,IF(Table3[[#This Row],[Comments]]="Please order in multiples of 20. Minimum order of 100.",IF(COUNTBLANK(Table3[[#This Row],[Date 1]:[Order]])=12,"",1),1),IF(OR(F999="yes",G999="yes",H999="yes",I999="yes",J999="yes",K999="yes"="yes"),1,""))</f>
        <v/>
      </c>
    </row>
    <row r="1000" spans="2:48" ht="36" thickBot="1" x14ac:dyDescent="0.4">
      <c r="B1000" s="164">
        <v>1790</v>
      </c>
      <c r="C1000" s="16" t="s">
        <v>3370</v>
      </c>
      <c r="D1000" s="32" t="s">
        <v>2403</v>
      </c>
      <c r="E1000" s="118"/>
      <c r="F1000" s="119" t="s">
        <v>21</v>
      </c>
      <c r="G1000" s="30" t="s">
        <v>21</v>
      </c>
      <c r="H1000" s="30" t="s">
        <v>21</v>
      </c>
      <c r="I1000" s="30" t="s">
        <v>21</v>
      </c>
      <c r="J1000" s="30" t="s">
        <v>21</v>
      </c>
      <c r="K1000" s="30" t="s">
        <v>128</v>
      </c>
      <c r="L1000" s="22"/>
      <c r="M1000" s="20"/>
      <c r="N1000" s="20"/>
      <c r="O1000" s="20"/>
      <c r="P1000" s="20"/>
      <c r="Q1000" s="20"/>
      <c r="R1000" s="20"/>
      <c r="S1000" s="120"/>
      <c r="T1000" s="181" t="str">
        <f>Table3[[#This Row],[Column12]]</f>
        <v>Auto:</v>
      </c>
      <c r="U1000" s="25"/>
      <c r="V1000" s="51" t="str">
        <f>IF(Table3[[#This Row],[TagOrderMethod]]="Ratio:","plants per 1 tag",IF(Table3[[#This Row],[TagOrderMethod]]="tags included","",IF(Table3[[#This Row],[TagOrderMethod]]="Qty:","tags",IF(Table3[[#This Row],[TagOrderMethod]]="Auto:",IF(U1000&lt;&gt;"","tags","")))))</f>
        <v/>
      </c>
      <c r="W1000" s="17">
        <v>50</v>
      </c>
      <c r="X1000" s="17" t="str">
        <f>IF(ISNUMBER(SEARCH("tag",Table3[[#This Row],[Notes]])), "Yes", "No")</f>
        <v>No</v>
      </c>
      <c r="Y1000" s="17" t="str">
        <f>IF(Table3[[#This Row],[Column11]]="yes","tags included","Auto:")</f>
        <v>Auto:</v>
      </c>
      <c r="Z10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Row],[TagOrderMethod]]="Auto:",IF(U1000&gt;0,U1000,IF(COUNTBLANK(L1000:S1000)=8,"",(IF(Table3[[#This Row],[Column11]]&lt;&gt;"no",Table3[[#This Row],[Size]]*(SUM(Table3[[#This Row],[Date 1]:[Date 8]])),"")))),""))),(Table3[[#This Row],[Bundle]])),"")</f>
        <v/>
      </c>
      <c r="AB1000" s="94" t="str">
        <f t="shared" si="16"/>
        <v/>
      </c>
      <c r="AC1000" s="75"/>
      <c r="AD1000" s="42"/>
      <c r="AE1000" s="43"/>
      <c r="AF1000" s="44"/>
      <c r="AG1000" s="134" t="s">
        <v>21</v>
      </c>
      <c r="AH1000" s="134" t="s">
        <v>21</v>
      </c>
      <c r="AI1000" s="134" t="s">
        <v>21</v>
      </c>
      <c r="AJ1000" s="134" t="s">
        <v>21</v>
      </c>
      <c r="AK1000" s="134" t="s">
        <v>21</v>
      </c>
      <c r="AL1000" s="134" t="s">
        <v>3123</v>
      </c>
      <c r="AM1000" s="134" t="b">
        <f>IF(AND(Table3[[#This Row],[Column68]]=TRUE,COUNTBLANK(Table3[[#This Row],[Date 1]:[Date 8]])=8),TRUE,FALSE)</f>
        <v>0</v>
      </c>
      <c r="AN1000" s="134" t="b">
        <f>COUNTIF(Table3[[#This Row],[512]:[51]],"yes")&gt;0</f>
        <v>0</v>
      </c>
      <c r="AO1000" s="45" t="str">
        <f>IF(Table3[[#This Row],[512]]="yes",Table3[[#This Row],[Column1]],"")</f>
        <v/>
      </c>
      <c r="AP1000" s="45" t="str">
        <f>IF(Table3[[#This Row],[250]]="yes",Table3[[#This Row],[Column1.5]],"")</f>
        <v/>
      </c>
      <c r="AQ1000" s="45" t="str">
        <f>IF(Table3[[#This Row],[288]]="yes",Table3[[#This Row],[Column2]],"")</f>
        <v/>
      </c>
      <c r="AR1000" s="45" t="str">
        <f>IF(Table3[[#This Row],[144]]="yes",Table3[[#This Row],[Column3]],"")</f>
        <v/>
      </c>
      <c r="AS1000" s="45" t="str">
        <f>IF(Table3[[#This Row],[26]]="yes",Table3[[#This Row],[Column4]],"")</f>
        <v/>
      </c>
      <c r="AT1000" s="45" t="str">
        <f>IF(Table3[[#This Row],[51]]="yes",Table3[[#This Row],[Column5]],"")</f>
        <v/>
      </c>
      <c r="AU1000" s="29" t="str">
        <f>IF(COUNTBLANK(Table3[[#This Row],[Date 1]:[Date 8]])=7,IF(Table3[[#This Row],[Column9]]&lt;&gt;"",IF(SUM(L1000:S1000)&lt;&gt;0,Table3[[#This Row],[Column9]],""),""),(SUBSTITUTE(TRIM(SUBSTITUTE(AO1000&amp;","&amp;AP1000&amp;","&amp;AQ1000&amp;","&amp;AR1000&amp;","&amp;AS1000&amp;","&amp;AT1000&amp;",",","," "))," ",", ")))</f>
        <v/>
      </c>
      <c r="AV1000" s="35" t="str">
        <f>IF(COUNTBLANK(L1000:AC1000)&lt;&gt;13,IF(Table3[[#This Row],[Comments]]="Please order in multiples of 20. Minimum order of 100.",IF(COUNTBLANK(Table3[[#This Row],[Date 1]:[Order]])=12,"",1),1),IF(OR(F1000="yes",G1000="yes",H1000="yes",I1000="yes",J1000="yes",K1000="yes"="yes"),1,""))</f>
        <v/>
      </c>
    </row>
    <row r="1001" spans="2:48" ht="36" thickBot="1" x14ac:dyDescent="0.4">
      <c r="B1001" s="164">
        <v>1792</v>
      </c>
      <c r="C1001" s="16" t="s">
        <v>3370</v>
      </c>
      <c r="D1001" s="32" t="s">
        <v>3427</v>
      </c>
      <c r="E1001" s="118"/>
      <c r="F1001" s="119" t="s">
        <v>21</v>
      </c>
      <c r="G1001" s="30" t="s">
        <v>21</v>
      </c>
      <c r="H1001" s="30" t="s">
        <v>21</v>
      </c>
      <c r="I1001" s="30" t="s">
        <v>21</v>
      </c>
      <c r="J1001" s="30" t="s">
        <v>21</v>
      </c>
      <c r="K1001" s="30" t="s">
        <v>128</v>
      </c>
      <c r="L1001" s="22"/>
      <c r="M1001" s="20"/>
      <c r="N1001" s="20"/>
      <c r="O1001" s="20"/>
      <c r="P1001" s="20"/>
      <c r="Q1001" s="20"/>
      <c r="R1001" s="20"/>
      <c r="S1001" s="120"/>
      <c r="T1001" s="181" t="str">
        <f>Table3[[#This Row],[Column12]]</f>
        <v>Auto:</v>
      </c>
      <c r="U1001" s="25"/>
      <c r="V1001" s="51" t="str">
        <f>IF(Table3[[#This Row],[TagOrderMethod]]="Ratio:","plants per 1 tag",IF(Table3[[#This Row],[TagOrderMethod]]="tags included","",IF(Table3[[#This Row],[TagOrderMethod]]="Qty:","tags",IF(Table3[[#This Row],[TagOrderMethod]]="Auto:",IF(U1001&lt;&gt;"","tags","")))))</f>
        <v/>
      </c>
      <c r="W1001" s="17">
        <v>50</v>
      </c>
      <c r="X1001" s="17" t="str">
        <f>IF(ISNUMBER(SEARCH("tag",Table3[[#This Row],[Notes]])), "Yes", "No")</f>
        <v>No</v>
      </c>
      <c r="Y1001" s="17" t="str">
        <f>IF(Table3[[#This Row],[Column11]]="yes","tags included","Auto:")</f>
        <v>Auto:</v>
      </c>
      <c r="Z10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Row],[TagOrderMethod]]="Auto:",IF(U1001&gt;0,U1001,IF(COUNTBLANK(L1001:S1001)=8,"",(IF(Table3[[#This Row],[Column11]]&lt;&gt;"no",Table3[[#This Row],[Size]]*(SUM(Table3[[#This Row],[Date 1]:[Date 8]])),"")))),""))),(Table3[[#This Row],[Bundle]])),"")</f>
        <v/>
      </c>
      <c r="AB1001" s="94" t="str">
        <f t="shared" si="16"/>
        <v/>
      </c>
      <c r="AC1001" s="75"/>
      <c r="AD1001" s="42"/>
      <c r="AE1001" s="43"/>
      <c r="AF1001" s="44"/>
      <c r="AG1001" s="134" t="s">
        <v>21</v>
      </c>
      <c r="AH1001" s="134" t="s">
        <v>21</v>
      </c>
      <c r="AI1001" s="134" t="s">
        <v>21</v>
      </c>
      <c r="AJ1001" s="134" t="s">
        <v>21</v>
      </c>
      <c r="AK1001" s="134" t="s">
        <v>21</v>
      </c>
      <c r="AL1001" s="134" t="s">
        <v>5405</v>
      </c>
      <c r="AM1001" s="134" t="b">
        <f>IF(AND(Table3[[#This Row],[Column68]]=TRUE,COUNTBLANK(Table3[[#This Row],[Date 1]:[Date 8]])=8),TRUE,FALSE)</f>
        <v>0</v>
      </c>
      <c r="AN1001" s="134" t="b">
        <f>COUNTIF(Table3[[#This Row],[512]:[51]],"yes")&gt;0</f>
        <v>0</v>
      </c>
      <c r="AO1001" s="45" t="str">
        <f>IF(Table3[[#This Row],[512]]="yes",Table3[[#This Row],[Column1]],"")</f>
        <v/>
      </c>
      <c r="AP1001" s="45" t="str">
        <f>IF(Table3[[#This Row],[250]]="yes",Table3[[#This Row],[Column1.5]],"")</f>
        <v/>
      </c>
      <c r="AQ1001" s="45" t="str">
        <f>IF(Table3[[#This Row],[288]]="yes",Table3[[#This Row],[Column2]],"")</f>
        <v/>
      </c>
      <c r="AR1001" s="45" t="str">
        <f>IF(Table3[[#This Row],[144]]="yes",Table3[[#This Row],[Column3]],"")</f>
        <v/>
      </c>
      <c r="AS1001" s="45" t="str">
        <f>IF(Table3[[#This Row],[26]]="yes",Table3[[#This Row],[Column4]],"")</f>
        <v/>
      </c>
      <c r="AT1001" s="45" t="str">
        <f>IF(Table3[[#This Row],[51]]="yes",Table3[[#This Row],[Column5]],"")</f>
        <v/>
      </c>
      <c r="AU1001" s="29" t="str">
        <f>IF(COUNTBLANK(Table3[[#This Row],[Date 1]:[Date 8]])=7,IF(Table3[[#This Row],[Column9]]&lt;&gt;"",IF(SUM(L1001:S1001)&lt;&gt;0,Table3[[#This Row],[Column9]],""),""),(SUBSTITUTE(TRIM(SUBSTITUTE(AO1001&amp;","&amp;AP1001&amp;","&amp;AQ1001&amp;","&amp;AR1001&amp;","&amp;AS1001&amp;","&amp;AT1001&amp;",",","," "))," ",", ")))</f>
        <v/>
      </c>
      <c r="AV1001" s="35" t="str">
        <f>IF(COUNTBLANK(L1001:AC1001)&lt;&gt;13,IF(Table3[[#This Row],[Comments]]="Please order in multiples of 20. Minimum order of 100.",IF(COUNTBLANK(Table3[[#This Row],[Date 1]:[Order]])=12,"",1),1),IF(OR(F1001="yes",G1001="yes",H1001="yes",I1001="yes",J1001="yes",K1001="yes"="yes"),1,""))</f>
        <v/>
      </c>
    </row>
    <row r="1002" spans="2:48" ht="36" thickBot="1" x14ac:dyDescent="0.4">
      <c r="B1002" s="164">
        <v>1795</v>
      </c>
      <c r="C1002" s="16" t="s">
        <v>3370</v>
      </c>
      <c r="D1002" s="32" t="s">
        <v>2404</v>
      </c>
      <c r="E1002" s="118"/>
      <c r="F1002" s="119" t="s">
        <v>21</v>
      </c>
      <c r="G1002" s="30" t="s">
        <v>21</v>
      </c>
      <c r="H1002" s="30" t="s">
        <v>21</v>
      </c>
      <c r="I1002" s="30" t="s">
        <v>21</v>
      </c>
      <c r="J1002" s="30" t="s">
        <v>21</v>
      </c>
      <c r="K1002" s="30" t="s">
        <v>128</v>
      </c>
      <c r="L1002" s="22"/>
      <c r="M1002" s="20"/>
      <c r="N1002" s="20"/>
      <c r="O1002" s="20"/>
      <c r="P1002" s="20"/>
      <c r="Q1002" s="20"/>
      <c r="R1002" s="20"/>
      <c r="S1002" s="120"/>
      <c r="T1002" s="181" t="str">
        <f>Table3[[#This Row],[Column12]]</f>
        <v>Auto:</v>
      </c>
      <c r="U1002" s="25"/>
      <c r="V1002" s="51" t="str">
        <f>IF(Table3[[#This Row],[TagOrderMethod]]="Ratio:","plants per 1 tag",IF(Table3[[#This Row],[TagOrderMethod]]="tags included","",IF(Table3[[#This Row],[TagOrderMethod]]="Qty:","tags",IF(Table3[[#This Row],[TagOrderMethod]]="Auto:",IF(U1002&lt;&gt;"","tags","")))))</f>
        <v/>
      </c>
      <c r="W1002" s="17">
        <v>50</v>
      </c>
      <c r="X1002" s="17" t="str">
        <f>IF(ISNUMBER(SEARCH("tag",Table3[[#This Row],[Notes]])), "Yes", "No")</f>
        <v>No</v>
      </c>
      <c r="Y1002" s="17" t="str">
        <f>IF(Table3[[#This Row],[Column11]]="yes","tags included","Auto:")</f>
        <v>Auto:</v>
      </c>
      <c r="Z10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Row],[TagOrderMethod]]="Auto:",IF(U1002&gt;0,U1002,IF(COUNTBLANK(L1002:S1002)=8,"",(IF(Table3[[#This Row],[Column11]]&lt;&gt;"no",Table3[[#This Row],[Size]]*(SUM(Table3[[#This Row],[Date 1]:[Date 8]])),"")))),""))),(Table3[[#This Row],[Bundle]])),"")</f>
        <v/>
      </c>
      <c r="AB1002" s="94" t="str">
        <f t="shared" si="16"/>
        <v/>
      </c>
      <c r="AC1002" s="75"/>
      <c r="AD1002" s="42"/>
      <c r="AE1002" s="43"/>
      <c r="AF1002" s="44"/>
      <c r="AG1002" s="134" t="s">
        <v>21</v>
      </c>
      <c r="AH1002" s="134" t="s">
        <v>21</v>
      </c>
      <c r="AI1002" s="134" t="s">
        <v>21</v>
      </c>
      <c r="AJ1002" s="134" t="s">
        <v>21</v>
      </c>
      <c r="AK1002" s="134" t="s">
        <v>21</v>
      </c>
      <c r="AL1002" s="134" t="s">
        <v>3124</v>
      </c>
      <c r="AM1002" s="134" t="b">
        <f>IF(AND(Table3[[#This Row],[Column68]]=TRUE,COUNTBLANK(Table3[[#This Row],[Date 1]:[Date 8]])=8),TRUE,FALSE)</f>
        <v>0</v>
      </c>
      <c r="AN1002" s="134" t="b">
        <f>COUNTIF(Table3[[#This Row],[512]:[51]],"yes")&gt;0</f>
        <v>0</v>
      </c>
      <c r="AO1002" s="45" t="str">
        <f>IF(Table3[[#This Row],[512]]="yes",Table3[[#This Row],[Column1]],"")</f>
        <v/>
      </c>
      <c r="AP1002" s="45" t="str">
        <f>IF(Table3[[#This Row],[250]]="yes",Table3[[#This Row],[Column1.5]],"")</f>
        <v/>
      </c>
      <c r="AQ1002" s="45" t="str">
        <f>IF(Table3[[#This Row],[288]]="yes",Table3[[#This Row],[Column2]],"")</f>
        <v/>
      </c>
      <c r="AR1002" s="45" t="str">
        <f>IF(Table3[[#This Row],[144]]="yes",Table3[[#This Row],[Column3]],"")</f>
        <v/>
      </c>
      <c r="AS1002" s="45" t="str">
        <f>IF(Table3[[#This Row],[26]]="yes",Table3[[#This Row],[Column4]],"")</f>
        <v/>
      </c>
      <c r="AT1002" s="45" t="str">
        <f>IF(Table3[[#This Row],[51]]="yes",Table3[[#This Row],[Column5]],"")</f>
        <v/>
      </c>
      <c r="AU1002" s="29" t="str">
        <f>IF(COUNTBLANK(Table3[[#This Row],[Date 1]:[Date 8]])=7,IF(Table3[[#This Row],[Column9]]&lt;&gt;"",IF(SUM(L1002:S1002)&lt;&gt;0,Table3[[#This Row],[Column9]],""),""),(SUBSTITUTE(TRIM(SUBSTITUTE(AO1002&amp;","&amp;AP1002&amp;","&amp;AQ1002&amp;","&amp;AR1002&amp;","&amp;AS1002&amp;","&amp;AT1002&amp;",",","," "))," ",", ")))</f>
        <v/>
      </c>
      <c r="AV1002" s="35" t="str">
        <f>IF(COUNTBLANK(L1002:AC1002)&lt;&gt;13,IF(Table3[[#This Row],[Comments]]="Please order in multiples of 20. Minimum order of 100.",IF(COUNTBLANK(Table3[[#This Row],[Date 1]:[Order]])=12,"",1),1),IF(OR(F1002="yes",G1002="yes",H1002="yes",I1002="yes",J1002="yes",K1002="yes"="yes"),1,""))</f>
        <v/>
      </c>
    </row>
    <row r="1003" spans="2:48" ht="36" thickBot="1" x14ac:dyDescent="0.4">
      <c r="B1003" s="164">
        <v>1800</v>
      </c>
      <c r="C1003" s="16" t="s">
        <v>3370</v>
      </c>
      <c r="D1003" s="32" t="s">
        <v>3428</v>
      </c>
      <c r="E1003" s="118"/>
      <c r="F1003" s="119" t="s">
        <v>21</v>
      </c>
      <c r="G1003" s="30" t="s">
        <v>21</v>
      </c>
      <c r="H1003" s="30" t="s">
        <v>21</v>
      </c>
      <c r="I1003" s="30" t="s">
        <v>21</v>
      </c>
      <c r="J1003" s="30" t="s">
        <v>21</v>
      </c>
      <c r="K1003" s="30" t="s">
        <v>128</v>
      </c>
      <c r="L1003" s="22"/>
      <c r="M1003" s="20"/>
      <c r="N1003" s="20"/>
      <c r="O1003" s="20"/>
      <c r="P1003" s="20"/>
      <c r="Q1003" s="20"/>
      <c r="R1003" s="20"/>
      <c r="S1003" s="120"/>
      <c r="T1003" s="181" t="str">
        <f>Table3[[#This Row],[Column12]]</f>
        <v>Auto:</v>
      </c>
      <c r="U1003" s="25"/>
      <c r="V1003" s="51" t="str">
        <f>IF(Table3[[#This Row],[TagOrderMethod]]="Ratio:","plants per 1 tag",IF(Table3[[#This Row],[TagOrderMethod]]="tags included","",IF(Table3[[#This Row],[TagOrderMethod]]="Qty:","tags",IF(Table3[[#This Row],[TagOrderMethod]]="Auto:",IF(U1003&lt;&gt;"","tags","")))))</f>
        <v/>
      </c>
      <c r="W1003" s="17">
        <v>50</v>
      </c>
      <c r="X1003" s="17" t="str">
        <f>IF(ISNUMBER(SEARCH("tag",Table3[[#This Row],[Notes]])), "Yes", "No")</f>
        <v>No</v>
      </c>
      <c r="Y1003" s="17" t="str">
        <f>IF(Table3[[#This Row],[Column11]]="yes","tags included","Auto:")</f>
        <v>Auto:</v>
      </c>
      <c r="Z10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Row],[TagOrderMethod]]="Auto:",IF(U1003&gt;0,U1003,IF(COUNTBLANK(L1003:S1003)=8,"",(IF(Table3[[#This Row],[Column11]]&lt;&gt;"no",Table3[[#This Row],[Size]]*(SUM(Table3[[#This Row],[Date 1]:[Date 8]])),"")))),""))),(Table3[[#This Row],[Bundle]])),"")</f>
        <v/>
      </c>
      <c r="AB1003" s="94" t="str">
        <f t="shared" si="16"/>
        <v/>
      </c>
      <c r="AC1003" s="75"/>
      <c r="AD1003" s="42"/>
      <c r="AE1003" s="43"/>
      <c r="AF1003" s="44"/>
      <c r="AG1003" s="134" t="s">
        <v>21</v>
      </c>
      <c r="AH1003" s="134" t="s">
        <v>21</v>
      </c>
      <c r="AI1003" s="134" t="s">
        <v>21</v>
      </c>
      <c r="AJ1003" s="134" t="s">
        <v>21</v>
      </c>
      <c r="AK1003" s="134" t="s">
        <v>21</v>
      </c>
      <c r="AL1003" s="134" t="s">
        <v>319</v>
      </c>
      <c r="AM1003" s="134" t="b">
        <f>IF(AND(Table3[[#This Row],[Column68]]=TRUE,COUNTBLANK(Table3[[#This Row],[Date 1]:[Date 8]])=8),TRUE,FALSE)</f>
        <v>0</v>
      </c>
      <c r="AN1003" s="134" t="b">
        <f>COUNTIF(Table3[[#This Row],[512]:[51]],"yes")&gt;0</f>
        <v>0</v>
      </c>
      <c r="AO1003" s="45" t="str">
        <f>IF(Table3[[#This Row],[512]]="yes",Table3[[#This Row],[Column1]],"")</f>
        <v/>
      </c>
      <c r="AP1003" s="45" t="str">
        <f>IF(Table3[[#This Row],[250]]="yes",Table3[[#This Row],[Column1.5]],"")</f>
        <v/>
      </c>
      <c r="AQ1003" s="45" t="str">
        <f>IF(Table3[[#This Row],[288]]="yes",Table3[[#This Row],[Column2]],"")</f>
        <v/>
      </c>
      <c r="AR1003" s="45" t="str">
        <f>IF(Table3[[#This Row],[144]]="yes",Table3[[#This Row],[Column3]],"")</f>
        <v/>
      </c>
      <c r="AS1003" s="45" t="str">
        <f>IF(Table3[[#This Row],[26]]="yes",Table3[[#This Row],[Column4]],"")</f>
        <v/>
      </c>
      <c r="AT1003" s="45" t="str">
        <f>IF(Table3[[#This Row],[51]]="yes",Table3[[#This Row],[Column5]],"")</f>
        <v/>
      </c>
      <c r="AU1003" s="29" t="str">
        <f>IF(COUNTBLANK(Table3[[#This Row],[Date 1]:[Date 8]])=7,IF(Table3[[#This Row],[Column9]]&lt;&gt;"",IF(SUM(L1003:S1003)&lt;&gt;0,Table3[[#This Row],[Column9]],""),""),(SUBSTITUTE(TRIM(SUBSTITUTE(AO1003&amp;","&amp;AP1003&amp;","&amp;AQ1003&amp;","&amp;AR1003&amp;","&amp;AS1003&amp;","&amp;AT1003&amp;",",","," "))," ",", ")))</f>
        <v/>
      </c>
      <c r="AV1003" s="35" t="str">
        <f>IF(COUNTBLANK(L1003:AC1003)&lt;&gt;13,IF(Table3[[#This Row],[Comments]]="Please order in multiples of 20. Minimum order of 100.",IF(COUNTBLANK(Table3[[#This Row],[Date 1]:[Order]])=12,"",1),1),IF(OR(F1003="yes",G1003="yes",H1003="yes",I1003="yes",J1003="yes",K1003="yes"="yes"),1,""))</f>
        <v/>
      </c>
    </row>
    <row r="1004" spans="2:48" ht="36" thickBot="1" x14ac:dyDescent="0.4">
      <c r="B1004" s="164">
        <v>1810</v>
      </c>
      <c r="C1004" s="16" t="s">
        <v>3370</v>
      </c>
      <c r="D1004" s="32" t="s">
        <v>3429</v>
      </c>
      <c r="E1004" s="118"/>
      <c r="F1004" s="119" t="s">
        <v>21</v>
      </c>
      <c r="G1004" s="30" t="s">
        <v>21</v>
      </c>
      <c r="H1004" s="30" t="s">
        <v>21</v>
      </c>
      <c r="I1004" s="30" t="s">
        <v>21</v>
      </c>
      <c r="J1004" s="30" t="s">
        <v>21</v>
      </c>
      <c r="K1004" s="30" t="s">
        <v>128</v>
      </c>
      <c r="L1004" s="22"/>
      <c r="M1004" s="20"/>
      <c r="N1004" s="20"/>
      <c r="O1004" s="20"/>
      <c r="P1004" s="20"/>
      <c r="Q1004" s="20"/>
      <c r="R1004" s="20"/>
      <c r="S1004" s="120"/>
      <c r="T1004" s="181" t="str">
        <f>Table3[[#This Row],[Column12]]</f>
        <v>Auto:</v>
      </c>
      <c r="U1004" s="25"/>
      <c r="V1004" s="51" t="str">
        <f>IF(Table3[[#This Row],[TagOrderMethod]]="Ratio:","plants per 1 tag",IF(Table3[[#This Row],[TagOrderMethod]]="tags included","",IF(Table3[[#This Row],[TagOrderMethod]]="Qty:","tags",IF(Table3[[#This Row],[TagOrderMethod]]="Auto:",IF(U1004&lt;&gt;"","tags","")))))</f>
        <v/>
      </c>
      <c r="W1004" s="17">
        <v>50</v>
      </c>
      <c r="X1004" s="17" t="str">
        <f>IF(ISNUMBER(SEARCH("tag",Table3[[#This Row],[Notes]])), "Yes", "No")</f>
        <v>No</v>
      </c>
      <c r="Y1004" s="17" t="str">
        <f>IF(Table3[[#This Row],[Column11]]="yes","tags included","Auto:")</f>
        <v>Auto:</v>
      </c>
      <c r="Z10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Row],[TagOrderMethod]]="Auto:",IF(U1004&gt;0,U1004,IF(COUNTBLANK(L1004:S1004)=8,"",(IF(Table3[[#This Row],[Column11]]&lt;&gt;"no",Table3[[#This Row],[Size]]*(SUM(Table3[[#This Row],[Date 1]:[Date 8]])),"")))),""))),(Table3[[#This Row],[Bundle]])),"")</f>
        <v/>
      </c>
      <c r="AB1004" s="94" t="str">
        <f t="shared" si="16"/>
        <v/>
      </c>
      <c r="AC1004" s="75"/>
      <c r="AD1004" s="42"/>
      <c r="AE1004" s="43"/>
      <c r="AF1004" s="44"/>
      <c r="AG1004" s="134" t="s">
        <v>21</v>
      </c>
      <c r="AH1004" s="134" t="s">
        <v>21</v>
      </c>
      <c r="AI1004" s="134" t="s">
        <v>21</v>
      </c>
      <c r="AJ1004" s="134" t="s">
        <v>21</v>
      </c>
      <c r="AK1004" s="134" t="s">
        <v>21</v>
      </c>
      <c r="AL1004" s="134" t="s">
        <v>2121</v>
      </c>
      <c r="AM1004" s="134" t="b">
        <f>IF(AND(Table3[[#This Row],[Column68]]=TRUE,COUNTBLANK(Table3[[#This Row],[Date 1]:[Date 8]])=8),TRUE,FALSE)</f>
        <v>0</v>
      </c>
      <c r="AN1004" s="134" t="b">
        <f>COUNTIF(Table3[[#This Row],[512]:[51]],"yes")&gt;0</f>
        <v>0</v>
      </c>
      <c r="AO1004" s="45" t="str">
        <f>IF(Table3[[#This Row],[512]]="yes",Table3[[#This Row],[Column1]],"")</f>
        <v/>
      </c>
      <c r="AP1004" s="45" t="str">
        <f>IF(Table3[[#This Row],[250]]="yes",Table3[[#This Row],[Column1.5]],"")</f>
        <v/>
      </c>
      <c r="AQ1004" s="45" t="str">
        <f>IF(Table3[[#This Row],[288]]="yes",Table3[[#This Row],[Column2]],"")</f>
        <v/>
      </c>
      <c r="AR1004" s="45" t="str">
        <f>IF(Table3[[#This Row],[144]]="yes",Table3[[#This Row],[Column3]],"")</f>
        <v/>
      </c>
      <c r="AS1004" s="45" t="str">
        <f>IF(Table3[[#This Row],[26]]="yes",Table3[[#This Row],[Column4]],"")</f>
        <v/>
      </c>
      <c r="AT1004" s="45" t="str">
        <f>IF(Table3[[#This Row],[51]]="yes",Table3[[#This Row],[Column5]],"")</f>
        <v/>
      </c>
      <c r="AU1004" s="29" t="str">
        <f>IF(COUNTBLANK(Table3[[#This Row],[Date 1]:[Date 8]])=7,IF(Table3[[#This Row],[Column9]]&lt;&gt;"",IF(SUM(L1004:S1004)&lt;&gt;0,Table3[[#This Row],[Column9]],""),""),(SUBSTITUTE(TRIM(SUBSTITUTE(AO1004&amp;","&amp;AP1004&amp;","&amp;AQ1004&amp;","&amp;AR1004&amp;","&amp;AS1004&amp;","&amp;AT1004&amp;",",","," "))," ",", ")))</f>
        <v/>
      </c>
      <c r="AV1004" s="35" t="str">
        <f>IF(COUNTBLANK(L1004:AC1004)&lt;&gt;13,IF(Table3[[#This Row],[Comments]]="Please order in multiples of 20. Minimum order of 100.",IF(COUNTBLANK(Table3[[#This Row],[Date 1]:[Order]])=12,"",1),1),IF(OR(F1004="yes",G1004="yes",H1004="yes",I1004="yes",J1004="yes",K1004="yes"="yes"),1,""))</f>
        <v/>
      </c>
    </row>
    <row r="1005" spans="2:48" ht="36" thickBot="1" x14ac:dyDescent="0.4">
      <c r="B1005" s="164">
        <v>1815</v>
      </c>
      <c r="C1005" s="16" t="s">
        <v>3370</v>
      </c>
      <c r="D1005" s="32" t="s">
        <v>3430</v>
      </c>
      <c r="E1005" s="118"/>
      <c r="F1005" s="119" t="s">
        <v>21</v>
      </c>
      <c r="G1005" s="30" t="s">
        <v>21</v>
      </c>
      <c r="H1005" s="30" t="s">
        <v>21</v>
      </c>
      <c r="I1005" s="30" t="s">
        <v>21</v>
      </c>
      <c r="J1005" s="30" t="s">
        <v>21</v>
      </c>
      <c r="K1005" s="30" t="s">
        <v>128</v>
      </c>
      <c r="L1005" s="22"/>
      <c r="M1005" s="20"/>
      <c r="N1005" s="20"/>
      <c r="O1005" s="20"/>
      <c r="P1005" s="20"/>
      <c r="Q1005" s="20"/>
      <c r="R1005" s="20"/>
      <c r="S1005" s="120"/>
      <c r="T1005" s="181" t="str">
        <f>Table3[[#This Row],[Column12]]</f>
        <v>Auto:</v>
      </c>
      <c r="U1005" s="25"/>
      <c r="V1005" s="51" t="str">
        <f>IF(Table3[[#This Row],[TagOrderMethod]]="Ratio:","plants per 1 tag",IF(Table3[[#This Row],[TagOrderMethod]]="tags included","",IF(Table3[[#This Row],[TagOrderMethod]]="Qty:","tags",IF(Table3[[#This Row],[TagOrderMethod]]="Auto:",IF(U1005&lt;&gt;"","tags","")))))</f>
        <v/>
      </c>
      <c r="W1005" s="17">
        <v>50</v>
      </c>
      <c r="X1005" s="17" t="str">
        <f>IF(ISNUMBER(SEARCH("tag",Table3[[#This Row],[Notes]])), "Yes", "No")</f>
        <v>No</v>
      </c>
      <c r="Y1005" s="17" t="str">
        <f>IF(Table3[[#This Row],[Column11]]="yes","tags included","Auto:")</f>
        <v>Auto:</v>
      </c>
      <c r="Z10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Row],[TagOrderMethod]]="Auto:",IF(U1005&gt;0,U1005,IF(COUNTBLANK(L1005:S1005)=8,"",(IF(Table3[[#This Row],[Column11]]&lt;&gt;"no",Table3[[#This Row],[Size]]*(SUM(Table3[[#This Row],[Date 1]:[Date 8]])),"")))),""))),(Table3[[#This Row],[Bundle]])),"")</f>
        <v/>
      </c>
      <c r="AB1005" s="94" t="str">
        <f t="shared" si="16"/>
        <v/>
      </c>
      <c r="AC1005" s="75"/>
      <c r="AD1005" s="42"/>
      <c r="AE1005" s="43"/>
      <c r="AF1005" s="44"/>
      <c r="AG1005" s="134" t="s">
        <v>21</v>
      </c>
      <c r="AH1005" s="134" t="s">
        <v>21</v>
      </c>
      <c r="AI1005" s="134" t="s">
        <v>21</v>
      </c>
      <c r="AJ1005" s="134" t="s">
        <v>21</v>
      </c>
      <c r="AK1005" s="134" t="s">
        <v>21</v>
      </c>
      <c r="AL1005" s="134" t="s">
        <v>5406</v>
      </c>
      <c r="AM1005" s="134" t="b">
        <f>IF(AND(Table3[[#This Row],[Column68]]=TRUE,COUNTBLANK(Table3[[#This Row],[Date 1]:[Date 8]])=8),TRUE,FALSE)</f>
        <v>0</v>
      </c>
      <c r="AN1005" s="134" t="b">
        <f>COUNTIF(Table3[[#This Row],[512]:[51]],"yes")&gt;0</f>
        <v>0</v>
      </c>
      <c r="AO1005" s="45" t="str">
        <f>IF(Table3[[#This Row],[512]]="yes",Table3[[#This Row],[Column1]],"")</f>
        <v/>
      </c>
      <c r="AP1005" s="45" t="str">
        <f>IF(Table3[[#This Row],[250]]="yes",Table3[[#This Row],[Column1.5]],"")</f>
        <v/>
      </c>
      <c r="AQ1005" s="45" t="str">
        <f>IF(Table3[[#This Row],[288]]="yes",Table3[[#This Row],[Column2]],"")</f>
        <v/>
      </c>
      <c r="AR1005" s="45" t="str">
        <f>IF(Table3[[#This Row],[144]]="yes",Table3[[#This Row],[Column3]],"")</f>
        <v/>
      </c>
      <c r="AS1005" s="45" t="str">
        <f>IF(Table3[[#This Row],[26]]="yes",Table3[[#This Row],[Column4]],"")</f>
        <v/>
      </c>
      <c r="AT1005" s="45" t="str">
        <f>IF(Table3[[#This Row],[51]]="yes",Table3[[#This Row],[Column5]],"")</f>
        <v/>
      </c>
      <c r="AU1005" s="29" t="str">
        <f>IF(COUNTBLANK(Table3[[#This Row],[Date 1]:[Date 8]])=7,IF(Table3[[#This Row],[Column9]]&lt;&gt;"",IF(SUM(L1005:S1005)&lt;&gt;0,Table3[[#This Row],[Column9]],""),""),(SUBSTITUTE(TRIM(SUBSTITUTE(AO1005&amp;","&amp;AP1005&amp;","&amp;AQ1005&amp;","&amp;AR1005&amp;","&amp;AS1005&amp;","&amp;AT1005&amp;",",","," "))," ",", ")))</f>
        <v/>
      </c>
      <c r="AV1005" s="35" t="str">
        <f>IF(COUNTBLANK(L1005:AC1005)&lt;&gt;13,IF(Table3[[#This Row],[Comments]]="Please order in multiples of 20. Minimum order of 100.",IF(COUNTBLANK(Table3[[#This Row],[Date 1]:[Order]])=12,"",1),1),IF(OR(F1005="yes",G1005="yes",H1005="yes",I1005="yes",J1005="yes",K1005="yes"="yes"),1,""))</f>
        <v/>
      </c>
    </row>
    <row r="1006" spans="2:48" ht="36" thickBot="1" x14ac:dyDescent="0.4">
      <c r="B1006" s="164">
        <v>1820</v>
      </c>
      <c r="C1006" s="16" t="s">
        <v>3370</v>
      </c>
      <c r="D1006" s="32" t="s">
        <v>3431</v>
      </c>
      <c r="E1006" s="118"/>
      <c r="F1006" s="119" t="s">
        <v>21</v>
      </c>
      <c r="G1006" s="30" t="s">
        <v>21</v>
      </c>
      <c r="H1006" s="30" t="s">
        <v>21</v>
      </c>
      <c r="I1006" s="30" t="s">
        <v>21</v>
      </c>
      <c r="J1006" s="30" t="s">
        <v>21</v>
      </c>
      <c r="K1006" s="30" t="s">
        <v>128</v>
      </c>
      <c r="L1006" s="22"/>
      <c r="M1006" s="20"/>
      <c r="N1006" s="20"/>
      <c r="O1006" s="20"/>
      <c r="P1006" s="20"/>
      <c r="Q1006" s="20"/>
      <c r="R1006" s="20"/>
      <c r="S1006" s="120"/>
      <c r="T1006" s="181" t="str">
        <f>Table3[[#This Row],[Column12]]</f>
        <v>Auto:</v>
      </c>
      <c r="U1006" s="25"/>
      <c r="V1006" s="51" t="str">
        <f>IF(Table3[[#This Row],[TagOrderMethod]]="Ratio:","plants per 1 tag",IF(Table3[[#This Row],[TagOrderMethod]]="tags included","",IF(Table3[[#This Row],[TagOrderMethod]]="Qty:","tags",IF(Table3[[#This Row],[TagOrderMethod]]="Auto:",IF(U1006&lt;&gt;"","tags","")))))</f>
        <v/>
      </c>
      <c r="W1006" s="17">
        <v>50</v>
      </c>
      <c r="X1006" s="17" t="str">
        <f>IF(ISNUMBER(SEARCH("tag",Table3[[#This Row],[Notes]])), "Yes", "No")</f>
        <v>No</v>
      </c>
      <c r="Y1006" s="17" t="str">
        <f>IF(Table3[[#This Row],[Column11]]="yes","tags included","Auto:")</f>
        <v>Auto:</v>
      </c>
      <c r="Z10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Row],[TagOrderMethod]]="Auto:",IF(U1006&gt;0,U1006,IF(COUNTBLANK(L1006:S1006)=8,"",(IF(Table3[[#This Row],[Column11]]&lt;&gt;"no",Table3[[#This Row],[Size]]*(SUM(Table3[[#This Row],[Date 1]:[Date 8]])),"")))),""))),(Table3[[#This Row],[Bundle]])),"")</f>
        <v/>
      </c>
      <c r="AB1006" s="94" t="str">
        <f t="shared" si="16"/>
        <v/>
      </c>
      <c r="AC1006" s="75"/>
      <c r="AD1006" s="42"/>
      <c r="AE1006" s="43"/>
      <c r="AF1006" s="44"/>
      <c r="AG1006" s="134" t="s">
        <v>21</v>
      </c>
      <c r="AH1006" s="134" t="s">
        <v>21</v>
      </c>
      <c r="AI1006" s="134" t="s">
        <v>21</v>
      </c>
      <c r="AJ1006" s="134" t="s">
        <v>21</v>
      </c>
      <c r="AK1006" s="134" t="s">
        <v>21</v>
      </c>
      <c r="AL1006" s="134" t="s">
        <v>5407</v>
      </c>
      <c r="AM1006" s="134" t="b">
        <f>IF(AND(Table3[[#This Row],[Column68]]=TRUE,COUNTBLANK(Table3[[#This Row],[Date 1]:[Date 8]])=8),TRUE,FALSE)</f>
        <v>0</v>
      </c>
      <c r="AN1006" s="134" t="b">
        <f>COUNTIF(Table3[[#This Row],[512]:[51]],"yes")&gt;0</f>
        <v>0</v>
      </c>
      <c r="AO1006" s="45" t="str">
        <f>IF(Table3[[#This Row],[512]]="yes",Table3[[#This Row],[Column1]],"")</f>
        <v/>
      </c>
      <c r="AP1006" s="45" t="str">
        <f>IF(Table3[[#This Row],[250]]="yes",Table3[[#This Row],[Column1.5]],"")</f>
        <v/>
      </c>
      <c r="AQ1006" s="45" t="str">
        <f>IF(Table3[[#This Row],[288]]="yes",Table3[[#This Row],[Column2]],"")</f>
        <v/>
      </c>
      <c r="AR1006" s="45" t="str">
        <f>IF(Table3[[#This Row],[144]]="yes",Table3[[#This Row],[Column3]],"")</f>
        <v/>
      </c>
      <c r="AS1006" s="45" t="str">
        <f>IF(Table3[[#This Row],[26]]="yes",Table3[[#This Row],[Column4]],"")</f>
        <v/>
      </c>
      <c r="AT1006" s="45" t="str">
        <f>IF(Table3[[#This Row],[51]]="yes",Table3[[#This Row],[Column5]],"")</f>
        <v/>
      </c>
      <c r="AU1006" s="29" t="str">
        <f>IF(COUNTBLANK(Table3[[#This Row],[Date 1]:[Date 8]])=7,IF(Table3[[#This Row],[Column9]]&lt;&gt;"",IF(SUM(L1006:S1006)&lt;&gt;0,Table3[[#This Row],[Column9]],""),""),(SUBSTITUTE(TRIM(SUBSTITUTE(AO1006&amp;","&amp;AP1006&amp;","&amp;AQ1006&amp;","&amp;AR1006&amp;","&amp;AS1006&amp;","&amp;AT1006&amp;",",","," "))," ",", ")))</f>
        <v/>
      </c>
      <c r="AV1006" s="35" t="str">
        <f>IF(COUNTBLANK(L1006:AC1006)&lt;&gt;13,IF(Table3[[#This Row],[Comments]]="Please order in multiples of 20. Minimum order of 100.",IF(COUNTBLANK(Table3[[#This Row],[Date 1]:[Order]])=12,"",1),1),IF(OR(F1006="yes",G1006="yes",H1006="yes",I1006="yes",J1006="yes",K1006="yes"="yes"),1,""))</f>
        <v/>
      </c>
    </row>
    <row r="1007" spans="2:48" ht="36" thickBot="1" x14ac:dyDescent="0.4">
      <c r="B1007" s="164">
        <v>1825</v>
      </c>
      <c r="C1007" s="16" t="s">
        <v>3370</v>
      </c>
      <c r="D1007" s="32" t="s">
        <v>3432</v>
      </c>
      <c r="E1007" s="118"/>
      <c r="F1007" s="119" t="s">
        <v>21</v>
      </c>
      <c r="G1007" s="30" t="s">
        <v>21</v>
      </c>
      <c r="H1007" s="30" t="s">
        <v>21</v>
      </c>
      <c r="I1007" s="30" t="s">
        <v>21</v>
      </c>
      <c r="J1007" s="30" t="s">
        <v>21</v>
      </c>
      <c r="K1007" s="30" t="s">
        <v>128</v>
      </c>
      <c r="L1007" s="22"/>
      <c r="M1007" s="20"/>
      <c r="N1007" s="20"/>
      <c r="O1007" s="20"/>
      <c r="P1007" s="20"/>
      <c r="Q1007" s="20"/>
      <c r="R1007" s="20"/>
      <c r="S1007" s="120"/>
      <c r="T1007" s="181" t="str">
        <f>Table3[[#This Row],[Column12]]</f>
        <v>Auto:</v>
      </c>
      <c r="U1007" s="25"/>
      <c r="V1007" s="51" t="str">
        <f>IF(Table3[[#This Row],[TagOrderMethod]]="Ratio:","plants per 1 tag",IF(Table3[[#This Row],[TagOrderMethod]]="tags included","",IF(Table3[[#This Row],[TagOrderMethod]]="Qty:","tags",IF(Table3[[#This Row],[TagOrderMethod]]="Auto:",IF(U1007&lt;&gt;"","tags","")))))</f>
        <v/>
      </c>
      <c r="W1007" s="17">
        <v>50</v>
      </c>
      <c r="X1007" s="17" t="str">
        <f>IF(ISNUMBER(SEARCH("tag",Table3[[#This Row],[Notes]])), "Yes", "No")</f>
        <v>No</v>
      </c>
      <c r="Y1007" s="17" t="str">
        <f>IF(Table3[[#This Row],[Column11]]="yes","tags included","Auto:")</f>
        <v>Auto:</v>
      </c>
      <c r="Z10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Row],[TagOrderMethod]]="Auto:",IF(U1007&gt;0,U1007,IF(COUNTBLANK(L1007:S1007)=8,"",(IF(Table3[[#This Row],[Column11]]&lt;&gt;"no",Table3[[#This Row],[Size]]*(SUM(Table3[[#This Row],[Date 1]:[Date 8]])),"")))),""))),(Table3[[#This Row],[Bundle]])),"")</f>
        <v/>
      </c>
      <c r="AB1007" s="94" t="str">
        <f t="shared" si="16"/>
        <v/>
      </c>
      <c r="AC1007" s="75"/>
      <c r="AD1007" s="42"/>
      <c r="AE1007" s="43"/>
      <c r="AF1007" s="44"/>
      <c r="AG1007" s="134" t="s">
        <v>21</v>
      </c>
      <c r="AH1007" s="134" t="s">
        <v>21</v>
      </c>
      <c r="AI1007" s="134" t="s">
        <v>21</v>
      </c>
      <c r="AJ1007" s="134" t="s">
        <v>21</v>
      </c>
      <c r="AK1007" s="134" t="s">
        <v>21</v>
      </c>
      <c r="AL1007" s="134" t="s">
        <v>5408</v>
      </c>
      <c r="AM1007" s="134" t="b">
        <f>IF(AND(Table3[[#This Row],[Column68]]=TRUE,COUNTBLANK(Table3[[#This Row],[Date 1]:[Date 8]])=8),TRUE,FALSE)</f>
        <v>0</v>
      </c>
      <c r="AN1007" s="134" t="b">
        <f>COUNTIF(Table3[[#This Row],[512]:[51]],"yes")&gt;0</f>
        <v>0</v>
      </c>
      <c r="AO1007" s="45" t="str">
        <f>IF(Table3[[#This Row],[512]]="yes",Table3[[#This Row],[Column1]],"")</f>
        <v/>
      </c>
      <c r="AP1007" s="45" t="str">
        <f>IF(Table3[[#This Row],[250]]="yes",Table3[[#This Row],[Column1.5]],"")</f>
        <v/>
      </c>
      <c r="AQ1007" s="45" t="str">
        <f>IF(Table3[[#This Row],[288]]="yes",Table3[[#This Row],[Column2]],"")</f>
        <v/>
      </c>
      <c r="AR1007" s="45" t="str">
        <f>IF(Table3[[#This Row],[144]]="yes",Table3[[#This Row],[Column3]],"")</f>
        <v/>
      </c>
      <c r="AS1007" s="45" t="str">
        <f>IF(Table3[[#This Row],[26]]="yes",Table3[[#This Row],[Column4]],"")</f>
        <v/>
      </c>
      <c r="AT1007" s="45" t="str">
        <f>IF(Table3[[#This Row],[51]]="yes",Table3[[#This Row],[Column5]],"")</f>
        <v/>
      </c>
      <c r="AU1007" s="29" t="str">
        <f>IF(COUNTBLANK(Table3[[#This Row],[Date 1]:[Date 8]])=7,IF(Table3[[#This Row],[Column9]]&lt;&gt;"",IF(SUM(L1007:S1007)&lt;&gt;0,Table3[[#This Row],[Column9]],""),""),(SUBSTITUTE(TRIM(SUBSTITUTE(AO1007&amp;","&amp;AP1007&amp;","&amp;AQ1007&amp;","&amp;AR1007&amp;","&amp;AS1007&amp;","&amp;AT1007&amp;",",","," "))," ",", ")))</f>
        <v/>
      </c>
      <c r="AV1007" s="35" t="str">
        <f>IF(COUNTBLANK(L1007:AC1007)&lt;&gt;13,IF(Table3[[#This Row],[Comments]]="Please order in multiples of 20. Minimum order of 100.",IF(COUNTBLANK(Table3[[#This Row],[Date 1]:[Order]])=12,"",1),1),IF(OR(F1007="yes",G1007="yes",H1007="yes",I1007="yes",J1007="yes",K1007="yes"="yes"),1,""))</f>
        <v/>
      </c>
    </row>
    <row r="1008" spans="2:48" ht="36" thickBot="1" x14ac:dyDescent="0.4">
      <c r="B1008" s="164">
        <v>1830</v>
      </c>
      <c r="C1008" s="16" t="s">
        <v>3370</v>
      </c>
      <c r="D1008" s="32" t="s">
        <v>3433</v>
      </c>
      <c r="E1008" s="118"/>
      <c r="F1008" s="119" t="s">
        <v>21</v>
      </c>
      <c r="G1008" s="30" t="s">
        <v>21</v>
      </c>
      <c r="H1008" s="30" t="s">
        <v>21</v>
      </c>
      <c r="I1008" s="30" t="s">
        <v>21</v>
      </c>
      <c r="J1008" s="30" t="s">
        <v>21</v>
      </c>
      <c r="K1008" s="30" t="s">
        <v>128</v>
      </c>
      <c r="L1008" s="22"/>
      <c r="M1008" s="20"/>
      <c r="N1008" s="20"/>
      <c r="O1008" s="20"/>
      <c r="P1008" s="20"/>
      <c r="Q1008" s="20"/>
      <c r="R1008" s="20"/>
      <c r="S1008" s="120"/>
      <c r="T1008" s="181" t="str">
        <f>Table3[[#This Row],[Column12]]</f>
        <v>Auto:</v>
      </c>
      <c r="U1008" s="25"/>
      <c r="V1008" s="51" t="str">
        <f>IF(Table3[[#This Row],[TagOrderMethod]]="Ratio:","plants per 1 tag",IF(Table3[[#This Row],[TagOrderMethod]]="tags included","",IF(Table3[[#This Row],[TagOrderMethod]]="Qty:","tags",IF(Table3[[#This Row],[TagOrderMethod]]="Auto:",IF(U1008&lt;&gt;"","tags","")))))</f>
        <v/>
      </c>
      <c r="W1008" s="17">
        <v>50</v>
      </c>
      <c r="X1008" s="17" t="str">
        <f>IF(ISNUMBER(SEARCH("tag",Table3[[#This Row],[Notes]])), "Yes", "No")</f>
        <v>No</v>
      </c>
      <c r="Y1008" s="17" t="str">
        <f>IF(Table3[[#This Row],[Column11]]="yes","tags included","Auto:")</f>
        <v>Auto:</v>
      </c>
      <c r="Z10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Row],[TagOrderMethod]]="Auto:",IF(U1008&gt;0,U1008,IF(COUNTBLANK(L1008:S1008)=8,"",(IF(Table3[[#This Row],[Column11]]&lt;&gt;"no",Table3[[#This Row],[Size]]*(SUM(Table3[[#This Row],[Date 1]:[Date 8]])),"")))),""))),(Table3[[#This Row],[Bundle]])),"")</f>
        <v/>
      </c>
      <c r="AB1008" s="94" t="str">
        <f t="shared" si="16"/>
        <v/>
      </c>
      <c r="AC1008" s="75"/>
      <c r="AD1008" s="42"/>
      <c r="AE1008" s="43"/>
      <c r="AF1008" s="44"/>
      <c r="AG1008" s="134" t="s">
        <v>21</v>
      </c>
      <c r="AH1008" s="134" t="s">
        <v>21</v>
      </c>
      <c r="AI1008" s="134" t="s">
        <v>21</v>
      </c>
      <c r="AJ1008" s="134" t="s">
        <v>21</v>
      </c>
      <c r="AK1008" s="134" t="s">
        <v>21</v>
      </c>
      <c r="AL1008" s="134" t="s">
        <v>318</v>
      </c>
      <c r="AM1008" s="134" t="b">
        <f>IF(AND(Table3[[#This Row],[Column68]]=TRUE,COUNTBLANK(Table3[[#This Row],[Date 1]:[Date 8]])=8),TRUE,FALSE)</f>
        <v>0</v>
      </c>
      <c r="AN1008" s="134" t="b">
        <f>COUNTIF(Table3[[#This Row],[512]:[51]],"yes")&gt;0</f>
        <v>0</v>
      </c>
      <c r="AO1008" s="45" t="str">
        <f>IF(Table3[[#This Row],[512]]="yes",Table3[[#This Row],[Column1]],"")</f>
        <v/>
      </c>
      <c r="AP1008" s="45" t="str">
        <f>IF(Table3[[#This Row],[250]]="yes",Table3[[#This Row],[Column1.5]],"")</f>
        <v/>
      </c>
      <c r="AQ1008" s="45" t="str">
        <f>IF(Table3[[#This Row],[288]]="yes",Table3[[#This Row],[Column2]],"")</f>
        <v/>
      </c>
      <c r="AR1008" s="45" t="str">
        <f>IF(Table3[[#This Row],[144]]="yes",Table3[[#This Row],[Column3]],"")</f>
        <v/>
      </c>
      <c r="AS1008" s="45" t="str">
        <f>IF(Table3[[#This Row],[26]]="yes",Table3[[#This Row],[Column4]],"")</f>
        <v/>
      </c>
      <c r="AT1008" s="45" t="str">
        <f>IF(Table3[[#This Row],[51]]="yes",Table3[[#This Row],[Column5]],"")</f>
        <v/>
      </c>
      <c r="AU1008" s="29" t="str">
        <f>IF(COUNTBLANK(Table3[[#This Row],[Date 1]:[Date 8]])=7,IF(Table3[[#This Row],[Column9]]&lt;&gt;"",IF(SUM(L1008:S1008)&lt;&gt;0,Table3[[#This Row],[Column9]],""),""),(SUBSTITUTE(TRIM(SUBSTITUTE(AO1008&amp;","&amp;AP1008&amp;","&amp;AQ1008&amp;","&amp;AR1008&amp;","&amp;AS1008&amp;","&amp;AT1008&amp;",",","," "))," ",", ")))</f>
        <v/>
      </c>
      <c r="AV1008" s="35" t="str">
        <f>IF(COUNTBLANK(L1008:AC1008)&lt;&gt;13,IF(Table3[[#This Row],[Comments]]="Please order in multiples of 20. Minimum order of 100.",IF(COUNTBLANK(Table3[[#This Row],[Date 1]:[Order]])=12,"",1),1),IF(OR(F1008="yes",G1008="yes",H1008="yes",I1008="yes",J1008="yes",K1008="yes"="yes"),1,""))</f>
        <v/>
      </c>
    </row>
    <row r="1009" spans="2:48" ht="36" thickBot="1" x14ac:dyDescent="0.4">
      <c r="B1009" s="164">
        <v>1835</v>
      </c>
      <c r="C1009" s="16" t="s">
        <v>3370</v>
      </c>
      <c r="D1009" s="32" t="s">
        <v>1654</v>
      </c>
      <c r="E1009" s="118"/>
      <c r="F1009" s="119" t="s">
        <v>21</v>
      </c>
      <c r="G1009" s="30" t="s">
        <v>21</v>
      </c>
      <c r="H1009" s="30" t="s">
        <v>21</v>
      </c>
      <c r="I1009" s="30" t="s">
        <v>21</v>
      </c>
      <c r="J1009" s="30" t="s">
        <v>21</v>
      </c>
      <c r="K1009" s="30" t="s">
        <v>128</v>
      </c>
      <c r="L1009" s="22"/>
      <c r="M1009" s="20"/>
      <c r="N1009" s="20"/>
      <c r="O1009" s="20"/>
      <c r="P1009" s="20"/>
      <c r="Q1009" s="20"/>
      <c r="R1009" s="20"/>
      <c r="S1009" s="120"/>
      <c r="T1009" s="181" t="str">
        <f>Table3[[#This Row],[Column12]]</f>
        <v>Auto:</v>
      </c>
      <c r="U1009" s="25"/>
      <c r="V1009" s="51" t="str">
        <f>IF(Table3[[#This Row],[TagOrderMethod]]="Ratio:","plants per 1 tag",IF(Table3[[#This Row],[TagOrderMethod]]="tags included","",IF(Table3[[#This Row],[TagOrderMethod]]="Qty:","tags",IF(Table3[[#This Row],[TagOrderMethod]]="Auto:",IF(U1009&lt;&gt;"","tags","")))))</f>
        <v/>
      </c>
      <c r="W1009" s="17">
        <v>50</v>
      </c>
      <c r="X1009" s="17" t="str">
        <f>IF(ISNUMBER(SEARCH("tag",Table3[[#This Row],[Notes]])), "Yes", "No")</f>
        <v>No</v>
      </c>
      <c r="Y1009" s="17" t="str">
        <f>IF(Table3[[#This Row],[Column11]]="yes","tags included","Auto:")</f>
        <v>Auto:</v>
      </c>
      <c r="Z10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Row],[TagOrderMethod]]="Auto:",IF(U1009&gt;0,U1009,IF(COUNTBLANK(L1009:S1009)=8,"",(IF(Table3[[#This Row],[Column11]]&lt;&gt;"no",Table3[[#This Row],[Size]]*(SUM(Table3[[#This Row],[Date 1]:[Date 8]])),"")))),""))),(Table3[[#This Row],[Bundle]])),"")</f>
        <v/>
      </c>
      <c r="AB1009" s="94" t="str">
        <f t="shared" si="16"/>
        <v/>
      </c>
      <c r="AC1009" s="75"/>
      <c r="AD1009" s="42"/>
      <c r="AE1009" s="43"/>
      <c r="AF1009" s="44"/>
      <c r="AG1009" s="134" t="s">
        <v>21</v>
      </c>
      <c r="AH1009" s="134" t="s">
        <v>21</v>
      </c>
      <c r="AI1009" s="134" t="s">
        <v>21</v>
      </c>
      <c r="AJ1009" s="134" t="s">
        <v>21</v>
      </c>
      <c r="AK1009" s="134" t="s">
        <v>21</v>
      </c>
      <c r="AL1009" s="134" t="s">
        <v>317</v>
      </c>
      <c r="AM1009" s="134" t="b">
        <f>IF(AND(Table3[[#This Row],[Column68]]=TRUE,COUNTBLANK(Table3[[#This Row],[Date 1]:[Date 8]])=8),TRUE,FALSE)</f>
        <v>0</v>
      </c>
      <c r="AN1009" s="134" t="b">
        <f>COUNTIF(Table3[[#This Row],[512]:[51]],"yes")&gt;0</f>
        <v>0</v>
      </c>
      <c r="AO1009" s="45" t="str">
        <f>IF(Table3[[#This Row],[512]]="yes",Table3[[#This Row],[Column1]],"")</f>
        <v/>
      </c>
      <c r="AP1009" s="45" t="str">
        <f>IF(Table3[[#This Row],[250]]="yes",Table3[[#This Row],[Column1.5]],"")</f>
        <v/>
      </c>
      <c r="AQ1009" s="45" t="str">
        <f>IF(Table3[[#This Row],[288]]="yes",Table3[[#This Row],[Column2]],"")</f>
        <v/>
      </c>
      <c r="AR1009" s="45" t="str">
        <f>IF(Table3[[#This Row],[144]]="yes",Table3[[#This Row],[Column3]],"")</f>
        <v/>
      </c>
      <c r="AS1009" s="45" t="str">
        <f>IF(Table3[[#This Row],[26]]="yes",Table3[[#This Row],[Column4]],"")</f>
        <v/>
      </c>
      <c r="AT1009" s="45" t="str">
        <f>IF(Table3[[#This Row],[51]]="yes",Table3[[#This Row],[Column5]],"")</f>
        <v/>
      </c>
      <c r="AU1009" s="29" t="str">
        <f>IF(COUNTBLANK(Table3[[#This Row],[Date 1]:[Date 8]])=7,IF(Table3[[#This Row],[Column9]]&lt;&gt;"",IF(SUM(L1009:S1009)&lt;&gt;0,Table3[[#This Row],[Column9]],""),""),(SUBSTITUTE(TRIM(SUBSTITUTE(AO1009&amp;","&amp;AP1009&amp;","&amp;AQ1009&amp;","&amp;AR1009&amp;","&amp;AS1009&amp;","&amp;AT1009&amp;",",","," "))," ",", ")))</f>
        <v/>
      </c>
      <c r="AV1009" s="35" t="str">
        <f>IF(COUNTBLANK(L1009:AC1009)&lt;&gt;13,IF(Table3[[#This Row],[Comments]]="Please order in multiples of 20. Minimum order of 100.",IF(COUNTBLANK(Table3[[#This Row],[Date 1]:[Order]])=12,"",1),1),IF(OR(F1009="yes",G1009="yes",H1009="yes",I1009="yes",J1009="yes",K1009="yes"="yes"),1,""))</f>
        <v/>
      </c>
    </row>
    <row r="1010" spans="2:48" ht="36" thickBot="1" x14ac:dyDescent="0.4">
      <c r="B1010" s="164">
        <v>1840</v>
      </c>
      <c r="C1010" s="16" t="s">
        <v>3370</v>
      </c>
      <c r="D1010" s="32" t="s">
        <v>1655</v>
      </c>
      <c r="E1010" s="118"/>
      <c r="F1010" s="119" t="s">
        <v>21</v>
      </c>
      <c r="G1010" s="30" t="s">
        <v>21</v>
      </c>
      <c r="H1010" s="30" t="s">
        <v>21</v>
      </c>
      <c r="I1010" s="30" t="s">
        <v>21</v>
      </c>
      <c r="J1010" s="30" t="s">
        <v>21</v>
      </c>
      <c r="K1010" s="30" t="s">
        <v>128</v>
      </c>
      <c r="L1010" s="22"/>
      <c r="M1010" s="20"/>
      <c r="N1010" s="20"/>
      <c r="O1010" s="20"/>
      <c r="P1010" s="20"/>
      <c r="Q1010" s="20"/>
      <c r="R1010" s="20"/>
      <c r="S1010" s="120"/>
      <c r="T1010" s="181" t="str">
        <f>Table3[[#This Row],[Column12]]</f>
        <v>Auto:</v>
      </c>
      <c r="U1010" s="25"/>
      <c r="V1010" s="51" t="str">
        <f>IF(Table3[[#This Row],[TagOrderMethod]]="Ratio:","plants per 1 tag",IF(Table3[[#This Row],[TagOrderMethod]]="tags included","",IF(Table3[[#This Row],[TagOrderMethod]]="Qty:","tags",IF(Table3[[#This Row],[TagOrderMethod]]="Auto:",IF(U1010&lt;&gt;"","tags","")))))</f>
        <v/>
      </c>
      <c r="W1010" s="17">
        <v>50</v>
      </c>
      <c r="X1010" s="17" t="str">
        <f>IF(ISNUMBER(SEARCH("tag",Table3[[#This Row],[Notes]])), "Yes", "No")</f>
        <v>No</v>
      </c>
      <c r="Y1010" s="17" t="str">
        <f>IF(Table3[[#This Row],[Column11]]="yes","tags included","Auto:")</f>
        <v>Auto:</v>
      </c>
      <c r="Z10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Row],[TagOrderMethod]]="Auto:",IF(U1010&gt;0,U1010,IF(COUNTBLANK(L1010:S1010)=8,"",(IF(Table3[[#This Row],[Column11]]&lt;&gt;"no",Table3[[#This Row],[Size]]*(SUM(Table3[[#This Row],[Date 1]:[Date 8]])),"")))),""))),(Table3[[#This Row],[Bundle]])),"")</f>
        <v/>
      </c>
      <c r="AB1010" s="94" t="str">
        <f t="shared" si="16"/>
        <v/>
      </c>
      <c r="AC1010" s="75"/>
      <c r="AD1010" s="42"/>
      <c r="AE1010" s="43"/>
      <c r="AF1010" s="44"/>
      <c r="AG1010" s="134" t="s">
        <v>21</v>
      </c>
      <c r="AH1010" s="134" t="s">
        <v>21</v>
      </c>
      <c r="AI1010" s="134" t="s">
        <v>21</v>
      </c>
      <c r="AJ1010" s="134" t="s">
        <v>21</v>
      </c>
      <c r="AK1010" s="134" t="s">
        <v>21</v>
      </c>
      <c r="AL1010" s="134" t="s">
        <v>5409</v>
      </c>
      <c r="AM1010" s="134" t="b">
        <f>IF(AND(Table3[[#This Row],[Column68]]=TRUE,COUNTBLANK(Table3[[#This Row],[Date 1]:[Date 8]])=8),TRUE,FALSE)</f>
        <v>0</v>
      </c>
      <c r="AN1010" s="134" t="b">
        <f>COUNTIF(Table3[[#This Row],[512]:[51]],"yes")&gt;0</f>
        <v>0</v>
      </c>
      <c r="AO1010" s="45" t="str">
        <f>IF(Table3[[#This Row],[512]]="yes",Table3[[#This Row],[Column1]],"")</f>
        <v/>
      </c>
      <c r="AP1010" s="45" t="str">
        <f>IF(Table3[[#This Row],[250]]="yes",Table3[[#This Row],[Column1.5]],"")</f>
        <v/>
      </c>
      <c r="AQ1010" s="45" t="str">
        <f>IF(Table3[[#This Row],[288]]="yes",Table3[[#This Row],[Column2]],"")</f>
        <v/>
      </c>
      <c r="AR1010" s="45" t="str">
        <f>IF(Table3[[#This Row],[144]]="yes",Table3[[#This Row],[Column3]],"")</f>
        <v/>
      </c>
      <c r="AS1010" s="45" t="str">
        <f>IF(Table3[[#This Row],[26]]="yes",Table3[[#This Row],[Column4]],"")</f>
        <v/>
      </c>
      <c r="AT1010" s="45" t="str">
        <f>IF(Table3[[#This Row],[51]]="yes",Table3[[#This Row],[Column5]],"")</f>
        <v/>
      </c>
      <c r="AU1010" s="29" t="str">
        <f>IF(COUNTBLANK(Table3[[#This Row],[Date 1]:[Date 8]])=7,IF(Table3[[#This Row],[Column9]]&lt;&gt;"",IF(SUM(L1010:S1010)&lt;&gt;0,Table3[[#This Row],[Column9]],""),""),(SUBSTITUTE(TRIM(SUBSTITUTE(AO1010&amp;","&amp;AP1010&amp;","&amp;AQ1010&amp;","&amp;AR1010&amp;","&amp;AS1010&amp;","&amp;AT1010&amp;",",","," "))," ",", ")))</f>
        <v/>
      </c>
      <c r="AV1010" s="35" t="str">
        <f>IF(COUNTBLANK(L1010:AC1010)&lt;&gt;13,IF(Table3[[#This Row],[Comments]]="Please order in multiples of 20. Minimum order of 100.",IF(COUNTBLANK(Table3[[#This Row],[Date 1]:[Order]])=12,"",1),1),IF(OR(F1010="yes",G1010="yes",H1010="yes",I1010="yes",J1010="yes",K1010="yes"="yes"),1,""))</f>
        <v/>
      </c>
    </row>
    <row r="1011" spans="2:48" ht="36" thickBot="1" x14ac:dyDescent="0.4">
      <c r="B1011" s="164">
        <v>1845</v>
      </c>
      <c r="C1011" s="16" t="s">
        <v>3370</v>
      </c>
      <c r="D1011" s="32" t="s">
        <v>1061</v>
      </c>
      <c r="E1011" s="118"/>
      <c r="F1011" s="119" t="s">
        <v>21</v>
      </c>
      <c r="G1011" s="30" t="s">
        <v>21</v>
      </c>
      <c r="H1011" s="30" t="s">
        <v>21</v>
      </c>
      <c r="I1011" s="30" t="s">
        <v>21</v>
      </c>
      <c r="J1011" s="30" t="s">
        <v>21</v>
      </c>
      <c r="K1011" s="30" t="s">
        <v>128</v>
      </c>
      <c r="L1011" s="22"/>
      <c r="M1011" s="20"/>
      <c r="N1011" s="20"/>
      <c r="O1011" s="20"/>
      <c r="P1011" s="20"/>
      <c r="Q1011" s="20"/>
      <c r="R1011" s="20"/>
      <c r="S1011" s="120"/>
      <c r="T1011" s="181" t="str">
        <f>Table3[[#This Row],[Column12]]</f>
        <v>Auto:</v>
      </c>
      <c r="U1011" s="25"/>
      <c r="V1011" s="51" t="str">
        <f>IF(Table3[[#This Row],[TagOrderMethod]]="Ratio:","plants per 1 tag",IF(Table3[[#This Row],[TagOrderMethod]]="tags included","",IF(Table3[[#This Row],[TagOrderMethod]]="Qty:","tags",IF(Table3[[#This Row],[TagOrderMethod]]="Auto:",IF(U1011&lt;&gt;"","tags","")))))</f>
        <v/>
      </c>
      <c r="W1011" s="17">
        <v>50</v>
      </c>
      <c r="X1011" s="17" t="str">
        <f>IF(ISNUMBER(SEARCH("tag",Table3[[#This Row],[Notes]])), "Yes", "No")</f>
        <v>No</v>
      </c>
      <c r="Y1011" s="17" t="str">
        <f>IF(Table3[[#This Row],[Column11]]="yes","tags included","Auto:")</f>
        <v>Auto:</v>
      </c>
      <c r="Z10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Row],[TagOrderMethod]]="Auto:",IF(U1011&gt;0,U1011,IF(COUNTBLANK(L1011:S1011)=8,"",(IF(Table3[[#This Row],[Column11]]&lt;&gt;"no",Table3[[#This Row],[Size]]*(SUM(Table3[[#This Row],[Date 1]:[Date 8]])),"")))),""))),(Table3[[#This Row],[Bundle]])),"")</f>
        <v/>
      </c>
      <c r="AB1011" s="94" t="str">
        <f t="shared" si="16"/>
        <v/>
      </c>
      <c r="AC1011" s="75"/>
      <c r="AD1011" s="42"/>
      <c r="AE1011" s="43"/>
      <c r="AF1011" s="44"/>
      <c r="AG1011" s="134" t="s">
        <v>21</v>
      </c>
      <c r="AH1011" s="134" t="s">
        <v>21</v>
      </c>
      <c r="AI1011" s="134" t="s">
        <v>21</v>
      </c>
      <c r="AJ1011" s="134" t="s">
        <v>21</v>
      </c>
      <c r="AK1011" s="134" t="s">
        <v>21</v>
      </c>
      <c r="AL1011" s="134" t="s">
        <v>5410</v>
      </c>
      <c r="AM1011" s="134" t="b">
        <f>IF(AND(Table3[[#This Row],[Column68]]=TRUE,COUNTBLANK(Table3[[#This Row],[Date 1]:[Date 8]])=8),TRUE,FALSE)</f>
        <v>0</v>
      </c>
      <c r="AN1011" s="134" t="b">
        <f>COUNTIF(Table3[[#This Row],[512]:[51]],"yes")&gt;0</f>
        <v>0</v>
      </c>
      <c r="AO1011" s="45" t="str">
        <f>IF(Table3[[#This Row],[512]]="yes",Table3[[#This Row],[Column1]],"")</f>
        <v/>
      </c>
      <c r="AP1011" s="45" t="str">
        <f>IF(Table3[[#This Row],[250]]="yes",Table3[[#This Row],[Column1.5]],"")</f>
        <v/>
      </c>
      <c r="AQ1011" s="45" t="str">
        <f>IF(Table3[[#This Row],[288]]="yes",Table3[[#This Row],[Column2]],"")</f>
        <v/>
      </c>
      <c r="AR1011" s="45" t="str">
        <f>IF(Table3[[#This Row],[144]]="yes",Table3[[#This Row],[Column3]],"")</f>
        <v/>
      </c>
      <c r="AS1011" s="45" t="str">
        <f>IF(Table3[[#This Row],[26]]="yes",Table3[[#This Row],[Column4]],"")</f>
        <v/>
      </c>
      <c r="AT1011" s="45" t="str">
        <f>IF(Table3[[#This Row],[51]]="yes",Table3[[#This Row],[Column5]],"")</f>
        <v/>
      </c>
      <c r="AU1011" s="29" t="str">
        <f>IF(COUNTBLANK(Table3[[#This Row],[Date 1]:[Date 8]])=7,IF(Table3[[#This Row],[Column9]]&lt;&gt;"",IF(SUM(L1011:S1011)&lt;&gt;0,Table3[[#This Row],[Column9]],""),""),(SUBSTITUTE(TRIM(SUBSTITUTE(AO1011&amp;","&amp;AP1011&amp;","&amp;AQ1011&amp;","&amp;AR1011&amp;","&amp;AS1011&amp;","&amp;AT1011&amp;",",","," "))," ",", ")))</f>
        <v/>
      </c>
      <c r="AV1011" s="35" t="str">
        <f>IF(COUNTBLANK(L1011:AC1011)&lt;&gt;13,IF(Table3[[#This Row],[Comments]]="Please order in multiples of 20. Minimum order of 100.",IF(COUNTBLANK(Table3[[#This Row],[Date 1]:[Order]])=12,"",1),1),IF(OR(F1011="yes",G1011="yes",H1011="yes",I1011="yes",J1011="yes",K1011="yes"="yes"),1,""))</f>
        <v/>
      </c>
    </row>
    <row r="1012" spans="2:48" ht="36" thickBot="1" x14ac:dyDescent="0.4">
      <c r="B1012" s="164">
        <v>1850</v>
      </c>
      <c r="C1012" s="16" t="s">
        <v>3370</v>
      </c>
      <c r="D1012" s="32" t="s">
        <v>2405</v>
      </c>
      <c r="E1012" s="118"/>
      <c r="F1012" s="119" t="s">
        <v>21</v>
      </c>
      <c r="G1012" s="30" t="s">
        <v>21</v>
      </c>
      <c r="H1012" s="30" t="s">
        <v>21</v>
      </c>
      <c r="I1012" s="30" t="s">
        <v>21</v>
      </c>
      <c r="J1012" s="30" t="s">
        <v>21</v>
      </c>
      <c r="K1012" s="30" t="s">
        <v>128</v>
      </c>
      <c r="L1012" s="22"/>
      <c r="M1012" s="20"/>
      <c r="N1012" s="20"/>
      <c r="O1012" s="20"/>
      <c r="P1012" s="20"/>
      <c r="Q1012" s="20"/>
      <c r="R1012" s="20"/>
      <c r="S1012" s="120"/>
      <c r="T1012" s="181" t="str">
        <f>Table3[[#This Row],[Column12]]</f>
        <v>Auto:</v>
      </c>
      <c r="U1012" s="25"/>
      <c r="V1012" s="51" t="str">
        <f>IF(Table3[[#This Row],[TagOrderMethod]]="Ratio:","plants per 1 tag",IF(Table3[[#This Row],[TagOrderMethod]]="tags included","",IF(Table3[[#This Row],[TagOrderMethod]]="Qty:","tags",IF(Table3[[#This Row],[TagOrderMethod]]="Auto:",IF(U1012&lt;&gt;"","tags","")))))</f>
        <v/>
      </c>
      <c r="W1012" s="17">
        <v>50</v>
      </c>
      <c r="X1012" s="17" t="str">
        <f>IF(ISNUMBER(SEARCH("tag",Table3[[#This Row],[Notes]])), "Yes", "No")</f>
        <v>No</v>
      </c>
      <c r="Y1012" s="17" t="str">
        <f>IF(Table3[[#This Row],[Column11]]="yes","tags included","Auto:")</f>
        <v>Auto:</v>
      </c>
      <c r="Z10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Row],[TagOrderMethod]]="Auto:",IF(U1012&gt;0,U1012,IF(COUNTBLANK(L1012:S1012)=8,"",(IF(Table3[[#This Row],[Column11]]&lt;&gt;"no",Table3[[#This Row],[Size]]*(SUM(Table3[[#This Row],[Date 1]:[Date 8]])),"")))),""))),(Table3[[#This Row],[Bundle]])),"")</f>
        <v/>
      </c>
      <c r="AB1012" s="94" t="str">
        <f t="shared" si="16"/>
        <v/>
      </c>
      <c r="AC1012" s="75"/>
      <c r="AD1012" s="42"/>
      <c r="AE1012" s="43"/>
      <c r="AF1012" s="44"/>
      <c r="AG1012" s="134" t="s">
        <v>21</v>
      </c>
      <c r="AH1012" s="134" t="s">
        <v>21</v>
      </c>
      <c r="AI1012" s="134" t="s">
        <v>21</v>
      </c>
      <c r="AJ1012" s="134" t="s">
        <v>21</v>
      </c>
      <c r="AK1012" s="134" t="s">
        <v>21</v>
      </c>
      <c r="AL1012" s="134" t="s">
        <v>5411</v>
      </c>
      <c r="AM1012" s="134" t="b">
        <f>IF(AND(Table3[[#This Row],[Column68]]=TRUE,COUNTBLANK(Table3[[#This Row],[Date 1]:[Date 8]])=8),TRUE,FALSE)</f>
        <v>0</v>
      </c>
      <c r="AN1012" s="134" t="b">
        <f>COUNTIF(Table3[[#This Row],[512]:[51]],"yes")&gt;0</f>
        <v>0</v>
      </c>
      <c r="AO1012" s="45" t="str">
        <f>IF(Table3[[#This Row],[512]]="yes",Table3[[#This Row],[Column1]],"")</f>
        <v/>
      </c>
      <c r="AP1012" s="45" t="str">
        <f>IF(Table3[[#This Row],[250]]="yes",Table3[[#This Row],[Column1.5]],"")</f>
        <v/>
      </c>
      <c r="AQ1012" s="45" t="str">
        <f>IF(Table3[[#This Row],[288]]="yes",Table3[[#This Row],[Column2]],"")</f>
        <v/>
      </c>
      <c r="AR1012" s="45" t="str">
        <f>IF(Table3[[#This Row],[144]]="yes",Table3[[#This Row],[Column3]],"")</f>
        <v/>
      </c>
      <c r="AS1012" s="45" t="str">
        <f>IF(Table3[[#This Row],[26]]="yes",Table3[[#This Row],[Column4]],"")</f>
        <v/>
      </c>
      <c r="AT1012" s="45" t="str">
        <f>IF(Table3[[#This Row],[51]]="yes",Table3[[#This Row],[Column5]],"")</f>
        <v/>
      </c>
      <c r="AU1012" s="29" t="str">
        <f>IF(COUNTBLANK(Table3[[#This Row],[Date 1]:[Date 8]])=7,IF(Table3[[#This Row],[Column9]]&lt;&gt;"",IF(SUM(L1012:S1012)&lt;&gt;0,Table3[[#This Row],[Column9]],""),""),(SUBSTITUTE(TRIM(SUBSTITUTE(AO1012&amp;","&amp;AP1012&amp;","&amp;AQ1012&amp;","&amp;AR1012&amp;","&amp;AS1012&amp;","&amp;AT1012&amp;",",","," "))," ",", ")))</f>
        <v/>
      </c>
      <c r="AV1012" s="35" t="str">
        <f>IF(COUNTBLANK(L1012:AC1012)&lt;&gt;13,IF(Table3[[#This Row],[Comments]]="Please order in multiples of 20. Minimum order of 100.",IF(COUNTBLANK(Table3[[#This Row],[Date 1]:[Order]])=12,"",1),1),IF(OR(F1012="yes",G1012="yes",H1012="yes",I1012="yes",J1012="yes",K1012="yes"="yes"),1,""))</f>
        <v/>
      </c>
    </row>
    <row r="1013" spans="2:48" ht="36" thickBot="1" x14ac:dyDescent="0.4">
      <c r="B1013" s="164">
        <v>1855</v>
      </c>
      <c r="C1013" s="16" t="s">
        <v>3370</v>
      </c>
      <c r="D1013" s="32" t="s">
        <v>3434</v>
      </c>
      <c r="E1013" s="118"/>
      <c r="F1013" s="119" t="s">
        <v>21</v>
      </c>
      <c r="G1013" s="30" t="s">
        <v>21</v>
      </c>
      <c r="H1013" s="30" t="s">
        <v>21</v>
      </c>
      <c r="I1013" s="30" t="s">
        <v>21</v>
      </c>
      <c r="J1013" s="30" t="s">
        <v>21</v>
      </c>
      <c r="K1013" s="30" t="s">
        <v>128</v>
      </c>
      <c r="L1013" s="22"/>
      <c r="M1013" s="20"/>
      <c r="N1013" s="20"/>
      <c r="O1013" s="20"/>
      <c r="P1013" s="20"/>
      <c r="Q1013" s="20"/>
      <c r="R1013" s="20"/>
      <c r="S1013" s="120"/>
      <c r="T1013" s="181" t="str">
        <f>Table3[[#This Row],[Column12]]</f>
        <v>Auto:</v>
      </c>
      <c r="U1013" s="25"/>
      <c r="V1013" s="51" t="str">
        <f>IF(Table3[[#This Row],[TagOrderMethod]]="Ratio:","plants per 1 tag",IF(Table3[[#This Row],[TagOrderMethod]]="tags included","",IF(Table3[[#This Row],[TagOrderMethod]]="Qty:","tags",IF(Table3[[#This Row],[TagOrderMethod]]="Auto:",IF(U1013&lt;&gt;"","tags","")))))</f>
        <v/>
      </c>
      <c r="W1013" s="17">
        <v>50</v>
      </c>
      <c r="X1013" s="17" t="str">
        <f>IF(ISNUMBER(SEARCH("tag",Table3[[#This Row],[Notes]])), "Yes", "No")</f>
        <v>No</v>
      </c>
      <c r="Y1013" s="17" t="str">
        <f>IF(Table3[[#This Row],[Column11]]="yes","tags included","Auto:")</f>
        <v>Auto:</v>
      </c>
      <c r="Z10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Row],[TagOrderMethod]]="Auto:",IF(U1013&gt;0,U1013,IF(COUNTBLANK(L1013:S1013)=8,"",(IF(Table3[[#This Row],[Column11]]&lt;&gt;"no",Table3[[#This Row],[Size]]*(SUM(Table3[[#This Row],[Date 1]:[Date 8]])),"")))),""))),(Table3[[#This Row],[Bundle]])),"")</f>
        <v/>
      </c>
      <c r="AB1013" s="94" t="str">
        <f t="shared" si="16"/>
        <v/>
      </c>
      <c r="AC1013" s="75"/>
      <c r="AD1013" s="42"/>
      <c r="AE1013" s="43"/>
      <c r="AF1013" s="44"/>
      <c r="AG1013" s="134" t="s">
        <v>21</v>
      </c>
      <c r="AH1013" s="134" t="s">
        <v>21</v>
      </c>
      <c r="AI1013" s="134" t="s">
        <v>21</v>
      </c>
      <c r="AJ1013" s="134" t="s">
        <v>21</v>
      </c>
      <c r="AK1013" s="134" t="s">
        <v>21</v>
      </c>
      <c r="AL1013" s="134" t="s">
        <v>5412</v>
      </c>
      <c r="AM1013" s="134" t="b">
        <f>IF(AND(Table3[[#This Row],[Column68]]=TRUE,COUNTBLANK(Table3[[#This Row],[Date 1]:[Date 8]])=8),TRUE,FALSE)</f>
        <v>0</v>
      </c>
      <c r="AN1013" s="134" t="b">
        <f>COUNTIF(Table3[[#This Row],[512]:[51]],"yes")&gt;0</f>
        <v>0</v>
      </c>
      <c r="AO1013" s="45" t="str">
        <f>IF(Table3[[#This Row],[512]]="yes",Table3[[#This Row],[Column1]],"")</f>
        <v/>
      </c>
      <c r="AP1013" s="45" t="str">
        <f>IF(Table3[[#This Row],[250]]="yes",Table3[[#This Row],[Column1.5]],"")</f>
        <v/>
      </c>
      <c r="AQ1013" s="45" t="str">
        <f>IF(Table3[[#This Row],[288]]="yes",Table3[[#This Row],[Column2]],"")</f>
        <v/>
      </c>
      <c r="AR1013" s="45" t="str">
        <f>IF(Table3[[#This Row],[144]]="yes",Table3[[#This Row],[Column3]],"")</f>
        <v/>
      </c>
      <c r="AS1013" s="45" t="str">
        <f>IF(Table3[[#This Row],[26]]="yes",Table3[[#This Row],[Column4]],"")</f>
        <v/>
      </c>
      <c r="AT1013" s="45" t="str">
        <f>IF(Table3[[#This Row],[51]]="yes",Table3[[#This Row],[Column5]],"")</f>
        <v/>
      </c>
      <c r="AU1013" s="29" t="str">
        <f>IF(COUNTBLANK(Table3[[#This Row],[Date 1]:[Date 8]])=7,IF(Table3[[#This Row],[Column9]]&lt;&gt;"",IF(SUM(L1013:S1013)&lt;&gt;0,Table3[[#This Row],[Column9]],""),""),(SUBSTITUTE(TRIM(SUBSTITUTE(AO1013&amp;","&amp;AP1013&amp;","&amp;AQ1013&amp;","&amp;AR1013&amp;","&amp;AS1013&amp;","&amp;AT1013&amp;",",","," "))," ",", ")))</f>
        <v/>
      </c>
      <c r="AV1013" s="35" t="str">
        <f>IF(COUNTBLANK(L1013:AC1013)&lt;&gt;13,IF(Table3[[#This Row],[Comments]]="Please order in multiples of 20. Minimum order of 100.",IF(COUNTBLANK(Table3[[#This Row],[Date 1]:[Order]])=12,"",1),1),IF(OR(F1013="yes",G1013="yes",H1013="yes",I1013="yes",J1013="yes",K1013="yes"="yes"),1,""))</f>
        <v/>
      </c>
    </row>
    <row r="1014" spans="2:48" ht="36" thickBot="1" x14ac:dyDescent="0.4">
      <c r="B1014" s="164">
        <v>1860</v>
      </c>
      <c r="C1014" s="16" t="s">
        <v>3370</v>
      </c>
      <c r="D1014" s="32" t="s">
        <v>2406</v>
      </c>
      <c r="E1014" s="118"/>
      <c r="F1014" s="119" t="s">
        <v>21</v>
      </c>
      <c r="G1014" s="30" t="s">
        <v>21</v>
      </c>
      <c r="H1014" s="30" t="s">
        <v>21</v>
      </c>
      <c r="I1014" s="30" t="s">
        <v>21</v>
      </c>
      <c r="J1014" s="30" t="s">
        <v>21</v>
      </c>
      <c r="K1014" s="30" t="s">
        <v>128</v>
      </c>
      <c r="L1014" s="22"/>
      <c r="M1014" s="20"/>
      <c r="N1014" s="20"/>
      <c r="O1014" s="20"/>
      <c r="P1014" s="20"/>
      <c r="Q1014" s="20"/>
      <c r="R1014" s="20"/>
      <c r="S1014" s="120"/>
      <c r="T1014" s="181" t="str">
        <f>Table3[[#This Row],[Column12]]</f>
        <v>Auto:</v>
      </c>
      <c r="U1014" s="25"/>
      <c r="V1014" s="51" t="str">
        <f>IF(Table3[[#This Row],[TagOrderMethod]]="Ratio:","plants per 1 tag",IF(Table3[[#This Row],[TagOrderMethod]]="tags included","",IF(Table3[[#This Row],[TagOrderMethod]]="Qty:","tags",IF(Table3[[#This Row],[TagOrderMethod]]="Auto:",IF(U1014&lt;&gt;"","tags","")))))</f>
        <v/>
      </c>
      <c r="W1014" s="17">
        <v>50</v>
      </c>
      <c r="X1014" s="17" t="str">
        <f>IF(ISNUMBER(SEARCH("tag",Table3[[#This Row],[Notes]])), "Yes", "No")</f>
        <v>No</v>
      </c>
      <c r="Y1014" s="17" t="str">
        <f>IF(Table3[[#This Row],[Column11]]="yes","tags included","Auto:")</f>
        <v>Auto:</v>
      </c>
      <c r="Z10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Row],[TagOrderMethod]]="Auto:",IF(U1014&gt;0,U1014,IF(COUNTBLANK(L1014:S1014)=8,"",(IF(Table3[[#This Row],[Column11]]&lt;&gt;"no",Table3[[#This Row],[Size]]*(SUM(Table3[[#This Row],[Date 1]:[Date 8]])),"")))),""))),(Table3[[#This Row],[Bundle]])),"")</f>
        <v/>
      </c>
      <c r="AB1014" s="94" t="str">
        <f t="shared" si="16"/>
        <v/>
      </c>
      <c r="AC1014" s="75"/>
      <c r="AD1014" s="42"/>
      <c r="AE1014" s="43"/>
      <c r="AF1014" s="44"/>
      <c r="AG1014" s="134" t="s">
        <v>21</v>
      </c>
      <c r="AH1014" s="134" t="s">
        <v>21</v>
      </c>
      <c r="AI1014" s="134" t="s">
        <v>21</v>
      </c>
      <c r="AJ1014" s="134" t="s">
        <v>21</v>
      </c>
      <c r="AK1014" s="134" t="s">
        <v>21</v>
      </c>
      <c r="AL1014" s="134" t="s">
        <v>1716</v>
      </c>
      <c r="AM1014" s="134" t="b">
        <f>IF(AND(Table3[[#This Row],[Column68]]=TRUE,COUNTBLANK(Table3[[#This Row],[Date 1]:[Date 8]])=8),TRUE,FALSE)</f>
        <v>0</v>
      </c>
      <c r="AN1014" s="134" t="b">
        <f>COUNTIF(Table3[[#This Row],[512]:[51]],"yes")&gt;0</f>
        <v>0</v>
      </c>
      <c r="AO1014" s="45" t="str">
        <f>IF(Table3[[#This Row],[512]]="yes",Table3[[#This Row],[Column1]],"")</f>
        <v/>
      </c>
      <c r="AP1014" s="45" t="str">
        <f>IF(Table3[[#This Row],[250]]="yes",Table3[[#This Row],[Column1.5]],"")</f>
        <v/>
      </c>
      <c r="AQ1014" s="45" t="str">
        <f>IF(Table3[[#This Row],[288]]="yes",Table3[[#This Row],[Column2]],"")</f>
        <v/>
      </c>
      <c r="AR1014" s="45" t="str">
        <f>IF(Table3[[#This Row],[144]]="yes",Table3[[#This Row],[Column3]],"")</f>
        <v/>
      </c>
      <c r="AS1014" s="45" t="str">
        <f>IF(Table3[[#This Row],[26]]="yes",Table3[[#This Row],[Column4]],"")</f>
        <v/>
      </c>
      <c r="AT1014" s="45" t="str">
        <f>IF(Table3[[#This Row],[51]]="yes",Table3[[#This Row],[Column5]],"")</f>
        <v/>
      </c>
      <c r="AU1014" s="29" t="str">
        <f>IF(COUNTBLANK(Table3[[#This Row],[Date 1]:[Date 8]])=7,IF(Table3[[#This Row],[Column9]]&lt;&gt;"",IF(SUM(L1014:S1014)&lt;&gt;0,Table3[[#This Row],[Column9]],""),""),(SUBSTITUTE(TRIM(SUBSTITUTE(AO1014&amp;","&amp;AP1014&amp;","&amp;AQ1014&amp;","&amp;AR1014&amp;","&amp;AS1014&amp;","&amp;AT1014&amp;",",","," "))," ",", ")))</f>
        <v/>
      </c>
      <c r="AV1014" s="35" t="str">
        <f>IF(COUNTBLANK(L1014:AC1014)&lt;&gt;13,IF(Table3[[#This Row],[Comments]]="Please order in multiples of 20. Minimum order of 100.",IF(COUNTBLANK(Table3[[#This Row],[Date 1]:[Order]])=12,"",1),1),IF(OR(F1014="yes",G1014="yes",H1014="yes",I1014="yes",J1014="yes",K1014="yes"="yes"),1,""))</f>
        <v/>
      </c>
    </row>
    <row r="1015" spans="2:48" ht="36" thickBot="1" x14ac:dyDescent="0.4">
      <c r="B1015" s="164">
        <v>1865</v>
      </c>
      <c r="C1015" s="16" t="s">
        <v>3370</v>
      </c>
      <c r="D1015" s="32" t="s">
        <v>1062</v>
      </c>
      <c r="E1015" s="118"/>
      <c r="F1015" s="119" t="s">
        <v>21</v>
      </c>
      <c r="G1015" s="30" t="s">
        <v>21</v>
      </c>
      <c r="H1015" s="30" t="s">
        <v>21</v>
      </c>
      <c r="I1015" s="30" t="s">
        <v>21</v>
      </c>
      <c r="J1015" s="30" t="s">
        <v>21</v>
      </c>
      <c r="K1015" s="30" t="s">
        <v>128</v>
      </c>
      <c r="L1015" s="22"/>
      <c r="M1015" s="20"/>
      <c r="N1015" s="20"/>
      <c r="O1015" s="20"/>
      <c r="P1015" s="20"/>
      <c r="Q1015" s="20"/>
      <c r="R1015" s="20"/>
      <c r="S1015" s="120"/>
      <c r="T1015" s="181" t="str">
        <f>Table3[[#This Row],[Column12]]</f>
        <v>Auto:</v>
      </c>
      <c r="U1015" s="25"/>
      <c r="V1015" s="51" t="str">
        <f>IF(Table3[[#This Row],[TagOrderMethod]]="Ratio:","plants per 1 tag",IF(Table3[[#This Row],[TagOrderMethod]]="tags included","",IF(Table3[[#This Row],[TagOrderMethod]]="Qty:","tags",IF(Table3[[#This Row],[TagOrderMethod]]="Auto:",IF(U1015&lt;&gt;"","tags","")))))</f>
        <v/>
      </c>
      <c r="W1015" s="17">
        <v>50</v>
      </c>
      <c r="X1015" s="17" t="str">
        <f>IF(ISNUMBER(SEARCH("tag",Table3[[#This Row],[Notes]])), "Yes", "No")</f>
        <v>No</v>
      </c>
      <c r="Y1015" s="17" t="str">
        <f>IF(Table3[[#This Row],[Column11]]="yes","tags included","Auto:")</f>
        <v>Auto:</v>
      </c>
      <c r="Z10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Row],[TagOrderMethod]]="Auto:",IF(U1015&gt;0,U1015,IF(COUNTBLANK(L1015:S1015)=8,"",(IF(Table3[[#This Row],[Column11]]&lt;&gt;"no",Table3[[#This Row],[Size]]*(SUM(Table3[[#This Row],[Date 1]:[Date 8]])),"")))),""))),(Table3[[#This Row],[Bundle]])),"")</f>
        <v/>
      </c>
      <c r="AB1015" s="94" t="str">
        <f t="shared" si="16"/>
        <v/>
      </c>
      <c r="AC1015" s="75"/>
      <c r="AD1015" s="42"/>
      <c r="AE1015" s="43"/>
      <c r="AF1015" s="44"/>
      <c r="AG1015" s="134" t="s">
        <v>21</v>
      </c>
      <c r="AH1015" s="134" t="s">
        <v>21</v>
      </c>
      <c r="AI1015" s="134" t="s">
        <v>21</v>
      </c>
      <c r="AJ1015" s="134" t="s">
        <v>21</v>
      </c>
      <c r="AK1015" s="134" t="s">
        <v>21</v>
      </c>
      <c r="AL1015" s="134" t="s">
        <v>1717</v>
      </c>
      <c r="AM1015" s="134" t="b">
        <f>IF(AND(Table3[[#This Row],[Column68]]=TRUE,COUNTBLANK(Table3[[#This Row],[Date 1]:[Date 8]])=8),TRUE,FALSE)</f>
        <v>0</v>
      </c>
      <c r="AN1015" s="134" t="b">
        <f>COUNTIF(Table3[[#This Row],[512]:[51]],"yes")&gt;0</f>
        <v>0</v>
      </c>
      <c r="AO1015" s="45" t="str">
        <f>IF(Table3[[#This Row],[512]]="yes",Table3[[#This Row],[Column1]],"")</f>
        <v/>
      </c>
      <c r="AP1015" s="45" t="str">
        <f>IF(Table3[[#This Row],[250]]="yes",Table3[[#This Row],[Column1.5]],"")</f>
        <v/>
      </c>
      <c r="AQ1015" s="45" t="str">
        <f>IF(Table3[[#This Row],[288]]="yes",Table3[[#This Row],[Column2]],"")</f>
        <v/>
      </c>
      <c r="AR1015" s="45" t="str">
        <f>IF(Table3[[#This Row],[144]]="yes",Table3[[#This Row],[Column3]],"")</f>
        <v/>
      </c>
      <c r="AS1015" s="45" t="str">
        <f>IF(Table3[[#This Row],[26]]="yes",Table3[[#This Row],[Column4]],"")</f>
        <v/>
      </c>
      <c r="AT1015" s="45" t="str">
        <f>IF(Table3[[#This Row],[51]]="yes",Table3[[#This Row],[Column5]],"")</f>
        <v/>
      </c>
      <c r="AU1015" s="29" t="str">
        <f>IF(COUNTBLANK(Table3[[#This Row],[Date 1]:[Date 8]])=7,IF(Table3[[#This Row],[Column9]]&lt;&gt;"",IF(SUM(L1015:S1015)&lt;&gt;0,Table3[[#This Row],[Column9]],""),""),(SUBSTITUTE(TRIM(SUBSTITUTE(AO1015&amp;","&amp;AP1015&amp;","&amp;AQ1015&amp;","&amp;AR1015&amp;","&amp;AS1015&amp;","&amp;AT1015&amp;",",","," "))," ",", ")))</f>
        <v/>
      </c>
      <c r="AV1015" s="35" t="str">
        <f>IF(COUNTBLANK(L1015:AC1015)&lt;&gt;13,IF(Table3[[#This Row],[Comments]]="Please order in multiples of 20. Minimum order of 100.",IF(COUNTBLANK(Table3[[#This Row],[Date 1]:[Order]])=12,"",1),1),IF(OR(F1015="yes",G1015="yes",H1015="yes",I1015="yes",J1015="yes",K1015="yes"="yes"),1,""))</f>
        <v/>
      </c>
    </row>
    <row r="1016" spans="2:48" ht="36" thickBot="1" x14ac:dyDescent="0.4">
      <c r="B1016" s="164">
        <v>1870</v>
      </c>
      <c r="C1016" s="16" t="s">
        <v>3370</v>
      </c>
      <c r="D1016" s="32" t="s">
        <v>1063</v>
      </c>
      <c r="E1016" s="118"/>
      <c r="F1016" s="119" t="s">
        <v>21</v>
      </c>
      <c r="G1016" s="30" t="s">
        <v>21</v>
      </c>
      <c r="H1016" s="30" t="s">
        <v>21</v>
      </c>
      <c r="I1016" s="30" t="s">
        <v>21</v>
      </c>
      <c r="J1016" s="30" t="s">
        <v>21</v>
      </c>
      <c r="K1016" s="30" t="s">
        <v>128</v>
      </c>
      <c r="L1016" s="22"/>
      <c r="M1016" s="20"/>
      <c r="N1016" s="20"/>
      <c r="O1016" s="20"/>
      <c r="P1016" s="20"/>
      <c r="Q1016" s="20"/>
      <c r="R1016" s="20"/>
      <c r="S1016" s="120"/>
      <c r="T1016" s="181" t="str">
        <f>Table3[[#This Row],[Column12]]</f>
        <v>Auto:</v>
      </c>
      <c r="U1016" s="25"/>
      <c r="V1016" s="51" t="str">
        <f>IF(Table3[[#This Row],[TagOrderMethod]]="Ratio:","plants per 1 tag",IF(Table3[[#This Row],[TagOrderMethod]]="tags included","",IF(Table3[[#This Row],[TagOrderMethod]]="Qty:","tags",IF(Table3[[#This Row],[TagOrderMethod]]="Auto:",IF(U1016&lt;&gt;"","tags","")))))</f>
        <v/>
      </c>
      <c r="W1016" s="17">
        <v>50</v>
      </c>
      <c r="X1016" s="17" t="str">
        <f>IF(ISNUMBER(SEARCH("tag",Table3[[#This Row],[Notes]])), "Yes", "No")</f>
        <v>No</v>
      </c>
      <c r="Y1016" s="17" t="str">
        <f>IF(Table3[[#This Row],[Column11]]="yes","tags included","Auto:")</f>
        <v>Auto:</v>
      </c>
      <c r="Z10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Row],[TagOrderMethod]]="Auto:",IF(U1016&gt;0,U1016,IF(COUNTBLANK(L1016:S1016)=8,"",(IF(Table3[[#This Row],[Column11]]&lt;&gt;"no",Table3[[#This Row],[Size]]*(SUM(Table3[[#This Row],[Date 1]:[Date 8]])),"")))),""))),(Table3[[#This Row],[Bundle]])),"")</f>
        <v/>
      </c>
      <c r="AB1016" s="94" t="str">
        <f t="shared" si="16"/>
        <v/>
      </c>
      <c r="AC1016" s="75"/>
      <c r="AD1016" s="42"/>
      <c r="AE1016" s="43"/>
      <c r="AF1016" s="44"/>
      <c r="AG1016" s="134" t="s">
        <v>21</v>
      </c>
      <c r="AH1016" s="134" t="s">
        <v>21</v>
      </c>
      <c r="AI1016" s="134" t="s">
        <v>21</v>
      </c>
      <c r="AJ1016" s="134" t="s">
        <v>21</v>
      </c>
      <c r="AK1016" s="134" t="s">
        <v>21</v>
      </c>
      <c r="AL1016" s="134" t="s">
        <v>1718</v>
      </c>
      <c r="AM1016" s="134" t="b">
        <f>IF(AND(Table3[[#This Row],[Column68]]=TRUE,COUNTBLANK(Table3[[#This Row],[Date 1]:[Date 8]])=8),TRUE,FALSE)</f>
        <v>0</v>
      </c>
      <c r="AN1016" s="134" t="b">
        <f>COUNTIF(Table3[[#This Row],[512]:[51]],"yes")&gt;0</f>
        <v>0</v>
      </c>
      <c r="AO1016" s="45" t="str">
        <f>IF(Table3[[#This Row],[512]]="yes",Table3[[#This Row],[Column1]],"")</f>
        <v/>
      </c>
      <c r="AP1016" s="45" t="str">
        <f>IF(Table3[[#This Row],[250]]="yes",Table3[[#This Row],[Column1.5]],"")</f>
        <v/>
      </c>
      <c r="AQ1016" s="45" t="str">
        <f>IF(Table3[[#This Row],[288]]="yes",Table3[[#This Row],[Column2]],"")</f>
        <v/>
      </c>
      <c r="AR1016" s="45" t="str">
        <f>IF(Table3[[#This Row],[144]]="yes",Table3[[#This Row],[Column3]],"")</f>
        <v/>
      </c>
      <c r="AS1016" s="45" t="str">
        <f>IF(Table3[[#This Row],[26]]="yes",Table3[[#This Row],[Column4]],"")</f>
        <v/>
      </c>
      <c r="AT1016" s="45" t="str">
        <f>IF(Table3[[#This Row],[51]]="yes",Table3[[#This Row],[Column5]],"")</f>
        <v/>
      </c>
      <c r="AU1016" s="29" t="str">
        <f>IF(COUNTBLANK(Table3[[#This Row],[Date 1]:[Date 8]])=7,IF(Table3[[#This Row],[Column9]]&lt;&gt;"",IF(SUM(L1016:S1016)&lt;&gt;0,Table3[[#This Row],[Column9]],""),""),(SUBSTITUTE(TRIM(SUBSTITUTE(AO1016&amp;","&amp;AP1016&amp;","&amp;AQ1016&amp;","&amp;AR1016&amp;","&amp;AS1016&amp;","&amp;AT1016&amp;",",","," "))," ",", ")))</f>
        <v/>
      </c>
      <c r="AV1016" s="35" t="str">
        <f>IF(COUNTBLANK(L1016:AC1016)&lt;&gt;13,IF(Table3[[#This Row],[Comments]]="Please order in multiples of 20. Minimum order of 100.",IF(COUNTBLANK(Table3[[#This Row],[Date 1]:[Order]])=12,"",1),1),IF(OR(F1016="yes",G1016="yes",H1016="yes",I1016="yes",J1016="yes",K1016="yes"="yes"),1,""))</f>
        <v/>
      </c>
    </row>
    <row r="1017" spans="2:48" ht="36" thickBot="1" x14ac:dyDescent="0.4">
      <c r="B1017" s="164">
        <v>1875</v>
      </c>
      <c r="C1017" s="16" t="s">
        <v>3370</v>
      </c>
      <c r="D1017" s="32" t="s">
        <v>1867</v>
      </c>
      <c r="E1017" s="118"/>
      <c r="F1017" s="119" t="s">
        <v>21</v>
      </c>
      <c r="G1017" s="30" t="s">
        <v>21</v>
      </c>
      <c r="H1017" s="30" t="s">
        <v>21</v>
      </c>
      <c r="I1017" s="30" t="s">
        <v>21</v>
      </c>
      <c r="J1017" s="30" t="s">
        <v>21</v>
      </c>
      <c r="K1017" s="30" t="s">
        <v>128</v>
      </c>
      <c r="L1017" s="22"/>
      <c r="M1017" s="20"/>
      <c r="N1017" s="20"/>
      <c r="O1017" s="20"/>
      <c r="P1017" s="20"/>
      <c r="Q1017" s="20"/>
      <c r="R1017" s="20"/>
      <c r="S1017" s="120"/>
      <c r="T1017" s="181" t="str">
        <f>Table3[[#This Row],[Column12]]</f>
        <v>Auto:</v>
      </c>
      <c r="U1017" s="25"/>
      <c r="V1017" s="51" t="str">
        <f>IF(Table3[[#This Row],[TagOrderMethod]]="Ratio:","plants per 1 tag",IF(Table3[[#This Row],[TagOrderMethod]]="tags included","",IF(Table3[[#This Row],[TagOrderMethod]]="Qty:","tags",IF(Table3[[#This Row],[TagOrderMethod]]="Auto:",IF(U1017&lt;&gt;"","tags","")))))</f>
        <v/>
      </c>
      <c r="W1017" s="17">
        <v>50</v>
      </c>
      <c r="X1017" s="17" t="str">
        <f>IF(ISNUMBER(SEARCH("tag",Table3[[#This Row],[Notes]])), "Yes", "No")</f>
        <v>No</v>
      </c>
      <c r="Y1017" s="17" t="str">
        <f>IF(Table3[[#This Row],[Column11]]="yes","tags included","Auto:")</f>
        <v>Auto:</v>
      </c>
      <c r="Z10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Row],[TagOrderMethod]]="Auto:",IF(U1017&gt;0,U1017,IF(COUNTBLANK(L1017:S1017)=8,"",(IF(Table3[[#This Row],[Column11]]&lt;&gt;"no",Table3[[#This Row],[Size]]*(SUM(Table3[[#This Row],[Date 1]:[Date 8]])),"")))),""))),(Table3[[#This Row],[Bundle]])),"")</f>
        <v/>
      </c>
      <c r="AB1017" s="94" t="str">
        <f t="shared" si="16"/>
        <v/>
      </c>
      <c r="AC1017" s="75"/>
      <c r="AD1017" s="42"/>
      <c r="AE1017" s="43"/>
      <c r="AF1017" s="44"/>
      <c r="AG1017" s="134" t="s">
        <v>21</v>
      </c>
      <c r="AH1017" s="134" t="s">
        <v>21</v>
      </c>
      <c r="AI1017" s="134" t="s">
        <v>21</v>
      </c>
      <c r="AJ1017" s="134" t="s">
        <v>21</v>
      </c>
      <c r="AK1017" s="134" t="s">
        <v>21</v>
      </c>
      <c r="AL1017" s="134" t="s">
        <v>1719</v>
      </c>
      <c r="AM1017" s="134" t="b">
        <f>IF(AND(Table3[[#This Row],[Column68]]=TRUE,COUNTBLANK(Table3[[#This Row],[Date 1]:[Date 8]])=8),TRUE,FALSE)</f>
        <v>0</v>
      </c>
      <c r="AN1017" s="134" t="b">
        <f>COUNTIF(Table3[[#This Row],[512]:[51]],"yes")&gt;0</f>
        <v>0</v>
      </c>
      <c r="AO1017" s="45" t="str">
        <f>IF(Table3[[#This Row],[512]]="yes",Table3[[#This Row],[Column1]],"")</f>
        <v/>
      </c>
      <c r="AP1017" s="45" t="str">
        <f>IF(Table3[[#This Row],[250]]="yes",Table3[[#This Row],[Column1.5]],"")</f>
        <v/>
      </c>
      <c r="AQ1017" s="45" t="str">
        <f>IF(Table3[[#This Row],[288]]="yes",Table3[[#This Row],[Column2]],"")</f>
        <v/>
      </c>
      <c r="AR1017" s="45" t="str">
        <f>IF(Table3[[#This Row],[144]]="yes",Table3[[#This Row],[Column3]],"")</f>
        <v/>
      </c>
      <c r="AS1017" s="45" t="str">
        <f>IF(Table3[[#This Row],[26]]="yes",Table3[[#This Row],[Column4]],"")</f>
        <v/>
      </c>
      <c r="AT1017" s="45" t="str">
        <f>IF(Table3[[#This Row],[51]]="yes",Table3[[#This Row],[Column5]],"")</f>
        <v/>
      </c>
      <c r="AU1017" s="29" t="str">
        <f>IF(COUNTBLANK(Table3[[#This Row],[Date 1]:[Date 8]])=7,IF(Table3[[#This Row],[Column9]]&lt;&gt;"",IF(SUM(L1017:S1017)&lt;&gt;0,Table3[[#This Row],[Column9]],""),""),(SUBSTITUTE(TRIM(SUBSTITUTE(AO1017&amp;","&amp;AP1017&amp;","&amp;AQ1017&amp;","&amp;AR1017&amp;","&amp;AS1017&amp;","&amp;AT1017&amp;",",","," "))," ",", ")))</f>
        <v/>
      </c>
      <c r="AV1017" s="35" t="str">
        <f>IF(COUNTBLANK(L1017:AC1017)&lt;&gt;13,IF(Table3[[#This Row],[Comments]]="Please order in multiples of 20. Minimum order of 100.",IF(COUNTBLANK(Table3[[#This Row],[Date 1]:[Order]])=12,"",1),1),IF(OR(F1017="yes",G1017="yes",H1017="yes",I1017="yes",J1017="yes",K1017="yes"="yes"),1,""))</f>
        <v/>
      </c>
    </row>
    <row r="1018" spans="2:48" ht="36" thickBot="1" x14ac:dyDescent="0.4">
      <c r="B1018" s="164">
        <v>1880</v>
      </c>
      <c r="C1018" s="16" t="s">
        <v>3370</v>
      </c>
      <c r="D1018" s="32" t="s">
        <v>1364</v>
      </c>
      <c r="E1018" s="118"/>
      <c r="F1018" s="119" t="s">
        <v>21</v>
      </c>
      <c r="G1018" s="30" t="s">
        <v>21</v>
      </c>
      <c r="H1018" s="30" t="s">
        <v>21</v>
      </c>
      <c r="I1018" s="30" t="s">
        <v>21</v>
      </c>
      <c r="J1018" s="30" t="s">
        <v>21</v>
      </c>
      <c r="K1018" s="30" t="s">
        <v>128</v>
      </c>
      <c r="L1018" s="22"/>
      <c r="M1018" s="20"/>
      <c r="N1018" s="20"/>
      <c r="O1018" s="20"/>
      <c r="P1018" s="20"/>
      <c r="Q1018" s="20"/>
      <c r="R1018" s="20"/>
      <c r="S1018" s="120"/>
      <c r="T1018" s="181" t="str">
        <f>Table3[[#This Row],[Column12]]</f>
        <v>Auto:</v>
      </c>
      <c r="U1018" s="25"/>
      <c r="V1018" s="51" t="str">
        <f>IF(Table3[[#This Row],[TagOrderMethod]]="Ratio:","plants per 1 tag",IF(Table3[[#This Row],[TagOrderMethod]]="tags included","",IF(Table3[[#This Row],[TagOrderMethod]]="Qty:","tags",IF(Table3[[#This Row],[TagOrderMethod]]="Auto:",IF(U1018&lt;&gt;"","tags","")))))</f>
        <v/>
      </c>
      <c r="W1018" s="17">
        <v>50</v>
      </c>
      <c r="X1018" s="17" t="str">
        <f>IF(ISNUMBER(SEARCH("tag",Table3[[#This Row],[Notes]])), "Yes", "No")</f>
        <v>No</v>
      </c>
      <c r="Y1018" s="17" t="str">
        <f>IF(Table3[[#This Row],[Column11]]="yes","tags included","Auto:")</f>
        <v>Auto:</v>
      </c>
      <c r="Z10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Row],[TagOrderMethod]]="Auto:",IF(U1018&gt;0,U1018,IF(COUNTBLANK(L1018:S1018)=8,"",(IF(Table3[[#This Row],[Column11]]&lt;&gt;"no",Table3[[#This Row],[Size]]*(SUM(Table3[[#This Row],[Date 1]:[Date 8]])),"")))),""))),(Table3[[#This Row],[Bundle]])),"")</f>
        <v/>
      </c>
      <c r="AB1018" s="94" t="str">
        <f t="shared" si="16"/>
        <v/>
      </c>
      <c r="AC1018" s="75"/>
      <c r="AD1018" s="42"/>
      <c r="AE1018" s="43"/>
      <c r="AF1018" s="44"/>
      <c r="AG1018" s="134" t="s">
        <v>21</v>
      </c>
      <c r="AH1018" s="134" t="s">
        <v>21</v>
      </c>
      <c r="AI1018" s="134" t="s">
        <v>21</v>
      </c>
      <c r="AJ1018" s="134" t="s">
        <v>21</v>
      </c>
      <c r="AK1018" s="134" t="s">
        <v>21</v>
      </c>
      <c r="AL1018" s="134" t="s">
        <v>1720</v>
      </c>
      <c r="AM1018" s="134" t="b">
        <f>IF(AND(Table3[[#This Row],[Column68]]=TRUE,COUNTBLANK(Table3[[#This Row],[Date 1]:[Date 8]])=8),TRUE,FALSE)</f>
        <v>0</v>
      </c>
      <c r="AN1018" s="134" t="b">
        <f>COUNTIF(Table3[[#This Row],[512]:[51]],"yes")&gt;0</f>
        <v>0</v>
      </c>
      <c r="AO1018" s="45" t="str">
        <f>IF(Table3[[#This Row],[512]]="yes",Table3[[#This Row],[Column1]],"")</f>
        <v/>
      </c>
      <c r="AP1018" s="45" t="str">
        <f>IF(Table3[[#This Row],[250]]="yes",Table3[[#This Row],[Column1.5]],"")</f>
        <v/>
      </c>
      <c r="AQ1018" s="45" t="str">
        <f>IF(Table3[[#This Row],[288]]="yes",Table3[[#This Row],[Column2]],"")</f>
        <v/>
      </c>
      <c r="AR1018" s="45" t="str">
        <f>IF(Table3[[#This Row],[144]]="yes",Table3[[#This Row],[Column3]],"")</f>
        <v/>
      </c>
      <c r="AS1018" s="45" t="str">
        <f>IF(Table3[[#This Row],[26]]="yes",Table3[[#This Row],[Column4]],"")</f>
        <v/>
      </c>
      <c r="AT1018" s="45" t="str">
        <f>IF(Table3[[#This Row],[51]]="yes",Table3[[#This Row],[Column5]],"")</f>
        <v/>
      </c>
      <c r="AU1018" s="29" t="str">
        <f>IF(COUNTBLANK(Table3[[#This Row],[Date 1]:[Date 8]])=7,IF(Table3[[#This Row],[Column9]]&lt;&gt;"",IF(SUM(L1018:S1018)&lt;&gt;0,Table3[[#This Row],[Column9]],""),""),(SUBSTITUTE(TRIM(SUBSTITUTE(AO1018&amp;","&amp;AP1018&amp;","&amp;AQ1018&amp;","&amp;AR1018&amp;","&amp;AS1018&amp;","&amp;AT1018&amp;",",","," "))," ",", ")))</f>
        <v/>
      </c>
      <c r="AV1018" s="35" t="str">
        <f>IF(COUNTBLANK(L1018:AC1018)&lt;&gt;13,IF(Table3[[#This Row],[Comments]]="Please order in multiples of 20. Minimum order of 100.",IF(COUNTBLANK(Table3[[#This Row],[Date 1]:[Order]])=12,"",1),1),IF(OR(F1018="yes",G1018="yes",H1018="yes",I1018="yes",J1018="yes",K1018="yes"="yes"),1,""))</f>
        <v/>
      </c>
    </row>
    <row r="1019" spans="2:48" ht="36" thickBot="1" x14ac:dyDescent="0.4">
      <c r="B1019" s="164">
        <v>1885</v>
      </c>
      <c r="C1019" s="16" t="s">
        <v>3370</v>
      </c>
      <c r="D1019" s="32" t="s">
        <v>1064</v>
      </c>
      <c r="E1019" s="118"/>
      <c r="F1019" s="119" t="s">
        <v>21</v>
      </c>
      <c r="G1019" s="30" t="s">
        <v>21</v>
      </c>
      <c r="H1019" s="30" t="s">
        <v>21</v>
      </c>
      <c r="I1019" s="30" t="s">
        <v>21</v>
      </c>
      <c r="J1019" s="30" t="s">
        <v>21</v>
      </c>
      <c r="K1019" s="30" t="s">
        <v>128</v>
      </c>
      <c r="L1019" s="22"/>
      <c r="M1019" s="20"/>
      <c r="N1019" s="20"/>
      <c r="O1019" s="20"/>
      <c r="P1019" s="20"/>
      <c r="Q1019" s="20"/>
      <c r="R1019" s="20"/>
      <c r="S1019" s="120"/>
      <c r="T1019" s="181" t="str">
        <f>Table3[[#This Row],[Column12]]</f>
        <v>Auto:</v>
      </c>
      <c r="U1019" s="25"/>
      <c r="V1019" s="51" t="str">
        <f>IF(Table3[[#This Row],[TagOrderMethod]]="Ratio:","plants per 1 tag",IF(Table3[[#This Row],[TagOrderMethod]]="tags included","",IF(Table3[[#This Row],[TagOrderMethod]]="Qty:","tags",IF(Table3[[#This Row],[TagOrderMethod]]="Auto:",IF(U1019&lt;&gt;"","tags","")))))</f>
        <v/>
      </c>
      <c r="W1019" s="17">
        <v>50</v>
      </c>
      <c r="X1019" s="17" t="str">
        <f>IF(ISNUMBER(SEARCH("tag",Table3[[#This Row],[Notes]])), "Yes", "No")</f>
        <v>No</v>
      </c>
      <c r="Y1019" s="17" t="str">
        <f>IF(Table3[[#This Row],[Column11]]="yes","tags included","Auto:")</f>
        <v>Auto:</v>
      </c>
      <c r="Z10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Row],[TagOrderMethod]]="Auto:",IF(U1019&gt;0,U1019,IF(COUNTBLANK(L1019:S1019)=8,"",(IF(Table3[[#This Row],[Column11]]&lt;&gt;"no",Table3[[#This Row],[Size]]*(SUM(Table3[[#This Row],[Date 1]:[Date 8]])),"")))),""))),(Table3[[#This Row],[Bundle]])),"")</f>
        <v/>
      </c>
      <c r="AB1019" s="94" t="str">
        <f t="shared" si="16"/>
        <v/>
      </c>
      <c r="AC1019" s="75"/>
      <c r="AD1019" s="42"/>
      <c r="AE1019" s="43"/>
      <c r="AF1019" s="44"/>
      <c r="AG1019" s="134" t="s">
        <v>21</v>
      </c>
      <c r="AH1019" s="134" t="s">
        <v>21</v>
      </c>
      <c r="AI1019" s="134" t="s">
        <v>21</v>
      </c>
      <c r="AJ1019" s="134" t="s">
        <v>21</v>
      </c>
      <c r="AK1019" s="134" t="s">
        <v>21</v>
      </c>
      <c r="AL1019" s="134" t="s">
        <v>1721</v>
      </c>
      <c r="AM1019" s="134" t="b">
        <f>IF(AND(Table3[[#This Row],[Column68]]=TRUE,COUNTBLANK(Table3[[#This Row],[Date 1]:[Date 8]])=8),TRUE,FALSE)</f>
        <v>0</v>
      </c>
      <c r="AN1019" s="134" t="b">
        <f>COUNTIF(Table3[[#This Row],[512]:[51]],"yes")&gt;0</f>
        <v>0</v>
      </c>
      <c r="AO1019" s="45" t="str">
        <f>IF(Table3[[#This Row],[512]]="yes",Table3[[#This Row],[Column1]],"")</f>
        <v/>
      </c>
      <c r="AP1019" s="45" t="str">
        <f>IF(Table3[[#This Row],[250]]="yes",Table3[[#This Row],[Column1.5]],"")</f>
        <v/>
      </c>
      <c r="AQ1019" s="45" t="str">
        <f>IF(Table3[[#This Row],[288]]="yes",Table3[[#This Row],[Column2]],"")</f>
        <v/>
      </c>
      <c r="AR1019" s="45" t="str">
        <f>IF(Table3[[#This Row],[144]]="yes",Table3[[#This Row],[Column3]],"")</f>
        <v/>
      </c>
      <c r="AS1019" s="45" t="str">
        <f>IF(Table3[[#This Row],[26]]="yes",Table3[[#This Row],[Column4]],"")</f>
        <v/>
      </c>
      <c r="AT1019" s="45" t="str">
        <f>IF(Table3[[#This Row],[51]]="yes",Table3[[#This Row],[Column5]],"")</f>
        <v/>
      </c>
      <c r="AU1019" s="29" t="str">
        <f>IF(COUNTBLANK(Table3[[#This Row],[Date 1]:[Date 8]])=7,IF(Table3[[#This Row],[Column9]]&lt;&gt;"",IF(SUM(L1019:S1019)&lt;&gt;0,Table3[[#This Row],[Column9]],""),""),(SUBSTITUTE(TRIM(SUBSTITUTE(AO1019&amp;","&amp;AP1019&amp;","&amp;AQ1019&amp;","&amp;AR1019&amp;","&amp;AS1019&amp;","&amp;AT1019&amp;",",","," "))," ",", ")))</f>
        <v/>
      </c>
      <c r="AV1019" s="35" t="str">
        <f>IF(COUNTBLANK(L1019:AC1019)&lt;&gt;13,IF(Table3[[#This Row],[Comments]]="Please order in multiples of 20. Minimum order of 100.",IF(COUNTBLANK(Table3[[#This Row],[Date 1]:[Order]])=12,"",1),1),IF(OR(F1019="yes",G1019="yes",H1019="yes",I1019="yes",J1019="yes",K1019="yes"="yes"),1,""))</f>
        <v/>
      </c>
    </row>
    <row r="1020" spans="2:48" ht="36" thickBot="1" x14ac:dyDescent="0.4">
      <c r="B1020" s="164">
        <v>1890</v>
      </c>
      <c r="C1020" s="16" t="s">
        <v>3370</v>
      </c>
      <c r="D1020" s="32" t="s">
        <v>2407</v>
      </c>
      <c r="E1020" s="118"/>
      <c r="F1020" s="119" t="s">
        <v>21</v>
      </c>
      <c r="G1020" s="30" t="s">
        <v>21</v>
      </c>
      <c r="H1020" s="30" t="s">
        <v>21</v>
      </c>
      <c r="I1020" s="30" t="s">
        <v>21</v>
      </c>
      <c r="J1020" s="30" t="s">
        <v>21</v>
      </c>
      <c r="K1020" s="30" t="s">
        <v>128</v>
      </c>
      <c r="L1020" s="22"/>
      <c r="M1020" s="20"/>
      <c r="N1020" s="20"/>
      <c r="O1020" s="20"/>
      <c r="P1020" s="20"/>
      <c r="Q1020" s="20"/>
      <c r="R1020" s="20"/>
      <c r="S1020" s="120"/>
      <c r="T1020" s="181" t="str">
        <f>Table3[[#This Row],[Column12]]</f>
        <v>Auto:</v>
      </c>
      <c r="U1020" s="25"/>
      <c r="V1020" s="51" t="str">
        <f>IF(Table3[[#This Row],[TagOrderMethod]]="Ratio:","plants per 1 tag",IF(Table3[[#This Row],[TagOrderMethod]]="tags included","",IF(Table3[[#This Row],[TagOrderMethod]]="Qty:","tags",IF(Table3[[#This Row],[TagOrderMethod]]="Auto:",IF(U1020&lt;&gt;"","tags","")))))</f>
        <v/>
      </c>
      <c r="W1020" s="17">
        <v>50</v>
      </c>
      <c r="X1020" s="17" t="str">
        <f>IF(ISNUMBER(SEARCH("tag",Table3[[#This Row],[Notes]])), "Yes", "No")</f>
        <v>No</v>
      </c>
      <c r="Y1020" s="17" t="str">
        <f>IF(Table3[[#This Row],[Column11]]="yes","tags included","Auto:")</f>
        <v>Auto:</v>
      </c>
      <c r="Z10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Row],[TagOrderMethod]]="Auto:",IF(U1020&gt;0,U1020,IF(COUNTBLANK(L1020:S1020)=8,"",(IF(Table3[[#This Row],[Column11]]&lt;&gt;"no",Table3[[#This Row],[Size]]*(SUM(Table3[[#This Row],[Date 1]:[Date 8]])),"")))),""))),(Table3[[#This Row],[Bundle]])),"")</f>
        <v/>
      </c>
      <c r="AB1020" s="94" t="str">
        <f t="shared" si="16"/>
        <v/>
      </c>
      <c r="AC1020" s="75"/>
      <c r="AD1020" s="42"/>
      <c r="AE1020" s="43"/>
      <c r="AF1020" s="44"/>
      <c r="AG1020" s="134" t="s">
        <v>21</v>
      </c>
      <c r="AH1020" s="134" t="s">
        <v>21</v>
      </c>
      <c r="AI1020" s="134" t="s">
        <v>21</v>
      </c>
      <c r="AJ1020" s="134" t="s">
        <v>21</v>
      </c>
      <c r="AK1020" s="134" t="s">
        <v>21</v>
      </c>
      <c r="AL1020" s="134" t="s">
        <v>2122</v>
      </c>
      <c r="AM1020" s="134" t="b">
        <f>IF(AND(Table3[[#This Row],[Column68]]=TRUE,COUNTBLANK(Table3[[#This Row],[Date 1]:[Date 8]])=8),TRUE,FALSE)</f>
        <v>0</v>
      </c>
      <c r="AN1020" s="134" t="b">
        <f>COUNTIF(Table3[[#This Row],[512]:[51]],"yes")&gt;0</f>
        <v>0</v>
      </c>
      <c r="AO1020" s="45" t="str">
        <f>IF(Table3[[#This Row],[512]]="yes",Table3[[#This Row],[Column1]],"")</f>
        <v/>
      </c>
      <c r="AP1020" s="45" t="str">
        <f>IF(Table3[[#This Row],[250]]="yes",Table3[[#This Row],[Column1.5]],"")</f>
        <v/>
      </c>
      <c r="AQ1020" s="45" t="str">
        <f>IF(Table3[[#This Row],[288]]="yes",Table3[[#This Row],[Column2]],"")</f>
        <v/>
      </c>
      <c r="AR1020" s="45" t="str">
        <f>IF(Table3[[#This Row],[144]]="yes",Table3[[#This Row],[Column3]],"")</f>
        <v/>
      </c>
      <c r="AS1020" s="45" t="str">
        <f>IF(Table3[[#This Row],[26]]="yes",Table3[[#This Row],[Column4]],"")</f>
        <v/>
      </c>
      <c r="AT1020" s="45" t="str">
        <f>IF(Table3[[#This Row],[51]]="yes",Table3[[#This Row],[Column5]],"")</f>
        <v/>
      </c>
      <c r="AU1020" s="29" t="str">
        <f>IF(COUNTBLANK(Table3[[#This Row],[Date 1]:[Date 8]])=7,IF(Table3[[#This Row],[Column9]]&lt;&gt;"",IF(SUM(L1020:S1020)&lt;&gt;0,Table3[[#This Row],[Column9]],""),""),(SUBSTITUTE(TRIM(SUBSTITUTE(AO1020&amp;","&amp;AP1020&amp;","&amp;AQ1020&amp;","&amp;AR1020&amp;","&amp;AS1020&amp;","&amp;AT1020&amp;",",","," "))," ",", ")))</f>
        <v/>
      </c>
      <c r="AV1020" s="35" t="str">
        <f>IF(COUNTBLANK(L1020:AC1020)&lt;&gt;13,IF(Table3[[#This Row],[Comments]]="Please order in multiples of 20. Minimum order of 100.",IF(COUNTBLANK(Table3[[#This Row],[Date 1]:[Order]])=12,"",1),1),IF(OR(F1020="yes",G1020="yes",H1020="yes",I1020="yes",J1020="yes",K1020="yes"="yes"),1,""))</f>
        <v/>
      </c>
    </row>
    <row r="1021" spans="2:48" ht="36" thickBot="1" x14ac:dyDescent="0.4">
      <c r="B1021" s="164">
        <v>1895</v>
      </c>
      <c r="C1021" s="16" t="s">
        <v>3370</v>
      </c>
      <c r="D1021" s="32" t="s">
        <v>1365</v>
      </c>
      <c r="E1021" s="118"/>
      <c r="F1021" s="119" t="s">
        <v>21</v>
      </c>
      <c r="G1021" s="30" t="s">
        <v>21</v>
      </c>
      <c r="H1021" s="30" t="s">
        <v>21</v>
      </c>
      <c r="I1021" s="30" t="s">
        <v>21</v>
      </c>
      <c r="J1021" s="30" t="s">
        <v>21</v>
      </c>
      <c r="K1021" s="30" t="s">
        <v>128</v>
      </c>
      <c r="L1021" s="22"/>
      <c r="M1021" s="20"/>
      <c r="N1021" s="20"/>
      <c r="O1021" s="20"/>
      <c r="P1021" s="20"/>
      <c r="Q1021" s="20"/>
      <c r="R1021" s="20"/>
      <c r="S1021" s="120"/>
      <c r="T1021" s="181" t="str">
        <f>Table3[[#This Row],[Column12]]</f>
        <v>Auto:</v>
      </c>
      <c r="U1021" s="25"/>
      <c r="V1021" s="51" t="str">
        <f>IF(Table3[[#This Row],[TagOrderMethod]]="Ratio:","plants per 1 tag",IF(Table3[[#This Row],[TagOrderMethod]]="tags included","",IF(Table3[[#This Row],[TagOrderMethod]]="Qty:","tags",IF(Table3[[#This Row],[TagOrderMethod]]="Auto:",IF(U1021&lt;&gt;"","tags","")))))</f>
        <v/>
      </c>
      <c r="W1021" s="17">
        <v>50</v>
      </c>
      <c r="X1021" s="17" t="str">
        <f>IF(ISNUMBER(SEARCH("tag",Table3[[#This Row],[Notes]])), "Yes", "No")</f>
        <v>No</v>
      </c>
      <c r="Y1021" s="17" t="str">
        <f>IF(Table3[[#This Row],[Column11]]="yes","tags included","Auto:")</f>
        <v>Auto:</v>
      </c>
      <c r="Z10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Row],[TagOrderMethod]]="Auto:",IF(U1021&gt;0,U1021,IF(COUNTBLANK(L1021:S1021)=8,"",(IF(Table3[[#This Row],[Column11]]&lt;&gt;"no",Table3[[#This Row],[Size]]*(SUM(Table3[[#This Row],[Date 1]:[Date 8]])),"")))),""))),(Table3[[#This Row],[Bundle]])),"")</f>
        <v/>
      </c>
      <c r="AB1021" s="94" t="str">
        <f t="shared" si="16"/>
        <v/>
      </c>
      <c r="AC1021" s="75"/>
      <c r="AD1021" s="42"/>
      <c r="AE1021" s="43"/>
      <c r="AF1021" s="44"/>
      <c r="AG1021" s="134" t="s">
        <v>21</v>
      </c>
      <c r="AH1021" s="134" t="s">
        <v>21</v>
      </c>
      <c r="AI1021" s="134" t="s">
        <v>21</v>
      </c>
      <c r="AJ1021" s="134" t="s">
        <v>21</v>
      </c>
      <c r="AK1021" s="134" t="s">
        <v>21</v>
      </c>
      <c r="AL1021" s="134" t="s">
        <v>5413</v>
      </c>
      <c r="AM1021" s="134" t="b">
        <f>IF(AND(Table3[[#This Row],[Column68]]=TRUE,COUNTBLANK(Table3[[#This Row],[Date 1]:[Date 8]])=8),TRUE,FALSE)</f>
        <v>0</v>
      </c>
      <c r="AN1021" s="134" t="b">
        <f>COUNTIF(Table3[[#This Row],[512]:[51]],"yes")&gt;0</f>
        <v>0</v>
      </c>
      <c r="AO1021" s="45" t="str">
        <f>IF(Table3[[#This Row],[512]]="yes",Table3[[#This Row],[Column1]],"")</f>
        <v/>
      </c>
      <c r="AP1021" s="45" t="str">
        <f>IF(Table3[[#This Row],[250]]="yes",Table3[[#This Row],[Column1.5]],"")</f>
        <v/>
      </c>
      <c r="AQ1021" s="45" t="str">
        <f>IF(Table3[[#This Row],[288]]="yes",Table3[[#This Row],[Column2]],"")</f>
        <v/>
      </c>
      <c r="AR1021" s="45" t="str">
        <f>IF(Table3[[#This Row],[144]]="yes",Table3[[#This Row],[Column3]],"")</f>
        <v/>
      </c>
      <c r="AS1021" s="45" t="str">
        <f>IF(Table3[[#This Row],[26]]="yes",Table3[[#This Row],[Column4]],"")</f>
        <v/>
      </c>
      <c r="AT1021" s="45" t="str">
        <f>IF(Table3[[#This Row],[51]]="yes",Table3[[#This Row],[Column5]],"")</f>
        <v/>
      </c>
      <c r="AU1021" s="29" t="str">
        <f>IF(COUNTBLANK(Table3[[#This Row],[Date 1]:[Date 8]])=7,IF(Table3[[#This Row],[Column9]]&lt;&gt;"",IF(SUM(L1021:S1021)&lt;&gt;0,Table3[[#This Row],[Column9]],""),""),(SUBSTITUTE(TRIM(SUBSTITUTE(AO1021&amp;","&amp;AP1021&amp;","&amp;AQ1021&amp;","&amp;AR1021&amp;","&amp;AS1021&amp;","&amp;AT1021&amp;",",","," "))," ",", ")))</f>
        <v/>
      </c>
      <c r="AV1021" s="35" t="str">
        <f>IF(COUNTBLANK(L1021:AC1021)&lt;&gt;13,IF(Table3[[#This Row],[Comments]]="Please order in multiples of 20. Minimum order of 100.",IF(COUNTBLANK(Table3[[#This Row],[Date 1]:[Order]])=12,"",1),1),IF(OR(F1021="yes",G1021="yes",H1021="yes",I1021="yes",J1021="yes",K1021="yes"="yes"),1,""))</f>
        <v/>
      </c>
    </row>
    <row r="1022" spans="2:48" ht="36" thickBot="1" x14ac:dyDescent="0.4">
      <c r="B1022" s="164">
        <v>1900</v>
      </c>
      <c r="C1022" s="16" t="s">
        <v>3370</v>
      </c>
      <c r="D1022" s="32" t="s">
        <v>1868</v>
      </c>
      <c r="E1022" s="118"/>
      <c r="F1022" s="119" t="s">
        <v>21</v>
      </c>
      <c r="G1022" s="30" t="s">
        <v>21</v>
      </c>
      <c r="H1022" s="30" t="s">
        <v>21</v>
      </c>
      <c r="I1022" s="30" t="s">
        <v>21</v>
      </c>
      <c r="J1022" s="30" t="s">
        <v>21</v>
      </c>
      <c r="K1022" s="30" t="s">
        <v>128</v>
      </c>
      <c r="L1022" s="22"/>
      <c r="M1022" s="20"/>
      <c r="N1022" s="20"/>
      <c r="O1022" s="20"/>
      <c r="P1022" s="20"/>
      <c r="Q1022" s="20"/>
      <c r="R1022" s="20"/>
      <c r="S1022" s="120"/>
      <c r="T1022" s="181" t="str">
        <f>Table3[[#This Row],[Column12]]</f>
        <v>Auto:</v>
      </c>
      <c r="U1022" s="25"/>
      <c r="V1022" s="51" t="str">
        <f>IF(Table3[[#This Row],[TagOrderMethod]]="Ratio:","plants per 1 tag",IF(Table3[[#This Row],[TagOrderMethod]]="tags included","",IF(Table3[[#This Row],[TagOrderMethod]]="Qty:","tags",IF(Table3[[#This Row],[TagOrderMethod]]="Auto:",IF(U1022&lt;&gt;"","tags","")))))</f>
        <v/>
      </c>
      <c r="W1022" s="17">
        <v>50</v>
      </c>
      <c r="X1022" s="17" t="str">
        <f>IF(ISNUMBER(SEARCH("tag",Table3[[#This Row],[Notes]])), "Yes", "No")</f>
        <v>No</v>
      </c>
      <c r="Y1022" s="17" t="str">
        <f>IF(Table3[[#This Row],[Column11]]="yes","tags included","Auto:")</f>
        <v>Auto:</v>
      </c>
      <c r="Z10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Row],[TagOrderMethod]]="Auto:",IF(U1022&gt;0,U1022,IF(COUNTBLANK(L1022:S1022)=8,"",(IF(Table3[[#This Row],[Column11]]&lt;&gt;"no",Table3[[#This Row],[Size]]*(SUM(Table3[[#This Row],[Date 1]:[Date 8]])),"")))),""))),(Table3[[#This Row],[Bundle]])),"")</f>
        <v/>
      </c>
      <c r="AB1022" s="94" t="str">
        <f t="shared" si="16"/>
        <v/>
      </c>
      <c r="AC1022" s="75"/>
      <c r="AD1022" s="42"/>
      <c r="AE1022" s="43"/>
      <c r="AF1022" s="44"/>
      <c r="AG1022" s="134" t="s">
        <v>21</v>
      </c>
      <c r="AH1022" s="134" t="s">
        <v>21</v>
      </c>
      <c r="AI1022" s="134" t="s">
        <v>21</v>
      </c>
      <c r="AJ1022" s="134" t="s">
        <v>21</v>
      </c>
      <c r="AK1022" s="134" t="s">
        <v>21</v>
      </c>
      <c r="AL1022" s="134" t="s">
        <v>5414</v>
      </c>
      <c r="AM1022" s="134" t="b">
        <f>IF(AND(Table3[[#This Row],[Column68]]=TRUE,COUNTBLANK(Table3[[#This Row],[Date 1]:[Date 8]])=8),TRUE,FALSE)</f>
        <v>0</v>
      </c>
      <c r="AN1022" s="134" t="b">
        <f>COUNTIF(Table3[[#This Row],[512]:[51]],"yes")&gt;0</f>
        <v>0</v>
      </c>
      <c r="AO1022" s="45" t="str">
        <f>IF(Table3[[#This Row],[512]]="yes",Table3[[#This Row],[Column1]],"")</f>
        <v/>
      </c>
      <c r="AP1022" s="45" t="str">
        <f>IF(Table3[[#This Row],[250]]="yes",Table3[[#This Row],[Column1.5]],"")</f>
        <v/>
      </c>
      <c r="AQ1022" s="45" t="str">
        <f>IF(Table3[[#This Row],[288]]="yes",Table3[[#This Row],[Column2]],"")</f>
        <v/>
      </c>
      <c r="AR1022" s="45" t="str">
        <f>IF(Table3[[#This Row],[144]]="yes",Table3[[#This Row],[Column3]],"")</f>
        <v/>
      </c>
      <c r="AS1022" s="45" t="str">
        <f>IF(Table3[[#This Row],[26]]="yes",Table3[[#This Row],[Column4]],"")</f>
        <v/>
      </c>
      <c r="AT1022" s="45" t="str">
        <f>IF(Table3[[#This Row],[51]]="yes",Table3[[#This Row],[Column5]],"")</f>
        <v/>
      </c>
      <c r="AU1022" s="29" t="str">
        <f>IF(COUNTBLANK(Table3[[#This Row],[Date 1]:[Date 8]])=7,IF(Table3[[#This Row],[Column9]]&lt;&gt;"",IF(SUM(L1022:S1022)&lt;&gt;0,Table3[[#This Row],[Column9]],""),""),(SUBSTITUTE(TRIM(SUBSTITUTE(AO1022&amp;","&amp;AP1022&amp;","&amp;AQ1022&amp;","&amp;AR1022&amp;","&amp;AS1022&amp;","&amp;AT1022&amp;",",","," "))," ",", ")))</f>
        <v/>
      </c>
      <c r="AV1022" s="35" t="str">
        <f>IF(COUNTBLANK(L1022:AC1022)&lt;&gt;13,IF(Table3[[#This Row],[Comments]]="Please order in multiples of 20. Minimum order of 100.",IF(COUNTBLANK(Table3[[#This Row],[Date 1]:[Order]])=12,"",1),1),IF(OR(F1022="yes",G1022="yes",H1022="yes",I1022="yes",J1022="yes",K1022="yes"="yes"),1,""))</f>
        <v/>
      </c>
    </row>
    <row r="1023" spans="2:48" ht="36" thickBot="1" x14ac:dyDescent="0.4">
      <c r="B1023" s="164">
        <v>1905</v>
      </c>
      <c r="C1023" s="16" t="s">
        <v>3370</v>
      </c>
      <c r="D1023" s="32" t="s">
        <v>2408</v>
      </c>
      <c r="E1023" s="118"/>
      <c r="F1023" s="119" t="s">
        <v>21</v>
      </c>
      <c r="G1023" s="30" t="s">
        <v>21</v>
      </c>
      <c r="H1023" s="30" t="s">
        <v>21</v>
      </c>
      <c r="I1023" s="30" t="s">
        <v>21</v>
      </c>
      <c r="J1023" s="30" t="s">
        <v>21</v>
      </c>
      <c r="K1023" s="30" t="s">
        <v>128</v>
      </c>
      <c r="L1023" s="22"/>
      <c r="M1023" s="20"/>
      <c r="N1023" s="20"/>
      <c r="O1023" s="20"/>
      <c r="P1023" s="20"/>
      <c r="Q1023" s="20"/>
      <c r="R1023" s="20"/>
      <c r="S1023" s="120"/>
      <c r="T1023" s="181" t="str">
        <f>Table3[[#This Row],[Column12]]</f>
        <v>Auto:</v>
      </c>
      <c r="U1023" s="25"/>
      <c r="V1023" s="51" t="str">
        <f>IF(Table3[[#This Row],[TagOrderMethod]]="Ratio:","plants per 1 tag",IF(Table3[[#This Row],[TagOrderMethod]]="tags included","",IF(Table3[[#This Row],[TagOrderMethod]]="Qty:","tags",IF(Table3[[#This Row],[TagOrderMethod]]="Auto:",IF(U1023&lt;&gt;"","tags","")))))</f>
        <v/>
      </c>
      <c r="W1023" s="17">
        <v>50</v>
      </c>
      <c r="X1023" s="17" t="str">
        <f>IF(ISNUMBER(SEARCH("tag",Table3[[#This Row],[Notes]])), "Yes", "No")</f>
        <v>No</v>
      </c>
      <c r="Y1023" s="17" t="str">
        <f>IF(Table3[[#This Row],[Column11]]="yes","tags included","Auto:")</f>
        <v>Auto:</v>
      </c>
      <c r="Z10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Row],[TagOrderMethod]]="Auto:",IF(U1023&gt;0,U1023,IF(COUNTBLANK(L1023:S1023)=8,"",(IF(Table3[[#This Row],[Column11]]&lt;&gt;"no",Table3[[#This Row],[Size]]*(SUM(Table3[[#This Row],[Date 1]:[Date 8]])),"")))),""))),(Table3[[#This Row],[Bundle]])),"")</f>
        <v/>
      </c>
      <c r="AB1023" s="94" t="str">
        <f t="shared" si="16"/>
        <v/>
      </c>
      <c r="AC1023" s="75"/>
      <c r="AD1023" s="42"/>
      <c r="AE1023" s="43"/>
      <c r="AF1023" s="44"/>
      <c r="AG1023" s="134" t="s">
        <v>21</v>
      </c>
      <c r="AH1023" s="134" t="s">
        <v>21</v>
      </c>
      <c r="AI1023" s="134" t="s">
        <v>21</v>
      </c>
      <c r="AJ1023" s="134" t="s">
        <v>21</v>
      </c>
      <c r="AK1023" s="134" t="s">
        <v>21</v>
      </c>
      <c r="AL1023" s="134" t="s">
        <v>5415</v>
      </c>
      <c r="AM1023" s="134" t="b">
        <f>IF(AND(Table3[[#This Row],[Column68]]=TRUE,COUNTBLANK(Table3[[#This Row],[Date 1]:[Date 8]])=8),TRUE,FALSE)</f>
        <v>0</v>
      </c>
      <c r="AN1023" s="134" t="b">
        <f>COUNTIF(Table3[[#This Row],[512]:[51]],"yes")&gt;0</f>
        <v>0</v>
      </c>
      <c r="AO1023" s="45" t="str">
        <f>IF(Table3[[#This Row],[512]]="yes",Table3[[#This Row],[Column1]],"")</f>
        <v/>
      </c>
      <c r="AP1023" s="45" t="str">
        <f>IF(Table3[[#This Row],[250]]="yes",Table3[[#This Row],[Column1.5]],"")</f>
        <v/>
      </c>
      <c r="AQ1023" s="45" t="str">
        <f>IF(Table3[[#This Row],[288]]="yes",Table3[[#This Row],[Column2]],"")</f>
        <v/>
      </c>
      <c r="AR1023" s="45" t="str">
        <f>IF(Table3[[#This Row],[144]]="yes",Table3[[#This Row],[Column3]],"")</f>
        <v/>
      </c>
      <c r="AS1023" s="45" t="str">
        <f>IF(Table3[[#This Row],[26]]="yes",Table3[[#This Row],[Column4]],"")</f>
        <v/>
      </c>
      <c r="AT1023" s="45" t="str">
        <f>IF(Table3[[#This Row],[51]]="yes",Table3[[#This Row],[Column5]],"")</f>
        <v/>
      </c>
      <c r="AU1023" s="29" t="str">
        <f>IF(COUNTBLANK(Table3[[#This Row],[Date 1]:[Date 8]])=7,IF(Table3[[#This Row],[Column9]]&lt;&gt;"",IF(SUM(L1023:S1023)&lt;&gt;0,Table3[[#This Row],[Column9]],""),""),(SUBSTITUTE(TRIM(SUBSTITUTE(AO1023&amp;","&amp;AP1023&amp;","&amp;AQ1023&amp;","&amp;AR1023&amp;","&amp;AS1023&amp;","&amp;AT1023&amp;",",","," "))," ",", ")))</f>
        <v/>
      </c>
      <c r="AV1023" s="35" t="str">
        <f>IF(COUNTBLANK(L1023:AC1023)&lt;&gt;13,IF(Table3[[#This Row],[Comments]]="Please order in multiples of 20. Minimum order of 100.",IF(COUNTBLANK(Table3[[#This Row],[Date 1]:[Order]])=12,"",1),1),IF(OR(F1023="yes",G1023="yes",H1023="yes",I1023="yes",J1023="yes",K1023="yes"="yes"),1,""))</f>
        <v/>
      </c>
    </row>
    <row r="1024" spans="2:48" ht="36" thickBot="1" x14ac:dyDescent="0.4">
      <c r="B1024" s="164">
        <v>1910</v>
      </c>
      <c r="C1024" s="16" t="s">
        <v>3370</v>
      </c>
      <c r="D1024" s="32" t="s">
        <v>2409</v>
      </c>
      <c r="E1024" s="118"/>
      <c r="F1024" s="119" t="s">
        <v>21</v>
      </c>
      <c r="G1024" s="30" t="s">
        <v>21</v>
      </c>
      <c r="H1024" s="30" t="s">
        <v>21</v>
      </c>
      <c r="I1024" s="30" t="s">
        <v>21</v>
      </c>
      <c r="J1024" s="30" t="s">
        <v>21</v>
      </c>
      <c r="K1024" s="30" t="s">
        <v>128</v>
      </c>
      <c r="L1024" s="22"/>
      <c r="M1024" s="20"/>
      <c r="N1024" s="20"/>
      <c r="O1024" s="20"/>
      <c r="P1024" s="20"/>
      <c r="Q1024" s="20"/>
      <c r="R1024" s="20"/>
      <c r="S1024" s="120"/>
      <c r="T1024" s="181" t="str">
        <f>Table3[[#This Row],[Column12]]</f>
        <v>Auto:</v>
      </c>
      <c r="U1024" s="25"/>
      <c r="V1024" s="51" t="str">
        <f>IF(Table3[[#This Row],[TagOrderMethod]]="Ratio:","plants per 1 tag",IF(Table3[[#This Row],[TagOrderMethod]]="tags included","",IF(Table3[[#This Row],[TagOrderMethod]]="Qty:","tags",IF(Table3[[#This Row],[TagOrderMethod]]="Auto:",IF(U1024&lt;&gt;"","tags","")))))</f>
        <v/>
      </c>
      <c r="W1024" s="17">
        <v>50</v>
      </c>
      <c r="X1024" s="17" t="str">
        <f>IF(ISNUMBER(SEARCH("tag",Table3[[#This Row],[Notes]])), "Yes", "No")</f>
        <v>No</v>
      </c>
      <c r="Y1024" s="17" t="str">
        <f>IF(Table3[[#This Row],[Column11]]="yes","tags included","Auto:")</f>
        <v>Auto:</v>
      </c>
      <c r="Z10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Row],[TagOrderMethod]]="Auto:",IF(U1024&gt;0,U1024,IF(COUNTBLANK(L1024:S1024)=8,"",(IF(Table3[[#This Row],[Column11]]&lt;&gt;"no",Table3[[#This Row],[Size]]*(SUM(Table3[[#This Row],[Date 1]:[Date 8]])),"")))),""))),(Table3[[#This Row],[Bundle]])),"")</f>
        <v/>
      </c>
      <c r="AB1024" s="94" t="str">
        <f t="shared" si="16"/>
        <v/>
      </c>
      <c r="AC1024" s="75"/>
      <c r="AD1024" s="42"/>
      <c r="AE1024" s="43"/>
      <c r="AF1024" s="44"/>
      <c r="AG1024" s="134" t="s">
        <v>21</v>
      </c>
      <c r="AH1024" s="134" t="s">
        <v>21</v>
      </c>
      <c r="AI1024" s="134" t="s">
        <v>21</v>
      </c>
      <c r="AJ1024" s="134" t="s">
        <v>21</v>
      </c>
      <c r="AK1024" s="134" t="s">
        <v>21</v>
      </c>
      <c r="AL1024" s="134" t="s">
        <v>255</v>
      </c>
      <c r="AM1024" s="134" t="b">
        <f>IF(AND(Table3[[#This Row],[Column68]]=TRUE,COUNTBLANK(Table3[[#This Row],[Date 1]:[Date 8]])=8),TRUE,FALSE)</f>
        <v>0</v>
      </c>
      <c r="AN1024" s="134" t="b">
        <f>COUNTIF(Table3[[#This Row],[512]:[51]],"yes")&gt;0</f>
        <v>0</v>
      </c>
      <c r="AO1024" s="45" t="str">
        <f>IF(Table3[[#This Row],[512]]="yes",Table3[[#This Row],[Column1]],"")</f>
        <v/>
      </c>
      <c r="AP1024" s="45" t="str">
        <f>IF(Table3[[#This Row],[250]]="yes",Table3[[#This Row],[Column1.5]],"")</f>
        <v/>
      </c>
      <c r="AQ1024" s="45" t="str">
        <f>IF(Table3[[#This Row],[288]]="yes",Table3[[#This Row],[Column2]],"")</f>
        <v/>
      </c>
      <c r="AR1024" s="45" t="str">
        <f>IF(Table3[[#This Row],[144]]="yes",Table3[[#This Row],[Column3]],"")</f>
        <v/>
      </c>
      <c r="AS1024" s="45" t="str">
        <f>IF(Table3[[#This Row],[26]]="yes",Table3[[#This Row],[Column4]],"")</f>
        <v/>
      </c>
      <c r="AT1024" s="45" t="str">
        <f>IF(Table3[[#This Row],[51]]="yes",Table3[[#This Row],[Column5]],"")</f>
        <v/>
      </c>
      <c r="AU1024" s="29" t="str">
        <f>IF(COUNTBLANK(Table3[[#This Row],[Date 1]:[Date 8]])=7,IF(Table3[[#This Row],[Column9]]&lt;&gt;"",IF(SUM(L1024:S1024)&lt;&gt;0,Table3[[#This Row],[Column9]],""),""),(SUBSTITUTE(TRIM(SUBSTITUTE(AO1024&amp;","&amp;AP1024&amp;","&amp;AQ1024&amp;","&amp;AR1024&amp;","&amp;AS1024&amp;","&amp;AT1024&amp;",",","," "))," ",", ")))</f>
        <v/>
      </c>
      <c r="AV1024" s="35" t="str">
        <f>IF(COUNTBLANK(L1024:AC1024)&lt;&gt;13,IF(Table3[[#This Row],[Comments]]="Please order in multiples of 20. Minimum order of 100.",IF(COUNTBLANK(Table3[[#This Row],[Date 1]:[Order]])=12,"",1),1),IF(OR(F1024="yes",G1024="yes",H1024="yes",I1024="yes",J1024="yes",K1024="yes"="yes"),1,""))</f>
        <v/>
      </c>
    </row>
    <row r="1025" spans="2:48" ht="36" thickBot="1" x14ac:dyDescent="0.4">
      <c r="B1025" s="164">
        <v>1915</v>
      </c>
      <c r="C1025" s="16" t="s">
        <v>3370</v>
      </c>
      <c r="D1025" s="32" t="s">
        <v>1656</v>
      </c>
      <c r="E1025" s="118"/>
      <c r="F1025" s="119" t="s">
        <v>21</v>
      </c>
      <c r="G1025" s="30" t="s">
        <v>21</v>
      </c>
      <c r="H1025" s="30" t="s">
        <v>21</v>
      </c>
      <c r="I1025" s="30" t="s">
        <v>21</v>
      </c>
      <c r="J1025" s="30" t="s">
        <v>21</v>
      </c>
      <c r="K1025" s="30" t="s">
        <v>128</v>
      </c>
      <c r="L1025" s="22"/>
      <c r="M1025" s="20"/>
      <c r="N1025" s="20"/>
      <c r="O1025" s="20"/>
      <c r="P1025" s="20"/>
      <c r="Q1025" s="20"/>
      <c r="R1025" s="20"/>
      <c r="S1025" s="120"/>
      <c r="T1025" s="181" t="str">
        <f>Table3[[#This Row],[Column12]]</f>
        <v>Auto:</v>
      </c>
      <c r="U1025" s="25"/>
      <c r="V1025" s="51" t="str">
        <f>IF(Table3[[#This Row],[TagOrderMethod]]="Ratio:","plants per 1 tag",IF(Table3[[#This Row],[TagOrderMethod]]="tags included","",IF(Table3[[#This Row],[TagOrderMethod]]="Qty:","tags",IF(Table3[[#This Row],[TagOrderMethod]]="Auto:",IF(U1025&lt;&gt;"","tags","")))))</f>
        <v/>
      </c>
      <c r="W1025" s="17">
        <v>50</v>
      </c>
      <c r="X1025" s="17" t="str">
        <f>IF(ISNUMBER(SEARCH("tag",Table3[[#This Row],[Notes]])), "Yes", "No")</f>
        <v>No</v>
      </c>
      <c r="Y1025" s="17" t="str">
        <f>IF(Table3[[#This Row],[Column11]]="yes","tags included","Auto:")</f>
        <v>Auto:</v>
      </c>
      <c r="Z10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Row],[TagOrderMethod]]="Auto:",IF(U1025&gt;0,U1025,IF(COUNTBLANK(L1025:S1025)=8,"",(IF(Table3[[#This Row],[Column11]]&lt;&gt;"no",Table3[[#This Row],[Size]]*(SUM(Table3[[#This Row],[Date 1]:[Date 8]])),"")))),""))),(Table3[[#This Row],[Bundle]])),"")</f>
        <v/>
      </c>
      <c r="AB1025" s="94" t="str">
        <f t="shared" si="16"/>
        <v/>
      </c>
      <c r="AC1025" s="75"/>
      <c r="AD1025" s="42"/>
      <c r="AE1025" s="43"/>
      <c r="AF1025" s="44"/>
      <c r="AG1025" s="134" t="s">
        <v>21</v>
      </c>
      <c r="AH1025" s="134" t="s">
        <v>21</v>
      </c>
      <c r="AI1025" s="134" t="s">
        <v>21</v>
      </c>
      <c r="AJ1025" s="134" t="s">
        <v>21</v>
      </c>
      <c r="AK1025" s="134" t="s">
        <v>21</v>
      </c>
      <c r="AL1025" s="134" t="s">
        <v>2123</v>
      </c>
      <c r="AM1025" s="134" t="b">
        <f>IF(AND(Table3[[#This Row],[Column68]]=TRUE,COUNTBLANK(Table3[[#This Row],[Date 1]:[Date 8]])=8),TRUE,FALSE)</f>
        <v>0</v>
      </c>
      <c r="AN1025" s="134" t="b">
        <f>COUNTIF(Table3[[#This Row],[512]:[51]],"yes")&gt;0</f>
        <v>0</v>
      </c>
      <c r="AO1025" s="45" t="str">
        <f>IF(Table3[[#This Row],[512]]="yes",Table3[[#This Row],[Column1]],"")</f>
        <v/>
      </c>
      <c r="AP1025" s="45" t="str">
        <f>IF(Table3[[#This Row],[250]]="yes",Table3[[#This Row],[Column1.5]],"")</f>
        <v/>
      </c>
      <c r="AQ1025" s="45" t="str">
        <f>IF(Table3[[#This Row],[288]]="yes",Table3[[#This Row],[Column2]],"")</f>
        <v/>
      </c>
      <c r="AR1025" s="45" t="str">
        <f>IF(Table3[[#This Row],[144]]="yes",Table3[[#This Row],[Column3]],"")</f>
        <v/>
      </c>
      <c r="AS1025" s="45" t="str">
        <f>IF(Table3[[#This Row],[26]]="yes",Table3[[#This Row],[Column4]],"")</f>
        <v/>
      </c>
      <c r="AT1025" s="45" t="str">
        <f>IF(Table3[[#This Row],[51]]="yes",Table3[[#This Row],[Column5]],"")</f>
        <v/>
      </c>
      <c r="AU1025" s="29" t="str">
        <f>IF(COUNTBLANK(Table3[[#This Row],[Date 1]:[Date 8]])=7,IF(Table3[[#This Row],[Column9]]&lt;&gt;"",IF(SUM(L1025:S1025)&lt;&gt;0,Table3[[#This Row],[Column9]],""),""),(SUBSTITUTE(TRIM(SUBSTITUTE(AO1025&amp;","&amp;AP1025&amp;","&amp;AQ1025&amp;","&amp;AR1025&amp;","&amp;AS1025&amp;","&amp;AT1025&amp;",",","," "))," ",", ")))</f>
        <v/>
      </c>
      <c r="AV1025" s="35" t="str">
        <f>IF(COUNTBLANK(L1025:AC1025)&lt;&gt;13,IF(Table3[[#This Row],[Comments]]="Please order in multiples of 20. Minimum order of 100.",IF(COUNTBLANK(Table3[[#This Row],[Date 1]:[Order]])=12,"",1),1),IF(OR(F1025="yes",G1025="yes",H1025="yes",I1025="yes",J1025="yes",K1025="yes"="yes"),1,""))</f>
        <v/>
      </c>
    </row>
    <row r="1026" spans="2:48" ht="36" thickBot="1" x14ac:dyDescent="0.4">
      <c r="B1026" s="164">
        <v>1920</v>
      </c>
      <c r="C1026" s="16" t="s">
        <v>3370</v>
      </c>
      <c r="D1026" s="32" t="s">
        <v>1657</v>
      </c>
      <c r="E1026" s="118"/>
      <c r="F1026" s="119" t="s">
        <v>21</v>
      </c>
      <c r="G1026" s="30" t="s">
        <v>21</v>
      </c>
      <c r="H1026" s="30" t="s">
        <v>21</v>
      </c>
      <c r="I1026" s="30" t="s">
        <v>21</v>
      </c>
      <c r="J1026" s="30" t="s">
        <v>21</v>
      </c>
      <c r="K1026" s="30" t="s">
        <v>128</v>
      </c>
      <c r="L1026" s="22"/>
      <c r="M1026" s="20"/>
      <c r="N1026" s="20"/>
      <c r="O1026" s="20"/>
      <c r="P1026" s="20"/>
      <c r="Q1026" s="20"/>
      <c r="R1026" s="20"/>
      <c r="S1026" s="120"/>
      <c r="T1026" s="181" t="str">
        <f>Table3[[#This Row],[Column12]]</f>
        <v>Auto:</v>
      </c>
      <c r="U1026" s="25"/>
      <c r="V1026" s="51" t="str">
        <f>IF(Table3[[#This Row],[TagOrderMethod]]="Ratio:","plants per 1 tag",IF(Table3[[#This Row],[TagOrderMethod]]="tags included","",IF(Table3[[#This Row],[TagOrderMethod]]="Qty:","tags",IF(Table3[[#This Row],[TagOrderMethod]]="Auto:",IF(U1026&lt;&gt;"","tags","")))))</f>
        <v/>
      </c>
      <c r="W1026" s="17">
        <v>50</v>
      </c>
      <c r="X1026" s="17" t="str">
        <f>IF(ISNUMBER(SEARCH("tag",Table3[[#This Row],[Notes]])), "Yes", "No")</f>
        <v>No</v>
      </c>
      <c r="Y1026" s="17" t="str">
        <f>IF(Table3[[#This Row],[Column11]]="yes","tags included","Auto:")</f>
        <v>Auto:</v>
      </c>
      <c r="Z10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Row],[TagOrderMethod]]="Auto:",IF(U1026&gt;0,U1026,IF(COUNTBLANK(L1026:S1026)=8,"",(IF(Table3[[#This Row],[Column11]]&lt;&gt;"no",Table3[[#This Row],[Size]]*(SUM(Table3[[#This Row],[Date 1]:[Date 8]])),"")))),""))),(Table3[[#This Row],[Bundle]])),"")</f>
        <v/>
      </c>
      <c r="AB1026" s="94" t="str">
        <f t="shared" si="16"/>
        <v/>
      </c>
      <c r="AC1026" s="75"/>
      <c r="AD1026" s="42"/>
      <c r="AE1026" s="43"/>
      <c r="AF1026" s="44"/>
      <c r="AG1026" s="134" t="s">
        <v>21</v>
      </c>
      <c r="AH1026" s="134" t="s">
        <v>21</v>
      </c>
      <c r="AI1026" s="134" t="s">
        <v>21</v>
      </c>
      <c r="AJ1026" s="134" t="s">
        <v>21</v>
      </c>
      <c r="AK1026" s="134" t="s">
        <v>21</v>
      </c>
      <c r="AL1026" s="134" t="s">
        <v>5416</v>
      </c>
      <c r="AM1026" s="134" t="b">
        <f>IF(AND(Table3[[#This Row],[Column68]]=TRUE,COUNTBLANK(Table3[[#This Row],[Date 1]:[Date 8]])=8),TRUE,FALSE)</f>
        <v>0</v>
      </c>
      <c r="AN1026" s="134" t="b">
        <f>COUNTIF(Table3[[#This Row],[512]:[51]],"yes")&gt;0</f>
        <v>0</v>
      </c>
      <c r="AO1026" s="45" t="str">
        <f>IF(Table3[[#This Row],[512]]="yes",Table3[[#This Row],[Column1]],"")</f>
        <v/>
      </c>
      <c r="AP1026" s="45" t="str">
        <f>IF(Table3[[#This Row],[250]]="yes",Table3[[#This Row],[Column1.5]],"")</f>
        <v/>
      </c>
      <c r="AQ1026" s="45" t="str">
        <f>IF(Table3[[#This Row],[288]]="yes",Table3[[#This Row],[Column2]],"")</f>
        <v/>
      </c>
      <c r="AR1026" s="45" t="str">
        <f>IF(Table3[[#This Row],[144]]="yes",Table3[[#This Row],[Column3]],"")</f>
        <v/>
      </c>
      <c r="AS1026" s="45" t="str">
        <f>IF(Table3[[#This Row],[26]]="yes",Table3[[#This Row],[Column4]],"")</f>
        <v/>
      </c>
      <c r="AT1026" s="45" t="str">
        <f>IF(Table3[[#This Row],[51]]="yes",Table3[[#This Row],[Column5]],"")</f>
        <v/>
      </c>
      <c r="AU1026" s="29" t="str">
        <f>IF(COUNTBLANK(Table3[[#This Row],[Date 1]:[Date 8]])=7,IF(Table3[[#This Row],[Column9]]&lt;&gt;"",IF(SUM(L1026:S1026)&lt;&gt;0,Table3[[#This Row],[Column9]],""),""),(SUBSTITUTE(TRIM(SUBSTITUTE(AO1026&amp;","&amp;AP1026&amp;","&amp;AQ1026&amp;","&amp;AR1026&amp;","&amp;AS1026&amp;","&amp;AT1026&amp;",",","," "))," ",", ")))</f>
        <v/>
      </c>
      <c r="AV1026" s="35" t="str">
        <f>IF(COUNTBLANK(L1026:AC1026)&lt;&gt;13,IF(Table3[[#This Row],[Comments]]="Please order in multiples of 20. Minimum order of 100.",IF(COUNTBLANK(Table3[[#This Row],[Date 1]:[Order]])=12,"",1),1),IF(OR(F1026="yes",G1026="yes",H1026="yes",I1026="yes",J1026="yes",K1026="yes"="yes"),1,""))</f>
        <v/>
      </c>
    </row>
    <row r="1027" spans="2:48" ht="36" thickBot="1" x14ac:dyDescent="0.4">
      <c r="B1027" s="164">
        <v>1925</v>
      </c>
      <c r="C1027" s="16" t="s">
        <v>3370</v>
      </c>
      <c r="D1027" s="32" t="s">
        <v>2410</v>
      </c>
      <c r="E1027" s="118"/>
      <c r="F1027" s="119" t="s">
        <v>21</v>
      </c>
      <c r="G1027" s="30" t="s">
        <v>21</v>
      </c>
      <c r="H1027" s="30" t="s">
        <v>21</v>
      </c>
      <c r="I1027" s="30" t="s">
        <v>21</v>
      </c>
      <c r="J1027" s="30" t="s">
        <v>21</v>
      </c>
      <c r="K1027" s="30" t="s">
        <v>128</v>
      </c>
      <c r="L1027" s="22"/>
      <c r="M1027" s="20"/>
      <c r="N1027" s="20"/>
      <c r="O1027" s="20"/>
      <c r="P1027" s="20"/>
      <c r="Q1027" s="20"/>
      <c r="R1027" s="20"/>
      <c r="S1027" s="120"/>
      <c r="T1027" s="181" t="str">
        <f>Table3[[#This Row],[Column12]]</f>
        <v>Auto:</v>
      </c>
      <c r="U1027" s="25"/>
      <c r="V1027" s="51" t="str">
        <f>IF(Table3[[#This Row],[TagOrderMethod]]="Ratio:","plants per 1 tag",IF(Table3[[#This Row],[TagOrderMethod]]="tags included","",IF(Table3[[#This Row],[TagOrderMethod]]="Qty:","tags",IF(Table3[[#This Row],[TagOrderMethod]]="Auto:",IF(U1027&lt;&gt;"","tags","")))))</f>
        <v/>
      </c>
      <c r="W1027" s="17">
        <v>50</v>
      </c>
      <c r="X1027" s="17" t="str">
        <f>IF(ISNUMBER(SEARCH("tag",Table3[[#This Row],[Notes]])), "Yes", "No")</f>
        <v>No</v>
      </c>
      <c r="Y1027" s="17" t="str">
        <f>IF(Table3[[#This Row],[Column11]]="yes","tags included","Auto:")</f>
        <v>Auto:</v>
      </c>
      <c r="Z10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Row],[TagOrderMethod]]="Auto:",IF(U1027&gt;0,U1027,IF(COUNTBLANK(L1027:S1027)=8,"",(IF(Table3[[#This Row],[Column11]]&lt;&gt;"no",Table3[[#This Row],[Size]]*(SUM(Table3[[#This Row],[Date 1]:[Date 8]])),"")))),""))),(Table3[[#This Row],[Bundle]])),"")</f>
        <v/>
      </c>
      <c r="AB1027" s="94" t="str">
        <f t="shared" ref="AB1027:AB1090" si="17">IF(SUM(L1027:S1027)&gt;0,SUM(L1027:S1027) &amp;" units","")</f>
        <v/>
      </c>
      <c r="AC1027" s="75"/>
      <c r="AD1027" s="42"/>
      <c r="AE1027" s="43"/>
      <c r="AF1027" s="44"/>
      <c r="AG1027" s="134" t="s">
        <v>21</v>
      </c>
      <c r="AH1027" s="134" t="s">
        <v>21</v>
      </c>
      <c r="AI1027" s="134" t="s">
        <v>21</v>
      </c>
      <c r="AJ1027" s="134" t="s">
        <v>21</v>
      </c>
      <c r="AK1027" s="134" t="s">
        <v>21</v>
      </c>
      <c r="AL1027" s="134" t="s">
        <v>5417</v>
      </c>
      <c r="AM1027" s="134" t="b">
        <f>IF(AND(Table3[[#This Row],[Column68]]=TRUE,COUNTBLANK(Table3[[#This Row],[Date 1]:[Date 8]])=8),TRUE,FALSE)</f>
        <v>0</v>
      </c>
      <c r="AN1027" s="134" t="b">
        <f>COUNTIF(Table3[[#This Row],[512]:[51]],"yes")&gt;0</f>
        <v>0</v>
      </c>
      <c r="AO1027" s="45" t="str">
        <f>IF(Table3[[#This Row],[512]]="yes",Table3[[#This Row],[Column1]],"")</f>
        <v/>
      </c>
      <c r="AP1027" s="45" t="str">
        <f>IF(Table3[[#This Row],[250]]="yes",Table3[[#This Row],[Column1.5]],"")</f>
        <v/>
      </c>
      <c r="AQ1027" s="45" t="str">
        <f>IF(Table3[[#This Row],[288]]="yes",Table3[[#This Row],[Column2]],"")</f>
        <v/>
      </c>
      <c r="AR1027" s="45" t="str">
        <f>IF(Table3[[#This Row],[144]]="yes",Table3[[#This Row],[Column3]],"")</f>
        <v/>
      </c>
      <c r="AS1027" s="45" t="str">
        <f>IF(Table3[[#This Row],[26]]="yes",Table3[[#This Row],[Column4]],"")</f>
        <v/>
      </c>
      <c r="AT1027" s="45" t="str">
        <f>IF(Table3[[#This Row],[51]]="yes",Table3[[#This Row],[Column5]],"")</f>
        <v/>
      </c>
      <c r="AU1027" s="29" t="str">
        <f>IF(COUNTBLANK(Table3[[#This Row],[Date 1]:[Date 8]])=7,IF(Table3[[#This Row],[Column9]]&lt;&gt;"",IF(SUM(L1027:S1027)&lt;&gt;0,Table3[[#This Row],[Column9]],""),""),(SUBSTITUTE(TRIM(SUBSTITUTE(AO1027&amp;","&amp;AP1027&amp;","&amp;AQ1027&amp;","&amp;AR1027&amp;","&amp;AS1027&amp;","&amp;AT1027&amp;",",","," "))," ",", ")))</f>
        <v/>
      </c>
      <c r="AV1027" s="35" t="str">
        <f>IF(COUNTBLANK(L1027:AC1027)&lt;&gt;13,IF(Table3[[#This Row],[Comments]]="Please order in multiples of 20. Minimum order of 100.",IF(COUNTBLANK(Table3[[#This Row],[Date 1]:[Order]])=12,"",1),1),IF(OR(F1027="yes",G1027="yes",H1027="yes",I1027="yes",J1027="yes",K1027="yes"="yes"),1,""))</f>
        <v/>
      </c>
    </row>
    <row r="1028" spans="2:48" ht="36" thickBot="1" x14ac:dyDescent="0.4">
      <c r="B1028" s="164">
        <v>1940</v>
      </c>
      <c r="C1028" s="16" t="s">
        <v>3370</v>
      </c>
      <c r="D1028" s="32" t="s">
        <v>2411</v>
      </c>
      <c r="E1028" s="118"/>
      <c r="F1028" s="119" t="s">
        <v>21</v>
      </c>
      <c r="G1028" s="30" t="s">
        <v>21</v>
      </c>
      <c r="H1028" s="30" t="s">
        <v>21</v>
      </c>
      <c r="I1028" s="30" t="s">
        <v>21</v>
      </c>
      <c r="J1028" s="30" t="s">
        <v>21</v>
      </c>
      <c r="K1028" s="30" t="s">
        <v>128</v>
      </c>
      <c r="L1028" s="22"/>
      <c r="M1028" s="20"/>
      <c r="N1028" s="20"/>
      <c r="O1028" s="20"/>
      <c r="P1028" s="20"/>
      <c r="Q1028" s="20"/>
      <c r="R1028" s="20"/>
      <c r="S1028" s="120"/>
      <c r="T1028" s="181" t="str">
        <f>Table3[[#This Row],[Column12]]</f>
        <v>Auto:</v>
      </c>
      <c r="U1028" s="25"/>
      <c r="V1028" s="51" t="str">
        <f>IF(Table3[[#This Row],[TagOrderMethod]]="Ratio:","plants per 1 tag",IF(Table3[[#This Row],[TagOrderMethod]]="tags included","",IF(Table3[[#This Row],[TagOrderMethod]]="Qty:","tags",IF(Table3[[#This Row],[TagOrderMethod]]="Auto:",IF(U1028&lt;&gt;"","tags","")))))</f>
        <v/>
      </c>
      <c r="W1028" s="17">
        <v>50</v>
      </c>
      <c r="X1028" s="17" t="str">
        <f>IF(ISNUMBER(SEARCH("tag",Table3[[#This Row],[Notes]])), "Yes", "No")</f>
        <v>No</v>
      </c>
      <c r="Y1028" s="17" t="str">
        <f>IF(Table3[[#This Row],[Column11]]="yes","tags included","Auto:")</f>
        <v>Auto:</v>
      </c>
      <c r="Z10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Row],[TagOrderMethod]]="Auto:",IF(U1028&gt;0,U1028,IF(COUNTBLANK(L1028:S1028)=8,"",(IF(Table3[[#This Row],[Column11]]&lt;&gt;"no",Table3[[#This Row],[Size]]*(SUM(Table3[[#This Row],[Date 1]:[Date 8]])),"")))),""))),(Table3[[#This Row],[Bundle]])),"")</f>
        <v/>
      </c>
      <c r="AB1028" s="94" t="str">
        <f t="shared" si="17"/>
        <v/>
      </c>
      <c r="AC1028" s="75"/>
      <c r="AD1028" s="42"/>
      <c r="AE1028" s="43"/>
      <c r="AF1028" s="44"/>
      <c r="AG1028" s="134" t="s">
        <v>21</v>
      </c>
      <c r="AH1028" s="134" t="s">
        <v>21</v>
      </c>
      <c r="AI1028" s="134" t="s">
        <v>21</v>
      </c>
      <c r="AJ1028" s="134" t="s">
        <v>21</v>
      </c>
      <c r="AK1028" s="134" t="s">
        <v>21</v>
      </c>
      <c r="AL1028" s="134" t="s">
        <v>2124</v>
      </c>
      <c r="AM1028" s="134" t="b">
        <f>IF(AND(Table3[[#This Row],[Column68]]=TRUE,COUNTBLANK(Table3[[#This Row],[Date 1]:[Date 8]])=8),TRUE,FALSE)</f>
        <v>0</v>
      </c>
      <c r="AN1028" s="134" t="b">
        <f>COUNTIF(Table3[[#This Row],[512]:[51]],"yes")&gt;0</f>
        <v>0</v>
      </c>
      <c r="AO1028" s="45" t="str">
        <f>IF(Table3[[#This Row],[512]]="yes",Table3[[#This Row],[Column1]],"")</f>
        <v/>
      </c>
      <c r="AP1028" s="45" t="str">
        <f>IF(Table3[[#This Row],[250]]="yes",Table3[[#This Row],[Column1.5]],"")</f>
        <v/>
      </c>
      <c r="AQ1028" s="45" t="str">
        <f>IF(Table3[[#This Row],[288]]="yes",Table3[[#This Row],[Column2]],"")</f>
        <v/>
      </c>
      <c r="AR1028" s="45" t="str">
        <f>IF(Table3[[#This Row],[144]]="yes",Table3[[#This Row],[Column3]],"")</f>
        <v/>
      </c>
      <c r="AS1028" s="45" t="str">
        <f>IF(Table3[[#This Row],[26]]="yes",Table3[[#This Row],[Column4]],"")</f>
        <v/>
      </c>
      <c r="AT1028" s="45" t="str">
        <f>IF(Table3[[#This Row],[51]]="yes",Table3[[#This Row],[Column5]],"")</f>
        <v/>
      </c>
      <c r="AU1028" s="29" t="str">
        <f>IF(COUNTBLANK(Table3[[#This Row],[Date 1]:[Date 8]])=7,IF(Table3[[#This Row],[Column9]]&lt;&gt;"",IF(SUM(L1028:S1028)&lt;&gt;0,Table3[[#This Row],[Column9]],""),""),(SUBSTITUTE(TRIM(SUBSTITUTE(AO1028&amp;","&amp;AP1028&amp;","&amp;AQ1028&amp;","&amp;AR1028&amp;","&amp;AS1028&amp;","&amp;AT1028&amp;",",","," "))," ",", ")))</f>
        <v/>
      </c>
      <c r="AV1028" s="35" t="str">
        <f>IF(COUNTBLANK(L1028:AC1028)&lt;&gt;13,IF(Table3[[#This Row],[Comments]]="Please order in multiples of 20. Minimum order of 100.",IF(COUNTBLANK(Table3[[#This Row],[Date 1]:[Order]])=12,"",1),1),IF(OR(F1028="yes",G1028="yes",H1028="yes",I1028="yes",J1028="yes",K1028="yes"="yes"),1,""))</f>
        <v/>
      </c>
    </row>
    <row r="1029" spans="2:48" ht="36" thickBot="1" x14ac:dyDescent="0.4">
      <c r="B1029" s="164">
        <v>1945</v>
      </c>
      <c r="C1029" s="16" t="s">
        <v>3370</v>
      </c>
      <c r="D1029" s="32" t="s">
        <v>1366</v>
      </c>
      <c r="E1029" s="118"/>
      <c r="F1029" s="119" t="s">
        <v>21</v>
      </c>
      <c r="G1029" s="30" t="s">
        <v>21</v>
      </c>
      <c r="H1029" s="30" t="s">
        <v>21</v>
      </c>
      <c r="I1029" s="30" t="s">
        <v>21</v>
      </c>
      <c r="J1029" s="30" t="s">
        <v>21</v>
      </c>
      <c r="K1029" s="30" t="s">
        <v>128</v>
      </c>
      <c r="L1029" s="22"/>
      <c r="M1029" s="20"/>
      <c r="N1029" s="20"/>
      <c r="O1029" s="20"/>
      <c r="P1029" s="20"/>
      <c r="Q1029" s="20"/>
      <c r="R1029" s="20"/>
      <c r="S1029" s="120"/>
      <c r="T1029" s="181" t="str">
        <f>Table3[[#This Row],[Column12]]</f>
        <v>Auto:</v>
      </c>
      <c r="U1029" s="25"/>
      <c r="V1029" s="51" t="str">
        <f>IF(Table3[[#This Row],[TagOrderMethod]]="Ratio:","plants per 1 tag",IF(Table3[[#This Row],[TagOrderMethod]]="tags included","",IF(Table3[[#This Row],[TagOrderMethod]]="Qty:","tags",IF(Table3[[#This Row],[TagOrderMethod]]="Auto:",IF(U1029&lt;&gt;"","tags","")))))</f>
        <v/>
      </c>
      <c r="W1029" s="17">
        <v>50</v>
      </c>
      <c r="X1029" s="17" t="str">
        <f>IF(ISNUMBER(SEARCH("tag",Table3[[#This Row],[Notes]])), "Yes", "No")</f>
        <v>No</v>
      </c>
      <c r="Y1029" s="17" t="str">
        <f>IF(Table3[[#This Row],[Column11]]="yes","tags included","Auto:")</f>
        <v>Auto:</v>
      </c>
      <c r="Z10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Row],[TagOrderMethod]]="Auto:",IF(U1029&gt;0,U1029,IF(COUNTBLANK(L1029:S1029)=8,"",(IF(Table3[[#This Row],[Column11]]&lt;&gt;"no",Table3[[#This Row],[Size]]*(SUM(Table3[[#This Row],[Date 1]:[Date 8]])),"")))),""))),(Table3[[#This Row],[Bundle]])),"")</f>
        <v/>
      </c>
      <c r="AB1029" s="94" t="str">
        <f t="shared" si="17"/>
        <v/>
      </c>
      <c r="AC1029" s="75"/>
      <c r="AD1029" s="42"/>
      <c r="AE1029" s="43"/>
      <c r="AF1029" s="44"/>
      <c r="AG1029" s="134" t="s">
        <v>21</v>
      </c>
      <c r="AH1029" s="134" t="s">
        <v>21</v>
      </c>
      <c r="AI1029" s="134" t="s">
        <v>21</v>
      </c>
      <c r="AJ1029" s="134" t="s">
        <v>21</v>
      </c>
      <c r="AK1029" s="134" t="s">
        <v>21</v>
      </c>
      <c r="AL1029" s="134" t="s">
        <v>2125</v>
      </c>
      <c r="AM1029" s="134" t="b">
        <f>IF(AND(Table3[[#This Row],[Column68]]=TRUE,COUNTBLANK(Table3[[#This Row],[Date 1]:[Date 8]])=8),TRUE,FALSE)</f>
        <v>0</v>
      </c>
      <c r="AN1029" s="134" t="b">
        <f>COUNTIF(Table3[[#This Row],[512]:[51]],"yes")&gt;0</f>
        <v>0</v>
      </c>
      <c r="AO1029" s="45" t="str">
        <f>IF(Table3[[#This Row],[512]]="yes",Table3[[#This Row],[Column1]],"")</f>
        <v/>
      </c>
      <c r="AP1029" s="45" t="str">
        <f>IF(Table3[[#This Row],[250]]="yes",Table3[[#This Row],[Column1.5]],"")</f>
        <v/>
      </c>
      <c r="AQ1029" s="45" t="str">
        <f>IF(Table3[[#This Row],[288]]="yes",Table3[[#This Row],[Column2]],"")</f>
        <v/>
      </c>
      <c r="AR1029" s="45" t="str">
        <f>IF(Table3[[#This Row],[144]]="yes",Table3[[#This Row],[Column3]],"")</f>
        <v/>
      </c>
      <c r="AS1029" s="45" t="str">
        <f>IF(Table3[[#This Row],[26]]="yes",Table3[[#This Row],[Column4]],"")</f>
        <v/>
      </c>
      <c r="AT1029" s="45" t="str">
        <f>IF(Table3[[#This Row],[51]]="yes",Table3[[#This Row],[Column5]],"")</f>
        <v/>
      </c>
      <c r="AU1029" s="29" t="str">
        <f>IF(COUNTBLANK(Table3[[#This Row],[Date 1]:[Date 8]])=7,IF(Table3[[#This Row],[Column9]]&lt;&gt;"",IF(SUM(L1029:S1029)&lt;&gt;0,Table3[[#This Row],[Column9]],""),""),(SUBSTITUTE(TRIM(SUBSTITUTE(AO1029&amp;","&amp;AP1029&amp;","&amp;AQ1029&amp;","&amp;AR1029&amp;","&amp;AS1029&amp;","&amp;AT1029&amp;",",","," "))," ",", ")))</f>
        <v/>
      </c>
      <c r="AV1029" s="35" t="str">
        <f>IF(COUNTBLANK(L1029:AC1029)&lt;&gt;13,IF(Table3[[#This Row],[Comments]]="Please order in multiples of 20. Minimum order of 100.",IF(COUNTBLANK(Table3[[#This Row],[Date 1]:[Order]])=12,"",1),1),IF(OR(F1029="yes",G1029="yes",H1029="yes",I1029="yes",J1029="yes",K1029="yes"="yes"),1,""))</f>
        <v/>
      </c>
    </row>
    <row r="1030" spans="2:48" ht="36" thickBot="1" x14ac:dyDescent="0.4">
      <c r="B1030" s="164">
        <v>1960</v>
      </c>
      <c r="C1030" s="16" t="s">
        <v>3370</v>
      </c>
      <c r="D1030" s="32" t="s">
        <v>568</v>
      </c>
      <c r="E1030" s="118"/>
      <c r="F1030" s="119" t="s">
        <v>21</v>
      </c>
      <c r="G1030" s="30" t="s">
        <v>21</v>
      </c>
      <c r="H1030" s="30" t="s">
        <v>21</v>
      </c>
      <c r="I1030" s="30" t="s">
        <v>21</v>
      </c>
      <c r="J1030" s="30" t="s">
        <v>21</v>
      </c>
      <c r="K1030" s="30" t="s">
        <v>128</v>
      </c>
      <c r="L1030" s="22"/>
      <c r="M1030" s="20"/>
      <c r="N1030" s="20"/>
      <c r="O1030" s="20"/>
      <c r="P1030" s="20"/>
      <c r="Q1030" s="20"/>
      <c r="R1030" s="20"/>
      <c r="S1030" s="120"/>
      <c r="T1030" s="181" t="str">
        <f>Table3[[#This Row],[Column12]]</f>
        <v>Auto:</v>
      </c>
      <c r="U1030" s="25"/>
      <c r="V1030" s="51" t="str">
        <f>IF(Table3[[#This Row],[TagOrderMethod]]="Ratio:","plants per 1 tag",IF(Table3[[#This Row],[TagOrderMethod]]="tags included","",IF(Table3[[#This Row],[TagOrderMethod]]="Qty:","tags",IF(Table3[[#This Row],[TagOrderMethod]]="Auto:",IF(U1030&lt;&gt;"","tags","")))))</f>
        <v/>
      </c>
      <c r="W1030" s="17">
        <v>50</v>
      </c>
      <c r="X1030" s="17" t="str">
        <f>IF(ISNUMBER(SEARCH("tag",Table3[[#This Row],[Notes]])), "Yes", "No")</f>
        <v>No</v>
      </c>
      <c r="Y1030" s="17" t="str">
        <f>IF(Table3[[#This Row],[Column11]]="yes","tags included","Auto:")</f>
        <v>Auto:</v>
      </c>
      <c r="Z10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Row],[TagOrderMethod]]="Auto:",IF(U1030&gt;0,U1030,IF(COUNTBLANK(L1030:S1030)=8,"",(IF(Table3[[#This Row],[Column11]]&lt;&gt;"no",Table3[[#This Row],[Size]]*(SUM(Table3[[#This Row],[Date 1]:[Date 8]])),"")))),""))),(Table3[[#This Row],[Bundle]])),"")</f>
        <v/>
      </c>
      <c r="AB1030" s="94" t="str">
        <f t="shared" si="17"/>
        <v/>
      </c>
      <c r="AC1030" s="75"/>
      <c r="AD1030" s="42"/>
      <c r="AE1030" s="43"/>
      <c r="AF1030" s="44"/>
      <c r="AG1030" s="134" t="s">
        <v>21</v>
      </c>
      <c r="AH1030" s="134" t="s">
        <v>21</v>
      </c>
      <c r="AI1030" s="134" t="s">
        <v>21</v>
      </c>
      <c r="AJ1030" s="134" t="s">
        <v>21</v>
      </c>
      <c r="AK1030" s="134" t="s">
        <v>21</v>
      </c>
      <c r="AL1030" s="134" t="s">
        <v>5418</v>
      </c>
      <c r="AM1030" s="134" t="b">
        <f>IF(AND(Table3[[#This Row],[Column68]]=TRUE,COUNTBLANK(Table3[[#This Row],[Date 1]:[Date 8]])=8),TRUE,FALSE)</f>
        <v>0</v>
      </c>
      <c r="AN1030" s="134" t="b">
        <f>COUNTIF(Table3[[#This Row],[512]:[51]],"yes")&gt;0</f>
        <v>0</v>
      </c>
      <c r="AO1030" s="45" t="str">
        <f>IF(Table3[[#This Row],[512]]="yes",Table3[[#This Row],[Column1]],"")</f>
        <v/>
      </c>
      <c r="AP1030" s="45" t="str">
        <f>IF(Table3[[#This Row],[250]]="yes",Table3[[#This Row],[Column1.5]],"")</f>
        <v/>
      </c>
      <c r="AQ1030" s="45" t="str">
        <f>IF(Table3[[#This Row],[288]]="yes",Table3[[#This Row],[Column2]],"")</f>
        <v/>
      </c>
      <c r="AR1030" s="45" t="str">
        <f>IF(Table3[[#This Row],[144]]="yes",Table3[[#This Row],[Column3]],"")</f>
        <v/>
      </c>
      <c r="AS1030" s="45" t="str">
        <f>IF(Table3[[#This Row],[26]]="yes",Table3[[#This Row],[Column4]],"")</f>
        <v/>
      </c>
      <c r="AT1030" s="45" t="str">
        <f>IF(Table3[[#This Row],[51]]="yes",Table3[[#This Row],[Column5]],"")</f>
        <v/>
      </c>
      <c r="AU1030" s="29" t="str">
        <f>IF(COUNTBLANK(Table3[[#This Row],[Date 1]:[Date 8]])=7,IF(Table3[[#This Row],[Column9]]&lt;&gt;"",IF(SUM(L1030:S1030)&lt;&gt;0,Table3[[#This Row],[Column9]],""),""),(SUBSTITUTE(TRIM(SUBSTITUTE(AO1030&amp;","&amp;AP1030&amp;","&amp;AQ1030&amp;","&amp;AR1030&amp;","&amp;AS1030&amp;","&amp;AT1030&amp;",",","," "))," ",", ")))</f>
        <v/>
      </c>
      <c r="AV1030" s="35" t="str">
        <f>IF(COUNTBLANK(L1030:AC1030)&lt;&gt;13,IF(Table3[[#This Row],[Comments]]="Please order in multiples of 20. Minimum order of 100.",IF(COUNTBLANK(Table3[[#This Row],[Date 1]:[Order]])=12,"",1),1),IF(OR(F1030="yes",G1030="yes",H1030="yes",I1030="yes",J1030="yes",K1030="yes"="yes"),1,""))</f>
        <v/>
      </c>
    </row>
    <row r="1031" spans="2:48" ht="36" thickBot="1" x14ac:dyDescent="0.4">
      <c r="B1031" s="164">
        <v>1965</v>
      </c>
      <c r="C1031" s="16" t="s">
        <v>3370</v>
      </c>
      <c r="D1031" s="32" t="s">
        <v>569</v>
      </c>
      <c r="E1031" s="118"/>
      <c r="F1031" s="119" t="s">
        <v>21</v>
      </c>
      <c r="G1031" s="30" t="s">
        <v>21</v>
      </c>
      <c r="H1031" s="30" t="s">
        <v>21</v>
      </c>
      <c r="I1031" s="30" t="s">
        <v>21</v>
      </c>
      <c r="J1031" s="30" t="s">
        <v>21</v>
      </c>
      <c r="K1031" s="30" t="s">
        <v>128</v>
      </c>
      <c r="L1031" s="22"/>
      <c r="M1031" s="20"/>
      <c r="N1031" s="20"/>
      <c r="O1031" s="20"/>
      <c r="P1031" s="20"/>
      <c r="Q1031" s="20"/>
      <c r="R1031" s="20"/>
      <c r="S1031" s="120"/>
      <c r="T1031" s="181" t="str">
        <f>Table3[[#This Row],[Column12]]</f>
        <v>Auto:</v>
      </c>
      <c r="U1031" s="25"/>
      <c r="V1031" s="51" t="str">
        <f>IF(Table3[[#This Row],[TagOrderMethod]]="Ratio:","plants per 1 tag",IF(Table3[[#This Row],[TagOrderMethod]]="tags included","",IF(Table3[[#This Row],[TagOrderMethod]]="Qty:","tags",IF(Table3[[#This Row],[TagOrderMethod]]="Auto:",IF(U1031&lt;&gt;"","tags","")))))</f>
        <v/>
      </c>
      <c r="W1031" s="17">
        <v>50</v>
      </c>
      <c r="X1031" s="17" t="str">
        <f>IF(ISNUMBER(SEARCH("tag",Table3[[#This Row],[Notes]])), "Yes", "No")</f>
        <v>No</v>
      </c>
      <c r="Y1031" s="17" t="str">
        <f>IF(Table3[[#This Row],[Column11]]="yes","tags included","Auto:")</f>
        <v>Auto:</v>
      </c>
      <c r="Z10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Row],[TagOrderMethod]]="Auto:",IF(U1031&gt;0,U1031,IF(COUNTBLANK(L1031:S1031)=8,"",(IF(Table3[[#This Row],[Column11]]&lt;&gt;"no",Table3[[#This Row],[Size]]*(SUM(Table3[[#This Row],[Date 1]:[Date 8]])),"")))),""))),(Table3[[#This Row],[Bundle]])),"")</f>
        <v/>
      </c>
      <c r="AB1031" s="94" t="str">
        <f t="shared" si="17"/>
        <v/>
      </c>
      <c r="AC1031" s="75"/>
      <c r="AD1031" s="42"/>
      <c r="AE1031" s="43"/>
      <c r="AF1031" s="44"/>
      <c r="AG1031" s="134" t="s">
        <v>21</v>
      </c>
      <c r="AH1031" s="134" t="s">
        <v>21</v>
      </c>
      <c r="AI1031" s="134" t="s">
        <v>21</v>
      </c>
      <c r="AJ1031" s="134" t="s">
        <v>21</v>
      </c>
      <c r="AK1031" s="134" t="s">
        <v>21</v>
      </c>
      <c r="AL1031" s="134" t="s">
        <v>5419</v>
      </c>
      <c r="AM1031" s="134" t="b">
        <f>IF(AND(Table3[[#This Row],[Column68]]=TRUE,COUNTBLANK(Table3[[#This Row],[Date 1]:[Date 8]])=8),TRUE,FALSE)</f>
        <v>0</v>
      </c>
      <c r="AN1031" s="134" t="b">
        <f>COUNTIF(Table3[[#This Row],[512]:[51]],"yes")&gt;0</f>
        <v>0</v>
      </c>
      <c r="AO1031" s="45" t="str">
        <f>IF(Table3[[#This Row],[512]]="yes",Table3[[#This Row],[Column1]],"")</f>
        <v/>
      </c>
      <c r="AP1031" s="45" t="str">
        <f>IF(Table3[[#This Row],[250]]="yes",Table3[[#This Row],[Column1.5]],"")</f>
        <v/>
      </c>
      <c r="AQ1031" s="45" t="str">
        <f>IF(Table3[[#This Row],[288]]="yes",Table3[[#This Row],[Column2]],"")</f>
        <v/>
      </c>
      <c r="AR1031" s="45" t="str">
        <f>IF(Table3[[#This Row],[144]]="yes",Table3[[#This Row],[Column3]],"")</f>
        <v/>
      </c>
      <c r="AS1031" s="45" t="str">
        <f>IF(Table3[[#This Row],[26]]="yes",Table3[[#This Row],[Column4]],"")</f>
        <v/>
      </c>
      <c r="AT1031" s="45" t="str">
        <f>IF(Table3[[#This Row],[51]]="yes",Table3[[#This Row],[Column5]],"")</f>
        <v/>
      </c>
      <c r="AU1031" s="29" t="str">
        <f>IF(COUNTBLANK(Table3[[#This Row],[Date 1]:[Date 8]])=7,IF(Table3[[#This Row],[Column9]]&lt;&gt;"",IF(SUM(L1031:S1031)&lt;&gt;0,Table3[[#This Row],[Column9]],""),""),(SUBSTITUTE(TRIM(SUBSTITUTE(AO1031&amp;","&amp;AP1031&amp;","&amp;AQ1031&amp;","&amp;AR1031&amp;","&amp;AS1031&amp;","&amp;AT1031&amp;",",","," "))," ",", ")))</f>
        <v/>
      </c>
      <c r="AV1031" s="35" t="str">
        <f>IF(COUNTBLANK(L1031:AC1031)&lt;&gt;13,IF(Table3[[#This Row],[Comments]]="Please order in multiples of 20. Minimum order of 100.",IF(COUNTBLANK(Table3[[#This Row],[Date 1]:[Order]])=12,"",1),1),IF(OR(F1031="yes",G1031="yes",H1031="yes",I1031="yes",J1031="yes",K1031="yes"="yes"),1,""))</f>
        <v/>
      </c>
    </row>
    <row r="1032" spans="2:48" ht="36" thickBot="1" x14ac:dyDescent="0.4">
      <c r="B1032" s="164">
        <v>1970</v>
      </c>
      <c r="C1032" s="16" t="s">
        <v>3370</v>
      </c>
      <c r="D1032" s="32" t="s">
        <v>570</v>
      </c>
      <c r="E1032" s="118"/>
      <c r="F1032" s="119" t="s">
        <v>21</v>
      </c>
      <c r="G1032" s="30" t="s">
        <v>21</v>
      </c>
      <c r="H1032" s="30" t="s">
        <v>21</v>
      </c>
      <c r="I1032" s="30" t="s">
        <v>21</v>
      </c>
      <c r="J1032" s="30" t="s">
        <v>21</v>
      </c>
      <c r="K1032" s="30" t="s">
        <v>128</v>
      </c>
      <c r="L1032" s="22"/>
      <c r="M1032" s="20"/>
      <c r="N1032" s="20"/>
      <c r="O1032" s="20"/>
      <c r="P1032" s="20"/>
      <c r="Q1032" s="20"/>
      <c r="R1032" s="20"/>
      <c r="S1032" s="120"/>
      <c r="T1032" s="181" t="str">
        <f>Table3[[#This Row],[Column12]]</f>
        <v>Auto:</v>
      </c>
      <c r="U1032" s="25"/>
      <c r="V1032" s="51" t="str">
        <f>IF(Table3[[#This Row],[TagOrderMethod]]="Ratio:","plants per 1 tag",IF(Table3[[#This Row],[TagOrderMethod]]="tags included","",IF(Table3[[#This Row],[TagOrderMethod]]="Qty:","tags",IF(Table3[[#This Row],[TagOrderMethod]]="Auto:",IF(U1032&lt;&gt;"","tags","")))))</f>
        <v/>
      </c>
      <c r="W1032" s="17">
        <v>50</v>
      </c>
      <c r="X1032" s="17" t="str">
        <f>IF(ISNUMBER(SEARCH("tag",Table3[[#This Row],[Notes]])), "Yes", "No")</f>
        <v>No</v>
      </c>
      <c r="Y1032" s="17" t="str">
        <f>IF(Table3[[#This Row],[Column11]]="yes","tags included","Auto:")</f>
        <v>Auto:</v>
      </c>
      <c r="Z10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Row],[TagOrderMethod]]="Auto:",IF(U1032&gt;0,U1032,IF(COUNTBLANK(L1032:S1032)=8,"",(IF(Table3[[#This Row],[Column11]]&lt;&gt;"no",Table3[[#This Row],[Size]]*(SUM(Table3[[#This Row],[Date 1]:[Date 8]])),"")))),""))),(Table3[[#This Row],[Bundle]])),"")</f>
        <v/>
      </c>
      <c r="AB1032" s="94" t="str">
        <f t="shared" si="17"/>
        <v/>
      </c>
      <c r="AC1032" s="75"/>
      <c r="AD1032" s="42"/>
      <c r="AE1032" s="43"/>
      <c r="AF1032" s="44"/>
      <c r="AG1032" s="134" t="s">
        <v>21</v>
      </c>
      <c r="AH1032" s="134" t="s">
        <v>21</v>
      </c>
      <c r="AI1032" s="134" t="s">
        <v>21</v>
      </c>
      <c r="AJ1032" s="134" t="s">
        <v>21</v>
      </c>
      <c r="AK1032" s="134" t="s">
        <v>21</v>
      </c>
      <c r="AL1032" s="134" t="s">
        <v>2126</v>
      </c>
      <c r="AM1032" s="134" t="b">
        <f>IF(AND(Table3[[#This Row],[Column68]]=TRUE,COUNTBLANK(Table3[[#This Row],[Date 1]:[Date 8]])=8),TRUE,FALSE)</f>
        <v>0</v>
      </c>
      <c r="AN1032" s="134" t="b">
        <f>COUNTIF(Table3[[#This Row],[512]:[51]],"yes")&gt;0</f>
        <v>0</v>
      </c>
      <c r="AO1032" s="45" t="str">
        <f>IF(Table3[[#This Row],[512]]="yes",Table3[[#This Row],[Column1]],"")</f>
        <v/>
      </c>
      <c r="AP1032" s="45" t="str">
        <f>IF(Table3[[#This Row],[250]]="yes",Table3[[#This Row],[Column1.5]],"")</f>
        <v/>
      </c>
      <c r="AQ1032" s="45" t="str">
        <f>IF(Table3[[#This Row],[288]]="yes",Table3[[#This Row],[Column2]],"")</f>
        <v/>
      </c>
      <c r="AR1032" s="45" t="str">
        <f>IF(Table3[[#This Row],[144]]="yes",Table3[[#This Row],[Column3]],"")</f>
        <v/>
      </c>
      <c r="AS1032" s="45" t="str">
        <f>IF(Table3[[#This Row],[26]]="yes",Table3[[#This Row],[Column4]],"")</f>
        <v/>
      </c>
      <c r="AT1032" s="45" t="str">
        <f>IF(Table3[[#This Row],[51]]="yes",Table3[[#This Row],[Column5]],"")</f>
        <v/>
      </c>
      <c r="AU1032" s="29" t="str">
        <f>IF(COUNTBLANK(Table3[[#This Row],[Date 1]:[Date 8]])=7,IF(Table3[[#This Row],[Column9]]&lt;&gt;"",IF(SUM(L1032:S1032)&lt;&gt;0,Table3[[#This Row],[Column9]],""),""),(SUBSTITUTE(TRIM(SUBSTITUTE(AO1032&amp;","&amp;AP1032&amp;","&amp;AQ1032&amp;","&amp;AR1032&amp;","&amp;AS1032&amp;","&amp;AT1032&amp;",",","," "))," ",", ")))</f>
        <v/>
      </c>
      <c r="AV1032" s="35" t="str">
        <f>IF(COUNTBLANK(L1032:AC1032)&lt;&gt;13,IF(Table3[[#This Row],[Comments]]="Please order in multiples of 20. Minimum order of 100.",IF(COUNTBLANK(Table3[[#This Row],[Date 1]:[Order]])=12,"",1),1),IF(OR(F1032="yes",G1032="yes",H1032="yes",I1032="yes",J1032="yes",K1032="yes"="yes"),1,""))</f>
        <v/>
      </c>
    </row>
    <row r="1033" spans="2:48" ht="36" thickBot="1" x14ac:dyDescent="0.4">
      <c r="B1033" s="164">
        <v>1975</v>
      </c>
      <c r="C1033" s="16" t="s">
        <v>3370</v>
      </c>
      <c r="D1033" s="32" t="s">
        <v>571</v>
      </c>
      <c r="E1033" s="118"/>
      <c r="F1033" s="119" t="s">
        <v>21</v>
      </c>
      <c r="G1033" s="30" t="s">
        <v>21</v>
      </c>
      <c r="H1033" s="30" t="s">
        <v>21</v>
      </c>
      <c r="I1033" s="30" t="s">
        <v>21</v>
      </c>
      <c r="J1033" s="30" t="s">
        <v>21</v>
      </c>
      <c r="K1033" s="30" t="s">
        <v>128</v>
      </c>
      <c r="L1033" s="22"/>
      <c r="M1033" s="20"/>
      <c r="N1033" s="20"/>
      <c r="O1033" s="20"/>
      <c r="P1033" s="20"/>
      <c r="Q1033" s="20"/>
      <c r="R1033" s="20"/>
      <c r="S1033" s="120"/>
      <c r="T1033" s="181" t="str">
        <f>Table3[[#This Row],[Column12]]</f>
        <v>Auto:</v>
      </c>
      <c r="U1033" s="25"/>
      <c r="V1033" s="51" t="str">
        <f>IF(Table3[[#This Row],[TagOrderMethod]]="Ratio:","plants per 1 tag",IF(Table3[[#This Row],[TagOrderMethod]]="tags included","",IF(Table3[[#This Row],[TagOrderMethod]]="Qty:","tags",IF(Table3[[#This Row],[TagOrderMethod]]="Auto:",IF(U1033&lt;&gt;"","tags","")))))</f>
        <v/>
      </c>
      <c r="W1033" s="17">
        <v>50</v>
      </c>
      <c r="X1033" s="17" t="str">
        <f>IF(ISNUMBER(SEARCH("tag",Table3[[#This Row],[Notes]])), "Yes", "No")</f>
        <v>No</v>
      </c>
      <c r="Y1033" s="17" t="str">
        <f>IF(Table3[[#This Row],[Column11]]="yes","tags included","Auto:")</f>
        <v>Auto:</v>
      </c>
      <c r="Z10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Row],[TagOrderMethod]]="Auto:",IF(U1033&gt;0,U1033,IF(COUNTBLANK(L1033:S1033)=8,"",(IF(Table3[[#This Row],[Column11]]&lt;&gt;"no",Table3[[#This Row],[Size]]*(SUM(Table3[[#This Row],[Date 1]:[Date 8]])),"")))),""))),(Table3[[#This Row],[Bundle]])),"")</f>
        <v/>
      </c>
      <c r="AB1033" s="94" t="str">
        <f t="shared" si="17"/>
        <v/>
      </c>
      <c r="AC1033" s="75"/>
      <c r="AD1033" s="42"/>
      <c r="AE1033" s="43"/>
      <c r="AF1033" s="44"/>
      <c r="AG1033" s="134" t="s">
        <v>21</v>
      </c>
      <c r="AH1033" s="134" t="s">
        <v>21</v>
      </c>
      <c r="AI1033" s="134" t="s">
        <v>21</v>
      </c>
      <c r="AJ1033" s="134" t="s">
        <v>21</v>
      </c>
      <c r="AK1033" s="134" t="s">
        <v>21</v>
      </c>
      <c r="AL1033" s="134" t="s">
        <v>3125</v>
      </c>
      <c r="AM1033" s="134" t="b">
        <f>IF(AND(Table3[[#This Row],[Column68]]=TRUE,COUNTBLANK(Table3[[#This Row],[Date 1]:[Date 8]])=8),TRUE,FALSE)</f>
        <v>0</v>
      </c>
      <c r="AN1033" s="134" t="b">
        <f>COUNTIF(Table3[[#This Row],[512]:[51]],"yes")&gt;0</f>
        <v>0</v>
      </c>
      <c r="AO1033" s="45" t="str">
        <f>IF(Table3[[#This Row],[512]]="yes",Table3[[#This Row],[Column1]],"")</f>
        <v/>
      </c>
      <c r="AP1033" s="45" t="str">
        <f>IF(Table3[[#This Row],[250]]="yes",Table3[[#This Row],[Column1.5]],"")</f>
        <v/>
      </c>
      <c r="AQ1033" s="45" t="str">
        <f>IF(Table3[[#This Row],[288]]="yes",Table3[[#This Row],[Column2]],"")</f>
        <v/>
      </c>
      <c r="AR1033" s="45" t="str">
        <f>IF(Table3[[#This Row],[144]]="yes",Table3[[#This Row],[Column3]],"")</f>
        <v/>
      </c>
      <c r="AS1033" s="45" t="str">
        <f>IF(Table3[[#This Row],[26]]="yes",Table3[[#This Row],[Column4]],"")</f>
        <v/>
      </c>
      <c r="AT1033" s="45" t="str">
        <f>IF(Table3[[#This Row],[51]]="yes",Table3[[#This Row],[Column5]],"")</f>
        <v/>
      </c>
      <c r="AU1033" s="29" t="str">
        <f>IF(COUNTBLANK(Table3[[#This Row],[Date 1]:[Date 8]])=7,IF(Table3[[#This Row],[Column9]]&lt;&gt;"",IF(SUM(L1033:S1033)&lt;&gt;0,Table3[[#This Row],[Column9]],""),""),(SUBSTITUTE(TRIM(SUBSTITUTE(AO1033&amp;","&amp;AP1033&amp;","&amp;AQ1033&amp;","&amp;AR1033&amp;","&amp;AS1033&amp;","&amp;AT1033&amp;",",","," "))," ",", ")))</f>
        <v/>
      </c>
      <c r="AV1033" s="35" t="str">
        <f>IF(COUNTBLANK(L1033:AC1033)&lt;&gt;13,IF(Table3[[#This Row],[Comments]]="Please order in multiples of 20. Minimum order of 100.",IF(COUNTBLANK(Table3[[#This Row],[Date 1]:[Order]])=12,"",1),1),IF(OR(F1033="yes",G1033="yes",H1033="yes",I1033="yes",J1033="yes",K1033="yes"="yes"),1,""))</f>
        <v/>
      </c>
    </row>
    <row r="1034" spans="2:48" ht="36" thickBot="1" x14ac:dyDescent="0.4">
      <c r="B1034" s="164">
        <v>1980</v>
      </c>
      <c r="C1034" s="16" t="s">
        <v>3370</v>
      </c>
      <c r="D1034" s="32" t="s">
        <v>1869</v>
      </c>
      <c r="E1034" s="118"/>
      <c r="F1034" s="119" t="s">
        <v>21</v>
      </c>
      <c r="G1034" s="30" t="s">
        <v>21</v>
      </c>
      <c r="H1034" s="30" t="s">
        <v>21</v>
      </c>
      <c r="I1034" s="30" t="s">
        <v>21</v>
      </c>
      <c r="J1034" s="30" t="s">
        <v>21</v>
      </c>
      <c r="K1034" s="30" t="s">
        <v>128</v>
      </c>
      <c r="L1034" s="22"/>
      <c r="M1034" s="20"/>
      <c r="N1034" s="20"/>
      <c r="O1034" s="20"/>
      <c r="P1034" s="20"/>
      <c r="Q1034" s="20"/>
      <c r="R1034" s="20"/>
      <c r="S1034" s="120"/>
      <c r="T1034" s="181" t="str">
        <f>Table3[[#This Row],[Column12]]</f>
        <v>Auto:</v>
      </c>
      <c r="U1034" s="25"/>
      <c r="V1034" s="51" t="str">
        <f>IF(Table3[[#This Row],[TagOrderMethod]]="Ratio:","plants per 1 tag",IF(Table3[[#This Row],[TagOrderMethod]]="tags included","",IF(Table3[[#This Row],[TagOrderMethod]]="Qty:","tags",IF(Table3[[#This Row],[TagOrderMethod]]="Auto:",IF(U1034&lt;&gt;"","tags","")))))</f>
        <v/>
      </c>
      <c r="W1034" s="17">
        <v>50</v>
      </c>
      <c r="X1034" s="17" t="str">
        <f>IF(ISNUMBER(SEARCH("tag",Table3[[#This Row],[Notes]])), "Yes", "No")</f>
        <v>No</v>
      </c>
      <c r="Y1034" s="17" t="str">
        <f>IF(Table3[[#This Row],[Column11]]="yes","tags included","Auto:")</f>
        <v>Auto:</v>
      </c>
      <c r="Z10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Row],[TagOrderMethod]]="Auto:",IF(U1034&gt;0,U1034,IF(COUNTBLANK(L1034:S1034)=8,"",(IF(Table3[[#This Row],[Column11]]&lt;&gt;"no",Table3[[#This Row],[Size]]*(SUM(Table3[[#This Row],[Date 1]:[Date 8]])),"")))),""))),(Table3[[#This Row],[Bundle]])),"")</f>
        <v/>
      </c>
      <c r="AB1034" s="94" t="str">
        <f t="shared" si="17"/>
        <v/>
      </c>
      <c r="AC1034" s="75"/>
      <c r="AD1034" s="42"/>
      <c r="AE1034" s="43"/>
      <c r="AF1034" s="44"/>
      <c r="AG1034" s="134" t="s">
        <v>21</v>
      </c>
      <c r="AH1034" s="134" t="s">
        <v>21</v>
      </c>
      <c r="AI1034" s="134" t="s">
        <v>21</v>
      </c>
      <c r="AJ1034" s="134" t="s">
        <v>21</v>
      </c>
      <c r="AK1034" s="134" t="s">
        <v>21</v>
      </c>
      <c r="AL1034" s="134" t="s">
        <v>3126</v>
      </c>
      <c r="AM1034" s="134" t="b">
        <f>IF(AND(Table3[[#This Row],[Column68]]=TRUE,COUNTBLANK(Table3[[#This Row],[Date 1]:[Date 8]])=8),TRUE,FALSE)</f>
        <v>0</v>
      </c>
      <c r="AN1034" s="134" t="b">
        <f>COUNTIF(Table3[[#This Row],[512]:[51]],"yes")&gt;0</f>
        <v>0</v>
      </c>
      <c r="AO1034" s="45" t="str">
        <f>IF(Table3[[#This Row],[512]]="yes",Table3[[#This Row],[Column1]],"")</f>
        <v/>
      </c>
      <c r="AP1034" s="45" t="str">
        <f>IF(Table3[[#This Row],[250]]="yes",Table3[[#This Row],[Column1.5]],"")</f>
        <v/>
      </c>
      <c r="AQ1034" s="45" t="str">
        <f>IF(Table3[[#This Row],[288]]="yes",Table3[[#This Row],[Column2]],"")</f>
        <v/>
      </c>
      <c r="AR1034" s="45" t="str">
        <f>IF(Table3[[#This Row],[144]]="yes",Table3[[#This Row],[Column3]],"")</f>
        <v/>
      </c>
      <c r="AS1034" s="45" t="str">
        <f>IF(Table3[[#This Row],[26]]="yes",Table3[[#This Row],[Column4]],"")</f>
        <v/>
      </c>
      <c r="AT1034" s="45" t="str">
        <f>IF(Table3[[#This Row],[51]]="yes",Table3[[#This Row],[Column5]],"")</f>
        <v/>
      </c>
      <c r="AU1034" s="29" t="str">
        <f>IF(COUNTBLANK(Table3[[#This Row],[Date 1]:[Date 8]])=7,IF(Table3[[#This Row],[Column9]]&lt;&gt;"",IF(SUM(L1034:S1034)&lt;&gt;0,Table3[[#This Row],[Column9]],""),""),(SUBSTITUTE(TRIM(SUBSTITUTE(AO1034&amp;","&amp;AP1034&amp;","&amp;AQ1034&amp;","&amp;AR1034&amp;","&amp;AS1034&amp;","&amp;AT1034&amp;",",","," "))," ",", ")))</f>
        <v/>
      </c>
      <c r="AV1034" s="35" t="str">
        <f>IF(COUNTBLANK(L1034:AC1034)&lt;&gt;13,IF(Table3[[#This Row],[Comments]]="Please order in multiples of 20. Minimum order of 100.",IF(COUNTBLANK(Table3[[#This Row],[Date 1]:[Order]])=12,"",1),1),IF(OR(F1034="yes",G1034="yes",H1034="yes",I1034="yes",J1034="yes",K1034="yes"="yes"),1,""))</f>
        <v/>
      </c>
    </row>
    <row r="1035" spans="2:48" ht="36" thickBot="1" x14ac:dyDescent="0.4">
      <c r="B1035" s="164">
        <v>1985</v>
      </c>
      <c r="C1035" s="16" t="s">
        <v>3370</v>
      </c>
      <c r="D1035" s="32" t="s">
        <v>572</v>
      </c>
      <c r="E1035" s="118"/>
      <c r="F1035" s="119" t="s">
        <v>21</v>
      </c>
      <c r="G1035" s="30" t="s">
        <v>21</v>
      </c>
      <c r="H1035" s="30" t="s">
        <v>21</v>
      </c>
      <c r="I1035" s="30" t="s">
        <v>21</v>
      </c>
      <c r="J1035" s="30" t="s">
        <v>21</v>
      </c>
      <c r="K1035" s="30" t="s">
        <v>128</v>
      </c>
      <c r="L1035" s="22"/>
      <c r="M1035" s="20"/>
      <c r="N1035" s="20"/>
      <c r="O1035" s="20"/>
      <c r="P1035" s="20"/>
      <c r="Q1035" s="20"/>
      <c r="R1035" s="20"/>
      <c r="S1035" s="120"/>
      <c r="T1035" s="181" t="str">
        <f>Table3[[#This Row],[Column12]]</f>
        <v>Auto:</v>
      </c>
      <c r="U1035" s="25"/>
      <c r="V1035" s="51" t="str">
        <f>IF(Table3[[#This Row],[TagOrderMethod]]="Ratio:","plants per 1 tag",IF(Table3[[#This Row],[TagOrderMethod]]="tags included","",IF(Table3[[#This Row],[TagOrderMethod]]="Qty:","tags",IF(Table3[[#This Row],[TagOrderMethod]]="Auto:",IF(U1035&lt;&gt;"","tags","")))))</f>
        <v/>
      </c>
      <c r="W1035" s="17">
        <v>50</v>
      </c>
      <c r="X1035" s="17" t="str">
        <f>IF(ISNUMBER(SEARCH("tag",Table3[[#This Row],[Notes]])), "Yes", "No")</f>
        <v>No</v>
      </c>
      <c r="Y1035" s="17" t="str">
        <f>IF(Table3[[#This Row],[Column11]]="yes","tags included","Auto:")</f>
        <v>Auto:</v>
      </c>
      <c r="Z10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Row],[TagOrderMethod]]="Auto:",IF(U1035&gt;0,U1035,IF(COUNTBLANK(L1035:S1035)=8,"",(IF(Table3[[#This Row],[Column11]]&lt;&gt;"no",Table3[[#This Row],[Size]]*(SUM(Table3[[#This Row],[Date 1]:[Date 8]])),"")))),""))),(Table3[[#This Row],[Bundle]])),"")</f>
        <v/>
      </c>
      <c r="AB1035" s="94" t="str">
        <f t="shared" si="17"/>
        <v/>
      </c>
      <c r="AC1035" s="75"/>
      <c r="AD1035" s="42"/>
      <c r="AE1035" s="43"/>
      <c r="AF1035" s="44"/>
      <c r="AG1035" s="134" t="s">
        <v>21</v>
      </c>
      <c r="AH1035" s="134" t="s">
        <v>21</v>
      </c>
      <c r="AI1035" s="134" t="s">
        <v>21</v>
      </c>
      <c r="AJ1035" s="134" t="s">
        <v>21</v>
      </c>
      <c r="AK1035" s="134" t="s">
        <v>21</v>
      </c>
      <c r="AL1035" s="134" t="s">
        <v>2127</v>
      </c>
      <c r="AM1035" s="134" t="b">
        <f>IF(AND(Table3[[#This Row],[Column68]]=TRUE,COUNTBLANK(Table3[[#This Row],[Date 1]:[Date 8]])=8),TRUE,FALSE)</f>
        <v>0</v>
      </c>
      <c r="AN1035" s="134" t="b">
        <f>COUNTIF(Table3[[#This Row],[512]:[51]],"yes")&gt;0</f>
        <v>0</v>
      </c>
      <c r="AO1035" s="45" t="str">
        <f>IF(Table3[[#This Row],[512]]="yes",Table3[[#This Row],[Column1]],"")</f>
        <v/>
      </c>
      <c r="AP1035" s="45" t="str">
        <f>IF(Table3[[#This Row],[250]]="yes",Table3[[#This Row],[Column1.5]],"")</f>
        <v/>
      </c>
      <c r="AQ1035" s="45" t="str">
        <f>IF(Table3[[#This Row],[288]]="yes",Table3[[#This Row],[Column2]],"")</f>
        <v/>
      </c>
      <c r="AR1035" s="45" t="str">
        <f>IF(Table3[[#This Row],[144]]="yes",Table3[[#This Row],[Column3]],"")</f>
        <v/>
      </c>
      <c r="AS1035" s="45" t="str">
        <f>IF(Table3[[#This Row],[26]]="yes",Table3[[#This Row],[Column4]],"")</f>
        <v/>
      </c>
      <c r="AT1035" s="45" t="str">
        <f>IF(Table3[[#This Row],[51]]="yes",Table3[[#This Row],[Column5]],"")</f>
        <v/>
      </c>
      <c r="AU1035" s="29" t="str">
        <f>IF(COUNTBLANK(Table3[[#This Row],[Date 1]:[Date 8]])=7,IF(Table3[[#This Row],[Column9]]&lt;&gt;"",IF(SUM(L1035:S1035)&lt;&gt;0,Table3[[#This Row],[Column9]],""),""),(SUBSTITUTE(TRIM(SUBSTITUTE(AO1035&amp;","&amp;AP1035&amp;","&amp;AQ1035&amp;","&amp;AR1035&amp;","&amp;AS1035&amp;","&amp;AT1035&amp;",",","," "))," ",", ")))</f>
        <v/>
      </c>
      <c r="AV1035" s="35" t="str">
        <f>IF(COUNTBLANK(L1035:AC1035)&lt;&gt;13,IF(Table3[[#This Row],[Comments]]="Please order in multiples of 20. Minimum order of 100.",IF(COUNTBLANK(Table3[[#This Row],[Date 1]:[Order]])=12,"",1),1),IF(OR(F1035="yes",G1035="yes",H1035="yes",I1035="yes",J1035="yes",K1035="yes"="yes"),1,""))</f>
        <v/>
      </c>
    </row>
    <row r="1036" spans="2:48" ht="36" thickBot="1" x14ac:dyDescent="0.4">
      <c r="B1036" s="164">
        <v>2000</v>
      </c>
      <c r="C1036" s="16" t="s">
        <v>3370</v>
      </c>
      <c r="D1036" s="32" t="s">
        <v>3435</v>
      </c>
      <c r="E1036" s="118"/>
      <c r="F1036" s="119" t="s">
        <v>21</v>
      </c>
      <c r="G1036" s="30" t="s">
        <v>21</v>
      </c>
      <c r="H1036" s="30" t="s">
        <v>21</v>
      </c>
      <c r="I1036" s="30" t="s">
        <v>21</v>
      </c>
      <c r="J1036" s="30" t="s">
        <v>128</v>
      </c>
      <c r="K1036" s="30" t="s">
        <v>21</v>
      </c>
      <c r="L1036" s="22"/>
      <c r="M1036" s="20"/>
      <c r="N1036" s="20"/>
      <c r="O1036" s="20"/>
      <c r="P1036" s="20"/>
      <c r="Q1036" s="20"/>
      <c r="R1036" s="20"/>
      <c r="S1036" s="120"/>
      <c r="T1036" s="181" t="str">
        <f>Table3[[#This Row],[Column12]]</f>
        <v>Auto:</v>
      </c>
      <c r="U1036" s="25"/>
      <c r="V1036" s="51" t="str">
        <f>IF(Table3[[#This Row],[TagOrderMethod]]="Ratio:","plants per 1 tag",IF(Table3[[#This Row],[TagOrderMethod]]="tags included","",IF(Table3[[#This Row],[TagOrderMethod]]="Qty:","tags",IF(Table3[[#This Row],[TagOrderMethod]]="Auto:",IF(U1036&lt;&gt;"","tags","")))))</f>
        <v/>
      </c>
      <c r="W1036" s="17">
        <v>50</v>
      </c>
      <c r="X1036" s="17" t="str">
        <f>IF(ISNUMBER(SEARCH("tag",Table3[[#This Row],[Notes]])), "Yes", "No")</f>
        <v>No</v>
      </c>
      <c r="Y1036" s="17" t="str">
        <f>IF(Table3[[#This Row],[Column11]]="yes","tags included","Auto:")</f>
        <v>Auto:</v>
      </c>
      <c r="Z10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Row],[TagOrderMethod]]="Auto:",IF(U1036&gt;0,U1036,IF(COUNTBLANK(L1036:S1036)=8,"",(IF(Table3[[#This Row],[Column11]]&lt;&gt;"no",Table3[[#This Row],[Size]]*(SUM(Table3[[#This Row],[Date 1]:[Date 8]])),"")))),""))),(Table3[[#This Row],[Bundle]])),"")</f>
        <v/>
      </c>
      <c r="AB1036" s="94" t="str">
        <f t="shared" si="17"/>
        <v/>
      </c>
      <c r="AC1036" s="75"/>
      <c r="AD1036" s="42"/>
      <c r="AE1036" s="43"/>
      <c r="AF1036" s="44"/>
      <c r="AG1036" s="134" t="s">
        <v>21</v>
      </c>
      <c r="AH1036" s="134" t="s">
        <v>21</v>
      </c>
      <c r="AI1036" s="134" t="s">
        <v>21</v>
      </c>
      <c r="AJ1036" s="134" t="s">
        <v>21</v>
      </c>
      <c r="AK1036" s="134" t="s">
        <v>1722</v>
      </c>
      <c r="AL1036" s="134" t="s">
        <v>21</v>
      </c>
      <c r="AM1036" s="134" t="b">
        <f>IF(AND(Table3[[#This Row],[Column68]]=TRUE,COUNTBLANK(Table3[[#This Row],[Date 1]:[Date 8]])=8),TRUE,FALSE)</f>
        <v>0</v>
      </c>
      <c r="AN1036" s="134" t="b">
        <f>COUNTIF(Table3[[#This Row],[512]:[51]],"yes")&gt;0</f>
        <v>0</v>
      </c>
      <c r="AO1036" s="45" t="str">
        <f>IF(Table3[[#This Row],[512]]="yes",Table3[[#This Row],[Column1]],"")</f>
        <v/>
      </c>
      <c r="AP1036" s="45" t="str">
        <f>IF(Table3[[#This Row],[250]]="yes",Table3[[#This Row],[Column1.5]],"")</f>
        <v/>
      </c>
      <c r="AQ1036" s="45" t="str">
        <f>IF(Table3[[#This Row],[288]]="yes",Table3[[#This Row],[Column2]],"")</f>
        <v/>
      </c>
      <c r="AR1036" s="45" t="str">
        <f>IF(Table3[[#This Row],[144]]="yes",Table3[[#This Row],[Column3]],"")</f>
        <v/>
      </c>
      <c r="AS1036" s="45" t="str">
        <f>IF(Table3[[#This Row],[26]]="yes",Table3[[#This Row],[Column4]],"")</f>
        <v/>
      </c>
      <c r="AT1036" s="45" t="str">
        <f>IF(Table3[[#This Row],[51]]="yes",Table3[[#This Row],[Column5]],"")</f>
        <v/>
      </c>
      <c r="AU1036" s="29" t="str">
        <f>IF(COUNTBLANK(Table3[[#This Row],[Date 1]:[Date 8]])=7,IF(Table3[[#This Row],[Column9]]&lt;&gt;"",IF(SUM(L1036:S1036)&lt;&gt;0,Table3[[#This Row],[Column9]],""),""),(SUBSTITUTE(TRIM(SUBSTITUTE(AO1036&amp;","&amp;AP1036&amp;","&amp;AQ1036&amp;","&amp;AR1036&amp;","&amp;AS1036&amp;","&amp;AT1036&amp;",",","," "))," ",", ")))</f>
        <v/>
      </c>
      <c r="AV1036" s="35" t="str">
        <f>IF(COUNTBLANK(L1036:AC1036)&lt;&gt;13,IF(Table3[[#This Row],[Comments]]="Please order in multiples of 20. Minimum order of 100.",IF(COUNTBLANK(Table3[[#This Row],[Date 1]:[Order]])=12,"",1),1),IF(OR(F1036="yes",G1036="yes",H1036="yes",I1036="yes",J1036="yes",K1036="yes"="yes"),1,""))</f>
        <v/>
      </c>
    </row>
    <row r="1037" spans="2:48" ht="36" thickBot="1" x14ac:dyDescent="0.4">
      <c r="B1037" s="164">
        <v>2010</v>
      </c>
      <c r="C1037" s="16" t="s">
        <v>3370</v>
      </c>
      <c r="D1037" s="32" t="s">
        <v>3436</v>
      </c>
      <c r="E1037" s="118"/>
      <c r="F1037" s="119" t="s">
        <v>21</v>
      </c>
      <c r="G1037" s="30" t="s">
        <v>21</v>
      </c>
      <c r="H1037" s="30" t="s">
        <v>21</v>
      </c>
      <c r="I1037" s="30" t="s">
        <v>21</v>
      </c>
      <c r="J1037" s="30" t="s">
        <v>128</v>
      </c>
      <c r="K1037" s="30" t="s">
        <v>21</v>
      </c>
      <c r="L1037" s="22"/>
      <c r="M1037" s="20"/>
      <c r="N1037" s="20"/>
      <c r="O1037" s="20"/>
      <c r="P1037" s="20"/>
      <c r="Q1037" s="20"/>
      <c r="R1037" s="20"/>
      <c r="S1037" s="120"/>
      <c r="T1037" s="181" t="str">
        <f>Table3[[#This Row],[Column12]]</f>
        <v>Auto:</v>
      </c>
      <c r="U1037" s="25"/>
      <c r="V1037" s="51" t="str">
        <f>IF(Table3[[#This Row],[TagOrderMethod]]="Ratio:","plants per 1 tag",IF(Table3[[#This Row],[TagOrderMethod]]="tags included","",IF(Table3[[#This Row],[TagOrderMethod]]="Qty:","tags",IF(Table3[[#This Row],[TagOrderMethod]]="Auto:",IF(U1037&lt;&gt;"","tags","")))))</f>
        <v/>
      </c>
      <c r="W1037" s="17">
        <v>50</v>
      </c>
      <c r="X1037" s="17" t="str">
        <f>IF(ISNUMBER(SEARCH("tag",Table3[[#This Row],[Notes]])), "Yes", "No")</f>
        <v>No</v>
      </c>
      <c r="Y1037" s="17" t="str">
        <f>IF(Table3[[#This Row],[Column11]]="yes","tags included","Auto:")</f>
        <v>Auto:</v>
      </c>
      <c r="Z10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Row],[TagOrderMethod]]="Auto:",IF(U1037&gt;0,U1037,IF(COUNTBLANK(L1037:S1037)=8,"",(IF(Table3[[#This Row],[Column11]]&lt;&gt;"no",Table3[[#This Row],[Size]]*(SUM(Table3[[#This Row],[Date 1]:[Date 8]])),"")))),""))),(Table3[[#This Row],[Bundle]])),"")</f>
        <v/>
      </c>
      <c r="AB1037" s="94" t="str">
        <f t="shared" si="17"/>
        <v/>
      </c>
      <c r="AC1037" s="75"/>
      <c r="AD1037" s="42"/>
      <c r="AE1037" s="43"/>
      <c r="AF1037" s="44"/>
      <c r="AG1037" s="134" t="s">
        <v>21</v>
      </c>
      <c r="AH1037" s="134" t="s">
        <v>21</v>
      </c>
      <c r="AI1037" s="134" t="s">
        <v>21</v>
      </c>
      <c r="AJ1037" s="134" t="s">
        <v>21</v>
      </c>
      <c r="AK1037" s="134" t="s">
        <v>3127</v>
      </c>
      <c r="AL1037" s="134" t="s">
        <v>21</v>
      </c>
      <c r="AM1037" s="134" t="b">
        <f>IF(AND(Table3[[#This Row],[Column68]]=TRUE,COUNTBLANK(Table3[[#This Row],[Date 1]:[Date 8]])=8),TRUE,FALSE)</f>
        <v>0</v>
      </c>
      <c r="AN1037" s="134" t="b">
        <f>COUNTIF(Table3[[#This Row],[512]:[51]],"yes")&gt;0</f>
        <v>0</v>
      </c>
      <c r="AO1037" s="45" t="str">
        <f>IF(Table3[[#This Row],[512]]="yes",Table3[[#This Row],[Column1]],"")</f>
        <v/>
      </c>
      <c r="AP1037" s="45" t="str">
        <f>IF(Table3[[#This Row],[250]]="yes",Table3[[#This Row],[Column1.5]],"")</f>
        <v/>
      </c>
      <c r="AQ1037" s="45" t="str">
        <f>IF(Table3[[#This Row],[288]]="yes",Table3[[#This Row],[Column2]],"")</f>
        <v/>
      </c>
      <c r="AR1037" s="45" t="str">
        <f>IF(Table3[[#This Row],[144]]="yes",Table3[[#This Row],[Column3]],"")</f>
        <v/>
      </c>
      <c r="AS1037" s="45" t="str">
        <f>IF(Table3[[#This Row],[26]]="yes",Table3[[#This Row],[Column4]],"")</f>
        <v/>
      </c>
      <c r="AT1037" s="45" t="str">
        <f>IF(Table3[[#This Row],[51]]="yes",Table3[[#This Row],[Column5]],"")</f>
        <v/>
      </c>
      <c r="AU1037" s="29" t="str">
        <f>IF(COUNTBLANK(Table3[[#This Row],[Date 1]:[Date 8]])=7,IF(Table3[[#This Row],[Column9]]&lt;&gt;"",IF(SUM(L1037:S1037)&lt;&gt;0,Table3[[#This Row],[Column9]],""),""),(SUBSTITUTE(TRIM(SUBSTITUTE(AO1037&amp;","&amp;AP1037&amp;","&amp;AQ1037&amp;","&amp;AR1037&amp;","&amp;AS1037&amp;","&amp;AT1037&amp;",",","," "))," ",", ")))</f>
        <v/>
      </c>
      <c r="AV1037" s="35" t="str">
        <f>IF(COUNTBLANK(L1037:AC1037)&lt;&gt;13,IF(Table3[[#This Row],[Comments]]="Please order in multiples of 20. Minimum order of 100.",IF(COUNTBLANK(Table3[[#This Row],[Date 1]:[Order]])=12,"",1),1),IF(OR(F1037="yes",G1037="yes",H1037="yes",I1037="yes",J1037="yes",K1037="yes"="yes"),1,""))</f>
        <v/>
      </c>
    </row>
    <row r="1038" spans="2:48" ht="36" thickBot="1" x14ac:dyDescent="0.4">
      <c r="B1038" s="164">
        <v>2020</v>
      </c>
      <c r="C1038" s="16" t="s">
        <v>3370</v>
      </c>
      <c r="D1038" s="32" t="s">
        <v>3437</v>
      </c>
      <c r="E1038" s="118"/>
      <c r="F1038" s="119" t="s">
        <v>21</v>
      </c>
      <c r="G1038" s="30" t="s">
        <v>21</v>
      </c>
      <c r="H1038" s="30" t="s">
        <v>21</v>
      </c>
      <c r="I1038" s="30" t="s">
        <v>21</v>
      </c>
      <c r="J1038" s="30" t="s">
        <v>128</v>
      </c>
      <c r="K1038" s="30" t="s">
        <v>21</v>
      </c>
      <c r="L1038" s="22"/>
      <c r="M1038" s="20"/>
      <c r="N1038" s="20"/>
      <c r="O1038" s="20"/>
      <c r="P1038" s="20"/>
      <c r="Q1038" s="20"/>
      <c r="R1038" s="20"/>
      <c r="S1038" s="120"/>
      <c r="T1038" s="181" t="str">
        <f>Table3[[#This Row],[Column12]]</f>
        <v>Auto:</v>
      </c>
      <c r="U1038" s="25"/>
      <c r="V1038" s="51" t="str">
        <f>IF(Table3[[#This Row],[TagOrderMethod]]="Ratio:","plants per 1 tag",IF(Table3[[#This Row],[TagOrderMethod]]="tags included","",IF(Table3[[#This Row],[TagOrderMethod]]="Qty:","tags",IF(Table3[[#This Row],[TagOrderMethod]]="Auto:",IF(U1038&lt;&gt;"","tags","")))))</f>
        <v/>
      </c>
      <c r="W1038" s="17">
        <v>50</v>
      </c>
      <c r="X1038" s="17" t="str">
        <f>IF(ISNUMBER(SEARCH("tag",Table3[[#This Row],[Notes]])), "Yes", "No")</f>
        <v>No</v>
      </c>
      <c r="Y1038" s="17" t="str">
        <f>IF(Table3[[#This Row],[Column11]]="yes","tags included","Auto:")</f>
        <v>Auto:</v>
      </c>
      <c r="Z10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Row],[TagOrderMethod]]="Auto:",IF(U1038&gt;0,U1038,IF(COUNTBLANK(L1038:S1038)=8,"",(IF(Table3[[#This Row],[Column11]]&lt;&gt;"no",Table3[[#This Row],[Size]]*(SUM(Table3[[#This Row],[Date 1]:[Date 8]])),"")))),""))),(Table3[[#This Row],[Bundle]])),"")</f>
        <v/>
      </c>
      <c r="AB1038" s="94" t="str">
        <f t="shared" si="17"/>
        <v/>
      </c>
      <c r="AC1038" s="75"/>
      <c r="AD1038" s="42"/>
      <c r="AE1038" s="43"/>
      <c r="AF1038" s="44"/>
      <c r="AG1038" s="134" t="s">
        <v>21</v>
      </c>
      <c r="AH1038" s="134" t="s">
        <v>21</v>
      </c>
      <c r="AI1038" s="134" t="s">
        <v>21</v>
      </c>
      <c r="AJ1038" s="134" t="s">
        <v>21</v>
      </c>
      <c r="AK1038" s="134" t="s">
        <v>1502</v>
      </c>
      <c r="AL1038" s="134" t="s">
        <v>21</v>
      </c>
      <c r="AM1038" s="134" t="b">
        <f>IF(AND(Table3[[#This Row],[Column68]]=TRUE,COUNTBLANK(Table3[[#This Row],[Date 1]:[Date 8]])=8),TRUE,FALSE)</f>
        <v>0</v>
      </c>
      <c r="AN1038" s="134" t="b">
        <f>COUNTIF(Table3[[#This Row],[512]:[51]],"yes")&gt;0</f>
        <v>0</v>
      </c>
      <c r="AO1038" s="45" t="str">
        <f>IF(Table3[[#This Row],[512]]="yes",Table3[[#This Row],[Column1]],"")</f>
        <v/>
      </c>
      <c r="AP1038" s="45" t="str">
        <f>IF(Table3[[#This Row],[250]]="yes",Table3[[#This Row],[Column1.5]],"")</f>
        <v/>
      </c>
      <c r="AQ1038" s="45" t="str">
        <f>IF(Table3[[#This Row],[288]]="yes",Table3[[#This Row],[Column2]],"")</f>
        <v/>
      </c>
      <c r="AR1038" s="45" t="str">
        <f>IF(Table3[[#This Row],[144]]="yes",Table3[[#This Row],[Column3]],"")</f>
        <v/>
      </c>
      <c r="AS1038" s="45" t="str">
        <f>IF(Table3[[#This Row],[26]]="yes",Table3[[#This Row],[Column4]],"")</f>
        <v/>
      </c>
      <c r="AT1038" s="45" t="str">
        <f>IF(Table3[[#This Row],[51]]="yes",Table3[[#This Row],[Column5]],"")</f>
        <v/>
      </c>
      <c r="AU1038" s="29" t="str">
        <f>IF(COUNTBLANK(Table3[[#This Row],[Date 1]:[Date 8]])=7,IF(Table3[[#This Row],[Column9]]&lt;&gt;"",IF(SUM(L1038:S1038)&lt;&gt;0,Table3[[#This Row],[Column9]],""),""),(SUBSTITUTE(TRIM(SUBSTITUTE(AO1038&amp;","&amp;AP1038&amp;","&amp;AQ1038&amp;","&amp;AR1038&amp;","&amp;AS1038&amp;","&amp;AT1038&amp;",",","," "))," ",", ")))</f>
        <v/>
      </c>
      <c r="AV1038" s="35" t="str">
        <f>IF(COUNTBLANK(L1038:AC1038)&lt;&gt;13,IF(Table3[[#This Row],[Comments]]="Please order in multiples of 20. Minimum order of 100.",IF(COUNTBLANK(Table3[[#This Row],[Date 1]:[Order]])=12,"",1),1),IF(OR(F1038="yes",G1038="yes",H1038="yes",I1038="yes",J1038="yes",K1038="yes"="yes"),1,""))</f>
        <v/>
      </c>
    </row>
    <row r="1039" spans="2:48" ht="36" thickBot="1" x14ac:dyDescent="0.4">
      <c r="B1039" s="164">
        <v>2050</v>
      </c>
      <c r="C1039" s="16" t="s">
        <v>3370</v>
      </c>
      <c r="D1039" s="32" t="s">
        <v>2412</v>
      </c>
      <c r="E1039" s="118"/>
      <c r="F1039" s="119" t="s">
        <v>21</v>
      </c>
      <c r="G1039" s="30" t="s">
        <v>21</v>
      </c>
      <c r="H1039" s="30" t="s">
        <v>21</v>
      </c>
      <c r="I1039" s="30" t="s">
        <v>21</v>
      </c>
      <c r="J1039" s="30" t="s">
        <v>21</v>
      </c>
      <c r="K1039" s="30" t="s">
        <v>128</v>
      </c>
      <c r="L1039" s="22"/>
      <c r="M1039" s="20"/>
      <c r="N1039" s="20"/>
      <c r="O1039" s="20"/>
      <c r="P1039" s="20"/>
      <c r="Q1039" s="20"/>
      <c r="R1039" s="20"/>
      <c r="S1039" s="120"/>
      <c r="T1039" s="181" t="str">
        <f>Table3[[#This Row],[Column12]]</f>
        <v>Auto:</v>
      </c>
      <c r="U1039" s="25"/>
      <c r="V1039" s="51" t="str">
        <f>IF(Table3[[#This Row],[TagOrderMethod]]="Ratio:","plants per 1 tag",IF(Table3[[#This Row],[TagOrderMethod]]="tags included","",IF(Table3[[#This Row],[TagOrderMethod]]="Qty:","tags",IF(Table3[[#This Row],[TagOrderMethod]]="Auto:",IF(U1039&lt;&gt;"","tags","")))))</f>
        <v/>
      </c>
      <c r="W1039" s="17">
        <v>50</v>
      </c>
      <c r="X1039" s="17" t="str">
        <f>IF(ISNUMBER(SEARCH("tag",Table3[[#This Row],[Notes]])), "Yes", "No")</f>
        <v>No</v>
      </c>
      <c r="Y1039" s="17" t="str">
        <f>IF(Table3[[#This Row],[Column11]]="yes","tags included","Auto:")</f>
        <v>Auto:</v>
      </c>
      <c r="Z10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Row],[TagOrderMethod]]="Auto:",IF(U1039&gt;0,U1039,IF(COUNTBLANK(L1039:S1039)=8,"",(IF(Table3[[#This Row],[Column11]]&lt;&gt;"no",Table3[[#This Row],[Size]]*(SUM(Table3[[#This Row],[Date 1]:[Date 8]])),"")))),""))),(Table3[[#This Row],[Bundle]])),"")</f>
        <v/>
      </c>
      <c r="AB1039" s="94" t="str">
        <f t="shared" si="17"/>
        <v/>
      </c>
      <c r="AC1039" s="75"/>
      <c r="AD1039" s="42"/>
      <c r="AE1039" s="43"/>
      <c r="AF1039" s="44"/>
      <c r="AG1039" s="134" t="s">
        <v>21</v>
      </c>
      <c r="AH1039" s="134" t="s">
        <v>21</v>
      </c>
      <c r="AI1039" s="134" t="s">
        <v>21</v>
      </c>
      <c r="AJ1039" s="134" t="s">
        <v>21</v>
      </c>
      <c r="AK1039" s="134" t="s">
        <v>21</v>
      </c>
      <c r="AL1039" s="134" t="s">
        <v>1723</v>
      </c>
      <c r="AM1039" s="134" t="b">
        <f>IF(AND(Table3[[#This Row],[Column68]]=TRUE,COUNTBLANK(Table3[[#This Row],[Date 1]:[Date 8]])=8),TRUE,FALSE)</f>
        <v>0</v>
      </c>
      <c r="AN1039" s="134" t="b">
        <f>COUNTIF(Table3[[#This Row],[512]:[51]],"yes")&gt;0</f>
        <v>0</v>
      </c>
      <c r="AO1039" s="45" t="str">
        <f>IF(Table3[[#This Row],[512]]="yes",Table3[[#This Row],[Column1]],"")</f>
        <v/>
      </c>
      <c r="AP1039" s="45" t="str">
        <f>IF(Table3[[#This Row],[250]]="yes",Table3[[#This Row],[Column1.5]],"")</f>
        <v/>
      </c>
      <c r="AQ1039" s="45" t="str">
        <f>IF(Table3[[#This Row],[288]]="yes",Table3[[#This Row],[Column2]],"")</f>
        <v/>
      </c>
      <c r="AR1039" s="45" t="str">
        <f>IF(Table3[[#This Row],[144]]="yes",Table3[[#This Row],[Column3]],"")</f>
        <v/>
      </c>
      <c r="AS1039" s="45" t="str">
        <f>IF(Table3[[#This Row],[26]]="yes",Table3[[#This Row],[Column4]],"")</f>
        <v/>
      </c>
      <c r="AT1039" s="45" t="str">
        <f>IF(Table3[[#This Row],[51]]="yes",Table3[[#This Row],[Column5]],"")</f>
        <v/>
      </c>
      <c r="AU1039" s="29" t="str">
        <f>IF(COUNTBLANK(Table3[[#This Row],[Date 1]:[Date 8]])=7,IF(Table3[[#This Row],[Column9]]&lt;&gt;"",IF(SUM(L1039:S1039)&lt;&gt;0,Table3[[#This Row],[Column9]],""),""),(SUBSTITUTE(TRIM(SUBSTITUTE(AO1039&amp;","&amp;AP1039&amp;","&amp;AQ1039&amp;","&amp;AR1039&amp;","&amp;AS1039&amp;","&amp;AT1039&amp;",",","," "))," ",", ")))</f>
        <v/>
      </c>
      <c r="AV1039" s="35" t="str">
        <f>IF(COUNTBLANK(L1039:AC1039)&lt;&gt;13,IF(Table3[[#This Row],[Comments]]="Please order in multiples of 20. Minimum order of 100.",IF(COUNTBLANK(Table3[[#This Row],[Date 1]:[Order]])=12,"",1),1),IF(OR(F1039="yes",G1039="yes",H1039="yes",I1039="yes",J1039="yes",K1039="yes"="yes"),1,""))</f>
        <v/>
      </c>
    </row>
    <row r="1040" spans="2:48" ht="36" thickBot="1" x14ac:dyDescent="0.4">
      <c r="B1040" s="164">
        <v>2060</v>
      </c>
      <c r="C1040" s="16" t="s">
        <v>3370</v>
      </c>
      <c r="D1040" s="32" t="s">
        <v>573</v>
      </c>
      <c r="E1040" s="118"/>
      <c r="F1040" s="119" t="s">
        <v>21</v>
      </c>
      <c r="G1040" s="30" t="s">
        <v>21</v>
      </c>
      <c r="H1040" s="30" t="s">
        <v>21</v>
      </c>
      <c r="I1040" s="30" t="s">
        <v>128</v>
      </c>
      <c r="J1040" s="30" t="s">
        <v>21</v>
      </c>
      <c r="K1040" s="30" t="s">
        <v>128</v>
      </c>
      <c r="L1040" s="22"/>
      <c r="M1040" s="20"/>
      <c r="N1040" s="20"/>
      <c r="O1040" s="20"/>
      <c r="P1040" s="20"/>
      <c r="Q1040" s="20"/>
      <c r="R1040" s="20"/>
      <c r="S1040" s="120"/>
      <c r="T1040" s="181" t="str">
        <f>Table3[[#This Row],[Column12]]</f>
        <v>Auto:</v>
      </c>
      <c r="U1040" s="25"/>
      <c r="V1040" s="51" t="str">
        <f>IF(Table3[[#This Row],[TagOrderMethod]]="Ratio:","plants per 1 tag",IF(Table3[[#This Row],[TagOrderMethod]]="tags included","",IF(Table3[[#This Row],[TagOrderMethod]]="Qty:","tags",IF(Table3[[#This Row],[TagOrderMethod]]="Auto:",IF(U1040&lt;&gt;"","tags","")))))</f>
        <v/>
      </c>
      <c r="W1040" s="17">
        <v>50</v>
      </c>
      <c r="X1040" s="17" t="str">
        <f>IF(ISNUMBER(SEARCH("tag",Table3[[#This Row],[Notes]])), "Yes", "No")</f>
        <v>No</v>
      </c>
      <c r="Y1040" s="17" t="str">
        <f>IF(Table3[[#This Row],[Column11]]="yes","tags included","Auto:")</f>
        <v>Auto:</v>
      </c>
      <c r="Z10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Row],[TagOrderMethod]]="Auto:",IF(U1040&gt;0,U1040,IF(COUNTBLANK(L1040:S1040)=8,"",(IF(Table3[[#This Row],[Column11]]&lt;&gt;"no",Table3[[#This Row],[Size]]*(SUM(Table3[[#This Row],[Date 1]:[Date 8]])),"")))),""))),(Table3[[#This Row],[Bundle]])),"")</f>
        <v/>
      </c>
      <c r="AB1040" s="94" t="str">
        <f t="shared" si="17"/>
        <v/>
      </c>
      <c r="AC1040" s="75"/>
      <c r="AD1040" s="42"/>
      <c r="AE1040" s="43"/>
      <c r="AF1040" s="44"/>
      <c r="AG1040" s="134" t="s">
        <v>21</v>
      </c>
      <c r="AH1040" s="134" t="s">
        <v>21</v>
      </c>
      <c r="AI1040" s="134" t="s">
        <v>21</v>
      </c>
      <c r="AJ1040" s="134" t="s">
        <v>5267</v>
      </c>
      <c r="AK1040" s="134" t="s">
        <v>21</v>
      </c>
      <c r="AL1040" s="134" t="s">
        <v>3128</v>
      </c>
      <c r="AM1040" s="134" t="b">
        <f>IF(AND(Table3[[#This Row],[Column68]]=TRUE,COUNTBLANK(Table3[[#This Row],[Date 1]:[Date 8]])=8),TRUE,FALSE)</f>
        <v>0</v>
      </c>
      <c r="AN1040" s="134" t="b">
        <f>COUNTIF(Table3[[#This Row],[512]:[51]],"yes")&gt;0</f>
        <v>0</v>
      </c>
      <c r="AO1040" s="45" t="str">
        <f>IF(Table3[[#This Row],[512]]="yes",Table3[[#This Row],[Column1]],"")</f>
        <v/>
      </c>
      <c r="AP1040" s="45" t="str">
        <f>IF(Table3[[#This Row],[250]]="yes",Table3[[#This Row],[Column1.5]],"")</f>
        <v/>
      </c>
      <c r="AQ1040" s="45" t="str">
        <f>IF(Table3[[#This Row],[288]]="yes",Table3[[#This Row],[Column2]],"")</f>
        <v/>
      </c>
      <c r="AR1040" s="45" t="str">
        <f>IF(Table3[[#This Row],[144]]="yes",Table3[[#This Row],[Column3]],"")</f>
        <v/>
      </c>
      <c r="AS1040" s="45" t="str">
        <f>IF(Table3[[#This Row],[26]]="yes",Table3[[#This Row],[Column4]],"")</f>
        <v/>
      </c>
      <c r="AT1040" s="45" t="str">
        <f>IF(Table3[[#This Row],[51]]="yes",Table3[[#This Row],[Column5]],"")</f>
        <v/>
      </c>
      <c r="AU1040" s="29" t="str">
        <f>IF(COUNTBLANK(Table3[[#This Row],[Date 1]:[Date 8]])=7,IF(Table3[[#This Row],[Column9]]&lt;&gt;"",IF(SUM(L1040:S1040)&lt;&gt;0,Table3[[#This Row],[Column9]],""),""),(SUBSTITUTE(TRIM(SUBSTITUTE(AO1040&amp;","&amp;AP1040&amp;","&amp;AQ1040&amp;","&amp;AR1040&amp;","&amp;AS1040&amp;","&amp;AT1040&amp;",",","," "))," ",", ")))</f>
        <v/>
      </c>
      <c r="AV1040" s="35" t="str">
        <f>IF(COUNTBLANK(L1040:AC1040)&lt;&gt;13,IF(Table3[[#This Row],[Comments]]="Please order in multiples of 20. Minimum order of 100.",IF(COUNTBLANK(Table3[[#This Row],[Date 1]:[Order]])=12,"",1),1),IF(OR(F1040="yes",G1040="yes",H1040="yes",I1040="yes",J1040="yes",K1040="yes"="yes"),1,""))</f>
        <v/>
      </c>
    </row>
    <row r="1041" spans="2:48" ht="36" thickBot="1" x14ac:dyDescent="0.4">
      <c r="B1041" s="164">
        <v>2080</v>
      </c>
      <c r="C1041" s="16" t="s">
        <v>3370</v>
      </c>
      <c r="D1041" s="32" t="s">
        <v>1870</v>
      </c>
      <c r="E1041" s="118"/>
      <c r="F1041" s="119" t="s">
        <v>21</v>
      </c>
      <c r="G1041" s="30" t="s">
        <v>21</v>
      </c>
      <c r="H1041" s="30" t="s">
        <v>21</v>
      </c>
      <c r="I1041" s="30" t="s">
        <v>21</v>
      </c>
      <c r="J1041" s="30" t="s">
        <v>21</v>
      </c>
      <c r="K1041" s="30" t="s">
        <v>128</v>
      </c>
      <c r="L1041" s="22"/>
      <c r="M1041" s="20"/>
      <c r="N1041" s="20"/>
      <c r="O1041" s="20"/>
      <c r="P1041" s="20"/>
      <c r="Q1041" s="20"/>
      <c r="R1041" s="20"/>
      <c r="S1041" s="120"/>
      <c r="T1041" s="181" t="str">
        <f>Table3[[#This Row],[Column12]]</f>
        <v>Auto:</v>
      </c>
      <c r="U1041" s="25"/>
      <c r="V1041" s="51" t="str">
        <f>IF(Table3[[#This Row],[TagOrderMethod]]="Ratio:","plants per 1 tag",IF(Table3[[#This Row],[TagOrderMethod]]="tags included","",IF(Table3[[#This Row],[TagOrderMethod]]="Qty:","tags",IF(Table3[[#This Row],[TagOrderMethod]]="Auto:",IF(U1041&lt;&gt;"","tags","")))))</f>
        <v/>
      </c>
      <c r="W1041" s="17">
        <v>50</v>
      </c>
      <c r="X1041" s="17" t="str">
        <f>IF(ISNUMBER(SEARCH("tag",Table3[[#This Row],[Notes]])), "Yes", "No")</f>
        <v>No</v>
      </c>
      <c r="Y1041" s="17" t="str">
        <f>IF(Table3[[#This Row],[Column11]]="yes","tags included","Auto:")</f>
        <v>Auto:</v>
      </c>
      <c r="Z10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Row],[TagOrderMethod]]="Auto:",IF(U1041&gt;0,U1041,IF(COUNTBLANK(L1041:S1041)=8,"",(IF(Table3[[#This Row],[Column11]]&lt;&gt;"no",Table3[[#This Row],[Size]]*(SUM(Table3[[#This Row],[Date 1]:[Date 8]])),"")))),""))),(Table3[[#This Row],[Bundle]])),"")</f>
        <v/>
      </c>
      <c r="AB1041" s="94" t="str">
        <f t="shared" si="17"/>
        <v/>
      </c>
      <c r="AC1041" s="75"/>
      <c r="AD1041" s="42"/>
      <c r="AE1041" s="43"/>
      <c r="AF1041" s="44"/>
      <c r="AG1041" s="134" t="s">
        <v>21</v>
      </c>
      <c r="AH1041" s="134" t="s">
        <v>21</v>
      </c>
      <c r="AI1041" s="134" t="s">
        <v>21</v>
      </c>
      <c r="AJ1041" s="134" t="s">
        <v>21</v>
      </c>
      <c r="AK1041" s="134" t="s">
        <v>21</v>
      </c>
      <c r="AL1041" s="134" t="s">
        <v>3129</v>
      </c>
      <c r="AM1041" s="134" t="b">
        <f>IF(AND(Table3[[#This Row],[Column68]]=TRUE,COUNTBLANK(Table3[[#This Row],[Date 1]:[Date 8]])=8),TRUE,FALSE)</f>
        <v>0</v>
      </c>
      <c r="AN1041" s="134" t="b">
        <f>COUNTIF(Table3[[#This Row],[512]:[51]],"yes")&gt;0</f>
        <v>0</v>
      </c>
      <c r="AO1041" s="45" t="str">
        <f>IF(Table3[[#This Row],[512]]="yes",Table3[[#This Row],[Column1]],"")</f>
        <v/>
      </c>
      <c r="AP1041" s="45" t="str">
        <f>IF(Table3[[#This Row],[250]]="yes",Table3[[#This Row],[Column1.5]],"")</f>
        <v/>
      </c>
      <c r="AQ1041" s="45" t="str">
        <f>IF(Table3[[#This Row],[288]]="yes",Table3[[#This Row],[Column2]],"")</f>
        <v/>
      </c>
      <c r="AR1041" s="45" t="str">
        <f>IF(Table3[[#This Row],[144]]="yes",Table3[[#This Row],[Column3]],"")</f>
        <v/>
      </c>
      <c r="AS1041" s="45" t="str">
        <f>IF(Table3[[#This Row],[26]]="yes",Table3[[#This Row],[Column4]],"")</f>
        <v/>
      </c>
      <c r="AT1041" s="45" t="str">
        <f>IF(Table3[[#This Row],[51]]="yes",Table3[[#This Row],[Column5]],"")</f>
        <v/>
      </c>
      <c r="AU1041" s="29" t="str">
        <f>IF(COUNTBLANK(Table3[[#This Row],[Date 1]:[Date 8]])=7,IF(Table3[[#This Row],[Column9]]&lt;&gt;"",IF(SUM(L1041:S1041)&lt;&gt;0,Table3[[#This Row],[Column9]],""),""),(SUBSTITUTE(TRIM(SUBSTITUTE(AO1041&amp;","&amp;AP1041&amp;","&amp;AQ1041&amp;","&amp;AR1041&amp;","&amp;AS1041&amp;","&amp;AT1041&amp;",",","," "))," ",", ")))</f>
        <v/>
      </c>
      <c r="AV1041" s="35" t="str">
        <f>IF(COUNTBLANK(L1041:AC1041)&lt;&gt;13,IF(Table3[[#This Row],[Comments]]="Please order in multiples of 20. Minimum order of 100.",IF(COUNTBLANK(Table3[[#This Row],[Date 1]:[Order]])=12,"",1),1),IF(OR(F1041="yes",G1041="yes",H1041="yes",I1041="yes",J1041="yes",K1041="yes"="yes"),1,""))</f>
        <v/>
      </c>
    </row>
    <row r="1042" spans="2:48" ht="36" thickBot="1" x14ac:dyDescent="0.4">
      <c r="B1042" s="164">
        <v>2090</v>
      </c>
      <c r="C1042" s="16" t="s">
        <v>3370</v>
      </c>
      <c r="D1042" s="32" t="s">
        <v>1065</v>
      </c>
      <c r="E1042" s="118"/>
      <c r="F1042" s="119" t="s">
        <v>21</v>
      </c>
      <c r="G1042" s="30" t="s">
        <v>21</v>
      </c>
      <c r="H1042" s="30" t="s">
        <v>21</v>
      </c>
      <c r="I1042" s="30" t="s">
        <v>128</v>
      </c>
      <c r="J1042" s="30" t="s">
        <v>21</v>
      </c>
      <c r="K1042" s="30" t="s">
        <v>128</v>
      </c>
      <c r="L1042" s="22"/>
      <c r="M1042" s="20"/>
      <c r="N1042" s="20"/>
      <c r="O1042" s="20"/>
      <c r="P1042" s="20"/>
      <c r="Q1042" s="20"/>
      <c r="R1042" s="20"/>
      <c r="S1042" s="120"/>
      <c r="T1042" s="181" t="str">
        <f>Table3[[#This Row],[Column12]]</f>
        <v>Auto:</v>
      </c>
      <c r="U1042" s="25"/>
      <c r="V1042" s="51" t="str">
        <f>IF(Table3[[#This Row],[TagOrderMethod]]="Ratio:","plants per 1 tag",IF(Table3[[#This Row],[TagOrderMethod]]="tags included","",IF(Table3[[#This Row],[TagOrderMethod]]="Qty:","tags",IF(Table3[[#This Row],[TagOrderMethod]]="Auto:",IF(U1042&lt;&gt;"","tags","")))))</f>
        <v/>
      </c>
      <c r="W1042" s="17">
        <v>50</v>
      </c>
      <c r="X1042" s="17" t="str">
        <f>IF(ISNUMBER(SEARCH("tag",Table3[[#This Row],[Notes]])), "Yes", "No")</f>
        <v>No</v>
      </c>
      <c r="Y1042" s="17" t="str">
        <f>IF(Table3[[#This Row],[Column11]]="yes","tags included","Auto:")</f>
        <v>Auto:</v>
      </c>
      <c r="Z10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Row],[TagOrderMethod]]="Auto:",IF(U1042&gt;0,U1042,IF(COUNTBLANK(L1042:S1042)=8,"",(IF(Table3[[#This Row],[Column11]]&lt;&gt;"no",Table3[[#This Row],[Size]]*(SUM(Table3[[#This Row],[Date 1]:[Date 8]])),"")))),""))),(Table3[[#This Row],[Bundle]])),"")</f>
        <v/>
      </c>
      <c r="AB1042" s="94" t="str">
        <f t="shared" si="17"/>
        <v/>
      </c>
      <c r="AC1042" s="75"/>
      <c r="AD1042" s="42"/>
      <c r="AE1042" s="43"/>
      <c r="AF1042" s="44"/>
      <c r="AG1042" s="134" t="s">
        <v>21</v>
      </c>
      <c r="AH1042" s="134" t="s">
        <v>21</v>
      </c>
      <c r="AI1042" s="134" t="s">
        <v>21</v>
      </c>
      <c r="AJ1042" s="134" t="s">
        <v>5268</v>
      </c>
      <c r="AK1042" s="134" t="s">
        <v>21</v>
      </c>
      <c r="AL1042" s="134" t="s">
        <v>1724</v>
      </c>
      <c r="AM1042" s="134" t="b">
        <f>IF(AND(Table3[[#This Row],[Column68]]=TRUE,COUNTBLANK(Table3[[#This Row],[Date 1]:[Date 8]])=8),TRUE,FALSE)</f>
        <v>0</v>
      </c>
      <c r="AN1042" s="134" t="b">
        <f>COUNTIF(Table3[[#This Row],[512]:[51]],"yes")&gt;0</f>
        <v>0</v>
      </c>
      <c r="AO1042" s="45" t="str">
        <f>IF(Table3[[#This Row],[512]]="yes",Table3[[#This Row],[Column1]],"")</f>
        <v/>
      </c>
      <c r="AP1042" s="45" t="str">
        <f>IF(Table3[[#This Row],[250]]="yes",Table3[[#This Row],[Column1.5]],"")</f>
        <v/>
      </c>
      <c r="AQ1042" s="45" t="str">
        <f>IF(Table3[[#This Row],[288]]="yes",Table3[[#This Row],[Column2]],"")</f>
        <v/>
      </c>
      <c r="AR1042" s="45" t="str">
        <f>IF(Table3[[#This Row],[144]]="yes",Table3[[#This Row],[Column3]],"")</f>
        <v/>
      </c>
      <c r="AS1042" s="45" t="str">
        <f>IF(Table3[[#This Row],[26]]="yes",Table3[[#This Row],[Column4]],"")</f>
        <v/>
      </c>
      <c r="AT1042" s="45" t="str">
        <f>IF(Table3[[#This Row],[51]]="yes",Table3[[#This Row],[Column5]],"")</f>
        <v/>
      </c>
      <c r="AU1042" s="29" t="str">
        <f>IF(COUNTBLANK(Table3[[#This Row],[Date 1]:[Date 8]])=7,IF(Table3[[#This Row],[Column9]]&lt;&gt;"",IF(SUM(L1042:S1042)&lt;&gt;0,Table3[[#This Row],[Column9]],""),""),(SUBSTITUTE(TRIM(SUBSTITUTE(AO1042&amp;","&amp;AP1042&amp;","&amp;AQ1042&amp;","&amp;AR1042&amp;","&amp;AS1042&amp;","&amp;AT1042&amp;",",","," "))," ",", ")))</f>
        <v/>
      </c>
      <c r="AV1042" s="35" t="str">
        <f>IF(COUNTBLANK(L1042:AC1042)&lt;&gt;13,IF(Table3[[#This Row],[Comments]]="Please order in multiples of 20. Minimum order of 100.",IF(COUNTBLANK(Table3[[#This Row],[Date 1]:[Order]])=12,"",1),1),IF(OR(F1042="yes",G1042="yes",H1042="yes",I1042="yes",J1042="yes",K1042="yes"="yes"),1,""))</f>
        <v/>
      </c>
    </row>
    <row r="1043" spans="2:48" ht="36" thickBot="1" x14ac:dyDescent="0.4">
      <c r="B1043" s="164">
        <v>2100</v>
      </c>
      <c r="C1043" s="16" t="s">
        <v>3370</v>
      </c>
      <c r="D1043" s="32" t="s">
        <v>1367</v>
      </c>
      <c r="E1043" s="118"/>
      <c r="F1043" s="119" t="s">
        <v>21</v>
      </c>
      <c r="G1043" s="30" t="s">
        <v>21</v>
      </c>
      <c r="H1043" s="30" t="s">
        <v>21</v>
      </c>
      <c r="I1043" s="30" t="s">
        <v>21</v>
      </c>
      <c r="J1043" s="30" t="s">
        <v>21</v>
      </c>
      <c r="K1043" s="30" t="s">
        <v>128</v>
      </c>
      <c r="L1043" s="22"/>
      <c r="M1043" s="20"/>
      <c r="N1043" s="20"/>
      <c r="O1043" s="20"/>
      <c r="P1043" s="20"/>
      <c r="Q1043" s="20"/>
      <c r="R1043" s="20"/>
      <c r="S1043" s="120"/>
      <c r="T1043" s="181" t="str">
        <f>Table3[[#This Row],[Column12]]</f>
        <v>Auto:</v>
      </c>
      <c r="U1043" s="25"/>
      <c r="V1043" s="51" t="str">
        <f>IF(Table3[[#This Row],[TagOrderMethod]]="Ratio:","plants per 1 tag",IF(Table3[[#This Row],[TagOrderMethod]]="tags included","",IF(Table3[[#This Row],[TagOrderMethod]]="Qty:","tags",IF(Table3[[#This Row],[TagOrderMethod]]="Auto:",IF(U1043&lt;&gt;"","tags","")))))</f>
        <v/>
      </c>
      <c r="W1043" s="17">
        <v>50</v>
      </c>
      <c r="X1043" s="17" t="str">
        <f>IF(ISNUMBER(SEARCH("tag",Table3[[#This Row],[Notes]])), "Yes", "No")</f>
        <v>No</v>
      </c>
      <c r="Y1043" s="17" t="str">
        <f>IF(Table3[[#This Row],[Column11]]="yes","tags included","Auto:")</f>
        <v>Auto:</v>
      </c>
      <c r="Z10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Row],[TagOrderMethod]]="Auto:",IF(U1043&gt;0,U1043,IF(COUNTBLANK(L1043:S1043)=8,"",(IF(Table3[[#This Row],[Column11]]&lt;&gt;"no",Table3[[#This Row],[Size]]*(SUM(Table3[[#This Row],[Date 1]:[Date 8]])),"")))),""))),(Table3[[#This Row],[Bundle]])),"")</f>
        <v/>
      </c>
      <c r="AB1043" s="94" t="str">
        <f t="shared" si="17"/>
        <v/>
      </c>
      <c r="AC1043" s="75"/>
      <c r="AD1043" s="42"/>
      <c r="AE1043" s="43"/>
      <c r="AF1043" s="44"/>
      <c r="AG1043" s="134" t="s">
        <v>21</v>
      </c>
      <c r="AH1043" s="134" t="s">
        <v>21</v>
      </c>
      <c r="AI1043" s="134" t="s">
        <v>21</v>
      </c>
      <c r="AJ1043" s="134" t="s">
        <v>21</v>
      </c>
      <c r="AK1043" s="134" t="s">
        <v>21</v>
      </c>
      <c r="AL1043" s="134" t="s">
        <v>5420</v>
      </c>
      <c r="AM1043" s="134" t="b">
        <f>IF(AND(Table3[[#This Row],[Column68]]=TRUE,COUNTBLANK(Table3[[#This Row],[Date 1]:[Date 8]])=8),TRUE,FALSE)</f>
        <v>0</v>
      </c>
      <c r="AN1043" s="134" t="b">
        <f>COUNTIF(Table3[[#This Row],[512]:[51]],"yes")&gt;0</f>
        <v>0</v>
      </c>
      <c r="AO1043" s="45" t="str">
        <f>IF(Table3[[#This Row],[512]]="yes",Table3[[#This Row],[Column1]],"")</f>
        <v/>
      </c>
      <c r="AP1043" s="45" t="str">
        <f>IF(Table3[[#This Row],[250]]="yes",Table3[[#This Row],[Column1.5]],"")</f>
        <v/>
      </c>
      <c r="AQ1043" s="45" t="str">
        <f>IF(Table3[[#This Row],[288]]="yes",Table3[[#This Row],[Column2]],"")</f>
        <v/>
      </c>
      <c r="AR1043" s="45" t="str">
        <f>IF(Table3[[#This Row],[144]]="yes",Table3[[#This Row],[Column3]],"")</f>
        <v/>
      </c>
      <c r="AS1043" s="45" t="str">
        <f>IF(Table3[[#This Row],[26]]="yes",Table3[[#This Row],[Column4]],"")</f>
        <v/>
      </c>
      <c r="AT1043" s="45" t="str">
        <f>IF(Table3[[#This Row],[51]]="yes",Table3[[#This Row],[Column5]],"")</f>
        <v/>
      </c>
      <c r="AU1043" s="29" t="str">
        <f>IF(COUNTBLANK(Table3[[#This Row],[Date 1]:[Date 8]])=7,IF(Table3[[#This Row],[Column9]]&lt;&gt;"",IF(SUM(L1043:S1043)&lt;&gt;0,Table3[[#This Row],[Column9]],""),""),(SUBSTITUTE(TRIM(SUBSTITUTE(AO1043&amp;","&amp;AP1043&amp;","&amp;AQ1043&amp;","&amp;AR1043&amp;","&amp;AS1043&amp;","&amp;AT1043&amp;",",","," "))," ",", ")))</f>
        <v/>
      </c>
      <c r="AV1043" s="35" t="str">
        <f>IF(COUNTBLANK(L1043:AC1043)&lt;&gt;13,IF(Table3[[#This Row],[Comments]]="Please order in multiples of 20. Minimum order of 100.",IF(COUNTBLANK(Table3[[#This Row],[Date 1]:[Order]])=12,"",1),1),IF(OR(F1043="yes",G1043="yes",H1043="yes",I1043="yes",J1043="yes",K1043="yes"="yes"),1,""))</f>
        <v/>
      </c>
    </row>
    <row r="1044" spans="2:48" ht="36" thickBot="1" x14ac:dyDescent="0.4">
      <c r="B1044" s="164">
        <v>2105</v>
      </c>
      <c r="C1044" s="16" t="s">
        <v>3370</v>
      </c>
      <c r="D1044" s="32" t="s">
        <v>1368</v>
      </c>
      <c r="E1044" s="118"/>
      <c r="F1044" s="119" t="s">
        <v>21</v>
      </c>
      <c r="G1044" s="30" t="s">
        <v>21</v>
      </c>
      <c r="H1044" s="30" t="s">
        <v>21</v>
      </c>
      <c r="I1044" s="30" t="s">
        <v>21</v>
      </c>
      <c r="J1044" s="30" t="s">
        <v>21</v>
      </c>
      <c r="K1044" s="30" t="s">
        <v>128</v>
      </c>
      <c r="L1044" s="22"/>
      <c r="M1044" s="20"/>
      <c r="N1044" s="20"/>
      <c r="O1044" s="20"/>
      <c r="P1044" s="20"/>
      <c r="Q1044" s="20"/>
      <c r="R1044" s="20"/>
      <c r="S1044" s="120"/>
      <c r="T1044" s="181" t="str">
        <f>Table3[[#This Row],[Column12]]</f>
        <v>Auto:</v>
      </c>
      <c r="U1044" s="25"/>
      <c r="V1044" s="51" t="str">
        <f>IF(Table3[[#This Row],[TagOrderMethod]]="Ratio:","plants per 1 tag",IF(Table3[[#This Row],[TagOrderMethod]]="tags included","",IF(Table3[[#This Row],[TagOrderMethod]]="Qty:","tags",IF(Table3[[#This Row],[TagOrderMethod]]="Auto:",IF(U1044&lt;&gt;"","tags","")))))</f>
        <v/>
      </c>
      <c r="W1044" s="17">
        <v>50</v>
      </c>
      <c r="X1044" s="17" t="str">
        <f>IF(ISNUMBER(SEARCH("tag",Table3[[#This Row],[Notes]])), "Yes", "No")</f>
        <v>No</v>
      </c>
      <c r="Y1044" s="17" t="str">
        <f>IF(Table3[[#This Row],[Column11]]="yes","tags included","Auto:")</f>
        <v>Auto:</v>
      </c>
      <c r="Z10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Row],[TagOrderMethod]]="Auto:",IF(U1044&gt;0,U1044,IF(COUNTBLANK(L1044:S1044)=8,"",(IF(Table3[[#This Row],[Column11]]&lt;&gt;"no",Table3[[#This Row],[Size]]*(SUM(Table3[[#This Row],[Date 1]:[Date 8]])),"")))),""))),(Table3[[#This Row],[Bundle]])),"")</f>
        <v/>
      </c>
      <c r="AB1044" s="94" t="str">
        <f t="shared" si="17"/>
        <v/>
      </c>
      <c r="AC1044" s="75"/>
      <c r="AD1044" s="42"/>
      <c r="AE1044" s="43"/>
      <c r="AF1044" s="44"/>
      <c r="AG1044" s="134" t="s">
        <v>21</v>
      </c>
      <c r="AH1044" s="134" t="s">
        <v>21</v>
      </c>
      <c r="AI1044" s="134" t="s">
        <v>21</v>
      </c>
      <c r="AJ1044" s="134" t="s">
        <v>21</v>
      </c>
      <c r="AK1044" s="134" t="s">
        <v>21</v>
      </c>
      <c r="AL1044" s="134" t="s">
        <v>5421</v>
      </c>
      <c r="AM1044" s="134" t="b">
        <f>IF(AND(Table3[[#This Row],[Column68]]=TRUE,COUNTBLANK(Table3[[#This Row],[Date 1]:[Date 8]])=8),TRUE,FALSE)</f>
        <v>0</v>
      </c>
      <c r="AN1044" s="134" t="b">
        <f>COUNTIF(Table3[[#This Row],[512]:[51]],"yes")&gt;0</f>
        <v>0</v>
      </c>
      <c r="AO1044" s="45" t="str">
        <f>IF(Table3[[#This Row],[512]]="yes",Table3[[#This Row],[Column1]],"")</f>
        <v/>
      </c>
      <c r="AP1044" s="45" t="str">
        <f>IF(Table3[[#This Row],[250]]="yes",Table3[[#This Row],[Column1.5]],"")</f>
        <v/>
      </c>
      <c r="AQ1044" s="45" t="str">
        <f>IF(Table3[[#This Row],[288]]="yes",Table3[[#This Row],[Column2]],"")</f>
        <v/>
      </c>
      <c r="AR1044" s="45" t="str">
        <f>IF(Table3[[#This Row],[144]]="yes",Table3[[#This Row],[Column3]],"")</f>
        <v/>
      </c>
      <c r="AS1044" s="45" t="str">
        <f>IF(Table3[[#This Row],[26]]="yes",Table3[[#This Row],[Column4]],"")</f>
        <v/>
      </c>
      <c r="AT1044" s="45" t="str">
        <f>IF(Table3[[#This Row],[51]]="yes",Table3[[#This Row],[Column5]],"")</f>
        <v/>
      </c>
      <c r="AU1044" s="29" t="str">
        <f>IF(COUNTBLANK(Table3[[#This Row],[Date 1]:[Date 8]])=7,IF(Table3[[#This Row],[Column9]]&lt;&gt;"",IF(SUM(L1044:S1044)&lt;&gt;0,Table3[[#This Row],[Column9]],""),""),(SUBSTITUTE(TRIM(SUBSTITUTE(AO1044&amp;","&amp;AP1044&amp;","&amp;AQ1044&amp;","&amp;AR1044&amp;","&amp;AS1044&amp;","&amp;AT1044&amp;",",","," "))," ",", ")))</f>
        <v/>
      </c>
      <c r="AV1044" s="35" t="str">
        <f>IF(COUNTBLANK(L1044:AC1044)&lt;&gt;13,IF(Table3[[#This Row],[Comments]]="Please order in multiples of 20. Minimum order of 100.",IF(COUNTBLANK(Table3[[#This Row],[Date 1]:[Order]])=12,"",1),1),IF(OR(F1044="yes",G1044="yes",H1044="yes",I1044="yes",J1044="yes",K1044="yes"="yes"),1,""))</f>
        <v/>
      </c>
    </row>
    <row r="1045" spans="2:48" ht="36" thickBot="1" x14ac:dyDescent="0.4">
      <c r="B1045" s="164">
        <v>2110</v>
      </c>
      <c r="C1045" s="16" t="s">
        <v>3370</v>
      </c>
      <c r="D1045" s="32" t="s">
        <v>1369</v>
      </c>
      <c r="E1045" s="118"/>
      <c r="F1045" s="119" t="s">
        <v>21</v>
      </c>
      <c r="G1045" s="30" t="s">
        <v>21</v>
      </c>
      <c r="H1045" s="30" t="s">
        <v>21</v>
      </c>
      <c r="I1045" s="30" t="s">
        <v>21</v>
      </c>
      <c r="J1045" s="30" t="s">
        <v>21</v>
      </c>
      <c r="K1045" s="30" t="s">
        <v>128</v>
      </c>
      <c r="L1045" s="22"/>
      <c r="M1045" s="20"/>
      <c r="N1045" s="20"/>
      <c r="O1045" s="20"/>
      <c r="P1045" s="20"/>
      <c r="Q1045" s="20"/>
      <c r="R1045" s="20"/>
      <c r="S1045" s="120"/>
      <c r="T1045" s="181" t="str">
        <f>Table3[[#This Row],[Column12]]</f>
        <v>Auto:</v>
      </c>
      <c r="U1045" s="25"/>
      <c r="V1045" s="51" t="str">
        <f>IF(Table3[[#This Row],[TagOrderMethod]]="Ratio:","plants per 1 tag",IF(Table3[[#This Row],[TagOrderMethod]]="tags included","",IF(Table3[[#This Row],[TagOrderMethod]]="Qty:","tags",IF(Table3[[#This Row],[TagOrderMethod]]="Auto:",IF(U1045&lt;&gt;"","tags","")))))</f>
        <v/>
      </c>
      <c r="W1045" s="17">
        <v>50</v>
      </c>
      <c r="X1045" s="17" t="str">
        <f>IF(ISNUMBER(SEARCH("tag",Table3[[#This Row],[Notes]])), "Yes", "No")</f>
        <v>No</v>
      </c>
      <c r="Y1045" s="17" t="str">
        <f>IF(Table3[[#This Row],[Column11]]="yes","tags included","Auto:")</f>
        <v>Auto:</v>
      </c>
      <c r="Z10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Row],[TagOrderMethod]]="Auto:",IF(U1045&gt;0,U1045,IF(COUNTBLANK(L1045:S1045)=8,"",(IF(Table3[[#This Row],[Column11]]&lt;&gt;"no",Table3[[#This Row],[Size]]*(SUM(Table3[[#This Row],[Date 1]:[Date 8]])),"")))),""))),(Table3[[#This Row],[Bundle]])),"")</f>
        <v/>
      </c>
      <c r="AB1045" s="94" t="str">
        <f t="shared" si="17"/>
        <v/>
      </c>
      <c r="AC1045" s="75"/>
      <c r="AD1045" s="42"/>
      <c r="AE1045" s="43"/>
      <c r="AF1045" s="44"/>
      <c r="AG1045" s="134" t="s">
        <v>21</v>
      </c>
      <c r="AH1045" s="134" t="s">
        <v>21</v>
      </c>
      <c r="AI1045" s="134" t="s">
        <v>21</v>
      </c>
      <c r="AJ1045" s="134" t="s">
        <v>21</v>
      </c>
      <c r="AK1045" s="134" t="s">
        <v>21</v>
      </c>
      <c r="AL1045" s="134" t="s">
        <v>3130</v>
      </c>
      <c r="AM1045" s="134" t="b">
        <f>IF(AND(Table3[[#This Row],[Column68]]=TRUE,COUNTBLANK(Table3[[#This Row],[Date 1]:[Date 8]])=8),TRUE,FALSE)</f>
        <v>0</v>
      </c>
      <c r="AN1045" s="134" t="b">
        <f>COUNTIF(Table3[[#This Row],[512]:[51]],"yes")&gt;0</f>
        <v>0</v>
      </c>
      <c r="AO1045" s="45" t="str">
        <f>IF(Table3[[#This Row],[512]]="yes",Table3[[#This Row],[Column1]],"")</f>
        <v/>
      </c>
      <c r="AP1045" s="45" t="str">
        <f>IF(Table3[[#This Row],[250]]="yes",Table3[[#This Row],[Column1.5]],"")</f>
        <v/>
      </c>
      <c r="AQ1045" s="45" t="str">
        <f>IF(Table3[[#This Row],[288]]="yes",Table3[[#This Row],[Column2]],"")</f>
        <v/>
      </c>
      <c r="AR1045" s="45" t="str">
        <f>IF(Table3[[#This Row],[144]]="yes",Table3[[#This Row],[Column3]],"")</f>
        <v/>
      </c>
      <c r="AS1045" s="45" t="str">
        <f>IF(Table3[[#This Row],[26]]="yes",Table3[[#This Row],[Column4]],"")</f>
        <v/>
      </c>
      <c r="AT1045" s="45" t="str">
        <f>IF(Table3[[#This Row],[51]]="yes",Table3[[#This Row],[Column5]],"")</f>
        <v/>
      </c>
      <c r="AU1045" s="29" t="str">
        <f>IF(COUNTBLANK(Table3[[#This Row],[Date 1]:[Date 8]])=7,IF(Table3[[#This Row],[Column9]]&lt;&gt;"",IF(SUM(L1045:S1045)&lt;&gt;0,Table3[[#This Row],[Column9]],""),""),(SUBSTITUTE(TRIM(SUBSTITUTE(AO1045&amp;","&amp;AP1045&amp;","&amp;AQ1045&amp;","&amp;AR1045&amp;","&amp;AS1045&amp;","&amp;AT1045&amp;",",","," "))," ",", ")))</f>
        <v/>
      </c>
      <c r="AV1045" s="35" t="str">
        <f>IF(COUNTBLANK(L1045:AC1045)&lt;&gt;13,IF(Table3[[#This Row],[Comments]]="Please order in multiples of 20. Minimum order of 100.",IF(COUNTBLANK(Table3[[#This Row],[Date 1]:[Order]])=12,"",1),1),IF(OR(F1045="yes",G1045="yes",H1045="yes",I1045="yes",J1045="yes",K1045="yes"="yes"),1,""))</f>
        <v/>
      </c>
    </row>
    <row r="1046" spans="2:48" ht="36" thickBot="1" x14ac:dyDescent="0.4">
      <c r="B1046" s="164">
        <v>2115</v>
      </c>
      <c r="C1046" s="16" t="s">
        <v>3370</v>
      </c>
      <c r="D1046" s="32" t="s">
        <v>1370</v>
      </c>
      <c r="E1046" s="118"/>
      <c r="F1046" s="119" t="s">
        <v>21</v>
      </c>
      <c r="G1046" s="30" t="s">
        <v>21</v>
      </c>
      <c r="H1046" s="30" t="s">
        <v>21</v>
      </c>
      <c r="I1046" s="30" t="s">
        <v>21</v>
      </c>
      <c r="J1046" s="30" t="s">
        <v>21</v>
      </c>
      <c r="K1046" s="30" t="s">
        <v>128</v>
      </c>
      <c r="L1046" s="22"/>
      <c r="M1046" s="20"/>
      <c r="N1046" s="20"/>
      <c r="O1046" s="20"/>
      <c r="P1046" s="20"/>
      <c r="Q1046" s="20"/>
      <c r="R1046" s="20"/>
      <c r="S1046" s="120"/>
      <c r="T1046" s="181" t="str">
        <f>Table3[[#This Row],[Column12]]</f>
        <v>Auto:</v>
      </c>
      <c r="U1046" s="25"/>
      <c r="V1046" s="51" t="str">
        <f>IF(Table3[[#This Row],[TagOrderMethod]]="Ratio:","plants per 1 tag",IF(Table3[[#This Row],[TagOrderMethod]]="tags included","",IF(Table3[[#This Row],[TagOrderMethod]]="Qty:","tags",IF(Table3[[#This Row],[TagOrderMethod]]="Auto:",IF(U1046&lt;&gt;"","tags","")))))</f>
        <v/>
      </c>
      <c r="W1046" s="17">
        <v>50</v>
      </c>
      <c r="X1046" s="17" t="str">
        <f>IF(ISNUMBER(SEARCH("tag",Table3[[#This Row],[Notes]])), "Yes", "No")</f>
        <v>No</v>
      </c>
      <c r="Y1046" s="17" t="str">
        <f>IF(Table3[[#This Row],[Column11]]="yes","tags included","Auto:")</f>
        <v>Auto:</v>
      </c>
      <c r="Z10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Row],[TagOrderMethod]]="Auto:",IF(U1046&gt;0,U1046,IF(COUNTBLANK(L1046:S1046)=8,"",(IF(Table3[[#This Row],[Column11]]&lt;&gt;"no",Table3[[#This Row],[Size]]*(SUM(Table3[[#This Row],[Date 1]:[Date 8]])),"")))),""))),(Table3[[#This Row],[Bundle]])),"")</f>
        <v/>
      </c>
      <c r="AB1046" s="94" t="str">
        <f t="shared" si="17"/>
        <v/>
      </c>
      <c r="AC1046" s="75"/>
      <c r="AD1046" s="42"/>
      <c r="AE1046" s="43"/>
      <c r="AF1046" s="44"/>
      <c r="AG1046" s="134" t="s">
        <v>21</v>
      </c>
      <c r="AH1046" s="134" t="s">
        <v>21</v>
      </c>
      <c r="AI1046" s="134" t="s">
        <v>21</v>
      </c>
      <c r="AJ1046" s="134" t="s">
        <v>21</v>
      </c>
      <c r="AK1046" s="134" t="s">
        <v>21</v>
      </c>
      <c r="AL1046" s="134" t="s">
        <v>5422</v>
      </c>
      <c r="AM1046" s="134" t="b">
        <f>IF(AND(Table3[[#This Row],[Column68]]=TRUE,COUNTBLANK(Table3[[#This Row],[Date 1]:[Date 8]])=8),TRUE,FALSE)</f>
        <v>0</v>
      </c>
      <c r="AN1046" s="134" t="b">
        <f>COUNTIF(Table3[[#This Row],[512]:[51]],"yes")&gt;0</f>
        <v>0</v>
      </c>
      <c r="AO1046" s="45" t="str">
        <f>IF(Table3[[#This Row],[512]]="yes",Table3[[#This Row],[Column1]],"")</f>
        <v/>
      </c>
      <c r="AP1046" s="45" t="str">
        <f>IF(Table3[[#This Row],[250]]="yes",Table3[[#This Row],[Column1.5]],"")</f>
        <v/>
      </c>
      <c r="AQ1046" s="45" t="str">
        <f>IF(Table3[[#This Row],[288]]="yes",Table3[[#This Row],[Column2]],"")</f>
        <v/>
      </c>
      <c r="AR1046" s="45" t="str">
        <f>IF(Table3[[#This Row],[144]]="yes",Table3[[#This Row],[Column3]],"")</f>
        <v/>
      </c>
      <c r="AS1046" s="45" t="str">
        <f>IF(Table3[[#This Row],[26]]="yes",Table3[[#This Row],[Column4]],"")</f>
        <v/>
      </c>
      <c r="AT1046" s="45" t="str">
        <f>IF(Table3[[#This Row],[51]]="yes",Table3[[#This Row],[Column5]],"")</f>
        <v/>
      </c>
      <c r="AU1046" s="29" t="str">
        <f>IF(COUNTBLANK(Table3[[#This Row],[Date 1]:[Date 8]])=7,IF(Table3[[#This Row],[Column9]]&lt;&gt;"",IF(SUM(L1046:S1046)&lt;&gt;0,Table3[[#This Row],[Column9]],""),""),(SUBSTITUTE(TRIM(SUBSTITUTE(AO1046&amp;","&amp;AP1046&amp;","&amp;AQ1046&amp;","&amp;AR1046&amp;","&amp;AS1046&amp;","&amp;AT1046&amp;",",","," "))," ",", ")))</f>
        <v/>
      </c>
      <c r="AV1046" s="35" t="str">
        <f>IF(COUNTBLANK(L1046:AC1046)&lt;&gt;13,IF(Table3[[#This Row],[Comments]]="Please order in multiples of 20. Minimum order of 100.",IF(COUNTBLANK(Table3[[#This Row],[Date 1]:[Order]])=12,"",1),1),IF(OR(F1046="yes",G1046="yes",H1046="yes",I1046="yes",J1046="yes",K1046="yes"="yes"),1,""))</f>
        <v/>
      </c>
    </row>
    <row r="1047" spans="2:48" ht="36" thickBot="1" x14ac:dyDescent="0.4">
      <c r="B1047" s="164">
        <v>2120</v>
      </c>
      <c r="C1047" s="16" t="s">
        <v>3370</v>
      </c>
      <c r="D1047" s="32" t="s">
        <v>1371</v>
      </c>
      <c r="E1047" s="118"/>
      <c r="F1047" s="119" t="s">
        <v>21</v>
      </c>
      <c r="G1047" s="30" t="s">
        <v>21</v>
      </c>
      <c r="H1047" s="30" t="s">
        <v>21</v>
      </c>
      <c r="I1047" s="30" t="s">
        <v>21</v>
      </c>
      <c r="J1047" s="30" t="s">
        <v>21</v>
      </c>
      <c r="K1047" s="30" t="s">
        <v>128</v>
      </c>
      <c r="L1047" s="22"/>
      <c r="M1047" s="20"/>
      <c r="N1047" s="20"/>
      <c r="O1047" s="20"/>
      <c r="P1047" s="20"/>
      <c r="Q1047" s="20"/>
      <c r="R1047" s="20"/>
      <c r="S1047" s="120"/>
      <c r="T1047" s="181" t="str">
        <f>Table3[[#This Row],[Column12]]</f>
        <v>Auto:</v>
      </c>
      <c r="U1047" s="25"/>
      <c r="V1047" s="51" t="str">
        <f>IF(Table3[[#This Row],[TagOrderMethod]]="Ratio:","plants per 1 tag",IF(Table3[[#This Row],[TagOrderMethod]]="tags included","",IF(Table3[[#This Row],[TagOrderMethod]]="Qty:","tags",IF(Table3[[#This Row],[TagOrderMethod]]="Auto:",IF(U1047&lt;&gt;"","tags","")))))</f>
        <v/>
      </c>
      <c r="W1047" s="17">
        <v>50</v>
      </c>
      <c r="X1047" s="17" t="str">
        <f>IF(ISNUMBER(SEARCH("tag",Table3[[#This Row],[Notes]])), "Yes", "No")</f>
        <v>No</v>
      </c>
      <c r="Y1047" s="17" t="str">
        <f>IF(Table3[[#This Row],[Column11]]="yes","tags included","Auto:")</f>
        <v>Auto:</v>
      </c>
      <c r="Z10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Row],[TagOrderMethod]]="Auto:",IF(U1047&gt;0,U1047,IF(COUNTBLANK(L1047:S1047)=8,"",(IF(Table3[[#This Row],[Column11]]&lt;&gt;"no",Table3[[#This Row],[Size]]*(SUM(Table3[[#This Row],[Date 1]:[Date 8]])),"")))),""))),(Table3[[#This Row],[Bundle]])),"")</f>
        <v/>
      </c>
      <c r="AB1047" s="94" t="str">
        <f t="shared" si="17"/>
        <v/>
      </c>
      <c r="AC1047" s="75"/>
      <c r="AD1047" s="42"/>
      <c r="AE1047" s="43"/>
      <c r="AF1047" s="44"/>
      <c r="AG1047" s="134" t="s">
        <v>21</v>
      </c>
      <c r="AH1047" s="134" t="s">
        <v>21</v>
      </c>
      <c r="AI1047" s="134" t="s">
        <v>21</v>
      </c>
      <c r="AJ1047" s="134" t="s">
        <v>21</v>
      </c>
      <c r="AK1047" s="134" t="s">
        <v>21</v>
      </c>
      <c r="AL1047" s="134" t="s">
        <v>5423</v>
      </c>
      <c r="AM1047" s="134" t="b">
        <f>IF(AND(Table3[[#This Row],[Column68]]=TRUE,COUNTBLANK(Table3[[#This Row],[Date 1]:[Date 8]])=8),TRUE,FALSE)</f>
        <v>0</v>
      </c>
      <c r="AN1047" s="134" t="b">
        <f>COUNTIF(Table3[[#This Row],[512]:[51]],"yes")&gt;0</f>
        <v>0</v>
      </c>
      <c r="AO1047" s="45" t="str">
        <f>IF(Table3[[#This Row],[512]]="yes",Table3[[#This Row],[Column1]],"")</f>
        <v/>
      </c>
      <c r="AP1047" s="45" t="str">
        <f>IF(Table3[[#This Row],[250]]="yes",Table3[[#This Row],[Column1.5]],"")</f>
        <v/>
      </c>
      <c r="AQ1047" s="45" t="str">
        <f>IF(Table3[[#This Row],[288]]="yes",Table3[[#This Row],[Column2]],"")</f>
        <v/>
      </c>
      <c r="AR1047" s="45" t="str">
        <f>IF(Table3[[#This Row],[144]]="yes",Table3[[#This Row],[Column3]],"")</f>
        <v/>
      </c>
      <c r="AS1047" s="45" t="str">
        <f>IF(Table3[[#This Row],[26]]="yes",Table3[[#This Row],[Column4]],"")</f>
        <v/>
      </c>
      <c r="AT1047" s="45" t="str">
        <f>IF(Table3[[#This Row],[51]]="yes",Table3[[#This Row],[Column5]],"")</f>
        <v/>
      </c>
      <c r="AU1047" s="29" t="str">
        <f>IF(COUNTBLANK(Table3[[#This Row],[Date 1]:[Date 8]])=7,IF(Table3[[#This Row],[Column9]]&lt;&gt;"",IF(SUM(L1047:S1047)&lt;&gt;0,Table3[[#This Row],[Column9]],""),""),(SUBSTITUTE(TRIM(SUBSTITUTE(AO1047&amp;","&amp;AP1047&amp;","&amp;AQ1047&amp;","&amp;AR1047&amp;","&amp;AS1047&amp;","&amp;AT1047&amp;",",","," "))," ",", ")))</f>
        <v/>
      </c>
      <c r="AV1047" s="35" t="str">
        <f>IF(COUNTBLANK(L1047:AC1047)&lt;&gt;13,IF(Table3[[#This Row],[Comments]]="Please order in multiples of 20. Minimum order of 100.",IF(COUNTBLANK(Table3[[#This Row],[Date 1]:[Order]])=12,"",1),1),IF(OR(F1047="yes",G1047="yes",H1047="yes",I1047="yes",J1047="yes",K1047="yes"="yes"),1,""))</f>
        <v/>
      </c>
    </row>
    <row r="1048" spans="2:48" ht="36" thickBot="1" x14ac:dyDescent="0.4">
      <c r="B1048" s="164">
        <v>2125</v>
      </c>
      <c r="C1048" s="16" t="s">
        <v>3370</v>
      </c>
      <c r="D1048" s="32" t="s">
        <v>1372</v>
      </c>
      <c r="E1048" s="118"/>
      <c r="F1048" s="119" t="s">
        <v>21</v>
      </c>
      <c r="G1048" s="30" t="s">
        <v>21</v>
      </c>
      <c r="H1048" s="30" t="s">
        <v>21</v>
      </c>
      <c r="I1048" s="30" t="s">
        <v>21</v>
      </c>
      <c r="J1048" s="30" t="s">
        <v>21</v>
      </c>
      <c r="K1048" s="30" t="s">
        <v>128</v>
      </c>
      <c r="L1048" s="22"/>
      <c r="M1048" s="20"/>
      <c r="N1048" s="20"/>
      <c r="O1048" s="20"/>
      <c r="P1048" s="20"/>
      <c r="Q1048" s="20"/>
      <c r="R1048" s="20"/>
      <c r="S1048" s="120"/>
      <c r="T1048" s="181" t="str">
        <f>Table3[[#This Row],[Column12]]</f>
        <v>Auto:</v>
      </c>
      <c r="U1048" s="25"/>
      <c r="V1048" s="51" t="str">
        <f>IF(Table3[[#This Row],[TagOrderMethod]]="Ratio:","plants per 1 tag",IF(Table3[[#This Row],[TagOrderMethod]]="tags included","",IF(Table3[[#This Row],[TagOrderMethod]]="Qty:","tags",IF(Table3[[#This Row],[TagOrderMethod]]="Auto:",IF(U1048&lt;&gt;"","tags","")))))</f>
        <v/>
      </c>
      <c r="W1048" s="17">
        <v>50</v>
      </c>
      <c r="X1048" s="17" t="str">
        <f>IF(ISNUMBER(SEARCH("tag",Table3[[#This Row],[Notes]])), "Yes", "No")</f>
        <v>No</v>
      </c>
      <c r="Y1048" s="17" t="str">
        <f>IF(Table3[[#This Row],[Column11]]="yes","tags included","Auto:")</f>
        <v>Auto:</v>
      </c>
      <c r="Z10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Row],[TagOrderMethod]]="Auto:",IF(U1048&gt;0,U1048,IF(COUNTBLANK(L1048:S1048)=8,"",(IF(Table3[[#This Row],[Column11]]&lt;&gt;"no",Table3[[#This Row],[Size]]*(SUM(Table3[[#This Row],[Date 1]:[Date 8]])),"")))),""))),(Table3[[#This Row],[Bundle]])),"")</f>
        <v/>
      </c>
      <c r="AB1048" s="94" t="str">
        <f t="shared" si="17"/>
        <v/>
      </c>
      <c r="AC1048" s="75"/>
      <c r="AD1048" s="42"/>
      <c r="AE1048" s="43"/>
      <c r="AF1048" s="44"/>
      <c r="AG1048" s="134" t="s">
        <v>21</v>
      </c>
      <c r="AH1048" s="134" t="s">
        <v>21</v>
      </c>
      <c r="AI1048" s="134" t="s">
        <v>21</v>
      </c>
      <c r="AJ1048" s="134" t="s">
        <v>21</v>
      </c>
      <c r="AK1048" s="134" t="s">
        <v>21</v>
      </c>
      <c r="AL1048" s="134" t="s">
        <v>5424</v>
      </c>
      <c r="AM1048" s="134" t="b">
        <f>IF(AND(Table3[[#This Row],[Column68]]=TRUE,COUNTBLANK(Table3[[#This Row],[Date 1]:[Date 8]])=8),TRUE,FALSE)</f>
        <v>0</v>
      </c>
      <c r="AN1048" s="134" t="b">
        <f>COUNTIF(Table3[[#This Row],[512]:[51]],"yes")&gt;0</f>
        <v>0</v>
      </c>
      <c r="AO1048" s="45" t="str">
        <f>IF(Table3[[#This Row],[512]]="yes",Table3[[#This Row],[Column1]],"")</f>
        <v/>
      </c>
      <c r="AP1048" s="45" t="str">
        <f>IF(Table3[[#This Row],[250]]="yes",Table3[[#This Row],[Column1.5]],"")</f>
        <v/>
      </c>
      <c r="AQ1048" s="45" t="str">
        <f>IF(Table3[[#This Row],[288]]="yes",Table3[[#This Row],[Column2]],"")</f>
        <v/>
      </c>
      <c r="AR1048" s="45" t="str">
        <f>IF(Table3[[#This Row],[144]]="yes",Table3[[#This Row],[Column3]],"")</f>
        <v/>
      </c>
      <c r="AS1048" s="45" t="str">
        <f>IF(Table3[[#This Row],[26]]="yes",Table3[[#This Row],[Column4]],"")</f>
        <v/>
      </c>
      <c r="AT1048" s="45" t="str">
        <f>IF(Table3[[#This Row],[51]]="yes",Table3[[#This Row],[Column5]],"")</f>
        <v/>
      </c>
      <c r="AU1048" s="29" t="str">
        <f>IF(COUNTBLANK(Table3[[#This Row],[Date 1]:[Date 8]])=7,IF(Table3[[#This Row],[Column9]]&lt;&gt;"",IF(SUM(L1048:S1048)&lt;&gt;0,Table3[[#This Row],[Column9]],""),""),(SUBSTITUTE(TRIM(SUBSTITUTE(AO1048&amp;","&amp;AP1048&amp;","&amp;AQ1048&amp;","&amp;AR1048&amp;","&amp;AS1048&amp;","&amp;AT1048&amp;",",","," "))," ",", ")))</f>
        <v/>
      </c>
      <c r="AV1048" s="35" t="str">
        <f>IF(COUNTBLANK(L1048:AC1048)&lt;&gt;13,IF(Table3[[#This Row],[Comments]]="Please order in multiples of 20. Minimum order of 100.",IF(COUNTBLANK(Table3[[#This Row],[Date 1]:[Order]])=12,"",1),1),IF(OR(F1048="yes",G1048="yes",H1048="yes",I1048="yes",J1048="yes",K1048="yes"="yes"),1,""))</f>
        <v/>
      </c>
    </row>
    <row r="1049" spans="2:48" ht="36" thickBot="1" x14ac:dyDescent="0.4">
      <c r="B1049" s="164">
        <v>2130</v>
      </c>
      <c r="C1049" s="16" t="s">
        <v>3370</v>
      </c>
      <c r="D1049" s="32" t="s">
        <v>1373</v>
      </c>
      <c r="E1049" s="118"/>
      <c r="F1049" s="119" t="s">
        <v>21</v>
      </c>
      <c r="G1049" s="30" t="s">
        <v>21</v>
      </c>
      <c r="H1049" s="30" t="s">
        <v>21</v>
      </c>
      <c r="I1049" s="30" t="s">
        <v>21</v>
      </c>
      <c r="J1049" s="30" t="s">
        <v>21</v>
      </c>
      <c r="K1049" s="30" t="s">
        <v>128</v>
      </c>
      <c r="L1049" s="22"/>
      <c r="M1049" s="20"/>
      <c r="N1049" s="20"/>
      <c r="O1049" s="20"/>
      <c r="P1049" s="20"/>
      <c r="Q1049" s="20"/>
      <c r="R1049" s="20"/>
      <c r="S1049" s="120"/>
      <c r="T1049" s="181" t="str">
        <f>Table3[[#This Row],[Column12]]</f>
        <v>Auto:</v>
      </c>
      <c r="U1049" s="25"/>
      <c r="V1049" s="51" t="str">
        <f>IF(Table3[[#This Row],[TagOrderMethod]]="Ratio:","plants per 1 tag",IF(Table3[[#This Row],[TagOrderMethod]]="tags included","",IF(Table3[[#This Row],[TagOrderMethod]]="Qty:","tags",IF(Table3[[#This Row],[TagOrderMethod]]="Auto:",IF(U1049&lt;&gt;"","tags","")))))</f>
        <v/>
      </c>
      <c r="W1049" s="17">
        <v>50</v>
      </c>
      <c r="X1049" s="17" t="str">
        <f>IF(ISNUMBER(SEARCH("tag",Table3[[#This Row],[Notes]])), "Yes", "No")</f>
        <v>No</v>
      </c>
      <c r="Y1049" s="17" t="str">
        <f>IF(Table3[[#This Row],[Column11]]="yes","tags included","Auto:")</f>
        <v>Auto:</v>
      </c>
      <c r="Z10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Row],[TagOrderMethod]]="Auto:",IF(U1049&gt;0,U1049,IF(COUNTBLANK(L1049:S1049)=8,"",(IF(Table3[[#This Row],[Column11]]&lt;&gt;"no",Table3[[#This Row],[Size]]*(SUM(Table3[[#This Row],[Date 1]:[Date 8]])),"")))),""))),(Table3[[#This Row],[Bundle]])),"")</f>
        <v/>
      </c>
      <c r="AB1049" s="94" t="str">
        <f t="shared" si="17"/>
        <v/>
      </c>
      <c r="AC1049" s="75"/>
      <c r="AD1049" s="42"/>
      <c r="AE1049" s="43"/>
      <c r="AF1049" s="44"/>
      <c r="AG1049" s="134" t="s">
        <v>21</v>
      </c>
      <c r="AH1049" s="134" t="s">
        <v>21</v>
      </c>
      <c r="AI1049" s="134" t="s">
        <v>21</v>
      </c>
      <c r="AJ1049" s="134" t="s">
        <v>21</v>
      </c>
      <c r="AK1049" s="134" t="s">
        <v>21</v>
      </c>
      <c r="AL1049" s="134" t="s">
        <v>3131</v>
      </c>
      <c r="AM1049" s="134" t="b">
        <f>IF(AND(Table3[[#This Row],[Column68]]=TRUE,COUNTBLANK(Table3[[#This Row],[Date 1]:[Date 8]])=8),TRUE,FALSE)</f>
        <v>0</v>
      </c>
      <c r="AN1049" s="134" t="b">
        <f>COUNTIF(Table3[[#This Row],[512]:[51]],"yes")&gt;0</f>
        <v>0</v>
      </c>
      <c r="AO1049" s="45" t="str">
        <f>IF(Table3[[#This Row],[512]]="yes",Table3[[#This Row],[Column1]],"")</f>
        <v/>
      </c>
      <c r="AP1049" s="45" t="str">
        <f>IF(Table3[[#This Row],[250]]="yes",Table3[[#This Row],[Column1.5]],"")</f>
        <v/>
      </c>
      <c r="AQ1049" s="45" t="str">
        <f>IF(Table3[[#This Row],[288]]="yes",Table3[[#This Row],[Column2]],"")</f>
        <v/>
      </c>
      <c r="AR1049" s="45" t="str">
        <f>IF(Table3[[#This Row],[144]]="yes",Table3[[#This Row],[Column3]],"")</f>
        <v/>
      </c>
      <c r="AS1049" s="45" t="str">
        <f>IF(Table3[[#This Row],[26]]="yes",Table3[[#This Row],[Column4]],"")</f>
        <v/>
      </c>
      <c r="AT1049" s="45" t="str">
        <f>IF(Table3[[#This Row],[51]]="yes",Table3[[#This Row],[Column5]],"")</f>
        <v/>
      </c>
      <c r="AU1049" s="29" t="str">
        <f>IF(COUNTBLANK(Table3[[#This Row],[Date 1]:[Date 8]])=7,IF(Table3[[#This Row],[Column9]]&lt;&gt;"",IF(SUM(L1049:S1049)&lt;&gt;0,Table3[[#This Row],[Column9]],""),""),(SUBSTITUTE(TRIM(SUBSTITUTE(AO1049&amp;","&amp;AP1049&amp;","&amp;AQ1049&amp;","&amp;AR1049&amp;","&amp;AS1049&amp;","&amp;AT1049&amp;",",","," "))," ",", ")))</f>
        <v/>
      </c>
      <c r="AV1049" s="35" t="str">
        <f>IF(COUNTBLANK(L1049:AC1049)&lt;&gt;13,IF(Table3[[#This Row],[Comments]]="Please order in multiples of 20. Minimum order of 100.",IF(COUNTBLANK(Table3[[#This Row],[Date 1]:[Order]])=12,"",1),1),IF(OR(F1049="yes",G1049="yes",H1049="yes",I1049="yes",J1049="yes",K1049="yes"="yes"),1,""))</f>
        <v/>
      </c>
    </row>
    <row r="1050" spans="2:48" ht="36" thickBot="1" x14ac:dyDescent="0.4">
      <c r="B1050" s="164">
        <v>2135</v>
      </c>
      <c r="C1050" s="16" t="s">
        <v>3370</v>
      </c>
      <c r="D1050" s="32" t="s">
        <v>1374</v>
      </c>
      <c r="E1050" s="118"/>
      <c r="F1050" s="119" t="s">
        <v>21</v>
      </c>
      <c r="G1050" s="30" t="s">
        <v>21</v>
      </c>
      <c r="H1050" s="30" t="s">
        <v>21</v>
      </c>
      <c r="I1050" s="30" t="s">
        <v>21</v>
      </c>
      <c r="J1050" s="30" t="s">
        <v>21</v>
      </c>
      <c r="K1050" s="30" t="s">
        <v>128</v>
      </c>
      <c r="L1050" s="22"/>
      <c r="M1050" s="20"/>
      <c r="N1050" s="20"/>
      <c r="O1050" s="20"/>
      <c r="P1050" s="20"/>
      <c r="Q1050" s="20"/>
      <c r="R1050" s="20"/>
      <c r="S1050" s="120"/>
      <c r="T1050" s="181" t="str">
        <f>Table3[[#This Row],[Column12]]</f>
        <v>Auto:</v>
      </c>
      <c r="U1050" s="25"/>
      <c r="V1050" s="51" t="str">
        <f>IF(Table3[[#This Row],[TagOrderMethod]]="Ratio:","plants per 1 tag",IF(Table3[[#This Row],[TagOrderMethod]]="tags included","",IF(Table3[[#This Row],[TagOrderMethod]]="Qty:","tags",IF(Table3[[#This Row],[TagOrderMethod]]="Auto:",IF(U1050&lt;&gt;"","tags","")))))</f>
        <v/>
      </c>
      <c r="W1050" s="17">
        <v>50</v>
      </c>
      <c r="X1050" s="17" t="str">
        <f>IF(ISNUMBER(SEARCH("tag",Table3[[#This Row],[Notes]])), "Yes", "No")</f>
        <v>No</v>
      </c>
      <c r="Y1050" s="17" t="str">
        <f>IF(Table3[[#This Row],[Column11]]="yes","tags included","Auto:")</f>
        <v>Auto:</v>
      </c>
      <c r="Z10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Row],[TagOrderMethod]]="Auto:",IF(U1050&gt;0,U1050,IF(COUNTBLANK(L1050:S1050)=8,"",(IF(Table3[[#This Row],[Column11]]&lt;&gt;"no",Table3[[#This Row],[Size]]*(SUM(Table3[[#This Row],[Date 1]:[Date 8]])),"")))),""))),(Table3[[#This Row],[Bundle]])),"")</f>
        <v/>
      </c>
      <c r="AB1050" s="94" t="str">
        <f t="shared" si="17"/>
        <v/>
      </c>
      <c r="AC1050" s="75"/>
      <c r="AD1050" s="42"/>
      <c r="AE1050" s="43"/>
      <c r="AF1050" s="44"/>
      <c r="AG1050" s="134" t="s">
        <v>21</v>
      </c>
      <c r="AH1050" s="134" t="s">
        <v>21</v>
      </c>
      <c r="AI1050" s="134" t="s">
        <v>21</v>
      </c>
      <c r="AJ1050" s="134" t="s">
        <v>21</v>
      </c>
      <c r="AK1050" s="134" t="s">
        <v>21</v>
      </c>
      <c r="AL1050" s="134" t="s">
        <v>3132</v>
      </c>
      <c r="AM1050" s="134" t="b">
        <f>IF(AND(Table3[[#This Row],[Column68]]=TRUE,COUNTBLANK(Table3[[#This Row],[Date 1]:[Date 8]])=8),TRUE,FALSE)</f>
        <v>0</v>
      </c>
      <c r="AN1050" s="134" t="b">
        <f>COUNTIF(Table3[[#This Row],[512]:[51]],"yes")&gt;0</f>
        <v>0</v>
      </c>
      <c r="AO1050" s="45" t="str">
        <f>IF(Table3[[#This Row],[512]]="yes",Table3[[#This Row],[Column1]],"")</f>
        <v/>
      </c>
      <c r="AP1050" s="45" t="str">
        <f>IF(Table3[[#This Row],[250]]="yes",Table3[[#This Row],[Column1.5]],"")</f>
        <v/>
      </c>
      <c r="AQ1050" s="45" t="str">
        <f>IF(Table3[[#This Row],[288]]="yes",Table3[[#This Row],[Column2]],"")</f>
        <v/>
      </c>
      <c r="AR1050" s="45" t="str">
        <f>IF(Table3[[#This Row],[144]]="yes",Table3[[#This Row],[Column3]],"")</f>
        <v/>
      </c>
      <c r="AS1050" s="45" t="str">
        <f>IF(Table3[[#This Row],[26]]="yes",Table3[[#This Row],[Column4]],"")</f>
        <v/>
      </c>
      <c r="AT1050" s="45" t="str">
        <f>IF(Table3[[#This Row],[51]]="yes",Table3[[#This Row],[Column5]],"")</f>
        <v/>
      </c>
      <c r="AU1050" s="29" t="str">
        <f>IF(COUNTBLANK(Table3[[#This Row],[Date 1]:[Date 8]])=7,IF(Table3[[#This Row],[Column9]]&lt;&gt;"",IF(SUM(L1050:S1050)&lt;&gt;0,Table3[[#This Row],[Column9]],""),""),(SUBSTITUTE(TRIM(SUBSTITUTE(AO1050&amp;","&amp;AP1050&amp;","&amp;AQ1050&amp;","&amp;AR1050&amp;","&amp;AS1050&amp;","&amp;AT1050&amp;",",","," "))," ",", ")))</f>
        <v/>
      </c>
      <c r="AV1050" s="35" t="str">
        <f>IF(COUNTBLANK(L1050:AC1050)&lt;&gt;13,IF(Table3[[#This Row],[Comments]]="Please order in multiples of 20. Minimum order of 100.",IF(COUNTBLANK(Table3[[#This Row],[Date 1]:[Order]])=12,"",1),1),IF(OR(F1050="yes",G1050="yes",H1050="yes",I1050="yes",J1050="yes",K1050="yes"="yes"),1,""))</f>
        <v/>
      </c>
    </row>
    <row r="1051" spans="2:48" ht="36" thickBot="1" x14ac:dyDescent="0.4">
      <c r="B1051" s="164">
        <v>2140</v>
      </c>
      <c r="C1051" s="16" t="s">
        <v>3370</v>
      </c>
      <c r="D1051" s="32" t="s">
        <v>1375</v>
      </c>
      <c r="E1051" s="118"/>
      <c r="F1051" s="119" t="s">
        <v>21</v>
      </c>
      <c r="G1051" s="30" t="s">
        <v>21</v>
      </c>
      <c r="H1051" s="30" t="s">
        <v>21</v>
      </c>
      <c r="I1051" s="30" t="s">
        <v>21</v>
      </c>
      <c r="J1051" s="30" t="s">
        <v>21</v>
      </c>
      <c r="K1051" s="30" t="s">
        <v>128</v>
      </c>
      <c r="L1051" s="22"/>
      <c r="M1051" s="20"/>
      <c r="N1051" s="20"/>
      <c r="O1051" s="20"/>
      <c r="P1051" s="20"/>
      <c r="Q1051" s="20"/>
      <c r="R1051" s="20"/>
      <c r="S1051" s="120"/>
      <c r="T1051" s="181" t="str">
        <f>Table3[[#This Row],[Column12]]</f>
        <v>Auto:</v>
      </c>
      <c r="U1051" s="25"/>
      <c r="V1051" s="51" t="str">
        <f>IF(Table3[[#This Row],[TagOrderMethod]]="Ratio:","plants per 1 tag",IF(Table3[[#This Row],[TagOrderMethod]]="tags included","",IF(Table3[[#This Row],[TagOrderMethod]]="Qty:","tags",IF(Table3[[#This Row],[TagOrderMethod]]="Auto:",IF(U1051&lt;&gt;"","tags","")))))</f>
        <v/>
      </c>
      <c r="W1051" s="17">
        <v>50</v>
      </c>
      <c r="X1051" s="17" t="str">
        <f>IF(ISNUMBER(SEARCH("tag",Table3[[#This Row],[Notes]])), "Yes", "No")</f>
        <v>No</v>
      </c>
      <c r="Y1051" s="17" t="str">
        <f>IF(Table3[[#This Row],[Column11]]="yes","tags included","Auto:")</f>
        <v>Auto:</v>
      </c>
      <c r="Z10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Row],[TagOrderMethod]]="Auto:",IF(U1051&gt;0,U1051,IF(COUNTBLANK(L1051:S1051)=8,"",(IF(Table3[[#This Row],[Column11]]&lt;&gt;"no",Table3[[#This Row],[Size]]*(SUM(Table3[[#This Row],[Date 1]:[Date 8]])),"")))),""))),(Table3[[#This Row],[Bundle]])),"")</f>
        <v/>
      </c>
      <c r="AB1051" s="94" t="str">
        <f t="shared" si="17"/>
        <v/>
      </c>
      <c r="AC1051" s="75"/>
      <c r="AD1051" s="42"/>
      <c r="AE1051" s="43"/>
      <c r="AF1051" s="44"/>
      <c r="AG1051" s="134" t="s">
        <v>21</v>
      </c>
      <c r="AH1051" s="134" t="s">
        <v>21</v>
      </c>
      <c r="AI1051" s="134" t="s">
        <v>21</v>
      </c>
      <c r="AJ1051" s="134" t="s">
        <v>21</v>
      </c>
      <c r="AK1051" s="134" t="s">
        <v>21</v>
      </c>
      <c r="AL1051" s="134" t="s">
        <v>3133</v>
      </c>
      <c r="AM1051" s="134" t="b">
        <f>IF(AND(Table3[[#This Row],[Column68]]=TRUE,COUNTBLANK(Table3[[#This Row],[Date 1]:[Date 8]])=8),TRUE,FALSE)</f>
        <v>0</v>
      </c>
      <c r="AN1051" s="134" t="b">
        <f>COUNTIF(Table3[[#This Row],[512]:[51]],"yes")&gt;0</f>
        <v>0</v>
      </c>
      <c r="AO1051" s="45" t="str">
        <f>IF(Table3[[#This Row],[512]]="yes",Table3[[#This Row],[Column1]],"")</f>
        <v/>
      </c>
      <c r="AP1051" s="45" t="str">
        <f>IF(Table3[[#This Row],[250]]="yes",Table3[[#This Row],[Column1.5]],"")</f>
        <v/>
      </c>
      <c r="AQ1051" s="45" t="str">
        <f>IF(Table3[[#This Row],[288]]="yes",Table3[[#This Row],[Column2]],"")</f>
        <v/>
      </c>
      <c r="AR1051" s="45" t="str">
        <f>IF(Table3[[#This Row],[144]]="yes",Table3[[#This Row],[Column3]],"")</f>
        <v/>
      </c>
      <c r="AS1051" s="45" t="str">
        <f>IF(Table3[[#This Row],[26]]="yes",Table3[[#This Row],[Column4]],"")</f>
        <v/>
      </c>
      <c r="AT1051" s="45" t="str">
        <f>IF(Table3[[#This Row],[51]]="yes",Table3[[#This Row],[Column5]],"")</f>
        <v/>
      </c>
      <c r="AU1051" s="29" t="str">
        <f>IF(COUNTBLANK(Table3[[#This Row],[Date 1]:[Date 8]])=7,IF(Table3[[#This Row],[Column9]]&lt;&gt;"",IF(SUM(L1051:S1051)&lt;&gt;0,Table3[[#This Row],[Column9]],""),""),(SUBSTITUTE(TRIM(SUBSTITUTE(AO1051&amp;","&amp;AP1051&amp;","&amp;AQ1051&amp;","&amp;AR1051&amp;","&amp;AS1051&amp;","&amp;AT1051&amp;",",","," "))," ",", ")))</f>
        <v/>
      </c>
      <c r="AV1051" s="35" t="str">
        <f>IF(COUNTBLANK(L1051:AC1051)&lt;&gt;13,IF(Table3[[#This Row],[Comments]]="Please order in multiples of 20. Minimum order of 100.",IF(COUNTBLANK(Table3[[#This Row],[Date 1]:[Order]])=12,"",1),1),IF(OR(F1051="yes",G1051="yes",H1051="yes",I1051="yes",J1051="yes",K1051="yes"="yes"),1,""))</f>
        <v/>
      </c>
    </row>
    <row r="1052" spans="2:48" ht="36" thickBot="1" x14ac:dyDescent="0.4">
      <c r="B1052" s="164">
        <v>2145</v>
      </c>
      <c r="C1052" s="16" t="s">
        <v>3370</v>
      </c>
      <c r="D1052" s="32" t="s">
        <v>1376</v>
      </c>
      <c r="E1052" s="118"/>
      <c r="F1052" s="119" t="s">
        <v>21</v>
      </c>
      <c r="G1052" s="30" t="s">
        <v>21</v>
      </c>
      <c r="H1052" s="30" t="s">
        <v>21</v>
      </c>
      <c r="I1052" s="30" t="s">
        <v>21</v>
      </c>
      <c r="J1052" s="30" t="s">
        <v>21</v>
      </c>
      <c r="K1052" s="30" t="s">
        <v>128</v>
      </c>
      <c r="L1052" s="22"/>
      <c r="M1052" s="20"/>
      <c r="N1052" s="20"/>
      <c r="O1052" s="20"/>
      <c r="P1052" s="20"/>
      <c r="Q1052" s="20"/>
      <c r="R1052" s="20"/>
      <c r="S1052" s="120"/>
      <c r="T1052" s="181" t="str">
        <f>Table3[[#This Row],[Column12]]</f>
        <v>Auto:</v>
      </c>
      <c r="U1052" s="25"/>
      <c r="V1052" s="51" t="str">
        <f>IF(Table3[[#This Row],[TagOrderMethod]]="Ratio:","plants per 1 tag",IF(Table3[[#This Row],[TagOrderMethod]]="tags included","",IF(Table3[[#This Row],[TagOrderMethod]]="Qty:","tags",IF(Table3[[#This Row],[TagOrderMethod]]="Auto:",IF(U1052&lt;&gt;"","tags","")))))</f>
        <v/>
      </c>
      <c r="W1052" s="17">
        <v>50</v>
      </c>
      <c r="X1052" s="17" t="str">
        <f>IF(ISNUMBER(SEARCH("tag",Table3[[#This Row],[Notes]])), "Yes", "No")</f>
        <v>No</v>
      </c>
      <c r="Y1052" s="17" t="str">
        <f>IF(Table3[[#This Row],[Column11]]="yes","tags included","Auto:")</f>
        <v>Auto:</v>
      </c>
      <c r="Z10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Row],[TagOrderMethod]]="Auto:",IF(U1052&gt;0,U1052,IF(COUNTBLANK(L1052:S1052)=8,"",(IF(Table3[[#This Row],[Column11]]&lt;&gt;"no",Table3[[#This Row],[Size]]*(SUM(Table3[[#This Row],[Date 1]:[Date 8]])),"")))),""))),(Table3[[#This Row],[Bundle]])),"")</f>
        <v/>
      </c>
      <c r="AB1052" s="94" t="str">
        <f t="shared" si="17"/>
        <v/>
      </c>
      <c r="AC1052" s="75"/>
      <c r="AD1052" s="42"/>
      <c r="AE1052" s="43"/>
      <c r="AF1052" s="44"/>
      <c r="AG1052" s="134" t="s">
        <v>21</v>
      </c>
      <c r="AH1052" s="134" t="s">
        <v>21</v>
      </c>
      <c r="AI1052" s="134" t="s">
        <v>21</v>
      </c>
      <c r="AJ1052" s="134" t="s">
        <v>21</v>
      </c>
      <c r="AK1052" s="134" t="s">
        <v>21</v>
      </c>
      <c r="AL1052" s="134" t="s">
        <v>3134</v>
      </c>
      <c r="AM1052" s="134" t="b">
        <f>IF(AND(Table3[[#This Row],[Column68]]=TRUE,COUNTBLANK(Table3[[#This Row],[Date 1]:[Date 8]])=8),TRUE,FALSE)</f>
        <v>0</v>
      </c>
      <c r="AN1052" s="134" t="b">
        <f>COUNTIF(Table3[[#This Row],[512]:[51]],"yes")&gt;0</f>
        <v>0</v>
      </c>
      <c r="AO1052" s="45" t="str">
        <f>IF(Table3[[#This Row],[512]]="yes",Table3[[#This Row],[Column1]],"")</f>
        <v/>
      </c>
      <c r="AP1052" s="45" t="str">
        <f>IF(Table3[[#This Row],[250]]="yes",Table3[[#This Row],[Column1.5]],"")</f>
        <v/>
      </c>
      <c r="AQ1052" s="45" t="str">
        <f>IF(Table3[[#This Row],[288]]="yes",Table3[[#This Row],[Column2]],"")</f>
        <v/>
      </c>
      <c r="AR1052" s="45" t="str">
        <f>IF(Table3[[#This Row],[144]]="yes",Table3[[#This Row],[Column3]],"")</f>
        <v/>
      </c>
      <c r="AS1052" s="45" t="str">
        <f>IF(Table3[[#This Row],[26]]="yes",Table3[[#This Row],[Column4]],"")</f>
        <v/>
      </c>
      <c r="AT1052" s="45" t="str">
        <f>IF(Table3[[#This Row],[51]]="yes",Table3[[#This Row],[Column5]],"")</f>
        <v/>
      </c>
      <c r="AU1052" s="29" t="str">
        <f>IF(COUNTBLANK(Table3[[#This Row],[Date 1]:[Date 8]])=7,IF(Table3[[#This Row],[Column9]]&lt;&gt;"",IF(SUM(L1052:S1052)&lt;&gt;0,Table3[[#This Row],[Column9]],""),""),(SUBSTITUTE(TRIM(SUBSTITUTE(AO1052&amp;","&amp;AP1052&amp;","&amp;AQ1052&amp;","&amp;AR1052&amp;","&amp;AS1052&amp;","&amp;AT1052&amp;",",","," "))," ",", ")))</f>
        <v/>
      </c>
      <c r="AV1052" s="35" t="str">
        <f>IF(COUNTBLANK(L1052:AC1052)&lt;&gt;13,IF(Table3[[#This Row],[Comments]]="Please order in multiples of 20. Minimum order of 100.",IF(COUNTBLANK(Table3[[#This Row],[Date 1]:[Order]])=12,"",1),1),IF(OR(F1052="yes",G1052="yes",H1052="yes",I1052="yes",J1052="yes",K1052="yes"="yes"),1,""))</f>
        <v/>
      </c>
    </row>
    <row r="1053" spans="2:48" ht="36" thickBot="1" x14ac:dyDescent="0.4">
      <c r="B1053" s="164">
        <v>2150</v>
      </c>
      <c r="C1053" s="16" t="s">
        <v>3370</v>
      </c>
      <c r="D1053" s="32" t="s">
        <v>1377</v>
      </c>
      <c r="E1053" s="118"/>
      <c r="F1053" s="119" t="s">
        <v>21</v>
      </c>
      <c r="G1053" s="30" t="s">
        <v>21</v>
      </c>
      <c r="H1053" s="30" t="s">
        <v>21</v>
      </c>
      <c r="I1053" s="30" t="s">
        <v>21</v>
      </c>
      <c r="J1053" s="30" t="s">
        <v>21</v>
      </c>
      <c r="K1053" s="30" t="s">
        <v>128</v>
      </c>
      <c r="L1053" s="22"/>
      <c r="M1053" s="20"/>
      <c r="N1053" s="20"/>
      <c r="O1053" s="20"/>
      <c r="P1053" s="20"/>
      <c r="Q1053" s="20"/>
      <c r="R1053" s="20"/>
      <c r="S1053" s="120"/>
      <c r="T1053" s="181" t="str">
        <f>Table3[[#This Row],[Column12]]</f>
        <v>Auto:</v>
      </c>
      <c r="U1053" s="25"/>
      <c r="V1053" s="51" t="str">
        <f>IF(Table3[[#This Row],[TagOrderMethod]]="Ratio:","plants per 1 tag",IF(Table3[[#This Row],[TagOrderMethod]]="tags included","",IF(Table3[[#This Row],[TagOrderMethod]]="Qty:","tags",IF(Table3[[#This Row],[TagOrderMethod]]="Auto:",IF(U1053&lt;&gt;"","tags","")))))</f>
        <v/>
      </c>
      <c r="W1053" s="17">
        <v>50</v>
      </c>
      <c r="X1053" s="17" t="str">
        <f>IF(ISNUMBER(SEARCH("tag",Table3[[#This Row],[Notes]])), "Yes", "No")</f>
        <v>No</v>
      </c>
      <c r="Y1053" s="17" t="str">
        <f>IF(Table3[[#This Row],[Column11]]="yes","tags included","Auto:")</f>
        <v>Auto:</v>
      </c>
      <c r="Z10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Row],[TagOrderMethod]]="Auto:",IF(U1053&gt;0,U1053,IF(COUNTBLANK(L1053:S1053)=8,"",(IF(Table3[[#This Row],[Column11]]&lt;&gt;"no",Table3[[#This Row],[Size]]*(SUM(Table3[[#This Row],[Date 1]:[Date 8]])),"")))),""))),(Table3[[#This Row],[Bundle]])),"")</f>
        <v/>
      </c>
      <c r="AB1053" s="94" t="str">
        <f t="shared" si="17"/>
        <v/>
      </c>
      <c r="AC1053" s="75"/>
      <c r="AD1053" s="42"/>
      <c r="AE1053" s="43"/>
      <c r="AF1053" s="44"/>
      <c r="AG1053" s="134" t="s">
        <v>21</v>
      </c>
      <c r="AH1053" s="134" t="s">
        <v>21</v>
      </c>
      <c r="AI1053" s="134" t="s">
        <v>21</v>
      </c>
      <c r="AJ1053" s="134" t="s">
        <v>21</v>
      </c>
      <c r="AK1053" s="134" t="s">
        <v>21</v>
      </c>
      <c r="AL1053" s="134" t="s">
        <v>3135</v>
      </c>
      <c r="AM1053" s="134" t="b">
        <f>IF(AND(Table3[[#This Row],[Column68]]=TRUE,COUNTBLANK(Table3[[#This Row],[Date 1]:[Date 8]])=8),TRUE,FALSE)</f>
        <v>0</v>
      </c>
      <c r="AN1053" s="134" t="b">
        <f>COUNTIF(Table3[[#This Row],[512]:[51]],"yes")&gt;0</f>
        <v>0</v>
      </c>
      <c r="AO1053" s="45" t="str">
        <f>IF(Table3[[#This Row],[512]]="yes",Table3[[#This Row],[Column1]],"")</f>
        <v/>
      </c>
      <c r="AP1053" s="45" t="str">
        <f>IF(Table3[[#This Row],[250]]="yes",Table3[[#This Row],[Column1.5]],"")</f>
        <v/>
      </c>
      <c r="AQ1053" s="45" t="str">
        <f>IF(Table3[[#This Row],[288]]="yes",Table3[[#This Row],[Column2]],"")</f>
        <v/>
      </c>
      <c r="AR1053" s="45" t="str">
        <f>IF(Table3[[#This Row],[144]]="yes",Table3[[#This Row],[Column3]],"")</f>
        <v/>
      </c>
      <c r="AS1053" s="45" t="str">
        <f>IF(Table3[[#This Row],[26]]="yes",Table3[[#This Row],[Column4]],"")</f>
        <v/>
      </c>
      <c r="AT1053" s="45" t="str">
        <f>IF(Table3[[#This Row],[51]]="yes",Table3[[#This Row],[Column5]],"")</f>
        <v/>
      </c>
      <c r="AU1053" s="29" t="str">
        <f>IF(COUNTBLANK(Table3[[#This Row],[Date 1]:[Date 8]])=7,IF(Table3[[#This Row],[Column9]]&lt;&gt;"",IF(SUM(L1053:S1053)&lt;&gt;0,Table3[[#This Row],[Column9]],""),""),(SUBSTITUTE(TRIM(SUBSTITUTE(AO1053&amp;","&amp;AP1053&amp;","&amp;AQ1053&amp;","&amp;AR1053&amp;","&amp;AS1053&amp;","&amp;AT1053&amp;",",","," "))," ",", ")))</f>
        <v/>
      </c>
      <c r="AV1053" s="35" t="str">
        <f>IF(COUNTBLANK(L1053:AC1053)&lt;&gt;13,IF(Table3[[#This Row],[Comments]]="Please order in multiples of 20. Minimum order of 100.",IF(COUNTBLANK(Table3[[#This Row],[Date 1]:[Order]])=12,"",1),1),IF(OR(F1053="yes",G1053="yes",H1053="yes",I1053="yes",J1053="yes",K1053="yes"="yes"),1,""))</f>
        <v/>
      </c>
    </row>
    <row r="1054" spans="2:48" ht="36" thickBot="1" x14ac:dyDescent="0.4">
      <c r="B1054" s="164">
        <v>2155</v>
      </c>
      <c r="C1054" s="16" t="s">
        <v>3370</v>
      </c>
      <c r="D1054" s="32" t="s">
        <v>1378</v>
      </c>
      <c r="E1054" s="118"/>
      <c r="F1054" s="119" t="s">
        <v>21</v>
      </c>
      <c r="G1054" s="30" t="s">
        <v>21</v>
      </c>
      <c r="H1054" s="30" t="s">
        <v>21</v>
      </c>
      <c r="I1054" s="30" t="s">
        <v>21</v>
      </c>
      <c r="J1054" s="30" t="s">
        <v>21</v>
      </c>
      <c r="K1054" s="30" t="s">
        <v>128</v>
      </c>
      <c r="L1054" s="22"/>
      <c r="M1054" s="20"/>
      <c r="N1054" s="20"/>
      <c r="O1054" s="20"/>
      <c r="P1054" s="20"/>
      <c r="Q1054" s="20"/>
      <c r="R1054" s="20"/>
      <c r="S1054" s="120"/>
      <c r="T1054" s="181" t="str">
        <f>Table3[[#This Row],[Column12]]</f>
        <v>Auto:</v>
      </c>
      <c r="U1054" s="25"/>
      <c r="V1054" s="51" t="str">
        <f>IF(Table3[[#This Row],[TagOrderMethod]]="Ratio:","plants per 1 tag",IF(Table3[[#This Row],[TagOrderMethod]]="tags included","",IF(Table3[[#This Row],[TagOrderMethod]]="Qty:","tags",IF(Table3[[#This Row],[TagOrderMethod]]="Auto:",IF(U1054&lt;&gt;"","tags","")))))</f>
        <v/>
      </c>
      <c r="W1054" s="17">
        <v>50</v>
      </c>
      <c r="X1054" s="17" t="str">
        <f>IF(ISNUMBER(SEARCH("tag",Table3[[#This Row],[Notes]])), "Yes", "No")</f>
        <v>No</v>
      </c>
      <c r="Y1054" s="17" t="str">
        <f>IF(Table3[[#This Row],[Column11]]="yes","tags included","Auto:")</f>
        <v>Auto:</v>
      </c>
      <c r="Z10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Row],[TagOrderMethod]]="Auto:",IF(U1054&gt;0,U1054,IF(COUNTBLANK(L1054:S1054)=8,"",(IF(Table3[[#This Row],[Column11]]&lt;&gt;"no",Table3[[#This Row],[Size]]*(SUM(Table3[[#This Row],[Date 1]:[Date 8]])),"")))),""))),(Table3[[#This Row],[Bundle]])),"")</f>
        <v/>
      </c>
      <c r="AB1054" s="94" t="str">
        <f t="shared" si="17"/>
        <v/>
      </c>
      <c r="AC1054" s="75"/>
      <c r="AD1054" s="42"/>
      <c r="AE1054" s="43"/>
      <c r="AF1054" s="44"/>
      <c r="AG1054" s="134" t="s">
        <v>21</v>
      </c>
      <c r="AH1054" s="134" t="s">
        <v>21</v>
      </c>
      <c r="AI1054" s="134" t="s">
        <v>21</v>
      </c>
      <c r="AJ1054" s="134" t="s">
        <v>21</v>
      </c>
      <c r="AK1054" s="134" t="s">
        <v>21</v>
      </c>
      <c r="AL1054" s="134" t="s">
        <v>3136</v>
      </c>
      <c r="AM1054" s="134" t="b">
        <f>IF(AND(Table3[[#This Row],[Column68]]=TRUE,COUNTBLANK(Table3[[#This Row],[Date 1]:[Date 8]])=8),TRUE,FALSE)</f>
        <v>0</v>
      </c>
      <c r="AN1054" s="134" t="b">
        <f>COUNTIF(Table3[[#This Row],[512]:[51]],"yes")&gt;0</f>
        <v>0</v>
      </c>
      <c r="AO1054" s="45" t="str">
        <f>IF(Table3[[#This Row],[512]]="yes",Table3[[#This Row],[Column1]],"")</f>
        <v/>
      </c>
      <c r="AP1054" s="45" t="str">
        <f>IF(Table3[[#This Row],[250]]="yes",Table3[[#This Row],[Column1.5]],"")</f>
        <v/>
      </c>
      <c r="AQ1054" s="45" t="str">
        <f>IF(Table3[[#This Row],[288]]="yes",Table3[[#This Row],[Column2]],"")</f>
        <v/>
      </c>
      <c r="AR1054" s="45" t="str">
        <f>IF(Table3[[#This Row],[144]]="yes",Table3[[#This Row],[Column3]],"")</f>
        <v/>
      </c>
      <c r="AS1054" s="45" t="str">
        <f>IF(Table3[[#This Row],[26]]="yes",Table3[[#This Row],[Column4]],"")</f>
        <v/>
      </c>
      <c r="AT1054" s="45" t="str">
        <f>IF(Table3[[#This Row],[51]]="yes",Table3[[#This Row],[Column5]],"")</f>
        <v/>
      </c>
      <c r="AU1054" s="29" t="str">
        <f>IF(COUNTBLANK(Table3[[#This Row],[Date 1]:[Date 8]])=7,IF(Table3[[#This Row],[Column9]]&lt;&gt;"",IF(SUM(L1054:S1054)&lt;&gt;0,Table3[[#This Row],[Column9]],""),""),(SUBSTITUTE(TRIM(SUBSTITUTE(AO1054&amp;","&amp;AP1054&amp;","&amp;AQ1054&amp;","&amp;AR1054&amp;","&amp;AS1054&amp;","&amp;AT1054&amp;",",","," "))," ",", ")))</f>
        <v/>
      </c>
      <c r="AV1054" s="35" t="str">
        <f>IF(COUNTBLANK(L1054:AC1054)&lt;&gt;13,IF(Table3[[#This Row],[Comments]]="Please order in multiples of 20. Minimum order of 100.",IF(COUNTBLANK(Table3[[#This Row],[Date 1]:[Order]])=12,"",1),1),IF(OR(F1054="yes",G1054="yes",H1054="yes",I1054="yes",J1054="yes",K1054="yes"="yes"),1,""))</f>
        <v/>
      </c>
    </row>
    <row r="1055" spans="2:48" ht="36" thickBot="1" x14ac:dyDescent="0.4">
      <c r="B1055" s="164">
        <v>2160</v>
      </c>
      <c r="C1055" s="16" t="s">
        <v>3370</v>
      </c>
      <c r="D1055" s="32" t="s">
        <v>1379</v>
      </c>
      <c r="E1055" s="118"/>
      <c r="F1055" s="119" t="s">
        <v>21</v>
      </c>
      <c r="G1055" s="30" t="s">
        <v>21</v>
      </c>
      <c r="H1055" s="30" t="s">
        <v>21</v>
      </c>
      <c r="I1055" s="30" t="s">
        <v>21</v>
      </c>
      <c r="J1055" s="30" t="s">
        <v>21</v>
      </c>
      <c r="K1055" s="30" t="s">
        <v>128</v>
      </c>
      <c r="L1055" s="22"/>
      <c r="M1055" s="20"/>
      <c r="N1055" s="20"/>
      <c r="O1055" s="20"/>
      <c r="P1055" s="20"/>
      <c r="Q1055" s="20"/>
      <c r="R1055" s="20"/>
      <c r="S1055" s="120"/>
      <c r="T1055" s="181" t="str">
        <f>Table3[[#This Row],[Column12]]</f>
        <v>Auto:</v>
      </c>
      <c r="U1055" s="25"/>
      <c r="V1055" s="51" t="str">
        <f>IF(Table3[[#This Row],[TagOrderMethod]]="Ratio:","plants per 1 tag",IF(Table3[[#This Row],[TagOrderMethod]]="tags included","",IF(Table3[[#This Row],[TagOrderMethod]]="Qty:","tags",IF(Table3[[#This Row],[TagOrderMethod]]="Auto:",IF(U1055&lt;&gt;"","tags","")))))</f>
        <v/>
      </c>
      <c r="W1055" s="17">
        <v>50</v>
      </c>
      <c r="X1055" s="17" t="str">
        <f>IF(ISNUMBER(SEARCH("tag",Table3[[#This Row],[Notes]])), "Yes", "No")</f>
        <v>No</v>
      </c>
      <c r="Y1055" s="17" t="str">
        <f>IF(Table3[[#This Row],[Column11]]="yes","tags included","Auto:")</f>
        <v>Auto:</v>
      </c>
      <c r="Z10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Row],[TagOrderMethod]]="Auto:",IF(U1055&gt;0,U1055,IF(COUNTBLANK(L1055:S1055)=8,"",(IF(Table3[[#This Row],[Column11]]&lt;&gt;"no",Table3[[#This Row],[Size]]*(SUM(Table3[[#This Row],[Date 1]:[Date 8]])),"")))),""))),(Table3[[#This Row],[Bundle]])),"")</f>
        <v/>
      </c>
      <c r="AB1055" s="94" t="str">
        <f t="shared" si="17"/>
        <v/>
      </c>
      <c r="AC1055" s="75"/>
      <c r="AD1055" s="42"/>
      <c r="AE1055" s="43"/>
      <c r="AF1055" s="44"/>
      <c r="AG1055" s="134" t="s">
        <v>21</v>
      </c>
      <c r="AH1055" s="134" t="s">
        <v>21</v>
      </c>
      <c r="AI1055" s="134" t="s">
        <v>21</v>
      </c>
      <c r="AJ1055" s="134" t="s">
        <v>21</v>
      </c>
      <c r="AK1055" s="134" t="s">
        <v>21</v>
      </c>
      <c r="AL1055" s="134" t="s">
        <v>3137</v>
      </c>
      <c r="AM1055" s="134" t="b">
        <f>IF(AND(Table3[[#This Row],[Column68]]=TRUE,COUNTBLANK(Table3[[#This Row],[Date 1]:[Date 8]])=8),TRUE,FALSE)</f>
        <v>0</v>
      </c>
      <c r="AN1055" s="134" t="b">
        <f>COUNTIF(Table3[[#This Row],[512]:[51]],"yes")&gt;0</f>
        <v>0</v>
      </c>
      <c r="AO1055" s="45" t="str">
        <f>IF(Table3[[#This Row],[512]]="yes",Table3[[#This Row],[Column1]],"")</f>
        <v/>
      </c>
      <c r="AP1055" s="45" t="str">
        <f>IF(Table3[[#This Row],[250]]="yes",Table3[[#This Row],[Column1.5]],"")</f>
        <v/>
      </c>
      <c r="AQ1055" s="45" t="str">
        <f>IF(Table3[[#This Row],[288]]="yes",Table3[[#This Row],[Column2]],"")</f>
        <v/>
      </c>
      <c r="AR1055" s="45" t="str">
        <f>IF(Table3[[#This Row],[144]]="yes",Table3[[#This Row],[Column3]],"")</f>
        <v/>
      </c>
      <c r="AS1055" s="45" t="str">
        <f>IF(Table3[[#This Row],[26]]="yes",Table3[[#This Row],[Column4]],"")</f>
        <v/>
      </c>
      <c r="AT1055" s="45" t="str">
        <f>IF(Table3[[#This Row],[51]]="yes",Table3[[#This Row],[Column5]],"")</f>
        <v/>
      </c>
      <c r="AU1055" s="29" t="str">
        <f>IF(COUNTBLANK(Table3[[#This Row],[Date 1]:[Date 8]])=7,IF(Table3[[#This Row],[Column9]]&lt;&gt;"",IF(SUM(L1055:S1055)&lt;&gt;0,Table3[[#This Row],[Column9]],""),""),(SUBSTITUTE(TRIM(SUBSTITUTE(AO1055&amp;","&amp;AP1055&amp;","&amp;AQ1055&amp;","&amp;AR1055&amp;","&amp;AS1055&amp;","&amp;AT1055&amp;",",","," "))," ",", ")))</f>
        <v/>
      </c>
      <c r="AV1055" s="35" t="str">
        <f>IF(COUNTBLANK(L1055:AC1055)&lt;&gt;13,IF(Table3[[#This Row],[Comments]]="Please order in multiples of 20. Minimum order of 100.",IF(COUNTBLANK(Table3[[#This Row],[Date 1]:[Order]])=12,"",1),1),IF(OR(F1055="yes",G1055="yes",H1055="yes",I1055="yes",J1055="yes",K1055="yes"="yes"),1,""))</f>
        <v/>
      </c>
    </row>
    <row r="1056" spans="2:48" ht="36" thickBot="1" x14ac:dyDescent="0.4">
      <c r="B1056" s="164">
        <v>2165</v>
      </c>
      <c r="C1056" s="16" t="s">
        <v>3370</v>
      </c>
      <c r="D1056" s="32" t="s">
        <v>1066</v>
      </c>
      <c r="E1056" s="118"/>
      <c r="F1056" s="119" t="s">
        <v>21</v>
      </c>
      <c r="G1056" s="30" t="s">
        <v>21</v>
      </c>
      <c r="H1056" s="30" t="s">
        <v>21</v>
      </c>
      <c r="I1056" s="30" t="s">
        <v>21</v>
      </c>
      <c r="J1056" s="30" t="s">
        <v>21</v>
      </c>
      <c r="K1056" s="30" t="s">
        <v>128</v>
      </c>
      <c r="L1056" s="22"/>
      <c r="M1056" s="20"/>
      <c r="N1056" s="20"/>
      <c r="O1056" s="20"/>
      <c r="P1056" s="20"/>
      <c r="Q1056" s="20"/>
      <c r="R1056" s="20"/>
      <c r="S1056" s="120"/>
      <c r="T1056" s="181" t="str">
        <f>Table3[[#This Row],[Column12]]</f>
        <v>Auto:</v>
      </c>
      <c r="U1056" s="25"/>
      <c r="V1056" s="51" t="str">
        <f>IF(Table3[[#This Row],[TagOrderMethod]]="Ratio:","plants per 1 tag",IF(Table3[[#This Row],[TagOrderMethod]]="tags included","",IF(Table3[[#This Row],[TagOrderMethod]]="Qty:","tags",IF(Table3[[#This Row],[TagOrderMethod]]="Auto:",IF(U1056&lt;&gt;"","tags","")))))</f>
        <v/>
      </c>
      <c r="W1056" s="17">
        <v>50</v>
      </c>
      <c r="X1056" s="17" t="str">
        <f>IF(ISNUMBER(SEARCH("tag",Table3[[#This Row],[Notes]])), "Yes", "No")</f>
        <v>No</v>
      </c>
      <c r="Y1056" s="17" t="str">
        <f>IF(Table3[[#This Row],[Column11]]="yes","tags included","Auto:")</f>
        <v>Auto:</v>
      </c>
      <c r="Z10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Row],[TagOrderMethod]]="Auto:",IF(U1056&gt;0,U1056,IF(COUNTBLANK(L1056:S1056)=8,"",(IF(Table3[[#This Row],[Column11]]&lt;&gt;"no",Table3[[#This Row],[Size]]*(SUM(Table3[[#This Row],[Date 1]:[Date 8]])),"")))),""))),(Table3[[#This Row],[Bundle]])),"")</f>
        <v/>
      </c>
      <c r="AB1056" s="94" t="str">
        <f t="shared" si="17"/>
        <v/>
      </c>
      <c r="AC1056" s="75"/>
      <c r="AD1056" s="42"/>
      <c r="AE1056" s="43"/>
      <c r="AF1056" s="44"/>
      <c r="AG1056" s="134" t="s">
        <v>21</v>
      </c>
      <c r="AH1056" s="134" t="s">
        <v>21</v>
      </c>
      <c r="AI1056" s="134" t="s">
        <v>21</v>
      </c>
      <c r="AJ1056" s="134" t="s">
        <v>21</v>
      </c>
      <c r="AK1056" s="134" t="s">
        <v>21</v>
      </c>
      <c r="AL1056" s="134" t="s">
        <v>3138</v>
      </c>
      <c r="AM1056" s="134" t="b">
        <f>IF(AND(Table3[[#This Row],[Column68]]=TRUE,COUNTBLANK(Table3[[#This Row],[Date 1]:[Date 8]])=8),TRUE,FALSE)</f>
        <v>0</v>
      </c>
      <c r="AN1056" s="134" t="b">
        <f>COUNTIF(Table3[[#This Row],[512]:[51]],"yes")&gt;0</f>
        <v>0</v>
      </c>
      <c r="AO1056" s="45" t="str">
        <f>IF(Table3[[#This Row],[512]]="yes",Table3[[#This Row],[Column1]],"")</f>
        <v/>
      </c>
      <c r="AP1056" s="45" t="str">
        <f>IF(Table3[[#This Row],[250]]="yes",Table3[[#This Row],[Column1.5]],"")</f>
        <v/>
      </c>
      <c r="AQ1056" s="45" t="str">
        <f>IF(Table3[[#This Row],[288]]="yes",Table3[[#This Row],[Column2]],"")</f>
        <v/>
      </c>
      <c r="AR1056" s="45" t="str">
        <f>IF(Table3[[#This Row],[144]]="yes",Table3[[#This Row],[Column3]],"")</f>
        <v/>
      </c>
      <c r="AS1056" s="45" t="str">
        <f>IF(Table3[[#This Row],[26]]="yes",Table3[[#This Row],[Column4]],"")</f>
        <v/>
      </c>
      <c r="AT1056" s="45" t="str">
        <f>IF(Table3[[#This Row],[51]]="yes",Table3[[#This Row],[Column5]],"")</f>
        <v/>
      </c>
      <c r="AU1056" s="29" t="str">
        <f>IF(COUNTBLANK(Table3[[#This Row],[Date 1]:[Date 8]])=7,IF(Table3[[#This Row],[Column9]]&lt;&gt;"",IF(SUM(L1056:S1056)&lt;&gt;0,Table3[[#This Row],[Column9]],""),""),(SUBSTITUTE(TRIM(SUBSTITUTE(AO1056&amp;","&amp;AP1056&amp;","&amp;AQ1056&amp;","&amp;AR1056&amp;","&amp;AS1056&amp;","&amp;AT1056&amp;",",","," "))," ",", ")))</f>
        <v/>
      </c>
      <c r="AV1056" s="35" t="str">
        <f>IF(COUNTBLANK(L1056:AC1056)&lt;&gt;13,IF(Table3[[#This Row],[Comments]]="Please order in multiples of 20. Minimum order of 100.",IF(COUNTBLANK(Table3[[#This Row],[Date 1]:[Order]])=12,"",1),1),IF(OR(F1056="yes",G1056="yes",H1056="yes",I1056="yes",J1056="yes",K1056="yes"="yes"),1,""))</f>
        <v/>
      </c>
    </row>
    <row r="1057" spans="2:48" ht="36" thickBot="1" x14ac:dyDescent="0.4">
      <c r="B1057" s="164">
        <v>2170</v>
      </c>
      <c r="C1057" s="16" t="s">
        <v>3370</v>
      </c>
      <c r="D1057" s="32" t="s">
        <v>574</v>
      </c>
      <c r="E1057" s="118"/>
      <c r="F1057" s="119" t="s">
        <v>21</v>
      </c>
      <c r="G1057" s="30" t="s">
        <v>21</v>
      </c>
      <c r="H1057" s="30" t="s">
        <v>21</v>
      </c>
      <c r="I1057" s="30" t="s">
        <v>21</v>
      </c>
      <c r="J1057" s="30" t="s">
        <v>21</v>
      </c>
      <c r="K1057" s="30" t="s">
        <v>128</v>
      </c>
      <c r="L1057" s="22"/>
      <c r="M1057" s="20"/>
      <c r="N1057" s="20"/>
      <c r="O1057" s="20"/>
      <c r="P1057" s="20"/>
      <c r="Q1057" s="20"/>
      <c r="R1057" s="20"/>
      <c r="S1057" s="120"/>
      <c r="T1057" s="181" t="str">
        <f>Table3[[#This Row],[Column12]]</f>
        <v>Auto:</v>
      </c>
      <c r="U1057" s="25"/>
      <c r="V1057" s="51" t="str">
        <f>IF(Table3[[#This Row],[TagOrderMethod]]="Ratio:","plants per 1 tag",IF(Table3[[#This Row],[TagOrderMethod]]="tags included","",IF(Table3[[#This Row],[TagOrderMethod]]="Qty:","tags",IF(Table3[[#This Row],[TagOrderMethod]]="Auto:",IF(U1057&lt;&gt;"","tags","")))))</f>
        <v/>
      </c>
      <c r="W1057" s="17">
        <v>50</v>
      </c>
      <c r="X1057" s="17" t="str">
        <f>IF(ISNUMBER(SEARCH("tag",Table3[[#This Row],[Notes]])), "Yes", "No")</f>
        <v>No</v>
      </c>
      <c r="Y1057" s="17" t="str">
        <f>IF(Table3[[#This Row],[Column11]]="yes","tags included","Auto:")</f>
        <v>Auto:</v>
      </c>
      <c r="Z10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Row],[TagOrderMethod]]="Auto:",IF(U1057&gt;0,U1057,IF(COUNTBLANK(L1057:S1057)=8,"",(IF(Table3[[#This Row],[Column11]]&lt;&gt;"no",Table3[[#This Row],[Size]]*(SUM(Table3[[#This Row],[Date 1]:[Date 8]])),"")))),""))),(Table3[[#This Row],[Bundle]])),"")</f>
        <v/>
      </c>
      <c r="AB1057" s="94" t="str">
        <f t="shared" si="17"/>
        <v/>
      </c>
      <c r="AC1057" s="75"/>
      <c r="AD1057" s="42"/>
      <c r="AE1057" s="43"/>
      <c r="AF1057" s="44"/>
      <c r="AG1057" s="134" t="s">
        <v>21</v>
      </c>
      <c r="AH1057" s="134" t="s">
        <v>21</v>
      </c>
      <c r="AI1057" s="134" t="s">
        <v>21</v>
      </c>
      <c r="AJ1057" s="134" t="s">
        <v>21</v>
      </c>
      <c r="AK1057" s="134" t="s">
        <v>21</v>
      </c>
      <c r="AL1057" s="134" t="s">
        <v>3139</v>
      </c>
      <c r="AM1057" s="134" t="b">
        <f>IF(AND(Table3[[#This Row],[Column68]]=TRUE,COUNTBLANK(Table3[[#This Row],[Date 1]:[Date 8]])=8),TRUE,FALSE)</f>
        <v>0</v>
      </c>
      <c r="AN1057" s="134" t="b">
        <f>COUNTIF(Table3[[#This Row],[512]:[51]],"yes")&gt;0</f>
        <v>0</v>
      </c>
      <c r="AO1057" s="45" t="str">
        <f>IF(Table3[[#This Row],[512]]="yes",Table3[[#This Row],[Column1]],"")</f>
        <v/>
      </c>
      <c r="AP1057" s="45" t="str">
        <f>IF(Table3[[#This Row],[250]]="yes",Table3[[#This Row],[Column1.5]],"")</f>
        <v/>
      </c>
      <c r="AQ1057" s="45" t="str">
        <f>IF(Table3[[#This Row],[288]]="yes",Table3[[#This Row],[Column2]],"")</f>
        <v/>
      </c>
      <c r="AR1057" s="45" t="str">
        <f>IF(Table3[[#This Row],[144]]="yes",Table3[[#This Row],[Column3]],"")</f>
        <v/>
      </c>
      <c r="AS1057" s="45" t="str">
        <f>IF(Table3[[#This Row],[26]]="yes",Table3[[#This Row],[Column4]],"")</f>
        <v/>
      </c>
      <c r="AT1057" s="45" t="str">
        <f>IF(Table3[[#This Row],[51]]="yes",Table3[[#This Row],[Column5]],"")</f>
        <v/>
      </c>
      <c r="AU1057" s="29" t="str">
        <f>IF(COUNTBLANK(Table3[[#This Row],[Date 1]:[Date 8]])=7,IF(Table3[[#This Row],[Column9]]&lt;&gt;"",IF(SUM(L1057:S1057)&lt;&gt;0,Table3[[#This Row],[Column9]],""),""),(SUBSTITUTE(TRIM(SUBSTITUTE(AO1057&amp;","&amp;AP1057&amp;","&amp;AQ1057&amp;","&amp;AR1057&amp;","&amp;AS1057&amp;","&amp;AT1057&amp;",",","," "))," ",", ")))</f>
        <v/>
      </c>
      <c r="AV1057" s="35" t="str">
        <f>IF(COUNTBLANK(L1057:AC1057)&lt;&gt;13,IF(Table3[[#This Row],[Comments]]="Please order in multiples of 20. Minimum order of 100.",IF(COUNTBLANK(Table3[[#This Row],[Date 1]:[Order]])=12,"",1),1),IF(OR(F1057="yes",G1057="yes",H1057="yes",I1057="yes",J1057="yes",K1057="yes"="yes"),1,""))</f>
        <v/>
      </c>
    </row>
    <row r="1058" spans="2:48" ht="36" thickBot="1" x14ac:dyDescent="0.4">
      <c r="B1058" s="164">
        <v>2175</v>
      </c>
      <c r="C1058" s="16" t="s">
        <v>3370</v>
      </c>
      <c r="D1058" s="32" t="s">
        <v>1067</v>
      </c>
      <c r="E1058" s="118"/>
      <c r="F1058" s="119" t="s">
        <v>21</v>
      </c>
      <c r="G1058" s="30" t="s">
        <v>21</v>
      </c>
      <c r="H1058" s="30" t="s">
        <v>21</v>
      </c>
      <c r="I1058" s="30" t="s">
        <v>21</v>
      </c>
      <c r="J1058" s="30" t="s">
        <v>21</v>
      </c>
      <c r="K1058" s="30" t="s">
        <v>128</v>
      </c>
      <c r="L1058" s="22"/>
      <c r="M1058" s="20"/>
      <c r="N1058" s="20"/>
      <c r="O1058" s="20"/>
      <c r="P1058" s="20"/>
      <c r="Q1058" s="20"/>
      <c r="R1058" s="20"/>
      <c r="S1058" s="120"/>
      <c r="T1058" s="181" t="str">
        <f>Table3[[#This Row],[Column12]]</f>
        <v>Auto:</v>
      </c>
      <c r="U1058" s="25"/>
      <c r="V1058" s="51" t="str">
        <f>IF(Table3[[#This Row],[TagOrderMethod]]="Ratio:","plants per 1 tag",IF(Table3[[#This Row],[TagOrderMethod]]="tags included","",IF(Table3[[#This Row],[TagOrderMethod]]="Qty:","tags",IF(Table3[[#This Row],[TagOrderMethod]]="Auto:",IF(U1058&lt;&gt;"","tags","")))))</f>
        <v/>
      </c>
      <c r="W1058" s="17">
        <v>50</v>
      </c>
      <c r="X1058" s="17" t="str">
        <f>IF(ISNUMBER(SEARCH("tag",Table3[[#This Row],[Notes]])), "Yes", "No")</f>
        <v>No</v>
      </c>
      <c r="Y1058" s="17" t="str">
        <f>IF(Table3[[#This Row],[Column11]]="yes","tags included","Auto:")</f>
        <v>Auto:</v>
      </c>
      <c r="Z10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Row],[TagOrderMethod]]="Auto:",IF(U1058&gt;0,U1058,IF(COUNTBLANK(L1058:S1058)=8,"",(IF(Table3[[#This Row],[Column11]]&lt;&gt;"no",Table3[[#This Row],[Size]]*(SUM(Table3[[#This Row],[Date 1]:[Date 8]])),"")))),""))),(Table3[[#This Row],[Bundle]])),"")</f>
        <v/>
      </c>
      <c r="AB1058" s="94" t="str">
        <f t="shared" si="17"/>
        <v/>
      </c>
      <c r="AC1058" s="75"/>
      <c r="AD1058" s="42"/>
      <c r="AE1058" s="43"/>
      <c r="AF1058" s="44"/>
      <c r="AG1058" s="134" t="s">
        <v>21</v>
      </c>
      <c r="AH1058" s="134" t="s">
        <v>21</v>
      </c>
      <c r="AI1058" s="134" t="s">
        <v>21</v>
      </c>
      <c r="AJ1058" s="134" t="s">
        <v>21</v>
      </c>
      <c r="AK1058" s="134" t="s">
        <v>21</v>
      </c>
      <c r="AL1058" s="134" t="s">
        <v>3140</v>
      </c>
      <c r="AM1058" s="134" t="b">
        <f>IF(AND(Table3[[#This Row],[Column68]]=TRUE,COUNTBLANK(Table3[[#This Row],[Date 1]:[Date 8]])=8),TRUE,FALSE)</f>
        <v>0</v>
      </c>
      <c r="AN1058" s="134" t="b">
        <f>COUNTIF(Table3[[#This Row],[512]:[51]],"yes")&gt;0</f>
        <v>0</v>
      </c>
      <c r="AO1058" s="45" t="str">
        <f>IF(Table3[[#This Row],[512]]="yes",Table3[[#This Row],[Column1]],"")</f>
        <v/>
      </c>
      <c r="AP1058" s="45" t="str">
        <f>IF(Table3[[#This Row],[250]]="yes",Table3[[#This Row],[Column1.5]],"")</f>
        <v/>
      </c>
      <c r="AQ1058" s="45" t="str">
        <f>IF(Table3[[#This Row],[288]]="yes",Table3[[#This Row],[Column2]],"")</f>
        <v/>
      </c>
      <c r="AR1058" s="45" t="str">
        <f>IF(Table3[[#This Row],[144]]="yes",Table3[[#This Row],[Column3]],"")</f>
        <v/>
      </c>
      <c r="AS1058" s="45" t="str">
        <f>IF(Table3[[#This Row],[26]]="yes",Table3[[#This Row],[Column4]],"")</f>
        <v/>
      </c>
      <c r="AT1058" s="45" t="str">
        <f>IF(Table3[[#This Row],[51]]="yes",Table3[[#This Row],[Column5]],"")</f>
        <v/>
      </c>
      <c r="AU1058" s="29" t="str">
        <f>IF(COUNTBLANK(Table3[[#This Row],[Date 1]:[Date 8]])=7,IF(Table3[[#This Row],[Column9]]&lt;&gt;"",IF(SUM(L1058:S1058)&lt;&gt;0,Table3[[#This Row],[Column9]],""),""),(SUBSTITUTE(TRIM(SUBSTITUTE(AO1058&amp;","&amp;AP1058&amp;","&amp;AQ1058&amp;","&amp;AR1058&amp;","&amp;AS1058&amp;","&amp;AT1058&amp;",",","," "))," ",", ")))</f>
        <v/>
      </c>
      <c r="AV1058" s="35" t="str">
        <f>IF(COUNTBLANK(L1058:AC1058)&lt;&gt;13,IF(Table3[[#This Row],[Comments]]="Please order in multiples of 20. Minimum order of 100.",IF(COUNTBLANK(Table3[[#This Row],[Date 1]:[Order]])=12,"",1),1),IF(OR(F1058="yes",G1058="yes",H1058="yes",I1058="yes",J1058="yes",K1058="yes"="yes"),1,""))</f>
        <v/>
      </c>
    </row>
    <row r="1059" spans="2:48" ht="36" thickBot="1" x14ac:dyDescent="0.4">
      <c r="B1059" s="164">
        <v>2180</v>
      </c>
      <c r="C1059" s="16" t="s">
        <v>3370</v>
      </c>
      <c r="D1059" s="32" t="s">
        <v>1380</v>
      </c>
      <c r="E1059" s="118"/>
      <c r="F1059" s="119" t="s">
        <v>21</v>
      </c>
      <c r="G1059" s="30" t="s">
        <v>21</v>
      </c>
      <c r="H1059" s="30" t="s">
        <v>21</v>
      </c>
      <c r="I1059" s="30" t="s">
        <v>21</v>
      </c>
      <c r="J1059" s="30" t="s">
        <v>21</v>
      </c>
      <c r="K1059" s="30" t="s">
        <v>128</v>
      </c>
      <c r="L1059" s="22"/>
      <c r="M1059" s="20"/>
      <c r="N1059" s="20"/>
      <c r="O1059" s="20"/>
      <c r="P1059" s="20"/>
      <c r="Q1059" s="20"/>
      <c r="R1059" s="20"/>
      <c r="S1059" s="120"/>
      <c r="T1059" s="181" t="str">
        <f>Table3[[#This Row],[Column12]]</f>
        <v>Auto:</v>
      </c>
      <c r="U1059" s="25"/>
      <c r="V1059" s="51" t="str">
        <f>IF(Table3[[#This Row],[TagOrderMethod]]="Ratio:","plants per 1 tag",IF(Table3[[#This Row],[TagOrderMethod]]="tags included","",IF(Table3[[#This Row],[TagOrderMethod]]="Qty:","tags",IF(Table3[[#This Row],[TagOrderMethod]]="Auto:",IF(U1059&lt;&gt;"","tags","")))))</f>
        <v/>
      </c>
      <c r="W1059" s="17">
        <v>50</v>
      </c>
      <c r="X1059" s="17" t="str">
        <f>IF(ISNUMBER(SEARCH("tag",Table3[[#This Row],[Notes]])), "Yes", "No")</f>
        <v>No</v>
      </c>
      <c r="Y1059" s="17" t="str">
        <f>IF(Table3[[#This Row],[Column11]]="yes","tags included","Auto:")</f>
        <v>Auto:</v>
      </c>
      <c r="Z10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Row],[TagOrderMethod]]="Auto:",IF(U1059&gt;0,U1059,IF(COUNTBLANK(L1059:S1059)=8,"",(IF(Table3[[#This Row],[Column11]]&lt;&gt;"no",Table3[[#This Row],[Size]]*(SUM(Table3[[#This Row],[Date 1]:[Date 8]])),"")))),""))),(Table3[[#This Row],[Bundle]])),"")</f>
        <v/>
      </c>
      <c r="AB1059" s="94" t="str">
        <f t="shared" si="17"/>
        <v/>
      </c>
      <c r="AC1059" s="75"/>
      <c r="AD1059" s="42"/>
      <c r="AE1059" s="43"/>
      <c r="AF1059" s="44"/>
      <c r="AG1059" s="134" t="s">
        <v>21</v>
      </c>
      <c r="AH1059" s="134" t="s">
        <v>21</v>
      </c>
      <c r="AI1059" s="134" t="s">
        <v>21</v>
      </c>
      <c r="AJ1059" s="134" t="s">
        <v>21</v>
      </c>
      <c r="AK1059" s="134" t="s">
        <v>21</v>
      </c>
      <c r="AL1059" s="134" t="s">
        <v>3141</v>
      </c>
      <c r="AM1059" s="134" t="b">
        <f>IF(AND(Table3[[#This Row],[Column68]]=TRUE,COUNTBLANK(Table3[[#This Row],[Date 1]:[Date 8]])=8),TRUE,FALSE)</f>
        <v>0</v>
      </c>
      <c r="AN1059" s="134" t="b">
        <f>COUNTIF(Table3[[#This Row],[512]:[51]],"yes")&gt;0</f>
        <v>0</v>
      </c>
      <c r="AO1059" s="45" t="str">
        <f>IF(Table3[[#This Row],[512]]="yes",Table3[[#This Row],[Column1]],"")</f>
        <v/>
      </c>
      <c r="AP1059" s="45" t="str">
        <f>IF(Table3[[#This Row],[250]]="yes",Table3[[#This Row],[Column1.5]],"")</f>
        <v/>
      </c>
      <c r="AQ1059" s="45" t="str">
        <f>IF(Table3[[#This Row],[288]]="yes",Table3[[#This Row],[Column2]],"")</f>
        <v/>
      </c>
      <c r="AR1059" s="45" t="str">
        <f>IF(Table3[[#This Row],[144]]="yes",Table3[[#This Row],[Column3]],"")</f>
        <v/>
      </c>
      <c r="AS1059" s="45" t="str">
        <f>IF(Table3[[#This Row],[26]]="yes",Table3[[#This Row],[Column4]],"")</f>
        <v/>
      </c>
      <c r="AT1059" s="45" t="str">
        <f>IF(Table3[[#This Row],[51]]="yes",Table3[[#This Row],[Column5]],"")</f>
        <v/>
      </c>
      <c r="AU1059" s="29" t="str">
        <f>IF(COUNTBLANK(Table3[[#This Row],[Date 1]:[Date 8]])=7,IF(Table3[[#This Row],[Column9]]&lt;&gt;"",IF(SUM(L1059:S1059)&lt;&gt;0,Table3[[#This Row],[Column9]],""),""),(SUBSTITUTE(TRIM(SUBSTITUTE(AO1059&amp;","&amp;AP1059&amp;","&amp;AQ1059&amp;","&amp;AR1059&amp;","&amp;AS1059&amp;","&amp;AT1059&amp;",",","," "))," ",", ")))</f>
        <v/>
      </c>
      <c r="AV1059" s="35" t="str">
        <f>IF(COUNTBLANK(L1059:AC1059)&lt;&gt;13,IF(Table3[[#This Row],[Comments]]="Please order in multiples of 20. Minimum order of 100.",IF(COUNTBLANK(Table3[[#This Row],[Date 1]:[Order]])=12,"",1),1),IF(OR(F1059="yes",G1059="yes",H1059="yes",I1059="yes",J1059="yes",K1059="yes"="yes"),1,""))</f>
        <v/>
      </c>
    </row>
    <row r="1060" spans="2:48" ht="36" thickBot="1" x14ac:dyDescent="0.4">
      <c r="B1060" s="164">
        <v>2185</v>
      </c>
      <c r="C1060" s="16" t="s">
        <v>3370</v>
      </c>
      <c r="D1060" s="32" t="s">
        <v>804</v>
      </c>
      <c r="E1060" s="118"/>
      <c r="F1060" s="119" t="s">
        <v>21</v>
      </c>
      <c r="G1060" s="30" t="s">
        <v>21</v>
      </c>
      <c r="H1060" s="30" t="s">
        <v>21</v>
      </c>
      <c r="I1060" s="30" t="s">
        <v>21</v>
      </c>
      <c r="J1060" s="30" t="s">
        <v>21</v>
      </c>
      <c r="K1060" s="30" t="s">
        <v>128</v>
      </c>
      <c r="L1060" s="22"/>
      <c r="M1060" s="20"/>
      <c r="N1060" s="20"/>
      <c r="O1060" s="20"/>
      <c r="P1060" s="20"/>
      <c r="Q1060" s="20"/>
      <c r="R1060" s="20"/>
      <c r="S1060" s="120"/>
      <c r="T1060" s="181" t="str">
        <f>Table3[[#This Row],[Column12]]</f>
        <v>Auto:</v>
      </c>
      <c r="U1060" s="25"/>
      <c r="V1060" s="51" t="str">
        <f>IF(Table3[[#This Row],[TagOrderMethod]]="Ratio:","plants per 1 tag",IF(Table3[[#This Row],[TagOrderMethod]]="tags included","",IF(Table3[[#This Row],[TagOrderMethod]]="Qty:","tags",IF(Table3[[#This Row],[TagOrderMethod]]="Auto:",IF(U1060&lt;&gt;"","tags","")))))</f>
        <v/>
      </c>
      <c r="W1060" s="17">
        <v>50</v>
      </c>
      <c r="X1060" s="17" t="str">
        <f>IF(ISNUMBER(SEARCH("tag",Table3[[#This Row],[Notes]])), "Yes", "No")</f>
        <v>No</v>
      </c>
      <c r="Y1060" s="17" t="str">
        <f>IF(Table3[[#This Row],[Column11]]="yes","tags included","Auto:")</f>
        <v>Auto:</v>
      </c>
      <c r="Z10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Row],[TagOrderMethod]]="Auto:",IF(U1060&gt;0,U1060,IF(COUNTBLANK(L1060:S1060)=8,"",(IF(Table3[[#This Row],[Column11]]&lt;&gt;"no",Table3[[#This Row],[Size]]*(SUM(Table3[[#This Row],[Date 1]:[Date 8]])),"")))),""))),(Table3[[#This Row],[Bundle]])),"")</f>
        <v/>
      </c>
      <c r="AB1060" s="94" t="str">
        <f t="shared" si="17"/>
        <v/>
      </c>
      <c r="AC1060" s="75"/>
      <c r="AD1060" s="42"/>
      <c r="AE1060" s="43"/>
      <c r="AF1060" s="44"/>
      <c r="AG1060" s="134" t="s">
        <v>21</v>
      </c>
      <c r="AH1060" s="134" t="s">
        <v>21</v>
      </c>
      <c r="AI1060" s="134" t="s">
        <v>21</v>
      </c>
      <c r="AJ1060" s="134" t="s">
        <v>21</v>
      </c>
      <c r="AK1060" s="134" t="s">
        <v>21</v>
      </c>
      <c r="AL1060" s="134" t="s">
        <v>3142</v>
      </c>
      <c r="AM1060" s="134" t="b">
        <f>IF(AND(Table3[[#This Row],[Column68]]=TRUE,COUNTBLANK(Table3[[#This Row],[Date 1]:[Date 8]])=8),TRUE,FALSE)</f>
        <v>0</v>
      </c>
      <c r="AN1060" s="134" t="b">
        <f>COUNTIF(Table3[[#This Row],[512]:[51]],"yes")&gt;0</f>
        <v>0</v>
      </c>
      <c r="AO1060" s="45" t="str">
        <f>IF(Table3[[#This Row],[512]]="yes",Table3[[#This Row],[Column1]],"")</f>
        <v/>
      </c>
      <c r="AP1060" s="45" t="str">
        <f>IF(Table3[[#This Row],[250]]="yes",Table3[[#This Row],[Column1.5]],"")</f>
        <v/>
      </c>
      <c r="AQ1060" s="45" t="str">
        <f>IF(Table3[[#This Row],[288]]="yes",Table3[[#This Row],[Column2]],"")</f>
        <v/>
      </c>
      <c r="AR1060" s="45" t="str">
        <f>IF(Table3[[#This Row],[144]]="yes",Table3[[#This Row],[Column3]],"")</f>
        <v/>
      </c>
      <c r="AS1060" s="45" t="str">
        <f>IF(Table3[[#This Row],[26]]="yes",Table3[[#This Row],[Column4]],"")</f>
        <v/>
      </c>
      <c r="AT1060" s="45" t="str">
        <f>IF(Table3[[#This Row],[51]]="yes",Table3[[#This Row],[Column5]],"")</f>
        <v/>
      </c>
      <c r="AU1060" s="29" t="str">
        <f>IF(COUNTBLANK(Table3[[#This Row],[Date 1]:[Date 8]])=7,IF(Table3[[#This Row],[Column9]]&lt;&gt;"",IF(SUM(L1060:S1060)&lt;&gt;0,Table3[[#This Row],[Column9]],""),""),(SUBSTITUTE(TRIM(SUBSTITUTE(AO1060&amp;","&amp;AP1060&amp;","&amp;AQ1060&amp;","&amp;AR1060&amp;","&amp;AS1060&amp;","&amp;AT1060&amp;",",","," "))," ",", ")))</f>
        <v/>
      </c>
      <c r="AV1060" s="35" t="str">
        <f>IF(COUNTBLANK(L1060:AC1060)&lt;&gt;13,IF(Table3[[#This Row],[Comments]]="Please order in multiples of 20. Minimum order of 100.",IF(COUNTBLANK(Table3[[#This Row],[Date 1]:[Order]])=12,"",1),1),IF(OR(F1060="yes",G1060="yes",H1060="yes",I1060="yes",J1060="yes",K1060="yes"="yes"),1,""))</f>
        <v/>
      </c>
    </row>
    <row r="1061" spans="2:48" ht="36" thickBot="1" x14ac:dyDescent="0.4">
      <c r="B1061" s="164">
        <v>2190</v>
      </c>
      <c r="C1061" s="16" t="s">
        <v>3370</v>
      </c>
      <c r="D1061" s="32" t="s">
        <v>1381</v>
      </c>
      <c r="E1061" s="118"/>
      <c r="F1061" s="119" t="s">
        <v>21</v>
      </c>
      <c r="G1061" s="30" t="s">
        <v>21</v>
      </c>
      <c r="H1061" s="30" t="s">
        <v>21</v>
      </c>
      <c r="I1061" s="30" t="s">
        <v>21</v>
      </c>
      <c r="J1061" s="30" t="s">
        <v>21</v>
      </c>
      <c r="K1061" s="30" t="s">
        <v>128</v>
      </c>
      <c r="L1061" s="22"/>
      <c r="M1061" s="20"/>
      <c r="N1061" s="20"/>
      <c r="O1061" s="20"/>
      <c r="P1061" s="20"/>
      <c r="Q1061" s="20"/>
      <c r="R1061" s="20"/>
      <c r="S1061" s="120"/>
      <c r="T1061" s="181" t="str">
        <f>Table3[[#This Row],[Column12]]</f>
        <v>Auto:</v>
      </c>
      <c r="U1061" s="25"/>
      <c r="V1061" s="51" t="str">
        <f>IF(Table3[[#This Row],[TagOrderMethod]]="Ratio:","plants per 1 tag",IF(Table3[[#This Row],[TagOrderMethod]]="tags included","",IF(Table3[[#This Row],[TagOrderMethod]]="Qty:","tags",IF(Table3[[#This Row],[TagOrderMethod]]="Auto:",IF(U1061&lt;&gt;"","tags","")))))</f>
        <v/>
      </c>
      <c r="W1061" s="17">
        <v>50</v>
      </c>
      <c r="X1061" s="17" t="str">
        <f>IF(ISNUMBER(SEARCH("tag",Table3[[#This Row],[Notes]])), "Yes", "No")</f>
        <v>No</v>
      </c>
      <c r="Y1061" s="17" t="str">
        <f>IF(Table3[[#This Row],[Column11]]="yes","tags included","Auto:")</f>
        <v>Auto:</v>
      </c>
      <c r="Z10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Row],[TagOrderMethod]]="Auto:",IF(U1061&gt;0,U1061,IF(COUNTBLANK(L1061:S1061)=8,"",(IF(Table3[[#This Row],[Column11]]&lt;&gt;"no",Table3[[#This Row],[Size]]*(SUM(Table3[[#This Row],[Date 1]:[Date 8]])),"")))),""))),(Table3[[#This Row],[Bundle]])),"")</f>
        <v/>
      </c>
      <c r="AB1061" s="94" t="str">
        <f t="shared" si="17"/>
        <v/>
      </c>
      <c r="AC1061" s="75"/>
      <c r="AD1061" s="42"/>
      <c r="AE1061" s="43"/>
      <c r="AF1061" s="44"/>
      <c r="AG1061" s="134" t="s">
        <v>21</v>
      </c>
      <c r="AH1061" s="134" t="s">
        <v>21</v>
      </c>
      <c r="AI1061" s="134" t="s">
        <v>21</v>
      </c>
      <c r="AJ1061" s="134" t="s">
        <v>21</v>
      </c>
      <c r="AK1061" s="134" t="s">
        <v>21</v>
      </c>
      <c r="AL1061" s="134" t="s">
        <v>3143</v>
      </c>
      <c r="AM1061" s="134" t="b">
        <f>IF(AND(Table3[[#This Row],[Column68]]=TRUE,COUNTBLANK(Table3[[#This Row],[Date 1]:[Date 8]])=8),TRUE,FALSE)</f>
        <v>0</v>
      </c>
      <c r="AN1061" s="134" t="b">
        <f>COUNTIF(Table3[[#This Row],[512]:[51]],"yes")&gt;0</f>
        <v>0</v>
      </c>
      <c r="AO1061" s="45" t="str">
        <f>IF(Table3[[#This Row],[512]]="yes",Table3[[#This Row],[Column1]],"")</f>
        <v/>
      </c>
      <c r="AP1061" s="45" t="str">
        <f>IF(Table3[[#This Row],[250]]="yes",Table3[[#This Row],[Column1.5]],"")</f>
        <v/>
      </c>
      <c r="AQ1061" s="45" t="str">
        <f>IF(Table3[[#This Row],[288]]="yes",Table3[[#This Row],[Column2]],"")</f>
        <v/>
      </c>
      <c r="AR1061" s="45" t="str">
        <f>IF(Table3[[#This Row],[144]]="yes",Table3[[#This Row],[Column3]],"")</f>
        <v/>
      </c>
      <c r="AS1061" s="45" t="str">
        <f>IF(Table3[[#This Row],[26]]="yes",Table3[[#This Row],[Column4]],"")</f>
        <v/>
      </c>
      <c r="AT1061" s="45" t="str">
        <f>IF(Table3[[#This Row],[51]]="yes",Table3[[#This Row],[Column5]],"")</f>
        <v/>
      </c>
      <c r="AU1061" s="29" t="str">
        <f>IF(COUNTBLANK(Table3[[#This Row],[Date 1]:[Date 8]])=7,IF(Table3[[#This Row],[Column9]]&lt;&gt;"",IF(SUM(L1061:S1061)&lt;&gt;0,Table3[[#This Row],[Column9]],""),""),(SUBSTITUTE(TRIM(SUBSTITUTE(AO1061&amp;","&amp;AP1061&amp;","&amp;AQ1061&amp;","&amp;AR1061&amp;","&amp;AS1061&amp;","&amp;AT1061&amp;",",","," "))," ",", ")))</f>
        <v/>
      </c>
      <c r="AV1061" s="35" t="str">
        <f>IF(COUNTBLANK(L1061:AC1061)&lt;&gt;13,IF(Table3[[#This Row],[Comments]]="Please order in multiples of 20. Minimum order of 100.",IF(COUNTBLANK(Table3[[#This Row],[Date 1]:[Order]])=12,"",1),1),IF(OR(F1061="yes",G1061="yes",H1061="yes",I1061="yes",J1061="yes",K1061="yes"="yes"),1,""))</f>
        <v/>
      </c>
    </row>
    <row r="1062" spans="2:48" ht="36" thickBot="1" x14ac:dyDescent="0.4">
      <c r="B1062" s="164">
        <v>2195</v>
      </c>
      <c r="C1062" s="16" t="s">
        <v>3370</v>
      </c>
      <c r="D1062" s="32" t="s">
        <v>1068</v>
      </c>
      <c r="E1062" s="118"/>
      <c r="F1062" s="119" t="s">
        <v>21</v>
      </c>
      <c r="G1062" s="30" t="s">
        <v>21</v>
      </c>
      <c r="H1062" s="30" t="s">
        <v>21</v>
      </c>
      <c r="I1062" s="30" t="s">
        <v>21</v>
      </c>
      <c r="J1062" s="30" t="s">
        <v>21</v>
      </c>
      <c r="K1062" s="30" t="s">
        <v>128</v>
      </c>
      <c r="L1062" s="22"/>
      <c r="M1062" s="20"/>
      <c r="N1062" s="20"/>
      <c r="O1062" s="20"/>
      <c r="P1062" s="20"/>
      <c r="Q1062" s="20"/>
      <c r="R1062" s="20"/>
      <c r="S1062" s="120"/>
      <c r="T1062" s="181" t="str">
        <f>Table3[[#This Row],[Column12]]</f>
        <v>Auto:</v>
      </c>
      <c r="U1062" s="25"/>
      <c r="V1062" s="51" t="str">
        <f>IF(Table3[[#This Row],[TagOrderMethod]]="Ratio:","plants per 1 tag",IF(Table3[[#This Row],[TagOrderMethod]]="tags included","",IF(Table3[[#This Row],[TagOrderMethod]]="Qty:","tags",IF(Table3[[#This Row],[TagOrderMethod]]="Auto:",IF(U1062&lt;&gt;"","tags","")))))</f>
        <v/>
      </c>
      <c r="W1062" s="17">
        <v>50</v>
      </c>
      <c r="X1062" s="17" t="str">
        <f>IF(ISNUMBER(SEARCH("tag",Table3[[#This Row],[Notes]])), "Yes", "No")</f>
        <v>No</v>
      </c>
      <c r="Y1062" s="17" t="str">
        <f>IF(Table3[[#This Row],[Column11]]="yes","tags included","Auto:")</f>
        <v>Auto:</v>
      </c>
      <c r="Z10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Row],[TagOrderMethod]]="Auto:",IF(U1062&gt;0,U1062,IF(COUNTBLANK(L1062:S1062)=8,"",(IF(Table3[[#This Row],[Column11]]&lt;&gt;"no",Table3[[#This Row],[Size]]*(SUM(Table3[[#This Row],[Date 1]:[Date 8]])),"")))),""))),(Table3[[#This Row],[Bundle]])),"")</f>
        <v/>
      </c>
      <c r="AB1062" s="94" t="str">
        <f t="shared" si="17"/>
        <v/>
      </c>
      <c r="AC1062" s="75"/>
      <c r="AD1062" s="42"/>
      <c r="AE1062" s="43"/>
      <c r="AF1062" s="44"/>
      <c r="AG1062" s="134" t="s">
        <v>21</v>
      </c>
      <c r="AH1062" s="134" t="s">
        <v>21</v>
      </c>
      <c r="AI1062" s="134" t="s">
        <v>21</v>
      </c>
      <c r="AJ1062" s="134" t="s">
        <v>21</v>
      </c>
      <c r="AK1062" s="134" t="s">
        <v>21</v>
      </c>
      <c r="AL1062" s="134" t="s">
        <v>3144</v>
      </c>
      <c r="AM1062" s="134" t="b">
        <f>IF(AND(Table3[[#This Row],[Column68]]=TRUE,COUNTBLANK(Table3[[#This Row],[Date 1]:[Date 8]])=8),TRUE,FALSE)</f>
        <v>0</v>
      </c>
      <c r="AN1062" s="134" t="b">
        <f>COUNTIF(Table3[[#This Row],[512]:[51]],"yes")&gt;0</f>
        <v>0</v>
      </c>
      <c r="AO1062" s="45" t="str">
        <f>IF(Table3[[#This Row],[512]]="yes",Table3[[#This Row],[Column1]],"")</f>
        <v/>
      </c>
      <c r="AP1062" s="45" t="str">
        <f>IF(Table3[[#This Row],[250]]="yes",Table3[[#This Row],[Column1.5]],"")</f>
        <v/>
      </c>
      <c r="AQ1062" s="45" t="str">
        <f>IF(Table3[[#This Row],[288]]="yes",Table3[[#This Row],[Column2]],"")</f>
        <v/>
      </c>
      <c r="AR1062" s="45" t="str">
        <f>IF(Table3[[#This Row],[144]]="yes",Table3[[#This Row],[Column3]],"")</f>
        <v/>
      </c>
      <c r="AS1062" s="45" t="str">
        <f>IF(Table3[[#This Row],[26]]="yes",Table3[[#This Row],[Column4]],"")</f>
        <v/>
      </c>
      <c r="AT1062" s="45" t="str">
        <f>IF(Table3[[#This Row],[51]]="yes",Table3[[#This Row],[Column5]],"")</f>
        <v/>
      </c>
      <c r="AU1062" s="29" t="str">
        <f>IF(COUNTBLANK(Table3[[#This Row],[Date 1]:[Date 8]])=7,IF(Table3[[#This Row],[Column9]]&lt;&gt;"",IF(SUM(L1062:S1062)&lt;&gt;0,Table3[[#This Row],[Column9]],""),""),(SUBSTITUTE(TRIM(SUBSTITUTE(AO1062&amp;","&amp;AP1062&amp;","&amp;AQ1062&amp;","&amp;AR1062&amp;","&amp;AS1062&amp;","&amp;AT1062&amp;",",","," "))," ",", ")))</f>
        <v/>
      </c>
      <c r="AV1062" s="35" t="str">
        <f>IF(COUNTBLANK(L1062:AC1062)&lt;&gt;13,IF(Table3[[#This Row],[Comments]]="Please order in multiples of 20. Minimum order of 100.",IF(COUNTBLANK(Table3[[#This Row],[Date 1]:[Order]])=12,"",1),1),IF(OR(F1062="yes",G1062="yes",H1062="yes",I1062="yes",J1062="yes",K1062="yes"="yes"),1,""))</f>
        <v/>
      </c>
    </row>
    <row r="1063" spans="2:48" ht="36" thickBot="1" x14ac:dyDescent="0.4">
      <c r="B1063" s="164">
        <v>2200</v>
      </c>
      <c r="C1063" s="16" t="s">
        <v>3370</v>
      </c>
      <c r="D1063" s="32" t="s">
        <v>1382</v>
      </c>
      <c r="E1063" s="118"/>
      <c r="F1063" s="119" t="s">
        <v>21</v>
      </c>
      <c r="G1063" s="30" t="s">
        <v>21</v>
      </c>
      <c r="H1063" s="30" t="s">
        <v>21</v>
      </c>
      <c r="I1063" s="30" t="s">
        <v>21</v>
      </c>
      <c r="J1063" s="30" t="s">
        <v>21</v>
      </c>
      <c r="K1063" s="30" t="s">
        <v>128</v>
      </c>
      <c r="L1063" s="22"/>
      <c r="M1063" s="20"/>
      <c r="N1063" s="20"/>
      <c r="O1063" s="20"/>
      <c r="P1063" s="20"/>
      <c r="Q1063" s="20"/>
      <c r="R1063" s="20"/>
      <c r="S1063" s="120"/>
      <c r="T1063" s="181" t="str">
        <f>Table3[[#This Row],[Column12]]</f>
        <v>Auto:</v>
      </c>
      <c r="U1063" s="25"/>
      <c r="V1063" s="51" t="str">
        <f>IF(Table3[[#This Row],[TagOrderMethod]]="Ratio:","plants per 1 tag",IF(Table3[[#This Row],[TagOrderMethod]]="tags included","",IF(Table3[[#This Row],[TagOrderMethod]]="Qty:","tags",IF(Table3[[#This Row],[TagOrderMethod]]="Auto:",IF(U1063&lt;&gt;"","tags","")))))</f>
        <v/>
      </c>
      <c r="W1063" s="17">
        <v>50</v>
      </c>
      <c r="X1063" s="17" t="str">
        <f>IF(ISNUMBER(SEARCH("tag",Table3[[#This Row],[Notes]])), "Yes", "No")</f>
        <v>No</v>
      </c>
      <c r="Y1063" s="17" t="str">
        <f>IF(Table3[[#This Row],[Column11]]="yes","tags included","Auto:")</f>
        <v>Auto:</v>
      </c>
      <c r="Z10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Row],[TagOrderMethod]]="Auto:",IF(U1063&gt;0,U1063,IF(COUNTBLANK(L1063:S1063)=8,"",(IF(Table3[[#This Row],[Column11]]&lt;&gt;"no",Table3[[#This Row],[Size]]*(SUM(Table3[[#This Row],[Date 1]:[Date 8]])),"")))),""))),(Table3[[#This Row],[Bundle]])),"")</f>
        <v/>
      </c>
      <c r="AB1063" s="94" t="str">
        <f t="shared" si="17"/>
        <v/>
      </c>
      <c r="AC1063" s="75"/>
      <c r="AD1063" s="42"/>
      <c r="AE1063" s="43"/>
      <c r="AF1063" s="44"/>
      <c r="AG1063" s="134" t="s">
        <v>21</v>
      </c>
      <c r="AH1063" s="134" t="s">
        <v>21</v>
      </c>
      <c r="AI1063" s="134" t="s">
        <v>21</v>
      </c>
      <c r="AJ1063" s="134" t="s">
        <v>21</v>
      </c>
      <c r="AK1063" s="134" t="s">
        <v>21</v>
      </c>
      <c r="AL1063" s="134" t="s">
        <v>254</v>
      </c>
      <c r="AM1063" s="134" t="b">
        <f>IF(AND(Table3[[#This Row],[Column68]]=TRUE,COUNTBLANK(Table3[[#This Row],[Date 1]:[Date 8]])=8),TRUE,FALSE)</f>
        <v>0</v>
      </c>
      <c r="AN1063" s="134" t="b">
        <f>COUNTIF(Table3[[#This Row],[512]:[51]],"yes")&gt;0</f>
        <v>0</v>
      </c>
      <c r="AO1063" s="45" t="str">
        <f>IF(Table3[[#This Row],[512]]="yes",Table3[[#This Row],[Column1]],"")</f>
        <v/>
      </c>
      <c r="AP1063" s="45" t="str">
        <f>IF(Table3[[#This Row],[250]]="yes",Table3[[#This Row],[Column1.5]],"")</f>
        <v/>
      </c>
      <c r="AQ1063" s="45" t="str">
        <f>IF(Table3[[#This Row],[288]]="yes",Table3[[#This Row],[Column2]],"")</f>
        <v/>
      </c>
      <c r="AR1063" s="45" t="str">
        <f>IF(Table3[[#This Row],[144]]="yes",Table3[[#This Row],[Column3]],"")</f>
        <v/>
      </c>
      <c r="AS1063" s="45" t="str">
        <f>IF(Table3[[#This Row],[26]]="yes",Table3[[#This Row],[Column4]],"")</f>
        <v/>
      </c>
      <c r="AT1063" s="45" t="str">
        <f>IF(Table3[[#This Row],[51]]="yes",Table3[[#This Row],[Column5]],"")</f>
        <v/>
      </c>
      <c r="AU1063" s="29" t="str">
        <f>IF(COUNTBLANK(Table3[[#This Row],[Date 1]:[Date 8]])=7,IF(Table3[[#This Row],[Column9]]&lt;&gt;"",IF(SUM(L1063:S1063)&lt;&gt;0,Table3[[#This Row],[Column9]],""),""),(SUBSTITUTE(TRIM(SUBSTITUTE(AO1063&amp;","&amp;AP1063&amp;","&amp;AQ1063&amp;","&amp;AR1063&amp;","&amp;AS1063&amp;","&amp;AT1063&amp;",",","," "))," ",", ")))</f>
        <v/>
      </c>
      <c r="AV1063" s="35" t="str">
        <f>IF(COUNTBLANK(L1063:AC1063)&lt;&gt;13,IF(Table3[[#This Row],[Comments]]="Please order in multiples of 20. Minimum order of 100.",IF(COUNTBLANK(Table3[[#This Row],[Date 1]:[Order]])=12,"",1),1),IF(OR(F1063="yes",G1063="yes",H1063="yes",I1063="yes",J1063="yes",K1063="yes"="yes"),1,""))</f>
        <v/>
      </c>
    </row>
    <row r="1064" spans="2:48" ht="36" thickBot="1" x14ac:dyDescent="0.4">
      <c r="B1064" s="164">
        <v>2205</v>
      </c>
      <c r="C1064" s="16" t="s">
        <v>3370</v>
      </c>
      <c r="D1064" s="32" t="s">
        <v>1383</v>
      </c>
      <c r="E1064" s="118"/>
      <c r="F1064" s="119" t="s">
        <v>21</v>
      </c>
      <c r="G1064" s="30" t="s">
        <v>21</v>
      </c>
      <c r="H1064" s="30" t="s">
        <v>21</v>
      </c>
      <c r="I1064" s="30" t="s">
        <v>21</v>
      </c>
      <c r="J1064" s="30" t="s">
        <v>21</v>
      </c>
      <c r="K1064" s="30" t="s">
        <v>128</v>
      </c>
      <c r="L1064" s="22"/>
      <c r="M1064" s="20"/>
      <c r="N1064" s="20"/>
      <c r="O1064" s="20"/>
      <c r="P1064" s="20"/>
      <c r="Q1064" s="20"/>
      <c r="R1064" s="20"/>
      <c r="S1064" s="120"/>
      <c r="T1064" s="181" t="str">
        <f>Table3[[#This Row],[Column12]]</f>
        <v>Auto:</v>
      </c>
      <c r="U1064" s="25"/>
      <c r="V1064" s="51" t="str">
        <f>IF(Table3[[#This Row],[TagOrderMethod]]="Ratio:","plants per 1 tag",IF(Table3[[#This Row],[TagOrderMethod]]="tags included","",IF(Table3[[#This Row],[TagOrderMethod]]="Qty:","tags",IF(Table3[[#This Row],[TagOrderMethod]]="Auto:",IF(U1064&lt;&gt;"","tags","")))))</f>
        <v/>
      </c>
      <c r="W1064" s="17">
        <v>50</v>
      </c>
      <c r="X1064" s="17" t="str">
        <f>IF(ISNUMBER(SEARCH("tag",Table3[[#This Row],[Notes]])), "Yes", "No")</f>
        <v>No</v>
      </c>
      <c r="Y1064" s="17" t="str">
        <f>IF(Table3[[#This Row],[Column11]]="yes","tags included","Auto:")</f>
        <v>Auto:</v>
      </c>
      <c r="Z10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Row],[TagOrderMethod]]="Auto:",IF(U1064&gt;0,U1064,IF(COUNTBLANK(L1064:S1064)=8,"",(IF(Table3[[#This Row],[Column11]]&lt;&gt;"no",Table3[[#This Row],[Size]]*(SUM(Table3[[#This Row],[Date 1]:[Date 8]])),"")))),""))),(Table3[[#This Row],[Bundle]])),"")</f>
        <v/>
      </c>
      <c r="AB1064" s="94" t="str">
        <f t="shared" si="17"/>
        <v/>
      </c>
      <c r="AC1064" s="75"/>
      <c r="AD1064" s="42"/>
      <c r="AE1064" s="43"/>
      <c r="AF1064" s="44"/>
      <c r="AG1064" s="134" t="s">
        <v>21</v>
      </c>
      <c r="AH1064" s="134" t="s">
        <v>21</v>
      </c>
      <c r="AI1064" s="134" t="s">
        <v>21</v>
      </c>
      <c r="AJ1064" s="134" t="s">
        <v>21</v>
      </c>
      <c r="AK1064" s="134" t="s">
        <v>21</v>
      </c>
      <c r="AL1064" s="134" t="s">
        <v>1240</v>
      </c>
      <c r="AM1064" s="134" t="b">
        <f>IF(AND(Table3[[#This Row],[Column68]]=TRUE,COUNTBLANK(Table3[[#This Row],[Date 1]:[Date 8]])=8),TRUE,FALSE)</f>
        <v>0</v>
      </c>
      <c r="AN1064" s="134" t="b">
        <f>COUNTIF(Table3[[#This Row],[512]:[51]],"yes")&gt;0</f>
        <v>0</v>
      </c>
      <c r="AO1064" s="45" t="str">
        <f>IF(Table3[[#This Row],[512]]="yes",Table3[[#This Row],[Column1]],"")</f>
        <v/>
      </c>
      <c r="AP1064" s="45" t="str">
        <f>IF(Table3[[#This Row],[250]]="yes",Table3[[#This Row],[Column1.5]],"")</f>
        <v/>
      </c>
      <c r="AQ1064" s="45" t="str">
        <f>IF(Table3[[#This Row],[288]]="yes",Table3[[#This Row],[Column2]],"")</f>
        <v/>
      </c>
      <c r="AR1064" s="45" t="str">
        <f>IF(Table3[[#This Row],[144]]="yes",Table3[[#This Row],[Column3]],"")</f>
        <v/>
      </c>
      <c r="AS1064" s="45" t="str">
        <f>IF(Table3[[#This Row],[26]]="yes",Table3[[#This Row],[Column4]],"")</f>
        <v/>
      </c>
      <c r="AT1064" s="45" t="str">
        <f>IF(Table3[[#This Row],[51]]="yes",Table3[[#This Row],[Column5]],"")</f>
        <v/>
      </c>
      <c r="AU1064" s="29" t="str">
        <f>IF(COUNTBLANK(Table3[[#This Row],[Date 1]:[Date 8]])=7,IF(Table3[[#This Row],[Column9]]&lt;&gt;"",IF(SUM(L1064:S1064)&lt;&gt;0,Table3[[#This Row],[Column9]],""),""),(SUBSTITUTE(TRIM(SUBSTITUTE(AO1064&amp;","&amp;AP1064&amp;","&amp;AQ1064&amp;","&amp;AR1064&amp;","&amp;AS1064&amp;","&amp;AT1064&amp;",",","," "))," ",", ")))</f>
        <v/>
      </c>
      <c r="AV1064" s="35" t="str">
        <f>IF(COUNTBLANK(L1064:AC1064)&lt;&gt;13,IF(Table3[[#This Row],[Comments]]="Please order in multiples of 20. Minimum order of 100.",IF(COUNTBLANK(Table3[[#This Row],[Date 1]:[Order]])=12,"",1),1),IF(OR(F1064="yes",G1064="yes",H1064="yes",I1064="yes",J1064="yes",K1064="yes"="yes"),1,""))</f>
        <v/>
      </c>
    </row>
    <row r="1065" spans="2:48" ht="36" thickBot="1" x14ac:dyDescent="0.4">
      <c r="B1065" s="164">
        <v>2210</v>
      </c>
      <c r="C1065" s="16" t="s">
        <v>3370</v>
      </c>
      <c r="D1065" s="32" t="s">
        <v>1384</v>
      </c>
      <c r="E1065" s="118"/>
      <c r="F1065" s="119" t="s">
        <v>21</v>
      </c>
      <c r="G1065" s="30" t="s">
        <v>21</v>
      </c>
      <c r="H1065" s="30" t="s">
        <v>21</v>
      </c>
      <c r="I1065" s="30" t="s">
        <v>21</v>
      </c>
      <c r="J1065" s="30" t="s">
        <v>21</v>
      </c>
      <c r="K1065" s="30" t="s">
        <v>128</v>
      </c>
      <c r="L1065" s="22"/>
      <c r="M1065" s="20"/>
      <c r="N1065" s="20"/>
      <c r="O1065" s="20"/>
      <c r="P1065" s="20"/>
      <c r="Q1065" s="20"/>
      <c r="R1065" s="20"/>
      <c r="S1065" s="120"/>
      <c r="T1065" s="181" t="str">
        <f>Table3[[#This Row],[Column12]]</f>
        <v>Auto:</v>
      </c>
      <c r="U1065" s="25"/>
      <c r="V1065" s="51" t="str">
        <f>IF(Table3[[#This Row],[TagOrderMethod]]="Ratio:","plants per 1 tag",IF(Table3[[#This Row],[TagOrderMethod]]="tags included","",IF(Table3[[#This Row],[TagOrderMethod]]="Qty:","tags",IF(Table3[[#This Row],[TagOrderMethod]]="Auto:",IF(U1065&lt;&gt;"","tags","")))))</f>
        <v/>
      </c>
      <c r="W1065" s="17">
        <v>50</v>
      </c>
      <c r="X1065" s="17" t="str">
        <f>IF(ISNUMBER(SEARCH("tag",Table3[[#This Row],[Notes]])), "Yes", "No")</f>
        <v>No</v>
      </c>
      <c r="Y1065" s="17" t="str">
        <f>IF(Table3[[#This Row],[Column11]]="yes","tags included","Auto:")</f>
        <v>Auto:</v>
      </c>
      <c r="Z10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Row],[TagOrderMethod]]="Auto:",IF(U1065&gt;0,U1065,IF(COUNTBLANK(L1065:S1065)=8,"",(IF(Table3[[#This Row],[Column11]]&lt;&gt;"no",Table3[[#This Row],[Size]]*(SUM(Table3[[#This Row],[Date 1]:[Date 8]])),"")))),""))),(Table3[[#This Row],[Bundle]])),"")</f>
        <v/>
      </c>
      <c r="AB1065" s="94" t="str">
        <f t="shared" si="17"/>
        <v/>
      </c>
      <c r="AC1065" s="75"/>
      <c r="AD1065" s="42"/>
      <c r="AE1065" s="43"/>
      <c r="AF1065" s="44"/>
      <c r="AG1065" s="134" t="s">
        <v>21</v>
      </c>
      <c r="AH1065" s="134" t="s">
        <v>21</v>
      </c>
      <c r="AI1065" s="134" t="s">
        <v>21</v>
      </c>
      <c r="AJ1065" s="134" t="s">
        <v>21</v>
      </c>
      <c r="AK1065" s="134" t="s">
        <v>21</v>
      </c>
      <c r="AL1065" s="134" t="s">
        <v>1241</v>
      </c>
      <c r="AM1065" s="134" t="b">
        <f>IF(AND(Table3[[#This Row],[Column68]]=TRUE,COUNTBLANK(Table3[[#This Row],[Date 1]:[Date 8]])=8),TRUE,FALSE)</f>
        <v>0</v>
      </c>
      <c r="AN1065" s="134" t="b">
        <f>COUNTIF(Table3[[#This Row],[512]:[51]],"yes")&gt;0</f>
        <v>0</v>
      </c>
      <c r="AO1065" s="45" t="str">
        <f>IF(Table3[[#This Row],[512]]="yes",Table3[[#This Row],[Column1]],"")</f>
        <v/>
      </c>
      <c r="AP1065" s="45" t="str">
        <f>IF(Table3[[#This Row],[250]]="yes",Table3[[#This Row],[Column1.5]],"")</f>
        <v/>
      </c>
      <c r="AQ1065" s="45" t="str">
        <f>IF(Table3[[#This Row],[288]]="yes",Table3[[#This Row],[Column2]],"")</f>
        <v/>
      </c>
      <c r="AR1065" s="45" t="str">
        <f>IF(Table3[[#This Row],[144]]="yes",Table3[[#This Row],[Column3]],"")</f>
        <v/>
      </c>
      <c r="AS1065" s="45" t="str">
        <f>IF(Table3[[#This Row],[26]]="yes",Table3[[#This Row],[Column4]],"")</f>
        <v/>
      </c>
      <c r="AT1065" s="45" t="str">
        <f>IF(Table3[[#This Row],[51]]="yes",Table3[[#This Row],[Column5]],"")</f>
        <v/>
      </c>
      <c r="AU1065" s="29" t="str">
        <f>IF(COUNTBLANK(Table3[[#This Row],[Date 1]:[Date 8]])=7,IF(Table3[[#This Row],[Column9]]&lt;&gt;"",IF(SUM(L1065:S1065)&lt;&gt;0,Table3[[#This Row],[Column9]],""),""),(SUBSTITUTE(TRIM(SUBSTITUTE(AO1065&amp;","&amp;AP1065&amp;","&amp;AQ1065&amp;","&amp;AR1065&amp;","&amp;AS1065&amp;","&amp;AT1065&amp;",",","," "))," ",", ")))</f>
        <v/>
      </c>
      <c r="AV1065" s="35" t="str">
        <f>IF(COUNTBLANK(L1065:AC1065)&lt;&gt;13,IF(Table3[[#This Row],[Comments]]="Please order in multiples of 20. Minimum order of 100.",IF(COUNTBLANK(Table3[[#This Row],[Date 1]:[Order]])=12,"",1),1),IF(OR(F1065="yes",G1065="yes",H1065="yes",I1065="yes",J1065="yes",K1065="yes"="yes"),1,""))</f>
        <v/>
      </c>
    </row>
    <row r="1066" spans="2:48" ht="36" thickBot="1" x14ac:dyDescent="0.4">
      <c r="B1066" s="164">
        <v>2215</v>
      </c>
      <c r="C1066" s="16" t="s">
        <v>3370</v>
      </c>
      <c r="D1066" s="32" t="s">
        <v>1069</v>
      </c>
      <c r="E1066" s="118"/>
      <c r="F1066" s="119" t="s">
        <v>21</v>
      </c>
      <c r="G1066" s="30" t="s">
        <v>21</v>
      </c>
      <c r="H1066" s="30" t="s">
        <v>21</v>
      </c>
      <c r="I1066" s="30" t="s">
        <v>21</v>
      </c>
      <c r="J1066" s="30" t="s">
        <v>21</v>
      </c>
      <c r="K1066" s="30" t="s">
        <v>128</v>
      </c>
      <c r="L1066" s="22"/>
      <c r="M1066" s="20"/>
      <c r="N1066" s="20"/>
      <c r="O1066" s="20"/>
      <c r="P1066" s="20"/>
      <c r="Q1066" s="20"/>
      <c r="R1066" s="20"/>
      <c r="S1066" s="120"/>
      <c r="T1066" s="181" t="str">
        <f>Table3[[#This Row],[Column12]]</f>
        <v>Auto:</v>
      </c>
      <c r="U1066" s="25"/>
      <c r="V1066" s="51" t="str">
        <f>IF(Table3[[#This Row],[TagOrderMethod]]="Ratio:","plants per 1 tag",IF(Table3[[#This Row],[TagOrderMethod]]="tags included","",IF(Table3[[#This Row],[TagOrderMethod]]="Qty:","tags",IF(Table3[[#This Row],[TagOrderMethod]]="Auto:",IF(U1066&lt;&gt;"","tags","")))))</f>
        <v/>
      </c>
      <c r="W1066" s="17">
        <v>50</v>
      </c>
      <c r="X1066" s="17" t="str">
        <f>IF(ISNUMBER(SEARCH("tag",Table3[[#This Row],[Notes]])), "Yes", "No")</f>
        <v>No</v>
      </c>
      <c r="Y1066" s="17" t="str">
        <f>IF(Table3[[#This Row],[Column11]]="yes","tags included","Auto:")</f>
        <v>Auto:</v>
      </c>
      <c r="Z10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Row],[TagOrderMethod]]="Auto:",IF(U1066&gt;0,U1066,IF(COUNTBLANK(L1066:S1066)=8,"",(IF(Table3[[#This Row],[Column11]]&lt;&gt;"no",Table3[[#This Row],[Size]]*(SUM(Table3[[#This Row],[Date 1]:[Date 8]])),"")))),""))),(Table3[[#This Row],[Bundle]])),"")</f>
        <v/>
      </c>
      <c r="AB1066" s="94" t="str">
        <f t="shared" si="17"/>
        <v/>
      </c>
      <c r="AC1066" s="75"/>
      <c r="AD1066" s="42"/>
      <c r="AE1066" s="43"/>
      <c r="AF1066" s="44"/>
      <c r="AG1066" s="134" t="s">
        <v>21</v>
      </c>
      <c r="AH1066" s="134" t="s">
        <v>21</v>
      </c>
      <c r="AI1066" s="134" t="s">
        <v>21</v>
      </c>
      <c r="AJ1066" s="134" t="s">
        <v>21</v>
      </c>
      <c r="AK1066" s="134" t="s">
        <v>21</v>
      </c>
      <c r="AL1066" s="134" t="s">
        <v>1242</v>
      </c>
      <c r="AM1066" s="134" t="b">
        <f>IF(AND(Table3[[#This Row],[Column68]]=TRUE,COUNTBLANK(Table3[[#This Row],[Date 1]:[Date 8]])=8),TRUE,FALSE)</f>
        <v>0</v>
      </c>
      <c r="AN1066" s="134" t="b">
        <f>COUNTIF(Table3[[#This Row],[512]:[51]],"yes")&gt;0</f>
        <v>0</v>
      </c>
      <c r="AO1066" s="45" t="str">
        <f>IF(Table3[[#This Row],[512]]="yes",Table3[[#This Row],[Column1]],"")</f>
        <v/>
      </c>
      <c r="AP1066" s="45" t="str">
        <f>IF(Table3[[#This Row],[250]]="yes",Table3[[#This Row],[Column1.5]],"")</f>
        <v/>
      </c>
      <c r="AQ1066" s="45" t="str">
        <f>IF(Table3[[#This Row],[288]]="yes",Table3[[#This Row],[Column2]],"")</f>
        <v/>
      </c>
      <c r="AR1066" s="45" t="str">
        <f>IF(Table3[[#This Row],[144]]="yes",Table3[[#This Row],[Column3]],"")</f>
        <v/>
      </c>
      <c r="AS1066" s="45" t="str">
        <f>IF(Table3[[#This Row],[26]]="yes",Table3[[#This Row],[Column4]],"")</f>
        <v/>
      </c>
      <c r="AT1066" s="45" t="str">
        <f>IF(Table3[[#This Row],[51]]="yes",Table3[[#This Row],[Column5]],"")</f>
        <v/>
      </c>
      <c r="AU1066" s="29" t="str">
        <f>IF(COUNTBLANK(Table3[[#This Row],[Date 1]:[Date 8]])=7,IF(Table3[[#This Row],[Column9]]&lt;&gt;"",IF(SUM(L1066:S1066)&lt;&gt;0,Table3[[#This Row],[Column9]],""),""),(SUBSTITUTE(TRIM(SUBSTITUTE(AO1066&amp;","&amp;AP1066&amp;","&amp;AQ1066&amp;","&amp;AR1066&amp;","&amp;AS1066&amp;","&amp;AT1066&amp;",",","," "))," ",", ")))</f>
        <v/>
      </c>
      <c r="AV1066" s="35" t="str">
        <f>IF(COUNTBLANK(L1066:AC1066)&lt;&gt;13,IF(Table3[[#This Row],[Comments]]="Please order in multiples of 20. Minimum order of 100.",IF(COUNTBLANK(Table3[[#This Row],[Date 1]:[Order]])=12,"",1),1),IF(OR(F1066="yes",G1066="yes",H1066="yes",I1066="yes",J1066="yes",K1066="yes"="yes"),1,""))</f>
        <v/>
      </c>
    </row>
    <row r="1067" spans="2:48" ht="36" thickBot="1" x14ac:dyDescent="0.4">
      <c r="B1067" s="164">
        <v>2220</v>
      </c>
      <c r="C1067" s="16" t="s">
        <v>3370</v>
      </c>
      <c r="D1067" s="32" t="s">
        <v>1070</v>
      </c>
      <c r="E1067" s="118"/>
      <c r="F1067" s="119" t="s">
        <v>21</v>
      </c>
      <c r="G1067" s="30" t="s">
        <v>21</v>
      </c>
      <c r="H1067" s="30" t="s">
        <v>21</v>
      </c>
      <c r="I1067" s="30" t="s">
        <v>21</v>
      </c>
      <c r="J1067" s="30" t="s">
        <v>21</v>
      </c>
      <c r="K1067" s="30" t="s">
        <v>128</v>
      </c>
      <c r="L1067" s="22"/>
      <c r="M1067" s="20"/>
      <c r="N1067" s="20"/>
      <c r="O1067" s="20"/>
      <c r="P1067" s="20"/>
      <c r="Q1067" s="20"/>
      <c r="R1067" s="20"/>
      <c r="S1067" s="120"/>
      <c r="T1067" s="181" t="str">
        <f>Table3[[#This Row],[Column12]]</f>
        <v>Auto:</v>
      </c>
      <c r="U1067" s="25"/>
      <c r="V1067" s="51" t="str">
        <f>IF(Table3[[#This Row],[TagOrderMethod]]="Ratio:","plants per 1 tag",IF(Table3[[#This Row],[TagOrderMethod]]="tags included","",IF(Table3[[#This Row],[TagOrderMethod]]="Qty:","tags",IF(Table3[[#This Row],[TagOrderMethod]]="Auto:",IF(U1067&lt;&gt;"","tags","")))))</f>
        <v/>
      </c>
      <c r="W1067" s="17">
        <v>50</v>
      </c>
      <c r="X1067" s="17" t="str">
        <f>IF(ISNUMBER(SEARCH("tag",Table3[[#This Row],[Notes]])), "Yes", "No")</f>
        <v>No</v>
      </c>
      <c r="Y1067" s="17" t="str">
        <f>IF(Table3[[#This Row],[Column11]]="yes","tags included","Auto:")</f>
        <v>Auto:</v>
      </c>
      <c r="Z10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Row],[TagOrderMethod]]="Auto:",IF(U1067&gt;0,U1067,IF(COUNTBLANK(L1067:S1067)=8,"",(IF(Table3[[#This Row],[Column11]]&lt;&gt;"no",Table3[[#This Row],[Size]]*(SUM(Table3[[#This Row],[Date 1]:[Date 8]])),"")))),""))),(Table3[[#This Row],[Bundle]])),"")</f>
        <v/>
      </c>
      <c r="AB1067" s="94" t="str">
        <f t="shared" si="17"/>
        <v/>
      </c>
      <c r="AC1067" s="75"/>
      <c r="AD1067" s="42"/>
      <c r="AE1067" s="43"/>
      <c r="AF1067" s="44"/>
      <c r="AG1067" s="134" t="s">
        <v>21</v>
      </c>
      <c r="AH1067" s="134" t="s">
        <v>21</v>
      </c>
      <c r="AI1067" s="134" t="s">
        <v>21</v>
      </c>
      <c r="AJ1067" s="134" t="s">
        <v>21</v>
      </c>
      <c r="AK1067" s="134" t="s">
        <v>21</v>
      </c>
      <c r="AL1067" s="134" t="s">
        <v>1243</v>
      </c>
      <c r="AM1067" s="134" t="b">
        <f>IF(AND(Table3[[#This Row],[Column68]]=TRUE,COUNTBLANK(Table3[[#This Row],[Date 1]:[Date 8]])=8),TRUE,FALSE)</f>
        <v>0</v>
      </c>
      <c r="AN1067" s="134" t="b">
        <f>COUNTIF(Table3[[#This Row],[512]:[51]],"yes")&gt;0</f>
        <v>0</v>
      </c>
      <c r="AO1067" s="45" t="str">
        <f>IF(Table3[[#This Row],[512]]="yes",Table3[[#This Row],[Column1]],"")</f>
        <v/>
      </c>
      <c r="AP1067" s="45" t="str">
        <f>IF(Table3[[#This Row],[250]]="yes",Table3[[#This Row],[Column1.5]],"")</f>
        <v/>
      </c>
      <c r="AQ1067" s="45" t="str">
        <f>IF(Table3[[#This Row],[288]]="yes",Table3[[#This Row],[Column2]],"")</f>
        <v/>
      </c>
      <c r="AR1067" s="45" t="str">
        <f>IF(Table3[[#This Row],[144]]="yes",Table3[[#This Row],[Column3]],"")</f>
        <v/>
      </c>
      <c r="AS1067" s="45" t="str">
        <f>IF(Table3[[#This Row],[26]]="yes",Table3[[#This Row],[Column4]],"")</f>
        <v/>
      </c>
      <c r="AT1067" s="45" t="str">
        <f>IF(Table3[[#This Row],[51]]="yes",Table3[[#This Row],[Column5]],"")</f>
        <v/>
      </c>
      <c r="AU1067" s="29" t="str">
        <f>IF(COUNTBLANK(Table3[[#This Row],[Date 1]:[Date 8]])=7,IF(Table3[[#This Row],[Column9]]&lt;&gt;"",IF(SUM(L1067:S1067)&lt;&gt;0,Table3[[#This Row],[Column9]],""),""),(SUBSTITUTE(TRIM(SUBSTITUTE(AO1067&amp;","&amp;AP1067&amp;","&amp;AQ1067&amp;","&amp;AR1067&amp;","&amp;AS1067&amp;","&amp;AT1067&amp;",",","," "))," ",", ")))</f>
        <v/>
      </c>
      <c r="AV1067" s="35" t="str">
        <f>IF(COUNTBLANK(L1067:AC1067)&lt;&gt;13,IF(Table3[[#This Row],[Comments]]="Please order in multiples of 20. Minimum order of 100.",IF(COUNTBLANK(Table3[[#This Row],[Date 1]:[Order]])=12,"",1),1),IF(OR(F1067="yes",G1067="yes",H1067="yes",I1067="yes",J1067="yes",K1067="yes"="yes"),1,""))</f>
        <v/>
      </c>
    </row>
    <row r="1068" spans="2:48" ht="36" thickBot="1" x14ac:dyDescent="0.4">
      <c r="B1068" s="164">
        <v>2235</v>
      </c>
      <c r="C1068" s="16" t="s">
        <v>3370</v>
      </c>
      <c r="D1068" s="32" t="s">
        <v>3438</v>
      </c>
      <c r="E1068" s="118"/>
      <c r="F1068" s="119" t="s">
        <v>21</v>
      </c>
      <c r="G1068" s="30" t="s">
        <v>21</v>
      </c>
      <c r="H1068" s="30" t="s">
        <v>21</v>
      </c>
      <c r="I1068" s="30" t="s">
        <v>21</v>
      </c>
      <c r="J1068" s="30" t="s">
        <v>128</v>
      </c>
      <c r="K1068" s="30" t="s">
        <v>21</v>
      </c>
      <c r="L1068" s="22"/>
      <c r="M1068" s="20"/>
      <c r="N1068" s="20"/>
      <c r="O1068" s="20"/>
      <c r="P1068" s="20"/>
      <c r="Q1068" s="20"/>
      <c r="R1068" s="20"/>
      <c r="S1068" s="120"/>
      <c r="T1068" s="181" t="str">
        <f>Table3[[#This Row],[Column12]]</f>
        <v>Auto:</v>
      </c>
      <c r="U1068" s="25"/>
      <c r="V1068" s="51" t="str">
        <f>IF(Table3[[#This Row],[TagOrderMethod]]="Ratio:","plants per 1 tag",IF(Table3[[#This Row],[TagOrderMethod]]="tags included","",IF(Table3[[#This Row],[TagOrderMethod]]="Qty:","tags",IF(Table3[[#This Row],[TagOrderMethod]]="Auto:",IF(U1068&lt;&gt;"","tags","")))))</f>
        <v/>
      </c>
      <c r="W1068" s="17">
        <v>50</v>
      </c>
      <c r="X1068" s="17" t="str">
        <f>IF(ISNUMBER(SEARCH("tag",Table3[[#This Row],[Notes]])), "Yes", "No")</f>
        <v>No</v>
      </c>
      <c r="Y1068" s="17" t="str">
        <f>IF(Table3[[#This Row],[Column11]]="yes","tags included","Auto:")</f>
        <v>Auto:</v>
      </c>
      <c r="Z10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Row],[TagOrderMethod]]="Auto:",IF(U1068&gt;0,U1068,IF(COUNTBLANK(L1068:S1068)=8,"",(IF(Table3[[#This Row],[Column11]]&lt;&gt;"no",Table3[[#This Row],[Size]]*(SUM(Table3[[#This Row],[Date 1]:[Date 8]])),"")))),""))),(Table3[[#This Row],[Bundle]])),"")</f>
        <v/>
      </c>
      <c r="AB1068" s="94" t="str">
        <f t="shared" si="17"/>
        <v/>
      </c>
      <c r="AC1068" s="75"/>
      <c r="AD1068" s="42"/>
      <c r="AE1068" s="43"/>
      <c r="AF1068" s="44"/>
      <c r="AG1068" s="134" t="s">
        <v>21</v>
      </c>
      <c r="AH1068" s="134" t="s">
        <v>21</v>
      </c>
      <c r="AI1068" s="134" t="s">
        <v>21</v>
      </c>
      <c r="AJ1068" s="134" t="s">
        <v>21</v>
      </c>
      <c r="AK1068" s="134" t="s">
        <v>1244</v>
      </c>
      <c r="AL1068" s="134" t="s">
        <v>21</v>
      </c>
      <c r="AM1068" s="134" t="b">
        <f>IF(AND(Table3[[#This Row],[Column68]]=TRUE,COUNTBLANK(Table3[[#This Row],[Date 1]:[Date 8]])=8),TRUE,FALSE)</f>
        <v>0</v>
      </c>
      <c r="AN1068" s="134" t="b">
        <f>COUNTIF(Table3[[#This Row],[512]:[51]],"yes")&gt;0</f>
        <v>0</v>
      </c>
      <c r="AO1068" s="45" t="str">
        <f>IF(Table3[[#This Row],[512]]="yes",Table3[[#This Row],[Column1]],"")</f>
        <v/>
      </c>
      <c r="AP1068" s="45" t="str">
        <f>IF(Table3[[#This Row],[250]]="yes",Table3[[#This Row],[Column1.5]],"")</f>
        <v/>
      </c>
      <c r="AQ1068" s="45" t="str">
        <f>IF(Table3[[#This Row],[288]]="yes",Table3[[#This Row],[Column2]],"")</f>
        <v/>
      </c>
      <c r="AR1068" s="45" t="str">
        <f>IF(Table3[[#This Row],[144]]="yes",Table3[[#This Row],[Column3]],"")</f>
        <v/>
      </c>
      <c r="AS1068" s="45" t="str">
        <f>IF(Table3[[#This Row],[26]]="yes",Table3[[#This Row],[Column4]],"")</f>
        <v/>
      </c>
      <c r="AT1068" s="45" t="str">
        <f>IF(Table3[[#This Row],[51]]="yes",Table3[[#This Row],[Column5]],"")</f>
        <v/>
      </c>
      <c r="AU1068" s="29" t="str">
        <f>IF(COUNTBLANK(Table3[[#This Row],[Date 1]:[Date 8]])=7,IF(Table3[[#This Row],[Column9]]&lt;&gt;"",IF(SUM(L1068:S1068)&lt;&gt;0,Table3[[#This Row],[Column9]],""),""),(SUBSTITUTE(TRIM(SUBSTITUTE(AO1068&amp;","&amp;AP1068&amp;","&amp;AQ1068&amp;","&amp;AR1068&amp;","&amp;AS1068&amp;","&amp;AT1068&amp;",",","," "))," ",", ")))</f>
        <v/>
      </c>
      <c r="AV1068" s="35" t="str">
        <f>IF(COUNTBLANK(L1068:AC1068)&lt;&gt;13,IF(Table3[[#This Row],[Comments]]="Please order in multiples of 20. Minimum order of 100.",IF(COUNTBLANK(Table3[[#This Row],[Date 1]:[Order]])=12,"",1),1),IF(OR(F1068="yes",G1068="yes",H1068="yes",I1068="yes",J1068="yes",K1068="yes"="yes"),1,""))</f>
        <v/>
      </c>
    </row>
    <row r="1069" spans="2:48" ht="36" thickBot="1" x14ac:dyDescent="0.4">
      <c r="B1069" s="164">
        <v>2240</v>
      </c>
      <c r="C1069" s="16" t="s">
        <v>3370</v>
      </c>
      <c r="D1069" s="32" t="s">
        <v>3439</v>
      </c>
      <c r="E1069" s="118"/>
      <c r="F1069" s="119" t="s">
        <v>21</v>
      </c>
      <c r="G1069" s="30" t="s">
        <v>21</v>
      </c>
      <c r="H1069" s="30" t="s">
        <v>21</v>
      </c>
      <c r="I1069" s="30" t="s">
        <v>21</v>
      </c>
      <c r="J1069" s="30" t="s">
        <v>128</v>
      </c>
      <c r="K1069" s="30" t="s">
        <v>21</v>
      </c>
      <c r="L1069" s="22"/>
      <c r="M1069" s="20"/>
      <c r="N1069" s="20"/>
      <c r="O1069" s="20"/>
      <c r="P1069" s="20"/>
      <c r="Q1069" s="20"/>
      <c r="R1069" s="20"/>
      <c r="S1069" s="120"/>
      <c r="T1069" s="181" t="str">
        <f>Table3[[#This Row],[Column12]]</f>
        <v>Auto:</v>
      </c>
      <c r="U1069" s="25"/>
      <c r="V1069" s="51" t="str">
        <f>IF(Table3[[#This Row],[TagOrderMethod]]="Ratio:","plants per 1 tag",IF(Table3[[#This Row],[TagOrderMethod]]="tags included","",IF(Table3[[#This Row],[TagOrderMethod]]="Qty:","tags",IF(Table3[[#This Row],[TagOrderMethod]]="Auto:",IF(U1069&lt;&gt;"","tags","")))))</f>
        <v/>
      </c>
      <c r="W1069" s="17">
        <v>50</v>
      </c>
      <c r="X1069" s="17" t="str">
        <f>IF(ISNUMBER(SEARCH("tag",Table3[[#This Row],[Notes]])), "Yes", "No")</f>
        <v>No</v>
      </c>
      <c r="Y1069" s="17" t="str">
        <f>IF(Table3[[#This Row],[Column11]]="yes","tags included","Auto:")</f>
        <v>Auto:</v>
      </c>
      <c r="Z10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Row],[TagOrderMethod]]="Auto:",IF(U1069&gt;0,U1069,IF(COUNTBLANK(L1069:S1069)=8,"",(IF(Table3[[#This Row],[Column11]]&lt;&gt;"no",Table3[[#This Row],[Size]]*(SUM(Table3[[#This Row],[Date 1]:[Date 8]])),"")))),""))),(Table3[[#This Row],[Bundle]])),"")</f>
        <v/>
      </c>
      <c r="AB1069" s="94" t="str">
        <f t="shared" si="17"/>
        <v/>
      </c>
      <c r="AC1069" s="75"/>
      <c r="AD1069" s="42"/>
      <c r="AE1069" s="43"/>
      <c r="AF1069" s="44"/>
      <c r="AG1069" s="134" t="s">
        <v>21</v>
      </c>
      <c r="AH1069" s="134" t="s">
        <v>21</v>
      </c>
      <c r="AI1069" s="134" t="s">
        <v>21</v>
      </c>
      <c r="AJ1069" s="134" t="s">
        <v>21</v>
      </c>
      <c r="AK1069" s="134" t="s">
        <v>1245</v>
      </c>
      <c r="AL1069" s="134" t="s">
        <v>21</v>
      </c>
      <c r="AM1069" s="134" t="b">
        <f>IF(AND(Table3[[#This Row],[Column68]]=TRUE,COUNTBLANK(Table3[[#This Row],[Date 1]:[Date 8]])=8),TRUE,FALSE)</f>
        <v>0</v>
      </c>
      <c r="AN1069" s="134" t="b">
        <f>COUNTIF(Table3[[#This Row],[512]:[51]],"yes")&gt;0</f>
        <v>0</v>
      </c>
      <c r="AO1069" s="45" t="str">
        <f>IF(Table3[[#This Row],[512]]="yes",Table3[[#This Row],[Column1]],"")</f>
        <v/>
      </c>
      <c r="AP1069" s="45" t="str">
        <f>IF(Table3[[#This Row],[250]]="yes",Table3[[#This Row],[Column1.5]],"")</f>
        <v/>
      </c>
      <c r="AQ1069" s="45" t="str">
        <f>IF(Table3[[#This Row],[288]]="yes",Table3[[#This Row],[Column2]],"")</f>
        <v/>
      </c>
      <c r="AR1069" s="45" t="str">
        <f>IF(Table3[[#This Row],[144]]="yes",Table3[[#This Row],[Column3]],"")</f>
        <v/>
      </c>
      <c r="AS1069" s="45" t="str">
        <f>IF(Table3[[#This Row],[26]]="yes",Table3[[#This Row],[Column4]],"")</f>
        <v/>
      </c>
      <c r="AT1069" s="45" t="str">
        <f>IF(Table3[[#This Row],[51]]="yes",Table3[[#This Row],[Column5]],"")</f>
        <v/>
      </c>
      <c r="AU1069" s="29" t="str">
        <f>IF(COUNTBLANK(Table3[[#This Row],[Date 1]:[Date 8]])=7,IF(Table3[[#This Row],[Column9]]&lt;&gt;"",IF(SUM(L1069:S1069)&lt;&gt;0,Table3[[#This Row],[Column9]],""),""),(SUBSTITUTE(TRIM(SUBSTITUTE(AO1069&amp;","&amp;AP1069&amp;","&amp;AQ1069&amp;","&amp;AR1069&amp;","&amp;AS1069&amp;","&amp;AT1069&amp;",",","," "))," ",", ")))</f>
        <v/>
      </c>
      <c r="AV1069" s="35" t="str">
        <f>IF(COUNTBLANK(L1069:AC1069)&lt;&gt;13,IF(Table3[[#This Row],[Comments]]="Please order in multiples of 20. Minimum order of 100.",IF(COUNTBLANK(Table3[[#This Row],[Date 1]:[Order]])=12,"",1),1),IF(OR(F1069="yes",G1069="yes",H1069="yes",I1069="yes",J1069="yes",K1069="yes"="yes"),1,""))</f>
        <v/>
      </c>
    </row>
    <row r="1070" spans="2:48" ht="36" thickBot="1" x14ac:dyDescent="0.4">
      <c r="B1070" s="164">
        <v>2245</v>
      </c>
      <c r="C1070" s="16" t="s">
        <v>3370</v>
      </c>
      <c r="D1070" s="32" t="s">
        <v>575</v>
      </c>
      <c r="E1070" s="118"/>
      <c r="F1070" s="119" t="s">
        <v>21</v>
      </c>
      <c r="G1070" s="30" t="s">
        <v>21</v>
      </c>
      <c r="H1070" s="30" t="s">
        <v>21</v>
      </c>
      <c r="I1070" s="30" t="s">
        <v>21</v>
      </c>
      <c r="J1070" s="30" t="s">
        <v>128</v>
      </c>
      <c r="K1070" s="30" t="s">
        <v>21</v>
      </c>
      <c r="L1070" s="22"/>
      <c r="M1070" s="20"/>
      <c r="N1070" s="20"/>
      <c r="O1070" s="20"/>
      <c r="P1070" s="20"/>
      <c r="Q1070" s="20"/>
      <c r="R1070" s="20"/>
      <c r="S1070" s="120"/>
      <c r="T1070" s="181" t="str">
        <f>Table3[[#This Row],[Column12]]</f>
        <v>Auto:</v>
      </c>
      <c r="U1070" s="25"/>
      <c r="V1070" s="51" t="str">
        <f>IF(Table3[[#This Row],[TagOrderMethod]]="Ratio:","plants per 1 tag",IF(Table3[[#This Row],[TagOrderMethod]]="tags included","",IF(Table3[[#This Row],[TagOrderMethod]]="Qty:","tags",IF(Table3[[#This Row],[TagOrderMethod]]="Auto:",IF(U1070&lt;&gt;"","tags","")))))</f>
        <v/>
      </c>
      <c r="W1070" s="17">
        <v>50</v>
      </c>
      <c r="X1070" s="17" t="str">
        <f>IF(ISNUMBER(SEARCH("tag",Table3[[#This Row],[Notes]])), "Yes", "No")</f>
        <v>No</v>
      </c>
      <c r="Y1070" s="17" t="str">
        <f>IF(Table3[[#This Row],[Column11]]="yes","tags included","Auto:")</f>
        <v>Auto:</v>
      </c>
      <c r="Z10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Row],[TagOrderMethod]]="Auto:",IF(U1070&gt;0,U1070,IF(COUNTBLANK(L1070:S1070)=8,"",(IF(Table3[[#This Row],[Column11]]&lt;&gt;"no",Table3[[#This Row],[Size]]*(SUM(Table3[[#This Row],[Date 1]:[Date 8]])),"")))),""))),(Table3[[#This Row],[Bundle]])),"")</f>
        <v/>
      </c>
      <c r="AB1070" s="94" t="str">
        <f t="shared" si="17"/>
        <v/>
      </c>
      <c r="AC1070" s="75"/>
      <c r="AD1070" s="42"/>
      <c r="AE1070" s="43"/>
      <c r="AF1070" s="44"/>
      <c r="AG1070" s="134" t="s">
        <v>21</v>
      </c>
      <c r="AH1070" s="134" t="s">
        <v>21</v>
      </c>
      <c r="AI1070" s="134" t="s">
        <v>21</v>
      </c>
      <c r="AJ1070" s="134" t="s">
        <v>21</v>
      </c>
      <c r="AK1070" s="134" t="s">
        <v>1246</v>
      </c>
      <c r="AL1070" s="134" t="s">
        <v>21</v>
      </c>
      <c r="AM1070" s="134" t="b">
        <f>IF(AND(Table3[[#This Row],[Column68]]=TRUE,COUNTBLANK(Table3[[#This Row],[Date 1]:[Date 8]])=8),TRUE,FALSE)</f>
        <v>0</v>
      </c>
      <c r="AN1070" s="134" t="b">
        <f>COUNTIF(Table3[[#This Row],[512]:[51]],"yes")&gt;0</f>
        <v>0</v>
      </c>
      <c r="AO1070" s="45" t="str">
        <f>IF(Table3[[#This Row],[512]]="yes",Table3[[#This Row],[Column1]],"")</f>
        <v/>
      </c>
      <c r="AP1070" s="45" t="str">
        <f>IF(Table3[[#This Row],[250]]="yes",Table3[[#This Row],[Column1.5]],"")</f>
        <v/>
      </c>
      <c r="AQ1070" s="45" t="str">
        <f>IF(Table3[[#This Row],[288]]="yes",Table3[[#This Row],[Column2]],"")</f>
        <v/>
      </c>
      <c r="AR1070" s="45" t="str">
        <f>IF(Table3[[#This Row],[144]]="yes",Table3[[#This Row],[Column3]],"")</f>
        <v/>
      </c>
      <c r="AS1070" s="45" t="str">
        <f>IF(Table3[[#This Row],[26]]="yes",Table3[[#This Row],[Column4]],"")</f>
        <v/>
      </c>
      <c r="AT1070" s="45" t="str">
        <f>IF(Table3[[#This Row],[51]]="yes",Table3[[#This Row],[Column5]],"")</f>
        <v/>
      </c>
      <c r="AU1070" s="29" t="str">
        <f>IF(COUNTBLANK(Table3[[#This Row],[Date 1]:[Date 8]])=7,IF(Table3[[#This Row],[Column9]]&lt;&gt;"",IF(SUM(L1070:S1070)&lt;&gt;0,Table3[[#This Row],[Column9]],""),""),(SUBSTITUTE(TRIM(SUBSTITUTE(AO1070&amp;","&amp;AP1070&amp;","&amp;AQ1070&amp;","&amp;AR1070&amp;","&amp;AS1070&amp;","&amp;AT1070&amp;",",","," "))," ",", ")))</f>
        <v/>
      </c>
      <c r="AV1070" s="35" t="str">
        <f>IF(COUNTBLANK(L1070:AC1070)&lt;&gt;13,IF(Table3[[#This Row],[Comments]]="Please order in multiples of 20. Minimum order of 100.",IF(COUNTBLANK(Table3[[#This Row],[Date 1]:[Order]])=12,"",1),1),IF(OR(F1070="yes",G1070="yes",H1070="yes",I1070="yes",J1070="yes",K1070="yes"="yes"),1,""))</f>
        <v/>
      </c>
    </row>
    <row r="1071" spans="2:48" ht="36" thickBot="1" x14ac:dyDescent="0.4">
      <c r="B1071" s="164">
        <v>2300</v>
      </c>
      <c r="C1071" s="16" t="s">
        <v>3370</v>
      </c>
      <c r="D1071" s="32" t="s">
        <v>3440</v>
      </c>
      <c r="E1071" s="118"/>
      <c r="F1071" s="119" t="s">
        <v>21</v>
      </c>
      <c r="G1071" s="30" t="s">
        <v>21</v>
      </c>
      <c r="H1071" s="30" t="s">
        <v>21</v>
      </c>
      <c r="I1071" s="30" t="s">
        <v>21</v>
      </c>
      <c r="J1071" s="30" t="s">
        <v>128</v>
      </c>
      <c r="K1071" s="30" t="s">
        <v>21</v>
      </c>
      <c r="L1071" s="22"/>
      <c r="M1071" s="20"/>
      <c r="N1071" s="20"/>
      <c r="O1071" s="20"/>
      <c r="P1071" s="20"/>
      <c r="Q1071" s="20"/>
      <c r="R1071" s="20"/>
      <c r="S1071" s="120"/>
      <c r="T1071" s="181" t="str">
        <f>Table3[[#This Row],[Column12]]</f>
        <v>Auto:</v>
      </c>
      <c r="U1071" s="25"/>
      <c r="V1071" s="51" t="str">
        <f>IF(Table3[[#This Row],[TagOrderMethod]]="Ratio:","plants per 1 tag",IF(Table3[[#This Row],[TagOrderMethod]]="tags included","",IF(Table3[[#This Row],[TagOrderMethod]]="Qty:","tags",IF(Table3[[#This Row],[TagOrderMethod]]="Auto:",IF(U1071&lt;&gt;"","tags","")))))</f>
        <v/>
      </c>
      <c r="W1071" s="17">
        <v>50</v>
      </c>
      <c r="X1071" s="17" t="str">
        <f>IF(ISNUMBER(SEARCH("tag",Table3[[#This Row],[Notes]])), "Yes", "No")</f>
        <v>No</v>
      </c>
      <c r="Y1071" s="17" t="str">
        <f>IF(Table3[[#This Row],[Column11]]="yes","tags included","Auto:")</f>
        <v>Auto:</v>
      </c>
      <c r="Z10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Row],[TagOrderMethod]]="Auto:",IF(U1071&gt;0,U1071,IF(COUNTBLANK(L1071:S1071)=8,"",(IF(Table3[[#This Row],[Column11]]&lt;&gt;"no",Table3[[#This Row],[Size]]*(SUM(Table3[[#This Row],[Date 1]:[Date 8]])),"")))),""))),(Table3[[#This Row],[Bundle]])),"")</f>
        <v/>
      </c>
      <c r="AB1071" s="94" t="str">
        <f t="shared" si="17"/>
        <v/>
      </c>
      <c r="AC1071" s="75"/>
      <c r="AD1071" s="42"/>
      <c r="AE1071" s="43"/>
      <c r="AF1071" s="44"/>
      <c r="AG1071" s="134" t="s">
        <v>21</v>
      </c>
      <c r="AH1071" s="134" t="s">
        <v>21</v>
      </c>
      <c r="AI1071" s="134" t="s">
        <v>21</v>
      </c>
      <c r="AJ1071" s="134" t="s">
        <v>21</v>
      </c>
      <c r="AK1071" s="134" t="s">
        <v>1503</v>
      </c>
      <c r="AL1071" s="134" t="s">
        <v>21</v>
      </c>
      <c r="AM1071" s="134" t="b">
        <f>IF(AND(Table3[[#This Row],[Column68]]=TRUE,COUNTBLANK(Table3[[#This Row],[Date 1]:[Date 8]])=8),TRUE,FALSE)</f>
        <v>0</v>
      </c>
      <c r="AN1071" s="134" t="b">
        <f>COUNTIF(Table3[[#This Row],[512]:[51]],"yes")&gt;0</f>
        <v>0</v>
      </c>
      <c r="AO1071" s="45" t="str">
        <f>IF(Table3[[#This Row],[512]]="yes",Table3[[#This Row],[Column1]],"")</f>
        <v/>
      </c>
      <c r="AP1071" s="45" t="str">
        <f>IF(Table3[[#This Row],[250]]="yes",Table3[[#This Row],[Column1.5]],"")</f>
        <v/>
      </c>
      <c r="AQ1071" s="45" t="str">
        <f>IF(Table3[[#This Row],[288]]="yes",Table3[[#This Row],[Column2]],"")</f>
        <v/>
      </c>
      <c r="AR1071" s="45" t="str">
        <f>IF(Table3[[#This Row],[144]]="yes",Table3[[#This Row],[Column3]],"")</f>
        <v/>
      </c>
      <c r="AS1071" s="45" t="str">
        <f>IF(Table3[[#This Row],[26]]="yes",Table3[[#This Row],[Column4]],"")</f>
        <v/>
      </c>
      <c r="AT1071" s="45" t="str">
        <f>IF(Table3[[#This Row],[51]]="yes",Table3[[#This Row],[Column5]],"")</f>
        <v/>
      </c>
      <c r="AU1071" s="29" t="str">
        <f>IF(COUNTBLANK(Table3[[#This Row],[Date 1]:[Date 8]])=7,IF(Table3[[#This Row],[Column9]]&lt;&gt;"",IF(SUM(L1071:S1071)&lt;&gt;0,Table3[[#This Row],[Column9]],""),""),(SUBSTITUTE(TRIM(SUBSTITUTE(AO1071&amp;","&amp;AP1071&amp;","&amp;AQ1071&amp;","&amp;AR1071&amp;","&amp;AS1071&amp;","&amp;AT1071&amp;",",","," "))," ",", ")))</f>
        <v/>
      </c>
      <c r="AV1071" s="35" t="str">
        <f>IF(COUNTBLANK(L1071:AC1071)&lt;&gt;13,IF(Table3[[#This Row],[Comments]]="Please order in multiples of 20. Minimum order of 100.",IF(COUNTBLANK(Table3[[#This Row],[Date 1]:[Order]])=12,"",1),1),IF(OR(F1071="yes",G1071="yes",H1071="yes",I1071="yes",J1071="yes",K1071="yes"="yes"),1,""))</f>
        <v/>
      </c>
    </row>
    <row r="1072" spans="2:48" ht="36" thickBot="1" x14ac:dyDescent="0.4">
      <c r="B1072" s="164">
        <v>2305</v>
      </c>
      <c r="C1072" s="16" t="s">
        <v>3370</v>
      </c>
      <c r="D1072" s="32" t="s">
        <v>3441</v>
      </c>
      <c r="E1072" s="118"/>
      <c r="F1072" s="119" t="s">
        <v>21</v>
      </c>
      <c r="G1072" s="30" t="s">
        <v>21</v>
      </c>
      <c r="H1072" s="30" t="s">
        <v>21</v>
      </c>
      <c r="I1072" s="30" t="s">
        <v>21</v>
      </c>
      <c r="J1072" s="30" t="s">
        <v>128</v>
      </c>
      <c r="K1072" s="30" t="s">
        <v>21</v>
      </c>
      <c r="L1072" s="22"/>
      <c r="M1072" s="20"/>
      <c r="N1072" s="20"/>
      <c r="O1072" s="20"/>
      <c r="P1072" s="20"/>
      <c r="Q1072" s="20"/>
      <c r="R1072" s="20"/>
      <c r="S1072" s="120"/>
      <c r="T1072" s="181" t="str">
        <f>Table3[[#This Row],[Column12]]</f>
        <v>Auto:</v>
      </c>
      <c r="U1072" s="25"/>
      <c r="V1072" s="51" t="str">
        <f>IF(Table3[[#This Row],[TagOrderMethod]]="Ratio:","plants per 1 tag",IF(Table3[[#This Row],[TagOrderMethod]]="tags included","",IF(Table3[[#This Row],[TagOrderMethod]]="Qty:","tags",IF(Table3[[#This Row],[TagOrderMethod]]="Auto:",IF(U1072&lt;&gt;"","tags","")))))</f>
        <v/>
      </c>
      <c r="W1072" s="17">
        <v>50</v>
      </c>
      <c r="X1072" s="17" t="str">
        <f>IF(ISNUMBER(SEARCH("tag",Table3[[#This Row],[Notes]])), "Yes", "No")</f>
        <v>No</v>
      </c>
      <c r="Y1072" s="17" t="str">
        <f>IF(Table3[[#This Row],[Column11]]="yes","tags included","Auto:")</f>
        <v>Auto:</v>
      </c>
      <c r="Z10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Row],[TagOrderMethod]]="Auto:",IF(U1072&gt;0,U1072,IF(COUNTBLANK(L1072:S1072)=8,"",(IF(Table3[[#This Row],[Column11]]&lt;&gt;"no",Table3[[#This Row],[Size]]*(SUM(Table3[[#This Row],[Date 1]:[Date 8]])),"")))),""))),(Table3[[#This Row],[Bundle]])),"")</f>
        <v/>
      </c>
      <c r="AB1072" s="94" t="str">
        <f t="shared" si="17"/>
        <v/>
      </c>
      <c r="AC1072" s="75"/>
      <c r="AD1072" s="42"/>
      <c r="AE1072" s="43"/>
      <c r="AF1072" s="44"/>
      <c r="AG1072" s="134" t="s">
        <v>21</v>
      </c>
      <c r="AH1072" s="134" t="s">
        <v>21</v>
      </c>
      <c r="AI1072" s="134" t="s">
        <v>21</v>
      </c>
      <c r="AJ1072" s="134" t="s">
        <v>21</v>
      </c>
      <c r="AK1072" s="134" t="s">
        <v>1504</v>
      </c>
      <c r="AL1072" s="134" t="s">
        <v>21</v>
      </c>
      <c r="AM1072" s="134" t="b">
        <f>IF(AND(Table3[[#This Row],[Column68]]=TRUE,COUNTBLANK(Table3[[#This Row],[Date 1]:[Date 8]])=8),TRUE,FALSE)</f>
        <v>0</v>
      </c>
      <c r="AN1072" s="134" t="b">
        <f>COUNTIF(Table3[[#This Row],[512]:[51]],"yes")&gt;0</f>
        <v>0</v>
      </c>
      <c r="AO1072" s="45" t="str">
        <f>IF(Table3[[#This Row],[512]]="yes",Table3[[#This Row],[Column1]],"")</f>
        <v/>
      </c>
      <c r="AP1072" s="45" t="str">
        <f>IF(Table3[[#This Row],[250]]="yes",Table3[[#This Row],[Column1.5]],"")</f>
        <v/>
      </c>
      <c r="AQ1072" s="45" t="str">
        <f>IF(Table3[[#This Row],[288]]="yes",Table3[[#This Row],[Column2]],"")</f>
        <v/>
      </c>
      <c r="AR1072" s="45" t="str">
        <f>IF(Table3[[#This Row],[144]]="yes",Table3[[#This Row],[Column3]],"")</f>
        <v/>
      </c>
      <c r="AS1072" s="45" t="str">
        <f>IF(Table3[[#This Row],[26]]="yes",Table3[[#This Row],[Column4]],"")</f>
        <v/>
      </c>
      <c r="AT1072" s="45" t="str">
        <f>IF(Table3[[#This Row],[51]]="yes",Table3[[#This Row],[Column5]],"")</f>
        <v/>
      </c>
      <c r="AU1072" s="29" t="str">
        <f>IF(COUNTBLANK(Table3[[#This Row],[Date 1]:[Date 8]])=7,IF(Table3[[#This Row],[Column9]]&lt;&gt;"",IF(SUM(L1072:S1072)&lt;&gt;0,Table3[[#This Row],[Column9]],""),""),(SUBSTITUTE(TRIM(SUBSTITUTE(AO1072&amp;","&amp;AP1072&amp;","&amp;AQ1072&amp;","&amp;AR1072&amp;","&amp;AS1072&amp;","&amp;AT1072&amp;",",","," "))," ",", ")))</f>
        <v/>
      </c>
      <c r="AV1072" s="35" t="str">
        <f>IF(COUNTBLANK(L1072:AC1072)&lt;&gt;13,IF(Table3[[#This Row],[Comments]]="Please order in multiples of 20. Minimum order of 100.",IF(COUNTBLANK(Table3[[#This Row],[Date 1]:[Order]])=12,"",1),1),IF(OR(F1072="yes",G1072="yes",H1072="yes",I1072="yes",J1072="yes",K1072="yes"="yes"),1,""))</f>
        <v/>
      </c>
    </row>
    <row r="1073" spans="2:48" ht="36" thickBot="1" x14ac:dyDescent="0.4">
      <c r="B1073" s="164">
        <v>2310</v>
      </c>
      <c r="C1073" s="16" t="s">
        <v>3370</v>
      </c>
      <c r="D1073" s="32" t="s">
        <v>1871</v>
      </c>
      <c r="E1073" s="118"/>
      <c r="F1073" s="119" t="s">
        <v>21</v>
      </c>
      <c r="G1073" s="30" t="s">
        <v>21</v>
      </c>
      <c r="H1073" s="30" t="s">
        <v>21</v>
      </c>
      <c r="I1073" s="30" t="s">
        <v>21</v>
      </c>
      <c r="J1073" s="30" t="s">
        <v>128</v>
      </c>
      <c r="K1073" s="30" t="s">
        <v>21</v>
      </c>
      <c r="L1073" s="22"/>
      <c r="M1073" s="20"/>
      <c r="N1073" s="20"/>
      <c r="O1073" s="20"/>
      <c r="P1073" s="20"/>
      <c r="Q1073" s="20"/>
      <c r="R1073" s="20"/>
      <c r="S1073" s="120"/>
      <c r="T1073" s="181" t="str">
        <f>Table3[[#This Row],[Column12]]</f>
        <v>Auto:</v>
      </c>
      <c r="U1073" s="25"/>
      <c r="V1073" s="51" t="str">
        <f>IF(Table3[[#This Row],[TagOrderMethod]]="Ratio:","plants per 1 tag",IF(Table3[[#This Row],[TagOrderMethod]]="tags included","",IF(Table3[[#This Row],[TagOrderMethod]]="Qty:","tags",IF(Table3[[#This Row],[TagOrderMethod]]="Auto:",IF(U1073&lt;&gt;"","tags","")))))</f>
        <v/>
      </c>
      <c r="W1073" s="17">
        <v>50</v>
      </c>
      <c r="X1073" s="17" t="str">
        <f>IF(ISNUMBER(SEARCH("tag",Table3[[#This Row],[Notes]])), "Yes", "No")</f>
        <v>No</v>
      </c>
      <c r="Y1073" s="17" t="str">
        <f>IF(Table3[[#This Row],[Column11]]="yes","tags included","Auto:")</f>
        <v>Auto:</v>
      </c>
      <c r="Z10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Row],[TagOrderMethod]]="Auto:",IF(U1073&gt;0,U1073,IF(COUNTBLANK(L1073:S1073)=8,"",(IF(Table3[[#This Row],[Column11]]&lt;&gt;"no",Table3[[#This Row],[Size]]*(SUM(Table3[[#This Row],[Date 1]:[Date 8]])),"")))),""))),(Table3[[#This Row],[Bundle]])),"")</f>
        <v/>
      </c>
      <c r="AB1073" s="94" t="str">
        <f t="shared" si="17"/>
        <v/>
      </c>
      <c r="AC1073" s="75"/>
      <c r="AD1073" s="42"/>
      <c r="AE1073" s="43"/>
      <c r="AF1073" s="44"/>
      <c r="AG1073" s="134" t="s">
        <v>21</v>
      </c>
      <c r="AH1073" s="134" t="s">
        <v>21</v>
      </c>
      <c r="AI1073" s="134" t="s">
        <v>21</v>
      </c>
      <c r="AJ1073" s="134" t="s">
        <v>21</v>
      </c>
      <c r="AK1073" s="134" t="s">
        <v>253</v>
      </c>
      <c r="AL1073" s="134" t="s">
        <v>21</v>
      </c>
      <c r="AM1073" s="134" t="b">
        <f>IF(AND(Table3[[#This Row],[Column68]]=TRUE,COUNTBLANK(Table3[[#This Row],[Date 1]:[Date 8]])=8),TRUE,FALSE)</f>
        <v>0</v>
      </c>
      <c r="AN1073" s="134" t="b">
        <f>COUNTIF(Table3[[#This Row],[512]:[51]],"yes")&gt;0</f>
        <v>0</v>
      </c>
      <c r="AO1073" s="45" t="str">
        <f>IF(Table3[[#This Row],[512]]="yes",Table3[[#This Row],[Column1]],"")</f>
        <v/>
      </c>
      <c r="AP1073" s="45" t="str">
        <f>IF(Table3[[#This Row],[250]]="yes",Table3[[#This Row],[Column1.5]],"")</f>
        <v/>
      </c>
      <c r="AQ1073" s="45" t="str">
        <f>IF(Table3[[#This Row],[288]]="yes",Table3[[#This Row],[Column2]],"")</f>
        <v/>
      </c>
      <c r="AR1073" s="45" t="str">
        <f>IF(Table3[[#This Row],[144]]="yes",Table3[[#This Row],[Column3]],"")</f>
        <v/>
      </c>
      <c r="AS1073" s="45" t="str">
        <f>IF(Table3[[#This Row],[26]]="yes",Table3[[#This Row],[Column4]],"")</f>
        <v/>
      </c>
      <c r="AT1073" s="45" t="str">
        <f>IF(Table3[[#This Row],[51]]="yes",Table3[[#This Row],[Column5]],"")</f>
        <v/>
      </c>
      <c r="AU1073" s="29" t="str">
        <f>IF(COUNTBLANK(Table3[[#This Row],[Date 1]:[Date 8]])=7,IF(Table3[[#This Row],[Column9]]&lt;&gt;"",IF(SUM(L1073:S1073)&lt;&gt;0,Table3[[#This Row],[Column9]],""),""),(SUBSTITUTE(TRIM(SUBSTITUTE(AO1073&amp;","&amp;AP1073&amp;","&amp;AQ1073&amp;","&amp;AR1073&amp;","&amp;AS1073&amp;","&amp;AT1073&amp;",",","," "))," ",", ")))</f>
        <v/>
      </c>
      <c r="AV1073" s="35" t="str">
        <f>IF(COUNTBLANK(L1073:AC1073)&lt;&gt;13,IF(Table3[[#This Row],[Comments]]="Please order in multiples of 20. Minimum order of 100.",IF(COUNTBLANK(Table3[[#This Row],[Date 1]:[Order]])=12,"",1),1),IF(OR(F1073="yes",G1073="yes",H1073="yes",I1073="yes",J1073="yes",K1073="yes"="yes"),1,""))</f>
        <v/>
      </c>
    </row>
    <row r="1074" spans="2:48" ht="36" thickBot="1" x14ac:dyDescent="0.4">
      <c r="B1074" s="164">
        <v>2315</v>
      </c>
      <c r="C1074" s="16" t="s">
        <v>3370</v>
      </c>
      <c r="D1074" s="32" t="s">
        <v>1385</v>
      </c>
      <c r="E1074" s="118"/>
      <c r="F1074" s="119" t="s">
        <v>21</v>
      </c>
      <c r="G1074" s="30" t="s">
        <v>21</v>
      </c>
      <c r="H1074" s="30" t="s">
        <v>21</v>
      </c>
      <c r="I1074" s="30" t="s">
        <v>21</v>
      </c>
      <c r="J1074" s="30" t="s">
        <v>128</v>
      </c>
      <c r="K1074" s="30" t="s">
        <v>21</v>
      </c>
      <c r="L1074" s="22"/>
      <c r="M1074" s="20"/>
      <c r="N1074" s="20"/>
      <c r="O1074" s="20"/>
      <c r="P1074" s="20"/>
      <c r="Q1074" s="20"/>
      <c r="R1074" s="20"/>
      <c r="S1074" s="120"/>
      <c r="T1074" s="181" t="str">
        <f>Table3[[#This Row],[Column12]]</f>
        <v>Auto:</v>
      </c>
      <c r="U1074" s="25"/>
      <c r="V1074" s="51" t="str">
        <f>IF(Table3[[#This Row],[TagOrderMethod]]="Ratio:","plants per 1 tag",IF(Table3[[#This Row],[TagOrderMethod]]="tags included","",IF(Table3[[#This Row],[TagOrderMethod]]="Qty:","tags",IF(Table3[[#This Row],[TagOrderMethod]]="Auto:",IF(U1074&lt;&gt;"","tags","")))))</f>
        <v/>
      </c>
      <c r="W1074" s="17">
        <v>50</v>
      </c>
      <c r="X1074" s="17" t="str">
        <f>IF(ISNUMBER(SEARCH("tag",Table3[[#This Row],[Notes]])), "Yes", "No")</f>
        <v>No</v>
      </c>
      <c r="Y1074" s="17" t="str">
        <f>IF(Table3[[#This Row],[Column11]]="yes","tags included","Auto:")</f>
        <v>Auto:</v>
      </c>
      <c r="Z10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Row],[TagOrderMethod]]="Auto:",IF(U1074&gt;0,U1074,IF(COUNTBLANK(L1074:S1074)=8,"",(IF(Table3[[#This Row],[Column11]]&lt;&gt;"no",Table3[[#This Row],[Size]]*(SUM(Table3[[#This Row],[Date 1]:[Date 8]])),"")))),""))),(Table3[[#This Row],[Bundle]])),"")</f>
        <v/>
      </c>
      <c r="AB1074" s="94" t="str">
        <f t="shared" si="17"/>
        <v/>
      </c>
      <c r="AC1074" s="75"/>
      <c r="AD1074" s="42"/>
      <c r="AE1074" s="43"/>
      <c r="AF1074" s="44"/>
      <c r="AG1074" s="134" t="s">
        <v>21</v>
      </c>
      <c r="AH1074" s="134" t="s">
        <v>21</v>
      </c>
      <c r="AI1074" s="134" t="s">
        <v>21</v>
      </c>
      <c r="AJ1074" s="134" t="s">
        <v>21</v>
      </c>
      <c r="AK1074" s="134" t="s">
        <v>252</v>
      </c>
      <c r="AL1074" s="134" t="s">
        <v>21</v>
      </c>
      <c r="AM1074" s="134" t="b">
        <f>IF(AND(Table3[[#This Row],[Column68]]=TRUE,COUNTBLANK(Table3[[#This Row],[Date 1]:[Date 8]])=8),TRUE,FALSE)</f>
        <v>0</v>
      </c>
      <c r="AN1074" s="134" t="b">
        <f>COUNTIF(Table3[[#This Row],[512]:[51]],"yes")&gt;0</f>
        <v>0</v>
      </c>
      <c r="AO1074" s="45" t="str">
        <f>IF(Table3[[#This Row],[512]]="yes",Table3[[#This Row],[Column1]],"")</f>
        <v/>
      </c>
      <c r="AP1074" s="45" t="str">
        <f>IF(Table3[[#This Row],[250]]="yes",Table3[[#This Row],[Column1.5]],"")</f>
        <v/>
      </c>
      <c r="AQ1074" s="45" t="str">
        <f>IF(Table3[[#This Row],[288]]="yes",Table3[[#This Row],[Column2]],"")</f>
        <v/>
      </c>
      <c r="AR1074" s="45" t="str">
        <f>IF(Table3[[#This Row],[144]]="yes",Table3[[#This Row],[Column3]],"")</f>
        <v/>
      </c>
      <c r="AS1074" s="45" t="str">
        <f>IF(Table3[[#This Row],[26]]="yes",Table3[[#This Row],[Column4]],"")</f>
        <v/>
      </c>
      <c r="AT1074" s="45" t="str">
        <f>IF(Table3[[#This Row],[51]]="yes",Table3[[#This Row],[Column5]],"")</f>
        <v/>
      </c>
      <c r="AU1074" s="29" t="str">
        <f>IF(COUNTBLANK(Table3[[#This Row],[Date 1]:[Date 8]])=7,IF(Table3[[#This Row],[Column9]]&lt;&gt;"",IF(SUM(L1074:S1074)&lt;&gt;0,Table3[[#This Row],[Column9]],""),""),(SUBSTITUTE(TRIM(SUBSTITUTE(AO1074&amp;","&amp;AP1074&amp;","&amp;AQ1074&amp;","&amp;AR1074&amp;","&amp;AS1074&amp;","&amp;AT1074&amp;",",","," "))," ",", ")))</f>
        <v/>
      </c>
      <c r="AV1074" s="35" t="str">
        <f>IF(COUNTBLANK(L1074:AC1074)&lt;&gt;13,IF(Table3[[#This Row],[Comments]]="Please order in multiples of 20. Minimum order of 100.",IF(COUNTBLANK(Table3[[#This Row],[Date 1]:[Order]])=12,"",1),1),IF(OR(F1074="yes",G1074="yes",H1074="yes",I1074="yes",J1074="yes",K1074="yes"="yes"),1,""))</f>
        <v/>
      </c>
    </row>
    <row r="1075" spans="2:48" ht="36" thickBot="1" x14ac:dyDescent="0.4">
      <c r="B1075" s="164">
        <v>2320</v>
      </c>
      <c r="C1075" s="16" t="s">
        <v>3370</v>
      </c>
      <c r="D1075" s="32" t="s">
        <v>1386</v>
      </c>
      <c r="E1075" s="118"/>
      <c r="F1075" s="119" t="s">
        <v>21</v>
      </c>
      <c r="G1075" s="30" t="s">
        <v>21</v>
      </c>
      <c r="H1075" s="30" t="s">
        <v>21</v>
      </c>
      <c r="I1075" s="30" t="s">
        <v>21</v>
      </c>
      <c r="J1075" s="30" t="s">
        <v>128</v>
      </c>
      <c r="K1075" s="30" t="s">
        <v>21</v>
      </c>
      <c r="L1075" s="22"/>
      <c r="M1075" s="20"/>
      <c r="N1075" s="20"/>
      <c r="O1075" s="20"/>
      <c r="P1075" s="20"/>
      <c r="Q1075" s="20"/>
      <c r="R1075" s="20"/>
      <c r="S1075" s="120"/>
      <c r="T1075" s="181" t="str">
        <f>Table3[[#This Row],[Column12]]</f>
        <v>Auto:</v>
      </c>
      <c r="U1075" s="25"/>
      <c r="V1075" s="51" t="str">
        <f>IF(Table3[[#This Row],[TagOrderMethod]]="Ratio:","plants per 1 tag",IF(Table3[[#This Row],[TagOrderMethod]]="tags included","",IF(Table3[[#This Row],[TagOrderMethod]]="Qty:","tags",IF(Table3[[#This Row],[TagOrderMethod]]="Auto:",IF(U1075&lt;&gt;"","tags","")))))</f>
        <v/>
      </c>
      <c r="W1075" s="17">
        <v>50</v>
      </c>
      <c r="X1075" s="17" t="str">
        <f>IF(ISNUMBER(SEARCH("tag",Table3[[#This Row],[Notes]])), "Yes", "No")</f>
        <v>No</v>
      </c>
      <c r="Y1075" s="17" t="str">
        <f>IF(Table3[[#This Row],[Column11]]="yes","tags included","Auto:")</f>
        <v>Auto:</v>
      </c>
      <c r="Z10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Row],[TagOrderMethod]]="Auto:",IF(U1075&gt;0,U1075,IF(COUNTBLANK(L1075:S1075)=8,"",(IF(Table3[[#This Row],[Column11]]&lt;&gt;"no",Table3[[#This Row],[Size]]*(SUM(Table3[[#This Row],[Date 1]:[Date 8]])),"")))),""))),(Table3[[#This Row],[Bundle]])),"")</f>
        <v/>
      </c>
      <c r="AB1075" s="94" t="str">
        <f t="shared" si="17"/>
        <v/>
      </c>
      <c r="AC1075" s="75"/>
      <c r="AD1075" s="42"/>
      <c r="AE1075" s="43"/>
      <c r="AF1075" s="44"/>
      <c r="AG1075" s="134" t="s">
        <v>21</v>
      </c>
      <c r="AH1075" s="134" t="s">
        <v>21</v>
      </c>
      <c r="AI1075" s="134" t="s">
        <v>21</v>
      </c>
      <c r="AJ1075" s="134" t="s">
        <v>21</v>
      </c>
      <c r="AK1075" s="134" t="s">
        <v>251</v>
      </c>
      <c r="AL1075" s="134" t="s">
        <v>21</v>
      </c>
      <c r="AM1075" s="134" t="b">
        <f>IF(AND(Table3[[#This Row],[Column68]]=TRUE,COUNTBLANK(Table3[[#This Row],[Date 1]:[Date 8]])=8),TRUE,FALSE)</f>
        <v>0</v>
      </c>
      <c r="AN1075" s="134" t="b">
        <f>COUNTIF(Table3[[#This Row],[512]:[51]],"yes")&gt;0</f>
        <v>0</v>
      </c>
      <c r="AO1075" s="45" t="str">
        <f>IF(Table3[[#This Row],[512]]="yes",Table3[[#This Row],[Column1]],"")</f>
        <v/>
      </c>
      <c r="AP1075" s="45" t="str">
        <f>IF(Table3[[#This Row],[250]]="yes",Table3[[#This Row],[Column1.5]],"")</f>
        <v/>
      </c>
      <c r="AQ1075" s="45" t="str">
        <f>IF(Table3[[#This Row],[288]]="yes",Table3[[#This Row],[Column2]],"")</f>
        <v/>
      </c>
      <c r="AR1075" s="45" t="str">
        <f>IF(Table3[[#This Row],[144]]="yes",Table3[[#This Row],[Column3]],"")</f>
        <v/>
      </c>
      <c r="AS1075" s="45" t="str">
        <f>IF(Table3[[#This Row],[26]]="yes",Table3[[#This Row],[Column4]],"")</f>
        <v/>
      </c>
      <c r="AT1075" s="45" t="str">
        <f>IF(Table3[[#This Row],[51]]="yes",Table3[[#This Row],[Column5]],"")</f>
        <v/>
      </c>
      <c r="AU1075" s="29" t="str">
        <f>IF(COUNTBLANK(Table3[[#This Row],[Date 1]:[Date 8]])=7,IF(Table3[[#This Row],[Column9]]&lt;&gt;"",IF(SUM(L1075:S1075)&lt;&gt;0,Table3[[#This Row],[Column9]],""),""),(SUBSTITUTE(TRIM(SUBSTITUTE(AO1075&amp;","&amp;AP1075&amp;","&amp;AQ1075&amp;","&amp;AR1075&amp;","&amp;AS1075&amp;","&amp;AT1075&amp;",",","," "))," ",", ")))</f>
        <v/>
      </c>
      <c r="AV1075" s="35" t="str">
        <f>IF(COUNTBLANK(L1075:AC1075)&lt;&gt;13,IF(Table3[[#This Row],[Comments]]="Please order in multiples of 20. Minimum order of 100.",IF(COUNTBLANK(Table3[[#This Row],[Date 1]:[Order]])=12,"",1),1),IF(OR(F1075="yes",G1075="yes",H1075="yes",I1075="yes",J1075="yes",K1075="yes"="yes"),1,""))</f>
        <v/>
      </c>
    </row>
    <row r="1076" spans="2:48" ht="36" thickBot="1" x14ac:dyDescent="0.4">
      <c r="B1076" s="164">
        <v>2325</v>
      </c>
      <c r="C1076" s="16" t="s">
        <v>3370</v>
      </c>
      <c r="D1076" s="32" t="s">
        <v>3442</v>
      </c>
      <c r="E1076" s="118"/>
      <c r="F1076" s="119" t="s">
        <v>21</v>
      </c>
      <c r="G1076" s="30" t="s">
        <v>21</v>
      </c>
      <c r="H1076" s="30" t="s">
        <v>21</v>
      </c>
      <c r="I1076" s="30" t="s">
        <v>21</v>
      </c>
      <c r="J1076" s="30" t="s">
        <v>128</v>
      </c>
      <c r="K1076" s="30" t="s">
        <v>21</v>
      </c>
      <c r="L1076" s="22"/>
      <c r="M1076" s="20"/>
      <c r="N1076" s="20"/>
      <c r="O1076" s="20"/>
      <c r="P1076" s="20"/>
      <c r="Q1076" s="20"/>
      <c r="R1076" s="20"/>
      <c r="S1076" s="120"/>
      <c r="T1076" s="181" t="str">
        <f>Table3[[#This Row],[Column12]]</f>
        <v>Auto:</v>
      </c>
      <c r="U1076" s="25"/>
      <c r="V1076" s="51" t="str">
        <f>IF(Table3[[#This Row],[TagOrderMethod]]="Ratio:","plants per 1 tag",IF(Table3[[#This Row],[TagOrderMethod]]="tags included","",IF(Table3[[#This Row],[TagOrderMethod]]="Qty:","tags",IF(Table3[[#This Row],[TagOrderMethod]]="Auto:",IF(U1076&lt;&gt;"","tags","")))))</f>
        <v/>
      </c>
      <c r="W1076" s="17">
        <v>50</v>
      </c>
      <c r="X1076" s="17" t="str">
        <f>IF(ISNUMBER(SEARCH("tag",Table3[[#This Row],[Notes]])), "Yes", "No")</f>
        <v>No</v>
      </c>
      <c r="Y1076" s="17" t="str">
        <f>IF(Table3[[#This Row],[Column11]]="yes","tags included","Auto:")</f>
        <v>Auto:</v>
      </c>
      <c r="Z10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Row],[TagOrderMethod]]="Auto:",IF(U1076&gt;0,U1076,IF(COUNTBLANK(L1076:S1076)=8,"",(IF(Table3[[#This Row],[Column11]]&lt;&gt;"no",Table3[[#This Row],[Size]]*(SUM(Table3[[#This Row],[Date 1]:[Date 8]])),"")))),""))),(Table3[[#This Row],[Bundle]])),"")</f>
        <v/>
      </c>
      <c r="AB1076" s="94" t="str">
        <f t="shared" si="17"/>
        <v/>
      </c>
      <c r="AC1076" s="75"/>
      <c r="AD1076" s="42"/>
      <c r="AE1076" s="43"/>
      <c r="AF1076" s="44"/>
      <c r="AG1076" s="134" t="s">
        <v>21</v>
      </c>
      <c r="AH1076" s="134" t="s">
        <v>21</v>
      </c>
      <c r="AI1076" s="134" t="s">
        <v>21</v>
      </c>
      <c r="AJ1076" s="134" t="s">
        <v>21</v>
      </c>
      <c r="AK1076" s="134" t="s">
        <v>250</v>
      </c>
      <c r="AL1076" s="134" t="s">
        <v>21</v>
      </c>
      <c r="AM1076" s="134" t="b">
        <f>IF(AND(Table3[[#This Row],[Column68]]=TRUE,COUNTBLANK(Table3[[#This Row],[Date 1]:[Date 8]])=8),TRUE,FALSE)</f>
        <v>0</v>
      </c>
      <c r="AN1076" s="134" t="b">
        <f>COUNTIF(Table3[[#This Row],[512]:[51]],"yes")&gt;0</f>
        <v>0</v>
      </c>
      <c r="AO1076" s="45" t="str">
        <f>IF(Table3[[#This Row],[512]]="yes",Table3[[#This Row],[Column1]],"")</f>
        <v/>
      </c>
      <c r="AP1076" s="45" t="str">
        <f>IF(Table3[[#This Row],[250]]="yes",Table3[[#This Row],[Column1.5]],"")</f>
        <v/>
      </c>
      <c r="AQ1076" s="45" t="str">
        <f>IF(Table3[[#This Row],[288]]="yes",Table3[[#This Row],[Column2]],"")</f>
        <v/>
      </c>
      <c r="AR1076" s="45" t="str">
        <f>IF(Table3[[#This Row],[144]]="yes",Table3[[#This Row],[Column3]],"")</f>
        <v/>
      </c>
      <c r="AS1076" s="45" t="str">
        <f>IF(Table3[[#This Row],[26]]="yes",Table3[[#This Row],[Column4]],"")</f>
        <v/>
      </c>
      <c r="AT1076" s="45" t="str">
        <f>IF(Table3[[#This Row],[51]]="yes",Table3[[#This Row],[Column5]],"")</f>
        <v/>
      </c>
      <c r="AU1076" s="29" t="str">
        <f>IF(COUNTBLANK(Table3[[#This Row],[Date 1]:[Date 8]])=7,IF(Table3[[#This Row],[Column9]]&lt;&gt;"",IF(SUM(L1076:S1076)&lt;&gt;0,Table3[[#This Row],[Column9]],""),""),(SUBSTITUTE(TRIM(SUBSTITUTE(AO1076&amp;","&amp;AP1076&amp;","&amp;AQ1076&amp;","&amp;AR1076&amp;","&amp;AS1076&amp;","&amp;AT1076&amp;",",","," "))," ",", ")))</f>
        <v/>
      </c>
      <c r="AV1076" s="35" t="str">
        <f>IF(COUNTBLANK(L1076:AC1076)&lt;&gt;13,IF(Table3[[#This Row],[Comments]]="Please order in multiples of 20. Minimum order of 100.",IF(COUNTBLANK(Table3[[#This Row],[Date 1]:[Order]])=12,"",1),1),IF(OR(F1076="yes",G1076="yes",H1076="yes",I1076="yes",J1076="yes",K1076="yes"="yes"),1,""))</f>
        <v/>
      </c>
    </row>
    <row r="1077" spans="2:48" ht="36" thickBot="1" x14ac:dyDescent="0.4">
      <c r="B1077" s="164">
        <v>2330</v>
      </c>
      <c r="C1077" s="16" t="s">
        <v>3370</v>
      </c>
      <c r="D1077" s="32" t="s">
        <v>1387</v>
      </c>
      <c r="E1077" s="118"/>
      <c r="F1077" s="119" t="s">
        <v>21</v>
      </c>
      <c r="G1077" s="30" t="s">
        <v>21</v>
      </c>
      <c r="H1077" s="30" t="s">
        <v>21</v>
      </c>
      <c r="I1077" s="30" t="s">
        <v>21</v>
      </c>
      <c r="J1077" s="30" t="s">
        <v>128</v>
      </c>
      <c r="K1077" s="30" t="s">
        <v>21</v>
      </c>
      <c r="L1077" s="22"/>
      <c r="M1077" s="20"/>
      <c r="N1077" s="20"/>
      <c r="O1077" s="20"/>
      <c r="P1077" s="20"/>
      <c r="Q1077" s="20"/>
      <c r="R1077" s="20"/>
      <c r="S1077" s="120"/>
      <c r="T1077" s="181" t="str">
        <f>Table3[[#This Row],[Column12]]</f>
        <v>Auto:</v>
      </c>
      <c r="U1077" s="25"/>
      <c r="V1077" s="51" t="str">
        <f>IF(Table3[[#This Row],[TagOrderMethod]]="Ratio:","plants per 1 tag",IF(Table3[[#This Row],[TagOrderMethod]]="tags included","",IF(Table3[[#This Row],[TagOrderMethod]]="Qty:","tags",IF(Table3[[#This Row],[TagOrderMethod]]="Auto:",IF(U1077&lt;&gt;"","tags","")))))</f>
        <v/>
      </c>
      <c r="W1077" s="17">
        <v>50</v>
      </c>
      <c r="X1077" s="17" t="str">
        <f>IF(ISNUMBER(SEARCH("tag",Table3[[#This Row],[Notes]])), "Yes", "No")</f>
        <v>No</v>
      </c>
      <c r="Y1077" s="17" t="str">
        <f>IF(Table3[[#This Row],[Column11]]="yes","tags included","Auto:")</f>
        <v>Auto:</v>
      </c>
      <c r="Z10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Row],[TagOrderMethod]]="Auto:",IF(U1077&gt;0,U1077,IF(COUNTBLANK(L1077:S1077)=8,"",(IF(Table3[[#This Row],[Column11]]&lt;&gt;"no",Table3[[#This Row],[Size]]*(SUM(Table3[[#This Row],[Date 1]:[Date 8]])),"")))),""))),(Table3[[#This Row],[Bundle]])),"")</f>
        <v/>
      </c>
      <c r="AB1077" s="94" t="str">
        <f t="shared" si="17"/>
        <v/>
      </c>
      <c r="AC1077" s="75"/>
      <c r="AD1077" s="42"/>
      <c r="AE1077" s="43"/>
      <c r="AF1077" s="44"/>
      <c r="AG1077" s="134" t="s">
        <v>21</v>
      </c>
      <c r="AH1077" s="134" t="s">
        <v>21</v>
      </c>
      <c r="AI1077" s="134" t="s">
        <v>21</v>
      </c>
      <c r="AJ1077" s="134" t="s">
        <v>21</v>
      </c>
      <c r="AK1077" s="134" t="s">
        <v>3145</v>
      </c>
      <c r="AL1077" s="134" t="s">
        <v>21</v>
      </c>
      <c r="AM1077" s="134" t="b">
        <f>IF(AND(Table3[[#This Row],[Column68]]=TRUE,COUNTBLANK(Table3[[#This Row],[Date 1]:[Date 8]])=8),TRUE,FALSE)</f>
        <v>0</v>
      </c>
      <c r="AN1077" s="134" t="b">
        <f>COUNTIF(Table3[[#This Row],[512]:[51]],"yes")&gt;0</f>
        <v>0</v>
      </c>
      <c r="AO1077" s="45" t="str">
        <f>IF(Table3[[#This Row],[512]]="yes",Table3[[#This Row],[Column1]],"")</f>
        <v/>
      </c>
      <c r="AP1077" s="45" t="str">
        <f>IF(Table3[[#This Row],[250]]="yes",Table3[[#This Row],[Column1.5]],"")</f>
        <v/>
      </c>
      <c r="AQ1077" s="45" t="str">
        <f>IF(Table3[[#This Row],[288]]="yes",Table3[[#This Row],[Column2]],"")</f>
        <v/>
      </c>
      <c r="AR1077" s="45" t="str">
        <f>IF(Table3[[#This Row],[144]]="yes",Table3[[#This Row],[Column3]],"")</f>
        <v/>
      </c>
      <c r="AS1077" s="45" t="str">
        <f>IF(Table3[[#This Row],[26]]="yes",Table3[[#This Row],[Column4]],"")</f>
        <v/>
      </c>
      <c r="AT1077" s="45" t="str">
        <f>IF(Table3[[#This Row],[51]]="yes",Table3[[#This Row],[Column5]],"")</f>
        <v/>
      </c>
      <c r="AU1077" s="29" t="str">
        <f>IF(COUNTBLANK(Table3[[#This Row],[Date 1]:[Date 8]])=7,IF(Table3[[#This Row],[Column9]]&lt;&gt;"",IF(SUM(L1077:S1077)&lt;&gt;0,Table3[[#This Row],[Column9]],""),""),(SUBSTITUTE(TRIM(SUBSTITUTE(AO1077&amp;","&amp;AP1077&amp;","&amp;AQ1077&amp;","&amp;AR1077&amp;","&amp;AS1077&amp;","&amp;AT1077&amp;",",","," "))," ",", ")))</f>
        <v/>
      </c>
      <c r="AV1077" s="35" t="str">
        <f>IF(COUNTBLANK(L1077:AC1077)&lt;&gt;13,IF(Table3[[#This Row],[Comments]]="Please order in multiples of 20. Minimum order of 100.",IF(COUNTBLANK(Table3[[#This Row],[Date 1]:[Order]])=12,"",1),1),IF(OR(F1077="yes",G1077="yes",H1077="yes",I1077="yes",J1077="yes",K1077="yes"="yes"),1,""))</f>
        <v/>
      </c>
    </row>
    <row r="1078" spans="2:48" ht="36" thickBot="1" x14ac:dyDescent="0.4">
      <c r="B1078" s="164">
        <v>2335</v>
      </c>
      <c r="C1078" s="16" t="s">
        <v>3370</v>
      </c>
      <c r="D1078" s="32" t="s">
        <v>1388</v>
      </c>
      <c r="E1078" s="118"/>
      <c r="F1078" s="119" t="s">
        <v>21</v>
      </c>
      <c r="G1078" s="30" t="s">
        <v>21</v>
      </c>
      <c r="H1078" s="30" t="s">
        <v>21</v>
      </c>
      <c r="I1078" s="30" t="s">
        <v>21</v>
      </c>
      <c r="J1078" s="30" t="s">
        <v>128</v>
      </c>
      <c r="K1078" s="30" t="s">
        <v>21</v>
      </c>
      <c r="L1078" s="22"/>
      <c r="M1078" s="20"/>
      <c r="N1078" s="20"/>
      <c r="O1078" s="20"/>
      <c r="P1078" s="20"/>
      <c r="Q1078" s="20"/>
      <c r="R1078" s="20"/>
      <c r="S1078" s="120"/>
      <c r="T1078" s="181" t="str">
        <f>Table3[[#This Row],[Column12]]</f>
        <v>Auto:</v>
      </c>
      <c r="U1078" s="25"/>
      <c r="V1078" s="51" t="str">
        <f>IF(Table3[[#This Row],[TagOrderMethod]]="Ratio:","plants per 1 tag",IF(Table3[[#This Row],[TagOrderMethod]]="tags included","",IF(Table3[[#This Row],[TagOrderMethod]]="Qty:","tags",IF(Table3[[#This Row],[TagOrderMethod]]="Auto:",IF(U1078&lt;&gt;"","tags","")))))</f>
        <v/>
      </c>
      <c r="W1078" s="17">
        <v>50</v>
      </c>
      <c r="X1078" s="17" t="str">
        <f>IF(ISNUMBER(SEARCH("tag",Table3[[#This Row],[Notes]])), "Yes", "No")</f>
        <v>No</v>
      </c>
      <c r="Y1078" s="17" t="str">
        <f>IF(Table3[[#This Row],[Column11]]="yes","tags included","Auto:")</f>
        <v>Auto:</v>
      </c>
      <c r="Z10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Row],[TagOrderMethod]]="Auto:",IF(U1078&gt;0,U1078,IF(COUNTBLANK(L1078:S1078)=8,"",(IF(Table3[[#This Row],[Column11]]&lt;&gt;"no",Table3[[#This Row],[Size]]*(SUM(Table3[[#This Row],[Date 1]:[Date 8]])),"")))),""))),(Table3[[#This Row],[Bundle]])),"")</f>
        <v/>
      </c>
      <c r="AB1078" s="94" t="str">
        <f t="shared" si="17"/>
        <v/>
      </c>
      <c r="AC1078" s="75"/>
      <c r="AD1078" s="42"/>
      <c r="AE1078" s="43"/>
      <c r="AF1078" s="44"/>
      <c r="AG1078" s="134" t="s">
        <v>21</v>
      </c>
      <c r="AH1078" s="134" t="s">
        <v>21</v>
      </c>
      <c r="AI1078" s="134" t="s">
        <v>21</v>
      </c>
      <c r="AJ1078" s="134" t="s">
        <v>21</v>
      </c>
      <c r="AK1078" s="134" t="s">
        <v>3146</v>
      </c>
      <c r="AL1078" s="134" t="s">
        <v>21</v>
      </c>
      <c r="AM1078" s="134" t="b">
        <f>IF(AND(Table3[[#This Row],[Column68]]=TRUE,COUNTBLANK(Table3[[#This Row],[Date 1]:[Date 8]])=8),TRUE,FALSE)</f>
        <v>0</v>
      </c>
      <c r="AN1078" s="134" t="b">
        <f>COUNTIF(Table3[[#This Row],[512]:[51]],"yes")&gt;0</f>
        <v>0</v>
      </c>
      <c r="AO1078" s="45" t="str">
        <f>IF(Table3[[#This Row],[512]]="yes",Table3[[#This Row],[Column1]],"")</f>
        <v/>
      </c>
      <c r="AP1078" s="45" t="str">
        <f>IF(Table3[[#This Row],[250]]="yes",Table3[[#This Row],[Column1.5]],"")</f>
        <v/>
      </c>
      <c r="AQ1078" s="45" t="str">
        <f>IF(Table3[[#This Row],[288]]="yes",Table3[[#This Row],[Column2]],"")</f>
        <v/>
      </c>
      <c r="AR1078" s="45" t="str">
        <f>IF(Table3[[#This Row],[144]]="yes",Table3[[#This Row],[Column3]],"")</f>
        <v/>
      </c>
      <c r="AS1078" s="45" t="str">
        <f>IF(Table3[[#This Row],[26]]="yes",Table3[[#This Row],[Column4]],"")</f>
        <v/>
      </c>
      <c r="AT1078" s="45" t="str">
        <f>IF(Table3[[#This Row],[51]]="yes",Table3[[#This Row],[Column5]],"")</f>
        <v/>
      </c>
      <c r="AU1078" s="29" t="str">
        <f>IF(COUNTBLANK(Table3[[#This Row],[Date 1]:[Date 8]])=7,IF(Table3[[#This Row],[Column9]]&lt;&gt;"",IF(SUM(L1078:S1078)&lt;&gt;0,Table3[[#This Row],[Column9]],""),""),(SUBSTITUTE(TRIM(SUBSTITUTE(AO1078&amp;","&amp;AP1078&amp;","&amp;AQ1078&amp;","&amp;AR1078&amp;","&amp;AS1078&amp;","&amp;AT1078&amp;",",","," "))," ",", ")))</f>
        <v/>
      </c>
      <c r="AV1078" s="35" t="str">
        <f>IF(COUNTBLANK(L1078:AC1078)&lt;&gt;13,IF(Table3[[#This Row],[Comments]]="Please order in multiples of 20. Minimum order of 100.",IF(COUNTBLANK(Table3[[#This Row],[Date 1]:[Order]])=12,"",1),1),IF(OR(F1078="yes",G1078="yes",H1078="yes",I1078="yes",J1078="yes",K1078="yes"="yes"),1,""))</f>
        <v/>
      </c>
    </row>
    <row r="1079" spans="2:48" ht="36" thickBot="1" x14ac:dyDescent="0.4">
      <c r="B1079" s="164">
        <v>2340</v>
      </c>
      <c r="C1079" s="16" t="s">
        <v>3370</v>
      </c>
      <c r="D1079" s="32" t="s">
        <v>1389</v>
      </c>
      <c r="E1079" s="118"/>
      <c r="F1079" s="119" t="s">
        <v>21</v>
      </c>
      <c r="G1079" s="30" t="s">
        <v>21</v>
      </c>
      <c r="H1079" s="30" t="s">
        <v>21</v>
      </c>
      <c r="I1079" s="30" t="s">
        <v>21</v>
      </c>
      <c r="J1079" s="30" t="s">
        <v>128</v>
      </c>
      <c r="K1079" s="30" t="s">
        <v>21</v>
      </c>
      <c r="L1079" s="22"/>
      <c r="M1079" s="20"/>
      <c r="N1079" s="20"/>
      <c r="O1079" s="20"/>
      <c r="P1079" s="20"/>
      <c r="Q1079" s="20"/>
      <c r="R1079" s="20"/>
      <c r="S1079" s="120"/>
      <c r="T1079" s="181" t="str">
        <f>Table3[[#This Row],[Column12]]</f>
        <v>Auto:</v>
      </c>
      <c r="U1079" s="25"/>
      <c r="V1079" s="51" t="str">
        <f>IF(Table3[[#This Row],[TagOrderMethod]]="Ratio:","plants per 1 tag",IF(Table3[[#This Row],[TagOrderMethod]]="tags included","",IF(Table3[[#This Row],[TagOrderMethod]]="Qty:","tags",IF(Table3[[#This Row],[TagOrderMethod]]="Auto:",IF(U1079&lt;&gt;"","tags","")))))</f>
        <v/>
      </c>
      <c r="W1079" s="17">
        <v>50</v>
      </c>
      <c r="X1079" s="17" t="str">
        <f>IF(ISNUMBER(SEARCH("tag",Table3[[#This Row],[Notes]])), "Yes", "No")</f>
        <v>No</v>
      </c>
      <c r="Y1079" s="17" t="str">
        <f>IF(Table3[[#This Row],[Column11]]="yes","tags included","Auto:")</f>
        <v>Auto:</v>
      </c>
      <c r="Z10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Row],[TagOrderMethod]]="Auto:",IF(U1079&gt;0,U1079,IF(COUNTBLANK(L1079:S1079)=8,"",(IF(Table3[[#This Row],[Column11]]&lt;&gt;"no",Table3[[#This Row],[Size]]*(SUM(Table3[[#This Row],[Date 1]:[Date 8]])),"")))),""))),(Table3[[#This Row],[Bundle]])),"")</f>
        <v/>
      </c>
      <c r="AB1079" s="94" t="str">
        <f t="shared" si="17"/>
        <v/>
      </c>
      <c r="AC1079" s="75"/>
      <c r="AD1079" s="42"/>
      <c r="AE1079" s="43"/>
      <c r="AF1079" s="44"/>
      <c r="AG1079" s="134" t="s">
        <v>21</v>
      </c>
      <c r="AH1079" s="134" t="s">
        <v>21</v>
      </c>
      <c r="AI1079" s="134" t="s">
        <v>21</v>
      </c>
      <c r="AJ1079" s="134" t="s">
        <v>21</v>
      </c>
      <c r="AK1079" s="134" t="s">
        <v>2128</v>
      </c>
      <c r="AL1079" s="134" t="s">
        <v>21</v>
      </c>
      <c r="AM1079" s="134" t="b">
        <f>IF(AND(Table3[[#This Row],[Column68]]=TRUE,COUNTBLANK(Table3[[#This Row],[Date 1]:[Date 8]])=8),TRUE,FALSE)</f>
        <v>0</v>
      </c>
      <c r="AN1079" s="134" t="b">
        <f>COUNTIF(Table3[[#This Row],[512]:[51]],"yes")&gt;0</f>
        <v>0</v>
      </c>
      <c r="AO1079" s="45" t="str">
        <f>IF(Table3[[#This Row],[512]]="yes",Table3[[#This Row],[Column1]],"")</f>
        <v/>
      </c>
      <c r="AP1079" s="45" t="str">
        <f>IF(Table3[[#This Row],[250]]="yes",Table3[[#This Row],[Column1.5]],"")</f>
        <v/>
      </c>
      <c r="AQ1079" s="45" t="str">
        <f>IF(Table3[[#This Row],[288]]="yes",Table3[[#This Row],[Column2]],"")</f>
        <v/>
      </c>
      <c r="AR1079" s="45" t="str">
        <f>IF(Table3[[#This Row],[144]]="yes",Table3[[#This Row],[Column3]],"")</f>
        <v/>
      </c>
      <c r="AS1079" s="45" t="str">
        <f>IF(Table3[[#This Row],[26]]="yes",Table3[[#This Row],[Column4]],"")</f>
        <v/>
      </c>
      <c r="AT1079" s="45" t="str">
        <f>IF(Table3[[#This Row],[51]]="yes",Table3[[#This Row],[Column5]],"")</f>
        <v/>
      </c>
      <c r="AU1079" s="29" t="str">
        <f>IF(COUNTBLANK(Table3[[#This Row],[Date 1]:[Date 8]])=7,IF(Table3[[#This Row],[Column9]]&lt;&gt;"",IF(SUM(L1079:S1079)&lt;&gt;0,Table3[[#This Row],[Column9]],""),""),(SUBSTITUTE(TRIM(SUBSTITUTE(AO1079&amp;","&amp;AP1079&amp;","&amp;AQ1079&amp;","&amp;AR1079&amp;","&amp;AS1079&amp;","&amp;AT1079&amp;",",","," "))," ",", ")))</f>
        <v/>
      </c>
      <c r="AV1079" s="35" t="str">
        <f>IF(COUNTBLANK(L1079:AC1079)&lt;&gt;13,IF(Table3[[#This Row],[Comments]]="Please order in multiples of 20. Minimum order of 100.",IF(COUNTBLANK(Table3[[#This Row],[Date 1]:[Order]])=12,"",1),1),IF(OR(F1079="yes",G1079="yes",H1079="yes",I1079="yes",J1079="yes",K1079="yes"="yes"),1,""))</f>
        <v/>
      </c>
    </row>
    <row r="1080" spans="2:48" ht="36" thickBot="1" x14ac:dyDescent="0.4">
      <c r="B1080" s="164">
        <v>2345</v>
      </c>
      <c r="C1080" s="16" t="s">
        <v>3370</v>
      </c>
      <c r="D1080" s="32" t="s">
        <v>1390</v>
      </c>
      <c r="E1080" s="118"/>
      <c r="F1080" s="119" t="s">
        <v>21</v>
      </c>
      <c r="G1080" s="30" t="s">
        <v>21</v>
      </c>
      <c r="H1080" s="30" t="s">
        <v>21</v>
      </c>
      <c r="I1080" s="30" t="s">
        <v>21</v>
      </c>
      <c r="J1080" s="30" t="s">
        <v>128</v>
      </c>
      <c r="K1080" s="30" t="s">
        <v>21</v>
      </c>
      <c r="L1080" s="22"/>
      <c r="M1080" s="20"/>
      <c r="N1080" s="20"/>
      <c r="O1080" s="20"/>
      <c r="P1080" s="20"/>
      <c r="Q1080" s="20"/>
      <c r="R1080" s="20"/>
      <c r="S1080" s="120"/>
      <c r="T1080" s="181" t="str">
        <f>Table3[[#This Row],[Column12]]</f>
        <v>Auto:</v>
      </c>
      <c r="U1080" s="25"/>
      <c r="V1080" s="51" t="str">
        <f>IF(Table3[[#This Row],[TagOrderMethod]]="Ratio:","plants per 1 tag",IF(Table3[[#This Row],[TagOrderMethod]]="tags included","",IF(Table3[[#This Row],[TagOrderMethod]]="Qty:","tags",IF(Table3[[#This Row],[TagOrderMethod]]="Auto:",IF(U1080&lt;&gt;"","tags","")))))</f>
        <v/>
      </c>
      <c r="W1080" s="17">
        <v>50</v>
      </c>
      <c r="X1080" s="17" t="str">
        <f>IF(ISNUMBER(SEARCH("tag",Table3[[#This Row],[Notes]])), "Yes", "No")</f>
        <v>No</v>
      </c>
      <c r="Y1080" s="17" t="str">
        <f>IF(Table3[[#This Row],[Column11]]="yes","tags included","Auto:")</f>
        <v>Auto:</v>
      </c>
      <c r="Z10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Row],[TagOrderMethod]]="Auto:",IF(U1080&gt;0,U1080,IF(COUNTBLANK(L1080:S1080)=8,"",(IF(Table3[[#This Row],[Column11]]&lt;&gt;"no",Table3[[#This Row],[Size]]*(SUM(Table3[[#This Row],[Date 1]:[Date 8]])),"")))),""))),(Table3[[#This Row],[Bundle]])),"")</f>
        <v/>
      </c>
      <c r="AB1080" s="94" t="str">
        <f t="shared" si="17"/>
        <v/>
      </c>
      <c r="AC1080" s="75"/>
      <c r="AD1080" s="42"/>
      <c r="AE1080" s="43"/>
      <c r="AF1080" s="44"/>
      <c r="AG1080" s="134" t="s">
        <v>21</v>
      </c>
      <c r="AH1080" s="134" t="s">
        <v>21</v>
      </c>
      <c r="AI1080" s="134" t="s">
        <v>21</v>
      </c>
      <c r="AJ1080" s="134" t="s">
        <v>21</v>
      </c>
      <c r="AK1080" s="134" t="s">
        <v>5269</v>
      </c>
      <c r="AL1080" s="134" t="s">
        <v>21</v>
      </c>
      <c r="AM1080" s="134" t="b">
        <f>IF(AND(Table3[[#This Row],[Column68]]=TRUE,COUNTBLANK(Table3[[#This Row],[Date 1]:[Date 8]])=8),TRUE,FALSE)</f>
        <v>0</v>
      </c>
      <c r="AN1080" s="134" t="b">
        <f>COUNTIF(Table3[[#This Row],[512]:[51]],"yes")&gt;0</f>
        <v>0</v>
      </c>
      <c r="AO1080" s="45" t="str">
        <f>IF(Table3[[#This Row],[512]]="yes",Table3[[#This Row],[Column1]],"")</f>
        <v/>
      </c>
      <c r="AP1080" s="45" t="str">
        <f>IF(Table3[[#This Row],[250]]="yes",Table3[[#This Row],[Column1.5]],"")</f>
        <v/>
      </c>
      <c r="AQ1080" s="45" t="str">
        <f>IF(Table3[[#This Row],[288]]="yes",Table3[[#This Row],[Column2]],"")</f>
        <v/>
      </c>
      <c r="AR1080" s="45" t="str">
        <f>IF(Table3[[#This Row],[144]]="yes",Table3[[#This Row],[Column3]],"")</f>
        <v/>
      </c>
      <c r="AS1080" s="45" t="str">
        <f>IF(Table3[[#This Row],[26]]="yes",Table3[[#This Row],[Column4]],"")</f>
        <v/>
      </c>
      <c r="AT1080" s="45" t="str">
        <f>IF(Table3[[#This Row],[51]]="yes",Table3[[#This Row],[Column5]],"")</f>
        <v/>
      </c>
      <c r="AU1080" s="29" t="str">
        <f>IF(COUNTBLANK(Table3[[#This Row],[Date 1]:[Date 8]])=7,IF(Table3[[#This Row],[Column9]]&lt;&gt;"",IF(SUM(L1080:S1080)&lt;&gt;0,Table3[[#This Row],[Column9]],""),""),(SUBSTITUTE(TRIM(SUBSTITUTE(AO1080&amp;","&amp;AP1080&amp;","&amp;AQ1080&amp;","&amp;AR1080&amp;","&amp;AS1080&amp;","&amp;AT1080&amp;",",","," "))," ",", ")))</f>
        <v/>
      </c>
      <c r="AV1080" s="35" t="str">
        <f>IF(COUNTBLANK(L1080:AC1080)&lt;&gt;13,IF(Table3[[#This Row],[Comments]]="Please order in multiples of 20. Minimum order of 100.",IF(COUNTBLANK(Table3[[#This Row],[Date 1]:[Order]])=12,"",1),1),IF(OR(F1080="yes",G1080="yes",H1080="yes",I1080="yes",J1080="yes",K1080="yes"="yes"),1,""))</f>
        <v/>
      </c>
    </row>
    <row r="1081" spans="2:48" ht="36" thickBot="1" x14ac:dyDescent="0.4">
      <c r="B1081" s="164">
        <v>2350</v>
      </c>
      <c r="C1081" s="16" t="s">
        <v>3370</v>
      </c>
      <c r="D1081" s="32" t="s">
        <v>1391</v>
      </c>
      <c r="E1081" s="118"/>
      <c r="F1081" s="119" t="s">
        <v>21</v>
      </c>
      <c r="G1081" s="30" t="s">
        <v>21</v>
      </c>
      <c r="H1081" s="30" t="s">
        <v>21</v>
      </c>
      <c r="I1081" s="30" t="s">
        <v>21</v>
      </c>
      <c r="J1081" s="30" t="s">
        <v>128</v>
      </c>
      <c r="K1081" s="30" t="s">
        <v>21</v>
      </c>
      <c r="L1081" s="22"/>
      <c r="M1081" s="20"/>
      <c r="N1081" s="20"/>
      <c r="O1081" s="20"/>
      <c r="P1081" s="20"/>
      <c r="Q1081" s="20"/>
      <c r="R1081" s="20"/>
      <c r="S1081" s="120"/>
      <c r="T1081" s="181" t="str">
        <f>Table3[[#This Row],[Column12]]</f>
        <v>Auto:</v>
      </c>
      <c r="U1081" s="25"/>
      <c r="V1081" s="51" t="str">
        <f>IF(Table3[[#This Row],[TagOrderMethod]]="Ratio:","plants per 1 tag",IF(Table3[[#This Row],[TagOrderMethod]]="tags included","",IF(Table3[[#This Row],[TagOrderMethod]]="Qty:","tags",IF(Table3[[#This Row],[TagOrderMethod]]="Auto:",IF(U1081&lt;&gt;"","tags","")))))</f>
        <v/>
      </c>
      <c r="W1081" s="17">
        <v>50</v>
      </c>
      <c r="X1081" s="17" t="str">
        <f>IF(ISNUMBER(SEARCH("tag",Table3[[#This Row],[Notes]])), "Yes", "No")</f>
        <v>No</v>
      </c>
      <c r="Y1081" s="17" t="str">
        <f>IF(Table3[[#This Row],[Column11]]="yes","tags included","Auto:")</f>
        <v>Auto:</v>
      </c>
      <c r="Z10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Row],[TagOrderMethod]]="Auto:",IF(U1081&gt;0,U1081,IF(COUNTBLANK(L1081:S1081)=8,"",(IF(Table3[[#This Row],[Column11]]&lt;&gt;"no",Table3[[#This Row],[Size]]*(SUM(Table3[[#This Row],[Date 1]:[Date 8]])),"")))),""))),(Table3[[#This Row],[Bundle]])),"")</f>
        <v/>
      </c>
      <c r="AB1081" s="94" t="str">
        <f t="shared" si="17"/>
        <v/>
      </c>
      <c r="AC1081" s="75"/>
      <c r="AD1081" s="42"/>
      <c r="AE1081" s="43"/>
      <c r="AF1081" s="44"/>
      <c r="AG1081" s="134" t="s">
        <v>21</v>
      </c>
      <c r="AH1081" s="134" t="s">
        <v>21</v>
      </c>
      <c r="AI1081" s="134" t="s">
        <v>21</v>
      </c>
      <c r="AJ1081" s="134" t="s">
        <v>21</v>
      </c>
      <c r="AK1081" s="134" t="s">
        <v>5270</v>
      </c>
      <c r="AL1081" s="134" t="s">
        <v>21</v>
      </c>
      <c r="AM1081" s="134" t="b">
        <f>IF(AND(Table3[[#This Row],[Column68]]=TRUE,COUNTBLANK(Table3[[#This Row],[Date 1]:[Date 8]])=8),TRUE,FALSE)</f>
        <v>0</v>
      </c>
      <c r="AN1081" s="134" t="b">
        <f>COUNTIF(Table3[[#This Row],[512]:[51]],"yes")&gt;0</f>
        <v>0</v>
      </c>
      <c r="AO1081" s="45" t="str">
        <f>IF(Table3[[#This Row],[512]]="yes",Table3[[#This Row],[Column1]],"")</f>
        <v/>
      </c>
      <c r="AP1081" s="45" t="str">
        <f>IF(Table3[[#This Row],[250]]="yes",Table3[[#This Row],[Column1.5]],"")</f>
        <v/>
      </c>
      <c r="AQ1081" s="45" t="str">
        <f>IF(Table3[[#This Row],[288]]="yes",Table3[[#This Row],[Column2]],"")</f>
        <v/>
      </c>
      <c r="AR1081" s="45" t="str">
        <f>IF(Table3[[#This Row],[144]]="yes",Table3[[#This Row],[Column3]],"")</f>
        <v/>
      </c>
      <c r="AS1081" s="45" t="str">
        <f>IF(Table3[[#This Row],[26]]="yes",Table3[[#This Row],[Column4]],"")</f>
        <v/>
      </c>
      <c r="AT1081" s="45" t="str">
        <f>IF(Table3[[#This Row],[51]]="yes",Table3[[#This Row],[Column5]],"")</f>
        <v/>
      </c>
      <c r="AU1081" s="29" t="str">
        <f>IF(COUNTBLANK(Table3[[#This Row],[Date 1]:[Date 8]])=7,IF(Table3[[#This Row],[Column9]]&lt;&gt;"",IF(SUM(L1081:S1081)&lt;&gt;0,Table3[[#This Row],[Column9]],""),""),(SUBSTITUTE(TRIM(SUBSTITUTE(AO1081&amp;","&amp;AP1081&amp;","&amp;AQ1081&amp;","&amp;AR1081&amp;","&amp;AS1081&amp;","&amp;AT1081&amp;",",","," "))," ",", ")))</f>
        <v/>
      </c>
      <c r="AV1081" s="35" t="str">
        <f>IF(COUNTBLANK(L1081:AC1081)&lt;&gt;13,IF(Table3[[#This Row],[Comments]]="Please order in multiples of 20. Minimum order of 100.",IF(COUNTBLANK(Table3[[#This Row],[Date 1]:[Order]])=12,"",1),1),IF(OR(F1081="yes",G1081="yes",H1081="yes",I1081="yes",J1081="yes",K1081="yes"="yes"),1,""))</f>
        <v/>
      </c>
    </row>
    <row r="1082" spans="2:48" ht="36" thickBot="1" x14ac:dyDescent="0.4">
      <c r="B1082" s="164">
        <v>2355</v>
      </c>
      <c r="C1082" s="16" t="s">
        <v>3370</v>
      </c>
      <c r="D1082" s="32" t="s">
        <v>1392</v>
      </c>
      <c r="E1082" s="118"/>
      <c r="F1082" s="119" t="s">
        <v>21</v>
      </c>
      <c r="G1082" s="30" t="s">
        <v>21</v>
      </c>
      <c r="H1082" s="30" t="s">
        <v>21</v>
      </c>
      <c r="I1082" s="30" t="s">
        <v>21</v>
      </c>
      <c r="J1082" s="30" t="s">
        <v>128</v>
      </c>
      <c r="K1082" s="30" t="s">
        <v>21</v>
      </c>
      <c r="L1082" s="22"/>
      <c r="M1082" s="20"/>
      <c r="N1082" s="20"/>
      <c r="O1082" s="20"/>
      <c r="P1082" s="20"/>
      <c r="Q1082" s="20"/>
      <c r="R1082" s="20"/>
      <c r="S1082" s="120"/>
      <c r="T1082" s="181" t="str">
        <f>Table3[[#This Row],[Column12]]</f>
        <v>Auto:</v>
      </c>
      <c r="U1082" s="25"/>
      <c r="V1082" s="51" t="str">
        <f>IF(Table3[[#This Row],[TagOrderMethod]]="Ratio:","plants per 1 tag",IF(Table3[[#This Row],[TagOrderMethod]]="tags included","",IF(Table3[[#This Row],[TagOrderMethod]]="Qty:","tags",IF(Table3[[#This Row],[TagOrderMethod]]="Auto:",IF(U1082&lt;&gt;"","tags","")))))</f>
        <v/>
      </c>
      <c r="W1082" s="17">
        <v>50</v>
      </c>
      <c r="X1082" s="17" t="str">
        <f>IF(ISNUMBER(SEARCH("tag",Table3[[#This Row],[Notes]])), "Yes", "No")</f>
        <v>No</v>
      </c>
      <c r="Y1082" s="17" t="str">
        <f>IF(Table3[[#This Row],[Column11]]="yes","tags included","Auto:")</f>
        <v>Auto:</v>
      </c>
      <c r="Z10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Row],[TagOrderMethod]]="Auto:",IF(U1082&gt;0,U1082,IF(COUNTBLANK(L1082:S1082)=8,"",(IF(Table3[[#This Row],[Column11]]&lt;&gt;"no",Table3[[#This Row],[Size]]*(SUM(Table3[[#This Row],[Date 1]:[Date 8]])),"")))),""))),(Table3[[#This Row],[Bundle]])),"")</f>
        <v/>
      </c>
      <c r="AB1082" s="94" t="str">
        <f t="shared" si="17"/>
        <v/>
      </c>
      <c r="AC1082" s="75"/>
      <c r="AD1082" s="42"/>
      <c r="AE1082" s="43"/>
      <c r="AF1082" s="44"/>
      <c r="AG1082" s="134" t="s">
        <v>21</v>
      </c>
      <c r="AH1082" s="134" t="s">
        <v>21</v>
      </c>
      <c r="AI1082" s="134" t="s">
        <v>21</v>
      </c>
      <c r="AJ1082" s="134" t="s">
        <v>21</v>
      </c>
      <c r="AK1082" s="134" t="s">
        <v>5271</v>
      </c>
      <c r="AL1082" s="134" t="s">
        <v>21</v>
      </c>
      <c r="AM1082" s="134" t="b">
        <f>IF(AND(Table3[[#This Row],[Column68]]=TRUE,COUNTBLANK(Table3[[#This Row],[Date 1]:[Date 8]])=8),TRUE,FALSE)</f>
        <v>0</v>
      </c>
      <c r="AN1082" s="134" t="b">
        <f>COUNTIF(Table3[[#This Row],[512]:[51]],"yes")&gt;0</f>
        <v>0</v>
      </c>
      <c r="AO1082" s="45" t="str">
        <f>IF(Table3[[#This Row],[512]]="yes",Table3[[#This Row],[Column1]],"")</f>
        <v/>
      </c>
      <c r="AP1082" s="45" t="str">
        <f>IF(Table3[[#This Row],[250]]="yes",Table3[[#This Row],[Column1.5]],"")</f>
        <v/>
      </c>
      <c r="AQ1082" s="45" t="str">
        <f>IF(Table3[[#This Row],[288]]="yes",Table3[[#This Row],[Column2]],"")</f>
        <v/>
      </c>
      <c r="AR1082" s="45" t="str">
        <f>IF(Table3[[#This Row],[144]]="yes",Table3[[#This Row],[Column3]],"")</f>
        <v/>
      </c>
      <c r="AS1082" s="45" t="str">
        <f>IF(Table3[[#This Row],[26]]="yes",Table3[[#This Row],[Column4]],"")</f>
        <v/>
      </c>
      <c r="AT1082" s="45" t="str">
        <f>IF(Table3[[#This Row],[51]]="yes",Table3[[#This Row],[Column5]],"")</f>
        <v/>
      </c>
      <c r="AU1082" s="29" t="str">
        <f>IF(COUNTBLANK(Table3[[#This Row],[Date 1]:[Date 8]])=7,IF(Table3[[#This Row],[Column9]]&lt;&gt;"",IF(SUM(L1082:S1082)&lt;&gt;0,Table3[[#This Row],[Column9]],""),""),(SUBSTITUTE(TRIM(SUBSTITUTE(AO1082&amp;","&amp;AP1082&amp;","&amp;AQ1082&amp;","&amp;AR1082&amp;","&amp;AS1082&amp;","&amp;AT1082&amp;",",","," "))," ",", ")))</f>
        <v/>
      </c>
      <c r="AV1082" s="35" t="str">
        <f>IF(COUNTBLANK(L1082:AC1082)&lt;&gt;13,IF(Table3[[#This Row],[Comments]]="Please order in multiples of 20. Minimum order of 100.",IF(COUNTBLANK(Table3[[#This Row],[Date 1]:[Order]])=12,"",1),1),IF(OR(F1082="yes",G1082="yes",H1082="yes",I1082="yes",J1082="yes",K1082="yes"="yes"),1,""))</f>
        <v/>
      </c>
    </row>
    <row r="1083" spans="2:48" ht="36" thickBot="1" x14ac:dyDescent="0.4">
      <c r="B1083" s="164">
        <v>2360</v>
      </c>
      <c r="C1083" s="16" t="s">
        <v>3370</v>
      </c>
      <c r="D1083" s="32" t="s">
        <v>1393</v>
      </c>
      <c r="E1083" s="118"/>
      <c r="F1083" s="119" t="s">
        <v>21</v>
      </c>
      <c r="G1083" s="30" t="s">
        <v>21</v>
      </c>
      <c r="H1083" s="30" t="s">
        <v>21</v>
      </c>
      <c r="I1083" s="30" t="s">
        <v>21</v>
      </c>
      <c r="J1083" s="30" t="s">
        <v>128</v>
      </c>
      <c r="K1083" s="30" t="s">
        <v>21</v>
      </c>
      <c r="L1083" s="22"/>
      <c r="M1083" s="20"/>
      <c r="N1083" s="20"/>
      <c r="O1083" s="20"/>
      <c r="P1083" s="20"/>
      <c r="Q1083" s="20"/>
      <c r="R1083" s="20"/>
      <c r="S1083" s="120"/>
      <c r="T1083" s="181" t="str">
        <f>Table3[[#This Row],[Column12]]</f>
        <v>Auto:</v>
      </c>
      <c r="U1083" s="25"/>
      <c r="V1083" s="51" t="str">
        <f>IF(Table3[[#This Row],[TagOrderMethod]]="Ratio:","plants per 1 tag",IF(Table3[[#This Row],[TagOrderMethod]]="tags included","",IF(Table3[[#This Row],[TagOrderMethod]]="Qty:","tags",IF(Table3[[#This Row],[TagOrderMethod]]="Auto:",IF(U1083&lt;&gt;"","tags","")))))</f>
        <v/>
      </c>
      <c r="W1083" s="17">
        <v>50</v>
      </c>
      <c r="X1083" s="17" t="str">
        <f>IF(ISNUMBER(SEARCH("tag",Table3[[#This Row],[Notes]])), "Yes", "No")</f>
        <v>No</v>
      </c>
      <c r="Y1083" s="17" t="str">
        <f>IF(Table3[[#This Row],[Column11]]="yes","tags included","Auto:")</f>
        <v>Auto:</v>
      </c>
      <c r="Z10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Row],[TagOrderMethod]]="Auto:",IF(U1083&gt;0,U1083,IF(COUNTBLANK(L1083:S1083)=8,"",(IF(Table3[[#This Row],[Column11]]&lt;&gt;"no",Table3[[#This Row],[Size]]*(SUM(Table3[[#This Row],[Date 1]:[Date 8]])),"")))),""))),(Table3[[#This Row],[Bundle]])),"")</f>
        <v/>
      </c>
      <c r="AB1083" s="94" t="str">
        <f t="shared" si="17"/>
        <v/>
      </c>
      <c r="AC1083" s="75"/>
      <c r="AD1083" s="42"/>
      <c r="AE1083" s="43"/>
      <c r="AF1083" s="44"/>
      <c r="AG1083" s="134" t="s">
        <v>21</v>
      </c>
      <c r="AH1083" s="134" t="s">
        <v>21</v>
      </c>
      <c r="AI1083" s="134" t="s">
        <v>21</v>
      </c>
      <c r="AJ1083" s="134" t="s">
        <v>21</v>
      </c>
      <c r="AK1083" s="134" t="s">
        <v>3147</v>
      </c>
      <c r="AL1083" s="134" t="s">
        <v>21</v>
      </c>
      <c r="AM1083" s="134" t="b">
        <f>IF(AND(Table3[[#This Row],[Column68]]=TRUE,COUNTBLANK(Table3[[#This Row],[Date 1]:[Date 8]])=8),TRUE,FALSE)</f>
        <v>0</v>
      </c>
      <c r="AN1083" s="134" t="b">
        <f>COUNTIF(Table3[[#This Row],[512]:[51]],"yes")&gt;0</f>
        <v>0</v>
      </c>
      <c r="AO1083" s="45" t="str">
        <f>IF(Table3[[#This Row],[512]]="yes",Table3[[#This Row],[Column1]],"")</f>
        <v/>
      </c>
      <c r="AP1083" s="45" t="str">
        <f>IF(Table3[[#This Row],[250]]="yes",Table3[[#This Row],[Column1.5]],"")</f>
        <v/>
      </c>
      <c r="AQ1083" s="45" t="str">
        <f>IF(Table3[[#This Row],[288]]="yes",Table3[[#This Row],[Column2]],"")</f>
        <v/>
      </c>
      <c r="AR1083" s="45" t="str">
        <f>IF(Table3[[#This Row],[144]]="yes",Table3[[#This Row],[Column3]],"")</f>
        <v/>
      </c>
      <c r="AS1083" s="45" t="str">
        <f>IF(Table3[[#This Row],[26]]="yes",Table3[[#This Row],[Column4]],"")</f>
        <v/>
      </c>
      <c r="AT1083" s="45" t="str">
        <f>IF(Table3[[#This Row],[51]]="yes",Table3[[#This Row],[Column5]],"")</f>
        <v/>
      </c>
      <c r="AU1083" s="29" t="str">
        <f>IF(COUNTBLANK(Table3[[#This Row],[Date 1]:[Date 8]])=7,IF(Table3[[#This Row],[Column9]]&lt;&gt;"",IF(SUM(L1083:S1083)&lt;&gt;0,Table3[[#This Row],[Column9]],""),""),(SUBSTITUTE(TRIM(SUBSTITUTE(AO1083&amp;","&amp;AP1083&amp;","&amp;AQ1083&amp;","&amp;AR1083&amp;","&amp;AS1083&amp;","&amp;AT1083&amp;",",","," "))," ",", ")))</f>
        <v/>
      </c>
      <c r="AV1083" s="35" t="str">
        <f>IF(COUNTBLANK(L1083:AC1083)&lt;&gt;13,IF(Table3[[#This Row],[Comments]]="Please order in multiples of 20. Minimum order of 100.",IF(COUNTBLANK(Table3[[#This Row],[Date 1]:[Order]])=12,"",1),1),IF(OR(F1083="yes",G1083="yes",H1083="yes",I1083="yes",J1083="yes",K1083="yes"="yes"),1,""))</f>
        <v/>
      </c>
    </row>
    <row r="1084" spans="2:48" ht="36" thickBot="1" x14ac:dyDescent="0.4">
      <c r="B1084" s="164">
        <v>2365</v>
      </c>
      <c r="C1084" s="16" t="s">
        <v>3370</v>
      </c>
      <c r="D1084" s="32" t="s">
        <v>1658</v>
      </c>
      <c r="E1084" s="118"/>
      <c r="F1084" s="119" t="s">
        <v>21</v>
      </c>
      <c r="G1084" s="30" t="s">
        <v>21</v>
      </c>
      <c r="H1084" s="30" t="s">
        <v>21</v>
      </c>
      <c r="I1084" s="30" t="s">
        <v>21</v>
      </c>
      <c r="J1084" s="30" t="s">
        <v>128</v>
      </c>
      <c r="K1084" s="30" t="s">
        <v>21</v>
      </c>
      <c r="L1084" s="22"/>
      <c r="M1084" s="20"/>
      <c r="N1084" s="20"/>
      <c r="O1084" s="20"/>
      <c r="P1084" s="20"/>
      <c r="Q1084" s="20"/>
      <c r="R1084" s="20"/>
      <c r="S1084" s="120"/>
      <c r="T1084" s="181" t="str">
        <f>Table3[[#This Row],[Column12]]</f>
        <v>Auto:</v>
      </c>
      <c r="U1084" s="25"/>
      <c r="V1084" s="51" t="str">
        <f>IF(Table3[[#This Row],[TagOrderMethod]]="Ratio:","plants per 1 tag",IF(Table3[[#This Row],[TagOrderMethod]]="tags included","",IF(Table3[[#This Row],[TagOrderMethod]]="Qty:","tags",IF(Table3[[#This Row],[TagOrderMethod]]="Auto:",IF(U1084&lt;&gt;"","tags","")))))</f>
        <v/>
      </c>
      <c r="W1084" s="17">
        <v>50</v>
      </c>
      <c r="X1084" s="17" t="str">
        <f>IF(ISNUMBER(SEARCH("tag",Table3[[#This Row],[Notes]])), "Yes", "No")</f>
        <v>No</v>
      </c>
      <c r="Y1084" s="17" t="str">
        <f>IF(Table3[[#This Row],[Column11]]="yes","tags included","Auto:")</f>
        <v>Auto:</v>
      </c>
      <c r="Z10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Row],[TagOrderMethod]]="Auto:",IF(U1084&gt;0,U1084,IF(COUNTBLANK(L1084:S1084)=8,"",(IF(Table3[[#This Row],[Column11]]&lt;&gt;"no",Table3[[#This Row],[Size]]*(SUM(Table3[[#This Row],[Date 1]:[Date 8]])),"")))),""))),(Table3[[#This Row],[Bundle]])),"")</f>
        <v/>
      </c>
      <c r="AB1084" s="94" t="str">
        <f t="shared" si="17"/>
        <v/>
      </c>
      <c r="AC1084" s="75"/>
      <c r="AD1084" s="42"/>
      <c r="AE1084" s="43"/>
      <c r="AF1084" s="44"/>
      <c r="AG1084" s="134" t="s">
        <v>21</v>
      </c>
      <c r="AH1084" s="134" t="s">
        <v>21</v>
      </c>
      <c r="AI1084" s="134" t="s">
        <v>21</v>
      </c>
      <c r="AJ1084" s="134" t="s">
        <v>21</v>
      </c>
      <c r="AK1084" s="134" t="s">
        <v>3148</v>
      </c>
      <c r="AL1084" s="134" t="s">
        <v>21</v>
      </c>
      <c r="AM1084" s="134" t="b">
        <f>IF(AND(Table3[[#This Row],[Column68]]=TRUE,COUNTBLANK(Table3[[#This Row],[Date 1]:[Date 8]])=8),TRUE,FALSE)</f>
        <v>0</v>
      </c>
      <c r="AN1084" s="134" t="b">
        <f>COUNTIF(Table3[[#This Row],[512]:[51]],"yes")&gt;0</f>
        <v>0</v>
      </c>
      <c r="AO1084" s="45" t="str">
        <f>IF(Table3[[#This Row],[512]]="yes",Table3[[#This Row],[Column1]],"")</f>
        <v/>
      </c>
      <c r="AP1084" s="45" t="str">
        <f>IF(Table3[[#This Row],[250]]="yes",Table3[[#This Row],[Column1.5]],"")</f>
        <v/>
      </c>
      <c r="AQ1084" s="45" t="str">
        <f>IF(Table3[[#This Row],[288]]="yes",Table3[[#This Row],[Column2]],"")</f>
        <v/>
      </c>
      <c r="AR1084" s="45" t="str">
        <f>IF(Table3[[#This Row],[144]]="yes",Table3[[#This Row],[Column3]],"")</f>
        <v/>
      </c>
      <c r="AS1084" s="45" t="str">
        <f>IF(Table3[[#This Row],[26]]="yes",Table3[[#This Row],[Column4]],"")</f>
        <v/>
      </c>
      <c r="AT1084" s="45" t="str">
        <f>IF(Table3[[#This Row],[51]]="yes",Table3[[#This Row],[Column5]],"")</f>
        <v/>
      </c>
      <c r="AU1084" s="29" t="str">
        <f>IF(COUNTBLANK(Table3[[#This Row],[Date 1]:[Date 8]])=7,IF(Table3[[#This Row],[Column9]]&lt;&gt;"",IF(SUM(L1084:S1084)&lt;&gt;0,Table3[[#This Row],[Column9]],""),""),(SUBSTITUTE(TRIM(SUBSTITUTE(AO1084&amp;","&amp;AP1084&amp;","&amp;AQ1084&amp;","&amp;AR1084&amp;","&amp;AS1084&amp;","&amp;AT1084&amp;",",","," "))," ",", ")))</f>
        <v/>
      </c>
      <c r="AV1084" s="35" t="str">
        <f>IF(COUNTBLANK(L1084:AC1084)&lt;&gt;13,IF(Table3[[#This Row],[Comments]]="Please order in multiples of 20. Minimum order of 100.",IF(COUNTBLANK(Table3[[#This Row],[Date 1]:[Order]])=12,"",1),1),IF(OR(F1084="yes",G1084="yes",H1084="yes",I1084="yes",J1084="yes",K1084="yes"="yes"),1,""))</f>
        <v/>
      </c>
    </row>
    <row r="1085" spans="2:48" ht="36" thickBot="1" x14ac:dyDescent="0.4">
      <c r="B1085" s="164">
        <v>2370</v>
      </c>
      <c r="C1085" s="16" t="s">
        <v>3370</v>
      </c>
      <c r="D1085" s="32" t="s">
        <v>1394</v>
      </c>
      <c r="E1085" s="118"/>
      <c r="F1085" s="119" t="s">
        <v>21</v>
      </c>
      <c r="G1085" s="30" t="s">
        <v>21</v>
      </c>
      <c r="H1085" s="30" t="s">
        <v>21</v>
      </c>
      <c r="I1085" s="30" t="s">
        <v>21</v>
      </c>
      <c r="J1085" s="30" t="s">
        <v>128</v>
      </c>
      <c r="K1085" s="30" t="s">
        <v>21</v>
      </c>
      <c r="L1085" s="22"/>
      <c r="M1085" s="20"/>
      <c r="N1085" s="20"/>
      <c r="O1085" s="20"/>
      <c r="P1085" s="20"/>
      <c r="Q1085" s="20"/>
      <c r="R1085" s="20"/>
      <c r="S1085" s="120"/>
      <c r="T1085" s="181" t="str">
        <f>Table3[[#This Row],[Column12]]</f>
        <v>Auto:</v>
      </c>
      <c r="U1085" s="25"/>
      <c r="V1085" s="51" t="str">
        <f>IF(Table3[[#This Row],[TagOrderMethod]]="Ratio:","plants per 1 tag",IF(Table3[[#This Row],[TagOrderMethod]]="tags included","",IF(Table3[[#This Row],[TagOrderMethod]]="Qty:","tags",IF(Table3[[#This Row],[TagOrderMethod]]="Auto:",IF(U1085&lt;&gt;"","tags","")))))</f>
        <v/>
      </c>
      <c r="W1085" s="17">
        <v>50</v>
      </c>
      <c r="X1085" s="17" t="str">
        <f>IF(ISNUMBER(SEARCH("tag",Table3[[#This Row],[Notes]])), "Yes", "No")</f>
        <v>No</v>
      </c>
      <c r="Y1085" s="17" t="str">
        <f>IF(Table3[[#This Row],[Column11]]="yes","tags included","Auto:")</f>
        <v>Auto:</v>
      </c>
      <c r="Z10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Row],[TagOrderMethod]]="Auto:",IF(U1085&gt;0,U1085,IF(COUNTBLANK(L1085:S1085)=8,"",(IF(Table3[[#This Row],[Column11]]&lt;&gt;"no",Table3[[#This Row],[Size]]*(SUM(Table3[[#This Row],[Date 1]:[Date 8]])),"")))),""))),(Table3[[#This Row],[Bundle]])),"")</f>
        <v/>
      </c>
      <c r="AB1085" s="94" t="str">
        <f t="shared" si="17"/>
        <v/>
      </c>
      <c r="AC1085" s="75"/>
      <c r="AD1085" s="42"/>
      <c r="AE1085" s="43"/>
      <c r="AF1085" s="44"/>
      <c r="AG1085" s="134" t="s">
        <v>21</v>
      </c>
      <c r="AH1085" s="134" t="s">
        <v>21</v>
      </c>
      <c r="AI1085" s="134" t="s">
        <v>21</v>
      </c>
      <c r="AJ1085" s="134" t="s">
        <v>21</v>
      </c>
      <c r="AK1085" s="134" t="s">
        <v>3149</v>
      </c>
      <c r="AL1085" s="134" t="s">
        <v>21</v>
      </c>
      <c r="AM1085" s="134" t="b">
        <f>IF(AND(Table3[[#This Row],[Column68]]=TRUE,COUNTBLANK(Table3[[#This Row],[Date 1]:[Date 8]])=8),TRUE,FALSE)</f>
        <v>0</v>
      </c>
      <c r="AN1085" s="134" t="b">
        <f>COUNTIF(Table3[[#This Row],[512]:[51]],"yes")&gt;0</f>
        <v>0</v>
      </c>
      <c r="AO1085" s="45" t="str">
        <f>IF(Table3[[#This Row],[512]]="yes",Table3[[#This Row],[Column1]],"")</f>
        <v/>
      </c>
      <c r="AP1085" s="45" t="str">
        <f>IF(Table3[[#This Row],[250]]="yes",Table3[[#This Row],[Column1.5]],"")</f>
        <v/>
      </c>
      <c r="AQ1085" s="45" t="str">
        <f>IF(Table3[[#This Row],[288]]="yes",Table3[[#This Row],[Column2]],"")</f>
        <v/>
      </c>
      <c r="AR1085" s="45" t="str">
        <f>IF(Table3[[#This Row],[144]]="yes",Table3[[#This Row],[Column3]],"")</f>
        <v/>
      </c>
      <c r="AS1085" s="45" t="str">
        <f>IF(Table3[[#This Row],[26]]="yes",Table3[[#This Row],[Column4]],"")</f>
        <v/>
      </c>
      <c r="AT1085" s="45" t="str">
        <f>IF(Table3[[#This Row],[51]]="yes",Table3[[#This Row],[Column5]],"")</f>
        <v/>
      </c>
      <c r="AU1085" s="29" t="str">
        <f>IF(COUNTBLANK(Table3[[#This Row],[Date 1]:[Date 8]])=7,IF(Table3[[#This Row],[Column9]]&lt;&gt;"",IF(SUM(L1085:S1085)&lt;&gt;0,Table3[[#This Row],[Column9]],""),""),(SUBSTITUTE(TRIM(SUBSTITUTE(AO1085&amp;","&amp;AP1085&amp;","&amp;AQ1085&amp;","&amp;AR1085&amp;","&amp;AS1085&amp;","&amp;AT1085&amp;",",","," "))," ",", ")))</f>
        <v/>
      </c>
      <c r="AV1085" s="35" t="str">
        <f>IF(COUNTBLANK(L1085:AC1085)&lt;&gt;13,IF(Table3[[#This Row],[Comments]]="Please order in multiples of 20. Minimum order of 100.",IF(COUNTBLANK(Table3[[#This Row],[Date 1]:[Order]])=12,"",1),1),IF(OR(F1085="yes",G1085="yes",H1085="yes",I1085="yes",J1085="yes",K1085="yes"="yes"),1,""))</f>
        <v/>
      </c>
    </row>
    <row r="1086" spans="2:48" ht="36" thickBot="1" x14ac:dyDescent="0.4">
      <c r="B1086" s="164">
        <v>2375</v>
      </c>
      <c r="C1086" s="16" t="s">
        <v>3370</v>
      </c>
      <c r="D1086" s="32" t="s">
        <v>1395</v>
      </c>
      <c r="E1086" s="118"/>
      <c r="F1086" s="119" t="s">
        <v>21</v>
      </c>
      <c r="G1086" s="30" t="s">
        <v>21</v>
      </c>
      <c r="H1086" s="30" t="s">
        <v>21</v>
      </c>
      <c r="I1086" s="30" t="s">
        <v>21</v>
      </c>
      <c r="J1086" s="30" t="s">
        <v>128</v>
      </c>
      <c r="K1086" s="30" t="s">
        <v>21</v>
      </c>
      <c r="L1086" s="22"/>
      <c r="M1086" s="20"/>
      <c r="N1086" s="20"/>
      <c r="O1086" s="20"/>
      <c r="P1086" s="20"/>
      <c r="Q1086" s="20"/>
      <c r="R1086" s="20"/>
      <c r="S1086" s="120"/>
      <c r="T1086" s="181" t="str">
        <f>Table3[[#This Row],[Column12]]</f>
        <v>Auto:</v>
      </c>
      <c r="U1086" s="25"/>
      <c r="V1086" s="51" t="str">
        <f>IF(Table3[[#This Row],[TagOrderMethod]]="Ratio:","plants per 1 tag",IF(Table3[[#This Row],[TagOrderMethod]]="tags included","",IF(Table3[[#This Row],[TagOrderMethod]]="Qty:","tags",IF(Table3[[#This Row],[TagOrderMethod]]="Auto:",IF(U1086&lt;&gt;"","tags","")))))</f>
        <v/>
      </c>
      <c r="W1086" s="17">
        <v>50</v>
      </c>
      <c r="X1086" s="17" t="str">
        <f>IF(ISNUMBER(SEARCH("tag",Table3[[#This Row],[Notes]])), "Yes", "No")</f>
        <v>No</v>
      </c>
      <c r="Y1086" s="17" t="str">
        <f>IF(Table3[[#This Row],[Column11]]="yes","tags included","Auto:")</f>
        <v>Auto:</v>
      </c>
      <c r="Z10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Row],[TagOrderMethod]]="Auto:",IF(U1086&gt;0,U1086,IF(COUNTBLANK(L1086:S1086)=8,"",(IF(Table3[[#This Row],[Column11]]&lt;&gt;"no",Table3[[#This Row],[Size]]*(SUM(Table3[[#This Row],[Date 1]:[Date 8]])),"")))),""))),(Table3[[#This Row],[Bundle]])),"")</f>
        <v/>
      </c>
      <c r="AB1086" s="94" t="str">
        <f t="shared" si="17"/>
        <v/>
      </c>
      <c r="AC1086" s="75"/>
      <c r="AD1086" s="42"/>
      <c r="AE1086" s="43"/>
      <c r="AF1086" s="44"/>
      <c r="AG1086" s="134" t="s">
        <v>21</v>
      </c>
      <c r="AH1086" s="134" t="s">
        <v>21</v>
      </c>
      <c r="AI1086" s="134" t="s">
        <v>21</v>
      </c>
      <c r="AJ1086" s="134" t="s">
        <v>21</v>
      </c>
      <c r="AK1086" s="134" t="s">
        <v>3150</v>
      </c>
      <c r="AL1086" s="134" t="s">
        <v>21</v>
      </c>
      <c r="AM1086" s="134" t="b">
        <f>IF(AND(Table3[[#This Row],[Column68]]=TRUE,COUNTBLANK(Table3[[#This Row],[Date 1]:[Date 8]])=8),TRUE,FALSE)</f>
        <v>0</v>
      </c>
      <c r="AN1086" s="134" t="b">
        <f>COUNTIF(Table3[[#This Row],[512]:[51]],"yes")&gt;0</f>
        <v>0</v>
      </c>
      <c r="AO1086" s="45" t="str">
        <f>IF(Table3[[#This Row],[512]]="yes",Table3[[#This Row],[Column1]],"")</f>
        <v/>
      </c>
      <c r="AP1086" s="45" t="str">
        <f>IF(Table3[[#This Row],[250]]="yes",Table3[[#This Row],[Column1.5]],"")</f>
        <v/>
      </c>
      <c r="AQ1086" s="45" t="str">
        <f>IF(Table3[[#This Row],[288]]="yes",Table3[[#This Row],[Column2]],"")</f>
        <v/>
      </c>
      <c r="AR1086" s="45" t="str">
        <f>IF(Table3[[#This Row],[144]]="yes",Table3[[#This Row],[Column3]],"")</f>
        <v/>
      </c>
      <c r="AS1086" s="45" t="str">
        <f>IF(Table3[[#This Row],[26]]="yes",Table3[[#This Row],[Column4]],"")</f>
        <v/>
      </c>
      <c r="AT1086" s="45" t="str">
        <f>IF(Table3[[#This Row],[51]]="yes",Table3[[#This Row],[Column5]],"")</f>
        <v/>
      </c>
      <c r="AU1086" s="29" t="str">
        <f>IF(COUNTBLANK(Table3[[#This Row],[Date 1]:[Date 8]])=7,IF(Table3[[#This Row],[Column9]]&lt;&gt;"",IF(SUM(L1086:S1086)&lt;&gt;0,Table3[[#This Row],[Column9]],""),""),(SUBSTITUTE(TRIM(SUBSTITUTE(AO1086&amp;","&amp;AP1086&amp;","&amp;AQ1086&amp;","&amp;AR1086&amp;","&amp;AS1086&amp;","&amp;AT1086&amp;",",","," "))," ",", ")))</f>
        <v/>
      </c>
      <c r="AV1086" s="35" t="str">
        <f>IF(COUNTBLANK(L1086:AC1086)&lt;&gt;13,IF(Table3[[#This Row],[Comments]]="Please order in multiples of 20. Minimum order of 100.",IF(COUNTBLANK(Table3[[#This Row],[Date 1]:[Order]])=12,"",1),1),IF(OR(F1086="yes",G1086="yes",H1086="yes",I1086="yes",J1086="yes",K1086="yes"="yes"),1,""))</f>
        <v/>
      </c>
    </row>
    <row r="1087" spans="2:48" ht="36" thickBot="1" x14ac:dyDescent="0.4">
      <c r="B1087" s="164">
        <v>2380</v>
      </c>
      <c r="C1087" s="16" t="s">
        <v>3370</v>
      </c>
      <c r="D1087" s="32" t="s">
        <v>1396</v>
      </c>
      <c r="E1087" s="118"/>
      <c r="F1087" s="119" t="s">
        <v>21</v>
      </c>
      <c r="G1087" s="30" t="s">
        <v>21</v>
      </c>
      <c r="H1087" s="30" t="s">
        <v>21</v>
      </c>
      <c r="I1087" s="30" t="s">
        <v>21</v>
      </c>
      <c r="J1087" s="30" t="s">
        <v>128</v>
      </c>
      <c r="K1087" s="30" t="s">
        <v>21</v>
      </c>
      <c r="L1087" s="22"/>
      <c r="M1087" s="20"/>
      <c r="N1087" s="20"/>
      <c r="O1087" s="20"/>
      <c r="P1087" s="20"/>
      <c r="Q1087" s="20"/>
      <c r="R1087" s="20"/>
      <c r="S1087" s="120"/>
      <c r="T1087" s="181" t="str">
        <f>Table3[[#This Row],[Column12]]</f>
        <v>Auto:</v>
      </c>
      <c r="U1087" s="25"/>
      <c r="V1087" s="51" t="str">
        <f>IF(Table3[[#This Row],[TagOrderMethod]]="Ratio:","plants per 1 tag",IF(Table3[[#This Row],[TagOrderMethod]]="tags included","",IF(Table3[[#This Row],[TagOrderMethod]]="Qty:","tags",IF(Table3[[#This Row],[TagOrderMethod]]="Auto:",IF(U1087&lt;&gt;"","tags","")))))</f>
        <v/>
      </c>
      <c r="W1087" s="17">
        <v>50</v>
      </c>
      <c r="X1087" s="17" t="str">
        <f>IF(ISNUMBER(SEARCH("tag",Table3[[#This Row],[Notes]])), "Yes", "No")</f>
        <v>No</v>
      </c>
      <c r="Y1087" s="17" t="str">
        <f>IF(Table3[[#This Row],[Column11]]="yes","tags included","Auto:")</f>
        <v>Auto:</v>
      </c>
      <c r="Z10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Row],[TagOrderMethod]]="Auto:",IF(U1087&gt;0,U1087,IF(COUNTBLANK(L1087:S1087)=8,"",(IF(Table3[[#This Row],[Column11]]&lt;&gt;"no",Table3[[#This Row],[Size]]*(SUM(Table3[[#This Row],[Date 1]:[Date 8]])),"")))),""))),(Table3[[#This Row],[Bundle]])),"")</f>
        <v/>
      </c>
      <c r="AB1087" s="94" t="str">
        <f t="shared" si="17"/>
        <v/>
      </c>
      <c r="AC1087" s="75"/>
      <c r="AD1087" s="42"/>
      <c r="AE1087" s="43"/>
      <c r="AF1087" s="44"/>
      <c r="AG1087" s="134" t="s">
        <v>21</v>
      </c>
      <c r="AH1087" s="134" t="s">
        <v>21</v>
      </c>
      <c r="AI1087" s="134" t="s">
        <v>21</v>
      </c>
      <c r="AJ1087" s="134" t="s">
        <v>21</v>
      </c>
      <c r="AK1087" s="134" t="s">
        <v>3151</v>
      </c>
      <c r="AL1087" s="134" t="s">
        <v>21</v>
      </c>
      <c r="AM1087" s="134" t="b">
        <f>IF(AND(Table3[[#This Row],[Column68]]=TRUE,COUNTBLANK(Table3[[#This Row],[Date 1]:[Date 8]])=8),TRUE,FALSE)</f>
        <v>0</v>
      </c>
      <c r="AN1087" s="134" t="b">
        <f>COUNTIF(Table3[[#This Row],[512]:[51]],"yes")&gt;0</f>
        <v>0</v>
      </c>
      <c r="AO1087" s="45" t="str">
        <f>IF(Table3[[#This Row],[512]]="yes",Table3[[#This Row],[Column1]],"")</f>
        <v/>
      </c>
      <c r="AP1087" s="45" t="str">
        <f>IF(Table3[[#This Row],[250]]="yes",Table3[[#This Row],[Column1.5]],"")</f>
        <v/>
      </c>
      <c r="AQ1087" s="45" t="str">
        <f>IF(Table3[[#This Row],[288]]="yes",Table3[[#This Row],[Column2]],"")</f>
        <v/>
      </c>
      <c r="AR1087" s="45" t="str">
        <f>IF(Table3[[#This Row],[144]]="yes",Table3[[#This Row],[Column3]],"")</f>
        <v/>
      </c>
      <c r="AS1087" s="45" t="str">
        <f>IF(Table3[[#This Row],[26]]="yes",Table3[[#This Row],[Column4]],"")</f>
        <v/>
      </c>
      <c r="AT1087" s="45" t="str">
        <f>IF(Table3[[#This Row],[51]]="yes",Table3[[#This Row],[Column5]],"")</f>
        <v/>
      </c>
      <c r="AU1087" s="29" t="str">
        <f>IF(COUNTBLANK(Table3[[#This Row],[Date 1]:[Date 8]])=7,IF(Table3[[#This Row],[Column9]]&lt;&gt;"",IF(SUM(L1087:S1087)&lt;&gt;0,Table3[[#This Row],[Column9]],""),""),(SUBSTITUTE(TRIM(SUBSTITUTE(AO1087&amp;","&amp;AP1087&amp;","&amp;AQ1087&amp;","&amp;AR1087&amp;","&amp;AS1087&amp;","&amp;AT1087&amp;",",","," "))," ",", ")))</f>
        <v/>
      </c>
      <c r="AV1087" s="35" t="str">
        <f>IF(COUNTBLANK(L1087:AC1087)&lt;&gt;13,IF(Table3[[#This Row],[Comments]]="Please order in multiples of 20. Minimum order of 100.",IF(COUNTBLANK(Table3[[#This Row],[Date 1]:[Order]])=12,"",1),1),IF(OR(F1087="yes",G1087="yes",H1087="yes",I1087="yes",J1087="yes",K1087="yes"="yes"),1,""))</f>
        <v/>
      </c>
    </row>
    <row r="1088" spans="2:48" ht="36" thickBot="1" x14ac:dyDescent="0.4">
      <c r="B1088" s="164">
        <v>2385</v>
      </c>
      <c r="C1088" s="16" t="s">
        <v>3370</v>
      </c>
      <c r="D1088" s="32" t="s">
        <v>2413</v>
      </c>
      <c r="E1088" s="118"/>
      <c r="F1088" s="119" t="s">
        <v>21</v>
      </c>
      <c r="G1088" s="30" t="s">
        <v>21</v>
      </c>
      <c r="H1088" s="30" t="s">
        <v>21</v>
      </c>
      <c r="I1088" s="30" t="s">
        <v>21</v>
      </c>
      <c r="J1088" s="30" t="s">
        <v>128</v>
      </c>
      <c r="K1088" s="30" t="s">
        <v>21</v>
      </c>
      <c r="L1088" s="22"/>
      <c r="M1088" s="20"/>
      <c r="N1088" s="20"/>
      <c r="O1088" s="20"/>
      <c r="P1088" s="20"/>
      <c r="Q1088" s="20"/>
      <c r="R1088" s="20"/>
      <c r="S1088" s="120"/>
      <c r="T1088" s="181" t="str">
        <f>Table3[[#This Row],[Column12]]</f>
        <v>Auto:</v>
      </c>
      <c r="U1088" s="25"/>
      <c r="V1088" s="51" t="str">
        <f>IF(Table3[[#This Row],[TagOrderMethod]]="Ratio:","plants per 1 tag",IF(Table3[[#This Row],[TagOrderMethod]]="tags included","",IF(Table3[[#This Row],[TagOrderMethod]]="Qty:","tags",IF(Table3[[#This Row],[TagOrderMethod]]="Auto:",IF(U1088&lt;&gt;"","tags","")))))</f>
        <v/>
      </c>
      <c r="W1088" s="17">
        <v>50</v>
      </c>
      <c r="X1088" s="17" t="str">
        <f>IF(ISNUMBER(SEARCH("tag",Table3[[#This Row],[Notes]])), "Yes", "No")</f>
        <v>No</v>
      </c>
      <c r="Y1088" s="17" t="str">
        <f>IF(Table3[[#This Row],[Column11]]="yes","tags included","Auto:")</f>
        <v>Auto:</v>
      </c>
      <c r="Z10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Row],[TagOrderMethod]]="Auto:",IF(U1088&gt;0,U1088,IF(COUNTBLANK(L1088:S1088)=8,"",(IF(Table3[[#This Row],[Column11]]&lt;&gt;"no",Table3[[#This Row],[Size]]*(SUM(Table3[[#This Row],[Date 1]:[Date 8]])),"")))),""))),(Table3[[#This Row],[Bundle]])),"")</f>
        <v/>
      </c>
      <c r="AB1088" s="94" t="str">
        <f t="shared" si="17"/>
        <v/>
      </c>
      <c r="AC1088" s="75"/>
      <c r="AD1088" s="42"/>
      <c r="AE1088" s="43"/>
      <c r="AF1088" s="44"/>
      <c r="AG1088" s="134" t="s">
        <v>21</v>
      </c>
      <c r="AH1088" s="134" t="s">
        <v>21</v>
      </c>
      <c r="AI1088" s="134" t="s">
        <v>21</v>
      </c>
      <c r="AJ1088" s="134" t="s">
        <v>21</v>
      </c>
      <c r="AK1088" s="134" t="s">
        <v>3152</v>
      </c>
      <c r="AL1088" s="134" t="s">
        <v>21</v>
      </c>
      <c r="AM1088" s="134" t="b">
        <f>IF(AND(Table3[[#This Row],[Column68]]=TRUE,COUNTBLANK(Table3[[#This Row],[Date 1]:[Date 8]])=8),TRUE,FALSE)</f>
        <v>0</v>
      </c>
      <c r="AN1088" s="134" t="b">
        <f>COUNTIF(Table3[[#This Row],[512]:[51]],"yes")&gt;0</f>
        <v>0</v>
      </c>
      <c r="AO1088" s="45" t="str">
        <f>IF(Table3[[#This Row],[512]]="yes",Table3[[#This Row],[Column1]],"")</f>
        <v/>
      </c>
      <c r="AP1088" s="45" t="str">
        <f>IF(Table3[[#This Row],[250]]="yes",Table3[[#This Row],[Column1.5]],"")</f>
        <v/>
      </c>
      <c r="AQ1088" s="45" t="str">
        <f>IF(Table3[[#This Row],[288]]="yes",Table3[[#This Row],[Column2]],"")</f>
        <v/>
      </c>
      <c r="AR1088" s="45" t="str">
        <f>IF(Table3[[#This Row],[144]]="yes",Table3[[#This Row],[Column3]],"")</f>
        <v/>
      </c>
      <c r="AS1088" s="45" t="str">
        <f>IF(Table3[[#This Row],[26]]="yes",Table3[[#This Row],[Column4]],"")</f>
        <v/>
      </c>
      <c r="AT1088" s="45" t="str">
        <f>IF(Table3[[#This Row],[51]]="yes",Table3[[#This Row],[Column5]],"")</f>
        <v/>
      </c>
      <c r="AU1088" s="29" t="str">
        <f>IF(COUNTBLANK(Table3[[#This Row],[Date 1]:[Date 8]])=7,IF(Table3[[#This Row],[Column9]]&lt;&gt;"",IF(SUM(L1088:S1088)&lt;&gt;0,Table3[[#This Row],[Column9]],""),""),(SUBSTITUTE(TRIM(SUBSTITUTE(AO1088&amp;","&amp;AP1088&amp;","&amp;AQ1088&amp;","&amp;AR1088&amp;","&amp;AS1088&amp;","&amp;AT1088&amp;",",","," "))," ",", ")))</f>
        <v/>
      </c>
      <c r="AV1088" s="35" t="str">
        <f>IF(COUNTBLANK(L1088:AC1088)&lt;&gt;13,IF(Table3[[#This Row],[Comments]]="Please order in multiples of 20. Minimum order of 100.",IF(COUNTBLANK(Table3[[#This Row],[Date 1]:[Order]])=12,"",1),1),IF(OR(F1088="yes",G1088="yes",H1088="yes",I1088="yes",J1088="yes",K1088="yes"="yes"),1,""))</f>
        <v/>
      </c>
    </row>
    <row r="1089" spans="2:48" ht="36" thickBot="1" x14ac:dyDescent="0.4">
      <c r="B1089" s="164">
        <v>2390</v>
      </c>
      <c r="C1089" s="16" t="s">
        <v>3370</v>
      </c>
      <c r="D1089" s="32" t="s">
        <v>1397</v>
      </c>
      <c r="E1089" s="118"/>
      <c r="F1089" s="119" t="s">
        <v>21</v>
      </c>
      <c r="G1089" s="30" t="s">
        <v>21</v>
      </c>
      <c r="H1089" s="30" t="s">
        <v>21</v>
      </c>
      <c r="I1089" s="30" t="s">
        <v>21</v>
      </c>
      <c r="J1089" s="30" t="s">
        <v>128</v>
      </c>
      <c r="K1089" s="30" t="s">
        <v>21</v>
      </c>
      <c r="L1089" s="22"/>
      <c r="M1089" s="20"/>
      <c r="N1089" s="20"/>
      <c r="O1089" s="20"/>
      <c r="P1089" s="20"/>
      <c r="Q1089" s="20"/>
      <c r="R1089" s="20"/>
      <c r="S1089" s="120"/>
      <c r="T1089" s="181" t="str">
        <f>Table3[[#This Row],[Column12]]</f>
        <v>Auto:</v>
      </c>
      <c r="U1089" s="25"/>
      <c r="V1089" s="51" t="str">
        <f>IF(Table3[[#This Row],[TagOrderMethod]]="Ratio:","plants per 1 tag",IF(Table3[[#This Row],[TagOrderMethod]]="tags included","",IF(Table3[[#This Row],[TagOrderMethod]]="Qty:","tags",IF(Table3[[#This Row],[TagOrderMethod]]="Auto:",IF(U1089&lt;&gt;"","tags","")))))</f>
        <v/>
      </c>
      <c r="W1089" s="17">
        <v>50</v>
      </c>
      <c r="X1089" s="17" t="str">
        <f>IF(ISNUMBER(SEARCH("tag",Table3[[#This Row],[Notes]])), "Yes", "No")</f>
        <v>No</v>
      </c>
      <c r="Y1089" s="17" t="str">
        <f>IF(Table3[[#This Row],[Column11]]="yes","tags included","Auto:")</f>
        <v>Auto:</v>
      </c>
      <c r="Z10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Row],[TagOrderMethod]]="Auto:",IF(U1089&gt;0,U1089,IF(COUNTBLANK(L1089:S1089)=8,"",(IF(Table3[[#This Row],[Column11]]&lt;&gt;"no",Table3[[#This Row],[Size]]*(SUM(Table3[[#This Row],[Date 1]:[Date 8]])),"")))),""))),(Table3[[#This Row],[Bundle]])),"")</f>
        <v/>
      </c>
      <c r="AB1089" s="94" t="str">
        <f t="shared" si="17"/>
        <v/>
      </c>
      <c r="AC1089" s="75"/>
      <c r="AD1089" s="42"/>
      <c r="AE1089" s="43"/>
      <c r="AF1089" s="44"/>
      <c r="AG1089" s="134" t="s">
        <v>21</v>
      </c>
      <c r="AH1089" s="134" t="s">
        <v>21</v>
      </c>
      <c r="AI1089" s="134" t="s">
        <v>21</v>
      </c>
      <c r="AJ1089" s="134" t="s">
        <v>21</v>
      </c>
      <c r="AK1089" s="134" t="s">
        <v>3153</v>
      </c>
      <c r="AL1089" s="134" t="s">
        <v>21</v>
      </c>
      <c r="AM1089" s="134" t="b">
        <f>IF(AND(Table3[[#This Row],[Column68]]=TRUE,COUNTBLANK(Table3[[#This Row],[Date 1]:[Date 8]])=8),TRUE,FALSE)</f>
        <v>0</v>
      </c>
      <c r="AN1089" s="134" t="b">
        <f>COUNTIF(Table3[[#This Row],[512]:[51]],"yes")&gt;0</f>
        <v>0</v>
      </c>
      <c r="AO1089" s="45" t="str">
        <f>IF(Table3[[#This Row],[512]]="yes",Table3[[#This Row],[Column1]],"")</f>
        <v/>
      </c>
      <c r="AP1089" s="45" t="str">
        <f>IF(Table3[[#This Row],[250]]="yes",Table3[[#This Row],[Column1.5]],"")</f>
        <v/>
      </c>
      <c r="AQ1089" s="45" t="str">
        <f>IF(Table3[[#This Row],[288]]="yes",Table3[[#This Row],[Column2]],"")</f>
        <v/>
      </c>
      <c r="AR1089" s="45" t="str">
        <f>IF(Table3[[#This Row],[144]]="yes",Table3[[#This Row],[Column3]],"")</f>
        <v/>
      </c>
      <c r="AS1089" s="45" t="str">
        <f>IF(Table3[[#This Row],[26]]="yes",Table3[[#This Row],[Column4]],"")</f>
        <v/>
      </c>
      <c r="AT1089" s="45" t="str">
        <f>IF(Table3[[#This Row],[51]]="yes",Table3[[#This Row],[Column5]],"")</f>
        <v/>
      </c>
      <c r="AU1089" s="29" t="str">
        <f>IF(COUNTBLANK(Table3[[#This Row],[Date 1]:[Date 8]])=7,IF(Table3[[#This Row],[Column9]]&lt;&gt;"",IF(SUM(L1089:S1089)&lt;&gt;0,Table3[[#This Row],[Column9]],""),""),(SUBSTITUTE(TRIM(SUBSTITUTE(AO1089&amp;","&amp;AP1089&amp;","&amp;AQ1089&amp;","&amp;AR1089&amp;","&amp;AS1089&amp;","&amp;AT1089&amp;",",","," "))," ",", ")))</f>
        <v/>
      </c>
      <c r="AV1089" s="35" t="str">
        <f>IF(COUNTBLANK(L1089:AC1089)&lt;&gt;13,IF(Table3[[#This Row],[Comments]]="Please order in multiples of 20. Minimum order of 100.",IF(COUNTBLANK(Table3[[#This Row],[Date 1]:[Order]])=12,"",1),1),IF(OR(F1089="yes",G1089="yes",H1089="yes",I1089="yes",J1089="yes",K1089="yes"="yes"),1,""))</f>
        <v/>
      </c>
    </row>
    <row r="1090" spans="2:48" ht="36" thickBot="1" x14ac:dyDescent="0.4">
      <c r="B1090" s="164">
        <v>2395</v>
      </c>
      <c r="C1090" s="16" t="s">
        <v>3370</v>
      </c>
      <c r="D1090" s="32" t="s">
        <v>1398</v>
      </c>
      <c r="E1090" s="118"/>
      <c r="F1090" s="119" t="s">
        <v>21</v>
      </c>
      <c r="G1090" s="30" t="s">
        <v>21</v>
      </c>
      <c r="H1090" s="30" t="s">
        <v>21</v>
      </c>
      <c r="I1090" s="30" t="s">
        <v>21</v>
      </c>
      <c r="J1090" s="30" t="s">
        <v>128</v>
      </c>
      <c r="K1090" s="30" t="s">
        <v>21</v>
      </c>
      <c r="L1090" s="22"/>
      <c r="M1090" s="20"/>
      <c r="N1090" s="20"/>
      <c r="O1090" s="20"/>
      <c r="P1090" s="20"/>
      <c r="Q1090" s="20"/>
      <c r="R1090" s="20"/>
      <c r="S1090" s="120"/>
      <c r="T1090" s="181" t="str">
        <f>Table3[[#This Row],[Column12]]</f>
        <v>Auto:</v>
      </c>
      <c r="U1090" s="25"/>
      <c r="V1090" s="51" t="str">
        <f>IF(Table3[[#This Row],[TagOrderMethod]]="Ratio:","plants per 1 tag",IF(Table3[[#This Row],[TagOrderMethod]]="tags included","",IF(Table3[[#This Row],[TagOrderMethod]]="Qty:","tags",IF(Table3[[#This Row],[TagOrderMethod]]="Auto:",IF(U1090&lt;&gt;"","tags","")))))</f>
        <v/>
      </c>
      <c r="W1090" s="17">
        <v>50</v>
      </c>
      <c r="X1090" s="17" t="str">
        <f>IF(ISNUMBER(SEARCH("tag",Table3[[#This Row],[Notes]])), "Yes", "No")</f>
        <v>No</v>
      </c>
      <c r="Y1090" s="17" t="str">
        <f>IF(Table3[[#This Row],[Column11]]="yes","tags included","Auto:")</f>
        <v>Auto:</v>
      </c>
      <c r="Z10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Row],[TagOrderMethod]]="Auto:",IF(U1090&gt;0,U1090,IF(COUNTBLANK(L1090:S1090)=8,"",(IF(Table3[[#This Row],[Column11]]&lt;&gt;"no",Table3[[#This Row],[Size]]*(SUM(Table3[[#This Row],[Date 1]:[Date 8]])),"")))),""))),(Table3[[#This Row],[Bundle]])),"")</f>
        <v/>
      </c>
      <c r="AB1090" s="94" t="str">
        <f t="shared" si="17"/>
        <v/>
      </c>
      <c r="AC1090" s="75"/>
      <c r="AD1090" s="42"/>
      <c r="AE1090" s="43"/>
      <c r="AF1090" s="44"/>
      <c r="AG1090" s="134" t="s">
        <v>21</v>
      </c>
      <c r="AH1090" s="134" t="s">
        <v>21</v>
      </c>
      <c r="AI1090" s="134" t="s">
        <v>21</v>
      </c>
      <c r="AJ1090" s="134" t="s">
        <v>21</v>
      </c>
      <c r="AK1090" s="134" t="s">
        <v>5272</v>
      </c>
      <c r="AL1090" s="134" t="s">
        <v>21</v>
      </c>
      <c r="AM1090" s="134" t="b">
        <f>IF(AND(Table3[[#This Row],[Column68]]=TRUE,COUNTBLANK(Table3[[#This Row],[Date 1]:[Date 8]])=8),TRUE,FALSE)</f>
        <v>0</v>
      </c>
      <c r="AN1090" s="134" t="b">
        <f>COUNTIF(Table3[[#This Row],[512]:[51]],"yes")&gt;0</f>
        <v>0</v>
      </c>
      <c r="AO1090" s="45" t="str">
        <f>IF(Table3[[#This Row],[512]]="yes",Table3[[#This Row],[Column1]],"")</f>
        <v/>
      </c>
      <c r="AP1090" s="45" t="str">
        <f>IF(Table3[[#This Row],[250]]="yes",Table3[[#This Row],[Column1.5]],"")</f>
        <v/>
      </c>
      <c r="AQ1090" s="45" t="str">
        <f>IF(Table3[[#This Row],[288]]="yes",Table3[[#This Row],[Column2]],"")</f>
        <v/>
      </c>
      <c r="AR1090" s="45" t="str">
        <f>IF(Table3[[#This Row],[144]]="yes",Table3[[#This Row],[Column3]],"")</f>
        <v/>
      </c>
      <c r="AS1090" s="45" t="str">
        <f>IF(Table3[[#This Row],[26]]="yes",Table3[[#This Row],[Column4]],"")</f>
        <v/>
      </c>
      <c r="AT1090" s="45" t="str">
        <f>IF(Table3[[#This Row],[51]]="yes",Table3[[#This Row],[Column5]],"")</f>
        <v/>
      </c>
      <c r="AU1090" s="29" t="str">
        <f>IF(COUNTBLANK(Table3[[#This Row],[Date 1]:[Date 8]])=7,IF(Table3[[#This Row],[Column9]]&lt;&gt;"",IF(SUM(L1090:S1090)&lt;&gt;0,Table3[[#This Row],[Column9]],""),""),(SUBSTITUTE(TRIM(SUBSTITUTE(AO1090&amp;","&amp;AP1090&amp;","&amp;AQ1090&amp;","&amp;AR1090&amp;","&amp;AS1090&amp;","&amp;AT1090&amp;",",","," "))," ",", ")))</f>
        <v/>
      </c>
      <c r="AV1090" s="35" t="str">
        <f>IF(COUNTBLANK(L1090:AC1090)&lt;&gt;13,IF(Table3[[#This Row],[Comments]]="Please order in multiples of 20. Minimum order of 100.",IF(COUNTBLANK(Table3[[#This Row],[Date 1]:[Order]])=12,"",1),1),IF(OR(F1090="yes",G1090="yes",H1090="yes",I1090="yes",J1090="yes",K1090="yes"="yes"),1,""))</f>
        <v/>
      </c>
    </row>
    <row r="1091" spans="2:48" ht="36" thickBot="1" x14ac:dyDescent="0.4">
      <c r="B1091" s="164">
        <v>2400</v>
      </c>
      <c r="C1091" s="16" t="s">
        <v>3370</v>
      </c>
      <c r="D1091" s="32" t="s">
        <v>1872</v>
      </c>
      <c r="E1091" s="118"/>
      <c r="F1091" s="119" t="s">
        <v>21</v>
      </c>
      <c r="G1091" s="30" t="s">
        <v>21</v>
      </c>
      <c r="H1091" s="30" t="s">
        <v>21</v>
      </c>
      <c r="I1091" s="30" t="s">
        <v>21</v>
      </c>
      <c r="J1091" s="30" t="s">
        <v>128</v>
      </c>
      <c r="K1091" s="30" t="s">
        <v>21</v>
      </c>
      <c r="L1091" s="22"/>
      <c r="M1091" s="20"/>
      <c r="N1091" s="20"/>
      <c r="O1091" s="20"/>
      <c r="P1091" s="20"/>
      <c r="Q1091" s="20"/>
      <c r="R1091" s="20"/>
      <c r="S1091" s="120"/>
      <c r="T1091" s="181" t="str">
        <f>Table3[[#This Row],[Column12]]</f>
        <v>Auto:</v>
      </c>
      <c r="U1091" s="25"/>
      <c r="V1091" s="51" t="str">
        <f>IF(Table3[[#This Row],[TagOrderMethod]]="Ratio:","plants per 1 tag",IF(Table3[[#This Row],[TagOrderMethod]]="tags included","",IF(Table3[[#This Row],[TagOrderMethod]]="Qty:","tags",IF(Table3[[#This Row],[TagOrderMethod]]="Auto:",IF(U1091&lt;&gt;"","tags","")))))</f>
        <v/>
      </c>
      <c r="W1091" s="17">
        <v>50</v>
      </c>
      <c r="X1091" s="17" t="str">
        <f>IF(ISNUMBER(SEARCH("tag",Table3[[#This Row],[Notes]])), "Yes", "No")</f>
        <v>No</v>
      </c>
      <c r="Y1091" s="17" t="str">
        <f>IF(Table3[[#This Row],[Column11]]="yes","tags included","Auto:")</f>
        <v>Auto:</v>
      </c>
      <c r="Z10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Row],[TagOrderMethod]]="Auto:",IF(U1091&gt;0,U1091,IF(COUNTBLANK(L1091:S1091)=8,"",(IF(Table3[[#This Row],[Column11]]&lt;&gt;"no",Table3[[#This Row],[Size]]*(SUM(Table3[[#This Row],[Date 1]:[Date 8]])),"")))),""))),(Table3[[#This Row],[Bundle]])),"")</f>
        <v/>
      </c>
      <c r="AB1091" s="94" t="str">
        <f t="shared" ref="AB1091:AB1154" si="18">IF(SUM(L1091:S1091)&gt;0,SUM(L1091:S1091) &amp;" units","")</f>
        <v/>
      </c>
      <c r="AC1091" s="75"/>
      <c r="AD1091" s="42"/>
      <c r="AE1091" s="43"/>
      <c r="AF1091" s="44"/>
      <c r="AG1091" s="134" t="s">
        <v>21</v>
      </c>
      <c r="AH1091" s="134" t="s">
        <v>21</v>
      </c>
      <c r="AI1091" s="134" t="s">
        <v>21</v>
      </c>
      <c r="AJ1091" s="134" t="s">
        <v>21</v>
      </c>
      <c r="AK1091" s="134" t="s">
        <v>5273</v>
      </c>
      <c r="AL1091" s="134" t="s">
        <v>21</v>
      </c>
      <c r="AM1091" s="134" t="b">
        <f>IF(AND(Table3[[#This Row],[Column68]]=TRUE,COUNTBLANK(Table3[[#This Row],[Date 1]:[Date 8]])=8),TRUE,FALSE)</f>
        <v>0</v>
      </c>
      <c r="AN1091" s="134" t="b">
        <f>COUNTIF(Table3[[#This Row],[512]:[51]],"yes")&gt;0</f>
        <v>0</v>
      </c>
      <c r="AO1091" s="45" t="str">
        <f>IF(Table3[[#This Row],[512]]="yes",Table3[[#This Row],[Column1]],"")</f>
        <v/>
      </c>
      <c r="AP1091" s="45" t="str">
        <f>IF(Table3[[#This Row],[250]]="yes",Table3[[#This Row],[Column1.5]],"")</f>
        <v/>
      </c>
      <c r="AQ1091" s="45" t="str">
        <f>IF(Table3[[#This Row],[288]]="yes",Table3[[#This Row],[Column2]],"")</f>
        <v/>
      </c>
      <c r="AR1091" s="45" t="str">
        <f>IF(Table3[[#This Row],[144]]="yes",Table3[[#This Row],[Column3]],"")</f>
        <v/>
      </c>
      <c r="AS1091" s="45" t="str">
        <f>IF(Table3[[#This Row],[26]]="yes",Table3[[#This Row],[Column4]],"")</f>
        <v/>
      </c>
      <c r="AT1091" s="45" t="str">
        <f>IF(Table3[[#This Row],[51]]="yes",Table3[[#This Row],[Column5]],"")</f>
        <v/>
      </c>
      <c r="AU1091" s="29" t="str">
        <f>IF(COUNTBLANK(Table3[[#This Row],[Date 1]:[Date 8]])=7,IF(Table3[[#This Row],[Column9]]&lt;&gt;"",IF(SUM(L1091:S1091)&lt;&gt;0,Table3[[#This Row],[Column9]],""),""),(SUBSTITUTE(TRIM(SUBSTITUTE(AO1091&amp;","&amp;AP1091&amp;","&amp;AQ1091&amp;","&amp;AR1091&amp;","&amp;AS1091&amp;","&amp;AT1091&amp;",",","," "))," ",", ")))</f>
        <v/>
      </c>
      <c r="AV1091" s="35" t="str">
        <f>IF(COUNTBLANK(L1091:AC1091)&lt;&gt;13,IF(Table3[[#This Row],[Comments]]="Please order in multiples of 20. Minimum order of 100.",IF(COUNTBLANK(Table3[[#This Row],[Date 1]:[Order]])=12,"",1),1),IF(OR(F1091="yes",G1091="yes",H1091="yes",I1091="yes",J1091="yes",K1091="yes"="yes"),1,""))</f>
        <v/>
      </c>
    </row>
    <row r="1092" spans="2:48" ht="36" thickBot="1" x14ac:dyDescent="0.4">
      <c r="B1092" s="164">
        <v>2405</v>
      </c>
      <c r="C1092" s="16" t="s">
        <v>3370</v>
      </c>
      <c r="D1092" s="32" t="s">
        <v>1399</v>
      </c>
      <c r="E1092" s="118"/>
      <c r="F1092" s="119" t="s">
        <v>21</v>
      </c>
      <c r="G1092" s="30" t="s">
        <v>21</v>
      </c>
      <c r="H1092" s="30" t="s">
        <v>21</v>
      </c>
      <c r="I1092" s="30" t="s">
        <v>21</v>
      </c>
      <c r="J1092" s="30" t="s">
        <v>128</v>
      </c>
      <c r="K1092" s="30" t="s">
        <v>21</v>
      </c>
      <c r="L1092" s="22"/>
      <c r="M1092" s="20"/>
      <c r="N1092" s="20"/>
      <c r="O1092" s="20"/>
      <c r="P1092" s="20"/>
      <c r="Q1092" s="20"/>
      <c r="R1092" s="20"/>
      <c r="S1092" s="120"/>
      <c r="T1092" s="181" t="str">
        <f>Table3[[#This Row],[Column12]]</f>
        <v>Auto:</v>
      </c>
      <c r="U1092" s="25"/>
      <c r="V1092" s="51" t="str">
        <f>IF(Table3[[#This Row],[TagOrderMethod]]="Ratio:","plants per 1 tag",IF(Table3[[#This Row],[TagOrderMethod]]="tags included","",IF(Table3[[#This Row],[TagOrderMethod]]="Qty:","tags",IF(Table3[[#This Row],[TagOrderMethod]]="Auto:",IF(U1092&lt;&gt;"","tags","")))))</f>
        <v/>
      </c>
      <c r="W1092" s="17">
        <v>50</v>
      </c>
      <c r="X1092" s="17" t="str">
        <f>IF(ISNUMBER(SEARCH("tag",Table3[[#This Row],[Notes]])), "Yes", "No")</f>
        <v>No</v>
      </c>
      <c r="Y1092" s="17" t="str">
        <f>IF(Table3[[#This Row],[Column11]]="yes","tags included","Auto:")</f>
        <v>Auto:</v>
      </c>
      <c r="Z10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Row],[TagOrderMethod]]="Auto:",IF(U1092&gt;0,U1092,IF(COUNTBLANK(L1092:S1092)=8,"",(IF(Table3[[#This Row],[Column11]]&lt;&gt;"no",Table3[[#This Row],[Size]]*(SUM(Table3[[#This Row],[Date 1]:[Date 8]])),"")))),""))),(Table3[[#This Row],[Bundle]])),"")</f>
        <v/>
      </c>
      <c r="AB1092" s="94" t="str">
        <f t="shared" si="18"/>
        <v/>
      </c>
      <c r="AC1092" s="75"/>
      <c r="AD1092" s="42"/>
      <c r="AE1092" s="43"/>
      <c r="AF1092" s="44"/>
      <c r="AG1092" s="134" t="s">
        <v>21</v>
      </c>
      <c r="AH1092" s="134" t="s">
        <v>21</v>
      </c>
      <c r="AI1092" s="134" t="s">
        <v>21</v>
      </c>
      <c r="AJ1092" s="134" t="s">
        <v>21</v>
      </c>
      <c r="AK1092" s="134" t="s">
        <v>5274</v>
      </c>
      <c r="AL1092" s="134" t="s">
        <v>21</v>
      </c>
      <c r="AM1092" s="134" t="b">
        <f>IF(AND(Table3[[#This Row],[Column68]]=TRUE,COUNTBLANK(Table3[[#This Row],[Date 1]:[Date 8]])=8),TRUE,FALSE)</f>
        <v>0</v>
      </c>
      <c r="AN1092" s="134" t="b">
        <f>COUNTIF(Table3[[#This Row],[512]:[51]],"yes")&gt;0</f>
        <v>0</v>
      </c>
      <c r="AO1092" s="45" t="str">
        <f>IF(Table3[[#This Row],[512]]="yes",Table3[[#This Row],[Column1]],"")</f>
        <v/>
      </c>
      <c r="AP1092" s="45" t="str">
        <f>IF(Table3[[#This Row],[250]]="yes",Table3[[#This Row],[Column1.5]],"")</f>
        <v/>
      </c>
      <c r="AQ1092" s="45" t="str">
        <f>IF(Table3[[#This Row],[288]]="yes",Table3[[#This Row],[Column2]],"")</f>
        <v/>
      </c>
      <c r="AR1092" s="45" t="str">
        <f>IF(Table3[[#This Row],[144]]="yes",Table3[[#This Row],[Column3]],"")</f>
        <v/>
      </c>
      <c r="AS1092" s="45" t="str">
        <f>IF(Table3[[#This Row],[26]]="yes",Table3[[#This Row],[Column4]],"")</f>
        <v/>
      </c>
      <c r="AT1092" s="45" t="str">
        <f>IF(Table3[[#This Row],[51]]="yes",Table3[[#This Row],[Column5]],"")</f>
        <v/>
      </c>
      <c r="AU1092" s="29" t="str">
        <f>IF(COUNTBLANK(Table3[[#This Row],[Date 1]:[Date 8]])=7,IF(Table3[[#This Row],[Column9]]&lt;&gt;"",IF(SUM(L1092:S1092)&lt;&gt;0,Table3[[#This Row],[Column9]],""),""),(SUBSTITUTE(TRIM(SUBSTITUTE(AO1092&amp;","&amp;AP1092&amp;","&amp;AQ1092&amp;","&amp;AR1092&amp;","&amp;AS1092&amp;","&amp;AT1092&amp;",",","," "))," ",", ")))</f>
        <v/>
      </c>
      <c r="AV1092" s="35" t="str">
        <f>IF(COUNTBLANK(L1092:AC1092)&lt;&gt;13,IF(Table3[[#This Row],[Comments]]="Please order in multiples of 20. Minimum order of 100.",IF(COUNTBLANK(Table3[[#This Row],[Date 1]:[Order]])=12,"",1),1),IF(OR(F1092="yes",G1092="yes",H1092="yes",I1092="yes",J1092="yes",K1092="yes"="yes"),1,""))</f>
        <v/>
      </c>
    </row>
    <row r="1093" spans="2:48" ht="36" thickBot="1" x14ac:dyDescent="0.4">
      <c r="B1093" s="164">
        <v>2410</v>
      </c>
      <c r="C1093" s="16" t="s">
        <v>3370</v>
      </c>
      <c r="D1093" s="32" t="s">
        <v>1400</v>
      </c>
      <c r="E1093" s="118"/>
      <c r="F1093" s="119" t="s">
        <v>21</v>
      </c>
      <c r="G1093" s="30" t="s">
        <v>21</v>
      </c>
      <c r="H1093" s="30" t="s">
        <v>21</v>
      </c>
      <c r="I1093" s="30" t="s">
        <v>21</v>
      </c>
      <c r="J1093" s="30" t="s">
        <v>128</v>
      </c>
      <c r="K1093" s="30" t="s">
        <v>21</v>
      </c>
      <c r="L1093" s="22"/>
      <c r="M1093" s="20"/>
      <c r="N1093" s="20"/>
      <c r="O1093" s="20"/>
      <c r="P1093" s="20"/>
      <c r="Q1093" s="20"/>
      <c r="R1093" s="20"/>
      <c r="S1093" s="120"/>
      <c r="T1093" s="181" t="str">
        <f>Table3[[#This Row],[Column12]]</f>
        <v>Auto:</v>
      </c>
      <c r="U1093" s="25"/>
      <c r="V1093" s="51" t="str">
        <f>IF(Table3[[#This Row],[TagOrderMethod]]="Ratio:","plants per 1 tag",IF(Table3[[#This Row],[TagOrderMethod]]="tags included","",IF(Table3[[#This Row],[TagOrderMethod]]="Qty:","tags",IF(Table3[[#This Row],[TagOrderMethod]]="Auto:",IF(U1093&lt;&gt;"","tags","")))))</f>
        <v/>
      </c>
      <c r="W1093" s="17">
        <v>50</v>
      </c>
      <c r="X1093" s="17" t="str">
        <f>IF(ISNUMBER(SEARCH("tag",Table3[[#This Row],[Notes]])), "Yes", "No")</f>
        <v>No</v>
      </c>
      <c r="Y1093" s="17" t="str">
        <f>IF(Table3[[#This Row],[Column11]]="yes","tags included","Auto:")</f>
        <v>Auto:</v>
      </c>
      <c r="Z10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Row],[TagOrderMethod]]="Auto:",IF(U1093&gt;0,U1093,IF(COUNTBLANK(L1093:S1093)=8,"",(IF(Table3[[#This Row],[Column11]]&lt;&gt;"no",Table3[[#This Row],[Size]]*(SUM(Table3[[#This Row],[Date 1]:[Date 8]])),"")))),""))),(Table3[[#This Row],[Bundle]])),"")</f>
        <v/>
      </c>
      <c r="AB1093" s="94" t="str">
        <f t="shared" si="18"/>
        <v/>
      </c>
      <c r="AC1093" s="75"/>
      <c r="AD1093" s="42"/>
      <c r="AE1093" s="43"/>
      <c r="AF1093" s="44"/>
      <c r="AG1093" s="134" t="s">
        <v>21</v>
      </c>
      <c r="AH1093" s="134" t="s">
        <v>21</v>
      </c>
      <c r="AI1093" s="134" t="s">
        <v>21</v>
      </c>
      <c r="AJ1093" s="134" t="s">
        <v>21</v>
      </c>
      <c r="AK1093" s="134" t="s">
        <v>2129</v>
      </c>
      <c r="AL1093" s="134" t="s">
        <v>21</v>
      </c>
      <c r="AM1093" s="134" t="b">
        <f>IF(AND(Table3[[#This Row],[Column68]]=TRUE,COUNTBLANK(Table3[[#This Row],[Date 1]:[Date 8]])=8),TRUE,FALSE)</f>
        <v>0</v>
      </c>
      <c r="AN1093" s="134" t="b">
        <f>COUNTIF(Table3[[#This Row],[512]:[51]],"yes")&gt;0</f>
        <v>0</v>
      </c>
      <c r="AO1093" s="45" t="str">
        <f>IF(Table3[[#This Row],[512]]="yes",Table3[[#This Row],[Column1]],"")</f>
        <v/>
      </c>
      <c r="AP1093" s="45" t="str">
        <f>IF(Table3[[#This Row],[250]]="yes",Table3[[#This Row],[Column1.5]],"")</f>
        <v/>
      </c>
      <c r="AQ1093" s="45" t="str">
        <f>IF(Table3[[#This Row],[288]]="yes",Table3[[#This Row],[Column2]],"")</f>
        <v/>
      </c>
      <c r="AR1093" s="45" t="str">
        <f>IF(Table3[[#This Row],[144]]="yes",Table3[[#This Row],[Column3]],"")</f>
        <v/>
      </c>
      <c r="AS1093" s="45" t="str">
        <f>IF(Table3[[#This Row],[26]]="yes",Table3[[#This Row],[Column4]],"")</f>
        <v/>
      </c>
      <c r="AT1093" s="45" t="str">
        <f>IF(Table3[[#This Row],[51]]="yes",Table3[[#This Row],[Column5]],"")</f>
        <v/>
      </c>
      <c r="AU1093" s="29" t="str">
        <f>IF(COUNTBLANK(Table3[[#This Row],[Date 1]:[Date 8]])=7,IF(Table3[[#This Row],[Column9]]&lt;&gt;"",IF(SUM(L1093:S1093)&lt;&gt;0,Table3[[#This Row],[Column9]],""),""),(SUBSTITUTE(TRIM(SUBSTITUTE(AO1093&amp;","&amp;AP1093&amp;","&amp;AQ1093&amp;","&amp;AR1093&amp;","&amp;AS1093&amp;","&amp;AT1093&amp;",",","," "))," ",", ")))</f>
        <v/>
      </c>
      <c r="AV1093" s="35" t="str">
        <f>IF(COUNTBLANK(L1093:AC1093)&lt;&gt;13,IF(Table3[[#This Row],[Comments]]="Please order in multiples of 20. Minimum order of 100.",IF(COUNTBLANK(Table3[[#This Row],[Date 1]:[Order]])=12,"",1),1),IF(OR(F1093="yes",G1093="yes",H1093="yes",I1093="yes",J1093="yes",K1093="yes"="yes"),1,""))</f>
        <v/>
      </c>
    </row>
    <row r="1094" spans="2:48" ht="36" thickBot="1" x14ac:dyDescent="0.4">
      <c r="B1094" s="164">
        <v>2415</v>
      </c>
      <c r="C1094" s="16" t="s">
        <v>3370</v>
      </c>
      <c r="D1094" s="32" t="s">
        <v>2414</v>
      </c>
      <c r="E1094" s="118"/>
      <c r="F1094" s="119" t="s">
        <v>21</v>
      </c>
      <c r="G1094" s="30" t="s">
        <v>21</v>
      </c>
      <c r="H1094" s="30" t="s">
        <v>21</v>
      </c>
      <c r="I1094" s="30" t="s">
        <v>21</v>
      </c>
      <c r="J1094" s="30" t="s">
        <v>128</v>
      </c>
      <c r="K1094" s="30" t="s">
        <v>21</v>
      </c>
      <c r="L1094" s="22"/>
      <c r="M1094" s="20"/>
      <c r="N1094" s="20"/>
      <c r="O1094" s="20"/>
      <c r="P1094" s="20"/>
      <c r="Q1094" s="20"/>
      <c r="R1094" s="20"/>
      <c r="S1094" s="120"/>
      <c r="T1094" s="181" t="str">
        <f>Table3[[#This Row],[Column12]]</f>
        <v>Auto:</v>
      </c>
      <c r="U1094" s="25"/>
      <c r="V1094" s="51" t="str">
        <f>IF(Table3[[#This Row],[TagOrderMethod]]="Ratio:","plants per 1 tag",IF(Table3[[#This Row],[TagOrderMethod]]="tags included","",IF(Table3[[#This Row],[TagOrderMethod]]="Qty:","tags",IF(Table3[[#This Row],[TagOrderMethod]]="Auto:",IF(U1094&lt;&gt;"","tags","")))))</f>
        <v/>
      </c>
      <c r="W1094" s="17">
        <v>50</v>
      </c>
      <c r="X1094" s="17" t="str">
        <f>IF(ISNUMBER(SEARCH("tag",Table3[[#This Row],[Notes]])), "Yes", "No")</f>
        <v>No</v>
      </c>
      <c r="Y1094" s="17" t="str">
        <f>IF(Table3[[#This Row],[Column11]]="yes","tags included","Auto:")</f>
        <v>Auto:</v>
      </c>
      <c r="Z10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Row],[TagOrderMethod]]="Auto:",IF(U1094&gt;0,U1094,IF(COUNTBLANK(L1094:S1094)=8,"",(IF(Table3[[#This Row],[Column11]]&lt;&gt;"no",Table3[[#This Row],[Size]]*(SUM(Table3[[#This Row],[Date 1]:[Date 8]])),"")))),""))),(Table3[[#This Row],[Bundle]])),"")</f>
        <v/>
      </c>
      <c r="AB1094" s="94" t="str">
        <f t="shared" si="18"/>
        <v/>
      </c>
      <c r="AC1094" s="75"/>
      <c r="AD1094" s="42"/>
      <c r="AE1094" s="43"/>
      <c r="AF1094" s="44"/>
      <c r="AG1094" s="134" t="s">
        <v>21</v>
      </c>
      <c r="AH1094" s="134" t="s">
        <v>21</v>
      </c>
      <c r="AI1094" s="134" t="s">
        <v>21</v>
      </c>
      <c r="AJ1094" s="134" t="s">
        <v>21</v>
      </c>
      <c r="AK1094" s="134" t="s">
        <v>1247</v>
      </c>
      <c r="AL1094" s="134" t="s">
        <v>21</v>
      </c>
      <c r="AM1094" s="134" t="b">
        <f>IF(AND(Table3[[#This Row],[Column68]]=TRUE,COUNTBLANK(Table3[[#This Row],[Date 1]:[Date 8]])=8),TRUE,FALSE)</f>
        <v>0</v>
      </c>
      <c r="AN1094" s="134" t="b">
        <f>COUNTIF(Table3[[#This Row],[512]:[51]],"yes")&gt;0</f>
        <v>0</v>
      </c>
      <c r="AO1094" s="45" t="str">
        <f>IF(Table3[[#This Row],[512]]="yes",Table3[[#This Row],[Column1]],"")</f>
        <v/>
      </c>
      <c r="AP1094" s="45" t="str">
        <f>IF(Table3[[#This Row],[250]]="yes",Table3[[#This Row],[Column1.5]],"")</f>
        <v/>
      </c>
      <c r="AQ1094" s="45" t="str">
        <f>IF(Table3[[#This Row],[288]]="yes",Table3[[#This Row],[Column2]],"")</f>
        <v/>
      </c>
      <c r="AR1094" s="45" t="str">
        <f>IF(Table3[[#This Row],[144]]="yes",Table3[[#This Row],[Column3]],"")</f>
        <v/>
      </c>
      <c r="AS1094" s="45" t="str">
        <f>IF(Table3[[#This Row],[26]]="yes",Table3[[#This Row],[Column4]],"")</f>
        <v/>
      </c>
      <c r="AT1094" s="45" t="str">
        <f>IF(Table3[[#This Row],[51]]="yes",Table3[[#This Row],[Column5]],"")</f>
        <v/>
      </c>
      <c r="AU1094" s="29" t="str">
        <f>IF(COUNTBLANK(Table3[[#This Row],[Date 1]:[Date 8]])=7,IF(Table3[[#This Row],[Column9]]&lt;&gt;"",IF(SUM(L1094:S1094)&lt;&gt;0,Table3[[#This Row],[Column9]],""),""),(SUBSTITUTE(TRIM(SUBSTITUTE(AO1094&amp;","&amp;AP1094&amp;","&amp;AQ1094&amp;","&amp;AR1094&amp;","&amp;AS1094&amp;","&amp;AT1094&amp;",",","," "))," ",", ")))</f>
        <v/>
      </c>
      <c r="AV1094" s="35" t="str">
        <f>IF(COUNTBLANK(L1094:AC1094)&lt;&gt;13,IF(Table3[[#This Row],[Comments]]="Please order in multiples of 20. Minimum order of 100.",IF(COUNTBLANK(Table3[[#This Row],[Date 1]:[Order]])=12,"",1),1),IF(OR(F1094="yes",G1094="yes",H1094="yes",I1094="yes",J1094="yes",K1094="yes"="yes"),1,""))</f>
        <v/>
      </c>
    </row>
    <row r="1095" spans="2:48" ht="36" thickBot="1" x14ac:dyDescent="0.4">
      <c r="B1095" s="164">
        <v>2420</v>
      </c>
      <c r="C1095" s="16" t="s">
        <v>3370</v>
      </c>
      <c r="D1095" s="32" t="s">
        <v>3443</v>
      </c>
      <c r="E1095" s="118"/>
      <c r="F1095" s="119" t="s">
        <v>21</v>
      </c>
      <c r="G1095" s="30" t="s">
        <v>21</v>
      </c>
      <c r="H1095" s="30" t="s">
        <v>21</v>
      </c>
      <c r="I1095" s="30" t="s">
        <v>21</v>
      </c>
      <c r="J1095" s="30" t="s">
        <v>128</v>
      </c>
      <c r="K1095" s="30" t="s">
        <v>21</v>
      </c>
      <c r="L1095" s="22"/>
      <c r="M1095" s="20"/>
      <c r="N1095" s="20"/>
      <c r="O1095" s="20"/>
      <c r="P1095" s="20"/>
      <c r="Q1095" s="20"/>
      <c r="R1095" s="20"/>
      <c r="S1095" s="120"/>
      <c r="T1095" s="181" t="str">
        <f>Table3[[#This Row],[Column12]]</f>
        <v>Auto:</v>
      </c>
      <c r="U1095" s="25"/>
      <c r="V1095" s="51" t="str">
        <f>IF(Table3[[#This Row],[TagOrderMethod]]="Ratio:","plants per 1 tag",IF(Table3[[#This Row],[TagOrderMethod]]="tags included","",IF(Table3[[#This Row],[TagOrderMethod]]="Qty:","tags",IF(Table3[[#This Row],[TagOrderMethod]]="Auto:",IF(U1095&lt;&gt;"","tags","")))))</f>
        <v/>
      </c>
      <c r="W1095" s="17">
        <v>50</v>
      </c>
      <c r="X1095" s="17" t="str">
        <f>IF(ISNUMBER(SEARCH("tag",Table3[[#This Row],[Notes]])), "Yes", "No")</f>
        <v>No</v>
      </c>
      <c r="Y1095" s="17" t="str">
        <f>IF(Table3[[#This Row],[Column11]]="yes","tags included","Auto:")</f>
        <v>Auto:</v>
      </c>
      <c r="Z10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Row],[TagOrderMethod]]="Auto:",IF(U1095&gt;0,U1095,IF(COUNTBLANK(L1095:S1095)=8,"",(IF(Table3[[#This Row],[Column11]]&lt;&gt;"no",Table3[[#This Row],[Size]]*(SUM(Table3[[#This Row],[Date 1]:[Date 8]])),"")))),""))),(Table3[[#This Row],[Bundle]])),"")</f>
        <v/>
      </c>
      <c r="AB1095" s="94" t="str">
        <f t="shared" si="18"/>
        <v/>
      </c>
      <c r="AC1095" s="75"/>
      <c r="AD1095" s="42"/>
      <c r="AE1095" s="43"/>
      <c r="AF1095" s="44"/>
      <c r="AG1095" s="134" t="s">
        <v>21</v>
      </c>
      <c r="AH1095" s="134" t="s">
        <v>21</v>
      </c>
      <c r="AI1095" s="134" t="s">
        <v>21</v>
      </c>
      <c r="AJ1095" s="134" t="s">
        <v>21</v>
      </c>
      <c r="AK1095" s="134" t="s">
        <v>1248</v>
      </c>
      <c r="AL1095" s="134" t="s">
        <v>21</v>
      </c>
      <c r="AM1095" s="134" t="b">
        <f>IF(AND(Table3[[#This Row],[Column68]]=TRUE,COUNTBLANK(Table3[[#This Row],[Date 1]:[Date 8]])=8),TRUE,FALSE)</f>
        <v>0</v>
      </c>
      <c r="AN1095" s="134" t="b">
        <f>COUNTIF(Table3[[#This Row],[512]:[51]],"yes")&gt;0</f>
        <v>0</v>
      </c>
      <c r="AO1095" s="45" t="str">
        <f>IF(Table3[[#This Row],[512]]="yes",Table3[[#This Row],[Column1]],"")</f>
        <v/>
      </c>
      <c r="AP1095" s="45" t="str">
        <f>IF(Table3[[#This Row],[250]]="yes",Table3[[#This Row],[Column1.5]],"")</f>
        <v/>
      </c>
      <c r="AQ1095" s="45" t="str">
        <f>IF(Table3[[#This Row],[288]]="yes",Table3[[#This Row],[Column2]],"")</f>
        <v/>
      </c>
      <c r="AR1095" s="45" t="str">
        <f>IF(Table3[[#This Row],[144]]="yes",Table3[[#This Row],[Column3]],"")</f>
        <v/>
      </c>
      <c r="AS1095" s="45" t="str">
        <f>IF(Table3[[#This Row],[26]]="yes",Table3[[#This Row],[Column4]],"")</f>
        <v/>
      </c>
      <c r="AT1095" s="45" t="str">
        <f>IF(Table3[[#This Row],[51]]="yes",Table3[[#This Row],[Column5]],"")</f>
        <v/>
      </c>
      <c r="AU1095" s="29" t="str">
        <f>IF(COUNTBLANK(Table3[[#This Row],[Date 1]:[Date 8]])=7,IF(Table3[[#This Row],[Column9]]&lt;&gt;"",IF(SUM(L1095:S1095)&lt;&gt;0,Table3[[#This Row],[Column9]],""),""),(SUBSTITUTE(TRIM(SUBSTITUTE(AO1095&amp;","&amp;AP1095&amp;","&amp;AQ1095&amp;","&amp;AR1095&amp;","&amp;AS1095&amp;","&amp;AT1095&amp;",",","," "))," ",", ")))</f>
        <v/>
      </c>
      <c r="AV1095" s="35" t="str">
        <f>IF(COUNTBLANK(L1095:AC1095)&lt;&gt;13,IF(Table3[[#This Row],[Comments]]="Please order in multiples of 20. Minimum order of 100.",IF(COUNTBLANK(Table3[[#This Row],[Date 1]:[Order]])=12,"",1),1),IF(OR(F1095="yes",G1095="yes",H1095="yes",I1095="yes",J1095="yes",K1095="yes"="yes"),1,""))</f>
        <v/>
      </c>
    </row>
    <row r="1096" spans="2:48" ht="36" thickBot="1" x14ac:dyDescent="0.4">
      <c r="B1096" s="164">
        <v>2425</v>
      </c>
      <c r="C1096" s="16" t="s">
        <v>3370</v>
      </c>
      <c r="D1096" s="32" t="s">
        <v>3444</v>
      </c>
      <c r="E1096" s="118"/>
      <c r="F1096" s="119" t="s">
        <v>21</v>
      </c>
      <c r="G1096" s="30" t="s">
        <v>21</v>
      </c>
      <c r="H1096" s="30" t="s">
        <v>21</v>
      </c>
      <c r="I1096" s="30" t="s">
        <v>21</v>
      </c>
      <c r="J1096" s="30" t="s">
        <v>128</v>
      </c>
      <c r="K1096" s="30" t="s">
        <v>21</v>
      </c>
      <c r="L1096" s="22"/>
      <c r="M1096" s="20"/>
      <c r="N1096" s="20"/>
      <c r="O1096" s="20"/>
      <c r="P1096" s="20"/>
      <c r="Q1096" s="20"/>
      <c r="R1096" s="20"/>
      <c r="S1096" s="120"/>
      <c r="T1096" s="181" t="str">
        <f>Table3[[#This Row],[Column12]]</f>
        <v>Auto:</v>
      </c>
      <c r="U1096" s="25"/>
      <c r="V1096" s="51" t="str">
        <f>IF(Table3[[#This Row],[TagOrderMethod]]="Ratio:","plants per 1 tag",IF(Table3[[#This Row],[TagOrderMethod]]="tags included","",IF(Table3[[#This Row],[TagOrderMethod]]="Qty:","tags",IF(Table3[[#This Row],[TagOrderMethod]]="Auto:",IF(U1096&lt;&gt;"","tags","")))))</f>
        <v/>
      </c>
      <c r="W1096" s="17">
        <v>50</v>
      </c>
      <c r="X1096" s="17" t="str">
        <f>IF(ISNUMBER(SEARCH("tag",Table3[[#This Row],[Notes]])), "Yes", "No")</f>
        <v>No</v>
      </c>
      <c r="Y1096" s="17" t="str">
        <f>IF(Table3[[#This Row],[Column11]]="yes","tags included","Auto:")</f>
        <v>Auto:</v>
      </c>
      <c r="Z10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Row],[TagOrderMethod]]="Auto:",IF(U1096&gt;0,U1096,IF(COUNTBLANK(L1096:S1096)=8,"",(IF(Table3[[#This Row],[Column11]]&lt;&gt;"no",Table3[[#This Row],[Size]]*(SUM(Table3[[#This Row],[Date 1]:[Date 8]])),"")))),""))),(Table3[[#This Row],[Bundle]])),"")</f>
        <v/>
      </c>
      <c r="AB1096" s="94" t="str">
        <f t="shared" si="18"/>
        <v/>
      </c>
      <c r="AC1096" s="75"/>
      <c r="AD1096" s="42"/>
      <c r="AE1096" s="43"/>
      <c r="AF1096" s="44"/>
      <c r="AG1096" s="134" t="s">
        <v>21</v>
      </c>
      <c r="AH1096" s="134" t="s">
        <v>21</v>
      </c>
      <c r="AI1096" s="134" t="s">
        <v>21</v>
      </c>
      <c r="AJ1096" s="134" t="s">
        <v>21</v>
      </c>
      <c r="AK1096" s="134" t="s">
        <v>5275</v>
      </c>
      <c r="AL1096" s="134" t="s">
        <v>21</v>
      </c>
      <c r="AM1096" s="134" t="b">
        <f>IF(AND(Table3[[#This Row],[Column68]]=TRUE,COUNTBLANK(Table3[[#This Row],[Date 1]:[Date 8]])=8),TRUE,FALSE)</f>
        <v>0</v>
      </c>
      <c r="AN1096" s="134" t="b">
        <f>COUNTIF(Table3[[#This Row],[512]:[51]],"yes")&gt;0</f>
        <v>0</v>
      </c>
      <c r="AO1096" s="45" t="str">
        <f>IF(Table3[[#This Row],[512]]="yes",Table3[[#This Row],[Column1]],"")</f>
        <v/>
      </c>
      <c r="AP1096" s="45" t="str">
        <f>IF(Table3[[#This Row],[250]]="yes",Table3[[#This Row],[Column1.5]],"")</f>
        <v/>
      </c>
      <c r="AQ1096" s="45" t="str">
        <f>IF(Table3[[#This Row],[288]]="yes",Table3[[#This Row],[Column2]],"")</f>
        <v/>
      </c>
      <c r="AR1096" s="45" t="str">
        <f>IF(Table3[[#This Row],[144]]="yes",Table3[[#This Row],[Column3]],"")</f>
        <v/>
      </c>
      <c r="AS1096" s="45" t="str">
        <f>IF(Table3[[#This Row],[26]]="yes",Table3[[#This Row],[Column4]],"")</f>
        <v/>
      </c>
      <c r="AT1096" s="45" t="str">
        <f>IF(Table3[[#This Row],[51]]="yes",Table3[[#This Row],[Column5]],"")</f>
        <v/>
      </c>
      <c r="AU1096" s="29" t="str">
        <f>IF(COUNTBLANK(Table3[[#This Row],[Date 1]:[Date 8]])=7,IF(Table3[[#This Row],[Column9]]&lt;&gt;"",IF(SUM(L1096:S1096)&lt;&gt;0,Table3[[#This Row],[Column9]],""),""),(SUBSTITUTE(TRIM(SUBSTITUTE(AO1096&amp;","&amp;AP1096&amp;","&amp;AQ1096&amp;","&amp;AR1096&amp;","&amp;AS1096&amp;","&amp;AT1096&amp;",",","," "))," ",", ")))</f>
        <v/>
      </c>
      <c r="AV1096" s="35" t="str">
        <f>IF(COUNTBLANK(L1096:AC1096)&lt;&gt;13,IF(Table3[[#This Row],[Comments]]="Please order in multiples of 20. Minimum order of 100.",IF(COUNTBLANK(Table3[[#This Row],[Date 1]:[Order]])=12,"",1),1),IF(OR(F1096="yes",G1096="yes",H1096="yes",I1096="yes",J1096="yes",K1096="yes"="yes"),1,""))</f>
        <v/>
      </c>
    </row>
    <row r="1097" spans="2:48" ht="36" thickBot="1" x14ac:dyDescent="0.4">
      <c r="B1097" s="164">
        <v>2430</v>
      </c>
      <c r="C1097" s="16" t="s">
        <v>3370</v>
      </c>
      <c r="D1097" s="32" t="s">
        <v>3445</v>
      </c>
      <c r="E1097" s="118"/>
      <c r="F1097" s="119" t="s">
        <v>21</v>
      </c>
      <c r="G1097" s="30" t="s">
        <v>21</v>
      </c>
      <c r="H1097" s="30" t="s">
        <v>21</v>
      </c>
      <c r="I1097" s="30" t="s">
        <v>21</v>
      </c>
      <c r="J1097" s="30" t="s">
        <v>128</v>
      </c>
      <c r="K1097" s="30" t="s">
        <v>21</v>
      </c>
      <c r="L1097" s="22"/>
      <c r="M1097" s="20"/>
      <c r="N1097" s="20"/>
      <c r="O1097" s="20"/>
      <c r="P1097" s="20"/>
      <c r="Q1097" s="20"/>
      <c r="R1097" s="20"/>
      <c r="S1097" s="120"/>
      <c r="T1097" s="181" t="str">
        <f>Table3[[#This Row],[Column12]]</f>
        <v>Auto:</v>
      </c>
      <c r="U1097" s="25"/>
      <c r="V1097" s="51" t="str">
        <f>IF(Table3[[#This Row],[TagOrderMethod]]="Ratio:","plants per 1 tag",IF(Table3[[#This Row],[TagOrderMethod]]="tags included","",IF(Table3[[#This Row],[TagOrderMethod]]="Qty:","tags",IF(Table3[[#This Row],[TagOrderMethod]]="Auto:",IF(U1097&lt;&gt;"","tags","")))))</f>
        <v/>
      </c>
      <c r="W1097" s="17">
        <v>50</v>
      </c>
      <c r="X1097" s="17" t="str">
        <f>IF(ISNUMBER(SEARCH("tag",Table3[[#This Row],[Notes]])), "Yes", "No")</f>
        <v>No</v>
      </c>
      <c r="Y1097" s="17" t="str">
        <f>IF(Table3[[#This Row],[Column11]]="yes","tags included","Auto:")</f>
        <v>Auto:</v>
      </c>
      <c r="Z10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Row],[TagOrderMethod]]="Auto:",IF(U1097&gt;0,U1097,IF(COUNTBLANK(L1097:S1097)=8,"",(IF(Table3[[#This Row],[Column11]]&lt;&gt;"no",Table3[[#This Row],[Size]]*(SUM(Table3[[#This Row],[Date 1]:[Date 8]])),"")))),""))),(Table3[[#This Row],[Bundle]])),"")</f>
        <v/>
      </c>
      <c r="AB1097" s="94" t="str">
        <f t="shared" si="18"/>
        <v/>
      </c>
      <c r="AC1097" s="75"/>
      <c r="AD1097" s="42"/>
      <c r="AE1097" s="43"/>
      <c r="AF1097" s="44"/>
      <c r="AG1097" s="134" t="s">
        <v>21</v>
      </c>
      <c r="AH1097" s="134" t="s">
        <v>21</v>
      </c>
      <c r="AI1097" s="134" t="s">
        <v>21</v>
      </c>
      <c r="AJ1097" s="134" t="s">
        <v>21</v>
      </c>
      <c r="AK1097" s="134" t="s">
        <v>5276</v>
      </c>
      <c r="AL1097" s="134" t="s">
        <v>21</v>
      </c>
      <c r="AM1097" s="134" t="b">
        <f>IF(AND(Table3[[#This Row],[Column68]]=TRUE,COUNTBLANK(Table3[[#This Row],[Date 1]:[Date 8]])=8),TRUE,FALSE)</f>
        <v>0</v>
      </c>
      <c r="AN1097" s="134" t="b">
        <f>COUNTIF(Table3[[#This Row],[512]:[51]],"yes")&gt;0</f>
        <v>0</v>
      </c>
      <c r="AO1097" s="45" t="str">
        <f>IF(Table3[[#This Row],[512]]="yes",Table3[[#This Row],[Column1]],"")</f>
        <v/>
      </c>
      <c r="AP1097" s="45" t="str">
        <f>IF(Table3[[#This Row],[250]]="yes",Table3[[#This Row],[Column1.5]],"")</f>
        <v/>
      </c>
      <c r="AQ1097" s="45" t="str">
        <f>IF(Table3[[#This Row],[288]]="yes",Table3[[#This Row],[Column2]],"")</f>
        <v/>
      </c>
      <c r="AR1097" s="45" t="str">
        <f>IF(Table3[[#This Row],[144]]="yes",Table3[[#This Row],[Column3]],"")</f>
        <v/>
      </c>
      <c r="AS1097" s="45" t="str">
        <f>IF(Table3[[#This Row],[26]]="yes",Table3[[#This Row],[Column4]],"")</f>
        <v/>
      </c>
      <c r="AT1097" s="45" t="str">
        <f>IF(Table3[[#This Row],[51]]="yes",Table3[[#This Row],[Column5]],"")</f>
        <v/>
      </c>
      <c r="AU1097" s="29" t="str">
        <f>IF(COUNTBLANK(Table3[[#This Row],[Date 1]:[Date 8]])=7,IF(Table3[[#This Row],[Column9]]&lt;&gt;"",IF(SUM(L1097:S1097)&lt;&gt;0,Table3[[#This Row],[Column9]],""),""),(SUBSTITUTE(TRIM(SUBSTITUTE(AO1097&amp;","&amp;AP1097&amp;","&amp;AQ1097&amp;","&amp;AR1097&amp;","&amp;AS1097&amp;","&amp;AT1097&amp;",",","," "))," ",", ")))</f>
        <v/>
      </c>
      <c r="AV1097" s="35" t="str">
        <f>IF(COUNTBLANK(L1097:AC1097)&lt;&gt;13,IF(Table3[[#This Row],[Comments]]="Please order in multiples of 20. Minimum order of 100.",IF(COUNTBLANK(Table3[[#This Row],[Date 1]:[Order]])=12,"",1),1),IF(OR(F1097="yes",G1097="yes",H1097="yes",I1097="yes",J1097="yes",K1097="yes"="yes"),1,""))</f>
        <v/>
      </c>
    </row>
    <row r="1098" spans="2:48" ht="36" thickBot="1" x14ac:dyDescent="0.4">
      <c r="B1098" s="164">
        <v>2435</v>
      </c>
      <c r="C1098" s="16" t="s">
        <v>3370</v>
      </c>
      <c r="D1098" s="32" t="s">
        <v>3446</v>
      </c>
      <c r="E1098" s="118"/>
      <c r="F1098" s="119" t="s">
        <v>21</v>
      </c>
      <c r="G1098" s="30" t="s">
        <v>21</v>
      </c>
      <c r="H1098" s="30" t="s">
        <v>21</v>
      </c>
      <c r="I1098" s="30" t="s">
        <v>21</v>
      </c>
      <c r="J1098" s="30" t="s">
        <v>128</v>
      </c>
      <c r="K1098" s="30" t="s">
        <v>21</v>
      </c>
      <c r="L1098" s="22"/>
      <c r="M1098" s="20"/>
      <c r="N1098" s="20"/>
      <c r="O1098" s="20"/>
      <c r="P1098" s="20"/>
      <c r="Q1098" s="20"/>
      <c r="R1098" s="20"/>
      <c r="S1098" s="120"/>
      <c r="T1098" s="181" t="str">
        <f>Table3[[#This Row],[Column12]]</f>
        <v>Auto:</v>
      </c>
      <c r="U1098" s="25"/>
      <c r="V1098" s="51" t="str">
        <f>IF(Table3[[#This Row],[TagOrderMethod]]="Ratio:","plants per 1 tag",IF(Table3[[#This Row],[TagOrderMethod]]="tags included","",IF(Table3[[#This Row],[TagOrderMethod]]="Qty:","tags",IF(Table3[[#This Row],[TagOrderMethod]]="Auto:",IF(U1098&lt;&gt;"","tags","")))))</f>
        <v/>
      </c>
      <c r="W1098" s="17">
        <v>50</v>
      </c>
      <c r="X1098" s="17" t="str">
        <f>IF(ISNUMBER(SEARCH("tag",Table3[[#This Row],[Notes]])), "Yes", "No")</f>
        <v>No</v>
      </c>
      <c r="Y1098" s="17" t="str">
        <f>IF(Table3[[#This Row],[Column11]]="yes","tags included","Auto:")</f>
        <v>Auto:</v>
      </c>
      <c r="Z10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Row],[TagOrderMethod]]="Auto:",IF(U1098&gt;0,U1098,IF(COUNTBLANK(L1098:S1098)=8,"",(IF(Table3[[#This Row],[Column11]]&lt;&gt;"no",Table3[[#This Row],[Size]]*(SUM(Table3[[#This Row],[Date 1]:[Date 8]])),"")))),""))),(Table3[[#This Row],[Bundle]])),"")</f>
        <v/>
      </c>
      <c r="AB1098" s="94" t="str">
        <f t="shared" si="18"/>
        <v/>
      </c>
      <c r="AC1098" s="75"/>
      <c r="AD1098" s="42"/>
      <c r="AE1098" s="43"/>
      <c r="AF1098" s="44"/>
      <c r="AG1098" s="134" t="s">
        <v>21</v>
      </c>
      <c r="AH1098" s="134" t="s">
        <v>21</v>
      </c>
      <c r="AI1098" s="134" t="s">
        <v>21</v>
      </c>
      <c r="AJ1098" s="134" t="s">
        <v>21</v>
      </c>
      <c r="AK1098" s="134" t="s">
        <v>5277</v>
      </c>
      <c r="AL1098" s="134" t="s">
        <v>21</v>
      </c>
      <c r="AM1098" s="134" t="b">
        <f>IF(AND(Table3[[#This Row],[Column68]]=TRUE,COUNTBLANK(Table3[[#This Row],[Date 1]:[Date 8]])=8),TRUE,FALSE)</f>
        <v>0</v>
      </c>
      <c r="AN1098" s="134" t="b">
        <f>COUNTIF(Table3[[#This Row],[512]:[51]],"yes")&gt;0</f>
        <v>0</v>
      </c>
      <c r="AO1098" s="45" t="str">
        <f>IF(Table3[[#This Row],[512]]="yes",Table3[[#This Row],[Column1]],"")</f>
        <v/>
      </c>
      <c r="AP1098" s="45" t="str">
        <f>IF(Table3[[#This Row],[250]]="yes",Table3[[#This Row],[Column1.5]],"")</f>
        <v/>
      </c>
      <c r="AQ1098" s="45" t="str">
        <f>IF(Table3[[#This Row],[288]]="yes",Table3[[#This Row],[Column2]],"")</f>
        <v/>
      </c>
      <c r="AR1098" s="45" t="str">
        <f>IF(Table3[[#This Row],[144]]="yes",Table3[[#This Row],[Column3]],"")</f>
        <v/>
      </c>
      <c r="AS1098" s="45" t="str">
        <f>IF(Table3[[#This Row],[26]]="yes",Table3[[#This Row],[Column4]],"")</f>
        <v/>
      </c>
      <c r="AT1098" s="45" t="str">
        <f>IF(Table3[[#This Row],[51]]="yes",Table3[[#This Row],[Column5]],"")</f>
        <v/>
      </c>
      <c r="AU1098" s="29" t="str">
        <f>IF(COUNTBLANK(Table3[[#This Row],[Date 1]:[Date 8]])=7,IF(Table3[[#This Row],[Column9]]&lt;&gt;"",IF(SUM(L1098:S1098)&lt;&gt;0,Table3[[#This Row],[Column9]],""),""),(SUBSTITUTE(TRIM(SUBSTITUTE(AO1098&amp;","&amp;AP1098&amp;","&amp;AQ1098&amp;","&amp;AR1098&amp;","&amp;AS1098&amp;","&amp;AT1098&amp;",",","," "))," ",", ")))</f>
        <v/>
      </c>
      <c r="AV1098" s="35" t="str">
        <f>IF(COUNTBLANK(L1098:AC1098)&lt;&gt;13,IF(Table3[[#This Row],[Comments]]="Please order in multiples of 20. Minimum order of 100.",IF(COUNTBLANK(Table3[[#This Row],[Date 1]:[Order]])=12,"",1),1),IF(OR(F1098="yes",G1098="yes",H1098="yes",I1098="yes",J1098="yes",K1098="yes"="yes"),1,""))</f>
        <v/>
      </c>
    </row>
    <row r="1099" spans="2:48" ht="36" thickBot="1" x14ac:dyDescent="0.4">
      <c r="B1099" s="164">
        <v>2440</v>
      </c>
      <c r="C1099" s="16" t="s">
        <v>3370</v>
      </c>
      <c r="D1099" s="32" t="s">
        <v>3447</v>
      </c>
      <c r="E1099" s="118"/>
      <c r="F1099" s="119" t="s">
        <v>21</v>
      </c>
      <c r="G1099" s="30" t="s">
        <v>21</v>
      </c>
      <c r="H1099" s="30" t="s">
        <v>21</v>
      </c>
      <c r="I1099" s="30" t="s">
        <v>21</v>
      </c>
      <c r="J1099" s="30" t="s">
        <v>128</v>
      </c>
      <c r="K1099" s="30" t="s">
        <v>21</v>
      </c>
      <c r="L1099" s="22"/>
      <c r="M1099" s="20"/>
      <c r="N1099" s="20"/>
      <c r="O1099" s="20"/>
      <c r="P1099" s="20"/>
      <c r="Q1099" s="20"/>
      <c r="R1099" s="20"/>
      <c r="S1099" s="120"/>
      <c r="T1099" s="181" t="str">
        <f>Table3[[#This Row],[Column12]]</f>
        <v>Auto:</v>
      </c>
      <c r="U1099" s="25"/>
      <c r="V1099" s="51" t="str">
        <f>IF(Table3[[#This Row],[TagOrderMethod]]="Ratio:","plants per 1 tag",IF(Table3[[#This Row],[TagOrderMethod]]="tags included","",IF(Table3[[#This Row],[TagOrderMethod]]="Qty:","tags",IF(Table3[[#This Row],[TagOrderMethod]]="Auto:",IF(U1099&lt;&gt;"","tags","")))))</f>
        <v/>
      </c>
      <c r="W1099" s="17">
        <v>50</v>
      </c>
      <c r="X1099" s="17" t="str">
        <f>IF(ISNUMBER(SEARCH("tag",Table3[[#This Row],[Notes]])), "Yes", "No")</f>
        <v>No</v>
      </c>
      <c r="Y1099" s="17" t="str">
        <f>IF(Table3[[#This Row],[Column11]]="yes","tags included","Auto:")</f>
        <v>Auto:</v>
      </c>
      <c r="Z10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Row],[TagOrderMethod]]="Auto:",IF(U1099&gt;0,U1099,IF(COUNTBLANK(L1099:S1099)=8,"",(IF(Table3[[#This Row],[Column11]]&lt;&gt;"no",Table3[[#This Row],[Size]]*(SUM(Table3[[#This Row],[Date 1]:[Date 8]])),"")))),""))),(Table3[[#This Row],[Bundle]])),"")</f>
        <v/>
      </c>
      <c r="AB1099" s="94" t="str">
        <f t="shared" si="18"/>
        <v/>
      </c>
      <c r="AC1099" s="75"/>
      <c r="AD1099" s="42"/>
      <c r="AE1099" s="43"/>
      <c r="AF1099" s="44"/>
      <c r="AG1099" s="134" t="s">
        <v>21</v>
      </c>
      <c r="AH1099" s="134" t="s">
        <v>21</v>
      </c>
      <c r="AI1099" s="134" t="s">
        <v>21</v>
      </c>
      <c r="AJ1099" s="134" t="s">
        <v>21</v>
      </c>
      <c r="AK1099" s="134" t="s">
        <v>249</v>
      </c>
      <c r="AL1099" s="134" t="s">
        <v>21</v>
      </c>
      <c r="AM1099" s="134" t="b">
        <f>IF(AND(Table3[[#This Row],[Column68]]=TRUE,COUNTBLANK(Table3[[#This Row],[Date 1]:[Date 8]])=8),TRUE,FALSE)</f>
        <v>0</v>
      </c>
      <c r="AN1099" s="134" t="b">
        <f>COUNTIF(Table3[[#This Row],[512]:[51]],"yes")&gt;0</f>
        <v>0</v>
      </c>
      <c r="AO1099" s="45" t="str">
        <f>IF(Table3[[#This Row],[512]]="yes",Table3[[#This Row],[Column1]],"")</f>
        <v/>
      </c>
      <c r="AP1099" s="45" t="str">
        <f>IF(Table3[[#This Row],[250]]="yes",Table3[[#This Row],[Column1.5]],"")</f>
        <v/>
      </c>
      <c r="AQ1099" s="45" t="str">
        <f>IF(Table3[[#This Row],[288]]="yes",Table3[[#This Row],[Column2]],"")</f>
        <v/>
      </c>
      <c r="AR1099" s="45" t="str">
        <f>IF(Table3[[#This Row],[144]]="yes",Table3[[#This Row],[Column3]],"")</f>
        <v/>
      </c>
      <c r="AS1099" s="45" t="str">
        <f>IF(Table3[[#This Row],[26]]="yes",Table3[[#This Row],[Column4]],"")</f>
        <v/>
      </c>
      <c r="AT1099" s="45" t="str">
        <f>IF(Table3[[#This Row],[51]]="yes",Table3[[#This Row],[Column5]],"")</f>
        <v/>
      </c>
      <c r="AU1099" s="29" t="str">
        <f>IF(COUNTBLANK(Table3[[#This Row],[Date 1]:[Date 8]])=7,IF(Table3[[#This Row],[Column9]]&lt;&gt;"",IF(SUM(L1099:S1099)&lt;&gt;0,Table3[[#This Row],[Column9]],""),""),(SUBSTITUTE(TRIM(SUBSTITUTE(AO1099&amp;","&amp;AP1099&amp;","&amp;AQ1099&amp;","&amp;AR1099&amp;","&amp;AS1099&amp;","&amp;AT1099&amp;",",","," "))," ",", ")))</f>
        <v/>
      </c>
      <c r="AV1099" s="35" t="str">
        <f>IF(COUNTBLANK(L1099:AC1099)&lt;&gt;13,IF(Table3[[#This Row],[Comments]]="Please order in multiples of 20. Minimum order of 100.",IF(COUNTBLANK(Table3[[#This Row],[Date 1]:[Order]])=12,"",1),1),IF(OR(F1099="yes",G1099="yes",H1099="yes",I1099="yes",J1099="yes",K1099="yes"="yes"),1,""))</f>
        <v/>
      </c>
    </row>
    <row r="1100" spans="2:48" ht="36" thickBot="1" x14ac:dyDescent="0.4">
      <c r="B1100" s="164">
        <v>2445</v>
      </c>
      <c r="C1100" s="16" t="s">
        <v>3370</v>
      </c>
      <c r="D1100" s="32" t="s">
        <v>3448</v>
      </c>
      <c r="E1100" s="118"/>
      <c r="F1100" s="119" t="s">
        <v>21</v>
      </c>
      <c r="G1100" s="30" t="s">
        <v>21</v>
      </c>
      <c r="H1100" s="30" t="s">
        <v>21</v>
      </c>
      <c r="I1100" s="30" t="s">
        <v>21</v>
      </c>
      <c r="J1100" s="30" t="s">
        <v>128</v>
      </c>
      <c r="K1100" s="30" t="s">
        <v>21</v>
      </c>
      <c r="L1100" s="22"/>
      <c r="M1100" s="20"/>
      <c r="N1100" s="20"/>
      <c r="O1100" s="20"/>
      <c r="P1100" s="20"/>
      <c r="Q1100" s="20"/>
      <c r="R1100" s="20"/>
      <c r="S1100" s="120"/>
      <c r="T1100" s="181" t="str">
        <f>Table3[[#This Row],[Column12]]</f>
        <v>Auto:</v>
      </c>
      <c r="U1100" s="25"/>
      <c r="V1100" s="51" t="str">
        <f>IF(Table3[[#This Row],[TagOrderMethod]]="Ratio:","plants per 1 tag",IF(Table3[[#This Row],[TagOrderMethod]]="tags included","",IF(Table3[[#This Row],[TagOrderMethod]]="Qty:","tags",IF(Table3[[#This Row],[TagOrderMethod]]="Auto:",IF(U1100&lt;&gt;"","tags","")))))</f>
        <v/>
      </c>
      <c r="W1100" s="17">
        <v>50</v>
      </c>
      <c r="X1100" s="17" t="str">
        <f>IF(ISNUMBER(SEARCH("tag",Table3[[#This Row],[Notes]])), "Yes", "No")</f>
        <v>No</v>
      </c>
      <c r="Y1100" s="17" t="str">
        <f>IF(Table3[[#This Row],[Column11]]="yes","tags included","Auto:")</f>
        <v>Auto:</v>
      </c>
      <c r="Z11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Row],[TagOrderMethod]]="Auto:",IF(U1100&gt;0,U1100,IF(COUNTBLANK(L1100:S1100)=8,"",(IF(Table3[[#This Row],[Column11]]&lt;&gt;"no",Table3[[#This Row],[Size]]*(SUM(Table3[[#This Row],[Date 1]:[Date 8]])),"")))),""))),(Table3[[#This Row],[Bundle]])),"")</f>
        <v/>
      </c>
      <c r="AB1100" s="94" t="str">
        <f t="shared" si="18"/>
        <v/>
      </c>
      <c r="AC1100" s="75"/>
      <c r="AD1100" s="42"/>
      <c r="AE1100" s="43"/>
      <c r="AF1100" s="44"/>
      <c r="AG1100" s="134" t="s">
        <v>21</v>
      </c>
      <c r="AH1100" s="134" t="s">
        <v>21</v>
      </c>
      <c r="AI1100" s="134" t="s">
        <v>21</v>
      </c>
      <c r="AJ1100" s="134" t="s">
        <v>21</v>
      </c>
      <c r="AK1100" s="134" t="s">
        <v>1505</v>
      </c>
      <c r="AL1100" s="134" t="s">
        <v>21</v>
      </c>
      <c r="AM1100" s="134" t="b">
        <f>IF(AND(Table3[[#This Row],[Column68]]=TRUE,COUNTBLANK(Table3[[#This Row],[Date 1]:[Date 8]])=8),TRUE,FALSE)</f>
        <v>0</v>
      </c>
      <c r="AN1100" s="134" t="b">
        <f>COUNTIF(Table3[[#This Row],[512]:[51]],"yes")&gt;0</f>
        <v>0</v>
      </c>
      <c r="AO1100" s="45" t="str">
        <f>IF(Table3[[#This Row],[512]]="yes",Table3[[#This Row],[Column1]],"")</f>
        <v/>
      </c>
      <c r="AP1100" s="45" t="str">
        <f>IF(Table3[[#This Row],[250]]="yes",Table3[[#This Row],[Column1.5]],"")</f>
        <v/>
      </c>
      <c r="AQ1100" s="45" t="str">
        <f>IF(Table3[[#This Row],[288]]="yes",Table3[[#This Row],[Column2]],"")</f>
        <v/>
      </c>
      <c r="AR1100" s="45" t="str">
        <f>IF(Table3[[#This Row],[144]]="yes",Table3[[#This Row],[Column3]],"")</f>
        <v/>
      </c>
      <c r="AS1100" s="45" t="str">
        <f>IF(Table3[[#This Row],[26]]="yes",Table3[[#This Row],[Column4]],"")</f>
        <v/>
      </c>
      <c r="AT1100" s="45" t="str">
        <f>IF(Table3[[#This Row],[51]]="yes",Table3[[#This Row],[Column5]],"")</f>
        <v/>
      </c>
      <c r="AU1100" s="29" t="str">
        <f>IF(COUNTBLANK(Table3[[#This Row],[Date 1]:[Date 8]])=7,IF(Table3[[#This Row],[Column9]]&lt;&gt;"",IF(SUM(L1100:S1100)&lt;&gt;0,Table3[[#This Row],[Column9]],""),""),(SUBSTITUTE(TRIM(SUBSTITUTE(AO1100&amp;","&amp;AP1100&amp;","&amp;AQ1100&amp;","&amp;AR1100&amp;","&amp;AS1100&amp;","&amp;AT1100&amp;",",","," "))," ",", ")))</f>
        <v/>
      </c>
      <c r="AV1100" s="35" t="str">
        <f>IF(COUNTBLANK(L1100:AC1100)&lt;&gt;13,IF(Table3[[#This Row],[Comments]]="Please order in multiples of 20. Minimum order of 100.",IF(COUNTBLANK(Table3[[#This Row],[Date 1]:[Order]])=12,"",1),1),IF(OR(F1100="yes",G1100="yes",H1100="yes",I1100="yes",J1100="yes",K1100="yes"="yes"),1,""))</f>
        <v/>
      </c>
    </row>
    <row r="1101" spans="2:48" ht="36" thickBot="1" x14ac:dyDescent="0.4">
      <c r="B1101" s="164">
        <v>2450</v>
      </c>
      <c r="C1101" s="16" t="s">
        <v>3370</v>
      </c>
      <c r="D1101" s="32" t="s">
        <v>3449</v>
      </c>
      <c r="E1101" s="118"/>
      <c r="F1101" s="119" t="s">
        <v>21</v>
      </c>
      <c r="G1101" s="30" t="s">
        <v>21</v>
      </c>
      <c r="H1101" s="30" t="s">
        <v>21</v>
      </c>
      <c r="I1101" s="30" t="s">
        <v>21</v>
      </c>
      <c r="J1101" s="30" t="s">
        <v>128</v>
      </c>
      <c r="K1101" s="30" t="s">
        <v>21</v>
      </c>
      <c r="L1101" s="22"/>
      <c r="M1101" s="20"/>
      <c r="N1101" s="20"/>
      <c r="O1101" s="20"/>
      <c r="P1101" s="20"/>
      <c r="Q1101" s="20"/>
      <c r="R1101" s="20"/>
      <c r="S1101" s="120"/>
      <c r="T1101" s="181" t="str">
        <f>Table3[[#This Row],[Column12]]</f>
        <v>Auto:</v>
      </c>
      <c r="U1101" s="25"/>
      <c r="V1101" s="51" t="str">
        <f>IF(Table3[[#This Row],[TagOrderMethod]]="Ratio:","plants per 1 tag",IF(Table3[[#This Row],[TagOrderMethod]]="tags included","",IF(Table3[[#This Row],[TagOrderMethod]]="Qty:","tags",IF(Table3[[#This Row],[TagOrderMethod]]="Auto:",IF(U1101&lt;&gt;"","tags","")))))</f>
        <v/>
      </c>
      <c r="W1101" s="17">
        <v>50</v>
      </c>
      <c r="X1101" s="17" t="str">
        <f>IF(ISNUMBER(SEARCH("tag",Table3[[#This Row],[Notes]])), "Yes", "No")</f>
        <v>No</v>
      </c>
      <c r="Y1101" s="17" t="str">
        <f>IF(Table3[[#This Row],[Column11]]="yes","tags included","Auto:")</f>
        <v>Auto:</v>
      </c>
      <c r="Z11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Row],[TagOrderMethod]]="Auto:",IF(U1101&gt;0,U1101,IF(COUNTBLANK(L1101:S1101)=8,"",(IF(Table3[[#This Row],[Column11]]&lt;&gt;"no",Table3[[#This Row],[Size]]*(SUM(Table3[[#This Row],[Date 1]:[Date 8]])),"")))),""))),(Table3[[#This Row],[Bundle]])),"")</f>
        <v/>
      </c>
      <c r="AB1101" s="94" t="str">
        <f t="shared" si="18"/>
        <v/>
      </c>
      <c r="AC1101" s="75"/>
      <c r="AD1101" s="42"/>
      <c r="AE1101" s="43"/>
      <c r="AF1101" s="44"/>
      <c r="AG1101" s="134" t="s">
        <v>21</v>
      </c>
      <c r="AH1101" s="134" t="s">
        <v>21</v>
      </c>
      <c r="AI1101" s="134" t="s">
        <v>21</v>
      </c>
      <c r="AJ1101" s="134" t="s">
        <v>21</v>
      </c>
      <c r="AK1101" s="134" t="s">
        <v>1506</v>
      </c>
      <c r="AL1101" s="134" t="s">
        <v>21</v>
      </c>
      <c r="AM1101" s="134" t="b">
        <f>IF(AND(Table3[[#This Row],[Column68]]=TRUE,COUNTBLANK(Table3[[#This Row],[Date 1]:[Date 8]])=8),TRUE,FALSE)</f>
        <v>0</v>
      </c>
      <c r="AN1101" s="134" t="b">
        <f>COUNTIF(Table3[[#This Row],[512]:[51]],"yes")&gt;0</f>
        <v>0</v>
      </c>
      <c r="AO1101" s="45" t="str">
        <f>IF(Table3[[#This Row],[512]]="yes",Table3[[#This Row],[Column1]],"")</f>
        <v/>
      </c>
      <c r="AP1101" s="45" t="str">
        <f>IF(Table3[[#This Row],[250]]="yes",Table3[[#This Row],[Column1.5]],"")</f>
        <v/>
      </c>
      <c r="AQ1101" s="45" t="str">
        <f>IF(Table3[[#This Row],[288]]="yes",Table3[[#This Row],[Column2]],"")</f>
        <v/>
      </c>
      <c r="AR1101" s="45" t="str">
        <f>IF(Table3[[#This Row],[144]]="yes",Table3[[#This Row],[Column3]],"")</f>
        <v/>
      </c>
      <c r="AS1101" s="45" t="str">
        <f>IF(Table3[[#This Row],[26]]="yes",Table3[[#This Row],[Column4]],"")</f>
        <v/>
      </c>
      <c r="AT1101" s="45" t="str">
        <f>IF(Table3[[#This Row],[51]]="yes",Table3[[#This Row],[Column5]],"")</f>
        <v/>
      </c>
      <c r="AU1101" s="29" t="str">
        <f>IF(COUNTBLANK(Table3[[#This Row],[Date 1]:[Date 8]])=7,IF(Table3[[#This Row],[Column9]]&lt;&gt;"",IF(SUM(L1101:S1101)&lt;&gt;0,Table3[[#This Row],[Column9]],""),""),(SUBSTITUTE(TRIM(SUBSTITUTE(AO1101&amp;","&amp;AP1101&amp;","&amp;AQ1101&amp;","&amp;AR1101&amp;","&amp;AS1101&amp;","&amp;AT1101&amp;",",","," "))," ",", ")))</f>
        <v/>
      </c>
      <c r="AV1101" s="35" t="str">
        <f>IF(COUNTBLANK(L1101:AC1101)&lt;&gt;13,IF(Table3[[#This Row],[Comments]]="Please order in multiples of 20. Minimum order of 100.",IF(COUNTBLANK(Table3[[#This Row],[Date 1]:[Order]])=12,"",1),1),IF(OR(F1101="yes",G1101="yes",H1101="yes",I1101="yes",J1101="yes",K1101="yes"="yes"),1,""))</f>
        <v/>
      </c>
    </row>
    <row r="1102" spans="2:48" ht="36" thickBot="1" x14ac:dyDescent="0.4">
      <c r="B1102" s="164">
        <v>2455</v>
      </c>
      <c r="C1102" s="16" t="s">
        <v>3370</v>
      </c>
      <c r="D1102" s="32" t="s">
        <v>3450</v>
      </c>
      <c r="E1102" s="118"/>
      <c r="F1102" s="119" t="s">
        <v>21</v>
      </c>
      <c r="G1102" s="30" t="s">
        <v>21</v>
      </c>
      <c r="H1102" s="30" t="s">
        <v>21</v>
      </c>
      <c r="I1102" s="30" t="s">
        <v>21</v>
      </c>
      <c r="J1102" s="30" t="s">
        <v>128</v>
      </c>
      <c r="K1102" s="30" t="s">
        <v>21</v>
      </c>
      <c r="L1102" s="22"/>
      <c r="M1102" s="20"/>
      <c r="N1102" s="20"/>
      <c r="O1102" s="20"/>
      <c r="P1102" s="20"/>
      <c r="Q1102" s="20"/>
      <c r="R1102" s="20"/>
      <c r="S1102" s="120"/>
      <c r="T1102" s="181" t="str">
        <f>Table3[[#This Row],[Column12]]</f>
        <v>Auto:</v>
      </c>
      <c r="U1102" s="25"/>
      <c r="V1102" s="51" t="str">
        <f>IF(Table3[[#This Row],[TagOrderMethod]]="Ratio:","plants per 1 tag",IF(Table3[[#This Row],[TagOrderMethod]]="tags included","",IF(Table3[[#This Row],[TagOrderMethod]]="Qty:","tags",IF(Table3[[#This Row],[TagOrderMethod]]="Auto:",IF(U1102&lt;&gt;"","tags","")))))</f>
        <v/>
      </c>
      <c r="W1102" s="17">
        <v>50</v>
      </c>
      <c r="X1102" s="17" t="str">
        <f>IF(ISNUMBER(SEARCH("tag",Table3[[#This Row],[Notes]])), "Yes", "No")</f>
        <v>No</v>
      </c>
      <c r="Y1102" s="17" t="str">
        <f>IF(Table3[[#This Row],[Column11]]="yes","tags included","Auto:")</f>
        <v>Auto:</v>
      </c>
      <c r="Z11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Row],[TagOrderMethod]]="Auto:",IF(U1102&gt;0,U1102,IF(COUNTBLANK(L1102:S1102)=8,"",(IF(Table3[[#This Row],[Column11]]&lt;&gt;"no",Table3[[#This Row],[Size]]*(SUM(Table3[[#This Row],[Date 1]:[Date 8]])),"")))),""))),(Table3[[#This Row],[Bundle]])),"")</f>
        <v/>
      </c>
      <c r="AB1102" s="94" t="str">
        <f t="shared" si="18"/>
        <v/>
      </c>
      <c r="AC1102" s="75"/>
      <c r="AD1102" s="42"/>
      <c r="AE1102" s="43"/>
      <c r="AF1102" s="44"/>
      <c r="AG1102" s="134" t="s">
        <v>21</v>
      </c>
      <c r="AH1102" s="134" t="s">
        <v>21</v>
      </c>
      <c r="AI1102" s="134" t="s">
        <v>21</v>
      </c>
      <c r="AJ1102" s="134" t="s">
        <v>21</v>
      </c>
      <c r="AK1102" s="134" t="s">
        <v>2130</v>
      </c>
      <c r="AL1102" s="134" t="s">
        <v>21</v>
      </c>
      <c r="AM1102" s="134" t="b">
        <f>IF(AND(Table3[[#This Row],[Column68]]=TRUE,COUNTBLANK(Table3[[#This Row],[Date 1]:[Date 8]])=8),TRUE,FALSE)</f>
        <v>0</v>
      </c>
      <c r="AN1102" s="134" t="b">
        <f>COUNTIF(Table3[[#This Row],[512]:[51]],"yes")&gt;0</f>
        <v>0</v>
      </c>
      <c r="AO1102" s="45" t="str">
        <f>IF(Table3[[#This Row],[512]]="yes",Table3[[#This Row],[Column1]],"")</f>
        <v/>
      </c>
      <c r="AP1102" s="45" t="str">
        <f>IF(Table3[[#This Row],[250]]="yes",Table3[[#This Row],[Column1.5]],"")</f>
        <v/>
      </c>
      <c r="AQ1102" s="45" t="str">
        <f>IF(Table3[[#This Row],[288]]="yes",Table3[[#This Row],[Column2]],"")</f>
        <v/>
      </c>
      <c r="AR1102" s="45" t="str">
        <f>IF(Table3[[#This Row],[144]]="yes",Table3[[#This Row],[Column3]],"")</f>
        <v/>
      </c>
      <c r="AS1102" s="45" t="str">
        <f>IF(Table3[[#This Row],[26]]="yes",Table3[[#This Row],[Column4]],"")</f>
        <v/>
      </c>
      <c r="AT1102" s="45" t="str">
        <f>IF(Table3[[#This Row],[51]]="yes",Table3[[#This Row],[Column5]],"")</f>
        <v/>
      </c>
      <c r="AU1102" s="29" t="str">
        <f>IF(COUNTBLANK(Table3[[#This Row],[Date 1]:[Date 8]])=7,IF(Table3[[#This Row],[Column9]]&lt;&gt;"",IF(SUM(L1102:S1102)&lt;&gt;0,Table3[[#This Row],[Column9]],""),""),(SUBSTITUTE(TRIM(SUBSTITUTE(AO1102&amp;","&amp;AP1102&amp;","&amp;AQ1102&amp;","&amp;AR1102&amp;","&amp;AS1102&amp;","&amp;AT1102&amp;",",","," "))," ",", ")))</f>
        <v/>
      </c>
      <c r="AV1102" s="35" t="str">
        <f>IF(COUNTBLANK(L1102:AC1102)&lt;&gt;13,IF(Table3[[#This Row],[Comments]]="Please order in multiples of 20. Minimum order of 100.",IF(COUNTBLANK(Table3[[#This Row],[Date 1]:[Order]])=12,"",1),1),IF(OR(F1102="yes",G1102="yes",H1102="yes",I1102="yes",J1102="yes",K1102="yes"="yes"),1,""))</f>
        <v/>
      </c>
    </row>
    <row r="1103" spans="2:48" ht="36" thickBot="1" x14ac:dyDescent="0.4">
      <c r="B1103" s="164">
        <v>2470</v>
      </c>
      <c r="C1103" s="16" t="s">
        <v>3370</v>
      </c>
      <c r="D1103" s="32" t="s">
        <v>1873</v>
      </c>
      <c r="E1103" s="118"/>
      <c r="F1103" s="119" t="s">
        <v>21</v>
      </c>
      <c r="G1103" s="30" t="s">
        <v>21</v>
      </c>
      <c r="H1103" s="30" t="s">
        <v>21</v>
      </c>
      <c r="I1103" s="30" t="s">
        <v>21</v>
      </c>
      <c r="J1103" s="30" t="s">
        <v>128</v>
      </c>
      <c r="K1103" s="30" t="s">
        <v>21</v>
      </c>
      <c r="L1103" s="22"/>
      <c r="M1103" s="20"/>
      <c r="N1103" s="20"/>
      <c r="O1103" s="20"/>
      <c r="P1103" s="20"/>
      <c r="Q1103" s="20"/>
      <c r="R1103" s="20"/>
      <c r="S1103" s="120"/>
      <c r="T1103" s="181" t="str">
        <f>Table3[[#This Row],[Column12]]</f>
        <v>Auto:</v>
      </c>
      <c r="U1103" s="25"/>
      <c r="V1103" s="51" t="str">
        <f>IF(Table3[[#This Row],[TagOrderMethod]]="Ratio:","plants per 1 tag",IF(Table3[[#This Row],[TagOrderMethod]]="tags included","",IF(Table3[[#This Row],[TagOrderMethod]]="Qty:","tags",IF(Table3[[#This Row],[TagOrderMethod]]="Auto:",IF(U1103&lt;&gt;"","tags","")))))</f>
        <v/>
      </c>
      <c r="W1103" s="17">
        <v>50</v>
      </c>
      <c r="X1103" s="17" t="str">
        <f>IF(ISNUMBER(SEARCH("tag",Table3[[#This Row],[Notes]])), "Yes", "No")</f>
        <v>No</v>
      </c>
      <c r="Y1103" s="17" t="str">
        <f>IF(Table3[[#This Row],[Column11]]="yes","tags included","Auto:")</f>
        <v>Auto:</v>
      </c>
      <c r="Z11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Row],[TagOrderMethod]]="Auto:",IF(U1103&gt;0,U1103,IF(COUNTBLANK(L1103:S1103)=8,"",(IF(Table3[[#This Row],[Column11]]&lt;&gt;"no",Table3[[#This Row],[Size]]*(SUM(Table3[[#This Row],[Date 1]:[Date 8]])),"")))),""))),(Table3[[#This Row],[Bundle]])),"")</f>
        <v/>
      </c>
      <c r="AB1103" s="94" t="str">
        <f t="shared" si="18"/>
        <v/>
      </c>
      <c r="AC1103" s="75"/>
      <c r="AD1103" s="42"/>
      <c r="AE1103" s="43"/>
      <c r="AF1103" s="44"/>
      <c r="AG1103" s="134" t="s">
        <v>21</v>
      </c>
      <c r="AH1103" s="134" t="s">
        <v>21</v>
      </c>
      <c r="AI1103" s="134" t="s">
        <v>21</v>
      </c>
      <c r="AJ1103" s="134" t="s">
        <v>21</v>
      </c>
      <c r="AK1103" s="134" t="s">
        <v>248</v>
      </c>
      <c r="AL1103" s="134" t="s">
        <v>21</v>
      </c>
      <c r="AM1103" s="134" t="b">
        <f>IF(AND(Table3[[#This Row],[Column68]]=TRUE,COUNTBLANK(Table3[[#This Row],[Date 1]:[Date 8]])=8),TRUE,FALSE)</f>
        <v>0</v>
      </c>
      <c r="AN1103" s="134" t="b">
        <f>COUNTIF(Table3[[#This Row],[512]:[51]],"yes")&gt;0</f>
        <v>0</v>
      </c>
      <c r="AO1103" s="45" t="str">
        <f>IF(Table3[[#This Row],[512]]="yes",Table3[[#This Row],[Column1]],"")</f>
        <v/>
      </c>
      <c r="AP1103" s="45" t="str">
        <f>IF(Table3[[#This Row],[250]]="yes",Table3[[#This Row],[Column1.5]],"")</f>
        <v/>
      </c>
      <c r="AQ1103" s="45" t="str">
        <f>IF(Table3[[#This Row],[288]]="yes",Table3[[#This Row],[Column2]],"")</f>
        <v/>
      </c>
      <c r="AR1103" s="45" t="str">
        <f>IF(Table3[[#This Row],[144]]="yes",Table3[[#This Row],[Column3]],"")</f>
        <v/>
      </c>
      <c r="AS1103" s="45" t="str">
        <f>IF(Table3[[#This Row],[26]]="yes",Table3[[#This Row],[Column4]],"")</f>
        <v/>
      </c>
      <c r="AT1103" s="45" t="str">
        <f>IF(Table3[[#This Row],[51]]="yes",Table3[[#This Row],[Column5]],"")</f>
        <v/>
      </c>
      <c r="AU1103" s="29" t="str">
        <f>IF(COUNTBLANK(Table3[[#This Row],[Date 1]:[Date 8]])=7,IF(Table3[[#This Row],[Column9]]&lt;&gt;"",IF(SUM(L1103:S1103)&lt;&gt;0,Table3[[#This Row],[Column9]],""),""),(SUBSTITUTE(TRIM(SUBSTITUTE(AO1103&amp;","&amp;AP1103&amp;","&amp;AQ1103&amp;","&amp;AR1103&amp;","&amp;AS1103&amp;","&amp;AT1103&amp;",",","," "))," ",", ")))</f>
        <v/>
      </c>
      <c r="AV1103" s="35" t="str">
        <f>IF(COUNTBLANK(L1103:AC1103)&lt;&gt;13,IF(Table3[[#This Row],[Comments]]="Please order in multiples of 20. Minimum order of 100.",IF(COUNTBLANK(Table3[[#This Row],[Date 1]:[Order]])=12,"",1),1),IF(OR(F1103="yes",G1103="yes",H1103="yes",I1103="yes",J1103="yes",K1103="yes"="yes"),1,""))</f>
        <v/>
      </c>
    </row>
    <row r="1104" spans="2:48" ht="36" thickBot="1" x14ac:dyDescent="0.4">
      <c r="B1104" s="164">
        <v>2475</v>
      </c>
      <c r="C1104" s="16" t="s">
        <v>3370</v>
      </c>
      <c r="D1104" s="32" t="s">
        <v>1874</v>
      </c>
      <c r="E1104" s="118"/>
      <c r="F1104" s="119" t="s">
        <v>21</v>
      </c>
      <c r="G1104" s="30" t="s">
        <v>21</v>
      </c>
      <c r="H1104" s="30" t="s">
        <v>21</v>
      </c>
      <c r="I1104" s="30" t="s">
        <v>21</v>
      </c>
      <c r="J1104" s="30" t="s">
        <v>128</v>
      </c>
      <c r="K1104" s="30" t="s">
        <v>21</v>
      </c>
      <c r="L1104" s="22"/>
      <c r="M1104" s="20"/>
      <c r="N1104" s="20"/>
      <c r="O1104" s="20"/>
      <c r="P1104" s="20"/>
      <c r="Q1104" s="20"/>
      <c r="R1104" s="20"/>
      <c r="S1104" s="120"/>
      <c r="T1104" s="181" t="str">
        <f>Table3[[#This Row],[Column12]]</f>
        <v>Auto:</v>
      </c>
      <c r="U1104" s="25"/>
      <c r="V1104" s="51" t="str">
        <f>IF(Table3[[#This Row],[TagOrderMethod]]="Ratio:","plants per 1 tag",IF(Table3[[#This Row],[TagOrderMethod]]="tags included","",IF(Table3[[#This Row],[TagOrderMethod]]="Qty:","tags",IF(Table3[[#This Row],[TagOrderMethod]]="Auto:",IF(U1104&lt;&gt;"","tags","")))))</f>
        <v/>
      </c>
      <c r="W1104" s="17">
        <v>50</v>
      </c>
      <c r="X1104" s="17" t="str">
        <f>IF(ISNUMBER(SEARCH("tag",Table3[[#This Row],[Notes]])), "Yes", "No")</f>
        <v>No</v>
      </c>
      <c r="Y1104" s="17" t="str">
        <f>IF(Table3[[#This Row],[Column11]]="yes","tags included","Auto:")</f>
        <v>Auto:</v>
      </c>
      <c r="Z11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Row],[TagOrderMethod]]="Auto:",IF(U1104&gt;0,U1104,IF(COUNTBLANK(L1104:S1104)=8,"",(IF(Table3[[#This Row],[Column11]]&lt;&gt;"no",Table3[[#This Row],[Size]]*(SUM(Table3[[#This Row],[Date 1]:[Date 8]])),"")))),""))),(Table3[[#This Row],[Bundle]])),"")</f>
        <v/>
      </c>
      <c r="AB1104" s="94" t="str">
        <f t="shared" si="18"/>
        <v/>
      </c>
      <c r="AC1104" s="75"/>
      <c r="AD1104" s="42"/>
      <c r="AE1104" s="43"/>
      <c r="AF1104" s="44"/>
      <c r="AG1104" s="134" t="s">
        <v>21</v>
      </c>
      <c r="AH1104" s="134" t="s">
        <v>21</v>
      </c>
      <c r="AI1104" s="134" t="s">
        <v>21</v>
      </c>
      <c r="AJ1104" s="134" t="s">
        <v>21</v>
      </c>
      <c r="AK1104" s="134" t="s">
        <v>2131</v>
      </c>
      <c r="AL1104" s="134" t="s">
        <v>21</v>
      </c>
      <c r="AM1104" s="134" t="b">
        <f>IF(AND(Table3[[#This Row],[Column68]]=TRUE,COUNTBLANK(Table3[[#This Row],[Date 1]:[Date 8]])=8),TRUE,FALSE)</f>
        <v>0</v>
      </c>
      <c r="AN1104" s="134" t="b">
        <f>COUNTIF(Table3[[#This Row],[512]:[51]],"yes")&gt;0</f>
        <v>0</v>
      </c>
      <c r="AO1104" s="45" t="str">
        <f>IF(Table3[[#This Row],[512]]="yes",Table3[[#This Row],[Column1]],"")</f>
        <v/>
      </c>
      <c r="AP1104" s="45" t="str">
        <f>IF(Table3[[#This Row],[250]]="yes",Table3[[#This Row],[Column1.5]],"")</f>
        <v/>
      </c>
      <c r="AQ1104" s="45" t="str">
        <f>IF(Table3[[#This Row],[288]]="yes",Table3[[#This Row],[Column2]],"")</f>
        <v/>
      </c>
      <c r="AR1104" s="45" t="str">
        <f>IF(Table3[[#This Row],[144]]="yes",Table3[[#This Row],[Column3]],"")</f>
        <v/>
      </c>
      <c r="AS1104" s="45" t="str">
        <f>IF(Table3[[#This Row],[26]]="yes",Table3[[#This Row],[Column4]],"")</f>
        <v/>
      </c>
      <c r="AT1104" s="45" t="str">
        <f>IF(Table3[[#This Row],[51]]="yes",Table3[[#This Row],[Column5]],"")</f>
        <v/>
      </c>
      <c r="AU1104" s="29" t="str">
        <f>IF(COUNTBLANK(Table3[[#This Row],[Date 1]:[Date 8]])=7,IF(Table3[[#This Row],[Column9]]&lt;&gt;"",IF(SUM(L1104:S1104)&lt;&gt;0,Table3[[#This Row],[Column9]],""),""),(SUBSTITUTE(TRIM(SUBSTITUTE(AO1104&amp;","&amp;AP1104&amp;","&amp;AQ1104&amp;","&amp;AR1104&amp;","&amp;AS1104&amp;","&amp;AT1104&amp;",",","," "))," ",", ")))</f>
        <v/>
      </c>
      <c r="AV1104" s="35" t="str">
        <f>IF(COUNTBLANK(L1104:AC1104)&lt;&gt;13,IF(Table3[[#This Row],[Comments]]="Please order in multiples of 20. Minimum order of 100.",IF(COUNTBLANK(Table3[[#This Row],[Date 1]:[Order]])=12,"",1),1),IF(OR(F1104="yes",G1104="yes",H1104="yes",I1104="yes",J1104="yes",K1104="yes"="yes"),1,""))</f>
        <v/>
      </c>
    </row>
    <row r="1105" spans="2:48" ht="36" thickBot="1" x14ac:dyDescent="0.4">
      <c r="B1105" s="164">
        <v>2480</v>
      </c>
      <c r="C1105" s="16" t="s">
        <v>3370</v>
      </c>
      <c r="D1105" s="32" t="s">
        <v>1875</v>
      </c>
      <c r="E1105" s="118"/>
      <c r="F1105" s="119" t="s">
        <v>21</v>
      </c>
      <c r="G1105" s="30" t="s">
        <v>21</v>
      </c>
      <c r="H1105" s="30" t="s">
        <v>21</v>
      </c>
      <c r="I1105" s="30" t="s">
        <v>21</v>
      </c>
      <c r="J1105" s="30" t="s">
        <v>128</v>
      </c>
      <c r="K1105" s="30" t="s">
        <v>21</v>
      </c>
      <c r="L1105" s="22"/>
      <c r="M1105" s="20"/>
      <c r="N1105" s="20"/>
      <c r="O1105" s="20"/>
      <c r="P1105" s="20"/>
      <c r="Q1105" s="20"/>
      <c r="R1105" s="20"/>
      <c r="S1105" s="120"/>
      <c r="T1105" s="181" t="str">
        <f>Table3[[#This Row],[Column12]]</f>
        <v>Auto:</v>
      </c>
      <c r="U1105" s="25"/>
      <c r="V1105" s="51" t="str">
        <f>IF(Table3[[#This Row],[TagOrderMethod]]="Ratio:","plants per 1 tag",IF(Table3[[#This Row],[TagOrderMethod]]="tags included","",IF(Table3[[#This Row],[TagOrderMethod]]="Qty:","tags",IF(Table3[[#This Row],[TagOrderMethod]]="Auto:",IF(U1105&lt;&gt;"","tags","")))))</f>
        <v/>
      </c>
      <c r="W1105" s="17">
        <v>50</v>
      </c>
      <c r="X1105" s="17" t="str">
        <f>IF(ISNUMBER(SEARCH("tag",Table3[[#This Row],[Notes]])), "Yes", "No")</f>
        <v>No</v>
      </c>
      <c r="Y1105" s="17" t="str">
        <f>IF(Table3[[#This Row],[Column11]]="yes","tags included","Auto:")</f>
        <v>Auto:</v>
      </c>
      <c r="Z11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Row],[TagOrderMethod]]="Auto:",IF(U1105&gt;0,U1105,IF(COUNTBLANK(L1105:S1105)=8,"",(IF(Table3[[#This Row],[Column11]]&lt;&gt;"no",Table3[[#This Row],[Size]]*(SUM(Table3[[#This Row],[Date 1]:[Date 8]])),"")))),""))),(Table3[[#This Row],[Bundle]])),"")</f>
        <v/>
      </c>
      <c r="AB1105" s="94" t="str">
        <f t="shared" si="18"/>
        <v/>
      </c>
      <c r="AC1105" s="75"/>
      <c r="AD1105" s="42"/>
      <c r="AE1105" s="43"/>
      <c r="AF1105" s="44"/>
      <c r="AG1105" s="134" t="s">
        <v>21</v>
      </c>
      <c r="AH1105" s="134" t="s">
        <v>21</v>
      </c>
      <c r="AI1105" s="134" t="s">
        <v>21</v>
      </c>
      <c r="AJ1105" s="134" t="s">
        <v>21</v>
      </c>
      <c r="AK1105" s="134" t="s">
        <v>2132</v>
      </c>
      <c r="AL1105" s="134" t="s">
        <v>21</v>
      </c>
      <c r="AM1105" s="134" t="b">
        <f>IF(AND(Table3[[#This Row],[Column68]]=TRUE,COUNTBLANK(Table3[[#This Row],[Date 1]:[Date 8]])=8),TRUE,FALSE)</f>
        <v>0</v>
      </c>
      <c r="AN1105" s="134" t="b">
        <f>COUNTIF(Table3[[#This Row],[512]:[51]],"yes")&gt;0</f>
        <v>0</v>
      </c>
      <c r="AO1105" s="45" t="str">
        <f>IF(Table3[[#This Row],[512]]="yes",Table3[[#This Row],[Column1]],"")</f>
        <v/>
      </c>
      <c r="AP1105" s="45" t="str">
        <f>IF(Table3[[#This Row],[250]]="yes",Table3[[#This Row],[Column1.5]],"")</f>
        <v/>
      </c>
      <c r="AQ1105" s="45" t="str">
        <f>IF(Table3[[#This Row],[288]]="yes",Table3[[#This Row],[Column2]],"")</f>
        <v/>
      </c>
      <c r="AR1105" s="45" t="str">
        <f>IF(Table3[[#This Row],[144]]="yes",Table3[[#This Row],[Column3]],"")</f>
        <v/>
      </c>
      <c r="AS1105" s="45" t="str">
        <f>IF(Table3[[#This Row],[26]]="yes",Table3[[#This Row],[Column4]],"")</f>
        <v/>
      </c>
      <c r="AT1105" s="45" t="str">
        <f>IF(Table3[[#This Row],[51]]="yes",Table3[[#This Row],[Column5]],"")</f>
        <v/>
      </c>
      <c r="AU1105" s="29" t="str">
        <f>IF(COUNTBLANK(Table3[[#This Row],[Date 1]:[Date 8]])=7,IF(Table3[[#This Row],[Column9]]&lt;&gt;"",IF(SUM(L1105:S1105)&lt;&gt;0,Table3[[#This Row],[Column9]],""),""),(SUBSTITUTE(TRIM(SUBSTITUTE(AO1105&amp;","&amp;AP1105&amp;","&amp;AQ1105&amp;","&amp;AR1105&amp;","&amp;AS1105&amp;","&amp;AT1105&amp;",",","," "))," ",", ")))</f>
        <v/>
      </c>
      <c r="AV1105" s="35" t="str">
        <f>IF(COUNTBLANK(L1105:AC1105)&lt;&gt;13,IF(Table3[[#This Row],[Comments]]="Please order in multiples of 20. Minimum order of 100.",IF(COUNTBLANK(Table3[[#This Row],[Date 1]:[Order]])=12,"",1),1),IF(OR(F1105="yes",G1105="yes",H1105="yes",I1105="yes",J1105="yes",K1105="yes"="yes"),1,""))</f>
        <v/>
      </c>
    </row>
    <row r="1106" spans="2:48" ht="36" thickBot="1" x14ac:dyDescent="0.4">
      <c r="B1106" s="164">
        <v>2485</v>
      </c>
      <c r="C1106" s="16" t="s">
        <v>3370</v>
      </c>
      <c r="D1106" s="32" t="s">
        <v>1876</v>
      </c>
      <c r="E1106" s="118"/>
      <c r="F1106" s="119" t="s">
        <v>21</v>
      </c>
      <c r="G1106" s="30" t="s">
        <v>21</v>
      </c>
      <c r="H1106" s="30" t="s">
        <v>21</v>
      </c>
      <c r="I1106" s="30" t="s">
        <v>21</v>
      </c>
      <c r="J1106" s="30" t="s">
        <v>128</v>
      </c>
      <c r="K1106" s="30" t="s">
        <v>21</v>
      </c>
      <c r="L1106" s="22"/>
      <c r="M1106" s="20"/>
      <c r="N1106" s="20"/>
      <c r="O1106" s="20"/>
      <c r="P1106" s="20"/>
      <c r="Q1106" s="20"/>
      <c r="R1106" s="20"/>
      <c r="S1106" s="120"/>
      <c r="T1106" s="181" t="str">
        <f>Table3[[#This Row],[Column12]]</f>
        <v>Auto:</v>
      </c>
      <c r="U1106" s="25"/>
      <c r="V1106" s="51" t="str">
        <f>IF(Table3[[#This Row],[TagOrderMethod]]="Ratio:","plants per 1 tag",IF(Table3[[#This Row],[TagOrderMethod]]="tags included","",IF(Table3[[#This Row],[TagOrderMethod]]="Qty:","tags",IF(Table3[[#This Row],[TagOrderMethod]]="Auto:",IF(U1106&lt;&gt;"","tags","")))))</f>
        <v/>
      </c>
      <c r="W1106" s="17">
        <v>50</v>
      </c>
      <c r="X1106" s="17" t="str">
        <f>IF(ISNUMBER(SEARCH("tag",Table3[[#This Row],[Notes]])), "Yes", "No")</f>
        <v>No</v>
      </c>
      <c r="Y1106" s="17" t="str">
        <f>IF(Table3[[#This Row],[Column11]]="yes","tags included","Auto:")</f>
        <v>Auto:</v>
      </c>
      <c r="Z11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Row],[TagOrderMethod]]="Auto:",IF(U1106&gt;0,U1106,IF(COUNTBLANK(L1106:S1106)=8,"",(IF(Table3[[#This Row],[Column11]]&lt;&gt;"no",Table3[[#This Row],[Size]]*(SUM(Table3[[#This Row],[Date 1]:[Date 8]])),"")))),""))),(Table3[[#This Row],[Bundle]])),"")</f>
        <v/>
      </c>
      <c r="AB1106" s="94" t="str">
        <f t="shared" si="18"/>
        <v/>
      </c>
      <c r="AC1106" s="75"/>
      <c r="AD1106" s="42"/>
      <c r="AE1106" s="43"/>
      <c r="AF1106" s="44"/>
      <c r="AG1106" s="134" t="s">
        <v>21</v>
      </c>
      <c r="AH1106" s="134" t="s">
        <v>21</v>
      </c>
      <c r="AI1106" s="134" t="s">
        <v>21</v>
      </c>
      <c r="AJ1106" s="134" t="s">
        <v>21</v>
      </c>
      <c r="AK1106" s="134" t="s">
        <v>2133</v>
      </c>
      <c r="AL1106" s="134" t="s">
        <v>21</v>
      </c>
      <c r="AM1106" s="134" t="b">
        <f>IF(AND(Table3[[#This Row],[Column68]]=TRUE,COUNTBLANK(Table3[[#This Row],[Date 1]:[Date 8]])=8),TRUE,FALSE)</f>
        <v>0</v>
      </c>
      <c r="AN1106" s="134" t="b">
        <f>COUNTIF(Table3[[#This Row],[512]:[51]],"yes")&gt;0</f>
        <v>0</v>
      </c>
      <c r="AO1106" s="45" t="str">
        <f>IF(Table3[[#This Row],[512]]="yes",Table3[[#This Row],[Column1]],"")</f>
        <v/>
      </c>
      <c r="AP1106" s="45" t="str">
        <f>IF(Table3[[#This Row],[250]]="yes",Table3[[#This Row],[Column1.5]],"")</f>
        <v/>
      </c>
      <c r="AQ1106" s="45" t="str">
        <f>IF(Table3[[#This Row],[288]]="yes",Table3[[#This Row],[Column2]],"")</f>
        <v/>
      </c>
      <c r="AR1106" s="45" t="str">
        <f>IF(Table3[[#This Row],[144]]="yes",Table3[[#This Row],[Column3]],"")</f>
        <v/>
      </c>
      <c r="AS1106" s="45" t="str">
        <f>IF(Table3[[#This Row],[26]]="yes",Table3[[#This Row],[Column4]],"")</f>
        <v/>
      </c>
      <c r="AT1106" s="45" t="str">
        <f>IF(Table3[[#This Row],[51]]="yes",Table3[[#This Row],[Column5]],"")</f>
        <v/>
      </c>
      <c r="AU1106" s="29" t="str">
        <f>IF(COUNTBLANK(Table3[[#This Row],[Date 1]:[Date 8]])=7,IF(Table3[[#This Row],[Column9]]&lt;&gt;"",IF(SUM(L1106:S1106)&lt;&gt;0,Table3[[#This Row],[Column9]],""),""),(SUBSTITUTE(TRIM(SUBSTITUTE(AO1106&amp;","&amp;AP1106&amp;","&amp;AQ1106&amp;","&amp;AR1106&amp;","&amp;AS1106&amp;","&amp;AT1106&amp;",",","," "))," ",", ")))</f>
        <v/>
      </c>
      <c r="AV1106" s="35" t="str">
        <f>IF(COUNTBLANK(L1106:AC1106)&lt;&gt;13,IF(Table3[[#This Row],[Comments]]="Please order in multiples of 20. Minimum order of 100.",IF(COUNTBLANK(Table3[[#This Row],[Date 1]:[Order]])=12,"",1),1),IF(OR(F1106="yes",G1106="yes",H1106="yes",I1106="yes",J1106="yes",K1106="yes"="yes"),1,""))</f>
        <v/>
      </c>
    </row>
    <row r="1107" spans="2:48" ht="36" thickBot="1" x14ac:dyDescent="0.4">
      <c r="B1107" s="164">
        <v>2490</v>
      </c>
      <c r="C1107" s="16" t="s">
        <v>3370</v>
      </c>
      <c r="D1107" s="32" t="s">
        <v>1877</v>
      </c>
      <c r="E1107" s="118"/>
      <c r="F1107" s="119" t="s">
        <v>21</v>
      </c>
      <c r="G1107" s="30" t="s">
        <v>21</v>
      </c>
      <c r="H1107" s="30" t="s">
        <v>21</v>
      </c>
      <c r="I1107" s="30" t="s">
        <v>21</v>
      </c>
      <c r="J1107" s="30" t="s">
        <v>128</v>
      </c>
      <c r="K1107" s="30" t="s">
        <v>21</v>
      </c>
      <c r="L1107" s="22"/>
      <c r="M1107" s="20"/>
      <c r="N1107" s="20"/>
      <c r="O1107" s="20"/>
      <c r="P1107" s="20"/>
      <c r="Q1107" s="20"/>
      <c r="R1107" s="20"/>
      <c r="S1107" s="120"/>
      <c r="T1107" s="181" t="str">
        <f>Table3[[#This Row],[Column12]]</f>
        <v>Auto:</v>
      </c>
      <c r="U1107" s="25"/>
      <c r="V1107" s="51" t="str">
        <f>IF(Table3[[#This Row],[TagOrderMethod]]="Ratio:","plants per 1 tag",IF(Table3[[#This Row],[TagOrderMethod]]="tags included","",IF(Table3[[#This Row],[TagOrderMethod]]="Qty:","tags",IF(Table3[[#This Row],[TagOrderMethod]]="Auto:",IF(U1107&lt;&gt;"","tags","")))))</f>
        <v/>
      </c>
      <c r="W1107" s="17">
        <v>50</v>
      </c>
      <c r="X1107" s="17" t="str">
        <f>IF(ISNUMBER(SEARCH("tag",Table3[[#This Row],[Notes]])), "Yes", "No")</f>
        <v>No</v>
      </c>
      <c r="Y1107" s="17" t="str">
        <f>IF(Table3[[#This Row],[Column11]]="yes","tags included","Auto:")</f>
        <v>Auto:</v>
      </c>
      <c r="Z11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Row],[TagOrderMethod]]="Auto:",IF(U1107&gt;0,U1107,IF(COUNTBLANK(L1107:S1107)=8,"",(IF(Table3[[#This Row],[Column11]]&lt;&gt;"no",Table3[[#This Row],[Size]]*(SUM(Table3[[#This Row],[Date 1]:[Date 8]])),"")))),""))),(Table3[[#This Row],[Bundle]])),"")</f>
        <v/>
      </c>
      <c r="AB1107" s="94" t="str">
        <f t="shared" si="18"/>
        <v/>
      </c>
      <c r="AC1107" s="75"/>
      <c r="AD1107" s="42"/>
      <c r="AE1107" s="43"/>
      <c r="AF1107" s="44"/>
      <c r="AG1107" s="134" t="s">
        <v>21</v>
      </c>
      <c r="AH1107" s="134" t="s">
        <v>21</v>
      </c>
      <c r="AI1107" s="134" t="s">
        <v>21</v>
      </c>
      <c r="AJ1107" s="134" t="s">
        <v>21</v>
      </c>
      <c r="AK1107" s="134" t="s">
        <v>2134</v>
      </c>
      <c r="AL1107" s="134" t="s">
        <v>21</v>
      </c>
      <c r="AM1107" s="134" t="b">
        <f>IF(AND(Table3[[#This Row],[Column68]]=TRUE,COUNTBLANK(Table3[[#This Row],[Date 1]:[Date 8]])=8),TRUE,FALSE)</f>
        <v>0</v>
      </c>
      <c r="AN1107" s="134" t="b">
        <f>COUNTIF(Table3[[#This Row],[512]:[51]],"yes")&gt;0</f>
        <v>0</v>
      </c>
      <c r="AO1107" s="45" t="str">
        <f>IF(Table3[[#This Row],[512]]="yes",Table3[[#This Row],[Column1]],"")</f>
        <v/>
      </c>
      <c r="AP1107" s="45" t="str">
        <f>IF(Table3[[#This Row],[250]]="yes",Table3[[#This Row],[Column1.5]],"")</f>
        <v/>
      </c>
      <c r="AQ1107" s="45" t="str">
        <f>IF(Table3[[#This Row],[288]]="yes",Table3[[#This Row],[Column2]],"")</f>
        <v/>
      </c>
      <c r="AR1107" s="45" t="str">
        <f>IF(Table3[[#This Row],[144]]="yes",Table3[[#This Row],[Column3]],"")</f>
        <v/>
      </c>
      <c r="AS1107" s="45" t="str">
        <f>IF(Table3[[#This Row],[26]]="yes",Table3[[#This Row],[Column4]],"")</f>
        <v/>
      </c>
      <c r="AT1107" s="45" t="str">
        <f>IF(Table3[[#This Row],[51]]="yes",Table3[[#This Row],[Column5]],"")</f>
        <v/>
      </c>
      <c r="AU1107" s="29" t="str">
        <f>IF(COUNTBLANK(Table3[[#This Row],[Date 1]:[Date 8]])=7,IF(Table3[[#This Row],[Column9]]&lt;&gt;"",IF(SUM(L1107:S1107)&lt;&gt;0,Table3[[#This Row],[Column9]],""),""),(SUBSTITUTE(TRIM(SUBSTITUTE(AO1107&amp;","&amp;AP1107&amp;","&amp;AQ1107&amp;","&amp;AR1107&amp;","&amp;AS1107&amp;","&amp;AT1107&amp;",",","," "))," ",", ")))</f>
        <v/>
      </c>
      <c r="AV1107" s="35" t="str">
        <f>IF(COUNTBLANK(L1107:AC1107)&lt;&gt;13,IF(Table3[[#This Row],[Comments]]="Please order in multiples of 20. Minimum order of 100.",IF(COUNTBLANK(Table3[[#This Row],[Date 1]:[Order]])=12,"",1),1),IF(OR(F1107="yes",G1107="yes",H1107="yes",I1107="yes",J1107="yes",K1107="yes"="yes"),1,""))</f>
        <v/>
      </c>
    </row>
    <row r="1108" spans="2:48" ht="36" thickBot="1" x14ac:dyDescent="0.4">
      <c r="B1108" s="164">
        <v>2495</v>
      </c>
      <c r="C1108" s="16" t="s">
        <v>3370</v>
      </c>
      <c r="D1108" s="32" t="s">
        <v>1878</v>
      </c>
      <c r="E1108" s="118"/>
      <c r="F1108" s="119" t="s">
        <v>21</v>
      </c>
      <c r="G1108" s="30" t="s">
        <v>21</v>
      </c>
      <c r="H1108" s="30" t="s">
        <v>21</v>
      </c>
      <c r="I1108" s="30" t="s">
        <v>21</v>
      </c>
      <c r="J1108" s="30" t="s">
        <v>128</v>
      </c>
      <c r="K1108" s="30" t="s">
        <v>21</v>
      </c>
      <c r="L1108" s="22"/>
      <c r="M1108" s="20"/>
      <c r="N1108" s="20"/>
      <c r="O1108" s="20"/>
      <c r="P1108" s="20"/>
      <c r="Q1108" s="20"/>
      <c r="R1108" s="20"/>
      <c r="S1108" s="120"/>
      <c r="T1108" s="181" t="str">
        <f>Table3[[#This Row],[Column12]]</f>
        <v>Auto:</v>
      </c>
      <c r="U1108" s="25"/>
      <c r="V1108" s="51" t="str">
        <f>IF(Table3[[#This Row],[TagOrderMethod]]="Ratio:","plants per 1 tag",IF(Table3[[#This Row],[TagOrderMethod]]="tags included","",IF(Table3[[#This Row],[TagOrderMethod]]="Qty:","tags",IF(Table3[[#This Row],[TagOrderMethod]]="Auto:",IF(U1108&lt;&gt;"","tags","")))))</f>
        <v/>
      </c>
      <c r="W1108" s="17">
        <v>50</v>
      </c>
      <c r="X1108" s="17" t="str">
        <f>IF(ISNUMBER(SEARCH("tag",Table3[[#This Row],[Notes]])), "Yes", "No")</f>
        <v>No</v>
      </c>
      <c r="Y1108" s="17" t="str">
        <f>IF(Table3[[#This Row],[Column11]]="yes","tags included","Auto:")</f>
        <v>Auto:</v>
      </c>
      <c r="Z11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Row],[TagOrderMethod]]="Auto:",IF(U1108&gt;0,U1108,IF(COUNTBLANK(L1108:S1108)=8,"",(IF(Table3[[#This Row],[Column11]]&lt;&gt;"no",Table3[[#This Row],[Size]]*(SUM(Table3[[#This Row],[Date 1]:[Date 8]])),"")))),""))),(Table3[[#This Row],[Bundle]])),"")</f>
        <v/>
      </c>
      <c r="AB1108" s="94" t="str">
        <f t="shared" si="18"/>
        <v/>
      </c>
      <c r="AC1108" s="75"/>
      <c r="AD1108" s="42"/>
      <c r="AE1108" s="43"/>
      <c r="AF1108" s="44"/>
      <c r="AG1108" s="134" t="s">
        <v>21</v>
      </c>
      <c r="AH1108" s="134" t="s">
        <v>21</v>
      </c>
      <c r="AI1108" s="134" t="s">
        <v>21</v>
      </c>
      <c r="AJ1108" s="134" t="s">
        <v>21</v>
      </c>
      <c r="AK1108" s="134" t="s">
        <v>2135</v>
      </c>
      <c r="AL1108" s="134" t="s">
        <v>21</v>
      </c>
      <c r="AM1108" s="134" t="b">
        <f>IF(AND(Table3[[#This Row],[Column68]]=TRUE,COUNTBLANK(Table3[[#This Row],[Date 1]:[Date 8]])=8),TRUE,FALSE)</f>
        <v>0</v>
      </c>
      <c r="AN1108" s="134" t="b">
        <f>COUNTIF(Table3[[#This Row],[512]:[51]],"yes")&gt;0</f>
        <v>0</v>
      </c>
      <c r="AO1108" s="45" t="str">
        <f>IF(Table3[[#This Row],[512]]="yes",Table3[[#This Row],[Column1]],"")</f>
        <v/>
      </c>
      <c r="AP1108" s="45" t="str">
        <f>IF(Table3[[#This Row],[250]]="yes",Table3[[#This Row],[Column1.5]],"")</f>
        <v/>
      </c>
      <c r="AQ1108" s="45" t="str">
        <f>IF(Table3[[#This Row],[288]]="yes",Table3[[#This Row],[Column2]],"")</f>
        <v/>
      </c>
      <c r="AR1108" s="45" t="str">
        <f>IF(Table3[[#This Row],[144]]="yes",Table3[[#This Row],[Column3]],"")</f>
        <v/>
      </c>
      <c r="AS1108" s="45" t="str">
        <f>IF(Table3[[#This Row],[26]]="yes",Table3[[#This Row],[Column4]],"")</f>
        <v/>
      </c>
      <c r="AT1108" s="45" t="str">
        <f>IF(Table3[[#This Row],[51]]="yes",Table3[[#This Row],[Column5]],"")</f>
        <v/>
      </c>
      <c r="AU1108" s="29" t="str">
        <f>IF(COUNTBLANK(Table3[[#This Row],[Date 1]:[Date 8]])=7,IF(Table3[[#This Row],[Column9]]&lt;&gt;"",IF(SUM(L1108:S1108)&lt;&gt;0,Table3[[#This Row],[Column9]],""),""),(SUBSTITUTE(TRIM(SUBSTITUTE(AO1108&amp;","&amp;AP1108&amp;","&amp;AQ1108&amp;","&amp;AR1108&amp;","&amp;AS1108&amp;","&amp;AT1108&amp;",",","," "))," ",", ")))</f>
        <v/>
      </c>
      <c r="AV1108" s="35" t="str">
        <f>IF(COUNTBLANK(L1108:AC1108)&lt;&gt;13,IF(Table3[[#This Row],[Comments]]="Please order in multiples of 20. Minimum order of 100.",IF(COUNTBLANK(Table3[[#This Row],[Date 1]:[Order]])=12,"",1),1),IF(OR(F1108="yes",G1108="yes",H1108="yes",I1108="yes",J1108="yes",K1108="yes"="yes"),1,""))</f>
        <v/>
      </c>
    </row>
    <row r="1109" spans="2:48" ht="36" thickBot="1" x14ac:dyDescent="0.4">
      <c r="B1109" s="164">
        <v>2500</v>
      </c>
      <c r="C1109" s="16" t="s">
        <v>3370</v>
      </c>
      <c r="D1109" s="32" t="s">
        <v>1879</v>
      </c>
      <c r="E1109" s="118"/>
      <c r="F1109" s="119" t="s">
        <v>21</v>
      </c>
      <c r="G1109" s="30" t="s">
        <v>21</v>
      </c>
      <c r="H1109" s="30" t="s">
        <v>21</v>
      </c>
      <c r="I1109" s="30" t="s">
        <v>21</v>
      </c>
      <c r="J1109" s="30" t="s">
        <v>128</v>
      </c>
      <c r="K1109" s="30" t="s">
        <v>21</v>
      </c>
      <c r="L1109" s="22"/>
      <c r="M1109" s="20"/>
      <c r="N1109" s="20"/>
      <c r="O1109" s="20"/>
      <c r="P1109" s="20"/>
      <c r="Q1109" s="20"/>
      <c r="R1109" s="20"/>
      <c r="S1109" s="120"/>
      <c r="T1109" s="181" t="str">
        <f>Table3[[#This Row],[Column12]]</f>
        <v>Auto:</v>
      </c>
      <c r="U1109" s="25"/>
      <c r="V1109" s="51" t="str">
        <f>IF(Table3[[#This Row],[TagOrderMethod]]="Ratio:","plants per 1 tag",IF(Table3[[#This Row],[TagOrderMethod]]="tags included","",IF(Table3[[#This Row],[TagOrderMethod]]="Qty:","tags",IF(Table3[[#This Row],[TagOrderMethod]]="Auto:",IF(U1109&lt;&gt;"","tags","")))))</f>
        <v/>
      </c>
      <c r="W1109" s="17">
        <v>50</v>
      </c>
      <c r="X1109" s="17" t="str">
        <f>IF(ISNUMBER(SEARCH("tag",Table3[[#This Row],[Notes]])), "Yes", "No")</f>
        <v>No</v>
      </c>
      <c r="Y1109" s="17" t="str">
        <f>IF(Table3[[#This Row],[Column11]]="yes","tags included","Auto:")</f>
        <v>Auto:</v>
      </c>
      <c r="Z11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Row],[TagOrderMethod]]="Auto:",IF(U1109&gt;0,U1109,IF(COUNTBLANK(L1109:S1109)=8,"",(IF(Table3[[#This Row],[Column11]]&lt;&gt;"no",Table3[[#This Row],[Size]]*(SUM(Table3[[#This Row],[Date 1]:[Date 8]])),"")))),""))),(Table3[[#This Row],[Bundle]])),"")</f>
        <v/>
      </c>
      <c r="AB1109" s="94" t="str">
        <f t="shared" si="18"/>
        <v/>
      </c>
      <c r="AC1109" s="75"/>
      <c r="AD1109" s="42"/>
      <c r="AE1109" s="43"/>
      <c r="AF1109" s="44"/>
      <c r="AG1109" s="134" t="s">
        <v>21</v>
      </c>
      <c r="AH1109" s="134" t="s">
        <v>21</v>
      </c>
      <c r="AI1109" s="134" t="s">
        <v>21</v>
      </c>
      <c r="AJ1109" s="134" t="s">
        <v>21</v>
      </c>
      <c r="AK1109" s="134" t="s">
        <v>1507</v>
      </c>
      <c r="AL1109" s="134" t="s">
        <v>21</v>
      </c>
      <c r="AM1109" s="134" t="b">
        <f>IF(AND(Table3[[#This Row],[Column68]]=TRUE,COUNTBLANK(Table3[[#This Row],[Date 1]:[Date 8]])=8),TRUE,FALSE)</f>
        <v>0</v>
      </c>
      <c r="AN1109" s="134" t="b">
        <f>COUNTIF(Table3[[#This Row],[512]:[51]],"yes")&gt;0</f>
        <v>0</v>
      </c>
      <c r="AO1109" s="45" t="str">
        <f>IF(Table3[[#This Row],[512]]="yes",Table3[[#This Row],[Column1]],"")</f>
        <v/>
      </c>
      <c r="AP1109" s="45" t="str">
        <f>IF(Table3[[#This Row],[250]]="yes",Table3[[#This Row],[Column1.5]],"")</f>
        <v/>
      </c>
      <c r="AQ1109" s="45" t="str">
        <f>IF(Table3[[#This Row],[288]]="yes",Table3[[#This Row],[Column2]],"")</f>
        <v/>
      </c>
      <c r="AR1109" s="45" t="str">
        <f>IF(Table3[[#This Row],[144]]="yes",Table3[[#This Row],[Column3]],"")</f>
        <v/>
      </c>
      <c r="AS1109" s="45" t="str">
        <f>IF(Table3[[#This Row],[26]]="yes",Table3[[#This Row],[Column4]],"")</f>
        <v/>
      </c>
      <c r="AT1109" s="45" t="str">
        <f>IF(Table3[[#This Row],[51]]="yes",Table3[[#This Row],[Column5]],"")</f>
        <v/>
      </c>
      <c r="AU1109" s="29" t="str">
        <f>IF(COUNTBLANK(Table3[[#This Row],[Date 1]:[Date 8]])=7,IF(Table3[[#This Row],[Column9]]&lt;&gt;"",IF(SUM(L1109:S1109)&lt;&gt;0,Table3[[#This Row],[Column9]],""),""),(SUBSTITUTE(TRIM(SUBSTITUTE(AO1109&amp;","&amp;AP1109&amp;","&amp;AQ1109&amp;","&amp;AR1109&amp;","&amp;AS1109&amp;","&amp;AT1109&amp;",",","," "))," ",", ")))</f>
        <v/>
      </c>
      <c r="AV1109" s="35" t="str">
        <f>IF(COUNTBLANK(L1109:AC1109)&lt;&gt;13,IF(Table3[[#This Row],[Comments]]="Please order in multiples of 20. Minimum order of 100.",IF(COUNTBLANK(Table3[[#This Row],[Date 1]:[Order]])=12,"",1),1),IF(OR(F1109="yes",G1109="yes",H1109="yes",I1109="yes",J1109="yes",K1109="yes"="yes"),1,""))</f>
        <v/>
      </c>
    </row>
    <row r="1110" spans="2:48" ht="36" thickBot="1" x14ac:dyDescent="0.4">
      <c r="B1110" s="164">
        <v>2525</v>
      </c>
      <c r="C1110" s="16" t="s">
        <v>3370</v>
      </c>
      <c r="D1110" s="32" t="s">
        <v>576</v>
      </c>
      <c r="E1110" s="118"/>
      <c r="F1110" s="119" t="s">
        <v>21</v>
      </c>
      <c r="G1110" s="30" t="s">
        <v>21</v>
      </c>
      <c r="H1110" s="30" t="s">
        <v>21</v>
      </c>
      <c r="I1110" s="30" t="s">
        <v>21</v>
      </c>
      <c r="J1110" s="30" t="s">
        <v>128</v>
      </c>
      <c r="K1110" s="30" t="s">
        <v>21</v>
      </c>
      <c r="L1110" s="22"/>
      <c r="M1110" s="20"/>
      <c r="N1110" s="20"/>
      <c r="O1110" s="20"/>
      <c r="P1110" s="20"/>
      <c r="Q1110" s="20"/>
      <c r="R1110" s="20"/>
      <c r="S1110" s="120"/>
      <c r="T1110" s="181" t="str">
        <f>Table3[[#This Row],[Column12]]</f>
        <v>Auto:</v>
      </c>
      <c r="U1110" s="25"/>
      <c r="V1110" s="51" t="str">
        <f>IF(Table3[[#This Row],[TagOrderMethod]]="Ratio:","plants per 1 tag",IF(Table3[[#This Row],[TagOrderMethod]]="tags included","",IF(Table3[[#This Row],[TagOrderMethod]]="Qty:","tags",IF(Table3[[#This Row],[TagOrderMethod]]="Auto:",IF(U1110&lt;&gt;"","tags","")))))</f>
        <v/>
      </c>
      <c r="W1110" s="17">
        <v>50</v>
      </c>
      <c r="X1110" s="17" t="str">
        <f>IF(ISNUMBER(SEARCH("tag",Table3[[#This Row],[Notes]])), "Yes", "No")</f>
        <v>No</v>
      </c>
      <c r="Y1110" s="17" t="str">
        <f>IF(Table3[[#This Row],[Column11]]="yes","tags included","Auto:")</f>
        <v>Auto:</v>
      </c>
      <c r="Z11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Row],[TagOrderMethod]]="Auto:",IF(U1110&gt;0,U1110,IF(COUNTBLANK(L1110:S1110)=8,"",(IF(Table3[[#This Row],[Column11]]&lt;&gt;"no",Table3[[#This Row],[Size]]*(SUM(Table3[[#This Row],[Date 1]:[Date 8]])),"")))),""))),(Table3[[#This Row],[Bundle]])),"")</f>
        <v/>
      </c>
      <c r="AB1110" s="94" t="str">
        <f t="shared" si="18"/>
        <v/>
      </c>
      <c r="AC1110" s="75"/>
      <c r="AD1110" s="42"/>
      <c r="AE1110" s="43"/>
      <c r="AF1110" s="44"/>
      <c r="AG1110" s="134" t="s">
        <v>21</v>
      </c>
      <c r="AH1110" s="134" t="s">
        <v>21</v>
      </c>
      <c r="AI1110" s="134" t="s">
        <v>21</v>
      </c>
      <c r="AJ1110" s="134" t="s">
        <v>21</v>
      </c>
      <c r="AK1110" s="134" t="s">
        <v>1249</v>
      </c>
      <c r="AL1110" s="134" t="s">
        <v>21</v>
      </c>
      <c r="AM1110" s="134" t="b">
        <f>IF(AND(Table3[[#This Row],[Column68]]=TRUE,COUNTBLANK(Table3[[#This Row],[Date 1]:[Date 8]])=8),TRUE,FALSE)</f>
        <v>0</v>
      </c>
      <c r="AN1110" s="134" t="b">
        <f>COUNTIF(Table3[[#This Row],[512]:[51]],"yes")&gt;0</f>
        <v>0</v>
      </c>
      <c r="AO1110" s="45" t="str">
        <f>IF(Table3[[#This Row],[512]]="yes",Table3[[#This Row],[Column1]],"")</f>
        <v/>
      </c>
      <c r="AP1110" s="45" t="str">
        <f>IF(Table3[[#This Row],[250]]="yes",Table3[[#This Row],[Column1.5]],"")</f>
        <v/>
      </c>
      <c r="AQ1110" s="45" t="str">
        <f>IF(Table3[[#This Row],[288]]="yes",Table3[[#This Row],[Column2]],"")</f>
        <v/>
      </c>
      <c r="AR1110" s="45" t="str">
        <f>IF(Table3[[#This Row],[144]]="yes",Table3[[#This Row],[Column3]],"")</f>
        <v/>
      </c>
      <c r="AS1110" s="45" t="str">
        <f>IF(Table3[[#This Row],[26]]="yes",Table3[[#This Row],[Column4]],"")</f>
        <v/>
      </c>
      <c r="AT1110" s="45" t="str">
        <f>IF(Table3[[#This Row],[51]]="yes",Table3[[#This Row],[Column5]],"")</f>
        <v/>
      </c>
      <c r="AU1110" s="29" t="str">
        <f>IF(COUNTBLANK(Table3[[#This Row],[Date 1]:[Date 8]])=7,IF(Table3[[#This Row],[Column9]]&lt;&gt;"",IF(SUM(L1110:S1110)&lt;&gt;0,Table3[[#This Row],[Column9]],""),""),(SUBSTITUTE(TRIM(SUBSTITUTE(AO1110&amp;","&amp;AP1110&amp;","&amp;AQ1110&amp;","&amp;AR1110&amp;","&amp;AS1110&amp;","&amp;AT1110&amp;",",","," "))," ",", ")))</f>
        <v/>
      </c>
      <c r="AV1110" s="35" t="str">
        <f>IF(COUNTBLANK(L1110:AC1110)&lt;&gt;13,IF(Table3[[#This Row],[Comments]]="Please order in multiples of 20. Minimum order of 100.",IF(COUNTBLANK(Table3[[#This Row],[Date 1]:[Order]])=12,"",1),1),IF(OR(F1110="yes",G1110="yes",H1110="yes",I1110="yes",J1110="yes",K1110="yes"="yes"),1,""))</f>
        <v/>
      </c>
    </row>
    <row r="1111" spans="2:48" ht="36" thickBot="1" x14ac:dyDescent="0.4">
      <c r="B1111" s="164">
        <v>2530</v>
      </c>
      <c r="C1111" s="16" t="s">
        <v>3370</v>
      </c>
      <c r="D1111" s="32" t="s">
        <v>577</v>
      </c>
      <c r="E1111" s="118"/>
      <c r="F1111" s="119" t="s">
        <v>21</v>
      </c>
      <c r="G1111" s="30" t="s">
        <v>21</v>
      </c>
      <c r="H1111" s="30" t="s">
        <v>21</v>
      </c>
      <c r="I1111" s="30" t="s">
        <v>21</v>
      </c>
      <c r="J1111" s="30" t="s">
        <v>128</v>
      </c>
      <c r="K1111" s="30" t="s">
        <v>21</v>
      </c>
      <c r="L1111" s="22"/>
      <c r="M1111" s="20"/>
      <c r="N1111" s="20"/>
      <c r="O1111" s="20"/>
      <c r="P1111" s="20"/>
      <c r="Q1111" s="20"/>
      <c r="R1111" s="20"/>
      <c r="S1111" s="120"/>
      <c r="T1111" s="181" t="str">
        <f>Table3[[#This Row],[Column12]]</f>
        <v>Auto:</v>
      </c>
      <c r="U1111" s="25"/>
      <c r="V1111" s="51" t="str">
        <f>IF(Table3[[#This Row],[TagOrderMethod]]="Ratio:","plants per 1 tag",IF(Table3[[#This Row],[TagOrderMethod]]="tags included","",IF(Table3[[#This Row],[TagOrderMethod]]="Qty:","tags",IF(Table3[[#This Row],[TagOrderMethod]]="Auto:",IF(U1111&lt;&gt;"","tags","")))))</f>
        <v/>
      </c>
      <c r="W1111" s="17">
        <v>50</v>
      </c>
      <c r="X1111" s="17" t="str">
        <f>IF(ISNUMBER(SEARCH("tag",Table3[[#This Row],[Notes]])), "Yes", "No")</f>
        <v>No</v>
      </c>
      <c r="Y1111" s="17" t="str">
        <f>IF(Table3[[#This Row],[Column11]]="yes","tags included","Auto:")</f>
        <v>Auto:</v>
      </c>
      <c r="Z11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Row],[TagOrderMethod]]="Auto:",IF(U1111&gt;0,U1111,IF(COUNTBLANK(L1111:S1111)=8,"",(IF(Table3[[#This Row],[Column11]]&lt;&gt;"no",Table3[[#This Row],[Size]]*(SUM(Table3[[#This Row],[Date 1]:[Date 8]])),"")))),""))),(Table3[[#This Row],[Bundle]])),"")</f>
        <v/>
      </c>
      <c r="AB1111" s="94" t="str">
        <f t="shared" si="18"/>
        <v/>
      </c>
      <c r="AC1111" s="75"/>
      <c r="AD1111" s="42"/>
      <c r="AE1111" s="43"/>
      <c r="AF1111" s="44"/>
      <c r="AG1111" s="134" t="s">
        <v>21</v>
      </c>
      <c r="AH1111" s="134" t="s">
        <v>21</v>
      </c>
      <c r="AI1111" s="134" t="s">
        <v>21</v>
      </c>
      <c r="AJ1111" s="134" t="s">
        <v>21</v>
      </c>
      <c r="AK1111" s="134" t="s">
        <v>1725</v>
      </c>
      <c r="AL1111" s="134" t="s">
        <v>21</v>
      </c>
      <c r="AM1111" s="134" t="b">
        <f>IF(AND(Table3[[#This Row],[Column68]]=TRUE,COUNTBLANK(Table3[[#This Row],[Date 1]:[Date 8]])=8),TRUE,FALSE)</f>
        <v>0</v>
      </c>
      <c r="AN1111" s="134" t="b">
        <f>COUNTIF(Table3[[#This Row],[512]:[51]],"yes")&gt;0</f>
        <v>0</v>
      </c>
      <c r="AO1111" s="45" t="str">
        <f>IF(Table3[[#This Row],[512]]="yes",Table3[[#This Row],[Column1]],"")</f>
        <v/>
      </c>
      <c r="AP1111" s="45" t="str">
        <f>IF(Table3[[#This Row],[250]]="yes",Table3[[#This Row],[Column1.5]],"")</f>
        <v/>
      </c>
      <c r="AQ1111" s="45" t="str">
        <f>IF(Table3[[#This Row],[288]]="yes",Table3[[#This Row],[Column2]],"")</f>
        <v/>
      </c>
      <c r="AR1111" s="45" t="str">
        <f>IF(Table3[[#This Row],[144]]="yes",Table3[[#This Row],[Column3]],"")</f>
        <v/>
      </c>
      <c r="AS1111" s="45" t="str">
        <f>IF(Table3[[#This Row],[26]]="yes",Table3[[#This Row],[Column4]],"")</f>
        <v/>
      </c>
      <c r="AT1111" s="45" t="str">
        <f>IF(Table3[[#This Row],[51]]="yes",Table3[[#This Row],[Column5]],"")</f>
        <v/>
      </c>
      <c r="AU1111" s="29" t="str">
        <f>IF(COUNTBLANK(Table3[[#This Row],[Date 1]:[Date 8]])=7,IF(Table3[[#This Row],[Column9]]&lt;&gt;"",IF(SUM(L1111:S1111)&lt;&gt;0,Table3[[#This Row],[Column9]],""),""),(SUBSTITUTE(TRIM(SUBSTITUTE(AO1111&amp;","&amp;AP1111&amp;","&amp;AQ1111&amp;","&amp;AR1111&amp;","&amp;AS1111&amp;","&amp;AT1111&amp;",",","," "))," ",", ")))</f>
        <v/>
      </c>
      <c r="AV1111" s="35" t="str">
        <f>IF(COUNTBLANK(L1111:AC1111)&lt;&gt;13,IF(Table3[[#This Row],[Comments]]="Please order in multiples of 20. Minimum order of 100.",IF(COUNTBLANK(Table3[[#This Row],[Date 1]:[Order]])=12,"",1),1),IF(OR(F1111="yes",G1111="yes",H1111="yes",I1111="yes",J1111="yes",K1111="yes"="yes"),1,""))</f>
        <v/>
      </c>
    </row>
    <row r="1112" spans="2:48" ht="36" thickBot="1" x14ac:dyDescent="0.4">
      <c r="B1112" s="164">
        <v>2535</v>
      </c>
      <c r="C1112" s="16" t="s">
        <v>3370</v>
      </c>
      <c r="D1112" s="32" t="s">
        <v>578</v>
      </c>
      <c r="E1112" s="118"/>
      <c r="F1112" s="119" t="s">
        <v>21</v>
      </c>
      <c r="G1112" s="30" t="s">
        <v>21</v>
      </c>
      <c r="H1112" s="30" t="s">
        <v>21</v>
      </c>
      <c r="I1112" s="30" t="s">
        <v>21</v>
      </c>
      <c r="J1112" s="30" t="s">
        <v>128</v>
      </c>
      <c r="K1112" s="30" t="s">
        <v>21</v>
      </c>
      <c r="L1112" s="22"/>
      <c r="M1112" s="20"/>
      <c r="N1112" s="20"/>
      <c r="O1112" s="20"/>
      <c r="P1112" s="20"/>
      <c r="Q1112" s="20"/>
      <c r="R1112" s="20"/>
      <c r="S1112" s="120"/>
      <c r="T1112" s="181" t="str">
        <f>Table3[[#This Row],[Column12]]</f>
        <v>Auto:</v>
      </c>
      <c r="U1112" s="25"/>
      <c r="V1112" s="51" t="str">
        <f>IF(Table3[[#This Row],[TagOrderMethod]]="Ratio:","plants per 1 tag",IF(Table3[[#This Row],[TagOrderMethod]]="tags included","",IF(Table3[[#This Row],[TagOrderMethod]]="Qty:","tags",IF(Table3[[#This Row],[TagOrderMethod]]="Auto:",IF(U1112&lt;&gt;"","tags","")))))</f>
        <v/>
      </c>
      <c r="W1112" s="17">
        <v>50</v>
      </c>
      <c r="X1112" s="17" t="str">
        <f>IF(ISNUMBER(SEARCH("tag",Table3[[#This Row],[Notes]])), "Yes", "No")</f>
        <v>No</v>
      </c>
      <c r="Y1112" s="17" t="str">
        <f>IF(Table3[[#This Row],[Column11]]="yes","tags included","Auto:")</f>
        <v>Auto:</v>
      </c>
      <c r="Z11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Row],[TagOrderMethod]]="Auto:",IF(U1112&gt;0,U1112,IF(COUNTBLANK(L1112:S1112)=8,"",(IF(Table3[[#This Row],[Column11]]&lt;&gt;"no",Table3[[#This Row],[Size]]*(SUM(Table3[[#This Row],[Date 1]:[Date 8]])),"")))),""))),(Table3[[#This Row],[Bundle]])),"")</f>
        <v/>
      </c>
      <c r="AB1112" s="94" t="str">
        <f t="shared" si="18"/>
        <v/>
      </c>
      <c r="AC1112" s="75"/>
      <c r="AD1112" s="42"/>
      <c r="AE1112" s="43"/>
      <c r="AF1112" s="44"/>
      <c r="AG1112" s="134" t="s">
        <v>21</v>
      </c>
      <c r="AH1112" s="134" t="s">
        <v>21</v>
      </c>
      <c r="AI1112" s="134" t="s">
        <v>21</v>
      </c>
      <c r="AJ1112" s="134" t="s">
        <v>21</v>
      </c>
      <c r="AK1112" s="134" t="s">
        <v>1726</v>
      </c>
      <c r="AL1112" s="134" t="s">
        <v>21</v>
      </c>
      <c r="AM1112" s="134" t="b">
        <f>IF(AND(Table3[[#This Row],[Column68]]=TRUE,COUNTBLANK(Table3[[#This Row],[Date 1]:[Date 8]])=8),TRUE,FALSE)</f>
        <v>0</v>
      </c>
      <c r="AN1112" s="134" t="b">
        <f>COUNTIF(Table3[[#This Row],[512]:[51]],"yes")&gt;0</f>
        <v>0</v>
      </c>
      <c r="AO1112" s="45" t="str">
        <f>IF(Table3[[#This Row],[512]]="yes",Table3[[#This Row],[Column1]],"")</f>
        <v/>
      </c>
      <c r="AP1112" s="45" t="str">
        <f>IF(Table3[[#This Row],[250]]="yes",Table3[[#This Row],[Column1.5]],"")</f>
        <v/>
      </c>
      <c r="AQ1112" s="45" t="str">
        <f>IF(Table3[[#This Row],[288]]="yes",Table3[[#This Row],[Column2]],"")</f>
        <v/>
      </c>
      <c r="AR1112" s="45" t="str">
        <f>IF(Table3[[#This Row],[144]]="yes",Table3[[#This Row],[Column3]],"")</f>
        <v/>
      </c>
      <c r="AS1112" s="45" t="str">
        <f>IF(Table3[[#This Row],[26]]="yes",Table3[[#This Row],[Column4]],"")</f>
        <v/>
      </c>
      <c r="AT1112" s="45" t="str">
        <f>IF(Table3[[#This Row],[51]]="yes",Table3[[#This Row],[Column5]],"")</f>
        <v/>
      </c>
      <c r="AU1112" s="29" t="str">
        <f>IF(COUNTBLANK(Table3[[#This Row],[Date 1]:[Date 8]])=7,IF(Table3[[#This Row],[Column9]]&lt;&gt;"",IF(SUM(L1112:S1112)&lt;&gt;0,Table3[[#This Row],[Column9]],""),""),(SUBSTITUTE(TRIM(SUBSTITUTE(AO1112&amp;","&amp;AP1112&amp;","&amp;AQ1112&amp;","&amp;AR1112&amp;","&amp;AS1112&amp;","&amp;AT1112&amp;",",","," "))," ",", ")))</f>
        <v/>
      </c>
      <c r="AV1112" s="35" t="str">
        <f>IF(COUNTBLANK(L1112:AC1112)&lt;&gt;13,IF(Table3[[#This Row],[Comments]]="Please order in multiples of 20. Minimum order of 100.",IF(COUNTBLANK(Table3[[#This Row],[Date 1]:[Order]])=12,"",1),1),IF(OR(F1112="yes",G1112="yes",H1112="yes",I1112="yes",J1112="yes",K1112="yes"="yes"),1,""))</f>
        <v/>
      </c>
    </row>
    <row r="1113" spans="2:48" ht="36" thickBot="1" x14ac:dyDescent="0.4">
      <c r="B1113" s="164">
        <v>2540</v>
      </c>
      <c r="C1113" s="16" t="s">
        <v>3370</v>
      </c>
      <c r="D1113" s="32" t="s">
        <v>579</v>
      </c>
      <c r="E1113" s="118"/>
      <c r="F1113" s="119" t="s">
        <v>21</v>
      </c>
      <c r="G1113" s="30" t="s">
        <v>21</v>
      </c>
      <c r="H1113" s="30" t="s">
        <v>21</v>
      </c>
      <c r="I1113" s="30" t="s">
        <v>21</v>
      </c>
      <c r="J1113" s="30" t="s">
        <v>128</v>
      </c>
      <c r="K1113" s="30" t="s">
        <v>21</v>
      </c>
      <c r="L1113" s="22"/>
      <c r="M1113" s="20"/>
      <c r="N1113" s="20"/>
      <c r="O1113" s="20"/>
      <c r="P1113" s="20"/>
      <c r="Q1113" s="20"/>
      <c r="R1113" s="20"/>
      <c r="S1113" s="120"/>
      <c r="T1113" s="181" t="str">
        <f>Table3[[#This Row],[Column12]]</f>
        <v>Auto:</v>
      </c>
      <c r="U1113" s="25"/>
      <c r="V1113" s="51" t="str">
        <f>IF(Table3[[#This Row],[TagOrderMethod]]="Ratio:","plants per 1 tag",IF(Table3[[#This Row],[TagOrderMethod]]="tags included","",IF(Table3[[#This Row],[TagOrderMethod]]="Qty:","tags",IF(Table3[[#This Row],[TagOrderMethod]]="Auto:",IF(U1113&lt;&gt;"","tags","")))))</f>
        <v/>
      </c>
      <c r="W1113" s="17">
        <v>50</v>
      </c>
      <c r="X1113" s="17" t="str">
        <f>IF(ISNUMBER(SEARCH("tag",Table3[[#This Row],[Notes]])), "Yes", "No")</f>
        <v>No</v>
      </c>
      <c r="Y1113" s="17" t="str">
        <f>IF(Table3[[#This Row],[Column11]]="yes","tags included","Auto:")</f>
        <v>Auto:</v>
      </c>
      <c r="Z11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Row],[TagOrderMethod]]="Auto:",IF(U1113&gt;0,U1113,IF(COUNTBLANK(L1113:S1113)=8,"",(IF(Table3[[#This Row],[Column11]]&lt;&gt;"no",Table3[[#This Row],[Size]]*(SUM(Table3[[#This Row],[Date 1]:[Date 8]])),"")))),""))),(Table3[[#This Row],[Bundle]])),"")</f>
        <v/>
      </c>
      <c r="AB1113" s="94" t="str">
        <f t="shared" si="18"/>
        <v/>
      </c>
      <c r="AC1113" s="75"/>
      <c r="AD1113" s="42"/>
      <c r="AE1113" s="43"/>
      <c r="AF1113" s="44"/>
      <c r="AG1113" s="134" t="s">
        <v>21</v>
      </c>
      <c r="AH1113" s="134" t="s">
        <v>21</v>
      </c>
      <c r="AI1113" s="134" t="s">
        <v>21</v>
      </c>
      <c r="AJ1113" s="134" t="s">
        <v>21</v>
      </c>
      <c r="AK1113" s="134" t="s">
        <v>1727</v>
      </c>
      <c r="AL1113" s="134" t="s">
        <v>21</v>
      </c>
      <c r="AM1113" s="134" t="b">
        <f>IF(AND(Table3[[#This Row],[Column68]]=TRUE,COUNTBLANK(Table3[[#This Row],[Date 1]:[Date 8]])=8),TRUE,FALSE)</f>
        <v>0</v>
      </c>
      <c r="AN1113" s="134" t="b">
        <f>COUNTIF(Table3[[#This Row],[512]:[51]],"yes")&gt;0</f>
        <v>0</v>
      </c>
      <c r="AO1113" s="45" t="str">
        <f>IF(Table3[[#This Row],[512]]="yes",Table3[[#This Row],[Column1]],"")</f>
        <v/>
      </c>
      <c r="AP1113" s="45" t="str">
        <f>IF(Table3[[#This Row],[250]]="yes",Table3[[#This Row],[Column1.5]],"")</f>
        <v/>
      </c>
      <c r="AQ1113" s="45" t="str">
        <f>IF(Table3[[#This Row],[288]]="yes",Table3[[#This Row],[Column2]],"")</f>
        <v/>
      </c>
      <c r="AR1113" s="45" t="str">
        <f>IF(Table3[[#This Row],[144]]="yes",Table3[[#This Row],[Column3]],"")</f>
        <v/>
      </c>
      <c r="AS1113" s="45" t="str">
        <f>IF(Table3[[#This Row],[26]]="yes",Table3[[#This Row],[Column4]],"")</f>
        <v/>
      </c>
      <c r="AT1113" s="45" t="str">
        <f>IF(Table3[[#This Row],[51]]="yes",Table3[[#This Row],[Column5]],"")</f>
        <v/>
      </c>
      <c r="AU1113" s="29" t="str">
        <f>IF(COUNTBLANK(Table3[[#This Row],[Date 1]:[Date 8]])=7,IF(Table3[[#This Row],[Column9]]&lt;&gt;"",IF(SUM(L1113:S1113)&lt;&gt;0,Table3[[#This Row],[Column9]],""),""),(SUBSTITUTE(TRIM(SUBSTITUTE(AO1113&amp;","&amp;AP1113&amp;","&amp;AQ1113&amp;","&amp;AR1113&amp;","&amp;AS1113&amp;","&amp;AT1113&amp;",",","," "))," ",", ")))</f>
        <v/>
      </c>
      <c r="AV1113" s="35" t="str">
        <f>IF(COUNTBLANK(L1113:AC1113)&lt;&gt;13,IF(Table3[[#This Row],[Comments]]="Please order in multiples of 20. Minimum order of 100.",IF(COUNTBLANK(Table3[[#This Row],[Date 1]:[Order]])=12,"",1),1),IF(OR(F1113="yes",G1113="yes",H1113="yes",I1113="yes",J1113="yes",K1113="yes"="yes"),1,""))</f>
        <v/>
      </c>
    </row>
    <row r="1114" spans="2:48" ht="36" thickBot="1" x14ac:dyDescent="0.4">
      <c r="B1114" s="164">
        <v>2545</v>
      </c>
      <c r="C1114" s="16" t="s">
        <v>3370</v>
      </c>
      <c r="D1114" s="32" t="s">
        <v>580</v>
      </c>
      <c r="E1114" s="118"/>
      <c r="F1114" s="119" t="s">
        <v>21</v>
      </c>
      <c r="G1114" s="30" t="s">
        <v>21</v>
      </c>
      <c r="H1114" s="30" t="s">
        <v>21</v>
      </c>
      <c r="I1114" s="30" t="s">
        <v>21</v>
      </c>
      <c r="J1114" s="30" t="s">
        <v>128</v>
      </c>
      <c r="K1114" s="30" t="s">
        <v>21</v>
      </c>
      <c r="L1114" s="22"/>
      <c r="M1114" s="20"/>
      <c r="N1114" s="20"/>
      <c r="O1114" s="20"/>
      <c r="P1114" s="20"/>
      <c r="Q1114" s="20"/>
      <c r="R1114" s="20"/>
      <c r="S1114" s="120"/>
      <c r="T1114" s="181" t="str">
        <f>Table3[[#This Row],[Column12]]</f>
        <v>Auto:</v>
      </c>
      <c r="U1114" s="25"/>
      <c r="V1114" s="51" t="str">
        <f>IF(Table3[[#This Row],[TagOrderMethod]]="Ratio:","plants per 1 tag",IF(Table3[[#This Row],[TagOrderMethod]]="tags included","",IF(Table3[[#This Row],[TagOrderMethod]]="Qty:","tags",IF(Table3[[#This Row],[TagOrderMethod]]="Auto:",IF(U1114&lt;&gt;"","tags","")))))</f>
        <v/>
      </c>
      <c r="W1114" s="17">
        <v>50</v>
      </c>
      <c r="X1114" s="17" t="str">
        <f>IF(ISNUMBER(SEARCH("tag",Table3[[#This Row],[Notes]])), "Yes", "No")</f>
        <v>No</v>
      </c>
      <c r="Y1114" s="17" t="str">
        <f>IF(Table3[[#This Row],[Column11]]="yes","tags included","Auto:")</f>
        <v>Auto:</v>
      </c>
      <c r="Z11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Row],[TagOrderMethod]]="Auto:",IF(U1114&gt;0,U1114,IF(COUNTBLANK(L1114:S1114)=8,"",(IF(Table3[[#This Row],[Column11]]&lt;&gt;"no",Table3[[#This Row],[Size]]*(SUM(Table3[[#This Row],[Date 1]:[Date 8]])),"")))),""))),(Table3[[#This Row],[Bundle]])),"")</f>
        <v/>
      </c>
      <c r="AB1114" s="94" t="str">
        <f t="shared" si="18"/>
        <v/>
      </c>
      <c r="AC1114" s="75"/>
      <c r="AD1114" s="42"/>
      <c r="AE1114" s="43"/>
      <c r="AF1114" s="44"/>
      <c r="AG1114" s="134" t="s">
        <v>21</v>
      </c>
      <c r="AH1114" s="134" t="s">
        <v>21</v>
      </c>
      <c r="AI1114" s="134" t="s">
        <v>21</v>
      </c>
      <c r="AJ1114" s="134" t="s">
        <v>21</v>
      </c>
      <c r="AK1114" s="134" t="s">
        <v>1728</v>
      </c>
      <c r="AL1114" s="134" t="s">
        <v>21</v>
      </c>
      <c r="AM1114" s="134" t="b">
        <f>IF(AND(Table3[[#This Row],[Column68]]=TRUE,COUNTBLANK(Table3[[#This Row],[Date 1]:[Date 8]])=8),TRUE,FALSE)</f>
        <v>0</v>
      </c>
      <c r="AN1114" s="134" t="b">
        <f>COUNTIF(Table3[[#This Row],[512]:[51]],"yes")&gt;0</f>
        <v>0</v>
      </c>
      <c r="AO1114" s="45" t="str">
        <f>IF(Table3[[#This Row],[512]]="yes",Table3[[#This Row],[Column1]],"")</f>
        <v/>
      </c>
      <c r="AP1114" s="45" t="str">
        <f>IF(Table3[[#This Row],[250]]="yes",Table3[[#This Row],[Column1.5]],"")</f>
        <v/>
      </c>
      <c r="AQ1114" s="45" t="str">
        <f>IF(Table3[[#This Row],[288]]="yes",Table3[[#This Row],[Column2]],"")</f>
        <v/>
      </c>
      <c r="AR1114" s="45" t="str">
        <f>IF(Table3[[#This Row],[144]]="yes",Table3[[#This Row],[Column3]],"")</f>
        <v/>
      </c>
      <c r="AS1114" s="45" t="str">
        <f>IF(Table3[[#This Row],[26]]="yes",Table3[[#This Row],[Column4]],"")</f>
        <v/>
      </c>
      <c r="AT1114" s="45" t="str">
        <f>IF(Table3[[#This Row],[51]]="yes",Table3[[#This Row],[Column5]],"")</f>
        <v/>
      </c>
      <c r="AU1114" s="29" t="str">
        <f>IF(COUNTBLANK(Table3[[#This Row],[Date 1]:[Date 8]])=7,IF(Table3[[#This Row],[Column9]]&lt;&gt;"",IF(SUM(L1114:S1114)&lt;&gt;0,Table3[[#This Row],[Column9]],""),""),(SUBSTITUTE(TRIM(SUBSTITUTE(AO1114&amp;","&amp;AP1114&amp;","&amp;AQ1114&amp;","&amp;AR1114&amp;","&amp;AS1114&amp;","&amp;AT1114&amp;",",","," "))," ",", ")))</f>
        <v/>
      </c>
      <c r="AV1114" s="35" t="str">
        <f>IF(COUNTBLANK(L1114:AC1114)&lt;&gt;13,IF(Table3[[#This Row],[Comments]]="Please order in multiples of 20. Minimum order of 100.",IF(COUNTBLANK(Table3[[#This Row],[Date 1]:[Order]])=12,"",1),1),IF(OR(F1114="yes",G1114="yes",H1114="yes",I1114="yes",J1114="yes",K1114="yes"="yes"),1,""))</f>
        <v/>
      </c>
    </row>
    <row r="1115" spans="2:48" ht="36" thickBot="1" x14ac:dyDescent="0.4">
      <c r="B1115" s="164">
        <v>2550</v>
      </c>
      <c r="C1115" s="16" t="s">
        <v>3370</v>
      </c>
      <c r="D1115" s="32" t="s">
        <v>581</v>
      </c>
      <c r="E1115" s="118"/>
      <c r="F1115" s="119" t="s">
        <v>21</v>
      </c>
      <c r="G1115" s="30" t="s">
        <v>21</v>
      </c>
      <c r="H1115" s="30" t="s">
        <v>21</v>
      </c>
      <c r="I1115" s="30" t="s">
        <v>21</v>
      </c>
      <c r="J1115" s="30" t="s">
        <v>128</v>
      </c>
      <c r="K1115" s="30" t="s">
        <v>21</v>
      </c>
      <c r="L1115" s="22"/>
      <c r="M1115" s="20"/>
      <c r="N1115" s="20"/>
      <c r="O1115" s="20"/>
      <c r="P1115" s="20"/>
      <c r="Q1115" s="20"/>
      <c r="R1115" s="20"/>
      <c r="S1115" s="120"/>
      <c r="T1115" s="181" t="str">
        <f>Table3[[#This Row],[Column12]]</f>
        <v>Auto:</v>
      </c>
      <c r="U1115" s="25"/>
      <c r="V1115" s="51" t="str">
        <f>IF(Table3[[#This Row],[TagOrderMethod]]="Ratio:","plants per 1 tag",IF(Table3[[#This Row],[TagOrderMethod]]="tags included","",IF(Table3[[#This Row],[TagOrderMethod]]="Qty:","tags",IF(Table3[[#This Row],[TagOrderMethod]]="Auto:",IF(U1115&lt;&gt;"","tags","")))))</f>
        <v/>
      </c>
      <c r="W1115" s="17">
        <v>50</v>
      </c>
      <c r="X1115" s="17" t="str">
        <f>IF(ISNUMBER(SEARCH("tag",Table3[[#This Row],[Notes]])), "Yes", "No")</f>
        <v>No</v>
      </c>
      <c r="Y1115" s="17" t="str">
        <f>IF(Table3[[#This Row],[Column11]]="yes","tags included","Auto:")</f>
        <v>Auto:</v>
      </c>
      <c r="Z11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Row],[TagOrderMethod]]="Auto:",IF(U1115&gt;0,U1115,IF(COUNTBLANK(L1115:S1115)=8,"",(IF(Table3[[#This Row],[Column11]]&lt;&gt;"no",Table3[[#This Row],[Size]]*(SUM(Table3[[#This Row],[Date 1]:[Date 8]])),"")))),""))),(Table3[[#This Row],[Bundle]])),"")</f>
        <v/>
      </c>
      <c r="AB1115" s="94" t="str">
        <f t="shared" si="18"/>
        <v/>
      </c>
      <c r="AC1115" s="75"/>
      <c r="AD1115" s="42"/>
      <c r="AE1115" s="43"/>
      <c r="AF1115" s="44"/>
      <c r="AG1115" s="134" t="s">
        <v>21</v>
      </c>
      <c r="AH1115" s="134" t="s">
        <v>21</v>
      </c>
      <c r="AI1115" s="134" t="s">
        <v>21</v>
      </c>
      <c r="AJ1115" s="134" t="s">
        <v>21</v>
      </c>
      <c r="AK1115" s="134" t="s">
        <v>316</v>
      </c>
      <c r="AL1115" s="134" t="s">
        <v>21</v>
      </c>
      <c r="AM1115" s="134" t="b">
        <f>IF(AND(Table3[[#This Row],[Column68]]=TRUE,COUNTBLANK(Table3[[#This Row],[Date 1]:[Date 8]])=8),TRUE,FALSE)</f>
        <v>0</v>
      </c>
      <c r="AN1115" s="134" t="b">
        <f>COUNTIF(Table3[[#This Row],[512]:[51]],"yes")&gt;0</f>
        <v>0</v>
      </c>
      <c r="AO1115" s="45" t="str">
        <f>IF(Table3[[#This Row],[512]]="yes",Table3[[#This Row],[Column1]],"")</f>
        <v/>
      </c>
      <c r="AP1115" s="45" t="str">
        <f>IF(Table3[[#This Row],[250]]="yes",Table3[[#This Row],[Column1.5]],"")</f>
        <v/>
      </c>
      <c r="AQ1115" s="45" t="str">
        <f>IF(Table3[[#This Row],[288]]="yes",Table3[[#This Row],[Column2]],"")</f>
        <v/>
      </c>
      <c r="AR1115" s="45" t="str">
        <f>IF(Table3[[#This Row],[144]]="yes",Table3[[#This Row],[Column3]],"")</f>
        <v/>
      </c>
      <c r="AS1115" s="45" t="str">
        <f>IF(Table3[[#This Row],[26]]="yes",Table3[[#This Row],[Column4]],"")</f>
        <v/>
      </c>
      <c r="AT1115" s="45" t="str">
        <f>IF(Table3[[#This Row],[51]]="yes",Table3[[#This Row],[Column5]],"")</f>
        <v/>
      </c>
      <c r="AU1115" s="29" t="str">
        <f>IF(COUNTBLANK(Table3[[#This Row],[Date 1]:[Date 8]])=7,IF(Table3[[#This Row],[Column9]]&lt;&gt;"",IF(SUM(L1115:S1115)&lt;&gt;0,Table3[[#This Row],[Column9]],""),""),(SUBSTITUTE(TRIM(SUBSTITUTE(AO1115&amp;","&amp;AP1115&amp;","&amp;AQ1115&amp;","&amp;AR1115&amp;","&amp;AS1115&amp;","&amp;AT1115&amp;",",","," "))," ",", ")))</f>
        <v/>
      </c>
      <c r="AV1115" s="35" t="str">
        <f>IF(COUNTBLANK(L1115:AC1115)&lt;&gt;13,IF(Table3[[#This Row],[Comments]]="Please order in multiples of 20. Minimum order of 100.",IF(COUNTBLANK(Table3[[#This Row],[Date 1]:[Order]])=12,"",1),1),IF(OR(F1115="yes",G1115="yes",H1115="yes",I1115="yes",J1115="yes",K1115="yes"="yes"),1,""))</f>
        <v/>
      </c>
    </row>
    <row r="1116" spans="2:48" ht="36" thickBot="1" x14ac:dyDescent="0.4">
      <c r="B1116" s="164">
        <v>2555</v>
      </c>
      <c r="C1116" s="16" t="s">
        <v>3370</v>
      </c>
      <c r="D1116" s="32" t="s">
        <v>582</v>
      </c>
      <c r="E1116" s="118"/>
      <c r="F1116" s="119" t="s">
        <v>21</v>
      </c>
      <c r="G1116" s="30" t="s">
        <v>21</v>
      </c>
      <c r="H1116" s="30" t="s">
        <v>21</v>
      </c>
      <c r="I1116" s="30" t="s">
        <v>21</v>
      </c>
      <c r="J1116" s="30" t="s">
        <v>128</v>
      </c>
      <c r="K1116" s="30" t="s">
        <v>21</v>
      </c>
      <c r="L1116" s="22"/>
      <c r="M1116" s="20"/>
      <c r="N1116" s="20"/>
      <c r="O1116" s="20"/>
      <c r="P1116" s="20"/>
      <c r="Q1116" s="20"/>
      <c r="R1116" s="20"/>
      <c r="S1116" s="120"/>
      <c r="T1116" s="181" t="str">
        <f>Table3[[#This Row],[Column12]]</f>
        <v>Auto:</v>
      </c>
      <c r="U1116" s="25"/>
      <c r="V1116" s="51" t="str">
        <f>IF(Table3[[#This Row],[TagOrderMethod]]="Ratio:","plants per 1 tag",IF(Table3[[#This Row],[TagOrderMethod]]="tags included","",IF(Table3[[#This Row],[TagOrderMethod]]="Qty:","tags",IF(Table3[[#This Row],[TagOrderMethod]]="Auto:",IF(U1116&lt;&gt;"","tags","")))))</f>
        <v/>
      </c>
      <c r="W1116" s="17">
        <v>50</v>
      </c>
      <c r="X1116" s="17" t="str">
        <f>IF(ISNUMBER(SEARCH("tag",Table3[[#This Row],[Notes]])), "Yes", "No")</f>
        <v>No</v>
      </c>
      <c r="Y1116" s="17" t="str">
        <f>IF(Table3[[#This Row],[Column11]]="yes","tags included","Auto:")</f>
        <v>Auto:</v>
      </c>
      <c r="Z11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Row],[TagOrderMethod]]="Auto:",IF(U1116&gt;0,U1116,IF(COUNTBLANK(L1116:S1116)=8,"",(IF(Table3[[#This Row],[Column11]]&lt;&gt;"no",Table3[[#This Row],[Size]]*(SUM(Table3[[#This Row],[Date 1]:[Date 8]])),"")))),""))),(Table3[[#This Row],[Bundle]])),"")</f>
        <v/>
      </c>
      <c r="AB1116" s="94" t="str">
        <f t="shared" si="18"/>
        <v/>
      </c>
      <c r="AC1116" s="75"/>
      <c r="AD1116" s="42"/>
      <c r="AE1116" s="43"/>
      <c r="AF1116" s="44"/>
      <c r="AG1116" s="134" t="s">
        <v>21</v>
      </c>
      <c r="AH1116" s="134" t="s">
        <v>21</v>
      </c>
      <c r="AI1116" s="134" t="s">
        <v>21</v>
      </c>
      <c r="AJ1116" s="134" t="s">
        <v>21</v>
      </c>
      <c r="AK1116" s="134" t="s">
        <v>315</v>
      </c>
      <c r="AL1116" s="134" t="s">
        <v>21</v>
      </c>
      <c r="AM1116" s="134" t="b">
        <f>IF(AND(Table3[[#This Row],[Column68]]=TRUE,COUNTBLANK(Table3[[#This Row],[Date 1]:[Date 8]])=8),TRUE,FALSE)</f>
        <v>0</v>
      </c>
      <c r="AN1116" s="134" t="b">
        <f>COUNTIF(Table3[[#This Row],[512]:[51]],"yes")&gt;0</f>
        <v>0</v>
      </c>
      <c r="AO1116" s="45" t="str">
        <f>IF(Table3[[#This Row],[512]]="yes",Table3[[#This Row],[Column1]],"")</f>
        <v/>
      </c>
      <c r="AP1116" s="45" t="str">
        <f>IF(Table3[[#This Row],[250]]="yes",Table3[[#This Row],[Column1.5]],"")</f>
        <v/>
      </c>
      <c r="AQ1116" s="45" t="str">
        <f>IF(Table3[[#This Row],[288]]="yes",Table3[[#This Row],[Column2]],"")</f>
        <v/>
      </c>
      <c r="AR1116" s="45" t="str">
        <f>IF(Table3[[#This Row],[144]]="yes",Table3[[#This Row],[Column3]],"")</f>
        <v/>
      </c>
      <c r="AS1116" s="45" t="str">
        <f>IF(Table3[[#This Row],[26]]="yes",Table3[[#This Row],[Column4]],"")</f>
        <v/>
      </c>
      <c r="AT1116" s="45" t="str">
        <f>IF(Table3[[#This Row],[51]]="yes",Table3[[#This Row],[Column5]],"")</f>
        <v/>
      </c>
      <c r="AU1116" s="29" t="str">
        <f>IF(COUNTBLANK(Table3[[#This Row],[Date 1]:[Date 8]])=7,IF(Table3[[#This Row],[Column9]]&lt;&gt;"",IF(SUM(L1116:S1116)&lt;&gt;0,Table3[[#This Row],[Column9]],""),""),(SUBSTITUTE(TRIM(SUBSTITUTE(AO1116&amp;","&amp;AP1116&amp;","&amp;AQ1116&amp;","&amp;AR1116&amp;","&amp;AS1116&amp;","&amp;AT1116&amp;",",","," "))," ",", ")))</f>
        <v/>
      </c>
      <c r="AV1116" s="35" t="str">
        <f>IF(COUNTBLANK(L1116:AC1116)&lt;&gt;13,IF(Table3[[#This Row],[Comments]]="Please order in multiples of 20. Minimum order of 100.",IF(COUNTBLANK(Table3[[#This Row],[Date 1]:[Order]])=12,"",1),1),IF(OR(F1116="yes",G1116="yes",H1116="yes",I1116="yes",J1116="yes",K1116="yes"="yes"),1,""))</f>
        <v/>
      </c>
    </row>
    <row r="1117" spans="2:48" ht="36" thickBot="1" x14ac:dyDescent="0.4">
      <c r="B1117" s="164">
        <v>2570</v>
      </c>
      <c r="C1117" s="16" t="s">
        <v>3370</v>
      </c>
      <c r="D1117" s="32" t="s">
        <v>1880</v>
      </c>
      <c r="E1117" s="118"/>
      <c r="F1117" s="119" t="s">
        <v>21</v>
      </c>
      <c r="G1117" s="30" t="s">
        <v>21</v>
      </c>
      <c r="H1117" s="30" t="s">
        <v>21</v>
      </c>
      <c r="I1117" s="30" t="s">
        <v>21</v>
      </c>
      <c r="J1117" s="30" t="s">
        <v>128</v>
      </c>
      <c r="K1117" s="30" t="s">
        <v>21</v>
      </c>
      <c r="L1117" s="22"/>
      <c r="M1117" s="20"/>
      <c r="N1117" s="20"/>
      <c r="O1117" s="20"/>
      <c r="P1117" s="20"/>
      <c r="Q1117" s="20"/>
      <c r="R1117" s="20"/>
      <c r="S1117" s="120"/>
      <c r="T1117" s="181" t="str">
        <f>Table3[[#This Row],[Column12]]</f>
        <v>Auto:</v>
      </c>
      <c r="U1117" s="25"/>
      <c r="V1117" s="51" t="str">
        <f>IF(Table3[[#This Row],[TagOrderMethod]]="Ratio:","plants per 1 tag",IF(Table3[[#This Row],[TagOrderMethod]]="tags included","",IF(Table3[[#This Row],[TagOrderMethod]]="Qty:","tags",IF(Table3[[#This Row],[TagOrderMethod]]="Auto:",IF(U1117&lt;&gt;"","tags","")))))</f>
        <v/>
      </c>
      <c r="W1117" s="17">
        <v>50</v>
      </c>
      <c r="X1117" s="17" t="str">
        <f>IF(ISNUMBER(SEARCH("tag",Table3[[#This Row],[Notes]])), "Yes", "No")</f>
        <v>No</v>
      </c>
      <c r="Y1117" s="17" t="str">
        <f>IF(Table3[[#This Row],[Column11]]="yes","tags included","Auto:")</f>
        <v>Auto:</v>
      </c>
      <c r="Z11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Row],[TagOrderMethod]]="Auto:",IF(U1117&gt;0,U1117,IF(COUNTBLANK(L1117:S1117)=8,"",(IF(Table3[[#This Row],[Column11]]&lt;&gt;"no",Table3[[#This Row],[Size]]*(SUM(Table3[[#This Row],[Date 1]:[Date 8]])),"")))),""))),(Table3[[#This Row],[Bundle]])),"")</f>
        <v/>
      </c>
      <c r="AB1117" s="94" t="str">
        <f t="shared" si="18"/>
        <v/>
      </c>
      <c r="AC1117" s="75"/>
      <c r="AD1117" s="42"/>
      <c r="AE1117" s="43"/>
      <c r="AF1117" s="44"/>
      <c r="AG1117" s="134" t="s">
        <v>21</v>
      </c>
      <c r="AH1117" s="134" t="s">
        <v>21</v>
      </c>
      <c r="AI1117" s="134" t="s">
        <v>21</v>
      </c>
      <c r="AJ1117" s="134" t="s">
        <v>21</v>
      </c>
      <c r="AK1117" s="134" t="s">
        <v>1508</v>
      </c>
      <c r="AL1117" s="134" t="s">
        <v>21</v>
      </c>
      <c r="AM1117" s="134" t="b">
        <f>IF(AND(Table3[[#This Row],[Column68]]=TRUE,COUNTBLANK(Table3[[#This Row],[Date 1]:[Date 8]])=8),TRUE,FALSE)</f>
        <v>0</v>
      </c>
      <c r="AN1117" s="134" t="b">
        <f>COUNTIF(Table3[[#This Row],[512]:[51]],"yes")&gt;0</f>
        <v>0</v>
      </c>
      <c r="AO1117" s="45" t="str">
        <f>IF(Table3[[#This Row],[512]]="yes",Table3[[#This Row],[Column1]],"")</f>
        <v/>
      </c>
      <c r="AP1117" s="45" t="str">
        <f>IF(Table3[[#This Row],[250]]="yes",Table3[[#This Row],[Column1.5]],"")</f>
        <v/>
      </c>
      <c r="AQ1117" s="45" t="str">
        <f>IF(Table3[[#This Row],[288]]="yes",Table3[[#This Row],[Column2]],"")</f>
        <v/>
      </c>
      <c r="AR1117" s="45" t="str">
        <f>IF(Table3[[#This Row],[144]]="yes",Table3[[#This Row],[Column3]],"")</f>
        <v/>
      </c>
      <c r="AS1117" s="45" t="str">
        <f>IF(Table3[[#This Row],[26]]="yes",Table3[[#This Row],[Column4]],"")</f>
        <v/>
      </c>
      <c r="AT1117" s="45" t="str">
        <f>IF(Table3[[#This Row],[51]]="yes",Table3[[#This Row],[Column5]],"")</f>
        <v/>
      </c>
      <c r="AU1117" s="29" t="str">
        <f>IF(COUNTBLANK(Table3[[#This Row],[Date 1]:[Date 8]])=7,IF(Table3[[#This Row],[Column9]]&lt;&gt;"",IF(SUM(L1117:S1117)&lt;&gt;0,Table3[[#This Row],[Column9]],""),""),(SUBSTITUTE(TRIM(SUBSTITUTE(AO1117&amp;","&amp;AP1117&amp;","&amp;AQ1117&amp;","&amp;AR1117&amp;","&amp;AS1117&amp;","&amp;AT1117&amp;",",","," "))," ",", ")))</f>
        <v/>
      </c>
      <c r="AV1117" s="35" t="str">
        <f>IF(COUNTBLANK(L1117:AC1117)&lt;&gt;13,IF(Table3[[#This Row],[Comments]]="Please order in multiples of 20. Minimum order of 100.",IF(COUNTBLANK(Table3[[#This Row],[Date 1]:[Order]])=12,"",1),1),IF(OR(F1117="yes",G1117="yes",H1117="yes",I1117="yes",J1117="yes",K1117="yes"="yes"),1,""))</f>
        <v/>
      </c>
    </row>
    <row r="1118" spans="2:48" ht="36" thickBot="1" x14ac:dyDescent="0.4">
      <c r="B1118" s="164">
        <v>2575</v>
      </c>
      <c r="C1118" s="16" t="s">
        <v>3370</v>
      </c>
      <c r="D1118" s="32" t="s">
        <v>1881</v>
      </c>
      <c r="E1118" s="118"/>
      <c r="F1118" s="119" t="s">
        <v>21</v>
      </c>
      <c r="G1118" s="30" t="s">
        <v>21</v>
      </c>
      <c r="H1118" s="30" t="s">
        <v>21</v>
      </c>
      <c r="I1118" s="30" t="s">
        <v>21</v>
      </c>
      <c r="J1118" s="30" t="s">
        <v>128</v>
      </c>
      <c r="K1118" s="30" t="s">
        <v>21</v>
      </c>
      <c r="L1118" s="22"/>
      <c r="M1118" s="20"/>
      <c r="N1118" s="20"/>
      <c r="O1118" s="20"/>
      <c r="P1118" s="20"/>
      <c r="Q1118" s="20"/>
      <c r="R1118" s="20"/>
      <c r="S1118" s="120"/>
      <c r="T1118" s="181" t="str">
        <f>Table3[[#This Row],[Column12]]</f>
        <v>Auto:</v>
      </c>
      <c r="U1118" s="25"/>
      <c r="V1118" s="51" t="str">
        <f>IF(Table3[[#This Row],[TagOrderMethod]]="Ratio:","plants per 1 tag",IF(Table3[[#This Row],[TagOrderMethod]]="tags included","",IF(Table3[[#This Row],[TagOrderMethod]]="Qty:","tags",IF(Table3[[#This Row],[TagOrderMethod]]="Auto:",IF(U1118&lt;&gt;"","tags","")))))</f>
        <v/>
      </c>
      <c r="W1118" s="17">
        <v>50</v>
      </c>
      <c r="X1118" s="17" t="str">
        <f>IF(ISNUMBER(SEARCH("tag",Table3[[#This Row],[Notes]])), "Yes", "No")</f>
        <v>No</v>
      </c>
      <c r="Y1118" s="17" t="str">
        <f>IF(Table3[[#This Row],[Column11]]="yes","tags included","Auto:")</f>
        <v>Auto:</v>
      </c>
      <c r="Z11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Row],[TagOrderMethod]]="Auto:",IF(U1118&gt;0,U1118,IF(COUNTBLANK(L1118:S1118)=8,"",(IF(Table3[[#This Row],[Column11]]&lt;&gt;"no",Table3[[#This Row],[Size]]*(SUM(Table3[[#This Row],[Date 1]:[Date 8]])),"")))),""))),(Table3[[#This Row],[Bundle]])),"")</f>
        <v/>
      </c>
      <c r="AB1118" s="94" t="str">
        <f t="shared" si="18"/>
        <v/>
      </c>
      <c r="AC1118" s="75"/>
      <c r="AD1118" s="42"/>
      <c r="AE1118" s="43"/>
      <c r="AF1118" s="44"/>
      <c r="AG1118" s="134" t="s">
        <v>21</v>
      </c>
      <c r="AH1118" s="134" t="s">
        <v>21</v>
      </c>
      <c r="AI1118" s="134" t="s">
        <v>21</v>
      </c>
      <c r="AJ1118" s="134" t="s">
        <v>21</v>
      </c>
      <c r="AK1118" s="134" t="s">
        <v>1509</v>
      </c>
      <c r="AL1118" s="134" t="s">
        <v>21</v>
      </c>
      <c r="AM1118" s="134" t="b">
        <f>IF(AND(Table3[[#This Row],[Column68]]=TRUE,COUNTBLANK(Table3[[#This Row],[Date 1]:[Date 8]])=8),TRUE,FALSE)</f>
        <v>0</v>
      </c>
      <c r="AN1118" s="134" t="b">
        <f>COUNTIF(Table3[[#This Row],[512]:[51]],"yes")&gt;0</f>
        <v>0</v>
      </c>
      <c r="AO1118" s="45" t="str">
        <f>IF(Table3[[#This Row],[512]]="yes",Table3[[#This Row],[Column1]],"")</f>
        <v/>
      </c>
      <c r="AP1118" s="45" t="str">
        <f>IF(Table3[[#This Row],[250]]="yes",Table3[[#This Row],[Column1.5]],"")</f>
        <v/>
      </c>
      <c r="AQ1118" s="45" t="str">
        <f>IF(Table3[[#This Row],[288]]="yes",Table3[[#This Row],[Column2]],"")</f>
        <v/>
      </c>
      <c r="AR1118" s="45" t="str">
        <f>IF(Table3[[#This Row],[144]]="yes",Table3[[#This Row],[Column3]],"")</f>
        <v/>
      </c>
      <c r="AS1118" s="45" t="str">
        <f>IF(Table3[[#This Row],[26]]="yes",Table3[[#This Row],[Column4]],"")</f>
        <v/>
      </c>
      <c r="AT1118" s="45" t="str">
        <f>IF(Table3[[#This Row],[51]]="yes",Table3[[#This Row],[Column5]],"")</f>
        <v/>
      </c>
      <c r="AU1118" s="29" t="str">
        <f>IF(COUNTBLANK(Table3[[#This Row],[Date 1]:[Date 8]])=7,IF(Table3[[#This Row],[Column9]]&lt;&gt;"",IF(SUM(L1118:S1118)&lt;&gt;0,Table3[[#This Row],[Column9]],""),""),(SUBSTITUTE(TRIM(SUBSTITUTE(AO1118&amp;","&amp;AP1118&amp;","&amp;AQ1118&amp;","&amp;AR1118&amp;","&amp;AS1118&amp;","&amp;AT1118&amp;",",","," "))," ",", ")))</f>
        <v/>
      </c>
      <c r="AV1118" s="35" t="str">
        <f>IF(COUNTBLANK(L1118:AC1118)&lt;&gt;13,IF(Table3[[#This Row],[Comments]]="Please order in multiples of 20. Minimum order of 100.",IF(COUNTBLANK(Table3[[#This Row],[Date 1]:[Order]])=12,"",1),1),IF(OR(F1118="yes",G1118="yes",H1118="yes",I1118="yes",J1118="yes",K1118="yes"="yes"),1,""))</f>
        <v/>
      </c>
    </row>
    <row r="1119" spans="2:48" ht="36" thickBot="1" x14ac:dyDescent="0.4">
      <c r="B1119" s="164">
        <v>2580</v>
      </c>
      <c r="C1119" s="16" t="s">
        <v>3370</v>
      </c>
      <c r="D1119" s="32" t="s">
        <v>805</v>
      </c>
      <c r="E1119" s="118"/>
      <c r="F1119" s="119" t="s">
        <v>21</v>
      </c>
      <c r="G1119" s="30" t="s">
        <v>21</v>
      </c>
      <c r="H1119" s="30" t="s">
        <v>21</v>
      </c>
      <c r="I1119" s="30" t="s">
        <v>21</v>
      </c>
      <c r="J1119" s="30" t="s">
        <v>128</v>
      </c>
      <c r="K1119" s="30" t="s">
        <v>21</v>
      </c>
      <c r="L1119" s="22"/>
      <c r="M1119" s="20"/>
      <c r="N1119" s="20"/>
      <c r="O1119" s="20"/>
      <c r="P1119" s="20"/>
      <c r="Q1119" s="20"/>
      <c r="R1119" s="20"/>
      <c r="S1119" s="120"/>
      <c r="T1119" s="181" t="str">
        <f>Table3[[#This Row],[Column12]]</f>
        <v>Auto:</v>
      </c>
      <c r="U1119" s="25"/>
      <c r="V1119" s="51" t="str">
        <f>IF(Table3[[#This Row],[TagOrderMethod]]="Ratio:","plants per 1 tag",IF(Table3[[#This Row],[TagOrderMethod]]="tags included","",IF(Table3[[#This Row],[TagOrderMethod]]="Qty:","tags",IF(Table3[[#This Row],[TagOrderMethod]]="Auto:",IF(U1119&lt;&gt;"","tags","")))))</f>
        <v/>
      </c>
      <c r="W1119" s="17">
        <v>50</v>
      </c>
      <c r="X1119" s="17" t="str">
        <f>IF(ISNUMBER(SEARCH("tag",Table3[[#This Row],[Notes]])), "Yes", "No")</f>
        <v>No</v>
      </c>
      <c r="Y1119" s="17" t="str">
        <f>IF(Table3[[#This Row],[Column11]]="yes","tags included","Auto:")</f>
        <v>Auto:</v>
      </c>
      <c r="Z11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Row],[TagOrderMethod]]="Auto:",IF(U1119&gt;0,U1119,IF(COUNTBLANK(L1119:S1119)=8,"",(IF(Table3[[#This Row],[Column11]]&lt;&gt;"no",Table3[[#This Row],[Size]]*(SUM(Table3[[#This Row],[Date 1]:[Date 8]])),"")))),""))),(Table3[[#This Row],[Bundle]])),"")</f>
        <v/>
      </c>
      <c r="AB1119" s="94" t="str">
        <f t="shared" si="18"/>
        <v/>
      </c>
      <c r="AC1119" s="75"/>
      <c r="AD1119" s="42"/>
      <c r="AE1119" s="43"/>
      <c r="AF1119" s="44"/>
      <c r="AG1119" s="134" t="s">
        <v>21</v>
      </c>
      <c r="AH1119" s="134" t="s">
        <v>21</v>
      </c>
      <c r="AI1119" s="134" t="s">
        <v>21</v>
      </c>
      <c r="AJ1119" s="134" t="s">
        <v>21</v>
      </c>
      <c r="AK1119" s="134" t="s">
        <v>3154</v>
      </c>
      <c r="AL1119" s="134" t="s">
        <v>21</v>
      </c>
      <c r="AM1119" s="134" t="b">
        <f>IF(AND(Table3[[#This Row],[Column68]]=TRUE,COUNTBLANK(Table3[[#This Row],[Date 1]:[Date 8]])=8),TRUE,FALSE)</f>
        <v>0</v>
      </c>
      <c r="AN1119" s="134" t="b">
        <f>COUNTIF(Table3[[#This Row],[512]:[51]],"yes")&gt;0</f>
        <v>0</v>
      </c>
      <c r="AO1119" s="45" t="str">
        <f>IF(Table3[[#This Row],[512]]="yes",Table3[[#This Row],[Column1]],"")</f>
        <v/>
      </c>
      <c r="AP1119" s="45" t="str">
        <f>IF(Table3[[#This Row],[250]]="yes",Table3[[#This Row],[Column1.5]],"")</f>
        <v/>
      </c>
      <c r="AQ1119" s="45" t="str">
        <f>IF(Table3[[#This Row],[288]]="yes",Table3[[#This Row],[Column2]],"")</f>
        <v/>
      </c>
      <c r="AR1119" s="45" t="str">
        <f>IF(Table3[[#This Row],[144]]="yes",Table3[[#This Row],[Column3]],"")</f>
        <v/>
      </c>
      <c r="AS1119" s="45" t="str">
        <f>IF(Table3[[#This Row],[26]]="yes",Table3[[#This Row],[Column4]],"")</f>
        <v/>
      </c>
      <c r="AT1119" s="45" t="str">
        <f>IF(Table3[[#This Row],[51]]="yes",Table3[[#This Row],[Column5]],"")</f>
        <v/>
      </c>
      <c r="AU1119" s="29" t="str">
        <f>IF(COUNTBLANK(Table3[[#This Row],[Date 1]:[Date 8]])=7,IF(Table3[[#This Row],[Column9]]&lt;&gt;"",IF(SUM(L1119:S1119)&lt;&gt;0,Table3[[#This Row],[Column9]],""),""),(SUBSTITUTE(TRIM(SUBSTITUTE(AO1119&amp;","&amp;AP1119&amp;","&amp;AQ1119&amp;","&amp;AR1119&amp;","&amp;AS1119&amp;","&amp;AT1119&amp;",",","," "))," ",", ")))</f>
        <v/>
      </c>
      <c r="AV1119" s="35" t="str">
        <f>IF(COUNTBLANK(L1119:AC1119)&lt;&gt;13,IF(Table3[[#This Row],[Comments]]="Please order in multiples of 20. Minimum order of 100.",IF(COUNTBLANK(Table3[[#This Row],[Date 1]:[Order]])=12,"",1),1),IF(OR(F1119="yes",G1119="yes",H1119="yes",I1119="yes",J1119="yes",K1119="yes"="yes"),1,""))</f>
        <v/>
      </c>
    </row>
    <row r="1120" spans="2:48" ht="36" thickBot="1" x14ac:dyDescent="0.4">
      <c r="B1120" s="164">
        <v>2600</v>
      </c>
      <c r="C1120" s="16" t="s">
        <v>3370</v>
      </c>
      <c r="D1120" s="32" t="s">
        <v>583</v>
      </c>
      <c r="E1120" s="118"/>
      <c r="F1120" s="119" t="s">
        <v>21</v>
      </c>
      <c r="G1120" s="30" t="s">
        <v>21</v>
      </c>
      <c r="H1120" s="30" t="s">
        <v>21</v>
      </c>
      <c r="I1120" s="30" t="s">
        <v>21</v>
      </c>
      <c r="J1120" s="30" t="s">
        <v>128</v>
      </c>
      <c r="K1120" s="30" t="s">
        <v>21</v>
      </c>
      <c r="L1120" s="22"/>
      <c r="M1120" s="20"/>
      <c r="N1120" s="20"/>
      <c r="O1120" s="20"/>
      <c r="P1120" s="20"/>
      <c r="Q1120" s="20"/>
      <c r="R1120" s="20"/>
      <c r="S1120" s="120"/>
      <c r="T1120" s="181" t="str">
        <f>Table3[[#This Row],[Column12]]</f>
        <v>Auto:</v>
      </c>
      <c r="U1120" s="25"/>
      <c r="V1120" s="51" t="str">
        <f>IF(Table3[[#This Row],[TagOrderMethod]]="Ratio:","plants per 1 tag",IF(Table3[[#This Row],[TagOrderMethod]]="tags included","",IF(Table3[[#This Row],[TagOrderMethod]]="Qty:","tags",IF(Table3[[#This Row],[TagOrderMethod]]="Auto:",IF(U1120&lt;&gt;"","tags","")))))</f>
        <v/>
      </c>
      <c r="W1120" s="17">
        <v>50</v>
      </c>
      <c r="X1120" s="17" t="str">
        <f>IF(ISNUMBER(SEARCH("tag",Table3[[#This Row],[Notes]])), "Yes", "No")</f>
        <v>No</v>
      </c>
      <c r="Y1120" s="17" t="str">
        <f>IF(Table3[[#This Row],[Column11]]="yes","tags included","Auto:")</f>
        <v>Auto:</v>
      </c>
      <c r="Z11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Row],[TagOrderMethod]]="Auto:",IF(U1120&gt;0,U1120,IF(COUNTBLANK(L1120:S1120)=8,"",(IF(Table3[[#This Row],[Column11]]&lt;&gt;"no",Table3[[#This Row],[Size]]*(SUM(Table3[[#This Row],[Date 1]:[Date 8]])),"")))),""))),(Table3[[#This Row],[Bundle]])),"")</f>
        <v/>
      </c>
      <c r="AB1120" s="94" t="str">
        <f t="shared" si="18"/>
        <v/>
      </c>
      <c r="AC1120" s="75"/>
      <c r="AD1120" s="42"/>
      <c r="AE1120" s="43"/>
      <c r="AF1120" s="44"/>
      <c r="AG1120" s="134" t="s">
        <v>21</v>
      </c>
      <c r="AH1120" s="134" t="s">
        <v>21</v>
      </c>
      <c r="AI1120" s="134" t="s">
        <v>21</v>
      </c>
      <c r="AJ1120" s="134" t="s">
        <v>21</v>
      </c>
      <c r="AK1120" s="134" t="s">
        <v>1729</v>
      </c>
      <c r="AL1120" s="134" t="s">
        <v>21</v>
      </c>
      <c r="AM1120" s="134" t="b">
        <f>IF(AND(Table3[[#This Row],[Column68]]=TRUE,COUNTBLANK(Table3[[#This Row],[Date 1]:[Date 8]])=8),TRUE,FALSE)</f>
        <v>0</v>
      </c>
      <c r="AN1120" s="134" t="b">
        <f>COUNTIF(Table3[[#This Row],[512]:[51]],"yes")&gt;0</f>
        <v>0</v>
      </c>
      <c r="AO1120" s="45" t="str">
        <f>IF(Table3[[#This Row],[512]]="yes",Table3[[#This Row],[Column1]],"")</f>
        <v/>
      </c>
      <c r="AP1120" s="45" t="str">
        <f>IF(Table3[[#This Row],[250]]="yes",Table3[[#This Row],[Column1.5]],"")</f>
        <v/>
      </c>
      <c r="AQ1120" s="45" t="str">
        <f>IF(Table3[[#This Row],[288]]="yes",Table3[[#This Row],[Column2]],"")</f>
        <v/>
      </c>
      <c r="AR1120" s="45" t="str">
        <f>IF(Table3[[#This Row],[144]]="yes",Table3[[#This Row],[Column3]],"")</f>
        <v/>
      </c>
      <c r="AS1120" s="45" t="str">
        <f>IF(Table3[[#This Row],[26]]="yes",Table3[[#This Row],[Column4]],"")</f>
        <v/>
      </c>
      <c r="AT1120" s="45" t="str">
        <f>IF(Table3[[#This Row],[51]]="yes",Table3[[#This Row],[Column5]],"")</f>
        <v/>
      </c>
      <c r="AU1120" s="29" t="str">
        <f>IF(COUNTBLANK(Table3[[#This Row],[Date 1]:[Date 8]])=7,IF(Table3[[#This Row],[Column9]]&lt;&gt;"",IF(SUM(L1120:S1120)&lt;&gt;0,Table3[[#This Row],[Column9]],""),""),(SUBSTITUTE(TRIM(SUBSTITUTE(AO1120&amp;","&amp;AP1120&amp;","&amp;AQ1120&amp;","&amp;AR1120&amp;","&amp;AS1120&amp;","&amp;AT1120&amp;",",","," "))," ",", ")))</f>
        <v/>
      </c>
      <c r="AV1120" s="35" t="str">
        <f>IF(COUNTBLANK(L1120:AC1120)&lt;&gt;13,IF(Table3[[#This Row],[Comments]]="Please order in multiples of 20. Minimum order of 100.",IF(COUNTBLANK(Table3[[#This Row],[Date 1]:[Order]])=12,"",1),1),IF(OR(F1120="yes",G1120="yes",H1120="yes",I1120="yes",J1120="yes",K1120="yes"="yes"),1,""))</f>
        <v/>
      </c>
    </row>
    <row r="1121" spans="2:48" ht="36" thickBot="1" x14ac:dyDescent="0.4">
      <c r="B1121" s="164">
        <v>2605</v>
      </c>
      <c r="C1121" s="16" t="s">
        <v>3370</v>
      </c>
      <c r="D1121" s="32" t="s">
        <v>584</v>
      </c>
      <c r="E1121" s="118"/>
      <c r="F1121" s="119" t="s">
        <v>21</v>
      </c>
      <c r="G1121" s="30" t="s">
        <v>21</v>
      </c>
      <c r="H1121" s="30" t="s">
        <v>21</v>
      </c>
      <c r="I1121" s="30" t="s">
        <v>21</v>
      </c>
      <c r="J1121" s="30" t="s">
        <v>128</v>
      </c>
      <c r="K1121" s="30" t="s">
        <v>21</v>
      </c>
      <c r="L1121" s="22"/>
      <c r="M1121" s="20"/>
      <c r="N1121" s="20"/>
      <c r="O1121" s="20"/>
      <c r="P1121" s="20"/>
      <c r="Q1121" s="20"/>
      <c r="R1121" s="20"/>
      <c r="S1121" s="120"/>
      <c r="T1121" s="181" t="str">
        <f>Table3[[#This Row],[Column12]]</f>
        <v>Auto:</v>
      </c>
      <c r="U1121" s="25"/>
      <c r="V1121" s="51" t="str">
        <f>IF(Table3[[#This Row],[TagOrderMethod]]="Ratio:","plants per 1 tag",IF(Table3[[#This Row],[TagOrderMethod]]="tags included","",IF(Table3[[#This Row],[TagOrderMethod]]="Qty:","tags",IF(Table3[[#This Row],[TagOrderMethod]]="Auto:",IF(U1121&lt;&gt;"","tags","")))))</f>
        <v/>
      </c>
      <c r="W1121" s="17">
        <v>50</v>
      </c>
      <c r="X1121" s="17" t="str">
        <f>IF(ISNUMBER(SEARCH("tag",Table3[[#This Row],[Notes]])), "Yes", "No")</f>
        <v>No</v>
      </c>
      <c r="Y1121" s="17" t="str">
        <f>IF(Table3[[#This Row],[Column11]]="yes","tags included","Auto:")</f>
        <v>Auto:</v>
      </c>
      <c r="Z11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Row],[TagOrderMethod]]="Auto:",IF(U1121&gt;0,U1121,IF(COUNTBLANK(L1121:S1121)=8,"",(IF(Table3[[#This Row],[Column11]]&lt;&gt;"no",Table3[[#This Row],[Size]]*(SUM(Table3[[#This Row],[Date 1]:[Date 8]])),"")))),""))),(Table3[[#This Row],[Bundle]])),"")</f>
        <v/>
      </c>
      <c r="AB1121" s="94" t="str">
        <f t="shared" si="18"/>
        <v/>
      </c>
      <c r="AC1121" s="75"/>
      <c r="AD1121" s="42"/>
      <c r="AE1121" s="43"/>
      <c r="AF1121" s="44"/>
      <c r="AG1121" s="134" t="s">
        <v>21</v>
      </c>
      <c r="AH1121" s="134" t="s">
        <v>21</v>
      </c>
      <c r="AI1121" s="134" t="s">
        <v>21</v>
      </c>
      <c r="AJ1121" s="134" t="s">
        <v>21</v>
      </c>
      <c r="AK1121" s="134" t="s">
        <v>1730</v>
      </c>
      <c r="AL1121" s="134" t="s">
        <v>21</v>
      </c>
      <c r="AM1121" s="134" t="b">
        <f>IF(AND(Table3[[#This Row],[Column68]]=TRUE,COUNTBLANK(Table3[[#This Row],[Date 1]:[Date 8]])=8),TRUE,FALSE)</f>
        <v>0</v>
      </c>
      <c r="AN1121" s="134" t="b">
        <f>COUNTIF(Table3[[#This Row],[512]:[51]],"yes")&gt;0</f>
        <v>0</v>
      </c>
      <c r="AO1121" s="45" t="str">
        <f>IF(Table3[[#This Row],[512]]="yes",Table3[[#This Row],[Column1]],"")</f>
        <v/>
      </c>
      <c r="AP1121" s="45" t="str">
        <f>IF(Table3[[#This Row],[250]]="yes",Table3[[#This Row],[Column1.5]],"")</f>
        <v/>
      </c>
      <c r="AQ1121" s="45" t="str">
        <f>IF(Table3[[#This Row],[288]]="yes",Table3[[#This Row],[Column2]],"")</f>
        <v/>
      </c>
      <c r="AR1121" s="45" t="str">
        <f>IF(Table3[[#This Row],[144]]="yes",Table3[[#This Row],[Column3]],"")</f>
        <v/>
      </c>
      <c r="AS1121" s="45" t="str">
        <f>IF(Table3[[#This Row],[26]]="yes",Table3[[#This Row],[Column4]],"")</f>
        <v/>
      </c>
      <c r="AT1121" s="45" t="str">
        <f>IF(Table3[[#This Row],[51]]="yes",Table3[[#This Row],[Column5]],"")</f>
        <v/>
      </c>
      <c r="AU1121" s="29" t="str">
        <f>IF(COUNTBLANK(Table3[[#This Row],[Date 1]:[Date 8]])=7,IF(Table3[[#This Row],[Column9]]&lt;&gt;"",IF(SUM(L1121:S1121)&lt;&gt;0,Table3[[#This Row],[Column9]],""),""),(SUBSTITUTE(TRIM(SUBSTITUTE(AO1121&amp;","&amp;AP1121&amp;","&amp;AQ1121&amp;","&amp;AR1121&amp;","&amp;AS1121&amp;","&amp;AT1121&amp;",",","," "))," ",", ")))</f>
        <v/>
      </c>
      <c r="AV1121" s="35" t="str">
        <f>IF(COUNTBLANK(L1121:AC1121)&lt;&gt;13,IF(Table3[[#This Row],[Comments]]="Please order in multiples of 20. Minimum order of 100.",IF(COUNTBLANK(Table3[[#This Row],[Date 1]:[Order]])=12,"",1),1),IF(OR(F1121="yes",G1121="yes",H1121="yes",I1121="yes",J1121="yes",K1121="yes"="yes"),1,""))</f>
        <v/>
      </c>
    </row>
    <row r="1122" spans="2:48" ht="36" thickBot="1" x14ac:dyDescent="0.4">
      <c r="B1122" s="164">
        <v>2610</v>
      </c>
      <c r="C1122" s="16" t="s">
        <v>3370</v>
      </c>
      <c r="D1122" s="32" t="s">
        <v>806</v>
      </c>
      <c r="E1122" s="118"/>
      <c r="F1122" s="119" t="s">
        <v>21</v>
      </c>
      <c r="G1122" s="30" t="s">
        <v>21</v>
      </c>
      <c r="H1122" s="30" t="s">
        <v>21</v>
      </c>
      <c r="I1122" s="30" t="s">
        <v>21</v>
      </c>
      <c r="J1122" s="30" t="s">
        <v>128</v>
      </c>
      <c r="K1122" s="30" t="s">
        <v>21</v>
      </c>
      <c r="L1122" s="22"/>
      <c r="M1122" s="20"/>
      <c r="N1122" s="20"/>
      <c r="O1122" s="20"/>
      <c r="P1122" s="20"/>
      <c r="Q1122" s="20"/>
      <c r="R1122" s="20"/>
      <c r="S1122" s="120"/>
      <c r="T1122" s="181" t="str">
        <f>Table3[[#This Row],[Column12]]</f>
        <v>Auto:</v>
      </c>
      <c r="U1122" s="25"/>
      <c r="V1122" s="51" t="str">
        <f>IF(Table3[[#This Row],[TagOrderMethod]]="Ratio:","plants per 1 tag",IF(Table3[[#This Row],[TagOrderMethod]]="tags included","",IF(Table3[[#This Row],[TagOrderMethod]]="Qty:","tags",IF(Table3[[#This Row],[TagOrderMethod]]="Auto:",IF(U1122&lt;&gt;"","tags","")))))</f>
        <v/>
      </c>
      <c r="W1122" s="17">
        <v>50</v>
      </c>
      <c r="X1122" s="17" t="str">
        <f>IF(ISNUMBER(SEARCH("tag",Table3[[#This Row],[Notes]])), "Yes", "No")</f>
        <v>No</v>
      </c>
      <c r="Y1122" s="17" t="str">
        <f>IF(Table3[[#This Row],[Column11]]="yes","tags included","Auto:")</f>
        <v>Auto:</v>
      </c>
      <c r="Z11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Row],[TagOrderMethod]]="Auto:",IF(U1122&gt;0,U1122,IF(COUNTBLANK(L1122:S1122)=8,"",(IF(Table3[[#This Row],[Column11]]&lt;&gt;"no",Table3[[#This Row],[Size]]*(SUM(Table3[[#This Row],[Date 1]:[Date 8]])),"")))),""))),(Table3[[#This Row],[Bundle]])),"")</f>
        <v/>
      </c>
      <c r="AB1122" s="94" t="str">
        <f t="shared" si="18"/>
        <v/>
      </c>
      <c r="AC1122" s="75"/>
      <c r="AD1122" s="42"/>
      <c r="AE1122" s="43"/>
      <c r="AF1122" s="44"/>
      <c r="AG1122" s="134" t="s">
        <v>21</v>
      </c>
      <c r="AH1122" s="134" t="s">
        <v>21</v>
      </c>
      <c r="AI1122" s="134" t="s">
        <v>21</v>
      </c>
      <c r="AJ1122" s="134" t="s">
        <v>21</v>
      </c>
      <c r="AK1122" s="134" t="s">
        <v>1250</v>
      </c>
      <c r="AL1122" s="134" t="s">
        <v>21</v>
      </c>
      <c r="AM1122" s="134" t="b">
        <f>IF(AND(Table3[[#This Row],[Column68]]=TRUE,COUNTBLANK(Table3[[#This Row],[Date 1]:[Date 8]])=8),TRUE,FALSE)</f>
        <v>0</v>
      </c>
      <c r="AN1122" s="134" t="b">
        <f>COUNTIF(Table3[[#This Row],[512]:[51]],"yes")&gt;0</f>
        <v>0</v>
      </c>
      <c r="AO1122" s="45" t="str">
        <f>IF(Table3[[#This Row],[512]]="yes",Table3[[#This Row],[Column1]],"")</f>
        <v/>
      </c>
      <c r="AP1122" s="45" t="str">
        <f>IF(Table3[[#This Row],[250]]="yes",Table3[[#This Row],[Column1.5]],"")</f>
        <v/>
      </c>
      <c r="AQ1122" s="45" t="str">
        <f>IF(Table3[[#This Row],[288]]="yes",Table3[[#This Row],[Column2]],"")</f>
        <v/>
      </c>
      <c r="AR1122" s="45" t="str">
        <f>IF(Table3[[#This Row],[144]]="yes",Table3[[#This Row],[Column3]],"")</f>
        <v/>
      </c>
      <c r="AS1122" s="45" t="str">
        <f>IF(Table3[[#This Row],[26]]="yes",Table3[[#This Row],[Column4]],"")</f>
        <v/>
      </c>
      <c r="AT1122" s="45" t="str">
        <f>IF(Table3[[#This Row],[51]]="yes",Table3[[#This Row],[Column5]],"")</f>
        <v/>
      </c>
      <c r="AU1122" s="29" t="str">
        <f>IF(COUNTBLANK(Table3[[#This Row],[Date 1]:[Date 8]])=7,IF(Table3[[#This Row],[Column9]]&lt;&gt;"",IF(SUM(L1122:S1122)&lt;&gt;0,Table3[[#This Row],[Column9]],""),""),(SUBSTITUTE(TRIM(SUBSTITUTE(AO1122&amp;","&amp;AP1122&amp;","&amp;AQ1122&amp;","&amp;AR1122&amp;","&amp;AS1122&amp;","&amp;AT1122&amp;",",","," "))," ",", ")))</f>
        <v/>
      </c>
      <c r="AV1122" s="35" t="str">
        <f>IF(COUNTBLANK(L1122:AC1122)&lt;&gt;13,IF(Table3[[#This Row],[Comments]]="Please order in multiples of 20. Minimum order of 100.",IF(COUNTBLANK(Table3[[#This Row],[Date 1]:[Order]])=12,"",1),1),IF(OR(F1122="yes",G1122="yes",H1122="yes",I1122="yes",J1122="yes",K1122="yes"="yes"),1,""))</f>
        <v/>
      </c>
    </row>
    <row r="1123" spans="2:48" ht="36" thickBot="1" x14ac:dyDescent="0.4">
      <c r="B1123" s="164">
        <v>2615</v>
      </c>
      <c r="C1123" s="16" t="s">
        <v>3370</v>
      </c>
      <c r="D1123" s="32" t="s">
        <v>585</v>
      </c>
      <c r="E1123" s="118"/>
      <c r="F1123" s="119" t="s">
        <v>21</v>
      </c>
      <c r="G1123" s="30" t="s">
        <v>21</v>
      </c>
      <c r="H1123" s="30" t="s">
        <v>21</v>
      </c>
      <c r="I1123" s="30" t="s">
        <v>21</v>
      </c>
      <c r="J1123" s="30" t="s">
        <v>128</v>
      </c>
      <c r="K1123" s="30" t="s">
        <v>21</v>
      </c>
      <c r="L1123" s="22"/>
      <c r="M1123" s="20"/>
      <c r="N1123" s="20"/>
      <c r="O1123" s="20"/>
      <c r="P1123" s="20"/>
      <c r="Q1123" s="20"/>
      <c r="R1123" s="20"/>
      <c r="S1123" s="120"/>
      <c r="T1123" s="181" t="str">
        <f>Table3[[#This Row],[Column12]]</f>
        <v>Auto:</v>
      </c>
      <c r="U1123" s="25"/>
      <c r="V1123" s="51" t="str">
        <f>IF(Table3[[#This Row],[TagOrderMethod]]="Ratio:","plants per 1 tag",IF(Table3[[#This Row],[TagOrderMethod]]="tags included","",IF(Table3[[#This Row],[TagOrderMethod]]="Qty:","tags",IF(Table3[[#This Row],[TagOrderMethod]]="Auto:",IF(U1123&lt;&gt;"","tags","")))))</f>
        <v/>
      </c>
      <c r="W1123" s="17">
        <v>50</v>
      </c>
      <c r="X1123" s="17" t="str">
        <f>IF(ISNUMBER(SEARCH("tag",Table3[[#This Row],[Notes]])), "Yes", "No")</f>
        <v>No</v>
      </c>
      <c r="Y1123" s="17" t="str">
        <f>IF(Table3[[#This Row],[Column11]]="yes","tags included","Auto:")</f>
        <v>Auto:</v>
      </c>
      <c r="Z11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Row],[TagOrderMethod]]="Auto:",IF(U1123&gt;0,U1123,IF(COUNTBLANK(L1123:S1123)=8,"",(IF(Table3[[#This Row],[Column11]]&lt;&gt;"no",Table3[[#This Row],[Size]]*(SUM(Table3[[#This Row],[Date 1]:[Date 8]])),"")))),""))),(Table3[[#This Row],[Bundle]])),"")</f>
        <v/>
      </c>
      <c r="AB1123" s="94" t="str">
        <f t="shared" si="18"/>
        <v/>
      </c>
      <c r="AC1123" s="75"/>
      <c r="AD1123" s="42"/>
      <c r="AE1123" s="43"/>
      <c r="AF1123" s="44"/>
      <c r="AG1123" s="134" t="s">
        <v>21</v>
      </c>
      <c r="AH1123" s="134" t="s">
        <v>21</v>
      </c>
      <c r="AI1123" s="134" t="s">
        <v>21</v>
      </c>
      <c r="AJ1123" s="134" t="s">
        <v>21</v>
      </c>
      <c r="AK1123" s="134" t="s">
        <v>5278</v>
      </c>
      <c r="AL1123" s="134" t="s">
        <v>21</v>
      </c>
      <c r="AM1123" s="134" t="b">
        <f>IF(AND(Table3[[#This Row],[Column68]]=TRUE,COUNTBLANK(Table3[[#This Row],[Date 1]:[Date 8]])=8),TRUE,FALSE)</f>
        <v>0</v>
      </c>
      <c r="AN1123" s="134" t="b">
        <f>COUNTIF(Table3[[#This Row],[512]:[51]],"yes")&gt;0</f>
        <v>0</v>
      </c>
      <c r="AO1123" s="45" t="str">
        <f>IF(Table3[[#This Row],[512]]="yes",Table3[[#This Row],[Column1]],"")</f>
        <v/>
      </c>
      <c r="AP1123" s="45" t="str">
        <f>IF(Table3[[#This Row],[250]]="yes",Table3[[#This Row],[Column1.5]],"")</f>
        <v/>
      </c>
      <c r="AQ1123" s="45" t="str">
        <f>IF(Table3[[#This Row],[288]]="yes",Table3[[#This Row],[Column2]],"")</f>
        <v/>
      </c>
      <c r="AR1123" s="45" t="str">
        <f>IF(Table3[[#This Row],[144]]="yes",Table3[[#This Row],[Column3]],"")</f>
        <v/>
      </c>
      <c r="AS1123" s="45" t="str">
        <f>IF(Table3[[#This Row],[26]]="yes",Table3[[#This Row],[Column4]],"")</f>
        <v/>
      </c>
      <c r="AT1123" s="45" t="str">
        <f>IF(Table3[[#This Row],[51]]="yes",Table3[[#This Row],[Column5]],"")</f>
        <v/>
      </c>
      <c r="AU1123" s="29" t="str">
        <f>IF(COUNTBLANK(Table3[[#This Row],[Date 1]:[Date 8]])=7,IF(Table3[[#This Row],[Column9]]&lt;&gt;"",IF(SUM(L1123:S1123)&lt;&gt;0,Table3[[#This Row],[Column9]],""),""),(SUBSTITUTE(TRIM(SUBSTITUTE(AO1123&amp;","&amp;AP1123&amp;","&amp;AQ1123&amp;","&amp;AR1123&amp;","&amp;AS1123&amp;","&amp;AT1123&amp;",",","," "))," ",", ")))</f>
        <v/>
      </c>
      <c r="AV1123" s="35" t="str">
        <f>IF(COUNTBLANK(L1123:AC1123)&lt;&gt;13,IF(Table3[[#This Row],[Comments]]="Please order in multiples of 20. Minimum order of 100.",IF(COUNTBLANK(Table3[[#This Row],[Date 1]:[Order]])=12,"",1),1),IF(OR(F1123="yes",G1123="yes",H1123="yes",I1123="yes",J1123="yes",K1123="yes"="yes"),1,""))</f>
        <v/>
      </c>
    </row>
    <row r="1124" spans="2:48" ht="36" thickBot="1" x14ac:dyDescent="0.4">
      <c r="B1124" s="164">
        <v>2620</v>
      </c>
      <c r="C1124" s="16" t="s">
        <v>3370</v>
      </c>
      <c r="D1124" s="32" t="s">
        <v>807</v>
      </c>
      <c r="E1124" s="118"/>
      <c r="F1124" s="119" t="s">
        <v>21</v>
      </c>
      <c r="G1124" s="30" t="s">
        <v>21</v>
      </c>
      <c r="H1124" s="30" t="s">
        <v>21</v>
      </c>
      <c r="I1124" s="30" t="s">
        <v>21</v>
      </c>
      <c r="J1124" s="30" t="s">
        <v>128</v>
      </c>
      <c r="K1124" s="30" t="s">
        <v>21</v>
      </c>
      <c r="L1124" s="22"/>
      <c r="M1124" s="20"/>
      <c r="N1124" s="20"/>
      <c r="O1124" s="20"/>
      <c r="P1124" s="20"/>
      <c r="Q1124" s="20"/>
      <c r="R1124" s="20"/>
      <c r="S1124" s="120"/>
      <c r="T1124" s="181" t="str">
        <f>Table3[[#This Row],[Column12]]</f>
        <v>Auto:</v>
      </c>
      <c r="U1124" s="25"/>
      <c r="V1124" s="51" t="str">
        <f>IF(Table3[[#This Row],[TagOrderMethod]]="Ratio:","plants per 1 tag",IF(Table3[[#This Row],[TagOrderMethod]]="tags included","",IF(Table3[[#This Row],[TagOrderMethod]]="Qty:","tags",IF(Table3[[#This Row],[TagOrderMethod]]="Auto:",IF(U1124&lt;&gt;"","tags","")))))</f>
        <v/>
      </c>
      <c r="W1124" s="17">
        <v>50</v>
      </c>
      <c r="X1124" s="17" t="str">
        <f>IF(ISNUMBER(SEARCH("tag",Table3[[#This Row],[Notes]])), "Yes", "No")</f>
        <v>No</v>
      </c>
      <c r="Y1124" s="17" t="str">
        <f>IF(Table3[[#This Row],[Column11]]="yes","tags included","Auto:")</f>
        <v>Auto:</v>
      </c>
      <c r="Z11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Row],[TagOrderMethod]]="Auto:",IF(U1124&gt;0,U1124,IF(COUNTBLANK(L1124:S1124)=8,"",(IF(Table3[[#This Row],[Column11]]&lt;&gt;"no",Table3[[#This Row],[Size]]*(SUM(Table3[[#This Row],[Date 1]:[Date 8]])),"")))),""))),(Table3[[#This Row],[Bundle]])),"")</f>
        <v/>
      </c>
      <c r="AB1124" s="94" t="str">
        <f t="shared" si="18"/>
        <v/>
      </c>
      <c r="AC1124" s="75"/>
      <c r="AD1124" s="42"/>
      <c r="AE1124" s="43"/>
      <c r="AF1124" s="44"/>
      <c r="AG1124" s="134" t="s">
        <v>21</v>
      </c>
      <c r="AH1124" s="134" t="s">
        <v>21</v>
      </c>
      <c r="AI1124" s="134" t="s">
        <v>21</v>
      </c>
      <c r="AJ1124" s="134" t="s">
        <v>21</v>
      </c>
      <c r="AK1124" s="134" t="s">
        <v>5279</v>
      </c>
      <c r="AL1124" s="134" t="s">
        <v>21</v>
      </c>
      <c r="AM1124" s="134" t="b">
        <f>IF(AND(Table3[[#This Row],[Column68]]=TRUE,COUNTBLANK(Table3[[#This Row],[Date 1]:[Date 8]])=8),TRUE,FALSE)</f>
        <v>0</v>
      </c>
      <c r="AN1124" s="134" t="b">
        <f>COUNTIF(Table3[[#This Row],[512]:[51]],"yes")&gt;0</f>
        <v>0</v>
      </c>
      <c r="AO1124" s="45" t="str">
        <f>IF(Table3[[#This Row],[512]]="yes",Table3[[#This Row],[Column1]],"")</f>
        <v/>
      </c>
      <c r="AP1124" s="45" t="str">
        <f>IF(Table3[[#This Row],[250]]="yes",Table3[[#This Row],[Column1.5]],"")</f>
        <v/>
      </c>
      <c r="AQ1124" s="45" t="str">
        <f>IF(Table3[[#This Row],[288]]="yes",Table3[[#This Row],[Column2]],"")</f>
        <v/>
      </c>
      <c r="AR1124" s="45" t="str">
        <f>IF(Table3[[#This Row],[144]]="yes",Table3[[#This Row],[Column3]],"")</f>
        <v/>
      </c>
      <c r="AS1124" s="45" t="str">
        <f>IF(Table3[[#This Row],[26]]="yes",Table3[[#This Row],[Column4]],"")</f>
        <v/>
      </c>
      <c r="AT1124" s="45" t="str">
        <f>IF(Table3[[#This Row],[51]]="yes",Table3[[#This Row],[Column5]],"")</f>
        <v/>
      </c>
      <c r="AU1124" s="29" t="str">
        <f>IF(COUNTBLANK(Table3[[#This Row],[Date 1]:[Date 8]])=7,IF(Table3[[#This Row],[Column9]]&lt;&gt;"",IF(SUM(L1124:S1124)&lt;&gt;0,Table3[[#This Row],[Column9]],""),""),(SUBSTITUTE(TRIM(SUBSTITUTE(AO1124&amp;","&amp;AP1124&amp;","&amp;AQ1124&amp;","&amp;AR1124&amp;","&amp;AS1124&amp;","&amp;AT1124&amp;",",","," "))," ",", ")))</f>
        <v/>
      </c>
      <c r="AV1124" s="35" t="str">
        <f>IF(COUNTBLANK(L1124:AC1124)&lt;&gt;13,IF(Table3[[#This Row],[Comments]]="Please order in multiples of 20. Minimum order of 100.",IF(COUNTBLANK(Table3[[#This Row],[Date 1]:[Order]])=12,"",1),1),IF(OR(F1124="yes",G1124="yes",H1124="yes",I1124="yes",J1124="yes",K1124="yes"="yes"),1,""))</f>
        <v/>
      </c>
    </row>
    <row r="1125" spans="2:48" ht="36" thickBot="1" x14ac:dyDescent="0.4">
      <c r="B1125" s="164">
        <v>2625</v>
      </c>
      <c r="C1125" s="16" t="s">
        <v>3370</v>
      </c>
      <c r="D1125" s="32" t="s">
        <v>586</v>
      </c>
      <c r="E1125" s="118"/>
      <c r="F1125" s="119" t="s">
        <v>21</v>
      </c>
      <c r="G1125" s="30" t="s">
        <v>21</v>
      </c>
      <c r="H1125" s="30" t="s">
        <v>21</v>
      </c>
      <c r="I1125" s="30" t="s">
        <v>21</v>
      </c>
      <c r="J1125" s="30" t="s">
        <v>128</v>
      </c>
      <c r="K1125" s="30" t="s">
        <v>21</v>
      </c>
      <c r="L1125" s="22"/>
      <c r="M1125" s="20"/>
      <c r="N1125" s="20"/>
      <c r="O1125" s="20"/>
      <c r="P1125" s="20"/>
      <c r="Q1125" s="20"/>
      <c r="R1125" s="20"/>
      <c r="S1125" s="120"/>
      <c r="T1125" s="181" t="str">
        <f>Table3[[#This Row],[Column12]]</f>
        <v>Auto:</v>
      </c>
      <c r="U1125" s="25"/>
      <c r="V1125" s="51" t="str">
        <f>IF(Table3[[#This Row],[TagOrderMethod]]="Ratio:","plants per 1 tag",IF(Table3[[#This Row],[TagOrderMethod]]="tags included","",IF(Table3[[#This Row],[TagOrderMethod]]="Qty:","tags",IF(Table3[[#This Row],[TagOrderMethod]]="Auto:",IF(U1125&lt;&gt;"","tags","")))))</f>
        <v/>
      </c>
      <c r="W1125" s="17">
        <v>50</v>
      </c>
      <c r="X1125" s="17" t="str">
        <f>IF(ISNUMBER(SEARCH("tag",Table3[[#This Row],[Notes]])), "Yes", "No")</f>
        <v>No</v>
      </c>
      <c r="Y1125" s="17" t="str">
        <f>IF(Table3[[#This Row],[Column11]]="yes","tags included","Auto:")</f>
        <v>Auto:</v>
      </c>
      <c r="Z11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Row],[TagOrderMethod]]="Auto:",IF(U1125&gt;0,U1125,IF(COUNTBLANK(L1125:S1125)=8,"",(IF(Table3[[#This Row],[Column11]]&lt;&gt;"no",Table3[[#This Row],[Size]]*(SUM(Table3[[#This Row],[Date 1]:[Date 8]])),"")))),""))),(Table3[[#This Row],[Bundle]])),"")</f>
        <v/>
      </c>
      <c r="AB1125" s="94" t="str">
        <f t="shared" si="18"/>
        <v/>
      </c>
      <c r="AC1125" s="75"/>
      <c r="AD1125" s="42"/>
      <c r="AE1125" s="43"/>
      <c r="AF1125" s="44"/>
      <c r="AG1125" s="134" t="s">
        <v>21</v>
      </c>
      <c r="AH1125" s="134" t="s">
        <v>21</v>
      </c>
      <c r="AI1125" s="134" t="s">
        <v>21</v>
      </c>
      <c r="AJ1125" s="134" t="s">
        <v>21</v>
      </c>
      <c r="AK1125" s="134" t="s">
        <v>5280</v>
      </c>
      <c r="AL1125" s="134" t="s">
        <v>21</v>
      </c>
      <c r="AM1125" s="134" t="b">
        <f>IF(AND(Table3[[#This Row],[Column68]]=TRUE,COUNTBLANK(Table3[[#This Row],[Date 1]:[Date 8]])=8),TRUE,FALSE)</f>
        <v>0</v>
      </c>
      <c r="AN1125" s="134" t="b">
        <f>COUNTIF(Table3[[#This Row],[512]:[51]],"yes")&gt;0</f>
        <v>0</v>
      </c>
      <c r="AO1125" s="45" t="str">
        <f>IF(Table3[[#This Row],[512]]="yes",Table3[[#This Row],[Column1]],"")</f>
        <v/>
      </c>
      <c r="AP1125" s="45" t="str">
        <f>IF(Table3[[#This Row],[250]]="yes",Table3[[#This Row],[Column1.5]],"")</f>
        <v/>
      </c>
      <c r="AQ1125" s="45" t="str">
        <f>IF(Table3[[#This Row],[288]]="yes",Table3[[#This Row],[Column2]],"")</f>
        <v/>
      </c>
      <c r="AR1125" s="45" t="str">
        <f>IF(Table3[[#This Row],[144]]="yes",Table3[[#This Row],[Column3]],"")</f>
        <v/>
      </c>
      <c r="AS1125" s="45" t="str">
        <f>IF(Table3[[#This Row],[26]]="yes",Table3[[#This Row],[Column4]],"")</f>
        <v/>
      </c>
      <c r="AT1125" s="45" t="str">
        <f>IF(Table3[[#This Row],[51]]="yes",Table3[[#This Row],[Column5]],"")</f>
        <v/>
      </c>
      <c r="AU1125" s="29" t="str">
        <f>IF(COUNTBLANK(Table3[[#This Row],[Date 1]:[Date 8]])=7,IF(Table3[[#This Row],[Column9]]&lt;&gt;"",IF(SUM(L1125:S1125)&lt;&gt;0,Table3[[#This Row],[Column9]],""),""),(SUBSTITUTE(TRIM(SUBSTITUTE(AO1125&amp;","&amp;AP1125&amp;","&amp;AQ1125&amp;","&amp;AR1125&amp;","&amp;AS1125&amp;","&amp;AT1125&amp;",",","," "))," ",", ")))</f>
        <v/>
      </c>
      <c r="AV1125" s="35" t="str">
        <f>IF(COUNTBLANK(L1125:AC1125)&lt;&gt;13,IF(Table3[[#This Row],[Comments]]="Please order in multiples of 20. Minimum order of 100.",IF(COUNTBLANK(Table3[[#This Row],[Date 1]:[Order]])=12,"",1),1),IF(OR(F1125="yes",G1125="yes",H1125="yes",I1125="yes",J1125="yes",K1125="yes"="yes"),1,""))</f>
        <v/>
      </c>
    </row>
    <row r="1126" spans="2:48" ht="36" thickBot="1" x14ac:dyDescent="0.4">
      <c r="B1126" s="164">
        <v>2630</v>
      </c>
      <c r="C1126" s="16" t="s">
        <v>3370</v>
      </c>
      <c r="D1126" s="32" t="s">
        <v>587</v>
      </c>
      <c r="E1126" s="118"/>
      <c r="F1126" s="119" t="s">
        <v>21</v>
      </c>
      <c r="G1126" s="30" t="s">
        <v>21</v>
      </c>
      <c r="H1126" s="30" t="s">
        <v>21</v>
      </c>
      <c r="I1126" s="30" t="s">
        <v>21</v>
      </c>
      <c r="J1126" s="30" t="s">
        <v>128</v>
      </c>
      <c r="K1126" s="30" t="s">
        <v>21</v>
      </c>
      <c r="L1126" s="22"/>
      <c r="M1126" s="20"/>
      <c r="N1126" s="20"/>
      <c r="O1126" s="20"/>
      <c r="P1126" s="20"/>
      <c r="Q1126" s="20"/>
      <c r="R1126" s="20"/>
      <c r="S1126" s="120"/>
      <c r="T1126" s="181" t="str">
        <f>Table3[[#This Row],[Column12]]</f>
        <v>Auto:</v>
      </c>
      <c r="U1126" s="25"/>
      <c r="V1126" s="51" t="str">
        <f>IF(Table3[[#This Row],[TagOrderMethod]]="Ratio:","plants per 1 tag",IF(Table3[[#This Row],[TagOrderMethod]]="tags included","",IF(Table3[[#This Row],[TagOrderMethod]]="Qty:","tags",IF(Table3[[#This Row],[TagOrderMethod]]="Auto:",IF(U1126&lt;&gt;"","tags","")))))</f>
        <v/>
      </c>
      <c r="W1126" s="17">
        <v>50</v>
      </c>
      <c r="X1126" s="17" t="str">
        <f>IF(ISNUMBER(SEARCH("tag",Table3[[#This Row],[Notes]])), "Yes", "No")</f>
        <v>No</v>
      </c>
      <c r="Y1126" s="17" t="str">
        <f>IF(Table3[[#This Row],[Column11]]="yes","tags included","Auto:")</f>
        <v>Auto:</v>
      </c>
      <c r="Z11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Row],[TagOrderMethod]]="Auto:",IF(U1126&gt;0,U1126,IF(COUNTBLANK(L1126:S1126)=8,"",(IF(Table3[[#This Row],[Column11]]&lt;&gt;"no",Table3[[#This Row],[Size]]*(SUM(Table3[[#This Row],[Date 1]:[Date 8]])),"")))),""))),(Table3[[#This Row],[Bundle]])),"")</f>
        <v/>
      </c>
      <c r="AB1126" s="94" t="str">
        <f t="shared" si="18"/>
        <v/>
      </c>
      <c r="AC1126" s="75"/>
      <c r="AD1126" s="42"/>
      <c r="AE1126" s="43"/>
      <c r="AF1126" s="44"/>
      <c r="AG1126" s="134" t="s">
        <v>21</v>
      </c>
      <c r="AH1126" s="134" t="s">
        <v>21</v>
      </c>
      <c r="AI1126" s="134" t="s">
        <v>21</v>
      </c>
      <c r="AJ1126" s="134" t="s">
        <v>21</v>
      </c>
      <c r="AK1126" s="134" t="s">
        <v>1251</v>
      </c>
      <c r="AL1126" s="134" t="s">
        <v>21</v>
      </c>
      <c r="AM1126" s="134" t="b">
        <f>IF(AND(Table3[[#This Row],[Column68]]=TRUE,COUNTBLANK(Table3[[#This Row],[Date 1]:[Date 8]])=8),TRUE,FALSE)</f>
        <v>0</v>
      </c>
      <c r="AN1126" s="134" t="b">
        <f>COUNTIF(Table3[[#This Row],[512]:[51]],"yes")&gt;0</f>
        <v>0</v>
      </c>
      <c r="AO1126" s="45" t="str">
        <f>IF(Table3[[#This Row],[512]]="yes",Table3[[#This Row],[Column1]],"")</f>
        <v/>
      </c>
      <c r="AP1126" s="45" t="str">
        <f>IF(Table3[[#This Row],[250]]="yes",Table3[[#This Row],[Column1.5]],"")</f>
        <v/>
      </c>
      <c r="AQ1126" s="45" t="str">
        <f>IF(Table3[[#This Row],[288]]="yes",Table3[[#This Row],[Column2]],"")</f>
        <v/>
      </c>
      <c r="AR1126" s="45" t="str">
        <f>IF(Table3[[#This Row],[144]]="yes",Table3[[#This Row],[Column3]],"")</f>
        <v/>
      </c>
      <c r="AS1126" s="45" t="str">
        <f>IF(Table3[[#This Row],[26]]="yes",Table3[[#This Row],[Column4]],"")</f>
        <v/>
      </c>
      <c r="AT1126" s="45" t="str">
        <f>IF(Table3[[#This Row],[51]]="yes",Table3[[#This Row],[Column5]],"")</f>
        <v/>
      </c>
      <c r="AU1126" s="29" t="str">
        <f>IF(COUNTBLANK(Table3[[#This Row],[Date 1]:[Date 8]])=7,IF(Table3[[#This Row],[Column9]]&lt;&gt;"",IF(SUM(L1126:S1126)&lt;&gt;0,Table3[[#This Row],[Column9]],""),""),(SUBSTITUTE(TRIM(SUBSTITUTE(AO1126&amp;","&amp;AP1126&amp;","&amp;AQ1126&amp;","&amp;AR1126&amp;","&amp;AS1126&amp;","&amp;AT1126&amp;",",","," "))," ",", ")))</f>
        <v/>
      </c>
      <c r="AV1126" s="35" t="str">
        <f>IF(COUNTBLANK(L1126:AC1126)&lt;&gt;13,IF(Table3[[#This Row],[Comments]]="Please order in multiples of 20. Minimum order of 100.",IF(COUNTBLANK(Table3[[#This Row],[Date 1]:[Order]])=12,"",1),1),IF(OR(F1126="yes",G1126="yes",H1126="yes",I1126="yes",J1126="yes",K1126="yes"="yes"),1,""))</f>
        <v/>
      </c>
    </row>
    <row r="1127" spans="2:48" ht="36" thickBot="1" x14ac:dyDescent="0.4">
      <c r="B1127" s="164">
        <v>2635</v>
      </c>
      <c r="C1127" s="16" t="s">
        <v>3370</v>
      </c>
      <c r="D1127" s="32" t="s">
        <v>1071</v>
      </c>
      <c r="E1127" s="118"/>
      <c r="F1127" s="119" t="s">
        <v>21</v>
      </c>
      <c r="G1127" s="30" t="s">
        <v>21</v>
      </c>
      <c r="H1127" s="30" t="s">
        <v>21</v>
      </c>
      <c r="I1127" s="30" t="s">
        <v>21</v>
      </c>
      <c r="J1127" s="30" t="s">
        <v>128</v>
      </c>
      <c r="K1127" s="30" t="s">
        <v>21</v>
      </c>
      <c r="L1127" s="22"/>
      <c r="M1127" s="20"/>
      <c r="N1127" s="20"/>
      <c r="O1127" s="20"/>
      <c r="P1127" s="20"/>
      <c r="Q1127" s="20"/>
      <c r="R1127" s="20"/>
      <c r="S1127" s="120"/>
      <c r="T1127" s="181" t="str">
        <f>Table3[[#This Row],[Column12]]</f>
        <v>Auto:</v>
      </c>
      <c r="U1127" s="25"/>
      <c r="V1127" s="51" t="str">
        <f>IF(Table3[[#This Row],[TagOrderMethod]]="Ratio:","plants per 1 tag",IF(Table3[[#This Row],[TagOrderMethod]]="tags included","",IF(Table3[[#This Row],[TagOrderMethod]]="Qty:","tags",IF(Table3[[#This Row],[TagOrderMethod]]="Auto:",IF(U1127&lt;&gt;"","tags","")))))</f>
        <v/>
      </c>
      <c r="W1127" s="17">
        <v>50</v>
      </c>
      <c r="X1127" s="17" t="str">
        <f>IF(ISNUMBER(SEARCH("tag",Table3[[#This Row],[Notes]])), "Yes", "No")</f>
        <v>No</v>
      </c>
      <c r="Y1127" s="17" t="str">
        <f>IF(Table3[[#This Row],[Column11]]="yes","tags included","Auto:")</f>
        <v>Auto:</v>
      </c>
      <c r="Z11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Row],[TagOrderMethod]]="Auto:",IF(U1127&gt;0,U1127,IF(COUNTBLANK(L1127:S1127)=8,"",(IF(Table3[[#This Row],[Column11]]&lt;&gt;"no",Table3[[#This Row],[Size]]*(SUM(Table3[[#This Row],[Date 1]:[Date 8]])),"")))),""))),(Table3[[#This Row],[Bundle]])),"")</f>
        <v/>
      </c>
      <c r="AB1127" s="94" t="str">
        <f t="shared" si="18"/>
        <v/>
      </c>
      <c r="AC1127" s="75"/>
      <c r="AD1127" s="42"/>
      <c r="AE1127" s="43"/>
      <c r="AF1127" s="44"/>
      <c r="AG1127" s="134" t="s">
        <v>21</v>
      </c>
      <c r="AH1127" s="134" t="s">
        <v>21</v>
      </c>
      <c r="AI1127" s="134" t="s">
        <v>21</v>
      </c>
      <c r="AJ1127" s="134" t="s">
        <v>21</v>
      </c>
      <c r="AK1127" s="134" t="s">
        <v>3155</v>
      </c>
      <c r="AL1127" s="134" t="s">
        <v>21</v>
      </c>
      <c r="AM1127" s="134" t="b">
        <f>IF(AND(Table3[[#This Row],[Column68]]=TRUE,COUNTBLANK(Table3[[#This Row],[Date 1]:[Date 8]])=8),TRUE,FALSE)</f>
        <v>0</v>
      </c>
      <c r="AN1127" s="134" t="b">
        <f>COUNTIF(Table3[[#This Row],[512]:[51]],"yes")&gt;0</f>
        <v>0</v>
      </c>
      <c r="AO1127" s="45" t="str">
        <f>IF(Table3[[#This Row],[512]]="yes",Table3[[#This Row],[Column1]],"")</f>
        <v/>
      </c>
      <c r="AP1127" s="45" t="str">
        <f>IF(Table3[[#This Row],[250]]="yes",Table3[[#This Row],[Column1.5]],"")</f>
        <v/>
      </c>
      <c r="AQ1127" s="45" t="str">
        <f>IF(Table3[[#This Row],[288]]="yes",Table3[[#This Row],[Column2]],"")</f>
        <v/>
      </c>
      <c r="AR1127" s="45" t="str">
        <f>IF(Table3[[#This Row],[144]]="yes",Table3[[#This Row],[Column3]],"")</f>
        <v/>
      </c>
      <c r="AS1127" s="45" t="str">
        <f>IF(Table3[[#This Row],[26]]="yes",Table3[[#This Row],[Column4]],"")</f>
        <v/>
      </c>
      <c r="AT1127" s="45" t="str">
        <f>IF(Table3[[#This Row],[51]]="yes",Table3[[#This Row],[Column5]],"")</f>
        <v/>
      </c>
      <c r="AU1127" s="29" t="str">
        <f>IF(COUNTBLANK(Table3[[#This Row],[Date 1]:[Date 8]])=7,IF(Table3[[#This Row],[Column9]]&lt;&gt;"",IF(SUM(L1127:S1127)&lt;&gt;0,Table3[[#This Row],[Column9]],""),""),(SUBSTITUTE(TRIM(SUBSTITUTE(AO1127&amp;","&amp;AP1127&amp;","&amp;AQ1127&amp;","&amp;AR1127&amp;","&amp;AS1127&amp;","&amp;AT1127&amp;",",","," "))," ",", ")))</f>
        <v/>
      </c>
      <c r="AV1127" s="35" t="str">
        <f>IF(COUNTBLANK(L1127:AC1127)&lt;&gt;13,IF(Table3[[#This Row],[Comments]]="Please order in multiples of 20. Minimum order of 100.",IF(COUNTBLANK(Table3[[#This Row],[Date 1]:[Order]])=12,"",1),1),IF(OR(F1127="yes",G1127="yes",H1127="yes",I1127="yes",J1127="yes",K1127="yes"="yes"),1,""))</f>
        <v/>
      </c>
    </row>
    <row r="1128" spans="2:48" ht="36" thickBot="1" x14ac:dyDescent="0.4">
      <c r="B1128" s="164">
        <v>2640</v>
      </c>
      <c r="C1128" s="16" t="s">
        <v>3370</v>
      </c>
      <c r="D1128" s="32" t="s">
        <v>2415</v>
      </c>
      <c r="E1128" s="118"/>
      <c r="F1128" s="119" t="s">
        <v>21</v>
      </c>
      <c r="G1128" s="30" t="s">
        <v>21</v>
      </c>
      <c r="H1128" s="30" t="s">
        <v>21</v>
      </c>
      <c r="I1128" s="30" t="s">
        <v>21</v>
      </c>
      <c r="J1128" s="30" t="s">
        <v>128</v>
      </c>
      <c r="K1128" s="30" t="s">
        <v>21</v>
      </c>
      <c r="L1128" s="22"/>
      <c r="M1128" s="20"/>
      <c r="N1128" s="20"/>
      <c r="O1128" s="20"/>
      <c r="P1128" s="20"/>
      <c r="Q1128" s="20"/>
      <c r="R1128" s="20"/>
      <c r="S1128" s="120"/>
      <c r="T1128" s="181" t="str">
        <f>Table3[[#This Row],[Column12]]</f>
        <v>Auto:</v>
      </c>
      <c r="U1128" s="25"/>
      <c r="V1128" s="51" t="str">
        <f>IF(Table3[[#This Row],[TagOrderMethod]]="Ratio:","plants per 1 tag",IF(Table3[[#This Row],[TagOrderMethod]]="tags included","",IF(Table3[[#This Row],[TagOrderMethod]]="Qty:","tags",IF(Table3[[#This Row],[TagOrderMethod]]="Auto:",IF(U1128&lt;&gt;"","tags","")))))</f>
        <v/>
      </c>
      <c r="W1128" s="17">
        <v>50</v>
      </c>
      <c r="X1128" s="17" t="str">
        <f>IF(ISNUMBER(SEARCH("tag",Table3[[#This Row],[Notes]])), "Yes", "No")</f>
        <v>No</v>
      </c>
      <c r="Y1128" s="17" t="str">
        <f>IF(Table3[[#This Row],[Column11]]="yes","tags included","Auto:")</f>
        <v>Auto:</v>
      </c>
      <c r="Z11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Row],[TagOrderMethod]]="Auto:",IF(U1128&gt;0,U1128,IF(COUNTBLANK(L1128:S1128)=8,"",(IF(Table3[[#This Row],[Column11]]&lt;&gt;"no",Table3[[#This Row],[Size]]*(SUM(Table3[[#This Row],[Date 1]:[Date 8]])),"")))),""))),(Table3[[#This Row],[Bundle]])),"")</f>
        <v/>
      </c>
      <c r="AB1128" s="94" t="str">
        <f t="shared" si="18"/>
        <v/>
      </c>
      <c r="AC1128" s="75"/>
      <c r="AD1128" s="42"/>
      <c r="AE1128" s="43"/>
      <c r="AF1128" s="44"/>
      <c r="AG1128" s="134" t="s">
        <v>21</v>
      </c>
      <c r="AH1128" s="134" t="s">
        <v>21</v>
      </c>
      <c r="AI1128" s="134" t="s">
        <v>21</v>
      </c>
      <c r="AJ1128" s="134" t="s">
        <v>21</v>
      </c>
      <c r="AK1128" s="134" t="s">
        <v>3156</v>
      </c>
      <c r="AL1128" s="134" t="s">
        <v>21</v>
      </c>
      <c r="AM1128" s="134" t="b">
        <f>IF(AND(Table3[[#This Row],[Column68]]=TRUE,COUNTBLANK(Table3[[#This Row],[Date 1]:[Date 8]])=8),TRUE,FALSE)</f>
        <v>0</v>
      </c>
      <c r="AN1128" s="134" t="b">
        <f>COUNTIF(Table3[[#This Row],[512]:[51]],"yes")&gt;0</f>
        <v>0</v>
      </c>
      <c r="AO1128" s="45" t="str">
        <f>IF(Table3[[#This Row],[512]]="yes",Table3[[#This Row],[Column1]],"")</f>
        <v/>
      </c>
      <c r="AP1128" s="45" t="str">
        <f>IF(Table3[[#This Row],[250]]="yes",Table3[[#This Row],[Column1.5]],"")</f>
        <v/>
      </c>
      <c r="AQ1128" s="45" t="str">
        <f>IF(Table3[[#This Row],[288]]="yes",Table3[[#This Row],[Column2]],"")</f>
        <v/>
      </c>
      <c r="AR1128" s="45" t="str">
        <f>IF(Table3[[#This Row],[144]]="yes",Table3[[#This Row],[Column3]],"")</f>
        <v/>
      </c>
      <c r="AS1128" s="45" t="str">
        <f>IF(Table3[[#This Row],[26]]="yes",Table3[[#This Row],[Column4]],"")</f>
        <v/>
      </c>
      <c r="AT1128" s="45" t="str">
        <f>IF(Table3[[#This Row],[51]]="yes",Table3[[#This Row],[Column5]],"")</f>
        <v/>
      </c>
      <c r="AU1128" s="29" t="str">
        <f>IF(COUNTBLANK(Table3[[#This Row],[Date 1]:[Date 8]])=7,IF(Table3[[#This Row],[Column9]]&lt;&gt;"",IF(SUM(L1128:S1128)&lt;&gt;0,Table3[[#This Row],[Column9]],""),""),(SUBSTITUTE(TRIM(SUBSTITUTE(AO1128&amp;","&amp;AP1128&amp;","&amp;AQ1128&amp;","&amp;AR1128&amp;","&amp;AS1128&amp;","&amp;AT1128&amp;",",","," "))," ",", ")))</f>
        <v/>
      </c>
      <c r="AV1128" s="35" t="str">
        <f>IF(COUNTBLANK(L1128:AC1128)&lt;&gt;13,IF(Table3[[#This Row],[Comments]]="Please order in multiples of 20. Minimum order of 100.",IF(COUNTBLANK(Table3[[#This Row],[Date 1]:[Order]])=12,"",1),1),IF(OR(F1128="yes",G1128="yes",H1128="yes",I1128="yes",J1128="yes",K1128="yes"="yes"),1,""))</f>
        <v/>
      </c>
    </row>
    <row r="1129" spans="2:48" ht="36" thickBot="1" x14ac:dyDescent="0.4">
      <c r="B1129" s="164">
        <v>2645</v>
      </c>
      <c r="C1129" s="16" t="s">
        <v>3370</v>
      </c>
      <c r="D1129" s="32" t="s">
        <v>588</v>
      </c>
      <c r="E1129" s="118"/>
      <c r="F1129" s="119" t="s">
        <v>21</v>
      </c>
      <c r="G1129" s="30" t="s">
        <v>21</v>
      </c>
      <c r="H1129" s="30" t="s">
        <v>21</v>
      </c>
      <c r="I1129" s="30" t="s">
        <v>21</v>
      </c>
      <c r="J1129" s="30" t="s">
        <v>128</v>
      </c>
      <c r="K1129" s="30" t="s">
        <v>21</v>
      </c>
      <c r="L1129" s="22"/>
      <c r="M1129" s="20"/>
      <c r="N1129" s="20"/>
      <c r="O1129" s="20"/>
      <c r="P1129" s="20"/>
      <c r="Q1129" s="20"/>
      <c r="R1129" s="20"/>
      <c r="S1129" s="120"/>
      <c r="T1129" s="181" t="str">
        <f>Table3[[#This Row],[Column12]]</f>
        <v>Auto:</v>
      </c>
      <c r="U1129" s="25"/>
      <c r="V1129" s="51" t="str">
        <f>IF(Table3[[#This Row],[TagOrderMethod]]="Ratio:","plants per 1 tag",IF(Table3[[#This Row],[TagOrderMethod]]="tags included","",IF(Table3[[#This Row],[TagOrderMethod]]="Qty:","tags",IF(Table3[[#This Row],[TagOrderMethod]]="Auto:",IF(U1129&lt;&gt;"","tags","")))))</f>
        <v/>
      </c>
      <c r="W1129" s="17">
        <v>50</v>
      </c>
      <c r="X1129" s="17" t="str">
        <f>IF(ISNUMBER(SEARCH("tag",Table3[[#This Row],[Notes]])), "Yes", "No")</f>
        <v>No</v>
      </c>
      <c r="Y1129" s="17" t="str">
        <f>IF(Table3[[#This Row],[Column11]]="yes","tags included","Auto:")</f>
        <v>Auto:</v>
      </c>
      <c r="Z11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Row],[TagOrderMethod]]="Auto:",IF(U1129&gt;0,U1129,IF(COUNTBLANK(L1129:S1129)=8,"",(IF(Table3[[#This Row],[Column11]]&lt;&gt;"no",Table3[[#This Row],[Size]]*(SUM(Table3[[#This Row],[Date 1]:[Date 8]])),"")))),""))),(Table3[[#This Row],[Bundle]])),"")</f>
        <v/>
      </c>
      <c r="AB1129" s="94" t="str">
        <f t="shared" si="18"/>
        <v/>
      </c>
      <c r="AC1129" s="75"/>
      <c r="AD1129" s="42"/>
      <c r="AE1129" s="43"/>
      <c r="AF1129" s="44"/>
      <c r="AG1129" s="134" t="s">
        <v>21</v>
      </c>
      <c r="AH1129" s="134" t="s">
        <v>21</v>
      </c>
      <c r="AI1129" s="134" t="s">
        <v>21</v>
      </c>
      <c r="AJ1129" s="134" t="s">
        <v>21</v>
      </c>
      <c r="AK1129" s="134" t="s">
        <v>1252</v>
      </c>
      <c r="AL1129" s="134" t="s">
        <v>21</v>
      </c>
      <c r="AM1129" s="134" t="b">
        <f>IF(AND(Table3[[#This Row],[Column68]]=TRUE,COUNTBLANK(Table3[[#This Row],[Date 1]:[Date 8]])=8),TRUE,FALSE)</f>
        <v>0</v>
      </c>
      <c r="AN1129" s="134" t="b">
        <f>COUNTIF(Table3[[#This Row],[512]:[51]],"yes")&gt;0</f>
        <v>0</v>
      </c>
      <c r="AO1129" s="45" t="str">
        <f>IF(Table3[[#This Row],[512]]="yes",Table3[[#This Row],[Column1]],"")</f>
        <v/>
      </c>
      <c r="AP1129" s="45" t="str">
        <f>IF(Table3[[#This Row],[250]]="yes",Table3[[#This Row],[Column1.5]],"")</f>
        <v/>
      </c>
      <c r="AQ1129" s="45" t="str">
        <f>IF(Table3[[#This Row],[288]]="yes",Table3[[#This Row],[Column2]],"")</f>
        <v/>
      </c>
      <c r="AR1129" s="45" t="str">
        <f>IF(Table3[[#This Row],[144]]="yes",Table3[[#This Row],[Column3]],"")</f>
        <v/>
      </c>
      <c r="AS1129" s="45" t="str">
        <f>IF(Table3[[#This Row],[26]]="yes",Table3[[#This Row],[Column4]],"")</f>
        <v/>
      </c>
      <c r="AT1129" s="45" t="str">
        <f>IF(Table3[[#This Row],[51]]="yes",Table3[[#This Row],[Column5]],"")</f>
        <v/>
      </c>
      <c r="AU1129" s="29" t="str">
        <f>IF(COUNTBLANK(Table3[[#This Row],[Date 1]:[Date 8]])=7,IF(Table3[[#This Row],[Column9]]&lt;&gt;"",IF(SUM(L1129:S1129)&lt;&gt;0,Table3[[#This Row],[Column9]],""),""),(SUBSTITUTE(TRIM(SUBSTITUTE(AO1129&amp;","&amp;AP1129&amp;","&amp;AQ1129&amp;","&amp;AR1129&amp;","&amp;AS1129&amp;","&amp;AT1129&amp;",",","," "))," ",", ")))</f>
        <v/>
      </c>
      <c r="AV1129" s="35" t="str">
        <f>IF(COUNTBLANK(L1129:AC1129)&lt;&gt;13,IF(Table3[[#This Row],[Comments]]="Please order in multiples of 20. Minimum order of 100.",IF(COUNTBLANK(Table3[[#This Row],[Date 1]:[Order]])=12,"",1),1),IF(OR(F1129="yes",G1129="yes",H1129="yes",I1129="yes",J1129="yes",K1129="yes"="yes"),1,""))</f>
        <v/>
      </c>
    </row>
    <row r="1130" spans="2:48" ht="36" thickBot="1" x14ac:dyDescent="0.4">
      <c r="B1130" s="164">
        <v>2650</v>
      </c>
      <c r="C1130" s="16" t="s">
        <v>3370</v>
      </c>
      <c r="D1130" s="32" t="s">
        <v>1882</v>
      </c>
      <c r="E1130" s="118"/>
      <c r="F1130" s="119" t="s">
        <v>21</v>
      </c>
      <c r="G1130" s="30" t="s">
        <v>21</v>
      </c>
      <c r="H1130" s="30" t="s">
        <v>21</v>
      </c>
      <c r="I1130" s="30" t="s">
        <v>21</v>
      </c>
      <c r="J1130" s="30" t="s">
        <v>128</v>
      </c>
      <c r="K1130" s="30" t="s">
        <v>21</v>
      </c>
      <c r="L1130" s="22"/>
      <c r="M1130" s="20"/>
      <c r="N1130" s="20"/>
      <c r="O1130" s="20"/>
      <c r="P1130" s="20"/>
      <c r="Q1130" s="20"/>
      <c r="R1130" s="20"/>
      <c r="S1130" s="120"/>
      <c r="T1130" s="181" t="str">
        <f>Table3[[#This Row],[Column12]]</f>
        <v>Auto:</v>
      </c>
      <c r="U1130" s="25"/>
      <c r="V1130" s="51" t="str">
        <f>IF(Table3[[#This Row],[TagOrderMethod]]="Ratio:","plants per 1 tag",IF(Table3[[#This Row],[TagOrderMethod]]="tags included","",IF(Table3[[#This Row],[TagOrderMethod]]="Qty:","tags",IF(Table3[[#This Row],[TagOrderMethod]]="Auto:",IF(U1130&lt;&gt;"","tags","")))))</f>
        <v/>
      </c>
      <c r="W1130" s="17">
        <v>50</v>
      </c>
      <c r="X1130" s="17" t="str">
        <f>IF(ISNUMBER(SEARCH("tag",Table3[[#This Row],[Notes]])), "Yes", "No")</f>
        <v>No</v>
      </c>
      <c r="Y1130" s="17" t="str">
        <f>IF(Table3[[#This Row],[Column11]]="yes","tags included","Auto:")</f>
        <v>Auto:</v>
      </c>
      <c r="Z11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Row],[TagOrderMethod]]="Auto:",IF(U1130&gt;0,U1130,IF(COUNTBLANK(L1130:S1130)=8,"",(IF(Table3[[#This Row],[Column11]]&lt;&gt;"no",Table3[[#This Row],[Size]]*(SUM(Table3[[#This Row],[Date 1]:[Date 8]])),"")))),""))),(Table3[[#This Row],[Bundle]])),"")</f>
        <v/>
      </c>
      <c r="AB1130" s="94" t="str">
        <f t="shared" si="18"/>
        <v/>
      </c>
      <c r="AC1130" s="75"/>
      <c r="AD1130" s="42"/>
      <c r="AE1130" s="43"/>
      <c r="AF1130" s="44"/>
      <c r="AG1130" s="134" t="s">
        <v>21</v>
      </c>
      <c r="AH1130" s="134" t="s">
        <v>21</v>
      </c>
      <c r="AI1130" s="134" t="s">
        <v>21</v>
      </c>
      <c r="AJ1130" s="134" t="s">
        <v>21</v>
      </c>
      <c r="AK1130" s="134" t="s">
        <v>695</v>
      </c>
      <c r="AL1130" s="134" t="s">
        <v>21</v>
      </c>
      <c r="AM1130" s="134" t="b">
        <f>IF(AND(Table3[[#This Row],[Column68]]=TRUE,COUNTBLANK(Table3[[#This Row],[Date 1]:[Date 8]])=8),TRUE,FALSE)</f>
        <v>0</v>
      </c>
      <c r="AN1130" s="134" t="b">
        <f>COUNTIF(Table3[[#This Row],[512]:[51]],"yes")&gt;0</f>
        <v>0</v>
      </c>
      <c r="AO1130" s="45" t="str">
        <f>IF(Table3[[#This Row],[512]]="yes",Table3[[#This Row],[Column1]],"")</f>
        <v/>
      </c>
      <c r="AP1130" s="45" t="str">
        <f>IF(Table3[[#This Row],[250]]="yes",Table3[[#This Row],[Column1.5]],"")</f>
        <v/>
      </c>
      <c r="AQ1130" s="45" t="str">
        <f>IF(Table3[[#This Row],[288]]="yes",Table3[[#This Row],[Column2]],"")</f>
        <v/>
      </c>
      <c r="AR1130" s="45" t="str">
        <f>IF(Table3[[#This Row],[144]]="yes",Table3[[#This Row],[Column3]],"")</f>
        <v/>
      </c>
      <c r="AS1130" s="45" t="str">
        <f>IF(Table3[[#This Row],[26]]="yes",Table3[[#This Row],[Column4]],"")</f>
        <v/>
      </c>
      <c r="AT1130" s="45" t="str">
        <f>IF(Table3[[#This Row],[51]]="yes",Table3[[#This Row],[Column5]],"")</f>
        <v/>
      </c>
      <c r="AU1130" s="29" t="str">
        <f>IF(COUNTBLANK(Table3[[#This Row],[Date 1]:[Date 8]])=7,IF(Table3[[#This Row],[Column9]]&lt;&gt;"",IF(SUM(L1130:S1130)&lt;&gt;0,Table3[[#This Row],[Column9]],""),""),(SUBSTITUTE(TRIM(SUBSTITUTE(AO1130&amp;","&amp;AP1130&amp;","&amp;AQ1130&amp;","&amp;AR1130&amp;","&amp;AS1130&amp;","&amp;AT1130&amp;",",","," "))," ",", ")))</f>
        <v/>
      </c>
      <c r="AV1130" s="35" t="str">
        <f>IF(COUNTBLANK(L1130:AC1130)&lt;&gt;13,IF(Table3[[#This Row],[Comments]]="Please order in multiples of 20. Minimum order of 100.",IF(COUNTBLANK(Table3[[#This Row],[Date 1]:[Order]])=12,"",1),1),IF(OR(F1130="yes",G1130="yes",H1130="yes",I1130="yes",J1130="yes",K1130="yes"="yes"),1,""))</f>
        <v/>
      </c>
    </row>
    <row r="1131" spans="2:48" ht="36" thickBot="1" x14ac:dyDescent="0.4">
      <c r="B1131" s="164">
        <v>2655</v>
      </c>
      <c r="C1131" s="16" t="s">
        <v>3370</v>
      </c>
      <c r="D1131" s="32" t="s">
        <v>1883</v>
      </c>
      <c r="E1131" s="118"/>
      <c r="F1131" s="119" t="s">
        <v>21</v>
      </c>
      <c r="G1131" s="30" t="s">
        <v>21</v>
      </c>
      <c r="H1131" s="30" t="s">
        <v>21</v>
      </c>
      <c r="I1131" s="30" t="s">
        <v>21</v>
      </c>
      <c r="J1131" s="30" t="s">
        <v>128</v>
      </c>
      <c r="K1131" s="30" t="s">
        <v>21</v>
      </c>
      <c r="L1131" s="22"/>
      <c r="M1131" s="20"/>
      <c r="N1131" s="20"/>
      <c r="O1131" s="20"/>
      <c r="P1131" s="20"/>
      <c r="Q1131" s="20"/>
      <c r="R1131" s="20"/>
      <c r="S1131" s="120"/>
      <c r="T1131" s="181" t="str">
        <f>Table3[[#This Row],[Column12]]</f>
        <v>Auto:</v>
      </c>
      <c r="U1131" s="25"/>
      <c r="V1131" s="51" t="str">
        <f>IF(Table3[[#This Row],[TagOrderMethod]]="Ratio:","plants per 1 tag",IF(Table3[[#This Row],[TagOrderMethod]]="tags included","",IF(Table3[[#This Row],[TagOrderMethod]]="Qty:","tags",IF(Table3[[#This Row],[TagOrderMethod]]="Auto:",IF(U1131&lt;&gt;"","tags","")))))</f>
        <v/>
      </c>
      <c r="W1131" s="17">
        <v>50</v>
      </c>
      <c r="X1131" s="17" t="str">
        <f>IF(ISNUMBER(SEARCH("tag",Table3[[#This Row],[Notes]])), "Yes", "No")</f>
        <v>No</v>
      </c>
      <c r="Y1131" s="17" t="str">
        <f>IF(Table3[[#This Row],[Column11]]="yes","tags included","Auto:")</f>
        <v>Auto:</v>
      </c>
      <c r="Z11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Row],[TagOrderMethod]]="Auto:",IF(U1131&gt;0,U1131,IF(COUNTBLANK(L1131:S1131)=8,"",(IF(Table3[[#This Row],[Column11]]&lt;&gt;"no",Table3[[#This Row],[Size]]*(SUM(Table3[[#This Row],[Date 1]:[Date 8]])),"")))),""))),(Table3[[#This Row],[Bundle]])),"")</f>
        <v/>
      </c>
      <c r="AB1131" s="94" t="str">
        <f t="shared" si="18"/>
        <v/>
      </c>
      <c r="AC1131" s="75"/>
      <c r="AD1131" s="42"/>
      <c r="AE1131" s="43"/>
      <c r="AF1131" s="44"/>
      <c r="AG1131" s="134" t="s">
        <v>21</v>
      </c>
      <c r="AH1131" s="134" t="s">
        <v>21</v>
      </c>
      <c r="AI1131" s="134" t="s">
        <v>21</v>
      </c>
      <c r="AJ1131" s="134" t="s">
        <v>21</v>
      </c>
      <c r="AK1131" s="134" t="s">
        <v>1731</v>
      </c>
      <c r="AL1131" s="134" t="s">
        <v>21</v>
      </c>
      <c r="AM1131" s="134" t="b">
        <f>IF(AND(Table3[[#This Row],[Column68]]=TRUE,COUNTBLANK(Table3[[#This Row],[Date 1]:[Date 8]])=8),TRUE,FALSE)</f>
        <v>0</v>
      </c>
      <c r="AN1131" s="134" t="b">
        <f>COUNTIF(Table3[[#This Row],[512]:[51]],"yes")&gt;0</f>
        <v>0</v>
      </c>
      <c r="AO1131" s="45" t="str">
        <f>IF(Table3[[#This Row],[512]]="yes",Table3[[#This Row],[Column1]],"")</f>
        <v/>
      </c>
      <c r="AP1131" s="45" t="str">
        <f>IF(Table3[[#This Row],[250]]="yes",Table3[[#This Row],[Column1.5]],"")</f>
        <v/>
      </c>
      <c r="AQ1131" s="45" t="str">
        <f>IF(Table3[[#This Row],[288]]="yes",Table3[[#This Row],[Column2]],"")</f>
        <v/>
      </c>
      <c r="AR1131" s="45" t="str">
        <f>IF(Table3[[#This Row],[144]]="yes",Table3[[#This Row],[Column3]],"")</f>
        <v/>
      </c>
      <c r="AS1131" s="45" t="str">
        <f>IF(Table3[[#This Row],[26]]="yes",Table3[[#This Row],[Column4]],"")</f>
        <v/>
      </c>
      <c r="AT1131" s="45" t="str">
        <f>IF(Table3[[#This Row],[51]]="yes",Table3[[#This Row],[Column5]],"")</f>
        <v/>
      </c>
      <c r="AU1131" s="29" t="str">
        <f>IF(COUNTBLANK(Table3[[#This Row],[Date 1]:[Date 8]])=7,IF(Table3[[#This Row],[Column9]]&lt;&gt;"",IF(SUM(L1131:S1131)&lt;&gt;0,Table3[[#This Row],[Column9]],""),""),(SUBSTITUTE(TRIM(SUBSTITUTE(AO1131&amp;","&amp;AP1131&amp;","&amp;AQ1131&amp;","&amp;AR1131&amp;","&amp;AS1131&amp;","&amp;AT1131&amp;",",","," "))," ",", ")))</f>
        <v/>
      </c>
      <c r="AV1131" s="35" t="str">
        <f>IF(COUNTBLANK(L1131:AC1131)&lt;&gt;13,IF(Table3[[#This Row],[Comments]]="Please order in multiples of 20. Minimum order of 100.",IF(COUNTBLANK(Table3[[#This Row],[Date 1]:[Order]])=12,"",1),1),IF(OR(F1131="yes",G1131="yes",H1131="yes",I1131="yes",J1131="yes",K1131="yes"="yes"),1,""))</f>
        <v/>
      </c>
    </row>
    <row r="1132" spans="2:48" ht="36" thickBot="1" x14ac:dyDescent="0.4">
      <c r="B1132" s="164">
        <v>2660</v>
      </c>
      <c r="C1132" s="16" t="s">
        <v>3370</v>
      </c>
      <c r="D1132" s="32" t="s">
        <v>589</v>
      </c>
      <c r="E1132" s="118"/>
      <c r="F1132" s="119" t="s">
        <v>21</v>
      </c>
      <c r="G1132" s="30" t="s">
        <v>21</v>
      </c>
      <c r="H1132" s="30" t="s">
        <v>21</v>
      </c>
      <c r="I1132" s="30" t="s">
        <v>21</v>
      </c>
      <c r="J1132" s="30" t="s">
        <v>128</v>
      </c>
      <c r="K1132" s="30" t="s">
        <v>21</v>
      </c>
      <c r="L1132" s="22"/>
      <c r="M1132" s="20"/>
      <c r="N1132" s="20"/>
      <c r="O1132" s="20"/>
      <c r="P1132" s="20"/>
      <c r="Q1132" s="20"/>
      <c r="R1132" s="20"/>
      <c r="S1132" s="120"/>
      <c r="T1132" s="181" t="str">
        <f>Table3[[#This Row],[Column12]]</f>
        <v>Auto:</v>
      </c>
      <c r="U1132" s="25"/>
      <c r="V1132" s="51" t="str">
        <f>IF(Table3[[#This Row],[TagOrderMethod]]="Ratio:","plants per 1 tag",IF(Table3[[#This Row],[TagOrderMethod]]="tags included","",IF(Table3[[#This Row],[TagOrderMethod]]="Qty:","tags",IF(Table3[[#This Row],[TagOrderMethod]]="Auto:",IF(U1132&lt;&gt;"","tags","")))))</f>
        <v/>
      </c>
      <c r="W1132" s="17">
        <v>50</v>
      </c>
      <c r="X1132" s="17" t="str">
        <f>IF(ISNUMBER(SEARCH("tag",Table3[[#This Row],[Notes]])), "Yes", "No")</f>
        <v>No</v>
      </c>
      <c r="Y1132" s="17" t="str">
        <f>IF(Table3[[#This Row],[Column11]]="yes","tags included","Auto:")</f>
        <v>Auto:</v>
      </c>
      <c r="Z11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Row],[TagOrderMethod]]="Auto:",IF(U1132&gt;0,U1132,IF(COUNTBLANK(L1132:S1132)=8,"",(IF(Table3[[#This Row],[Column11]]&lt;&gt;"no",Table3[[#This Row],[Size]]*(SUM(Table3[[#This Row],[Date 1]:[Date 8]])),"")))),""))),(Table3[[#This Row],[Bundle]])),"")</f>
        <v/>
      </c>
      <c r="AB1132" s="94" t="str">
        <f t="shared" si="18"/>
        <v/>
      </c>
      <c r="AC1132" s="75"/>
      <c r="AD1132" s="42"/>
      <c r="AE1132" s="43"/>
      <c r="AF1132" s="44"/>
      <c r="AG1132" s="134" t="s">
        <v>21</v>
      </c>
      <c r="AH1132" s="134" t="s">
        <v>21</v>
      </c>
      <c r="AI1132" s="134" t="s">
        <v>21</v>
      </c>
      <c r="AJ1132" s="134" t="s">
        <v>21</v>
      </c>
      <c r="AK1132" s="134" t="s">
        <v>1732</v>
      </c>
      <c r="AL1132" s="134" t="s">
        <v>21</v>
      </c>
      <c r="AM1132" s="134" t="b">
        <f>IF(AND(Table3[[#This Row],[Column68]]=TRUE,COUNTBLANK(Table3[[#This Row],[Date 1]:[Date 8]])=8),TRUE,FALSE)</f>
        <v>0</v>
      </c>
      <c r="AN1132" s="134" t="b">
        <f>COUNTIF(Table3[[#This Row],[512]:[51]],"yes")&gt;0</f>
        <v>0</v>
      </c>
      <c r="AO1132" s="45" t="str">
        <f>IF(Table3[[#This Row],[512]]="yes",Table3[[#This Row],[Column1]],"")</f>
        <v/>
      </c>
      <c r="AP1132" s="45" t="str">
        <f>IF(Table3[[#This Row],[250]]="yes",Table3[[#This Row],[Column1.5]],"")</f>
        <v/>
      </c>
      <c r="AQ1132" s="45" t="str">
        <f>IF(Table3[[#This Row],[288]]="yes",Table3[[#This Row],[Column2]],"")</f>
        <v/>
      </c>
      <c r="AR1132" s="45" t="str">
        <f>IF(Table3[[#This Row],[144]]="yes",Table3[[#This Row],[Column3]],"")</f>
        <v/>
      </c>
      <c r="AS1132" s="45" t="str">
        <f>IF(Table3[[#This Row],[26]]="yes",Table3[[#This Row],[Column4]],"")</f>
        <v/>
      </c>
      <c r="AT1132" s="45" t="str">
        <f>IF(Table3[[#This Row],[51]]="yes",Table3[[#This Row],[Column5]],"")</f>
        <v/>
      </c>
      <c r="AU1132" s="29" t="str">
        <f>IF(COUNTBLANK(Table3[[#This Row],[Date 1]:[Date 8]])=7,IF(Table3[[#This Row],[Column9]]&lt;&gt;"",IF(SUM(L1132:S1132)&lt;&gt;0,Table3[[#This Row],[Column9]],""),""),(SUBSTITUTE(TRIM(SUBSTITUTE(AO1132&amp;","&amp;AP1132&amp;","&amp;AQ1132&amp;","&amp;AR1132&amp;","&amp;AS1132&amp;","&amp;AT1132&amp;",",","," "))," ",", ")))</f>
        <v/>
      </c>
      <c r="AV1132" s="35" t="str">
        <f>IF(COUNTBLANK(L1132:AC1132)&lt;&gt;13,IF(Table3[[#This Row],[Comments]]="Please order in multiples of 20. Minimum order of 100.",IF(COUNTBLANK(Table3[[#This Row],[Date 1]:[Order]])=12,"",1),1),IF(OR(F1132="yes",G1132="yes",H1132="yes",I1132="yes",J1132="yes",K1132="yes"="yes"),1,""))</f>
        <v/>
      </c>
    </row>
    <row r="1133" spans="2:48" ht="36" thickBot="1" x14ac:dyDescent="0.4">
      <c r="B1133" s="164">
        <v>2665</v>
      </c>
      <c r="C1133" s="16" t="s">
        <v>3370</v>
      </c>
      <c r="D1133" s="32" t="s">
        <v>590</v>
      </c>
      <c r="E1133" s="118"/>
      <c r="F1133" s="119" t="s">
        <v>21</v>
      </c>
      <c r="G1133" s="30" t="s">
        <v>21</v>
      </c>
      <c r="H1133" s="30" t="s">
        <v>21</v>
      </c>
      <c r="I1133" s="30" t="s">
        <v>21</v>
      </c>
      <c r="J1133" s="30" t="s">
        <v>128</v>
      </c>
      <c r="K1133" s="30" t="s">
        <v>21</v>
      </c>
      <c r="L1133" s="22"/>
      <c r="M1133" s="20"/>
      <c r="N1133" s="20"/>
      <c r="O1133" s="20"/>
      <c r="P1133" s="20"/>
      <c r="Q1133" s="20"/>
      <c r="R1133" s="20"/>
      <c r="S1133" s="120"/>
      <c r="T1133" s="181" t="str">
        <f>Table3[[#This Row],[Column12]]</f>
        <v>Auto:</v>
      </c>
      <c r="U1133" s="25"/>
      <c r="V1133" s="51" t="str">
        <f>IF(Table3[[#This Row],[TagOrderMethod]]="Ratio:","plants per 1 tag",IF(Table3[[#This Row],[TagOrderMethod]]="tags included","",IF(Table3[[#This Row],[TagOrderMethod]]="Qty:","tags",IF(Table3[[#This Row],[TagOrderMethod]]="Auto:",IF(U1133&lt;&gt;"","tags","")))))</f>
        <v/>
      </c>
      <c r="W1133" s="17">
        <v>50</v>
      </c>
      <c r="X1133" s="17" t="str">
        <f>IF(ISNUMBER(SEARCH("tag",Table3[[#This Row],[Notes]])), "Yes", "No")</f>
        <v>No</v>
      </c>
      <c r="Y1133" s="17" t="str">
        <f>IF(Table3[[#This Row],[Column11]]="yes","tags included","Auto:")</f>
        <v>Auto:</v>
      </c>
      <c r="Z11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Row],[TagOrderMethod]]="Auto:",IF(U1133&gt;0,U1133,IF(COUNTBLANK(L1133:S1133)=8,"",(IF(Table3[[#This Row],[Column11]]&lt;&gt;"no",Table3[[#This Row],[Size]]*(SUM(Table3[[#This Row],[Date 1]:[Date 8]])),"")))),""))),(Table3[[#This Row],[Bundle]])),"")</f>
        <v/>
      </c>
      <c r="AB1133" s="94" t="str">
        <f t="shared" si="18"/>
        <v/>
      </c>
      <c r="AC1133" s="75"/>
      <c r="AD1133" s="42"/>
      <c r="AE1133" s="43"/>
      <c r="AF1133" s="44"/>
      <c r="AG1133" s="134" t="s">
        <v>21</v>
      </c>
      <c r="AH1133" s="134" t="s">
        <v>21</v>
      </c>
      <c r="AI1133" s="134" t="s">
        <v>21</v>
      </c>
      <c r="AJ1133" s="134" t="s">
        <v>21</v>
      </c>
      <c r="AK1133" s="134" t="s">
        <v>1733</v>
      </c>
      <c r="AL1133" s="134" t="s">
        <v>21</v>
      </c>
      <c r="AM1133" s="134" t="b">
        <f>IF(AND(Table3[[#This Row],[Column68]]=TRUE,COUNTBLANK(Table3[[#This Row],[Date 1]:[Date 8]])=8),TRUE,FALSE)</f>
        <v>0</v>
      </c>
      <c r="AN1133" s="134" t="b">
        <f>COUNTIF(Table3[[#This Row],[512]:[51]],"yes")&gt;0</f>
        <v>0</v>
      </c>
      <c r="AO1133" s="45" t="str">
        <f>IF(Table3[[#This Row],[512]]="yes",Table3[[#This Row],[Column1]],"")</f>
        <v/>
      </c>
      <c r="AP1133" s="45" t="str">
        <f>IF(Table3[[#This Row],[250]]="yes",Table3[[#This Row],[Column1.5]],"")</f>
        <v/>
      </c>
      <c r="AQ1133" s="45" t="str">
        <f>IF(Table3[[#This Row],[288]]="yes",Table3[[#This Row],[Column2]],"")</f>
        <v/>
      </c>
      <c r="AR1133" s="45" t="str">
        <f>IF(Table3[[#This Row],[144]]="yes",Table3[[#This Row],[Column3]],"")</f>
        <v/>
      </c>
      <c r="AS1133" s="45" t="str">
        <f>IF(Table3[[#This Row],[26]]="yes",Table3[[#This Row],[Column4]],"")</f>
        <v/>
      </c>
      <c r="AT1133" s="45" t="str">
        <f>IF(Table3[[#This Row],[51]]="yes",Table3[[#This Row],[Column5]],"")</f>
        <v/>
      </c>
      <c r="AU1133" s="29" t="str">
        <f>IF(COUNTBLANK(Table3[[#This Row],[Date 1]:[Date 8]])=7,IF(Table3[[#This Row],[Column9]]&lt;&gt;"",IF(SUM(L1133:S1133)&lt;&gt;0,Table3[[#This Row],[Column9]],""),""),(SUBSTITUTE(TRIM(SUBSTITUTE(AO1133&amp;","&amp;AP1133&amp;","&amp;AQ1133&amp;","&amp;AR1133&amp;","&amp;AS1133&amp;","&amp;AT1133&amp;",",","," "))," ",", ")))</f>
        <v/>
      </c>
      <c r="AV1133" s="35" t="str">
        <f>IF(COUNTBLANK(L1133:AC1133)&lt;&gt;13,IF(Table3[[#This Row],[Comments]]="Please order in multiples of 20. Minimum order of 100.",IF(COUNTBLANK(Table3[[#This Row],[Date 1]:[Order]])=12,"",1),1),IF(OR(F1133="yes",G1133="yes",H1133="yes",I1133="yes",J1133="yes",K1133="yes"="yes"),1,""))</f>
        <v/>
      </c>
    </row>
    <row r="1134" spans="2:48" ht="36" thickBot="1" x14ac:dyDescent="0.4">
      <c r="B1134" s="164">
        <v>2670</v>
      </c>
      <c r="C1134" s="16" t="s">
        <v>3370</v>
      </c>
      <c r="D1134" s="32" t="s">
        <v>591</v>
      </c>
      <c r="E1134" s="118"/>
      <c r="F1134" s="119" t="s">
        <v>21</v>
      </c>
      <c r="G1134" s="30" t="s">
        <v>21</v>
      </c>
      <c r="H1134" s="30" t="s">
        <v>21</v>
      </c>
      <c r="I1134" s="30" t="s">
        <v>21</v>
      </c>
      <c r="J1134" s="30" t="s">
        <v>128</v>
      </c>
      <c r="K1134" s="30" t="s">
        <v>21</v>
      </c>
      <c r="L1134" s="22"/>
      <c r="M1134" s="20"/>
      <c r="N1134" s="20"/>
      <c r="O1134" s="20"/>
      <c r="P1134" s="20"/>
      <c r="Q1134" s="20"/>
      <c r="R1134" s="20"/>
      <c r="S1134" s="120"/>
      <c r="T1134" s="181" t="str">
        <f>Table3[[#This Row],[Column12]]</f>
        <v>Auto:</v>
      </c>
      <c r="U1134" s="25"/>
      <c r="V1134" s="51" t="str">
        <f>IF(Table3[[#This Row],[TagOrderMethod]]="Ratio:","plants per 1 tag",IF(Table3[[#This Row],[TagOrderMethod]]="tags included","",IF(Table3[[#This Row],[TagOrderMethod]]="Qty:","tags",IF(Table3[[#This Row],[TagOrderMethod]]="Auto:",IF(U1134&lt;&gt;"","tags","")))))</f>
        <v/>
      </c>
      <c r="W1134" s="17">
        <v>50</v>
      </c>
      <c r="X1134" s="17" t="str">
        <f>IF(ISNUMBER(SEARCH("tag",Table3[[#This Row],[Notes]])), "Yes", "No")</f>
        <v>No</v>
      </c>
      <c r="Y1134" s="17" t="str">
        <f>IF(Table3[[#This Row],[Column11]]="yes","tags included","Auto:")</f>
        <v>Auto:</v>
      </c>
      <c r="Z11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Row],[TagOrderMethod]]="Auto:",IF(U1134&gt;0,U1134,IF(COUNTBLANK(L1134:S1134)=8,"",(IF(Table3[[#This Row],[Column11]]&lt;&gt;"no",Table3[[#This Row],[Size]]*(SUM(Table3[[#This Row],[Date 1]:[Date 8]])),"")))),""))),(Table3[[#This Row],[Bundle]])),"")</f>
        <v/>
      </c>
      <c r="AB1134" s="94" t="str">
        <f t="shared" si="18"/>
        <v/>
      </c>
      <c r="AC1134" s="75"/>
      <c r="AD1134" s="42"/>
      <c r="AE1134" s="43"/>
      <c r="AF1134" s="44"/>
      <c r="AG1134" s="134" t="s">
        <v>21</v>
      </c>
      <c r="AH1134" s="134" t="s">
        <v>21</v>
      </c>
      <c r="AI1134" s="134" t="s">
        <v>21</v>
      </c>
      <c r="AJ1134" s="134" t="s">
        <v>21</v>
      </c>
      <c r="AK1134" s="134" t="s">
        <v>696</v>
      </c>
      <c r="AL1134" s="134" t="s">
        <v>21</v>
      </c>
      <c r="AM1134" s="134" t="b">
        <f>IF(AND(Table3[[#This Row],[Column68]]=TRUE,COUNTBLANK(Table3[[#This Row],[Date 1]:[Date 8]])=8),TRUE,FALSE)</f>
        <v>0</v>
      </c>
      <c r="AN1134" s="134" t="b">
        <f>COUNTIF(Table3[[#This Row],[512]:[51]],"yes")&gt;0</f>
        <v>0</v>
      </c>
      <c r="AO1134" s="45" t="str">
        <f>IF(Table3[[#This Row],[512]]="yes",Table3[[#This Row],[Column1]],"")</f>
        <v/>
      </c>
      <c r="AP1134" s="45" t="str">
        <f>IF(Table3[[#This Row],[250]]="yes",Table3[[#This Row],[Column1.5]],"")</f>
        <v/>
      </c>
      <c r="AQ1134" s="45" t="str">
        <f>IF(Table3[[#This Row],[288]]="yes",Table3[[#This Row],[Column2]],"")</f>
        <v/>
      </c>
      <c r="AR1134" s="45" t="str">
        <f>IF(Table3[[#This Row],[144]]="yes",Table3[[#This Row],[Column3]],"")</f>
        <v/>
      </c>
      <c r="AS1134" s="45" t="str">
        <f>IF(Table3[[#This Row],[26]]="yes",Table3[[#This Row],[Column4]],"")</f>
        <v/>
      </c>
      <c r="AT1134" s="45" t="str">
        <f>IF(Table3[[#This Row],[51]]="yes",Table3[[#This Row],[Column5]],"")</f>
        <v/>
      </c>
      <c r="AU1134" s="29" t="str">
        <f>IF(COUNTBLANK(Table3[[#This Row],[Date 1]:[Date 8]])=7,IF(Table3[[#This Row],[Column9]]&lt;&gt;"",IF(SUM(L1134:S1134)&lt;&gt;0,Table3[[#This Row],[Column9]],""),""),(SUBSTITUTE(TRIM(SUBSTITUTE(AO1134&amp;","&amp;AP1134&amp;","&amp;AQ1134&amp;","&amp;AR1134&amp;","&amp;AS1134&amp;","&amp;AT1134&amp;",",","," "))," ",", ")))</f>
        <v/>
      </c>
      <c r="AV1134" s="35" t="str">
        <f>IF(COUNTBLANK(L1134:AC1134)&lt;&gt;13,IF(Table3[[#This Row],[Comments]]="Please order in multiples of 20. Minimum order of 100.",IF(COUNTBLANK(Table3[[#This Row],[Date 1]:[Order]])=12,"",1),1),IF(OR(F1134="yes",G1134="yes",H1134="yes",I1134="yes",J1134="yes",K1134="yes"="yes"),1,""))</f>
        <v/>
      </c>
    </row>
    <row r="1135" spans="2:48" ht="36" thickBot="1" x14ac:dyDescent="0.4">
      <c r="B1135" s="164">
        <v>2675</v>
      </c>
      <c r="C1135" s="16" t="s">
        <v>3370</v>
      </c>
      <c r="D1135" s="32" t="s">
        <v>592</v>
      </c>
      <c r="E1135" s="118"/>
      <c r="F1135" s="119" t="s">
        <v>21</v>
      </c>
      <c r="G1135" s="30" t="s">
        <v>21</v>
      </c>
      <c r="H1135" s="30" t="s">
        <v>21</v>
      </c>
      <c r="I1135" s="30" t="s">
        <v>21</v>
      </c>
      <c r="J1135" s="30" t="s">
        <v>128</v>
      </c>
      <c r="K1135" s="30" t="s">
        <v>21</v>
      </c>
      <c r="L1135" s="22"/>
      <c r="M1135" s="20"/>
      <c r="N1135" s="20"/>
      <c r="O1135" s="20"/>
      <c r="P1135" s="20"/>
      <c r="Q1135" s="20"/>
      <c r="R1135" s="20"/>
      <c r="S1135" s="120"/>
      <c r="T1135" s="181" t="str">
        <f>Table3[[#This Row],[Column12]]</f>
        <v>Auto:</v>
      </c>
      <c r="U1135" s="25"/>
      <c r="V1135" s="51" t="str">
        <f>IF(Table3[[#This Row],[TagOrderMethod]]="Ratio:","plants per 1 tag",IF(Table3[[#This Row],[TagOrderMethod]]="tags included","",IF(Table3[[#This Row],[TagOrderMethod]]="Qty:","tags",IF(Table3[[#This Row],[TagOrderMethod]]="Auto:",IF(U1135&lt;&gt;"","tags","")))))</f>
        <v/>
      </c>
      <c r="W1135" s="17">
        <v>50</v>
      </c>
      <c r="X1135" s="17" t="str">
        <f>IF(ISNUMBER(SEARCH("tag",Table3[[#This Row],[Notes]])), "Yes", "No")</f>
        <v>No</v>
      </c>
      <c r="Y1135" s="17" t="str">
        <f>IF(Table3[[#This Row],[Column11]]="yes","tags included","Auto:")</f>
        <v>Auto:</v>
      </c>
      <c r="Z11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Row],[TagOrderMethod]]="Auto:",IF(U1135&gt;0,U1135,IF(COUNTBLANK(L1135:S1135)=8,"",(IF(Table3[[#This Row],[Column11]]&lt;&gt;"no",Table3[[#This Row],[Size]]*(SUM(Table3[[#This Row],[Date 1]:[Date 8]])),"")))),""))),(Table3[[#This Row],[Bundle]])),"")</f>
        <v/>
      </c>
      <c r="AB1135" s="94" t="str">
        <f t="shared" si="18"/>
        <v/>
      </c>
      <c r="AC1135" s="75"/>
      <c r="AD1135" s="42"/>
      <c r="AE1135" s="43"/>
      <c r="AF1135" s="44"/>
      <c r="AG1135" s="134" t="s">
        <v>21</v>
      </c>
      <c r="AH1135" s="134" t="s">
        <v>21</v>
      </c>
      <c r="AI1135" s="134" t="s">
        <v>21</v>
      </c>
      <c r="AJ1135" s="134" t="s">
        <v>21</v>
      </c>
      <c r="AK1135" s="134" t="s">
        <v>1734</v>
      </c>
      <c r="AL1135" s="134" t="s">
        <v>21</v>
      </c>
      <c r="AM1135" s="134" t="b">
        <f>IF(AND(Table3[[#This Row],[Column68]]=TRUE,COUNTBLANK(Table3[[#This Row],[Date 1]:[Date 8]])=8),TRUE,FALSE)</f>
        <v>0</v>
      </c>
      <c r="AN1135" s="134" t="b">
        <f>COUNTIF(Table3[[#This Row],[512]:[51]],"yes")&gt;0</f>
        <v>0</v>
      </c>
      <c r="AO1135" s="45" t="str">
        <f>IF(Table3[[#This Row],[512]]="yes",Table3[[#This Row],[Column1]],"")</f>
        <v/>
      </c>
      <c r="AP1135" s="45" t="str">
        <f>IF(Table3[[#This Row],[250]]="yes",Table3[[#This Row],[Column1.5]],"")</f>
        <v/>
      </c>
      <c r="AQ1135" s="45" t="str">
        <f>IF(Table3[[#This Row],[288]]="yes",Table3[[#This Row],[Column2]],"")</f>
        <v/>
      </c>
      <c r="AR1135" s="45" t="str">
        <f>IF(Table3[[#This Row],[144]]="yes",Table3[[#This Row],[Column3]],"")</f>
        <v/>
      </c>
      <c r="AS1135" s="45" t="str">
        <f>IF(Table3[[#This Row],[26]]="yes",Table3[[#This Row],[Column4]],"")</f>
        <v/>
      </c>
      <c r="AT1135" s="45" t="str">
        <f>IF(Table3[[#This Row],[51]]="yes",Table3[[#This Row],[Column5]],"")</f>
        <v/>
      </c>
      <c r="AU1135" s="29" t="str">
        <f>IF(COUNTBLANK(Table3[[#This Row],[Date 1]:[Date 8]])=7,IF(Table3[[#This Row],[Column9]]&lt;&gt;"",IF(SUM(L1135:S1135)&lt;&gt;0,Table3[[#This Row],[Column9]],""),""),(SUBSTITUTE(TRIM(SUBSTITUTE(AO1135&amp;","&amp;AP1135&amp;","&amp;AQ1135&amp;","&amp;AR1135&amp;","&amp;AS1135&amp;","&amp;AT1135&amp;",",","," "))," ",", ")))</f>
        <v/>
      </c>
      <c r="AV1135" s="35" t="str">
        <f>IF(COUNTBLANK(L1135:AC1135)&lt;&gt;13,IF(Table3[[#This Row],[Comments]]="Please order in multiples of 20. Minimum order of 100.",IF(COUNTBLANK(Table3[[#This Row],[Date 1]:[Order]])=12,"",1),1),IF(OR(F1135="yes",G1135="yes",H1135="yes",I1135="yes",J1135="yes",K1135="yes"="yes"),1,""))</f>
        <v/>
      </c>
    </row>
    <row r="1136" spans="2:48" ht="36" thickBot="1" x14ac:dyDescent="0.4">
      <c r="B1136" s="164">
        <v>2680</v>
      </c>
      <c r="C1136" s="16" t="s">
        <v>3370</v>
      </c>
      <c r="D1136" s="32" t="s">
        <v>593</v>
      </c>
      <c r="E1136" s="118"/>
      <c r="F1136" s="119" t="s">
        <v>21</v>
      </c>
      <c r="G1136" s="30" t="s">
        <v>21</v>
      </c>
      <c r="H1136" s="30" t="s">
        <v>21</v>
      </c>
      <c r="I1136" s="30" t="s">
        <v>21</v>
      </c>
      <c r="J1136" s="30" t="s">
        <v>128</v>
      </c>
      <c r="K1136" s="30" t="s">
        <v>21</v>
      </c>
      <c r="L1136" s="22"/>
      <c r="M1136" s="20"/>
      <c r="N1136" s="20"/>
      <c r="O1136" s="20"/>
      <c r="P1136" s="20"/>
      <c r="Q1136" s="20"/>
      <c r="R1136" s="20"/>
      <c r="S1136" s="120"/>
      <c r="T1136" s="181" t="str">
        <f>Table3[[#This Row],[Column12]]</f>
        <v>Auto:</v>
      </c>
      <c r="U1136" s="25"/>
      <c r="V1136" s="51" t="str">
        <f>IF(Table3[[#This Row],[TagOrderMethod]]="Ratio:","plants per 1 tag",IF(Table3[[#This Row],[TagOrderMethod]]="tags included","",IF(Table3[[#This Row],[TagOrderMethod]]="Qty:","tags",IF(Table3[[#This Row],[TagOrderMethod]]="Auto:",IF(U1136&lt;&gt;"","tags","")))))</f>
        <v/>
      </c>
      <c r="W1136" s="17">
        <v>50</v>
      </c>
      <c r="X1136" s="17" t="str">
        <f>IF(ISNUMBER(SEARCH("tag",Table3[[#This Row],[Notes]])), "Yes", "No")</f>
        <v>No</v>
      </c>
      <c r="Y1136" s="17" t="str">
        <f>IF(Table3[[#This Row],[Column11]]="yes","tags included","Auto:")</f>
        <v>Auto:</v>
      </c>
      <c r="Z11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Row],[TagOrderMethod]]="Auto:",IF(U1136&gt;0,U1136,IF(COUNTBLANK(L1136:S1136)=8,"",(IF(Table3[[#This Row],[Column11]]&lt;&gt;"no",Table3[[#This Row],[Size]]*(SUM(Table3[[#This Row],[Date 1]:[Date 8]])),"")))),""))),(Table3[[#This Row],[Bundle]])),"")</f>
        <v/>
      </c>
      <c r="AB1136" s="94" t="str">
        <f t="shared" si="18"/>
        <v/>
      </c>
      <c r="AC1136" s="75"/>
      <c r="AD1136" s="42"/>
      <c r="AE1136" s="43"/>
      <c r="AF1136" s="44"/>
      <c r="AG1136" s="134" t="s">
        <v>21</v>
      </c>
      <c r="AH1136" s="134" t="s">
        <v>21</v>
      </c>
      <c r="AI1136" s="134" t="s">
        <v>21</v>
      </c>
      <c r="AJ1136" s="134" t="s">
        <v>21</v>
      </c>
      <c r="AK1136" s="134" t="s">
        <v>3157</v>
      </c>
      <c r="AL1136" s="134" t="s">
        <v>21</v>
      </c>
      <c r="AM1136" s="134" t="b">
        <f>IF(AND(Table3[[#This Row],[Column68]]=TRUE,COUNTBLANK(Table3[[#This Row],[Date 1]:[Date 8]])=8),TRUE,FALSE)</f>
        <v>0</v>
      </c>
      <c r="AN1136" s="134" t="b">
        <f>COUNTIF(Table3[[#This Row],[512]:[51]],"yes")&gt;0</f>
        <v>0</v>
      </c>
      <c r="AO1136" s="45" t="str">
        <f>IF(Table3[[#This Row],[512]]="yes",Table3[[#This Row],[Column1]],"")</f>
        <v/>
      </c>
      <c r="AP1136" s="45" t="str">
        <f>IF(Table3[[#This Row],[250]]="yes",Table3[[#This Row],[Column1.5]],"")</f>
        <v/>
      </c>
      <c r="AQ1136" s="45" t="str">
        <f>IF(Table3[[#This Row],[288]]="yes",Table3[[#This Row],[Column2]],"")</f>
        <v/>
      </c>
      <c r="AR1136" s="45" t="str">
        <f>IF(Table3[[#This Row],[144]]="yes",Table3[[#This Row],[Column3]],"")</f>
        <v/>
      </c>
      <c r="AS1136" s="45" t="str">
        <f>IF(Table3[[#This Row],[26]]="yes",Table3[[#This Row],[Column4]],"")</f>
        <v/>
      </c>
      <c r="AT1136" s="45" t="str">
        <f>IF(Table3[[#This Row],[51]]="yes",Table3[[#This Row],[Column5]],"")</f>
        <v/>
      </c>
      <c r="AU1136" s="29" t="str">
        <f>IF(COUNTBLANK(Table3[[#This Row],[Date 1]:[Date 8]])=7,IF(Table3[[#This Row],[Column9]]&lt;&gt;"",IF(SUM(L1136:S1136)&lt;&gt;0,Table3[[#This Row],[Column9]],""),""),(SUBSTITUTE(TRIM(SUBSTITUTE(AO1136&amp;","&amp;AP1136&amp;","&amp;AQ1136&amp;","&amp;AR1136&amp;","&amp;AS1136&amp;","&amp;AT1136&amp;",",","," "))," ",", ")))</f>
        <v/>
      </c>
      <c r="AV1136" s="35" t="str">
        <f>IF(COUNTBLANK(L1136:AC1136)&lt;&gt;13,IF(Table3[[#This Row],[Comments]]="Please order in multiples of 20. Minimum order of 100.",IF(COUNTBLANK(Table3[[#This Row],[Date 1]:[Order]])=12,"",1),1),IF(OR(F1136="yes",G1136="yes",H1136="yes",I1136="yes",J1136="yes",K1136="yes"="yes"),1,""))</f>
        <v/>
      </c>
    </row>
    <row r="1137" spans="2:48" ht="36" thickBot="1" x14ac:dyDescent="0.4">
      <c r="B1137" s="164">
        <v>2685</v>
      </c>
      <c r="C1137" s="16" t="s">
        <v>3370</v>
      </c>
      <c r="D1137" s="32" t="s">
        <v>594</v>
      </c>
      <c r="E1137" s="118"/>
      <c r="F1137" s="119" t="s">
        <v>21</v>
      </c>
      <c r="G1137" s="30" t="s">
        <v>21</v>
      </c>
      <c r="H1137" s="30" t="s">
        <v>21</v>
      </c>
      <c r="I1137" s="30" t="s">
        <v>21</v>
      </c>
      <c r="J1137" s="30" t="s">
        <v>128</v>
      </c>
      <c r="K1137" s="30" t="s">
        <v>21</v>
      </c>
      <c r="L1137" s="22"/>
      <c r="M1137" s="20"/>
      <c r="N1137" s="20"/>
      <c r="O1137" s="20"/>
      <c r="P1137" s="20"/>
      <c r="Q1137" s="20"/>
      <c r="R1137" s="20"/>
      <c r="S1137" s="120"/>
      <c r="T1137" s="181" t="str">
        <f>Table3[[#This Row],[Column12]]</f>
        <v>Auto:</v>
      </c>
      <c r="U1137" s="25"/>
      <c r="V1137" s="51" t="str">
        <f>IF(Table3[[#This Row],[TagOrderMethod]]="Ratio:","plants per 1 tag",IF(Table3[[#This Row],[TagOrderMethod]]="tags included","",IF(Table3[[#This Row],[TagOrderMethod]]="Qty:","tags",IF(Table3[[#This Row],[TagOrderMethod]]="Auto:",IF(U1137&lt;&gt;"","tags","")))))</f>
        <v/>
      </c>
      <c r="W1137" s="17">
        <v>50</v>
      </c>
      <c r="X1137" s="17" t="str">
        <f>IF(ISNUMBER(SEARCH("tag",Table3[[#This Row],[Notes]])), "Yes", "No")</f>
        <v>No</v>
      </c>
      <c r="Y1137" s="17" t="str">
        <f>IF(Table3[[#This Row],[Column11]]="yes","tags included","Auto:")</f>
        <v>Auto:</v>
      </c>
      <c r="Z11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Row],[TagOrderMethod]]="Auto:",IF(U1137&gt;0,U1137,IF(COUNTBLANK(L1137:S1137)=8,"",(IF(Table3[[#This Row],[Column11]]&lt;&gt;"no",Table3[[#This Row],[Size]]*(SUM(Table3[[#This Row],[Date 1]:[Date 8]])),"")))),""))),(Table3[[#This Row],[Bundle]])),"")</f>
        <v/>
      </c>
      <c r="AB1137" s="94" t="str">
        <f t="shared" si="18"/>
        <v/>
      </c>
      <c r="AC1137" s="75"/>
      <c r="AD1137" s="42"/>
      <c r="AE1137" s="43"/>
      <c r="AF1137" s="44"/>
      <c r="AG1137" s="134" t="s">
        <v>21</v>
      </c>
      <c r="AH1137" s="134" t="s">
        <v>21</v>
      </c>
      <c r="AI1137" s="134" t="s">
        <v>21</v>
      </c>
      <c r="AJ1137" s="134" t="s">
        <v>21</v>
      </c>
      <c r="AK1137" s="134" t="s">
        <v>3158</v>
      </c>
      <c r="AL1137" s="134" t="s">
        <v>21</v>
      </c>
      <c r="AM1137" s="134" t="b">
        <f>IF(AND(Table3[[#This Row],[Column68]]=TRUE,COUNTBLANK(Table3[[#This Row],[Date 1]:[Date 8]])=8),TRUE,FALSE)</f>
        <v>0</v>
      </c>
      <c r="AN1137" s="134" t="b">
        <f>COUNTIF(Table3[[#This Row],[512]:[51]],"yes")&gt;0</f>
        <v>0</v>
      </c>
      <c r="AO1137" s="45" t="str">
        <f>IF(Table3[[#This Row],[512]]="yes",Table3[[#This Row],[Column1]],"")</f>
        <v/>
      </c>
      <c r="AP1137" s="45" t="str">
        <f>IF(Table3[[#This Row],[250]]="yes",Table3[[#This Row],[Column1.5]],"")</f>
        <v/>
      </c>
      <c r="AQ1137" s="45" t="str">
        <f>IF(Table3[[#This Row],[288]]="yes",Table3[[#This Row],[Column2]],"")</f>
        <v/>
      </c>
      <c r="AR1137" s="45" t="str">
        <f>IF(Table3[[#This Row],[144]]="yes",Table3[[#This Row],[Column3]],"")</f>
        <v/>
      </c>
      <c r="AS1137" s="45" t="str">
        <f>IF(Table3[[#This Row],[26]]="yes",Table3[[#This Row],[Column4]],"")</f>
        <v/>
      </c>
      <c r="AT1137" s="45" t="str">
        <f>IF(Table3[[#This Row],[51]]="yes",Table3[[#This Row],[Column5]],"")</f>
        <v/>
      </c>
      <c r="AU1137" s="29" t="str">
        <f>IF(COUNTBLANK(Table3[[#This Row],[Date 1]:[Date 8]])=7,IF(Table3[[#This Row],[Column9]]&lt;&gt;"",IF(SUM(L1137:S1137)&lt;&gt;0,Table3[[#This Row],[Column9]],""),""),(SUBSTITUTE(TRIM(SUBSTITUTE(AO1137&amp;","&amp;AP1137&amp;","&amp;AQ1137&amp;","&amp;AR1137&amp;","&amp;AS1137&amp;","&amp;AT1137&amp;",",","," "))," ",", ")))</f>
        <v/>
      </c>
      <c r="AV1137" s="35" t="str">
        <f>IF(COUNTBLANK(L1137:AC1137)&lt;&gt;13,IF(Table3[[#This Row],[Comments]]="Please order in multiples of 20. Minimum order of 100.",IF(COUNTBLANK(Table3[[#This Row],[Date 1]:[Order]])=12,"",1),1),IF(OR(F1137="yes",G1137="yes",H1137="yes",I1137="yes",J1137="yes",K1137="yes"="yes"),1,""))</f>
        <v/>
      </c>
    </row>
    <row r="1138" spans="2:48" ht="36" thickBot="1" x14ac:dyDescent="0.4">
      <c r="B1138" s="164">
        <v>2690</v>
      </c>
      <c r="C1138" s="16" t="s">
        <v>3370</v>
      </c>
      <c r="D1138" s="32" t="s">
        <v>1401</v>
      </c>
      <c r="E1138" s="118"/>
      <c r="F1138" s="119" t="s">
        <v>21</v>
      </c>
      <c r="G1138" s="30" t="s">
        <v>21</v>
      </c>
      <c r="H1138" s="30" t="s">
        <v>21</v>
      </c>
      <c r="I1138" s="30" t="s">
        <v>21</v>
      </c>
      <c r="J1138" s="30" t="s">
        <v>128</v>
      </c>
      <c r="K1138" s="30" t="s">
        <v>21</v>
      </c>
      <c r="L1138" s="22"/>
      <c r="M1138" s="20"/>
      <c r="N1138" s="20"/>
      <c r="O1138" s="20"/>
      <c r="P1138" s="20"/>
      <c r="Q1138" s="20"/>
      <c r="R1138" s="20"/>
      <c r="S1138" s="120"/>
      <c r="T1138" s="181" t="str">
        <f>Table3[[#This Row],[Column12]]</f>
        <v>Auto:</v>
      </c>
      <c r="U1138" s="25"/>
      <c r="V1138" s="51" t="str">
        <f>IF(Table3[[#This Row],[TagOrderMethod]]="Ratio:","plants per 1 tag",IF(Table3[[#This Row],[TagOrderMethod]]="tags included","",IF(Table3[[#This Row],[TagOrderMethod]]="Qty:","tags",IF(Table3[[#This Row],[TagOrderMethod]]="Auto:",IF(U1138&lt;&gt;"","tags","")))))</f>
        <v/>
      </c>
      <c r="W1138" s="17">
        <v>50</v>
      </c>
      <c r="X1138" s="17" t="str">
        <f>IF(ISNUMBER(SEARCH("tag",Table3[[#This Row],[Notes]])), "Yes", "No")</f>
        <v>No</v>
      </c>
      <c r="Y1138" s="17" t="str">
        <f>IF(Table3[[#This Row],[Column11]]="yes","tags included","Auto:")</f>
        <v>Auto:</v>
      </c>
      <c r="Z11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Row],[TagOrderMethod]]="Auto:",IF(U1138&gt;0,U1138,IF(COUNTBLANK(L1138:S1138)=8,"",(IF(Table3[[#This Row],[Column11]]&lt;&gt;"no",Table3[[#This Row],[Size]]*(SUM(Table3[[#This Row],[Date 1]:[Date 8]])),"")))),""))),(Table3[[#This Row],[Bundle]])),"")</f>
        <v/>
      </c>
      <c r="AB1138" s="94" t="str">
        <f t="shared" si="18"/>
        <v/>
      </c>
      <c r="AC1138" s="75"/>
      <c r="AD1138" s="42"/>
      <c r="AE1138" s="43"/>
      <c r="AF1138" s="44"/>
      <c r="AG1138" s="134" t="s">
        <v>21</v>
      </c>
      <c r="AH1138" s="134" t="s">
        <v>21</v>
      </c>
      <c r="AI1138" s="134" t="s">
        <v>21</v>
      </c>
      <c r="AJ1138" s="134" t="s">
        <v>21</v>
      </c>
      <c r="AK1138" s="134" t="s">
        <v>1735</v>
      </c>
      <c r="AL1138" s="134" t="s">
        <v>21</v>
      </c>
      <c r="AM1138" s="134" t="b">
        <f>IF(AND(Table3[[#This Row],[Column68]]=TRUE,COUNTBLANK(Table3[[#This Row],[Date 1]:[Date 8]])=8),TRUE,FALSE)</f>
        <v>0</v>
      </c>
      <c r="AN1138" s="134" t="b">
        <f>COUNTIF(Table3[[#This Row],[512]:[51]],"yes")&gt;0</f>
        <v>0</v>
      </c>
      <c r="AO1138" s="45" t="str">
        <f>IF(Table3[[#This Row],[512]]="yes",Table3[[#This Row],[Column1]],"")</f>
        <v/>
      </c>
      <c r="AP1138" s="45" t="str">
        <f>IF(Table3[[#This Row],[250]]="yes",Table3[[#This Row],[Column1.5]],"")</f>
        <v/>
      </c>
      <c r="AQ1138" s="45" t="str">
        <f>IF(Table3[[#This Row],[288]]="yes",Table3[[#This Row],[Column2]],"")</f>
        <v/>
      </c>
      <c r="AR1138" s="45" t="str">
        <f>IF(Table3[[#This Row],[144]]="yes",Table3[[#This Row],[Column3]],"")</f>
        <v/>
      </c>
      <c r="AS1138" s="45" t="str">
        <f>IF(Table3[[#This Row],[26]]="yes",Table3[[#This Row],[Column4]],"")</f>
        <v/>
      </c>
      <c r="AT1138" s="45" t="str">
        <f>IF(Table3[[#This Row],[51]]="yes",Table3[[#This Row],[Column5]],"")</f>
        <v/>
      </c>
      <c r="AU1138" s="29" t="str">
        <f>IF(COUNTBLANK(Table3[[#This Row],[Date 1]:[Date 8]])=7,IF(Table3[[#This Row],[Column9]]&lt;&gt;"",IF(SUM(L1138:S1138)&lt;&gt;0,Table3[[#This Row],[Column9]],""),""),(SUBSTITUTE(TRIM(SUBSTITUTE(AO1138&amp;","&amp;AP1138&amp;","&amp;AQ1138&amp;","&amp;AR1138&amp;","&amp;AS1138&amp;","&amp;AT1138&amp;",",","," "))," ",", ")))</f>
        <v/>
      </c>
      <c r="AV1138" s="35" t="str">
        <f>IF(COUNTBLANK(L1138:AC1138)&lt;&gt;13,IF(Table3[[#This Row],[Comments]]="Please order in multiples of 20. Minimum order of 100.",IF(COUNTBLANK(Table3[[#This Row],[Date 1]:[Order]])=12,"",1),1),IF(OR(F1138="yes",G1138="yes",H1138="yes",I1138="yes",J1138="yes",K1138="yes"="yes"),1,""))</f>
        <v/>
      </c>
    </row>
    <row r="1139" spans="2:48" ht="36" thickBot="1" x14ac:dyDescent="0.4">
      <c r="B1139" s="164">
        <v>2695</v>
      </c>
      <c r="C1139" s="16" t="s">
        <v>3370</v>
      </c>
      <c r="D1139" s="32" t="s">
        <v>595</v>
      </c>
      <c r="E1139" s="118"/>
      <c r="F1139" s="119" t="s">
        <v>21</v>
      </c>
      <c r="G1139" s="30" t="s">
        <v>21</v>
      </c>
      <c r="H1139" s="30" t="s">
        <v>21</v>
      </c>
      <c r="I1139" s="30" t="s">
        <v>21</v>
      </c>
      <c r="J1139" s="30" t="s">
        <v>128</v>
      </c>
      <c r="K1139" s="30" t="s">
        <v>21</v>
      </c>
      <c r="L1139" s="22"/>
      <c r="M1139" s="20"/>
      <c r="N1139" s="20"/>
      <c r="O1139" s="20"/>
      <c r="P1139" s="20"/>
      <c r="Q1139" s="20"/>
      <c r="R1139" s="20"/>
      <c r="S1139" s="120"/>
      <c r="T1139" s="181" t="str">
        <f>Table3[[#This Row],[Column12]]</f>
        <v>Auto:</v>
      </c>
      <c r="U1139" s="25"/>
      <c r="V1139" s="51" t="str">
        <f>IF(Table3[[#This Row],[TagOrderMethod]]="Ratio:","plants per 1 tag",IF(Table3[[#This Row],[TagOrderMethod]]="tags included","",IF(Table3[[#This Row],[TagOrderMethod]]="Qty:","tags",IF(Table3[[#This Row],[TagOrderMethod]]="Auto:",IF(U1139&lt;&gt;"","tags","")))))</f>
        <v/>
      </c>
      <c r="W1139" s="17">
        <v>50</v>
      </c>
      <c r="X1139" s="17" t="str">
        <f>IF(ISNUMBER(SEARCH("tag",Table3[[#This Row],[Notes]])), "Yes", "No")</f>
        <v>No</v>
      </c>
      <c r="Y1139" s="17" t="str">
        <f>IF(Table3[[#This Row],[Column11]]="yes","tags included","Auto:")</f>
        <v>Auto:</v>
      </c>
      <c r="Z11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Row],[TagOrderMethod]]="Auto:",IF(U1139&gt;0,U1139,IF(COUNTBLANK(L1139:S1139)=8,"",(IF(Table3[[#This Row],[Column11]]&lt;&gt;"no",Table3[[#This Row],[Size]]*(SUM(Table3[[#This Row],[Date 1]:[Date 8]])),"")))),""))),(Table3[[#This Row],[Bundle]])),"")</f>
        <v/>
      </c>
      <c r="AB1139" s="94" t="str">
        <f t="shared" si="18"/>
        <v/>
      </c>
      <c r="AC1139" s="75"/>
      <c r="AD1139" s="42"/>
      <c r="AE1139" s="43"/>
      <c r="AF1139" s="44"/>
      <c r="AG1139" s="134" t="s">
        <v>21</v>
      </c>
      <c r="AH1139" s="134" t="s">
        <v>21</v>
      </c>
      <c r="AI1139" s="134" t="s">
        <v>21</v>
      </c>
      <c r="AJ1139" s="134" t="s">
        <v>21</v>
      </c>
      <c r="AK1139" s="134" t="s">
        <v>5281</v>
      </c>
      <c r="AL1139" s="134" t="s">
        <v>21</v>
      </c>
      <c r="AM1139" s="134" t="b">
        <f>IF(AND(Table3[[#This Row],[Column68]]=TRUE,COUNTBLANK(Table3[[#This Row],[Date 1]:[Date 8]])=8),TRUE,FALSE)</f>
        <v>0</v>
      </c>
      <c r="AN1139" s="134" t="b">
        <f>COUNTIF(Table3[[#This Row],[512]:[51]],"yes")&gt;0</f>
        <v>0</v>
      </c>
      <c r="AO1139" s="45" t="str">
        <f>IF(Table3[[#This Row],[512]]="yes",Table3[[#This Row],[Column1]],"")</f>
        <v/>
      </c>
      <c r="AP1139" s="45" t="str">
        <f>IF(Table3[[#This Row],[250]]="yes",Table3[[#This Row],[Column1.5]],"")</f>
        <v/>
      </c>
      <c r="AQ1139" s="45" t="str">
        <f>IF(Table3[[#This Row],[288]]="yes",Table3[[#This Row],[Column2]],"")</f>
        <v/>
      </c>
      <c r="AR1139" s="45" t="str">
        <f>IF(Table3[[#This Row],[144]]="yes",Table3[[#This Row],[Column3]],"")</f>
        <v/>
      </c>
      <c r="AS1139" s="45" t="str">
        <f>IF(Table3[[#This Row],[26]]="yes",Table3[[#This Row],[Column4]],"")</f>
        <v/>
      </c>
      <c r="AT1139" s="45" t="str">
        <f>IF(Table3[[#This Row],[51]]="yes",Table3[[#This Row],[Column5]],"")</f>
        <v/>
      </c>
      <c r="AU1139" s="29" t="str">
        <f>IF(COUNTBLANK(Table3[[#This Row],[Date 1]:[Date 8]])=7,IF(Table3[[#This Row],[Column9]]&lt;&gt;"",IF(SUM(L1139:S1139)&lt;&gt;0,Table3[[#This Row],[Column9]],""),""),(SUBSTITUTE(TRIM(SUBSTITUTE(AO1139&amp;","&amp;AP1139&amp;","&amp;AQ1139&amp;","&amp;AR1139&amp;","&amp;AS1139&amp;","&amp;AT1139&amp;",",","," "))," ",", ")))</f>
        <v/>
      </c>
      <c r="AV1139" s="35" t="str">
        <f>IF(COUNTBLANK(L1139:AC1139)&lt;&gt;13,IF(Table3[[#This Row],[Comments]]="Please order in multiples of 20. Minimum order of 100.",IF(COUNTBLANK(Table3[[#This Row],[Date 1]:[Order]])=12,"",1),1),IF(OR(F1139="yes",G1139="yes",H1139="yes",I1139="yes",J1139="yes",K1139="yes"="yes"),1,""))</f>
        <v/>
      </c>
    </row>
    <row r="1140" spans="2:48" ht="36" thickBot="1" x14ac:dyDescent="0.4">
      <c r="B1140" s="164">
        <v>2700</v>
      </c>
      <c r="C1140" s="16" t="s">
        <v>3370</v>
      </c>
      <c r="D1140" s="32" t="s">
        <v>596</v>
      </c>
      <c r="E1140" s="118"/>
      <c r="F1140" s="119" t="s">
        <v>21</v>
      </c>
      <c r="G1140" s="30" t="s">
        <v>21</v>
      </c>
      <c r="H1140" s="30" t="s">
        <v>21</v>
      </c>
      <c r="I1140" s="30" t="s">
        <v>21</v>
      </c>
      <c r="J1140" s="30" t="s">
        <v>128</v>
      </c>
      <c r="K1140" s="30" t="s">
        <v>21</v>
      </c>
      <c r="L1140" s="22"/>
      <c r="M1140" s="20"/>
      <c r="N1140" s="20"/>
      <c r="O1140" s="20"/>
      <c r="P1140" s="20"/>
      <c r="Q1140" s="20"/>
      <c r="R1140" s="20"/>
      <c r="S1140" s="120"/>
      <c r="T1140" s="181" t="str">
        <f>Table3[[#This Row],[Column12]]</f>
        <v>Auto:</v>
      </c>
      <c r="U1140" s="25"/>
      <c r="V1140" s="51" t="str">
        <f>IF(Table3[[#This Row],[TagOrderMethod]]="Ratio:","plants per 1 tag",IF(Table3[[#This Row],[TagOrderMethod]]="tags included","",IF(Table3[[#This Row],[TagOrderMethod]]="Qty:","tags",IF(Table3[[#This Row],[TagOrderMethod]]="Auto:",IF(U1140&lt;&gt;"","tags","")))))</f>
        <v/>
      </c>
      <c r="W1140" s="17">
        <v>50</v>
      </c>
      <c r="X1140" s="17" t="str">
        <f>IF(ISNUMBER(SEARCH("tag",Table3[[#This Row],[Notes]])), "Yes", "No")</f>
        <v>No</v>
      </c>
      <c r="Y1140" s="17" t="str">
        <f>IF(Table3[[#This Row],[Column11]]="yes","tags included","Auto:")</f>
        <v>Auto:</v>
      </c>
      <c r="Z11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Row],[TagOrderMethod]]="Auto:",IF(U1140&gt;0,U1140,IF(COUNTBLANK(L1140:S1140)=8,"",(IF(Table3[[#This Row],[Column11]]&lt;&gt;"no",Table3[[#This Row],[Size]]*(SUM(Table3[[#This Row],[Date 1]:[Date 8]])),"")))),""))),(Table3[[#This Row],[Bundle]])),"")</f>
        <v/>
      </c>
      <c r="AB1140" s="94" t="str">
        <f t="shared" si="18"/>
        <v/>
      </c>
      <c r="AC1140" s="75"/>
      <c r="AD1140" s="42"/>
      <c r="AE1140" s="43"/>
      <c r="AF1140" s="44"/>
      <c r="AG1140" s="134" t="s">
        <v>21</v>
      </c>
      <c r="AH1140" s="134" t="s">
        <v>21</v>
      </c>
      <c r="AI1140" s="134" t="s">
        <v>21</v>
      </c>
      <c r="AJ1140" s="134" t="s">
        <v>21</v>
      </c>
      <c r="AK1140" s="134" t="s">
        <v>5282</v>
      </c>
      <c r="AL1140" s="134" t="s">
        <v>21</v>
      </c>
      <c r="AM1140" s="134" t="b">
        <f>IF(AND(Table3[[#This Row],[Column68]]=TRUE,COUNTBLANK(Table3[[#This Row],[Date 1]:[Date 8]])=8),TRUE,FALSE)</f>
        <v>0</v>
      </c>
      <c r="AN1140" s="134" t="b">
        <f>COUNTIF(Table3[[#This Row],[512]:[51]],"yes")&gt;0</f>
        <v>0</v>
      </c>
      <c r="AO1140" s="45" t="str">
        <f>IF(Table3[[#This Row],[512]]="yes",Table3[[#This Row],[Column1]],"")</f>
        <v/>
      </c>
      <c r="AP1140" s="45" t="str">
        <f>IF(Table3[[#This Row],[250]]="yes",Table3[[#This Row],[Column1.5]],"")</f>
        <v/>
      </c>
      <c r="AQ1140" s="45" t="str">
        <f>IF(Table3[[#This Row],[288]]="yes",Table3[[#This Row],[Column2]],"")</f>
        <v/>
      </c>
      <c r="AR1140" s="45" t="str">
        <f>IF(Table3[[#This Row],[144]]="yes",Table3[[#This Row],[Column3]],"")</f>
        <v/>
      </c>
      <c r="AS1140" s="45" t="str">
        <f>IF(Table3[[#This Row],[26]]="yes",Table3[[#This Row],[Column4]],"")</f>
        <v/>
      </c>
      <c r="AT1140" s="45" t="str">
        <f>IF(Table3[[#This Row],[51]]="yes",Table3[[#This Row],[Column5]],"")</f>
        <v/>
      </c>
      <c r="AU1140" s="29" t="str">
        <f>IF(COUNTBLANK(Table3[[#This Row],[Date 1]:[Date 8]])=7,IF(Table3[[#This Row],[Column9]]&lt;&gt;"",IF(SUM(L1140:S1140)&lt;&gt;0,Table3[[#This Row],[Column9]],""),""),(SUBSTITUTE(TRIM(SUBSTITUTE(AO1140&amp;","&amp;AP1140&amp;","&amp;AQ1140&amp;","&amp;AR1140&amp;","&amp;AS1140&amp;","&amp;AT1140&amp;",",","," "))," ",", ")))</f>
        <v/>
      </c>
      <c r="AV1140" s="35" t="str">
        <f>IF(COUNTBLANK(L1140:AC1140)&lt;&gt;13,IF(Table3[[#This Row],[Comments]]="Please order in multiples of 20. Minimum order of 100.",IF(COUNTBLANK(Table3[[#This Row],[Date 1]:[Order]])=12,"",1),1),IF(OR(F1140="yes",G1140="yes",H1140="yes",I1140="yes",J1140="yes",K1140="yes"="yes"),1,""))</f>
        <v/>
      </c>
    </row>
    <row r="1141" spans="2:48" ht="36" thickBot="1" x14ac:dyDescent="0.4">
      <c r="B1141" s="164">
        <v>2705</v>
      </c>
      <c r="C1141" s="16" t="s">
        <v>3370</v>
      </c>
      <c r="D1141" s="32" t="s">
        <v>597</v>
      </c>
      <c r="E1141" s="118"/>
      <c r="F1141" s="119" t="s">
        <v>21</v>
      </c>
      <c r="G1141" s="30" t="s">
        <v>21</v>
      </c>
      <c r="H1141" s="30" t="s">
        <v>21</v>
      </c>
      <c r="I1141" s="30" t="s">
        <v>21</v>
      </c>
      <c r="J1141" s="30" t="s">
        <v>128</v>
      </c>
      <c r="K1141" s="30" t="s">
        <v>21</v>
      </c>
      <c r="L1141" s="22"/>
      <c r="M1141" s="20"/>
      <c r="N1141" s="20"/>
      <c r="O1141" s="20"/>
      <c r="P1141" s="20"/>
      <c r="Q1141" s="20"/>
      <c r="R1141" s="20"/>
      <c r="S1141" s="120"/>
      <c r="T1141" s="181" t="str">
        <f>Table3[[#This Row],[Column12]]</f>
        <v>Auto:</v>
      </c>
      <c r="U1141" s="25"/>
      <c r="V1141" s="51" t="str">
        <f>IF(Table3[[#This Row],[TagOrderMethod]]="Ratio:","plants per 1 tag",IF(Table3[[#This Row],[TagOrderMethod]]="tags included","",IF(Table3[[#This Row],[TagOrderMethod]]="Qty:","tags",IF(Table3[[#This Row],[TagOrderMethod]]="Auto:",IF(U1141&lt;&gt;"","tags","")))))</f>
        <v/>
      </c>
      <c r="W1141" s="17">
        <v>50</v>
      </c>
      <c r="X1141" s="17" t="str">
        <f>IF(ISNUMBER(SEARCH("tag",Table3[[#This Row],[Notes]])), "Yes", "No")</f>
        <v>No</v>
      </c>
      <c r="Y1141" s="17" t="str">
        <f>IF(Table3[[#This Row],[Column11]]="yes","tags included","Auto:")</f>
        <v>Auto:</v>
      </c>
      <c r="Z11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Row],[TagOrderMethod]]="Auto:",IF(U1141&gt;0,U1141,IF(COUNTBLANK(L1141:S1141)=8,"",(IF(Table3[[#This Row],[Column11]]&lt;&gt;"no",Table3[[#This Row],[Size]]*(SUM(Table3[[#This Row],[Date 1]:[Date 8]])),"")))),""))),(Table3[[#This Row],[Bundle]])),"")</f>
        <v/>
      </c>
      <c r="AB1141" s="94" t="str">
        <f t="shared" si="18"/>
        <v/>
      </c>
      <c r="AC1141" s="75"/>
      <c r="AD1141" s="42"/>
      <c r="AE1141" s="43"/>
      <c r="AF1141" s="44"/>
      <c r="AG1141" s="134" t="s">
        <v>21</v>
      </c>
      <c r="AH1141" s="134" t="s">
        <v>21</v>
      </c>
      <c r="AI1141" s="134" t="s">
        <v>21</v>
      </c>
      <c r="AJ1141" s="134" t="s">
        <v>21</v>
      </c>
      <c r="AK1141" s="134" t="s">
        <v>5283</v>
      </c>
      <c r="AL1141" s="134" t="s">
        <v>21</v>
      </c>
      <c r="AM1141" s="134" t="b">
        <f>IF(AND(Table3[[#This Row],[Column68]]=TRUE,COUNTBLANK(Table3[[#This Row],[Date 1]:[Date 8]])=8),TRUE,FALSE)</f>
        <v>0</v>
      </c>
      <c r="AN1141" s="134" t="b">
        <f>COUNTIF(Table3[[#This Row],[512]:[51]],"yes")&gt;0</f>
        <v>0</v>
      </c>
      <c r="AO1141" s="45" t="str">
        <f>IF(Table3[[#This Row],[512]]="yes",Table3[[#This Row],[Column1]],"")</f>
        <v/>
      </c>
      <c r="AP1141" s="45" t="str">
        <f>IF(Table3[[#This Row],[250]]="yes",Table3[[#This Row],[Column1.5]],"")</f>
        <v/>
      </c>
      <c r="AQ1141" s="45" t="str">
        <f>IF(Table3[[#This Row],[288]]="yes",Table3[[#This Row],[Column2]],"")</f>
        <v/>
      </c>
      <c r="AR1141" s="45" t="str">
        <f>IF(Table3[[#This Row],[144]]="yes",Table3[[#This Row],[Column3]],"")</f>
        <v/>
      </c>
      <c r="AS1141" s="45" t="str">
        <f>IF(Table3[[#This Row],[26]]="yes",Table3[[#This Row],[Column4]],"")</f>
        <v/>
      </c>
      <c r="AT1141" s="45" t="str">
        <f>IF(Table3[[#This Row],[51]]="yes",Table3[[#This Row],[Column5]],"")</f>
        <v/>
      </c>
      <c r="AU1141" s="29" t="str">
        <f>IF(COUNTBLANK(Table3[[#This Row],[Date 1]:[Date 8]])=7,IF(Table3[[#This Row],[Column9]]&lt;&gt;"",IF(SUM(L1141:S1141)&lt;&gt;0,Table3[[#This Row],[Column9]],""),""),(SUBSTITUTE(TRIM(SUBSTITUTE(AO1141&amp;","&amp;AP1141&amp;","&amp;AQ1141&amp;","&amp;AR1141&amp;","&amp;AS1141&amp;","&amp;AT1141&amp;",",","," "))," ",", ")))</f>
        <v/>
      </c>
      <c r="AV1141" s="35" t="str">
        <f>IF(COUNTBLANK(L1141:AC1141)&lt;&gt;13,IF(Table3[[#This Row],[Comments]]="Please order in multiples of 20. Minimum order of 100.",IF(COUNTBLANK(Table3[[#This Row],[Date 1]:[Order]])=12,"",1),1),IF(OR(F1141="yes",G1141="yes",H1141="yes",I1141="yes",J1141="yes",K1141="yes"="yes"),1,""))</f>
        <v/>
      </c>
    </row>
    <row r="1142" spans="2:48" ht="36" thickBot="1" x14ac:dyDescent="0.4">
      <c r="B1142" s="164">
        <v>2710</v>
      </c>
      <c r="C1142" s="16" t="s">
        <v>3370</v>
      </c>
      <c r="D1142" s="32" t="s">
        <v>598</v>
      </c>
      <c r="E1142" s="118"/>
      <c r="F1142" s="119" t="s">
        <v>21</v>
      </c>
      <c r="G1142" s="30" t="s">
        <v>21</v>
      </c>
      <c r="H1142" s="30" t="s">
        <v>21</v>
      </c>
      <c r="I1142" s="30" t="s">
        <v>21</v>
      </c>
      <c r="J1142" s="30" t="s">
        <v>128</v>
      </c>
      <c r="K1142" s="30" t="s">
        <v>21</v>
      </c>
      <c r="L1142" s="22"/>
      <c r="M1142" s="20"/>
      <c r="N1142" s="20"/>
      <c r="O1142" s="20"/>
      <c r="P1142" s="20"/>
      <c r="Q1142" s="20"/>
      <c r="R1142" s="20"/>
      <c r="S1142" s="120"/>
      <c r="T1142" s="181" t="str">
        <f>Table3[[#This Row],[Column12]]</f>
        <v>Auto:</v>
      </c>
      <c r="U1142" s="25"/>
      <c r="V1142" s="51" t="str">
        <f>IF(Table3[[#This Row],[TagOrderMethod]]="Ratio:","plants per 1 tag",IF(Table3[[#This Row],[TagOrderMethod]]="tags included","",IF(Table3[[#This Row],[TagOrderMethod]]="Qty:","tags",IF(Table3[[#This Row],[TagOrderMethod]]="Auto:",IF(U1142&lt;&gt;"","tags","")))))</f>
        <v/>
      </c>
      <c r="W1142" s="17">
        <v>50</v>
      </c>
      <c r="X1142" s="17" t="str">
        <f>IF(ISNUMBER(SEARCH("tag",Table3[[#This Row],[Notes]])), "Yes", "No")</f>
        <v>No</v>
      </c>
      <c r="Y1142" s="17" t="str">
        <f>IF(Table3[[#This Row],[Column11]]="yes","tags included","Auto:")</f>
        <v>Auto:</v>
      </c>
      <c r="Z11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Row],[TagOrderMethod]]="Auto:",IF(U1142&gt;0,U1142,IF(COUNTBLANK(L1142:S1142)=8,"",(IF(Table3[[#This Row],[Column11]]&lt;&gt;"no",Table3[[#This Row],[Size]]*(SUM(Table3[[#This Row],[Date 1]:[Date 8]])),"")))),""))),(Table3[[#This Row],[Bundle]])),"")</f>
        <v/>
      </c>
      <c r="AB1142" s="94" t="str">
        <f t="shared" si="18"/>
        <v/>
      </c>
      <c r="AC1142" s="75"/>
      <c r="AD1142" s="42"/>
      <c r="AE1142" s="43"/>
      <c r="AF1142" s="44"/>
      <c r="AG1142" s="134" t="s">
        <v>21</v>
      </c>
      <c r="AH1142" s="134" t="s">
        <v>21</v>
      </c>
      <c r="AI1142" s="134" t="s">
        <v>21</v>
      </c>
      <c r="AJ1142" s="134" t="s">
        <v>21</v>
      </c>
      <c r="AK1142" s="134" t="s">
        <v>3159</v>
      </c>
      <c r="AL1142" s="134" t="s">
        <v>21</v>
      </c>
      <c r="AM1142" s="134" t="b">
        <f>IF(AND(Table3[[#This Row],[Column68]]=TRUE,COUNTBLANK(Table3[[#This Row],[Date 1]:[Date 8]])=8),TRUE,FALSE)</f>
        <v>0</v>
      </c>
      <c r="AN1142" s="134" t="b">
        <f>COUNTIF(Table3[[#This Row],[512]:[51]],"yes")&gt;0</f>
        <v>0</v>
      </c>
      <c r="AO1142" s="45" t="str">
        <f>IF(Table3[[#This Row],[512]]="yes",Table3[[#This Row],[Column1]],"")</f>
        <v/>
      </c>
      <c r="AP1142" s="45" t="str">
        <f>IF(Table3[[#This Row],[250]]="yes",Table3[[#This Row],[Column1.5]],"")</f>
        <v/>
      </c>
      <c r="AQ1142" s="45" t="str">
        <f>IF(Table3[[#This Row],[288]]="yes",Table3[[#This Row],[Column2]],"")</f>
        <v/>
      </c>
      <c r="AR1142" s="45" t="str">
        <f>IF(Table3[[#This Row],[144]]="yes",Table3[[#This Row],[Column3]],"")</f>
        <v/>
      </c>
      <c r="AS1142" s="45" t="str">
        <f>IF(Table3[[#This Row],[26]]="yes",Table3[[#This Row],[Column4]],"")</f>
        <v/>
      </c>
      <c r="AT1142" s="45" t="str">
        <f>IF(Table3[[#This Row],[51]]="yes",Table3[[#This Row],[Column5]],"")</f>
        <v/>
      </c>
      <c r="AU1142" s="29" t="str">
        <f>IF(COUNTBLANK(Table3[[#This Row],[Date 1]:[Date 8]])=7,IF(Table3[[#This Row],[Column9]]&lt;&gt;"",IF(SUM(L1142:S1142)&lt;&gt;0,Table3[[#This Row],[Column9]],""),""),(SUBSTITUTE(TRIM(SUBSTITUTE(AO1142&amp;","&amp;AP1142&amp;","&amp;AQ1142&amp;","&amp;AR1142&amp;","&amp;AS1142&amp;","&amp;AT1142&amp;",",","," "))," ",", ")))</f>
        <v/>
      </c>
      <c r="AV1142" s="35" t="str">
        <f>IF(COUNTBLANK(L1142:AC1142)&lt;&gt;13,IF(Table3[[#This Row],[Comments]]="Please order in multiples of 20. Minimum order of 100.",IF(COUNTBLANK(Table3[[#This Row],[Date 1]:[Order]])=12,"",1),1),IF(OR(F1142="yes",G1142="yes",H1142="yes",I1142="yes",J1142="yes",K1142="yes"="yes"),1,""))</f>
        <v/>
      </c>
    </row>
    <row r="1143" spans="2:48" ht="36" thickBot="1" x14ac:dyDescent="0.4">
      <c r="B1143" s="164">
        <v>2715</v>
      </c>
      <c r="C1143" s="16" t="s">
        <v>3370</v>
      </c>
      <c r="D1143" s="32" t="s">
        <v>1659</v>
      </c>
      <c r="E1143" s="118"/>
      <c r="F1143" s="119" t="s">
        <v>21</v>
      </c>
      <c r="G1143" s="30" t="s">
        <v>21</v>
      </c>
      <c r="H1143" s="30" t="s">
        <v>21</v>
      </c>
      <c r="I1143" s="30" t="s">
        <v>21</v>
      </c>
      <c r="J1143" s="30" t="s">
        <v>128</v>
      </c>
      <c r="K1143" s="30" t="s">
        <v>21</v>
      </c>
      <c r="L1143" s="22"/>
      <c r="M1143" s="20"/>
      <c r="N1143" s="20"/>
      <c r="O1143" s="20"/>
      <c r="P1143" s="20"/>
      <c r="Q1143" s="20"/>
      <c r="R1143" s="20"/>
      <c r="S1143" s="120"/>
      <c r="T1143" s="181" t="str">
        <f>Table3[[#This Row],[Column12]]</f>
        <v>Auto:</v>
      </c>
      <c r="U1143" s="25"/>
      <c r="V1143" s="51" t="str">
        <f>IF(Table3[[#This Row],[TagOrderMethod]]="Ratio:","plants per 1 tag",IF(Table3[[#This Row],[TagOrderMethod]]="tags included","",IF(Table3[[#This Row],[TagOrderMethod]]="Qty:","tags",IF(Table3[[#This Row],[TagOrderMethod]]="Auto:",IF(U1143&lt;&gt;"","tags","")))))</f>
        <v/>
      </c>
      <c r="W1143" s="17">
        <v>50</v>
      </c>
      <c r="X1143" s="17" t="str">
        <f>IF(ISNUMBER(SEARCH("tag",Table3[[#This Row],[Notes]])), "Yes", "No")</f>
        <v>No</v>
      </c>
      <c r="Y1143" s="17" t="str">
        <f>IF(Table3[[#This Row],[Column11]]="yes","tags included","Auto:")</f>
        <v>Auto:</v>
      </c>
      <c r="Z11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Row],[TagOrderMethod]]="Auto:",IF(U1143&gt;0,U1143,IF(COUNTBLANK(L1143:S1143)=8,"",(IF(Table3[[#This Row],[Column11]]&lt;&gt;"no",Table3[[#This Row],[Size]]*(SUM(Table3[[#This Row],[Date 1]:[Date 8]])),"")))),""))),(Table3[[#This Row],[Bundle]])),"")</f>
        <v/>
      </c>
      <c r="AB1143" s="94" t="str">
        <f t="shared" si="18"/>
        <v/>
      </c>
      <c r="AC1143" s="75"/>
      <c r="AD1143" s="42"/>
      <c r="AE1143" s="43"/>
      <c r="AF1143" s="44"/>
      <c r="AG1143" s="134" t="s">
        <v>21</v>
      </c>
      <c r="AH1143" s="134" t="s">
        <v>21</v>
      </c>
      <c r="AI1143" s="134" t="s">
        <v>21</v>
      </c>
      <c r="AJ1143" s="134" t="s">
        <v>21</v>
      </c>
      <c r="AK1143" s="134" t="s">
        <v>3160</v>
      </c>
      <c r="AL1143" s="134" t="s">
        <v>21</v>
      </c>
      <c r="AM1143" s="134" t="b">
        <f>IF(AND(Table3[[#This Row],[Column68]]=TRUE,COUNTBLANK(Table3[[#This Row],[Date 1]:[Date 8]])=8),TRUE,FALSE)</f>
        <v>0</v>
      </c>
      <c r="AN1143" s="134" t="b">
        <f>COUNTIF(Table3[[#This Row],[512]:[51]],"yes")&gt;0</f>
        <v>0</v>
      </c>
      <c r="AO1143" s="45" t="str">
        <f>IF(Table3[[#This Row],[512]]="yes",Table3[[#This Row],[Column1]],"")</f>
        <v/>
      </c>
      <c r="AP1143" s="45" t="str">
        <f>IF(Table3[[#This Row],[250]]="yes",Table3[[#This Row],[Column1.5]],"")</f>
        <v/>
      </c>
      <c r="AQ1143" s="45" t="str">
        <f>IF(Table3[[#This Row],[288]]="yes",Table3[[#This Row],[Column2]],"")</f>
        <v/>
      </c>
      <c r="AR1143" s="45" t="str">
        <f>IF(Table3[[#This Row],[144]]="yes",Table3[[#This Row],[Column3]],"")</f>
        <v/>
      </c>
      <c r="AS1143" s="45" t="str">
        <f>IF(Table3[[#This Row],[26]]="yes",Table3[[#This Row],[Column4]],"")</f>
        <v/>
      </c>
      <c r="AT1143" s="45" t="str">
        <f>IF(Table3[[#This Row],[51]]="yes",Table3[[#This Row],[Column5]],"")</f>
        <v/>
      </c>
      <c r="AU1143" s="29" t="str">
        <f>IF(COUNTBLANK(Table3[[#This Row],[Date 1]:[Date 8]])=7,IF(Table3[[#This Row],[Column9]]&lt;&gt;"",IF(SUM(L1143:S1143)&lt;&gt;0,Table3[[#This Row],[Column9]],""),""),(SUBSTITUTE(TRIM(SUBSTITUTE(AO1143&amp;","&amp;AP1143&amp;","&amp;AQ1143&amp;","&amp;AR1143&amp;","&amp;AS1143&amp;","&amp;AT1143&amp;",",","," "))," ",", ")))</f>
        <v/>
      </c>
      <c r="AV1143" s="35" t="str">
        <f>IF(COUNTBLANK(L1143:AC1143)&lt;&gt;13,IF(Table3[[#This Row],[Comments]]="Please order in multiples of 20. Minimum order of 100.",IF(COUNTBLANK(Table3[[#This Row],[Date 1]:[Order]])=12,"",1),1),IF(OR(F1143="yes",G1143="yes",H1143="yes",I1143="yes",J1143="yes",K1143="yes"="yes"),1,""))</f>
        <v/>
      </c>
    </row>
    <row r="1144" spans="2:48" ht="36" thickBot="1" x14ac:dyDescent="0.4">
      <c r="B1144" s="164">
        <v>2720</v>
      </c>
      <c r="C1144" s="16" t="s">
        <v>3370</v>
      </c>
      <c r="D1144" s="32" t="s">
        <v>1660</v>
      </c>
      <c r="E1144" s="118"/>
      <c r="F1144" s="119" t="s">
        <v>21</v>
      </c>
      <c r="G1144" s="30" t="s">
        <v>21</v>
      </c>
      <c r="H1144" s="30" t="s">
        <v>21</v>
      </c>
      <c r="I1144" s="30" t="s">
        <v>21</v>
      </c>
      <c r="J1144" s="30" t="s">
        <v>128</v>
      </c>
      <c r="K1144" s="30" t="s">
        <v>21</v>
      </c>
      <c r="L1144" s="22"/>
      <c r="M1144" s="20"/>
      <c r="N1144" s="20"/>
      <c r="O1144" s="20"/>
      <c r="P1144" s="20"/>
      <c r="Q1144" s="20"/>
      <c r="R1144" s="20"/>
      <c r="S1144" s="120"/>
      <c r="T1144" s="181" t="str">
        <f>Table3[[#This Row],[Column12]]</f>
        <v>Auto:</v>
      </c>
      <c r="U1144" s="25"/>
      <c r="V1144" s="51" t="str">
        <f>IF(Table3[[#This Row],[TagOrderMethod]]="Ratio:","plants per 1 tag",IF(Table3[[#This Row],[TagOrderMethod]]="tags included","",IF(Table3[[#This Row],[TagOrderMethod]]="Qty:","tags",IF(Table3[[#This Row],[TagOrderMethod]]="Auto:",IF(U1144&lt;&gt;"","tags","")))))</f>
        <v/>
      </c>
      <c r="W1144" s="17">
        <v>50</v>
      </c>
      <c r="X1144" s="17" t="str">
        <f>IF(ISNUMBER(SEARCH("tag",Table3[[#This Row],[Notes]])), "Yes", "No")</f>
        <v>No</v>
      </c>
      <c r="Y1144" s="17" t="str">
        <f>IF(Table3[[#This Row],[Column11]]="yes","tags included","Auto:")</f>
        <v>Auto:</v>
      </c>
      <c r="Z11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Row],[TagOrderMethod]]="Auto:",IF(U1144&gt;0,U1144,IF(COUNTBLANK(L1144:S1144)=8,"",(IF(Table3[[#This Row],[Column11]]&lt;&gt;"no",Table3[[#This Row],[Size]]*(SUM(Table3[[#This Row],[Date 1]:[Date 8]])),"")))),""))),(Table3[[#This Row],[Bundle]])),"")</f>
        <v/>
      </c>
      <c r="AB1144" s="94" t="str">
        <f t="shared" si="18"/>
        <v/>
      </c>
      <c r="AC1144" s="75"/>
      <c r="AD1144" s="42"/>
      <c r="AE1144" s="43"/>
      <c r="AF1144" s="44"/>
      <c r="AG1144" s="134" t="s">
        <v>21</v>
      </c>
      <c r="AH1144" s="134" t="s">
        <v>21</v>
      </c>
      <c r="AI1144" s="134" t="s">
        <v>21</v>
      </c>
      <c r="AJ1144" s="134" t="s">
        <v>21</v>
      </c>
      <c r="AK1144" s="134" t="s">
        <v>5284</v>
      </c>
      <c r="AL1144" s="134" t="s">
        <v>21</v>
      </c>
      <c r="AM1144" s="134" t="b">
        <f>IF(AND(Table3[[#This Row],[Column68]]=TRUE,COUNTBLANK(Table3[[#This Row],[Date 1]:[Date 8]])=8),TRUE,FALSE)</f>
        <v>0</v>
      </c>
      <c r="AN1144" s="134" t="b">
        <f>COUNTIF(Table3[[#This Row],[512]:[51]],"yes")&gt;0</f>
        <v>0</v>
      </c>
      <c r="AO1144" s="45" t="str">
        <f>IF(Table3[[#This Row],[512]]="yes",Table3[[#This Row],[Column1]],"")</f>
        <v/>
      </c>
      <c r="AP1144" s="45" t="str">
        <f>IF(Table3[[#This Row],[250]]="yes",Table3[[#This Row],[Column1.5]],"")</f>
        <v/>
      </c>
      <c r="AQ1144" s="45" t="str">
        <f>IF(Table3[[#This Row],[288]]="yes",Table3[[#This Row],[Column2]],"")</f>
        <v/>
      </c>
      <c r="AR1144" s="45" t="str">
        <f>IF(Table3[[#This Row],[144]]="yes",Table3[[#This Row],[Column3]],"")</f>
        <v/>
      </c>
      <c r="AS1144" s="45" t="str">
        <f>IF(Table3[[#This Row],[26]]="yes",Table3[[#This Row],[Column4]],"")</f>
        <v/>
      </c>
      <c r="AT1144" s="45" t="str">
        <f>IF(Table3[[#This Row],[51]]="yes",Table3[[#This Row],[Column5]],"")</f>
        <v/>
      </c>
      <c r="AU1144" s="29" t="str">
        <f>IF(COUNTBLANK(Table3[[#This Row],[Date 1]:[Date 8]])=7,IF(Table3[[#This Row],[Column9]]&lt;&gt;"",IF(SUM(L1144:S1144)&lt;&gt;0,Table3[[#This Row],[Column9]],""),""),(SUBSTITUTE(TRIM(SUBSTITUTE(AO1144&amp;","&amp;AP1144&amp;","&amp;AQ1144&amp;","&amp;AR1144&amp;","&amp;AS1144&amp;","&amp;AT1144&amp;",",","," "))," ",", ")))</f>
        <v/>
      </c>
      <c r="AV1144" s="35" t="str">
        <f>IF(COUNTBLANK(L1144:AC1144)&lt;&gt;13,IF(Table3[[#This Row],[Comments]]="Please order in multiples of 20. Minimum order of 100.",IF(COUNTBLANK(Table3[[#This Row],[Date 1]:[Order]])=12,"",1),1),IF(OR(F1144="yes",G1144="yes",H1144="yes",I1144="yes",J1144="yes",K1144="yes"="yes"),1,""))</f>
        <v/>
      </c>
    </row>
    <row r="1145" spans="2:48" ht="36" thickBot="1" x14ac:dyDescent="0.4">
      <c r="B1145" s="164">
        <v>2725</v>
      </c>
      <c r="C1145" s="16" t="s">
        <v>3370</v>
      </c>
      <c r="D1145" s="32" t="s">
        <v>1661</v>
      </c>
      <c r="E1145" s="118"/>
      <c r="F1145" s="119" t="s">
        <v>21</v>
      </c>
      <c r="G1145" s="30" t="s">
        <v>21</v>
      </c>
      <c r="H1145" s="30" t="s">
        <v>21</v>
      </c>
      <c r="I1145" s="30" t="s">
        <v>21</v>
      </c>
      <c r="J1145" s="30" t="s">
        <v>128</v>
      </c>
      <c r="K1145" s="30" t="s">
        <v>21</v>
      </c>
      <c r="L1145" s="22"/>
      <c r="M1145" s="20"/>
      <c r="N1145" s="20"/>
      <c r="O1145" s="20"/>
      <c r="P1145" s="20"/>
      <c r="Q1145" s="20"/>
      <c r="R1145" s="20"/>
      <c r="S1145" s="120"/>
      <c r="T1145" s="181" t="str">
        <f>Table3[[#This Row],[Column12]]</f>
        <v>Auto:</v>
      </c>
      <c r="U1145" s="25"/>
      <c r="V1145" s="51" t="str">
        <f>IF(Table3[[#This Row],[TagOrderMethod]]="Ratio:","plants per 1 tag",IF(Table3[[#This Row],[TagOrderMethod]]="tags included","",IF(Table3[[#This Row],[TagOrderMethod]]="Qty:","tags",IF(Table3[[#This Row],[TagOrderMethod]]="Auto:",IF(U1145&lt;&gt;"","tags","")))))</f>
        <v/>
      </c>
      <c r="W1145" s="17">
        <v>50</v>
      </c>
      <c r="X1145" s="17" t="str">
        <f>IF(ISNUMBER(SEARCH("tag",Table3[[#This Row],[Notes]])), "Yes", "No")</f>
        <v>No</v>
      </c>
      <c r="Y1145" s="17" t="str">
        <f>IF(Table3[[#This Row],[Column11]]="yes","tags included","Auto:")</f>
        <v>Auto:</v>
      </c>
      <c r="Z11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Row],[TagOrderMethod]]="Auto:",IF(U1145&gt;0,U1145,IF(COUNTBLANK(L1145:S1145)=8,"",(IF(Table3[[#This Row],[Column11]]&lt;&gt;"no",Table3[[#This Row],[Size]]*(SUM(Table3[[#This Row],[Date 1]:[Date 8]])),"")))),""))),(Table3[[#This Row],[Bundle]])),"")</f>
        <v/>
      </c>
      <c r="AB1145" s="94" t="str">
        <f t="shared" si="18"/>
        <v/>
      </c>
      <c r="AC1145" s="75"/>
      <c r="AD1145" s="42"/>
      <c r="AE1145" s="43"/>
      <c r="AF1145" s="44"/>
      <c r="AG1145" s="134" t="s">
        <v>21</v>
      </c>
      <c r="AH1145" s="134" t="s">
        <v>21</v>
      </c>
      <c r="AI1145" s="134" t="s">
        <v>21</v>
      </c>
      <c r="AJ1145" s="134" t="s">
        <v>21</v>
      </c>
      <c r="AK1145" s="134" t="s">
        <v>5285</v>
      </c>
      <c r="AL1145" s="134" t="s">
        <v>21</v>
      </c>
      <c r="AM1145" s="134" t="b">
        <f>IF(AND(Table3[[#This Row],[Column68]]=TRUE,COUNTBLANK(Table3[[#This Row],[Date 1]:[Date 8]])=8),TRUE,FALSE)</f>
        <v>0</v>
      </c>
      <c r="AN1145" s="134" t="b">
        <f>COUNTIF(Table3[[#This Row],[512]:[51]],"yes")&gt;0</f>
        <v>0</v>
      </c>
      <c r="AO1145" s="45" t="str">
        <f>IF(Table3[[#This Row],[512]]="yes",Table3[[#This Row],[Column1]],"")</f>
        <v/>
      </c>
      <c r="AP1145" s="45" t="str">
        <f>IF(Table3[[#This Row],[250]]="yes",Table3[[#This Row],[Column1.5]],"")</f>
        <v/>
      </c>
      <c r="AQ1145" s="45" t="str">
        <f>IF(Table3[[#This Row],[288]]="yes",Table3[[#This Row],[Column2]],"")</f>
        <v/>
      </c>
      <c r="AR1145" s="45" t="str">
        <f>IF(Table3[[#This Row],[144]]="yes",Table3[[#This Row],[Column3]],"")</f>
        <v/>
      </c>
      <c r="AS1145" s="45" t="str">
        <f>IF(Table3[[#This Row],[26]]="yes",Table3[[#This Row],[Column4]],"")</f>
        <v/>
      </c>
      <c r="AT1145" s="45" t="str">
        <f>IF(Table3[[#This Row],[51]]="yes",Table3[[#This Row],[Column5]],"")</f>
        <v/>
      </c>
      <c r="AU1145" s="29" t="str">
        <f>IF(COUNTBLANK(Table3[[#This Row],[Date 1]:[Date 8]])=7,IF(Table3[[#This Row],[Column9]]&lt;&gt;"",IF(SUM(L1145:S1145)&lt;&gt;0,Table3[[#This Row],[Column9]],""),""),(SUBSTITUTE(TRIM(SUBSTITUTE(AO1145&amp;","&amp;AP1145&amp;","&amp;AQ1145&amp;","&amp;AR1145&amp;","&amp;AS1145&amp;","&amp;AT1145&amp;",",","," "))," ",", ")))</f>
        <v/>
      </c>
      <c r="AV1145" s="35" t="str">
        <f>IF(COUNTBLANK(L1145:AC1145)&lt;&gt;13,IF(Table3[[#This Row],[Comments]]="Please order in multiples of 20. Minimum order of 100.",IF(COUNTBLANK(Table3[[#This Row],[Date 1]:[Order]])=12,"",1),1),IF(OR(F1145="yes",G1145="yes",H1145="yes",I1145="yes",J1145="yes",K1145="yes"="yes"),1,""))</f>
        <v/>
      </c>
    </row>
    <row r="1146" spans="2:48" ht="36" thickBot="1" x14ac:dyDescent="0.4">
      <c r="B1146" s="164">
        <v>2730</v>
      </c>
      <c r="C1146" s="16" t="s">
        <v>3370</v>
      </c>
      <c r="D1146" s="32" t="s">
        <v>1662</v>
      </c>
      <c r="E1146" s="118"/>
      <c r="F1146" s="119" t="s">
        <v>21</v>
      </c>
      <c r="G1146" s="30" t="s">
        <v>21</v>
      </c>
      <c r="H1146" s="30" t="s">
        <v>21</v>
      </c>
      <c r="I1146" s="30" t="s">
        <v>21</v>
      </c>
      <c r="J1146" s="30" t="s">
        <v>128</v>
      </c>
      <c r="K1146" s="30" t="s">
        <v>21</v>
      </c>
      <c r="L1146" s="22"/>
      <c r="M1146" s="20"/>
      <c r="N1146" s="20"/>
      <c r="O1146" s="20"/>
      <c r="P1146" s="20"/>
      <c r="Q1146" s="20"/>
      <c r="R1146" s="20"/>
      <c r="S1146" s="120"/>
      <c r="T1146" s="181" t="str">
        <f>Table3[[#This Row],[Column12]]</f>
        <v>Auto:</v>
      </c>
      <c r="U1146" s="25"/>
      <c r="V1146" s="51" t="str">
        <f>IF(Table3[[#This Row],[TagOrderMethod]]="Ratio:","plants per 1 tag",IF(Table3[[#This Row],[TagOrderMethod]]="tags included","",IF(Table3[[#This Row],[TagOrderMethod]]="Qty:","tags",IF(Table3[[#This Row],[TagOrderMethod]]="Auto:",IF(U1146&lt;&gt;"","tags","")))))</f>
        <v/>
      </c>
      <c r="W1146" s="17">
        <v>50</v>
      </c>
      <c r="X1146" s="17" t="str">
        <f>IF(ISNUMBER(SEARCH("tag",Table3[[#This Row],[Notes]])), "Yes", "No")</f>
        <v>No</v>
      </c>
      <c r="Y1146" s="17" t="str">
        <f>IF(Table3[[#This Row],[Column11]]="yes","tags included","Auto:")</f>
        <v>Auto:</v>
      </c>
      <c r="Z11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Row],[TagOrderMethod]]="Auto:",IF(U1146&gt;0,U1146,IF(COUNTBLANK(L1146:S1146)=8,"",(IF(Table3[[#This Row],[Column11]]&lt;&gt;"no",Table3[[#This Row],[Size]]*(SUM(Table3[[#This Row],[Date 1]:[Date 8]])),"")))),""))),(Table3[[#This Row],[Bundle]])),"")</f>
        <v/>
      </c>
      <c r="AB1146" s="94" t="str">
        <f t="shared" si="18"/>
        <v/>
      </c>
      <c r="AC1146" s="75"/>
      <c r="AD1146" s="42"/>
      <c r="AE1146" s="43"/>
      <c r="AF1146" s="44"/>
      <c r="AG1146" s="134" t="s">
        <v>21</v>
      </c>
      <c r="AH1146" s="134" t="s">
        <v>21</v>
      </c>
      <c r="AI1146" s="134" t="s">
        <v>21</v>
      </c>
      <c r="AJ1146" s="134" t="s">
        <v>21</v>
      </c>
      <c r="AK1146" s="134" t="s">
        <v>5286</v>
      </c>
      <c r="AL1146" s="134" t="s">
        <v>21</v>
      </c>
      <c r="AM1146" s="134" t="b">
        <f>IF(AND(Table3[[#This Row],[Column68]]=TRUE,COUNTBLANK(Table3[[#This Row],[Date 1]:[Date 8]])=8),TRUE,FALSE)</f>
        <v>0</v>
      </c>
      <c r="AN1146" s="134" t="b">
        <f>COUNTIF(Table3[[#This Row],[512]:[51]],"yes")&gt;0</f>
        <v>0</v>
      </c>
      <c r="AO1146" s="45" t="str">
        <f>IF(Table3[[#This Row],[512]]="yes",Table3[[#This Row],[Column1]],"")</f>
        <v/>
      </c>
      <c r="AP1146" s="45" t="str">
        <f>IF(Table3[[#This Row],[250]]="yes",Table3[[#This Row],[Column1.5]],"")</f>
        <v/>
      </c>
      <c r="AQ1146" s="45" t="str">
        <f>IF(Table3[[#This Row],[288]]="yes",Table3[[#This Row],[Column2]],"")</f>
        <v/>
      </c>
      <c r="AR1146" s="45" t="str">
        <f>IF(Table3[[#This Row],[144]]="yes",Table3[[#This Row],[Column3]],"")</f>
        <v/>
      </c>
      <c r="AS1146" s="45" t="str">
        <f>IF(Table3[[#This Row],[26]]="yes",Table3[[#This Row],[Column4]],"")</f>
        <v/>
      </c>
      <c r="AT1146" s="45" t="str">
        <f>IF(Table3[[#This Row],[51]]="yes",Table3[[#This Row],[Column5]],"")</f>
        <v/>
      </c>
      <c r="AU1146" s="29" t="str">
        <f>IF(COUNTBLANK(Table3[[#This Row],[Date 1]:[Date 8]])=7,IF(Table3[[#This Row],[Column9]]&lt;&gt;"",IF(SUM(L1146:S1146)&lt;&gt;0,Table3[[#This Row],[Column9]],""),""),(SUBSTITUTE(TRIM(SUBSTITUTE(AO1146&amp;","&amp;AP1146&amp;","&amp;AQ1146&amp;","&amp;AR1146&amp;","&amp;AS1146&amp;","&amp;AT1146&amp;",",","," "))," ",", ")))</f>
        <v/>
      </c>
      <c r="AV1146" s="35" t="str">
        <f>IF(COUNTBLANK(L1146:AC1146)&lt;&gt;13,IF(Table3[[#This Row],[Comments]]="Please order in multiples of 20. Minimum order of 100.",IF(COUNTBLANK(Table3[[#This Row],[Date 1]:[Order]])=12,"",1),1),IF(OR(F1146="yes",G1146="yes",H1146="yes",I1146="yes",J1146="yes",K1146="yes"="yes"),1,""))</f>
        <v/>
      </c>
    </row>
    <row r="1147" spans="2:48" ht="36" thickBot="1" x14ac:dyDescent="0.4">
      <c r="B1147" s="164">
        <v>2735</v>
      </c>
      <c r="C1147" s="16" t="s">
        <v>3370</v>
      </c>
      <c r="D1147" s="32" t="s">
        <v>1663</v>
      </c>
      <c r="E1147" s="118"/>
      <c r="F1147" s="119" t="s">
        <v>21</v>
      </c>
      <c r="G1147" s="30" t="s">
        <v>21</v>
      </c>
      <c r="H1147" s="30" t="s">
        <v>21</v>
      </c>
      <c r="I1147" s="30" t="s">
        <v>21</v>
      </c>
      <c r="J1147" s="30" t="s">
        <v>128</v>
      </c>
      <c r="K1147" s="30" t="s">
        <v>21</v>
      </c>
      <c r="L1147" s="22"/>
      <c r="M1147" s="20"/>
      <c r="N1147" s="20"/>
      <c r="O1147" s="20"/>
      <c r="P1147" s="20"/>
      <c r="Q1147" s="20"/>
      <c r="R1147" s="20"/>
      <c r="S1147" s="120"/>
      <c r="T1147" s="181" t="str">
        <f>Table3[[#This Row],[Column12]]</f>
        <v>Auto:</v>
      </c>
      <c r="U1147" s="25"/>
      <c r="V1147" s="51" t="str">
        <f>IF(Table3[[#This Row],[TagOrderMethod]]="Ratio:","plants per 1 tag",IF(Table3[[#This Row],[TagOrderMethod]]="tags included","",IF(Table3[[#This Row],[TagOrderMethod]]="Qty:","tags",IF(Table3[[#This Row],[TagOrderMethod]]="Auto:",IF(U1147&lt;&gt;"","tags","")))))</f>
        <v/>
      </c>
      <c r="W1147" s="17">
        <v>50</v>
      </c>
      <c r="X1147" s="17" t="str">
        <f>IF(ISNUMBER(SEARCH("tag",Table3[[#This Row],[Notes]])), "Yes", "No")</f>
        <v>No</v>
      </c>
      <c r="Y1147" s="17" t="str">
        <f>IF(Table3[[#This Row],[Column11]]="yes","tags included","Auto:")</f>
        <v>Auto:</v>
      </c>
      <c r="Z11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Row],[TagOrderMethod]]="Auto:",IF(U1147&gt;0,U1147,IF(COUNTBLANK(L1147:S1147)=8,"",(IF(Table3[[#This Row],[Column11]]&lt;&gt;"no",Table3[[#This Row],[Size]]*(SUM(Table3[[#This Row],[Date 1]:[Date 8]])),"")))),""))),(Table3[[#This Row],[Bundle]])),"")</f>
        <v/>
      </c>
      <c r="AB1147" s="94" t="str">
        <f t="shared" si="18"/>
        <v/>
      </c>
      <c r="AC1147" s="75"/>
      <c r="AD1147" s="42"/>
      <c r="AE1147" s="43"/>
      <c r="AF1147" s="44"/>
      <c r="AG1147" s="134" t="s">
        <v>21</v>
      </c>
      <c r="AH1147" s="134" t="s">
        <v>21</v>
      </c>
      <c r="AI1147" s="134" t="s">
        <v>21</v>
      </c>
      <c r="AJ1147" s="134" t="s">
        <v>21</v>
      </c>
      <c r="AK1147" s="134" t="s">
        <v>5287</v>
      </c>
      <c r="AL1147" s="134" t="s">
        <v>21</v>
      </c>
      <c r="AM1147" s="134" t="b">
        <f>IF(AND(Table3[[#This Row],[Column68]]=TRUE,COUNTBLANK(Table3[[#This Row],[Date 1]:[Date 8]])=8),TRUE,FALSE)</f>
        <v>0</v>
      </c>
      <c r="AN1147" s="134" t="b">
        <f>COUNTIF(Table3[[#This Row],[512]:[51]],"yes")&gt;0</f>
        <v>0</v>
      </c>
      <c r="AO1147" s="45" t="str">
        <f>IF(Table3[[#This Row],[512]]="yes",Table3[[#This Row],[Column1]],"")</f>
        <v/>
      </c>
      <c r="AP1147" s="45" t="str">
        <f>IF(Table3[[#This Row],[250]]="yes",Table3[[#This Row],[Column1.5]],"")</f>
        <v/>
      </c>
      <c r="AQ1147" s="45" t="str">
        <f>IF(Table3[[#This Row],[288]]="yes",Table3[[#This Row],[Column2]],"")</f>
        <v/>
      </c>
      <c r="AR1147" s="45" t="str">
        <f>IF(Table3[[#This Row],[144]]="yes",Table3[[#This Row],[Column3]],"")</f>
        <v/>
      </c>
      <c r="AS1147" s="45" t="str">
        <f>IF(Table3[[#This Row],[26]]="yes",Table3[[#This Row],[Column4]],"")</f>
        <v/>
      </c>
      <c r="AT1147" s="45" t="str">
        <f>IF(Table3[[#This Row],[51]]="yes",Table3[[#This Row],[Column5]],"")</f>
        <v/>
      </c>
      <c r="AU1147" s="29" t="str">
        <f>IF(COUNTBLANK(Table3[[#This Row],[Date 1]:[Date 8]])=7,IF(Table3[[#This Row],[Column9]]&lt;&gt;"",IF(SUM(L1147:S1147)&lt;&gt;0,Table3[[#This Row],[Column9]],""),""),(SUBSTITUTE(TRIM(SUBSTITUTE(AO1147&amp;","&amp;AP1147&amp;","&amp;AQ1147&amp;","&amp;AR1147&amp;","&amp;AS1147&amp;","&amp;AT1147&amp;",",","," "))," ",", ")))</f>
        <v/>
      </c>
      <c r="AV1147" s="35" t="str">
        <f>IF(COUNTBLANK(L1147:AC1147)&lt;&gt;13,IF(Table3[[#This Row],[Comments]]="Please order in multiples of 20. Minimum order of 100.",IF(COUNTBLANK(Table3[[#This Row],[Date 1]:[Order]])=12,"",1),1),IF(OR(F1147="yes",G1147="yes",H1147="yes",I1147="yes",J1147="yes",K1147="yes"="yes"),1,""))</f>
        <v/>
      </c>
    </row>
    <row r="1148" spans="2:48" ht="36" thickBot="1" x14ac:dyDescent="0.4">
      <c r="B1148" s="164">
        <v>2740</v>
      </c>
      <c r="C1148" s="16" t="s">
        <v>3370</v>
      </c>
      <c r="D1148" s="32" t="s">
        <v>1664</v>
      </c>
      <c r="E1148" s="118"/>
      <c r="F1148" s="119" t="s">
        <v>21</v>
      </c>
      <c r="G1148" s="30" t="s">
        <v>21</v>
      </c>
      <c r="H1148" s="30" t="s">
        <v>21</v>
      </c>
      <c r="I1148" s="30" t="s">
        <v>21</v>
      </c>
      <c r="J1148" s="30" t="s">
        <v>128</v>
      </c>
      <c r="K1148" s="30" t="s">
        <v>21</v>
      </c>
      <c r="L1148" s="22"/>
      <c r="M1148" s="20"/>
      <c r="N1148" s="20"/>
      <c r="O1148" s="20"/>
      <c r="P1148" s="20"/>
      <c r="Q1148" s="20"/>
      <c r="R1148" s="20"/>
      <c r="S1148" s="120"/>
      <c r="T1148" s="181" t="str">
        <f>Table3[[#This Row],[Column12]]</f>
        <v>Auto:</v>
      </c>
      <c r="U1148" s="25"/>
      <c r="V1148" s="51" t="str">
        <f>IF(Table3[[#This Row],[TagOrderMethod]]="Ratio:","plants per 1 tag",IF(Table3[[#This Row],[TagOrderMethod]]="tags included","",IF(Table3[[#This Row],[TagOrderMethod]]="Qty:","tags",IF(Table3[[#This Row],[TagOrderMethod]]="Auto:",IF(U1148&lt;&gt;"","tags","")))))</f>
        <v/>
      </c>
      <c r="W1148" s="17">
        <v>50</v>
      </c>
      <c r="X1148" s="17" t="str">
        <f>IF(ISNUMBER(SEARCH("tag",Table3[[#This Row],[Notes]])), "Yes", "No")</f>
        <v>No</v>
      </c>
      <c r="Y1148" s="17" t="str">
        <f>IF(Table3[[#This Row],[Column11]]="yes","tags included","Auto:")</f>
        <v>Auto:</v>
      </c>
      <c r="Z11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Row],[TagOrderMethod]]="Auto:",IF(U1148&gt;0,U1148,IF(COUNTBLANK(L1148:S1148)=8,"",(IF(Table3[[#This Row],[Column11]]&lt;&gt;"no",Table3[[#This Row],[Size]]*(SUM(Table3[[#This Row],[Date 1]:[Date 8]])),"")))),""))),(Table3[[#This Row],[Bundle]])),"")</f>
        <v/>
      </c>
      <c r="AB1148" s="94" t="str">
        <f t="shared" si="18"/>
        <v/>
      </c>
      <c r="AC1148" s="75"/>
      <c r="AD1148" s="42"/>
      <c r="AE1148" s="43"/>
      <c r="AF1148" s="44"/>
      <c r="AG1148" s="134" t="s">
        <v>21</v>
      </c>
      <c r="AH1148" s="134" t="s">
        <v>21</v>
      </c>
      <c r="AI1148" s="134" t="s">
        <v>21</v>
      </c>
      <c r="AJ1148" s="134" t="s">
        <v>21</v>
      </c>
      <c r="AK1148" s="134" t="s">
        <v>3161</v>
      </c>
      <c r="AL1148" s="134" t="s">
        <v>21</v>
      </c>
      <c r="AM1148" s="134" t="b">
        <f>IF(AND(Table3[[#This Row],[Column68]]=TRUE,COUNTBLANK(Table3[[#This Row],[Date 1]:[Date 8]])=8),TRUE,FALSE)</f>
        <v>0</v>
      </c>
      <c r="AN1148" s="134" t="b">
        <f>COUNTIF(Table3[[#This Row],[512]:[51]],"yes")&gt;0</f>
        <v>0</v>
      </c>
      <c r="AO1148" s="45" t="str">
        <f>IF(Table3[[#This Row],[512]]="yes",Table3[[#This Row],[Column1]],"")</f>
        <v/>
      </c>
      <c r="AP1148" s="45" t="str">
        <f>IF(Table3[[#This Row],[250]]="yes",Table3[[#This Row],[Column1.5]],"")</f>
        <v/>
      </c>
      <c r="AQ1148" s="45" t="str">
        <f>IF(Table3[[#This Row],[288]]="yes",Table3[[#This Row],[Column2]],"")</f>
        <v/>
      </c>
      <c r="AR1148" s="45" t="str">
        <f>IF(Table3[[#This Row],[144]]="yes",Table3[[#This Row],[Column3]],"")</f>
        <v/>
      </c>
      <c r="AS1148" s="45" t="str">
        <f>IF(Table3[[#This Row],[26]]="yes",Table3[[#This Row],[Column4]],"")</f>
        <v/>
      </c>
      <c r="AT1148" s="45" t="str">
        <f>IF(Table3[[#This Row],[51]]="yes",Table3[[#This Row],[Column5]],"")</f>
        <v/>
      </c>
      <c r="AU1148" s="29" t="str">
        <f>IF(COUNTBLANK(Table3[[#This Row],[Date 1]:[Date 8]])=7,IF(Table3[[#This Row],[Column9]]&lt;&gt;"",IF(SUM(L1148:S1148)&lt;&gt;0,Table3[[#This Row],[Column9]],""),""),(SUBSTITUTE(TRIM(SUBSTITUTE(AO1148&amp;","&amp;AP1148&amp;","&amp;AQ1148&amp;","&amp;AR1148&amp;","&amp;AS1148&amp;","&amp;AT1148&amp;",",","," "))," ",", ")))</f>
        <v/>
      </c>
      <c r="AV1148" s="35" t="str">
        <f>IF(COUNTBLANK(L1148:AC1148)&lt;&gt;13,IF(Table3[[#This Row],[Comments]]="Please order in multiples of 20. Minimum order of 100.",IF(COUNTBLANK(Table3[[#This Row],[Date 1]:[Order]])=12,"",1),1),IF(OR(F1148="yes",G1148="yes",H1148="yes",I1148="yes",J1148="yes",K1148="yes"="yes"),1,""))</f>
        <v/>
      </c>
    </row>
    <row r="1149" spans="2:48" ht="36" thickBot="1" x14ac:dyDescent="0.4">
      <c r="B1149" s="164">
        <v>2745</v>
      </c>
      <c r="C1149" s="16" t="s">
        <v>3370</v>
      </c>
      <c r="D1149" s="32" t="s">
        <v>1665</v>
      </c>
      <c r="E1149" s="118"/>
      <c r="F1149" s="119" t="s">
        <v>21</v>
      </c>
      <c r="G1149" s="30" t="s">
        <v>21</v>
      </c>
      <c r="H1149" s="30" t="s">
        <v>21</v>
      </c>
      <c r="I1149" s="30" t="s">
        <v>21</v>
      </c>
      <c r="J1149" s="30" t="s">
        <v>128</v>
      </c>
      <c r="K1149" s="30" t="s">
        <v>21</v>
      </c>
      <c r="L1149" s="22"/>
      <c r="M1149" s="20"/>
      <c r="N1149" s="20"/>
      <c r="O1149" s="20"/>
      <c r="P1149" s="20"/>
      <c r="Q1149" s="20"/>
      <c r="R1149" s="20"/>
      <c r="S1149" s="120"/>
      <c r="T1149" s="181" t="str">
        <f>Table3[[#This Row],[Column12]]</f>
        <v>Auto:</v>
      </c>
      <c r="U1149" s="25"/>
      <c r="V1149" s="51" t="str">
        <f>IF(Table3[[#This Row],[TagOrderMethod]]="Ratio:","plants per 1 tag",IF(Table3[[#This Row],[TagOrderMethod]]="tags included","",IF(Table3[[#This Row],[TagOrderMethod]]="Qty:","tags",IF(Table3[[#This Row],[TagOrderMethod]]="Auto:",IF(U1149&lt;&gt;"","tags","")))))</f>
        <v/>
      </c>
      <c r="W1149" s="17">
        <v>50</v>
      </c>
      <c r="X1149" s="17" t="str">
        <f>IF(ISNUMBER(SEARCH("tag",Table3[[#This Row],[Notes]])), "Yes", "No")</f>
        <v>No</v>
      </c>
      <c r="Y1149" s="17" t="str">
        <f>IF(Table3[[#This Row],[Column11]]="yes","tags included","Auto:")</f>
        <v>Auto:</v>
      </c>
      <c r="Z11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Row],[TagOrderMethod]]="Auto:",IF(U1149&gt;0,U1149,IF(COUNTBLANK(L1149:S1149)=8,"",(IF(Table3[[#This Row],[Column11]]&lt;&gt;"no",Table3[[#This Row],[Size]]*(SUM(Table3[[#This Row],[Date 1]:[Date 8]])),"")))),""))),(Table3[[#This Row],[Bundle]])),"")</f>
        <v/>
      </c>
      <c r="AB1149" s="94" t="str">
        <f t="shared" si="18"/>
        <v/>
      </c>
      <c r="AC1149" s="75"/>
      <c r="AD1149" s="42"/>
      <c r="AE1149" s="43"/>
      <c r="AF1149" s="44"/>
      <c r="AG1149" s="134" t="s">
        <v>21</v>
      </c>
      <c r="AH1149" s="134" t="s">
        <v>21</v>
      </c>
      <c r="AI1149" s="134" t="s">
        <v>21</v>
      </c>
      <c r="AJ1149" s="134" t="s">
        <v>21</v>
      </c>
      <c r="AK1149" s="134" t="s">
        <v>5288</v>
      </c>
      <c r="AL1149" s="134" t="s">
        <v>21</v>
      </c>
      <c r="AM1149" s="134" t="b">
        <f>IF(AND(Table3[[#This Row],[Column68]]=TRUE,COUNTBLANK(Table3[[#This Row],[Date 1]:[Date 8]])=8),TRUE,FALSE)</f>
        <v>0</v>
      </c>
      <c r="AN1149" s="134" t="b">
        <f>COUNTIF(Table3[[#This Row],[512]:[51]],"yes")&gt;0</f>
        <v>0</v>
      </c>
      <c r="AO1149" s="45" t="str">
        <f>IF(Table3[[#This Row],[512]]="yes",Table3[[#This Row],[Column1]],"")</f>
        <v/>
      </c>
      <c r="AP1149" s="45" t="str">
        <f>IF(Table3[[#This Row],[250]]="yes",Table3[[#This Row],[Column1.5]],"")</f>
        <v/>
      </c>
      <c r="AQ1149" s="45" t="str">
        <f>IF(Table3[[#This Row],[288]]="yes",Table3[[#This Row],[Column2]],"")</f>
        <v/>
      </c>
      <c r="AR1149" s="45" t="str">
        <f>IF(Table3[[#This Row],[144]]="yes",Table3[[#This Row],[Column3]],"")</f>
        <v/>
      </c>
      <c r="AS1149" s="45" t="str">
        <f>IF(Table3[[#This Row],[26]]="yes",Table3[[#This Row],[Column4]],"")</f>
        <v/>
      </c>
      <c r="AT1149" s="45" t="str">
        <f>IF(Table3[[#This Row],[51]]="yes",Table3[[#This Row],[Column5]],"")</f>
        <v/>
      </c>
      <c r="AU1149" s="29" t="str">
        <f>IF(COUNTBLANK(Table3[[#This Row],[Date 1]:[Date 8]])=7,IF(Table3[[#This Row],[Column9]]&lt;&gt;"",IF(SUM(L1149:S1149)&lt;&gt;0,Table3[[#This Row],[Column9]],""),""),(SUBSTITUTE(TRIM(SUBSTITUTE(AO1149&amp;","&amp;AP1149&amp;","&amp;AQ1149&amp;","&amp;AR1149&amp;","&amp;AS1149&amp;","&amp;AT1149&amp;",",","," "))," ",", ")))</f>
        <v/>
      </c>
      <c r="AV1149" s="35" t="str">
        <f>IF(COUNTBLANK(L1149:AC1149)&lt;&gt;13,IF(Table3[[#This Row],[Comments]]="Please order in multiples of 20. Minimum order of 100.",IF(COUNTBLANK(Table3[[#This Row],[Date 1]:[Order]])=12,"",1),1),IF(OR(F1149="yes",G1149="yes",H1149="yes",I1149="yes",J1149="yes",K1149="yes"="yes"),1,""))</f>
        <v/>
      </c>
    </row>
    <row r="1150" spans="2:48" ht="36" thickBot="1" x14ac:dyDescent="0.4">
      <c r="B1150" s="164">
        <v>2750</v>
      </c>
      <c r="C1150" s="16" t="s">
        <v>3370</v>
      </c>
      <c r="D1150" s="32" t="s">
        <v>1072</v>
      </c>
      <c r="E1150" s="118"/>
      <c r="F1150" s="119" t="s">
        <v>21</v>
      </c>
      <c r="G1150" s="30" t="s">
        <v>21</v>
      </c>
      <c r="H1150" s="30" t="s">
        <v>21</v>
      </c>
      <c r="I1150" s="30" t="s">
        <v>21</v>
      </c>
      <c r="J1150" s="30" t="s">
        <v>128</v>
      </c>
      <c r="K1150" s="30" t="s">
        <v>21</v>
      </c>
      <c r="L1150" s="22"/>
      <c r="M1150" s="20"/>
      <c r="N1150" s="20"/>
      <c r="O1150" s="20"/>
      <c r="P1150" s="20"/>
      <c r="Q1150" s="20"/>
      <c r="R1150" s="20"/>
      <c r="S1150" s="120"/>
      <c r="T1150" s="181" t="str">
        <f>Table3[[#This Row],[Column12]]</f>
        <v>Auto:</v>
      </c>
      <c r="U1150" s="25"/>
      <c r="V1150" s="51" t="str">
        <f>IF(Table3[[#This Row],[TagOrderMethod]]="Ratio:","plants per 1 tag",IF(Table3[[#This Row],[TagOrderMethod]]="tags included","",IF(Table3[[#This Row],[TagOrderMethod]]="Qty:","tags",IF(Table3[[#This Row],[TagOrderMethod]]="Auto:",IF(U1150&lt;&gt;"","tags","")))))</f>
        <v/>
      </c>
      <c r="W1150" s="17">
        <v>50</v>
      </c>
      <c r="X1150" s="17" t="str">
        <f>IF(ISNUMBER(SEARCH("tag",Table3[[#This Row],[Notes]])), "Yes", "No")</f>
        <v>No</v>
      </c>
      <c r="Y1150" s="17" t="str">
        <f>IF(Table3[[#This Row],[Column11]]="yes","tags included","Auto:")</f>
        <v>Auto:</v>
      </c>
      <c r="Z11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Row],[TagOrderMethod]]="Auto:",IF(U1150&gt;0,U1150,IF(COUNTBLANK(L1150:S1150)=8,"",(IF(Table3[[#This Row],[Column11]]&lt;&gt;"no",Table3[[#This Row],[Size]]*(SUM(Table3[[#This Row],[Date 1]:[Date 8]])),"")))),""))),(Table3[[#This Row],[Bundle]])),"")</f>
        <v/>
      </c>
      <c r="AB1150" s="94" t="str">
        <f t="shared" si="18"/>
        <v/>
      </c>
      <c r="AC1150" s="75"/>
      <c r="AD1150" s="42"/>
      <c r="AE1150" s="43"/>
      <c r="AF1150" s="44"/>
      <c r="AG1150" s="134" t="s">
        <v>21</v>
      </c>
      <c r="AH1150" s="134" t="s">
        <v>21</v>
      </c>
      <c r="AI1150" s="134" t="s">
        <v>21</v>
      </c>
      <c r="AJ1150" s="134" t="s">
        <v>21</v>
      </c>
      <c r="AK1150" s="134" t="s">
        <v>5289</v>
      </c>
      <c r="AL1150" s="134" t="s">
        <v>21</v>
      </c>
      <c r="AM1150" s="134" t="b">
        <f>IF(AND(Table3[[#This Row],[Column68]]=TRUE,COUNTBLANK(Table3[[#This Row],[Date 1]:[Date 8]])=8),TRUE,FALSE)</f>
        <v>0</v>
      </c>
      <c r="AN1150" s="134" t="b">
        <f>COUNTIF(Table3[[#This Row],[512]:[51]],"yes")&gt;0</f>
        <v>0</v>
      </c>
      <c r="AO1150" s="45" t="str">
        <f>IF(Table3[[#This Row],[512]]="yes",Table3[[#This Row],[Column1]],"")</f>
        <v/>
      </c>
      <c r="AP1150" s="45" t="str">
        <f>IF(Table3[[#This Row],[250]]="yes",Table3[[#This Row],[Column1.5]],"")</f>
        <v/>
      </c>
      <c r="AQ1150" s="45" t="str">
        <f>IF(Table3[[#This Row],[288]]="yes",Table3[[#This Row],[Column2]],"")</f>
        <v/>
      </c>
      <c r="AR1150" s="45" t="str">
        <f>IF(Table3[[#This Row],[144]]="yes",Table3[[#This Row],[Column3]],"")</f>
        <v/>
      </c>
      <c r="AS1150" s="45" t="str">
        <f>IF(Table3[[#This Row],[26]]="yes",Table3[[#This Row],[Column4]],"")</f>
        <v/>
      </c>
      <c r="AT1150" s="45" t="str">
        <f>IF(Table3[[#This Row],[51]]="yes",Table3[[#This Row],[Column5]],"")</f>
        <v/>
      </c>
      <c r="AU1150" s="29" t="str">
        <f>IF(COUNTBLANK(Table3[[#This Row],[Date 1]:[Date 8]])=7,IF(Table3[[#This Row],[Column9]]&lt;&gt;"",IF(SUM(L1150:S1150)&lt;&gt;0,Table3[[#This Row],[Column9]],""),""),(SUBSTITUTE(TRIM(SUBSTITUTE(AO1150&amp;","&amp;AP1150&amp;","&amp;AQ1150&amp;","&amp;AR1150&amp;","&amp;AS1150&amp;","&amp;AT1150&amp;",",","," "))," ",", ")))</f>
        <v/>
      </c>
      <c r="AV1150" s="35" t="str">
        <f>IF(COUNTBLANK(L1150:AC1150)&lt;&gt;13,IF(Table3[[#This Row],[Comments]]="Please order in multiples of 20. Minimum order of 100.",IF(COUNTBLANK(Table3[[#This Row],[Date 1]:[Order]])=12,"",1),1),IF(OR(F1150="yes",G1150="yes",H1150="yes",I1150="yes",J1150="yes",K1150="yes"="yes"),1,""))</f>
        <v/>
      </c>
    </row>
    <row r="1151" spans="2:48" ht="36" thickBot="1" x14ac:dyDescent="0.4">
      <c r="B1151" s="164">
        <v>2755</v>
      </c>
      <c r="C1151" s="16" t="s">
        <v>3370</v>
      </c>
      <c r="D1151" s="32" t="s">
        <v>1073</v>
      </c>
      <c r="E1151" s="118"/>
      <c r="F1151" s="119" t="s">
        <v>21</v>
      </c>
      <c r="G1151" s="30" t="s">
        <v>21</v>
      </c>
      <c r="H1151" s="30" t="s">
        <v>21</v>
      </c>
      <c r="I1151" s="30" t="s">
        <v>21</v>
      </c>
      <c r="J1151" s="30" t="s">
        <v>128</v>
      </c>
      <c r="K1151" s="30" t="s">
        <v>21</v>
      </c>
      <c r="L1151" s="22"/>
      <c r="M1151" s="20"/>
      <c r="N1151" s="20"/>
      <c r="O1151" s="20"/>
      <c r="P1151" s="20"/>
      <c r="Q1151" s="20"/>
      <c r="R1151" s="20"/>
      <c r="S1151" s="120"/>
      <c r="T1151" s="181" t="str">
        <f>Table3[[#This Row],[Column12]]</f>
        <v>Auto:</v>
      </c>
      <c r="U1151" s="25"/>
      <c r="V1151" s="51" t="str">
        <f>IF(Table3[[#This Row],[TagOrderMethod]]="Ratio:","plants per 1 tag",IF(Table3[[#This Row],[TagOrderMethod]]="tags included","",IF(Table3[[#This Row],[TagOrderMethod]]="Qty:","tags",IF(Table3[[#This Row],[TagOrderMethod]]="Auto:",IF(U1151&lt;&gt;"","tags","")))))</f>
        <v/>
      </c>
      <c r="W1151" s="17">
        <v>50</v>
      </c>
      <c r="X1151" s="17" t="str">
        <f>IF(ISNUMBER(SEARCH("tag",Table3[[#This Row],[Notes]])), "Yes", "No")</f>
        <v>No</v>
      </c>
      <c r="Y1151" s="17" t="str">
        <f>IF(Table3[[#This Row],[Column11]]="yes","tags included","Auto:")</f>
        <v>Auto:</v>
      </c>
      <c r="Z11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Row],[TagOrderMethod]]="Auto:",IF(U1151&gt;0,U1151,IF(COUNTBLANK(L1151:S1151)=8,"",(IF(Table3[[#This Row],[Column11]]&lt;&gt;"no",Table3[[#This Row],[Size]]*(SUM(Table3[[#This Row],[Date 1]:[Date 8]])),"")))),""))),(Table3[[#This Row],[Bundle]])),"")</f>
        <v/>
      </c>
      <c r="AB1151" s="94" t="str">
        <f t="shared" si="18"/>
        <v/>
      </c>
      <c r="AC1151" s="75"/>
      <c r="AD1151" s="42"/>
      <c r="AE1151" s="43"/>
      <c r="AF1151" s="44"/>
      <c r="AG1151" s="134" t="s">
        <v>21</v>
      </c>
      <c r="AH1151" s="134" t="s">
        <v>21</v>
      </c>
      <c r="AI1151" s="134" t="s">
        <v>21</v>
      </c>
      <c r="AJ1151" s="134" t="s">
        <v>21</v>
      </c>
      <c r="AK1151" s="134" t="s">
        <v>5290</v>
      </c>
      <c r="AL1151" s="134" t="s">
        <v>21</v>
      </c>
      <c r="AM1151" s="134" t="b">
        <f>IF(AND(Table3[[#This Row],[Column68]]=TRUE,COUNTBLANK(Table3[[#This Row],[Date 1]:[Date 8]])=8),TRUE,FALSE)</f>
        <v>0</v>
      </c>
      <c r="AN1151" s="134" t="b">
        <f>COUNTIF(Table3[[#This Row],[512]:[51]],"yes")&gt;0</f>
        <v>0</v>
      </c>
      <c r="AO1151" s="45" t="str">
        <f>IF(Table3[[#This Row],[512]]="yes",Table3[[#This Row],[Column1]],"")</f>
        <v/>
      </c>
      <c r="AP1151" s="45" t="str">
        <f>IF(Table3[[#This Row],[250]]="yes",Table3[[#This Row],[Column1.5]],"")</f>
        <v/>
      </c>
      <c r="AQ1151" s="45" t="str">
        <f>IF(Table3[[#This Row],[288]]="yes",Table3[[#This Row],[Column2]],"")</f>
        <v/>
      </c>
      <c r="AR1151" s="45" t="str">
        <f>IF(Table3[[#This Row],[144]]="yes",Table3[[#This Row],[Column3]],"")</f>
        <v/>
      </c>
      <c r="AS1151" s="45" t="str">
        <f>IF(Table3[[#This Row],[26]]="yes",Table3[[#This Row],[Column4]],"")</f>
        <v/>
      </c>
      <c r="AT1151" s="45" t="str">
        <f>IF(Table3[[#This Row],[51]]="yes",Table3[[#This Row],[Column5]],"")</f>
        <v/>
      </c>
      <c r="AU1151" s="29" t="str">
        <f>IF(COUNTBLANK(Table3[[#This Row],[Date 1]:[Date 8]])=7,IF(Table3[[#This Row],[Column9]]&lt;&gt;"",IF(SUM(L1151:S1151)&lt;&gt;0,Table3[[#This Row],[Column9]],""),""),(SUBSTITUTE(TRIM(SUBSTITUTE(AO1151&amp;","&amp;AP1151&amp;","&amp;AQ1151&amp;","&amp;AR1151&amp;","&amp;AS1151&amp;","&amp;AT1151&amp;",",","," "))," ",", ")))</f>
        <v/>
      </c>
      <c r="AV1151" s="35" t="str">
        <f>IF(COUNTBLANK(L1151:AC1151)&lt;&gt;13,IF(Table3[[#This Row],[Comments]]="Please order in multiples of 20. Minimum order of 100.",IF(COUNTBLANK(Table3[[#This Row],[Date 1]:[Order]])=12,"",1),1),IF(OR(F1151="yes",G1151="yes",H1151="yes",I1151="yes",J1151="yes",K1151="yes"="yes"),1,""))</f>
        <v/>
      </c>
    </row>
    <row r="1152" spans="2:48" ht="36" thickBot="1" x14ac:dyDescent="0.4">
      <c r="B1152" s="164">
        <v>2800</v>
      </c>
      <c r="C1152" s="16" t="s">
        <v>3370</v>
      </c>
      <c r="D1152" s="32" t="s">
        <v>1884</v>
      </c>
      <c r="E1152" s="118"/>
      <c r="F1152" s="119" t="s">
        <v>21</v>
      </c>
      <c r="G1152" s="30" t="s">
        <v>21</v>
      </c>
      <c r="H1152" s="30" t="s">
        <v>21</v>
      </c>
      <c r="I1152" s="30" t="s">
        <v>21</v>
      </c>
      <c r="J1152" s="30" t="s">
        <v>128</v>
      </c>
      <c r="K1152" s="30" t="s">
        <v>21</v>
      </c>
      <c r="L1152" s="22"/>
      <c r="M1152" s="20"/>
      <c r="N1152" s="20"/>
      <c r="O1152" s="20"/>
      <c r="P1152" s="20"/>
      <c r="Q1152" s="20"/>
      <c r="R1152" s="20"/>
      <c r="S1152" s="120"/>
      <c r="T1152" s="181" t="str">
        <f>Table3[[#This Row],[Column12]]</f>
        <v>Auto:</v>
      </c>
      <c r="U1152" s="25"/>
      <c r="V1152" s="51" t="str">
        <f>IF(Table3[[#This Row],[TagOrderMethod]]="Ratio:","plants per 1 tag",IF(Table3[[#This Row],[TagOrderMethod]]="tags included","",IF(Table3[[#This Row],[TagOrderMethod]]="Qty:","tags",IF(Table3[[#This Row],[TagOrderMethod]]="Auto:",IF(U1152&lt;&gt;"","tags","")))))</f>
        <v/>
      </c>
      <c r="W1152" s="17">
        <v>50</v>
      </c>
      <c r="X1152" s="17" t="str">
        <f>IF(ISNUMBER(SEARCH("tag",Table3[[#This Row],[Notes]])), "Yes", "No")</f>
        <v>No</v>
      </c>
      <c r="Y1152" s="17" t="str">
        <f>IF(Table3[[#This Row],[Column11]]="yes","tags included","Auto:")</f>
        <v>Auto:</v>
      </c>
      <c r="Z11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Row],[TagOrderMethod]]="Auto:",IF(U1152&gt;0,U1152,IF(COUNTBLANK(L1152:S1152)=8,"",(IF(Table3[[#This Row],[Column11]]&lt;&gt;"no",Table3[[#This Row],[Size]]*(SUM(Table3[[#This Row],[Date 1]:[Date 8]])),"")))),""))),(Table3[[#This Row],[Bundle]])),"")</f>
        <v/>
      </c>
      <c r="AB1152" s="94" t="str">
        <f t="shared" si="18"/>
        <v/>
      </c>
      <c r="AC1152" s="75"/>
      <c r="AD1152" s="42"/>
      <c r="AE1152" s="43"/>
      <c r="AF1152" s="44"/>
      <c r="AG1152" s="134" t="s">
        <v>21</v>
      </c>
      <c r="AH1152" s="134" t="s">
        <v>21</v>
      </c>
      <c r="AI1152" s="134" t="s">
        <v>21</v>
      </c>
      <c r="AJ1152" s="134" t="s">
        <v>21</v>
      </c>
      <c r="AK1152" s="134" t="s">
        <v>314</v>
      </c>
      <c r="AL1152" s="134" t="s">
        <v>21</v>
      </c>
      <c r="AM1152" s="134" t="b">
        <f>IF(AND(Table3[[#This Row],[Column68]]=TRUE,COUNTBLANK(Table3[[#This Row],[Date 1]:[Date 8]])=8),TRUE,FALSE)</f>
        <v>0</v>
      </c>
      <c r="AN1152" s="134" t="b">
        <f>COUNTIF(Table3[[#This Row],[512]:[51]],"yes")&gt;0</f>
        <v>0</v>
      </c>
      <c r="AO1152" s="45" t="str">
        <f>IF(Table3[[#This Row],[512]]="yes",Table3[[#This Row],[Column1]],"")</f>
        <v/>
      </c>
      <c r="AP1152" s="45" t="str">
        <f>IF(Table3[[#This Row],[250]]="yes",Table3[[#This Row],[Column1.5]],"")</f>
        <v/>
      </c>
      <c r="AQ1152" s="45" t="str">
        <f>IF(Table3[[#This Row],[288]]="yes",Table3[[#This Row],[Column2]],"")</f>
        <v/>
      </c>
      <c r="AR1152" s="45" t="str">
        <f>IF(Table3[[#This Row],[144]]="yes",Table3[[#This Row],[Column3]],"")</f>
        <v/>
      </c>
      <c r="AS1152" s="45" t="str">
        <f>IF(Table3[[#This Row],[26]]="yes",Table3[[#This Row],[Column4]],"")</f>
        <v/>
      </c>
      <c r="AT1152" s="45" t="str">
        <f>IF(Table3[[#This Row],[51]]="yes",Table3[[#This Row],[Column5]],"")</f>
        <v/>
      </c>
      <c r="AU1152" s="29" t="str">
        <f>IF(COUNTBLANK(Table3[[#This Row],[Date 1]:[Date 8]])=7,IF(Table3[[#This Row],[Column9]]&lt;&gt;"",IF(SUM(L1152:S1152)&lt;&gt;0,Table3[[#This Row],[Column9]],""),""),(SUBSTITUTE(TRIM(SUBSTITUTE(AO1152&amp;","&amp;AP1152&amp;","&amp;AQ1152&amp;","&amp;AR1152&amp;","&amp;AS1152&amp;","&amp;AT1152&amp;",",","," "))," ",", ")))</f>
        <v/>
      </c>
      <c r="AV1152" s="35" t="str">
        <f>IF(COUNTBLANK(L1152:AC1152)&lt;&gt;13,IF(Table3[[#This Row],[Comments]]="Please order in multiples of 20. Minimum order of 100.",IF(COUNTBLANK(Table3[[#This Row],[Date 1]:[Order]])=12,"",1),1),IF(OR(F1152="yes",G1152="yes",H1152="yes",I1152="yes",J1152="yes",K1152="yes"="yes"),1,""))</f>
        <v/>
      </c>
    </row>
    <row r="1153" spans="2:48" ht="36" thickBot="1" x14ac:dyDescent="0.4">
      <c r="B1153" s="164">
        <v>2805</v>
      </c>
      <c r="C1153" s="16" t="s">
        <v>3370</v>
      </c>
      <c r="D1153" s="32" t="s">
        <v>2416</v>
      </c>
      <c r="E1153" s="118"/>
      <c r="F1153" s="119" t="s">
        <v>21</v>
      </c>
      <c r="G1153" s="30" t="s">
        <v>21</v>
      </c>
      <c r="H1153" s="30" t="s">
        <v>21</v>
      </c>
      <c r="I1153" s="30" t="s">
        <v>21</v>
      </c>
      <c r="J1153" s="30" t="s">
        <v>128</v>
      </c>
      <c r="K1153" s="30" t="s">
        <v>21</v>
      </c>
      <c r="L1153" s="22"/>
      <c r="M1153" s="20"/>
      <c r="N1153" s="20"/>
      <c r="O1153" s="20"/>
      <c r="P1153" s="20"/>
      <c r="Q1153" s="20"/>
      <c r="R1153" s="20"/>
      <c r="S1153" s="120"/>
      <c r="T1153" s="181" t="str">
        <f>Table3[[#This Row],[Column12]]</f>
        <v>Auto:</v>
      </c>
      <c r="U1153" s="25"/>
      <c r="V1153" s="51" t="str">
        <f>IF(Table3[[#This Row],[TagOrderMethod]]="Ratio:","plants per 1 tag",IF(Table3[[#This Row],[TagOrderMethod]]="tags included","",IF(Table3[[#This Row],[TagOrderMethod]]="Qty:","tags",IF(Table3[[#This Row],[TagOrderMethod]]="Auto:",IF(U1153&lt;&gt;"","tags","")))))</f>
        <v/>
      </c>
      <c r="W1153" s="17">
        <v>50</v>
      </c>
      <c r="X1153" s="17" t="str">
        <f>IF(ISNUMBER(SEARCH("tag",Table3[[#This Row],[Notes]])), "Yes", "No")</f>
        <v>No</v>
      </c>
      <c r="Y1153" s="17" t="str">
        <f>IF(Table3[[#This Row],[Column11]]="yes","tags included","Auto:")</f>
        <v>Auto:</v>
      </c>
      <c r="Z11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Row],[TagOrderMethod]]="Auto:",IF(U1153&gt;0,U1153,IF(COUNTBLANK(L1153:S1153)=8,"",(IF(Table3[[#This Row],[Column11]]&lt;&gt;"no",Table3[[#This Row],[Size]]*(SUM(Table3[[#This Row],[Date 1]:[Date 8]])),"")))),""))),(Table3[[#This Row],[Bundle]])),"")</f>
        <v/>
      </c>
      <c r="AB1153" s="94" t="str">
        <f t="shared" si="18"/>
        <v/>
      </c>
      <c r="AC1153" s="75"/>
      <c r="AD1153" s="42"/>
      <c r="AE1153" s="43"/>
      <c r="AF1153" s="44"/>
      <c r="AG1153" s="134" t="s">
        <v>21</v>
      </c>
      <c r="AH1153" s="134" t="s">
        <v>21</v>
      </c>
      <c r="AI1153" s="134" t="s">
        <v>21</v>
      </c>
      <c r="AJ1153" s="134" t="s">
        <v>21</v>
      </c>
      <c r="AK1153" s="134" t="s">
        <v>2136</v>
      </c>
      <c r="AL1153" s="134" t="s">
        <v>21</v>
      </c>
      <c r="AM1153" s="134" t="b">
        <f>IF(AND(Table3[[#This Row],[Column68]]=TRUE,COUNTBLANK(Table3[[#This Row],[Date 1]:[Date 8]])=8),TRUE,FALSE)</f>
        <v>0</v>
      </c>
      <c r="AN1153" s="134" t="b">
        <f>COUNTIF(Table3[[#This Row],[512]:[51]],"yes")&gt;0</f>
        <v>0</v>
      </c>
      <c r="AO1153" s="45" t="str">
        <f>IF(Table3[[#This Row],[512]]="yes",Table3[[#This Row],[Column1]],"")</f>
        <v/>
      </c>
      <c r="AP1153" s="45" t="str">
        <f>IF(Table3[[#This Row],[250]]="yes",Table3[[#This Row],[Column1.5]],"")</f>
        <v/>
      </c>
      <c r="AQ1153" s="45" t="str">
        <f>IF(Table3[[#This Row],[288]]="yes",Table3[[#This Row],[Column2]],"")</f>
        <v/>
      </c>
      <c r="AR1153" s="45" t="str">
        <f>IF(Table3[[#This Row],[144]]="yes",Table3[[#This Row],[Column3]],"")</f>
        <v/>
      </c>
      <c r="AS1153" s="45" t="str">
        <f>IF(Table3[[#This Row],[26]]="yes",Table3[[#This Row],[Column4]],"")</f>
        <v/>
      </c>
      <c r="AT1153" s="45" t="str">
        <f>IF(Table3[[#This Row],[51]]="yes",Table3[[#This Row],[Column5]],"")</f>
        <v/>
      </c>
      <c r="AU1153" s="29" t="str">
        <f>IF(COUNTBLANK(Table3[[#This Row],[Date 1]:[Date 8]])=7,IF(Table3[[#This Row],[Column9]]&lt;&gt;"",IF(SUM(L1153:S1153)&lt;&gt;0,Table3[[#This Row],[Column9]],""),""),(SUBSTITUTE(TRIM(SUBSTITUTE(AO1153&amp;","&amp;AP1153&amp;","&amp;AQ1153&amp;","&amp;AR1153&amp;","&amp;AS1153&amp;","&amp;AT1153&amp;",",","," "))," ",", ")))</f>
        <v/>
      </c>
      <c r="AV1153" s="35" t="str">
        <f>IF(COUNTBLANK(L1153:AC1153)&lt;&gt;13,IF(Table3[[#This Row],[Comments]]="Please order in multiples of 20. Minimum order of 100.",IF(COUNTBLANK(Table3[[#This Row],[Date 1]:[Order]])=12,"",1),1),IF(OR(F1153="yes",G1153="yes",H1153="yes",I1153="yes",J1153="yes",K1153="yes"="yes"),1,""))</f>
        <v/>
      </c>
    </row>
    <row r="1154" spans="2:48" ht="36" thickBot="1" x14ac:dyDescent="0.4">
      <c r="B1154" s="164">
        <v>2810</v>
      </c>
      <c r="C1154" s="16" t="s">
        <v>3370</v>
      </c>
      <c r="D1154" s="32" t="s">
        <v>1402</v>
      </c>
      <c r="E1154" s="118"/>
      <c r="F1154" s="119" t="s">
        <v>21</v>
      </c>
      <c r="G1154" s="30" t="s">
        <v>21</v>
      </c>
      <c r="H1154" s="30" t="s">
        <v>21</v>
      </c>
      <c r="I1154" s="30" t="s">
        <v>21</v>
      </c>
      <c r="J1154" s="30" t="s">
        <v>128</v>
      </c>
      <c r="K1154" s="30" t="s">
        <v>21</v>
      </c>
      <c r="L1154" s="22"/>
      <c r="M1154" s="20"/>
      <c r="N1154" s="20"/>
      <c r="O1154" s="20"/>
      <c r="P1154" s="20"/>
      <c r="Q1154" s="20"/>
      <c r="R1154" s="20"/>
      <c r="S1154" s="120"/>
      <c r="T1154" s="181" t="str">
        <f>Table3[[#This Row],[Column12]]</f>
        <v>Auto:</v>
      </c>
      <c r="U1154" s="25"/>
      <c r="V1154" s="51" t="str">
        <f>IF(Table3[[#This Row],[TagOrderMethod]]="Ratio:","plants per 1 tag",IF(Table3[[#This Row],[TagOrderMethod]]="tags included","",IF(Table3[[#This Row],[TagOrderMethod]]="Qty:","tags",IF(Table3[[#This Row],[TagOrderMethod]]="Auto:",IF(U1154&lt;&gt;"","tags","")))))</f>
        <v/>
      </c>
      <c r="W1154" s="17">
        <v>50</v>
      </c>
      <c r="X1154" s="17" t="str">
        <f>IF(ISNUMBER(SEARCH("tag",Table3[[#This Row],[Notes]])), "Yes", "No")</f>
        <v>No</v>
      </c>
      <c r="Y1154" s="17" t="str">
        <f>IF(Table3[[#This Row],[Column11]]="yes","tags included","Auto:")</f>
        <v>Auto:</v>
      </c>
      <c r="Z11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Row],[TagOrderMethod]]="Auto:",IF(U1154&gt;0,U1154,IF(COUNTBLANK(L1154:S1154)=8,"",(IF(Table3[[#This Row],[Column11]]&lt;&gt;"no",Table3[[#This Row],[Size]]*(SUM(Table3[[#This Row],[Date 1]:[Date 8]])),"")))),""))),(Table3[[#This Row],[Bundle]])),"")</f>
        <v/>
      </c>
      <c r="AB1154" s="94" t="str">
        <f t="shared" si="18"/>
        <v/>
      </c>
      <c r="AC1154" s="75"/>
      <c r="AD1154" s="42"/>
      <c r="AE1154" s="43"/>
      <c r="AF1154" s="44"/>
      <c r="AG1154" s="134" t="s">
        <v>21</v>
      </c>
      <c r="AH1154" s="134" t="s">
        <v>21</v>
      </c>
      <c r="AI1154" s="134" t="s">
        <v>21</v>
      </c>
      <c r="AJ1154" s="134" t="s">
        <v>21</v>
      </c>
      <c r="AK1154" s="134" t="s">
        <v>5291</v>
      </c>
      <c r="AL1154" s="134" t="s">
        <v>21</v>
      </c>
      <c r="AM1154" s="134" t="b">
        <f>IF(AND(Table3[[#This Row],[Column68]]=TRUE,COUNTBLANK(Table3[[#This Row],[Date 1]:[Date 8]])=8),TRUE,FALSE)</f>
        <v>0</v>
      </c>
      <c r="AN1154" s="134" t="b">
        <f>COUNTIF(Table3[[#This Row],[512]:[51]],"yes")&gt;0</f>
        <v>0</v>
      </c>
      <c r="AO1154" s="45" t="str">
        <f>IF(Table3[[#This Row],[512]]="yes",Table3[[#This Row],[Column1]],"")</f>
        <v/>
      </c>
      <c r="AP1154" s="45" t="str">
        <f>IF(Table3[[#This Row],[250]]="yes",Table3[[#This Row],[Column1.5]],"")</f>
        <v/>
      </c>
      <c r="AQ1154" s="45" t="str">
        <f>IF(Table3[[#This Row],[288]]="yes",Table3[[#This Row],[Column2]],"")</f>
        <v/>
      </c>
      <c r="AR1154" s="45" t="str">
        <f>IF(Table3[[#This Row],[144]]="yes",Table3[[#This Row],[Column3]],"")</f>
        <v/>
      </c>
      <c r="AS1154" s="45" t="str">
        <f>IF(Table3[[#This Row],[26]]="yes",Table3[[#This Row],[Column4]],"")</f>
        <v/>
      </c>
      <c r="AT1154" s="45" t="str">
        <f>IF(Table3[[#This Row],[51]]="yes",Table3[[#This Row],[Column5]],"")</f>
        <v/>
      </c>
      <c r="AU1154" s="29" t="str">
        <f>IF(COUNTBLANK(Table3[[#This Row],[Date 1]:[Date 8]])=7,IF(Table3[[#This Row],[Column9]]&lt;&gt;"",IF(SUM(L1154:S1154)&lt;&gt;0,Table3[[#This Row],[Column9]],""),""),(SUBSTITUTE(TRIM(SUBSTITUTE(AO1154&amp;","&amp;AP1154&amp;","&amp;AQ1154&amp;","&amp;AR1154&amp;","&amp;AS1154&amp;","&amp;AT1154&amp;",",","," "))," ",", ")))</f>
        <v/>
      </c>
      <c r="AV1154" s="35" t="str">
        <f>IF(COUNTBLANK(L1154:AC1154)&lt;&gt;13,IF(Table3[[#This Row],[Comments]]="Please order in multiples of 20. Minimum order of 100.",IF(COUNTBLANK(Table3[[#This Row],[Date 1]:[Order]])=12,"",1),1),IF(OR(F1154="yes",G1154="yes",H1154="yes",I1154="yes",J1154="yes",K1154="yes"="yes"),1,""))</f>
        <v/>
      </c>
    </row>
    <row r="1155" spans="2:48" ht="36" thickBot="1" x14ac:dyDescent="0.4">
      <c r="B1155" s="164">
        <v>2815</v>
      </c>
      <c r="C1155" s="16" t="s">
        <v>3370</v>
      </c>
      <c r="D1155" s="32" t="s">
        <v>3451</v>
      </c>
      <c r="E1155" s="118"/>
      <c r="F1155" s="119" t="s">
        <v>21</v>
      </c>
      <c r="G1155" s="30" t="s">
        <v>21</v>
      </c>
      <c r="H1155" s="30" t="s">
        <v>21</v>
      </c>
      <c r="I1155" s="30" t="s">
        <v>21</v>
      </c>
      <c r="J1155" s="30" t="s">
        <v>128</v>
      </c>
      <c r="K1155" s="30" t="s">
        <v>21</v>
      </c>
      <c r="L1155" s="22"/>
      <c r="M1155" s="20"/>
      <c r="N1155" s="20"/>
      <c r="O1155" s="20"/>
      <c r="P1155" s="20"/>
      <c r="Q1155" s="20"/>
      <c r="R1155" s="20"/>
      <c r="S1155" s="120"/>
      <c r="T1155" s="181" t="str">
        <f>Table3[[#This Row],[Column12]]</f>
        <v>Auto:</v>
      </c>
      <c r="U1155" s="25"/>
      <c r="V1155" s="51" t="str">
        <f>IF(Table3[[#This Row],[TagOrderMethod]]="Ratio:","plants per 1 tag",IF(Table3[[#This Row],[TagOrderMethod]]="tags included","",IF(Table3[[#This Row],[TagOrderMethod]]="Qty:","tags",IF(Table3[[#This Row],[TagOrderMethod]]="Auto:",IF(U1155&lt;&gt;"","tags","")))))</f>
        <v/>
      </c>
      <c r="W1155" s="17">
        <v>50</v>
      </c>
      <c r="X1155" s="17" t="str">
        <f>IF(ISNUMBER(SEARCH("tag",Table3[[#This Row],[Notes]])), "Yes", "No")</f>
        <v>No</v>
      </c>
      <c r="Y1155" s="17" t="str">
        <f>IF(Table3[[#This Row],[Column11]]="yes","tags included","Auto:")</f>
        <v>Auto:</v>
      </c>
      <c r="Z11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Row],[TagOrderMethod]]="Auto:",IF(U1155&gt;0,U1155,IF(COUNTBLANK(L1155:S1155)=8,"",(IF(Table3[[#This Row],[Column11]]&lt;&gt;"no",Table3[[#This Row],[Size]]*(SUM(Table3[[#This Row],[Date 1]:[Date 8]])),"")))),""))),(Table3[[#This Row],[Bundle]])),"")</f>
        <v/>
      </c>
      <c r="AB1155" s="94" t="str">
        <f t="shared" ref="AB1155:AB1218" si="19">IF(SUM(L1155:S1155)&gt;0,SUM(L1155:S1155) &amp;" units","")</f>
        <v/>
      </c>
      <c r="AC1155" s="75"/>
      <c r="AD1155" s="42"/>
      <c r="AE1155" s="43"/>
      <c r="AF1155" s="44"/>
      <c r="AG1155" s="134" t="s">
        <v>21</v>
      </c>
      <c r="AH1155" s="134" t="s">
        <v>21</v>
      </c>
      <c r="AI1155" s="134" t="s">
        <v>21</v>
      </c>
      <c r="AJ1155" s="134" t="s">
        <v>21</v>
      </c>
      <c r="AK1155" s="134" t="s">
        <v>5292</v>
      </c>
      <c r="AL1155" s="134" t="s">
        <v>21</v>
      </c>
      <c r="AM1155" s="134" t="b">
        <f>IF(AND(Table3[[#This Row],[Column68]]=TRUE,COUNTBLANK(Table3[[#This Row],[Date 1]:[Date 8]])=8),TRUE,FALSE)</f>
        <v>0</v>
      </c>
      <c r="AN1155" s="134" t="b">
        <f>COUNTIF(Table3[[#This Row],[512]:[51]],"yes")&gt;0</f>
        <v>0</v>
      </c>
      <c r="AO1155" s="45" t="str">
        <f>IF(Table3[[#This Row],[512]]="yes",Table3[[#This Row],[Column1]],"")</f>
        <v/>
      </c>
      <c r="AP1155" s="45" t="str">
        <f>IF(Table3[[#This Row],[250]]="yes",Table3[[#This Row],[Column1.5]],"")</f>
        <v/>
      </c>
      <c r="AQ1155" s="45" t="str">
        <f>IF(Table3[[#This Row],[288]]="yes",Table3[[#This Row],[Column2]],"")</f>
        <v/>
      </c>
      <c r="AR1155" s="45" t="str">
        <f>IF(Table3[[#This Row],[144]]="yes",Table3[[#This Row],[Column3]],"")</f>
        <v/>
      </c>
      <c r="AS1155" s="45" t="str">
        <f>IF(Table3[[#This Row],[26]]="yes",Table3[[#This Row],[Column4]],"")</f>
        <v/>
      </c>
      <c r="AT1155" s="45" t="str">
        <f>IF(Table3[[#This Row],[51]]="yes",Table3[[#This Row],[Column5]],"")</f>
        <v/>
      </c>
      <c r="AU1155" s="29" t="str">
        <f>IF(COUNTBLANK(Table3[[#This Row],[Date 1]:[Date 8]])=7,IF(Table3[[#This Row],[Column9]]&lt;&gt;"",IF(SUM(L1155:S1155)&lt;&gt;0,Table3[[#This Row],[Column9]],""),""),(SUBSTITUTE(TRIM(SUBSTITUTE(AO1155&amp;","&amp;AP1155&amp;","&amp;AQ1155&amp;","&amp;AR1155&amp;","&amp;AS1155&amp;","&amp;AT1155&amp;",",","," "))," ",", ")))</f>
        <v/>
      </c>
      <c r="AV1155" s="35" t="str">
        <f>IF(COUNTBLANK(L1155:AC1155)&lt;&gt;13,IF(Table3[[#This Row],[Comments]]="Please order in multiples of 20. Minimum order of 100.",IF(COUNTBLANK(Table3[[#This Row],[Date 1]:[Order]])=12,"",1),1),IF(OR(F1155="yes",G1155="yes",H1155="yes",I1155="yes",J1155="yes",K1155="yes"="yes"),1,""))</f>
        <v/>
      </c>
    </row>
    <row r="1156" spans="2:48" ht="36" thickBot="1" x14ac:dyDescent="0.4">
      <c r="B1156" s="164">
        <v>2820</v>
      </c>
      <c r="C1156" s="16" t="s">
        <v>3370</v>
      </c>
      <c r="D1156" s="32" t="s">
        <v>3452</v>
      </c>
      <c r="E1156" s="118"/>
      <c r="F1156" s="119" t="s">
        <v>21</v>
      </c>
      <c r="G1156" s="30" t="s">
        <v>21</v>
      </c>
      <c r="H1156" s="30" t="s">
        <v>21</v>
      </c>
      <c r="I1156" s="30" t="s">
        <v>21</v>
      </c>
      <c r="J1156" s="30" t="s">
        <v>128</v>
      </c>
      <c r="K1156" s="30" t="s">
        <v>21</v>
      </c>
      <c r="L1156" s="22"/>
      <c r="M1156" s="20"/>
      <c r="N1156" s="20"/>
      <c r="O1156" s="20"/>
      <c r="P1156" s="20"/>
      <c r="Q1156" s="20"/>
      <c r="R1156" s="20"/>
      <c r="S1156" s="120"/>
      <c r="T1156" s="181" t="str">
        <f>Table3[[#This Row],[Column12]]</f>
        <v>Auto:</v>
      </c>
      <c r="U1156" s="25"/>
      <c r="V1156" s="51" t="str">
        <f>IF(Table3[[#This Row],[TagOrderMethod]]="Ratio:","plants per 1 tag",IF(Table3[[#This Row],[TagOrderMethod]]="tags included","",IF(Table3[[#This Row],[TagOrderMethod]]="Qty:","tags",IF(Table3[[#This Row],[TagOrderMethod]]="Auto:",IF(U1156&lt;&gt;"","tags","")))))</f>
        <v/>
      </c>
      <c r="W1156" s="17">
        <v>50</v>
      </c>
      <c r="X1156" s="17" t="str">
        <f>IF(ISNUMBER(SEARCH("tag",Table3[[#This Row],[Notes]])), "Yes", "No")</f>
        <v>No</v>
      </c>
      <c r="Y1156" s="17" t="str">
        <f>IF(Table3[[#This Row],[Column11]]="yes","tags included","Auto:")</f>
        <v>Auto:</v>
      </c>
      <c r="Z11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Row],[TagOrderMethod]]="Auto:",IF(U1156&gt;0,U1156,IF(COUNTBLANK(L1156:S1156)=8,"",(IF(Table3[[#This Row],[Column11]]&lt;&gt;"no",Table3[[#This Row],[Size]]*(SUM(Table3[[#This Row],[Date 1]:[Date 8]])),"")))),""))),(Table3[[#This Row],[Bundle]])),"")</f>
        <v/>
      </c>
      <c r="AB1156" s="94" t="str">
        <f t="shared" si="19"/>
        <v/>
      </c>
      <c r="AC1156" s="75"/>
      <c r="AD1156" s="42"/>
      <c r="AE1156" s="43"/>
      <c r="AF1156" s="44"/>
      <c r="AG1156" s="134" t="s">
        <v>21</v>
      </c>
      <c r="AH1156" s="134" t="s">
        <v>21</v>
      </c>
      <c r="AI1156" s="134" t="s">
        <v>21</v>
      </c>
      <c r="AJ1156" s="134" t="s">
        <v>21</v>
      </c>
      <c r="AK1156" s="134" t="s">
        <v>5293</v>
      </c>
      <c r="AL1156" s="134" t="s">
        <v>21</v>
      </c>
      <c r="AM1156" s="134" t="b">
        <f>IF(AND(Table3[[#This Row],[Column68]]=TRUE,COUNTBLANK(Table3[[#This Row],[Date 1]:[Date 8]])=8),TRUE,FALSE)</f>
        <v>0</v>
      </c>
      <c r="AN1156" s="134" t="b">
        <f>COUNTIF(Table3[[#This Row],[512]:[51]],"yes")&gt;0</f>
        <v>0</v>
      </c>
      <c r="AO1156" s="45" t="str">
        <f>IF(Table3[[#This Row],[512]]="yes",Table3[[#This Row],[Column1]],"")</f>
        <v/>
      </c>
      <c r="AP1156" s="45" t="str">
        <f>IF(Table3[[#This Row],[250]]="yes",Table3[[#This Row],[Column1.5]],"")</f>
        <v/>
      </c>
      <c r="AQ1156" s="45" t="str">
        <f>IF(Table3[[#This Row],[288]]="yes",Table3[[#This Row],[Column2]],"")</f>
        <v/>
      </c>
      <c r="AR1156" s="45" t="str">
        <f>IF(Table3[[#This Row],[144]]="yes",Table3[[#This Row],[Column3]],"")</f>
        <v/>
      </c>
      <c r="AS1156" s="45" t="str">
        <f>IF(Table3[[#This Row],[26]]="yes",Table3[[#This Row],[Column4]],"")</f>
        <v/>
      </c>
      <c r="AT1156" s="45" t="str">
        <f>IF(Table3[[#This Row],[51]]="yes",Table3[[#This Row],[Column5]],"")</f>
        <v/>
      </c>
      <c r="AU1156" s="29" t="str">
        <f>IF(COUNTBLANK(Table3[[#This Row],[Date 1]:[Date 8]])=7,IF(Table3[[#This Row],[Column9]]&lt;&gt;"",IF(SUM(L1156:S1156)&lt;&gt;0,Table3[[#This Row],[Column9]],""),""),(SUBSTITUTE(TRIM(SUBSTITUTE(AO1156&amp;","&amp;AP1156&amp;","&amp;AQ1156&amp;","&amp;AR1156&amp;","&amp;AS1156&amp;","&amp;AT1156&amp;",",","," "))," ",", ")))</f>
        <v/>
      </c>
      <c r="AV1156" s="35" t="str">
        <f>IF(COUNTBLANK(L1156:AC1156)&lt;&gt;13,IF(Table3[[#This Row],[Comments]]="Please order in multiples of 20. Minimum order of 100.",IF(COUNTBLANK(Table3[[#This Row],[Date 1]:[Order]])=12,"",1),1),IF(OR(F1156="yes",G1156="yes",H1156="yes",I1156="yes",J1156="yes",K1156="yes"="yes"),1,""))</f>
        <v/>
      </c>
    </row>
    <row r="1157" spans="2:48" ht="36" thickBot="1" x14ac:dyDescent="0.4">
      <c r="B1157" s="164">
        <v>2825</v>
      </c>
      <c r="C1157" s="16" t="s">
        <v>3370</v>
      </c>
      <c r="D1157" s="32" t="s">
        <v>808</v>
      </c>
      <c r="E1157" s="118"/>
      <c r="F1157" s="119" t="s">
        <v>21</v>
      </c>
      <c r="G1157" s="30" t="s">
        <v>21</v>
      </c>
      <c r="H1157" s="30" t="s">
        <v>21</v>
      </c>
      <c r="I1157" s="30" t="s">
        <v>21</v>
      </c>
      <c r="J1157" s="30" t="s">
        <v>128</v>
      </c>
      <c r="K1157" s="30" t="s">
        <v>21</v>
      </c>
      <c r="L1157" s="22"/>
      <c r="M1157" s="20"/>
      <c r="N1157" s="20"/>
      <c r="O1157" s="20"/>
      <c r="P1157" s="20"/>
      <c r="Q1157" s="20"/>
      <c r="R1157" s="20"/>
      <c r="S1157" s="120"/>
      <c r="T1157" s="181" t="str">
        <f>Table3[[#This Row],[Column12]]</f>
        <v>Auto:</v>
      </c>
      <c r="U1157" s="25"/>
      <c r="V1157" s="51" t="str">
        <f>IF(Table3[[#This Row],[TagOrderMethod]]="Ratio:","plants per 1 tag",IF(Table3[[#This Row],[TagOrderMethod]]="tags included","",IF(Table3[[#This Row],[TagOrderMethod]]="Qty:","tags",IF(Table3[[#This Row],[TagOrderMethod]]="Auto:",IF(U1157&lt;&gt;"","tags","")))))</f>
        <v/>
      </c>
      <c r="W1157" s="17">
        <v>50</v>
      </c>
      <c r="X1157" s="17" t="str">
        <f>IF(ISNUMBER(SEARCH("tag",Table3[[#This Row],[Notes]])), "Yes", "No")</f>
        <v>No</v>
      </c>
      <c r="Y1157" s="17" t="str">
        <f>IF(Table3[[#This Row],[Column11]]="yes","tags included","Auto:")</f>
        <v>Auto:</v>
      </c>
      <c r="Z11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Row],[TagOrderMethod]]="Auto:",IF(U1157&gt;0,U1157,IF(COUNTBLANK(L1157:S1157)=8,"",(IF(Table3[[#This Row],[Column11]]&lt;&gt;"no",Table3[[#This Row],[Size]]*(SUM(Table3[[#This Row],[Date 1]:[Date 8]])),"")))),""))),(Table3[[#This Row],[Bundle]])),"")</f>
        <v/>
      </c>
      <c r="AB1157" s="94" t="str">
        <f t="shared" si="19"/>
        <v/>
      </c>
      <c r="AC1157" s="75"/>
      <c r="AD1157" s="42"/>
      <c r="AE1157" s="43"/>
      <c r="AF1157" s="44"/>
      <c r="AG1157" s="134" t="s">
        <v>21</v>
      </c>
      <c r="AH1157" s="134" t="s">
        <v>21</v>
      </c>
      <c r="AI1157" s="134" t="s">
        <v>21</v>
      </c>
      <c r="AJ1157" s="134" t="s">
        <v>21</v>
      </c>
      <c r="AK1157" s="134" t="s">
        <v>5294</v>
      </c>
      <c r="AL1157" s="134" t="s">
        <v>21</v>
      </c>
      <c r="AM1157" s="134" t="b">
        <f>IF(AND(Table3[[#This Row],[Column68]]=TRUE,COUNTBLANK(Table3[[#This Row],[Date 1]:[Date 8]])=8),TRUE,FALSE)</f>
        <v>0</v>
      </c>
      <c r="AN1157" s="134" t="b">
        <f>COUNTIF(Table3[[#This Row],[512]:[51]],"yes")&gt;0</f>
        <v>0</v>
      </c>
      <c r="AO1157" s="45" t="str">
        <f>IF(Table3[[#This Row],[512]]="yes",Table3[[#This Row],[Column1]],"")</f>
        <v/>
      </c>
      <c r="AP1157" s="45" t="str">
        <f>IF(Table3[[#This Row],[250]]="yes",Table3[[#This Row],[Column1.5]],"")</f>
        <v/>
      </c>
      <c r="AQ1157" s="45" t="str">
        <f>IF(Table3[[#This Row],[288]]="yes",Table3[[#This Row],[Column2]],"")</f>
        <v/>
      </c>
      <c r="AR1157" s="45" t="str">
        <f>IF(Table3[[#This Row],[144]]="yes",Table3[[#This Row],[Column3]],"")</f>
        <v/>
      </c>
      <c r="AS1157" s="45" t="str">
        <f>IF(Table3[[#This Row],[26]]="yes",Table3[[#This Row],[Column4]],"")</f>
        <v/>
      </c>
      <c r="AT1157" s="45" t="str">
        <f>IF(Table3[[#This Row],[51]]="yes",Table3[[#This Row],[Column5]],"")</f>
        <v/>
      </c>
      <c r="AU1157" s="29" t="str">
        <f>IF(COUNTBLANK(Table3[[#This Row],[Date 1]:[Date 8]])=7,IF(Table3[[#This Row],[Column9]]&lt;&gt;"",IF(SUM(L1157:S1157)&lt;&gt;0,Table3[[#This Row],[Column9]],""),""),(SUBSTITUTE(TRIM(SUBSTITUTE(AO1157&amp;","&amp;AP1157&amp;","&amp;AQ1157&amp;","&amp;AR1157&amp;","&amp;AS1157&amp;","&amp;AT1157&amp;",",","," "))," ",", ")))</f>
        <v/>
      </c>
      <c r="AV1157" s="35" t="str">
        <f>IF(COUNTBLANK(L1157:AC1157)&lt;&gt;13,IF(Table3[[#This Row],[Comments]]="Please order in multiples of 20. Minimum order of 100.",IF(COUNTBLANK(Table3[[#This Row],[Date 1]:[Order]])=12,"",1),1),IF(OR(F1157="yes",G1157="yes",H1157="yes",I1157="yes",J1157="yes",K1157="yes"="yes"),1,""))</f>
        <v/>
      </c>
    </row>
    <row r="1158" spans="2:48" ht="36" thickBot="1" x14ac:dyDescent="0.4">
      <c r="B1158" s="164">
        <v>2830</v>
      </c>
      <c r="C1158" s="16" t="s">
        <v>3370</v>
      </c>
      <c r="D1158" s="32" t="s">
        <v>1885</v>
      </c>
      <c r="E1158" s="118"/>
      <c r="F1158" s="119" t="s">
        <v>21</v>
      </c>
      <c r="G1158" s="30" t="s">
        <v>21</v>
      </c>
      <c r="H1158" s="30" t="s">
        <v>21</v>
      </c>
      <c r="I1158" s="30" t="s">
        <v>21</v>
      </c>
      <c r="J1158" s="30" t="s">
        <v>128</v>
      </c>
      <c r="K1158" s="30" t="s">
        <v>21</v>
      </c>
      <c r="L1158" s="22"/>
      <c r="M1158" s="20"/>
      <c r="N1158" s="20"/>
      <c r="O1158" s="20"/>
      <c r="P1158" s="20"/>
      <c r="Q1158" s="20"/>
      <c r="R1158" s="20"/>
      <c r="S1158" s="120"/>
      <c r="T1158" s="181" t="str">
        <f>Table3[[#This Row],[Column12]]</f>
        <v>Auto:</v>
      </c>
      <c r="U1158" s="25"/>
      <c r="V1158" s="51" t="str">
        <f>IF(Table3[[#This Row],[TagOrderMethod]]="Ratio:","plants per 1 tag",IF(Table3[[#This Row],[TagOrderMethod]]="tags included","",IF(Table3[[#This Row],[TagOrderMethod]]="Qty:","tags",IF(Table3[[#This Row],[TagOrderMethod]]="Auto:",IF(U1158&lt;&gt;"","tags","")))))</f>
        <v/>
      </c>
      <c r="W1158" s="17">
        <v>50</v>
      </c>
      <c r="X1158" s="17" t="str">
        <f>IF(ISNUMBER(SEARCH("tag",Table3[[#This Row],[Notes]])), "Yes", "No")</f>
        <v>No</v>
      </c>
      <c r="Y1158" s="17" t="str">
        <f>IF(Table3[[#This Row],[Column11]]="yes","tags included","Auto:")</f>
        <v>Auto:</v>
      </c>
      <c r="Z11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Row],[TagOrderMethod]]="Auto:",IF(U1158&gt;0,U1158,IF(COUNTBLANK(L1158:S1158)=8,"",(IF(Table3[[#This Row],[Column11]]&lt;&gt;"no",Table3[[#This Row],[Size]]*(SUM(Table3[[#This Row],[Date 1]:[Date 8]])),"")))),""))),(Table3[[#This Row],[Bundle]])),"")</f>
        <v/>
      </c>
      <c r="AB1158" s="94" t="str">
        <f t="shared" si="19"/>
        <v/>
      </c>
      <c r="AC1158" s="75"/>
      <c r="AD1158" s="42"/>
      <c r="AE1158" s="43"/>
      <c r="AF1158" s="44"/>
      <c r="AG1158" s="134" t="s">
        <v>21</v>
      </c>
      <c r="AH1158" s="134" t="s">
        <v>21</v>
      </c>
      <c r="AI1158" s="134" t="s">
        <v>21</v>
      </c>
      <c r="AJ1158" s="134" t="s">
        <v>21</v>
      </c>
      <c r="AK1158" s="134" t="s">
        <v>2137</v>
      </c>
      <c r="AL1158" s="134" t="s">
        <v>21</v>
      </c>
      <c r="AM1158" s="134" t="b">
        <f>IF(AND(Table3[[#This Row],[Column68]]=TRUE,COUNTBLANK(Table3[[#This Row],[Date 1]:[Date 8]])=8),TRUE,FALSE)</f>
        <v>0</v>
      </c>
      <c r="AN1158" s="134" t="b">
        <f>COUNTIF(Table3[[#This Row],[512]:[51]],"yes")&gt;0</f>
        <v>0</v>
      </c>
      <c r="AO1158" s="45" t="str">
        <f>IF(Table3[[#This Row],[512]]="yes",Table3[[#This Row],[Column1]],"")</f>
        <v/>
      </c>
      <c r="AP1158" s="45" t="str">
        <f>IF(Table3[[#This Row],[250]]="yes",Table3[[#This Row],[Column1.5]],"")</f>
        <v/>
      </c>
      <c r="AQ1158" s="45" t="str">
        <f>IF(Table3[[#This Row],[288]]="yes",Table3[[#This Row],[Column2]],"")</f>
        <v/>
      </c>
      <c r="AR1158" s="45" t="str">
        <f>IF(Table3[[#This Row],[144]]="yes",Table3[[#This Row],[Column3]],"")</f>
        <v/>
      </c>
      <c r="AS1158" s="45" t="str">
        <f>IF(Table3[[#This Row],[26]]="yes",Table3[[#This Row],[Column4]],"")</f>
        <v/>
      </c>
      <c r="AT1158" s="45" t="str">
        <f>IF(Table3[[#This Row],[51]]="yes",Table3[[#This Row],[Column5]],"")</f>
        <v/>
      </c>
      <c r="AU1158" s="29" t="str">
        <f>IF(COUNTBLANK(Table3[[#This Row],[Date 1]:[Date 8]])=7,IF(Table3[[#This Row],[Column9]]&lt;&gt;"",IF(SUM(L1158:S1158)&lt;&gt;0,Table3[[#This Row],[Column9]],""),""),(SUBSTITUTE(TRIM(SUBSTITUTE(AO1158&amp;","&amp;AP1158&amp;","&amp;AQ1158&amp;","&amp;AR1158&amp;","&amp;AS1158&amp;","&amp;AT1158&amp;",",","," "))," ",", ")))</f>
        <v/>
      </c>
      <c r="AV1158" s="35" t="str">
        <f>IF(COUNTBLANK(L1158:AC1158)&lt;&gt;13,IF(Table3[[#This Row],[Comments]]="Please order in multiples of 20. Minimum order of 100.",IF(COUNTBLANK(Table3[[#This Row],[Date 1]:[Order]])=12,"",1),1),IF(OR(F1158="yes",G1158="yes",H1158="yes",I1158="yes",J1158="yes",K1158="yes"="yes"),1,""))</f>
        <v/>
      </c>
    </row>
    <row r="1159" spans="2:48" ht="36" thickBot="1" x14ac:dyDescent="0.4">
      <c r="B1159" s="164">
        <v>2835</v>
      </c>
      <c r="C1159" s="16" t="s">
        <v>3370</v>
      </c>
      <c r="D1159" s="32" t="s">
        <v>1074</v>
      </c>
      <c r="E1159" s="118"/>
      <c r="F1159" s="119" t="s">
        <v>21</v>
      </c>
      <c r="G1159" s="30" t="s">
        <v>21</v>
      </c>
      <c r="H1159" s="30" t="s">
        <v>21</v>
      </c>
      <c r="I1159" s="30" t="s">
        <v>21</v>
      </c>
      <c r="J1159" s="30" t="s">
        <v>128</v>
      </c>
      <c r="K1159" s="30" t="s">
        <v>21</v>
      </c>
      <c r="L1159" s="22"/>
      <c r="M1159" s="20"/>
      <c r="N1159" s="20"/>
      <c r="O1159" s="20"/>
      <c r="P1159" s="20"/>
      <c r="Q1159" s="20"/>
      <c r="R1159" s="20"/>
      <c r="S1159" s="120"/>
      <c r="T1159" s="181" t="str">
        <f>Table3[[#This Row],[Column12]]</f>
        <v>Auto:</v>
      </c>
      <c r="U1159" s="25"/>
      <c r="V1159" s="51" t="str">
        <f>IF(Table3[[#This Row],[TagOrderMethod]]="Ratio:","plants per 1 tag",IF(Table3[[#This Row],[TagOrderMethod]]="tags included","",IF(Table3[[#This Row],[TagOrderMethod]]="Qty:","tags",IF(Table3[[#This Row],[TagOrderMethod]]="Auto:",IF(U1159&lt;&gt;"","tags","")))))</f>
        <v/>
      </c>
      <c r="W1159" s="17">
        <v>50</v>
      </c>
      <c r="X1159" s="17" t="str">
        <f>IF(ISNUMBER(SEARCH("tag",Table3[[#This Row],[Notes]])), "Yes", "No")</f>
        <v>No</v>
      </c>
      <c r="Y1159" s="17" t="str">
        <f>IF(Table3[[#This Row],[Column11]]="yes","tags included","Auto:")</f>
        <v>Auto:</v>
      </c>
      <c r="Z11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Row],[TagOrderMethod]]="Auto:",IF(U1159&gt;0,U1159,IF(COUNTBLANK(L1159:S1159)=8,"",(IF(Table3[[#This Row],[Column11]]&lt;&gt;"no",Table3[[#This Row],[Size]]*(SUM(Table3[[#This Row],[Date 1]:[Date 8]])),"")))),""))),(Table3[[#This Row],[Bundle]])),"")</f>
        <v/>
      </c>
      <c r="AB1159" s="94" t="str">
        <f t="shared" si="19"/>
        <v/>
      </c>
      <c r="AC1159" s="75"/>
      <c r="AD1159" s="42"/>
      <c r="AE1159" s="43"/>
      <c r="AF1159" s="44"/>
      <c r="AG1159" s="134" t="s">
        <v>21</v>
      </c>
      <c r="AH1159" s="134" t="s">
        <v>21</v>
      </c>
      <c r="AI1159" s="134" t="s">
        <v>21</v>
      </c>
      <c r="AJ1159" s="134" t="s">
        <v>21</v>
      </c>
      <c r="AK1159" s="134" t="s">
        <v>2138</v>
      </c>
      <c r="AL1159" s="134" t="s">
        <v>21</v>
      </c>
      <c r="AM1159" s="134" t="b">
        <f>IF(AND(Table3[[#This Row],[Column68]]=TRUE,COUNTBLANK(Table3[[#This Row],[Date 1]:[Date 8]])=8),TRUE,FALSE)</f>
        <v>0</v>
      </c>
      <c r="AN1159" s="134" t="b">
        <f>COUNTIF(Table3[[#This Row],[512]:[51]],"yes")&gt;0</f>
        <v>0</v>
      </c>
      <c r="AO1159" s="45" t="str">
        <f>IF(Table3[[#This Row],[512]]="yes",Table3[[#This Row],[Column1]],"")</f>
        <v/>
      </c>
      <c r="AP1159" s="45" t="str">
        <f>IF(Table3[[#This Row],[250]]="yes",Table3[[#This Row],[Column1.5]],"")</f>
        <v/>
      </c>
      <c r="AQ1159" s="45" t="str">
        <f>IF(Table3[[#This Row],[288]]="yes",Table3[[#This Row],[Column2]],"")</f>
        <v/>
      </c>
      <c r="AR1159" s="45" t="str">
        <f>IF(Table3[[#This Row],[144]]="yes",Table3[[#This Row],[Column3]],"")</f>
        <v/>
      </c>
      <c r="AS1159" s="45" t="str">
        <f>IF(Table3[[#This Row],[26]]="yes",Table3[[#This Row],[Column4]],"")</f>
        <v/>
      </c>
      <c r="AT1159" s="45" t="str">
        <f>IF(Table3[[#This Row],[51]]="yes",Table3[[#This Row],[Column5]],"")</f>
        <v/>
      </c>
      <c r="AU1159" s="29" t="str">
        <f>IF(COUNTBLANK(Table3[[#This Row],[Date 1]:[Date 8]])=7,IF(Table3[[#This Row],[Column9]]&lt;&gt;"",IF(SUM(L1159:S1159)&lt;&gt;0,Table3[[#This Row],[Column9]],""),""),(SUBSTITUTE(TRIM(SUBSTITUTE(AO1159&amp;","&amp;AP1159&amp;","&amp;AQ1159&amp;","&amp;AR1159&amp;","&amp;AS1159&amp;","&amp;AT1159&amp;",",","," "))," ",", ")))</f>
        <v/>
      </c>
      <c r="AV1159" s="35" t="str">
        <f>IF(COUNTBLANK(L1159:AC1159)&lt;&gt;13,IF(Table3[[#This Row],[Comments]]="Please order in multiples of 20. Minimum order of 100.",IF(COUNTBLANK(Table3[[#This Row],[Date 1]:[Order]])=12,"",1),1),IF(OR(F1159="yes",G1159="yes",H1159="yes",I1159="yes",J1159="yes",K1159="yes"="yes"),1,""))</f>
        <v/>
      </c>
    </row>
    <row r="1160" spans="2:48" ht="36" thickBot="1" x14ac:dyDescent="0.4">
      <c r="B1160" s="164">
        <v>2840</v>
      </c>
      <c r="C1160" s="16" t="s">
        <v>3370</v>
      </c>
      <c r="D1160" s="32" t="s">
        <v>1886</v>
      </c>
      <c r="E1160" s="118"/>
      <c r="F1160" s="119" t="s">
        <v>21</v>
      </c>
      <c r="G1160" s="30" t="s">
        <v>21</v>
      </c>
      <c r="H1160" s="30" t="s">
        <v>21</v>
      </c>
      <c r="I1160" s="30" t="s">
        <v>21</v>
      </c>
      <c r="J1160" s="30" t="s">
        <v>128</v>
      </c>
      <c r="K1160" s="30" t="s">
        <v>21</v>
      </c>
      <c r="L1160" s="22"/>
      <c r="M1160" s="20"/>
      <c r="N1160" s="20"/>
      <c r="O1160" s="20"/>
      <c r="P1160" s="20"/>
      <c r="Q1160" s="20"/>
      <c r="R1160" s="20"/>
      <c r="S1160" s="120"/>
      <c r="T1160" s="181" t="str">
        <f>Table3[[#This Row],[Column12]]</f>
        <v>Auto:</v>
      </c>
      <c r="U1160" s="25"/>
      <c r="V1160" s="51" t="str">
        <f>IF(Table3[[#This Row],[TagOrderMethod]]="Ratio:","plants per 1 tag",IF(Table3[[#This Row],[TagOrderMethod]]="tags included","",IF(Table3[[#This Row],[TagOrderMethod]]="Qty:","tags",IF(Table3[[#This Row],[TagOrderMethod]]="Auto:",IF(U1160&lt;&gt;"","tags","")))))</f>
        <v/>
      </c>
      <c r="W1160" s="17">
        <v>50</v>
      </c>
      <c r="X1160" s="17" t="str">
        <f>IF(ISNUMBER(SEARCH("tag",Table3[[#This Row],[Notes]])), "Yes", "No")</f>
        <v>No</v>
      </c>
      <c r="Y1160" s="17" t="str">
        <f>IF(Table3[[#This Row],[Column11]]="yes","tags included","Auto:")</f>
        <v>Auto:</v>
      </c>
      <c r="Z11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Row],[TagOrderMethod]]="Auto:",IF(U1160&gt;0,U1160,IF(COUNTBLANK(L1160:S1160)=8,"",(IF(Table3[[#This Row],[Column11]]&lt;&gt;"no",Table3[[#This Row],[Size]]*(SUM(Table3[[#This Row],[Date 1]:[Date 8]])),"")))),""))),(Table3[[#This Row],[Bundle]])),"")</f>
        <v/>
      </c>
      <c r="AB1160" s="94" t="str">
        <f t="shared" si="19"/>
        <v/>
      </c>
      <c r="AC1160" s="75"/>
      <c r="AD1160" s="42"/>
      <c r="AE1160" s="43"/>
      <c r="AF1160" s="44"/>
      <c r="AG1160" s="134" t="s">
        <v>21</v>
      </c>
      <c r="AH1160" s="134" t="s">
        <v>21</v>
      </c>
      <c r="AI1160" s="134" t="s">
        <v>21</v>
      </c>
      <c r="AJ1160" s="134" t="s">
        <v>21</v>
      </c>
      <c r="AK1160" s="134" t="s">
        <v>1510</v>
      </c>
      <c r="AL1160" s="134" t="s">
        <v>21</v>
      </c>
      <c r="AM1160" s="134" t="b">
        <f>IF(AND(Table3[[#This Row],[Column68]]=TRUE,COUNTBLANK(Table3[[#This Row],[Date 1]:[Date 8]])=8),TRUE,FALSE)</f>
        <v>0</v>
      </c>
      <c r="AN1160" s="134" t="b">
        <f>COUNTIF(Table3[[#This Row],[512]:[51]],"yes")&gt;0</f>
        <v>0</v>
      </c>
      <c r="AO1160" s="45" t="str">
        <f>IF(Table3[[#This Row],[512]]="yes",Table3[[#This Row],[Column1]],"")</f>
        <v/>
      </c>
      <c r="AP1160" s="45" t="str">
        <f>IF(Table3[[#This Row],[250]]="yes",Table3[[#This Row],[Column1.5]],"")</f>
        <v/>
      </c>
      <c r="AQ1160" s="45" t="str">
        <f>IF(Table3[[#This Row],[288]]="yes",Table3[[#This Row],[Column2]],"")</f>
        <v/>
      </c>
      <c r="AR1160" s="45" t="str">
        <f>IF(Table3[[#This Row],[144]]="yes",Table3[[#This Row],[Column3]],"")</f>
        <v/>
      </c>
      <c r="AS1160" s="45" t="str">
        <f>IF(Table3[[#This Row],[26]]="yes",Table3[[#This Row],[Column4]],"")</f>
        <v/>
      </c>
      <c r="AT1160" s="45" t="str">
        <f>IF(Table3[[#This Row],[51]]="yes",Table3[[#This Row],[Column5]],"")</f>
        <v/>
      </c>
      <c r="AU1160" s="29" t="str">
        <f>IF(COUNTBLANK(Table3[[#This Row],[Date 1]:[Date 8]])=7,IF(Table3[[#This Row],[Column9]]&lt;&gt;"",IF(SUM(L1160:S1160)&lt;&gt;0,Table3[[#This Row],[Column9]],""),""),(SUBSTITUTE(TRIM(SUBSTITUTE(AO1160&amp;","&amp;AP1160&amp;","&amp;AQ1160&amp;","&amp;AR1160&amp;","&amp;AS1160&amp;","&amp;AT1160&amp;",",","," "))," ",", ")))</f>
        <v/>
      </c>
      <c r="AV1160" s="35" t="str">
        <f>IF(COUNTBLANK(L1160:AC1160)&lt;&gt;13,IF(Table3[[#This Row],[Comments]]="Please order in multiples of 20. Minimum order of 100.",IF(COUNTBLANK(Table3[[#This Row],[Date 1]:[Order]])=12,"",1),1),IF(OR(F1160="yes",G1160="yes",H1160="yes",I1160="yes",J1160="yes",K1160="yes"="yes"),1,""))</f>
        <v/>
      </c>
    </row>
    <row r="1161" spans="2:48" ht="36" thickBot="1" x14ac:dyDescent="0.4">
      <c r="B1161" s="164">
        <v>2845</v>
      </c>
      <c r="C1161" s="16" t="s">
        <v>3370</v>
      </c>
      <c r="D1161" s="32" t="s">
        <v>2417</v>
      </c>
      <c r="E1161" s="118"/>
      <c r="F1161" s="119" t="s">
        <v>21</v>
      </c>
      <c r="G1161" s="30" t="s">
        <v>21</v>
      </c>
      <c r="H1161" s="30" t="s">
        <v>21</v>
      </c>
      <c r="I1161" s="30" t="s">
        <v>21</v>
      </c>
      <c r="J1161" s="30" t="s">
        <v>128</v>
      </c>
      <c r="K1161" s="30" t="s">
        <v>21</v>
      </c>
      <c r="L1161" s="22"/>
      <c r="M1161" s="20"/>
      <c r="N1161" s="20"/>
      <c r="O1161" s="20"/>
      <c r="P1161" s="20"/>
      <c r="Q1161" s="20"/>
      <c r="R1161" s="20"/>
      <c r="S1161" s="120"/>
      <c r="T1161" s="181" t="str">
        <f>Table3[[#This Row],[Column12]]</f>
        <v>Auto:</v>
      </c>
      <c r="U1161" s="25"/>
      <c r="V1161" s="51" t="str">
        <f>IF(Table3[[#This Row],[TagOrderMethod]]="Ratio:","plants per 1 tag",IF(Table3[[#This Row],[TagOrderMethod]]="tags included","",IF(Table3[[#This Row],[TagOrderMethod]]="Qty:","tags",IF(Table3[[#This Row],[TagOrderMethod]]="Auto:",IF(U1161&lt;&gt;"","tags","")))))</f>
        <v/>
      </c>
      <c r="W1161" s="17">
        <v>50</v>
      </c>
      <c r="X1161" s="17" t="str">
        <f>IF(ISNUMBER(SEARCH("tag",Table3[[#This Row],[Notes]])), "Yes", "No")</f>
        <v>No</v>
      </c>
      <c r="Y1161" s="17" t="str">
        <f>IF(Table3[[#This Row],[Column11]]="yes","tags included","Auto:")</f>
        <v>Auto:</v>
      </c>
      <c r="Z11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Row],[TagOrderMethod]]="Auto:",IF(U1161&gt;0,U1161,IF(COUNTBLANK(L1161:S1161)=8,"",(IF(Table3[[#This Row],[Column11]]&lt;&gt;"no",Table3[[#This Row],[Size]]*(SUM(Table3[[#This Row],[Date 1]:[Date 8]])),"")))),""))),(Table3[[#This Row],[Bundle]])),"")</f>
        <v/>
      </c>
      <c r="AB1161" s="94" t="str">
        <f t="shared" si="19"/>
        <v/>
      </c>
      <c r="AC1161" s="75"/>
      <c r="AD1161" s="42"/>
      <c r="AE1161" s="43"/>
      <c r="AF1161" s="44"/>
      <c r="AG1161" s="134" t="s">
        <v>21</v>
      </c>
      <c r="AH1161" s="134" t="s">
        <v>21</v>
      </c>
      <c r="AI1161" s="134" t="s">
        <v>21</v>
      </c>
      <c r="AJ1161" s="134" t="s">
        <v>21</v>
      </c>
      <c r="AK1161" s="134" t="s">
        <v>1511</v>
      </c>
      <c r="AL1161" s="134" t="s">
        <v>21</v>
      </c>
      <c r="AM1161" s="134" t="b">
        <f>IF(AND(Table3[[#This Row],[Column68]]=TRUE,COUNTBLANK(Table3[[#This Row],[Date 1]:[Date 8]])=8),TRUE,FALSE)</f>
        <v>0</v>
      </c>
      <c r="AN1161" s="134" t="b">
        <f>COUNTIF(Table3[[#This Row],[512]:[51]],"yes")&gt;0</f>
        <v>0</v>
      </c>
      <c r="AO1161" s="45" t="str">
        <f>IF(Table3[[#This Row],[512]]="yes",Table3[[#This Row],[Column1]],"")</f>
        <v/>
      </c>
      <c r="AP1161" s="45" t="str">
        <f>IF(Table3[[#This Row],[250]]="yes",Table3[[#This Row],[Column1.5]],"")</f>
        <v/>
      </c>
      <c r="AQ1161" s="45" t="str">
        <f>IF(Table3[[#This Row],[288]]="yes",Table3[[#This Row],[Column2]],"")</f>
        <v/>
      </c>
      <c r="AR1161" s="45" t="str">
        <f>IF(Table3[[#This Row],[144]]="yes",Table3[[#This Row],[Column3]],"")</f>
        <v/>
      </c>
      <c r="AS1161" s="45" t="str">
        <f>IF(Table3[[#This Row],[26]]="yes",Table3[[#This Row],[Column4]],"")</f>
        <v/>
      </c>
      <c r="AT1161" s="45" t="str">
        <f>IF(Table3[[#This Row],[51]]="yes",Table3[[#This Row],[Column5]],"")</f>
        <v/>
      </c>
      <c r="AU1161" s="29" t="str">
        <f>IF(COUNTBLANK(Table3[[#This Row],[Date 1]:[Date 8]])=7,IF(Table3[[#This Row],[Column9]]&lt;&gt;"",IF(SUM(L1161:S1161)&lt;&gt;0,Table3[[#This Row],[Column9]],""),""),(SUBSTITUTE(TRIM(SUBSTITUTE(AO1161&amp;","&amp;AP1161&amp;","&amp;AQ1161&amp;","&amp;AR1161&amp;","&amp;AS1161&amp;","&amp;AT1161&amp;",",","," "))," ",", ")))</f>
        <v/>
      </c>
      <c r="AV1161" s="35" t="str">
        <f>IF(COUNTBLANK(L1161:AC1161)&lt;&gt;13,IF(Table3[[#This Row],[Comments]]="Please order in multiples of 20. Minimum order of 100.",IF(COUNTBLANK(Table3[[#This Row],[Date 1]:[Order]])=12,"",1),1),IF(OR(F1161="yes",G1161="yes",H1161="yes",I1161="yes",J1161="yes",K1161="yes"="yes"),1,""))</f>
        <v/>
      </c>
    </row>
    <row r="1162" spans="2:48" ht="36" thickBot="1" x14ac:dyDescent="0.4">
      <c r="B1162" s="164">
        <v>2850</v>
      </c>
      <c r="C1162" s="16" t="s">
        <v>3370</v>
      </c>
      <c r="D1162" s="32" t="s">
        <v>3453</v>
      </c>
      <c r="E1162" s="118"/>
      <c r="F1162" s="119" t="s">
        <v>21</v>
      </c>
      <c r="G1162" s="30" t="s">
        <v>21</v>
      </c>
      <c r="H1162" s="30" t="s">
        <v>21</v>
      </c>
      <c r="I1162" s="30" t="s">
        <v>21</v>
      </c>
      <c r="J1162" s="30" t="s">
        <v>128</v>
      </c>
      <c r="K1162" s="30" t="s">
        <v>21</v>
      </c>
      <c r="L1162" s="22"/>
      <c r="M1162" s="20"/>
      <c r="N1162" s="20"/>
      <c r="O1162" s="20"/>
      <c r="P1162" s="20"/>
      <c r="Q1162" s="20"/>
      <c r="R1162" s="20"/>
      <c r="S1162" s="120"/>
      <c r="T1162" s="181" t="str">
        <f>Table3[[#This Row],[Column12]]</f>
        <v>Auto:</v>
      </c>
      <c r="U1162" s="25"/>
      <c r="V1162" s="51" t="str">
        <f>IF(Table3[[#This Row],[TagOrderMethod]]="Ratio:","plants per 1 tag",IF(Table3[[#This Row],[TagOrderMethod]]="tags included","",IF(Table3[[#This Row],[TagOrderMethod]]="Qty:","tags",IF(Table3[[#This Row],[TagOrderMethod]]="Auto:",IF(U1162&lt;&gt;"","tags","")))))</f>
        <v/>
      </c>
      <c r="W1162" s="17">
        <v>50</v>
      </c>
      <c r="X1162" s="17" t="str">
        <f>IF(ISNUMBER(SEARCH("tag",Table3[[#This Row],[Notes]])), "Yes", "No")</f>
        <v>No</v>
      </c>
      <c r="Y1162" s="17" t="str">
        <f>IF(Table3[[#This Row],[Column11]]="yes","tags included","Auto:")</f>
        <v>Auto:</v>
      </c>
      <c r="Z11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Row],[TagOrderMethod]]="Auto:",IF(U1162&gt;0,U1162,IF(COUNTBLANK(L1162:S1162)=8,"",(IF(Table3[[#This Row],[Column11]]&lt;&gt;"no",Table3[[#This Row],[Size]]*(SUM(Table3[[#This Row],[Date 1]:[Date 8]])),"")))),""))),(Table3[[#This Row],[Bundle]])),"")</f>
        <v/>
      </c>
      <c r="AB1162" s="94" t="str">
        <f t="shared" si="19"/>
        <v/>
      </c>
      <c r="AC1162" s="75"/>
      <c r="AD1162" s="42"/>
      <c r="AE1162" s="43"/>
      <c r="AF1162" s="44"/>
      <c r="AG1162" s="134" t="s">
        <v>21</v>
      </c>
      <c r="AH1162" s="134" t="s">
        <v>21</v>
      </c>
      <c r="AI1162" s="134" t="s">
        <v>21</v>
      </c>
      <c r="AJ1162" s="134" t="s">
        <v>21</v>
      </c>
      <c r="AK1162" s="134" t="s">
        <v>2139</v>
      </c>
      <c r="AL1162" s="134" t="s">
        <v>21</v>
      </c>
      <c r="AM1162" s="134" t="b">
        <f>IF(AND(Table3[[#This Row],[Column68]]=TRUE,COUNTBLANK(Table3[[#This Row],[Date 1]:[Date 8]])=8),TRUE,FALSE)</f>
        <v>0</v>
      </c>
      <c r="AN1162" s="134" t="b">
        <f>COUNTIF(Table3[[#This Row],[512]:[51]],"yes")&gt;0</f>
        <v>0</v>
      </c>
      <c r="AO1162" s="45" t="str">
        <f>IF(Table3[[#This Row],[512]]="yes",Table3[[#This Row],[Column1]],"")</f>
        <v/>
      </c>
      <c r="AP1162" s="45" t="str">
        <f>IF(Table3[[#This Row],[250]]="yes",Table3[[#This Row],[Column1.5]],"")</f>
        <v/>
      </c>
      <c r="AQ1162" s="45" t="str">
        <f>IF(Table3[[#This Row],[288]]="yes",Table3[[#This Row],[Column2]],"")</f>
        <v/>
      </c>
      <c r="AR1162" s="45" t="str">
        <f>IF(Table3[[#This Row],[144]]="yes",Table3[[#This Row],[Column3]],"")</f>
        <v/>
      </c>
      <c r="AS1162" s="45" t="str">
        <f>IF(Table3[[#This Row],[26]]="yes",Table3[[#This Row],[Column4]],"")</f>
        <v/>
      </c>
      <c r="AT1162" s="45" t="str">
        <f>IF(Table3[[#This Row],[51]]="yes",Table3[[#This Row],[Column5]],"")</f>
        <v/>
      </c>
      <c r="AU1162" s="29" t="str">
        <f>IF(COUNTBLANK(Table3[[#This Row],[Date 1]:[Date 8]])=7,IF(Table3[[#This Row],[Column9]]&lt;&gt;"",IF(SUM(L1162:S1162)&lt;&gt;0,Table3[[#This Row],[Column9]],""),""),(SUBSTITUTE(TRIM(SUBSTITUTE(AO1162&amp;","&amp;AP1162&amp;","&amp;AQ1162&amp;","&amp;AR1162&amp;","&amp;AS1162&amp;","&amp;AT1162&amp;",",","," "))," ",", ")))</f>
        <v/>
      </c>
      <c r="AV1162" s="35" t="str">
        <f>IF(COUNTBLANK(L1162:AC1162)&lt;&gt;13,IF(Table3[[#This Row],[Comments]]="Please order in multiples of 20. Minimum order of 100.",IF(COUNTBLANK(Table3[[#This Row],[Date 1]:[Order]])=12,"",1),1),IF(OR(F1162="yes",G1162="yes",H1162="yes",I1162="yes",J1162="yes",K1162="yes"="yes"),1,""))</f>
        <v/>
      </c>
    </row>
    <row r="1163" spans="2:48" ht="36" thickBot="1" x14ac:dyDescent="0.4">
      <c r="B1163" s="164">
        <v>2855</v>
      </c>
      <c r="C1163" s="16" t="s">
        <v>3370</v>
      </c>
      <c r="D1163" s="32" t="s">
        <v>1666</v>
      </c>
      <c r="E1163" s="118"/>
      <c r="F1163" s="119" t="s">
        <v>21</v>
      </c>
      <c r="G1163" s="30" t="s">
        <v>21</v>
      </c>
      <c r="H1163" s="30" t="s">
        <v>21</v>
      </c>
      <c r="I1163" s="30" t="s">
        <v>21</v>
      </c>
      <c r="J1163" s="30" t="s">
        <v>128</v>
      </c>
      <c r="K1163" s="30" t="s">
        <v>21</v>
      </c>
      <c r="L1163" s="22"/>
      <c r="M1163" s="20"/>
      <c r="N1163" s="20"/>
      <c r="O1163" s="20"/>
      <c r="P1163" s="20"/>
      <c r="Q1163" s="20"/>
      <c r="R1163" s="20"/>
      <c r="S1163" s="120"/>
      <c r="T1163" s="181" t="str">
        <f>Table3[[#This Row],[Column12]]</f>
        <v>Auto:</v>
      </c>
      <c r="U1163" s="25"/>
      <c r="V1163" s="51" t="str">
        <f>IF(Table3[[#This Row],[TagOrderMethod]]="Ratio:","plants per 1 tag",IF(Table3[[#This Row],[TagOrderMethod]]="tags included","",IF(Table3[[#This Row],[TagOrderMethod]]="Qty:","tags",IF(Table3[[#This Row],[TagOrderMethod]]="Auto:",IF(U1163&lt;&gt;"","tags","")))))</f>
        <v/>
      </c>
      <c r="W1163" s="17">
        <v>50</v>
      </c>
      <c r="X1163" s="17" t="str">
        <f>IF(ISNUMBER(SEARCH("tag",Table3[[#This Row],[Notes]])), "Yes", "No")</f>
        <v>No</v>
      </c>
      <c r="Y1163" s="17" t="str">
        <f>IF(Table3[[#This Row],[Column11]]="yes","tags included","Auto:")</f>
        <v>Auto:</v>
      </c>
      <c r="Z11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Row],[TagOrderMethod]]="Auto:",IF(U1163&gt;0,U1163,IF(COUNTBLANK(L1163:S1163)=8,"",(IF(Table3[[#This Row],[Column11]]&lt;&gt;"no",Table3[[#This Row],[Size]]*(SUM(Table3[[#This Row],[Date 1]:[Date 8]])),"")))),""))),(Table3[[#This Row],[Bundle]])),"")</f>
        <v/>
      </c>
      <c r="AB1163" s="94" t="str">
        <f t="shared" si="19"/>
        <v/>
      </c>
      <c r="AC1163" s="75"/>
      <c r="AD1163" s="42"/>
      <c r="AE1163" s="43"/>
      <c r="AF1163" s="44"/>
      <c r="AG1163" s="134" t="s">
        <v>21</v>
      </c>
      <c r="AH1163" s="134" t="s">
        <v>21</v>
      </c>
      <c r="AI1163" s="134" t="s">
        <v>21</v>
      </c>
      <c r="AJ1163" s="134" t="s">
        <v>21</v>
      </c>
      <c r="AK1163" s="134" t="s">
        <v>2140</v>
      </c>
      <c r="AL1163" s="134" t="s">
        <v>21</v>
      </c>
      <c r="AM1163" s="134" t="b">
        <f>IF(AND(Table3[[#This Row],[Column68]]=TRUE,COUNTBLANK(Table3[[#This Row],[Date 1]:[Date 8]])=8),TRUE,FALSE)</f>
        <v>0</v>
      </c>
      <c r="AN1163" s="134" t="b">
        <f>COUNTIF(Table3[[#This Row],[512]:[51]],"yes")&gt;0</f>
        <v>0</v>
      </c>
      <c r="AO1163" s="45" t="str">
        <f>IF(Table3[[#This Row],[512]]="yes",Table3[[#This Row],[Column1]],"")</f>
        <v/>
      </c>
      <c r="AP1163" s="45" t="str">
        <f>IF(Table3[[#This Row],[250]]="yes",Table3[[#This Row],[Column1.5]],"")</f>
        <v/>
      </c>
      <c r="AQ1163" s="45" t="str">
        <f>IF(Table3[[#This Row],[288]]="yes",Table3[[#This Row],[Column2]],"")</f>
        <v/>
      </c>
      <c r="AR1163" s="45" t="str">
        <f>IF(Table3[[#This Row],[144]]="yes",Table3[[#This Row],[Column3]],"")</f>
        <v/>
      </c>
      <c r="AS1163" s="45" t="str">
        <f>IF(Table3[[#This Row],[26]]="yes",Table3[[#This Row],[Column4]],"")</f>
        <v/>
      </c>
      <c r="AT1163" s="45" t="str">
        <f>IF(Table3[[#This Row],[51]]="yes",Table3[[#This Row],[Column5]],"")</f>
        <v/>
      </c>
      <c r="AU1163" s="29" t="str">
        <f>IF(COUNTBLANK(Table3[[#This Row],[Date 1]:[Date 8]])=7,IF(Table3[[#This Row],[Column9]]&lt;&gt;"",IF(SUM(L1163:S1163)&lt;&gt;0,Table3[[#This Row],[Column9]],""),""),(SUBSTITUTE(TRIM(SUBSTITUTE(AO1163&amp;","&amp;AP1163&amp;","&amp;AQ1163&amp;","&amp;AR1163&amp;","&amp;AS1163&amp;","&amp;AT1163&amp;",",","," "))," ",", ")))</f>
        <v/>
      </c>
      <c r="AV1163" s="35" t="str">
        <f>IF(COUNTBLANK(L1163:AC1163)&lt;&gt;13,IF(Table3[[#This Row],[Comments]]="Please order in multiples of 20. Minimum order of 100.",IF(COUNTBLANK(Table3[[#This Row],[Date 1]:[Order]])=12,"",1),1),IF(OR(F1163="yes",G1163="yes",H1163="yes",I1163="yes",J1163="yes",K1163="yes"="yes"),1,""))</f>
        <v/>
      </c>
    </row>
    <row r="1164" spans="2:48" ht="36" thickBot="1" x14ac:dyDescent="0.4">
      <c r="B1164" s="164">
        <v>2860</v>
      </c>
      <c r="C1164" s="16" t="s">
        <v>3370</v>
      </c>
      <c r="D1164" s="32" t="s">
        <v>3454</v>
      </c>
      <c r="E1164" s="118"/>
      <c r="F1164" s="119" t="s">
        <v>21</v>
      </c>
      <c r="G1164" s="30" t="s">
        <v>21</v>
      </c>
      <c r="H1164" s="30" t="s">
        <v>21</v>
      </c>
      <c r="I1164" s="30" t="s">
        <v>21</v>
      </c>
      <c r="J1164" s="30" t="s">
        <v>128</v>
      </c>
      <c r="K1164" s="30" t="s">
        <v>21</v>
      </c>
      <c r="L1164" s="22"/>
      <c r="M1164" s="20"/>
      <c r="N1164" s="20"/>
      <c r="O1164" s="20"/>
      <c r="P1164" s="20"/>
      <c r="Q1164" s="20"/>
      <c r="R1164" s="20"/>
      <c r="S1164" s="120"/>
      <c r="T1164" s="181" t="str">
        <f>Table3[[#This Row],[Column12]]</f>
        <v>Auto:</v>
      </c>
      <c r="U1164" s="25"/>
      <c r="V1164" s="51" t="str">
        <f>IF(Table3[[#This Row],[TagOrderMethod]]="Ratio:","plants per 1 tag",IF(Table3[[#This Row],[TagOrderMethod]]="tags included","",IF(Table3[[#This Row],[TagOrderMethod]]="Qty:","tags",IF(Table3[[#This Row],[TagOrderMethod]]="Auto:",IF(U1164&lt;&gt;"","tags","")))))</f>
        <v/>
      </c>
      <c r="W1164" s="17">
        <v>50</v>
      </c>
      <c r="X1164" s="17" t="str">
        <f>IF(ISNUMBER(SEARCH("tag",Table3[[#This Row],[Notes]])), "Yes", "No")</f>
        <v>No</v>
      </c>
      <c r="Y1164" s="17" t="str">
        <f>IF(Table3[[#This Row],[Column11]]="yes","tags included","Auto:")</f>
        <v>Auto:</v>
      </c>
      <c r="Z11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Row],[TagOrderMethod]]="Auto:",IF(U1164&gt;0,U1164,IF(COUNTBLANK(L1164:S1164)=8,"",(IF(Table3[[#This Row],[Column11]]&lt;&gt;"no",Table3[[#This Row],[Size]]*(SUM(Table3[[#This Row],[Date 1]:[Date 8]])),"")))),""))),(Table3[[#This Row],[Bundle]])),"")</f>
        <v/>
      </c>
      <c r="AB1164" s="94" t="str">
        <f t="shared" si="19"/>
        <v/>
      </c>
      <c r="AC1164" s="75"/>
      <c r="AD1164" s="42"/>
      <c r="AE1164" s="43"/>
      <c r="AF1164" s="44"/>
      <c r="AG1164" s="134" t="s">
        <v>21</v>
      </c>
      <c r="AH1164" s="134" t="s">
        <v>21</v>
      </c>
      <c r="AI1164" s="134" t="s">
        <v>21</v>
      </c>
      <c r="AJ1164" s="134" t="s">
        <v>21</v>
      </c>
      <c r="AK1164" s="134" t="s">
        <v>2141</v>
      </c>
      <c r="AL1164" s="134" t="s">
        <v>21</v>
      </c>
      <c r="AM1164" s="134" t="b">
        <f>IF(AND(Table3[[#This Row],[Column68]]=TRUE,COUNTBLANK(Table3[[#This Row],[Date 1]:[Date 8]])=8),TRUE,FALSE)</f>
        <v>0</v>
      </c>
      <c r="AN1164" s="134" t="b">
        <f>COUNTIF(Table3[[#This Row],[512]:[51]],"yes")&gt;0</f>
        <v>0</v>
      </c>
      <c r="AO1164" s="45" t="str">
        <f>IF(Table3[[#This Row],[512]]="yes",Table3[[#This Row],[Column1]],"")</f>
        <v/>
      </c>
      <c r="AP1164" s="45" t="str">
        <f>IF(Table3[[#This Row],[250]]="yes",Table3[[#This Row],[Column1.5]],"")</f>
        <v/>
      </c>
      <c r="AQ1164" s="45" t="str">
        <f>IF(Table3[[#This Row],[288]]="yes",Table3[[#This Row],[Column2]],"")</f>
        <v/>
      </c>
      <c r="AR1164" s="45" t="str">
        <f>IF(Table3[[#This Row],[144]]="yes",Table3[[#This Row],[Column3]],"")</f>
        <v/>
      </c>
      <c r="AS1164" s="45" t="str">
        <f>IF(Table3[[#This Row],[26]]="yes",Table3[[#This Row],[Column4]],"")</f>
        <v/>
      </c>
      <c r="AT1164" s="45" t="str">
        <f>IF(Table3[[#This Row],[51]]="yes",Table3[[#This Row],[Column5]],"")</f>
        <v/>
      </c>
      <c r="AU1164" s="29" t="str">
        <f>IF(COUNTBLANK(Table3[[#This Row],[Date 1]:[Date 8]])=7,IF(Table3[[#This Row],[Column9]]&lt;&gt;"",IF(SUM(L1164:S1164)&lt;&gt;0,Table3[[#This Row],[Column9]],""),""),(SUBSTITUTE(TRIM(SUBSTITUTE(AO1164&amp;","&amp;AP1164&amp;","&amp;AQ1164&amp;","&amp;AR1164&amp;","&amp;AS1164&amp;","&amp;AT1164&amp;",",","," "))," ",", ")))</f>
        <v/>
      </c>
      <c r="AV1164" s="35" t="str">
        <f>IF(COUNTBLANK(L1164:AC1164)&lt;&gt;13,IF(Table3[[#This Row],[Comments]]="Please order in multiples of 20. Minimum order of 100.",IF(COUNTBLANK(Table3[[#This Row],[Date 1]:[Order]])=12,"",1),1),IF(OR(F1164="yes",G1164="yes",H1164="yes",I1164="yes",J1164="yes",K1164="yes"="yes"),1,""))</f>
        <v/>
      </c>
    </row>
    <row r="1165" spans="2:48" ht="36" thickBot="1" x14ac:dyDescent="0.4">
      <c r="B1165" s="164">
        <v>2865</v>
      </c>
      <c r="C1165" s="16" t="s">
        <v>3370</v>
      </c>
      <c r="D1165" s="32" t="s">
        <v>1075</v>
      </c>
      <c r="E1165" s="118"/>
      <c r="F1165" s="119" t="s">
        <v>21</v>
      </c>
      <c r="G1165" s="30" t="s">
        <v>21</v>
      </c>
      <c r="H1165" s="30" t="s">
        <v>21</v>
      </c>
      <c r="I1165" s="30" t="s">
        <v>21</v>
      </c>
      <c r="J1165" s="30" t="s">
        <v>128</v>
      </c>
      <c r="K1165" s="30" t="s">
        <v>21</v>
      </c>
      <c r="L1165" s="22"/>
      <c r="M1165" s="20"/>
      <c r="N1165" s="20"/>
      <c r="O1165" s="20"/>
      <c r="P1165" s="20"/>
      <c r="Q1165" s="20"/>
      <c r="R1165" s="20"/>
      <c r="S1165" s="120"/>
      <c r="T1165" s="181" t="str">
        <f>Table3[[#This Row],[Column12]]</f>
        <v>Auto:</v>
      </c>
      <c r="U1165" s="25"/>
      <c r="V1165" s="51" t="str">
        <f>IF(Table3[[#This Row],[TagOrderMethod]]="Ratio:","plants per 1 tag",IF(Table3[[#This Row],[TagOrderMethod]]="tags included","",IF(Table3[[#This Row],[TagOrderMethod]]="Qty:","tags",IF(Table3[[#This Row],[TagOrderMethod]]="Auto:",IF(U1165&lt;&gt;"","tags","")))))</f>
        <v/>
      </c>
      <c r="W1165" s="17">
        <v>50</v>
      </c>
      <c r="X1165" s="17" t="str">
        <f>IF(ISNUMBER(SEARCH("tag",Table3[[#This Row],[Notes]])), "Yes", "No")</f>
        <v>No</v>
      </c>
      <c r="Y1165" s="17" t="str">
        <f>IF(Table3[[#This Row],[Column11]]="yes","tags included","Auto:")</f>
        <v>Auto:</v>
      </c>
      <c r="Z11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Row],[TagOrderMethod]]="Auto:",IF(U1165&gt;0,U1165,IF(COUNTBLANK(L1165:S1165)=8,"",(IF(Table3[[#This Row],[Column11]]&lt;&gt;"no",Table3[[#This Row],[Size]]*(SUM(Table3[[#This Row],[Date 1]:[Date 8]])),"")))),""))),(Table3[[#This Row],[Bundle]])),"")</f>
        <v/>
      </c>
      <c r="AB1165" s="94" t="str">
        <f t="shared" si="19"/>
        <v/>
      </c>
      <c r="AC1165" s="75"/>
      <c r="AD1165" s="42"/>
      <c r="AE1165" s="43"/>
      <c r="AF1165" s="44"/>
      <c r="AG1165" s="134" t="s">
        <v>21</v>
      </c>
      <c r="AH1165" s="134" t="s">
        <v>21</v>
      </c>
      <c r="AI1165" s="134" t="s">
        <v>21</v>
      </c>
      <c r="AJ1165" s="134" t="s">
        <v>21</v>
      </c>
      <c r="AK1165" s="134" t="s">
        <v>1512</v>
      </c>
      <c r="AL1165" s="134" t="s">
        <v>21</v>
      </c>
      <c r="AM1165" s="134" t="b">
        <f>IF(AND(Table3[[#This Row],[Column68]]=TRUE,COUNTBLANK(Table3[[#This Row],[Date 1]:[Date 8]])=8),TRUE,FALSE)</f>
        <v>0</v>
      </c>
      <c r="AN1165" s="134" t="b">
        <f>COUNTIF(Table3[[#This Row],[512]:[51]],"yes")&gt;0</f>
        <v>0</v>
      </c>
      <c r="AO1165" s="45" t="str">
        <f>IF(Table3[[#This Row],[512]]="yes",Table3[[#This Row],[Column1]],"")</f>
        <v/>
      </c>
      <c r="AP1165" s="45" t="str">
        <f>IF(Table3[[#This Row],[250]]="yes",Table3[[#This Row],[Column1.5]],"")</f>
        <v/>
      </c>
      <c r="AQ1165" s="45" t="str">
        <f>IF(Table3[[#This Row],[288]]="yes",Table3[[#This Row],[Column2]],"")</f>
        <v/>
      </c>
      <c r="AR1165" s="45" t="str">
        <f>IF(Table3[[#This Row],[144]]="yes",Table3[[#This Row],[Column3]],"")</f>
        <v/>
      </c>
      <c r="AS1165" s="45" t="str">
        <f>IF(Table3[[#This Row],[26]]="yes",Table3[[#This Row],[Column4]],"")</f>
        <v/>
      </c>
      <c r="AT1165" s="45" t="str">
        <f>IF(Table3[[#This Row],[51]]="yes",Table3[[#This Row],[Column5]],"")</f>
        <v/>
      </c>
      <c r="AU1165" s="29" t="str">
        <f>IF(COUNTBLANK(Table3[[#This Row],[Date 1]:[Date 8]])=7,IF(Table3[[#This Row],[Column9]]&lt;&gt;"",IF(SUM(L1165:S1165)&lt;&gt;0,Table3[[#This Row],[Column9]],""),""),(SUBSTITUTE(TRIM(SUBSTITUTE(AO1165&amp;","&amp;AP1165&amp;","&amp;AQ1165&amp;","&amp;AR1165&amp;","&amp;AS1165&amp;","&amp;AT1165&amp;",",","," "))," ",", ")))</f>
        <v/>
      </c>
      <c r="AV1165" s="35" t="str">
        <f>IF(COUNTBLANK(L1165:AC1165)&lt;&gt;13,IF(Table3[[#This Row],[Comments]]="Please order in multiples of 20. Minimum order of 100.",IF(COUNTBLANK(Table3[[#This Row],[Date 1]:[Order]])=12,"",1),1),IF(OR(F1165="yes",G1165="yes",H1165="yes",I1165="yes",J1165="yes",K1165="yes"="yes"),1,""))</f>
        <v/>
      </c>
    </row>
    <row r="1166" spans="2:48" ht="36" thickBot="1" x14ac:dyDescent="0.4">
      <c r="B1166" s="164">
        <v>2870</v>
      </c>
      <c r="C1166" s="16" t="s">
        <v>3370</v>
      </c>
      <c r="D1166" s="32" t="s">
        <v>1403</v>
      </c>
      <c r="E1166" s="118"/>
      <c r="F1166" s="119" t="s">
        <v>21</v>
      </c>
      <c r="G1166" s="30" t="s">
        <v>21</v>
      </c>
      <c r="H1166" s="30" t="s">
        <v>21</v>
      </c>
      <c r="I1166" s="30" t="s">
        <v>21</v>
      </c>
      <c r="J1166" s="30" t="s">
        <v>128</v>
      </c>
      <c r="K1166" s="30" t="s">
        <v>21</v>
      </c>
      <c r="L1166" s="22"/>
      <c r="M1166" s="20"/>
      <c r="N1166" s="20"/>
      <c r="O1166" s="20"/>
      <c r="P1166" s="20"/>
      <c r="Q1166" s="20"/>
      <c r="R1166" s="20"/>
      <c r="S1166" s="120"/>
      <c r="T1166" s="181" t="str">
        <f>Table3[[#This Row],[Column12]]</f>
        <v>Auto:</v>
      </c>
      <c r="U1166" s="25"/>
      <c r="V1166" s="51" t="str">
        <f>IF(Table3[[#This Row],[TagOrderMethod]]="Ratio:","plants per 1 tag",IF(Table3[[#This Row],[TagOrderMethod]]="tags included","",IF(Table3[[#This Row],[TagOrderMethod]]="Qty:","tags",IF(Table3[[#This Row],[TagOrderMethod]]="Auto:",IF(U1166&lt;&gt;"","tags","")))))</f>
        <v/>
      </c>
      <c r="W1166" s="17">
        <v>50</v>
      </c>
      <c r="X1166" s="17" t="str">
        <f>IF(ISNUMBER(SEARCH("tag",Table3[[#This Row],[Notes]])), "Yes", "No")</f>
        <v>No</v>
      </c>
      <c r="Y1166" s="17" t="str">
        <f>IF(Table3[[#This Row],[Column11]]="yes","tags included","Auto:")</f>
        <v>Auto:</v>
      </c>
      <c r="Z11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Row],[TagOrderMethod]]="Auto:",IF(U1166&gt;0,U1166,IF(COUNTBLANK(L1166:S1166)=8,"",(IF(Table3[[#This Row],[Column11]]&lt;&gt;"no",Table3[[#This Row],[Size]]*(SUM(Table3[[#This Row],[Date 1]:[Date 8]])),"")))),""))),(Table3[[#This Row],[Bundle]])),"")</f>
        <v/>
      </c>
      <c r="AB1166" s="94" t="str">
        <f t="shared" si="19"/>
        <v/>
      </c>
      <c r="AC1166" s="75"/>
      <c r="AD1166" s="42"/>
      <c r="AE1166" s="43"/>
      <c r="AF1166" s="44"/>
      <c r="AG1166" s="134" t="s">
        <v>21</v>
      </c>
      <c r="AH1166" s="134" t="s">
        <v>21</v>
      </c>
      <c r="AI1166" s="134" t="s">
        <v>21</v>
      </c>
      <c r="AJ1166" s="134" t="s">
        <v>21</v>
      </c>
      <c r="AK1166" s="134" t="s">
        <v>1513</v>
      </c>
      <c r="AL1166" s="134" t="s">
        <v>21</v>
      </c>
      <c r="AM1166" s="134" t="b">
        <f>IF(AND(Table3[[#This Row],[Column68]]=TRUE,COUNTBLANK(Table3[[#This Row],[Date 1]:[Date 8]])=8),TRUE,FALSE)</f>
        <v>0</v>
      </c>
      <c r="AN1166" s="134" t="b">
        <f>COUNTIF(Table3[[#This Row],[512]:[51]],"yes")&gt;0</f>
        <v>0</v>
      </c>
      <c r="AO1166" s="45" t="str">
        <f>IF(Table3[[#This Row],[512]]="yes",Table3[[#This Row],[Column1]],"")</f>
        <v/>
      </c>
      <c r="AP1166" s="45" t="str">
        <f>IF(Table3[[#This Row],[250]]="yes",Table3[[#This Row],[Column1.5]],"")</f>
        <v/>
      </c>
      <c r="AQ1166" s="45" t="str">
        <f>IF(Table3[[#This Row],[288]]="yes",Table3[[#This Row],[Column2]],"")</f>
        <v/>
      </c>
      <c r="AR1166" s="45" t="str">
        <f>IF(Table3[[#This Row],[144]]="yes",Table3[[#This Row],[Column3]],"")</f>
        <v/>
      </c>
      <c r="AS1166" s="45" t="str">
        <f>IF(Table3[[#This Row],[26]]="yes",Table3[[#This Row],[Column4]],"")</f>
        <v/>
      </c>
      <c r="AT1166" s="45" t="str">
        <f>IF(Table3[[#This Row],[51]]="yes",Table3[[#This Row],[Column5]],"")</f>
        <v/>
      </c>
      <c r="AU1166" s="29" t="str">
        <f>IF(COUNTBLANK(Table3[[#This Row],[Date 1]:[Date 8]])=7,IF(Table3[[#This Row],[Column9]]&lt;&gt;"",IF(SUM(L1166:S1166)&lt;&gt;0,Table3[[#This Row],[Column9]],""),""),(SUBSTITUTE(TRIM(SUBSTITUTE(AO1166&amp;","&amp;AP1166&amp;","&amp;AQ1166&amp;","&amp;AR1166&amp;","&amp;AS1166&amp;","&amp;AT1166&amp;",",","," "))," ",", ")))</f>
        <v/>
      </c>
      <c r="AV1166" s="35" t="str">
        <f>IF(COUNTBLANK(L1166:AC1166)&lt;&gt;13,IF(Table3[[#This Row],[Comments]]="Please order in multiples of 20. Minimum order of 100.",IF(COUNTBLANK(Table3[[#This Row],[Date 1]:[Order]])=12,"",1),1),IF(OR(F1166="yes",G1166="yes",H1166="yes",I1166="yes",J1166="yes",K1166="yes"="yes"),1,""))</f>
        <v/>
      </c>
    </row>
    <row r="1167" spans="2:48" ht="36" thickBot="1" x14ac:dyDescent="0.4">
      <c r="B1167" s="164">
        <v>2875</v>
      </c>
      <c r="C1167" s="16" t="s">
        <v>3370</v>
      </c>
      <c r="D1167" s="32" t="s">
        <v>809</v>
      </c>
      <c r="E1167" s="118"/>
      <c r="F1167" s="119" t="s">
        <v>21</v>
      </c>
      <c r="G1167" s="30" t="s">
        <v>21</v>
      </c>
      <c r="H1167" s="30" t="s">
        <v>21</v>
      </c>
      <c r="I1167" s="30" t="s">
        <v>21</v>
      </c>
      <c r="J1167" s="30" t="s">
        <v>128</v>
      </c>
      <c r="K1167" s="30" t="s">
        <v>21</v>
      </c>
      <c r="L1167" s="22"/>
      <c r="M1167" s="20"/>
      <c r="N1167" s="20"/>
      <c r="O1167" s="20"/>
      <c r="P1167" s="20"/>
      <c r="Q1167" s="20"/>
      <c r="R1167" s="20"/>
      <c r="S1167" s="120"/>
      <c r="T1167" s="181" t="str">
        <f>Table3[[#This Row],[Column12]]</f>
        <v>Auto:</v>
      </c>
      <c r="U1167" s="25"/>
      <c r="V1167" s="51" t="str">
        <f>IF(Table3[[#This Row],[TagOrderMethod]]="Ratio:","plants per 1 tag",IF(Table3[[#This Row],[TagOrderMethod]]="tags included","",IF(Table3[[#This Row],[TagOrderMethod]]="Qty:","tags",IF(Table3[[#This Row],[TagOrderMethod]]="Auto:",IF(U1167&lt;&gt;"","tags","")))))</f>
        <v/>
      </c>
      <c r="W1167" s="17">
        <v>50</v>
      </c>
      <c r="X1167" s="17" t="str">
        <f>IF(ISNUMBER(SEARCH("tag",Table3[[#This Row],[Notes]])), "Yes", "No")</f>
        <v>No</v>
      </c>
      <c r="Y1167" s="17" t="str">
        <f>IF(Table3[[#This Row],[Column11]]="yes","tags included","Auto:")</f>
        <v>Auto:</v>
      </c>
      <c r="Z11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Row],[TagOrderMethod]]="Auto:",IF(U1167&gt;0,U1167,IF(COUNTBLANK(L1167:S1167)=8,"",(IF(Table3[[#This Row],[Column11]]&lt;&gt;"no",Table3[[#This Row],[Size]]*(SUM(Table3[[#This Row],[Date 1]:[Date 8]])),"")))),""))),(Table3[[#This Row],[Bundle]])),"")</f>
        <v/>
      </c>
      <c r="AB1167" s="94" t="str">
        <f t="shared" si="19"/>
        <v/>
      </c>
      <c r="AC1167" s="75"/>
      <c r="AD1167" s="42"/>
      <c r="AE1167" s="43"/>
      <c r="AF1167" s="44"/>
      <c r="AG1167" s="134" t="s">
        <v>21</v>
      </c>
      <c r="AH1167" s="134" t="s">
        <v>21</v>
      </c>
      <c r="AI1167" s="134" t="s">
        <v>21</v>
      </c>
      <c r="AJ1167" s="134" t="s">
        <v>21</v>
      </c>
      <c r="AK1167" s="134" t="s">
        <v>1514</v>
      </c>
      <c r="AL1167" s="134" t="s">
        <v>21</v>
      </c>
      <c r="AM1167" s="134" t="b">
        <f>IF(AND(Table3[[#This Row],[Column68]]=TRUE,COUNTBLANK(Table3[[#This Row],[Date 1]:[Date 8]])=8),TRUE,FALSE)</f>
        <v>0</v>
      </c>
      <c r="AN1167" s="134" t="b">
        <f>COUNTIF(Table3[[#This Row],[512]:[51]],"yes")&gt;0</f>
        <v>0</v>
      </c>
      <c r="AO1167" s="45" t="str">
        <f>IF(Table3[[#This Row],[512]]="yes",Table3[[#This Row],[Column1]],"")</f>
        <v/>
      </c>
      <c r="AP1167" s="45" t="str">
        <f>IF(Table3[[#This Row],[250]]="yes",Table3[[#This Row],[Column1.5]],"")</f>
        <v/>
      </c>
      <c r="AQ1167" s="45" t="str">
        <f>IF(Table3[[#This Row],[288]]="yes",Table3[[#This Row],[Column2]],"")</f>
        <v/>
      </c>
      <c r="AR1167" s="45" t="str">
        <f>IF(Table3[[#This Row],[144]]="yes",Table3[[#This Row],[Column3]],"")</f>
        <v/>
      </c>
      <c r="AS1167" s="45" t="str">
        <f>IF(Table3[[#This Row],[26]]="yes",Table3[[#This Row],[Column4]],"")</f>
        <v/>
      </c>
      <c r="AT1167" s="45" t="str">
        <f>IF(Table3[[#This Row],[51]]="yes",Table3[[#This Row],[Column5]],"")</f>
        <v/>
      </c>
      <c r="AU1167" s="29" t="str">
        <f>IF(COUNTBLANK(Table3[[#This Row],[Date 1]:[Date 8]])=7,IF(Table3[[#This Row],[Column9]]&lt;&gt;"",IF(SUM(L1167:S1167)&lt;&gt;0,Table3[[#This Row],[Column9]],""),""),(SUBSTITUTE(TRIM(SUBSTITUTE(AO1167&amp;","&amp;AP1167&amp;","&amp;AQ1167&amp;","&amp;AR1167&amp;","&amp;AS1167&amp;","&amp;AT1167&amp;",",","," "))," ",", ")))</f>
        <v/>
      </c>
      <c r="AV1167" s="35" t="str">
        <f>IF(COUNTBLANK(L1167:AC1167)&lt;&gt;13,IF(Table3[[#This Row],[Comments]]="Please order in multiples of 20. Minimum order of 100.",IF(COUNTBLANK(Table3[[#This Row],[Date 1]:[Order]])=12,"",1),1),IF(OR(F1167="yes",G1167="yes",H1167="yes",I1167="yes",J1167="yes",K1167="yes"="yes"),1,""))</f>
        <v/>
      </c>
    </row>
    <row r="1168" spans="2:48" ht="36" thickBot="1" x14ac:dyDescent="0.4">
      <c r="B1168" s="164">
        <v>7350</v>
      </c>
      <c r="C1168" s="16" t="s">
        <v>3370</v>
      </c>
      <c r="D1168" s="32" t="s">
        <v>2418</v>
      </c>
      <c r="E1168" s="118"/>
      <c r="F1168" s="119" t="s">
        <v>21</v>
      </c>
      <c r="G1168" s="30" t="s">
        <v>21</v>
      </c>
      <c r="H1168" s="30" t="s">
        <v>21</v>
      </c>
      <c r="I1168" s="30" t="s">
        <v>21</v>
      </c>
      <c r="J1168" s="30" t="s">
        <v>128</v>
      </c>
      <c r="K1168" s="30" t="s">
        <v>21</v>
      </c>
      <c r="L1168" s="22"/>
      <c r="M1168" s="20"/>
      <c r="N1168" s="20"/>
      <c r="O1168" s="20"/>
      <c r="P1168" s="20"/>
      <c r="Q1168" s="20"/>
      <c r="R1168" s="20"/>
      <c r="S1168" s="120"/>
      <c r="T1168" s="181" t="str">
        <f>Table3[[#This Row],[Column12]]</f>
        <v>Auto:</v>
      </c>
      <c r="U1168" s="25"/>
      <c r="V1168" s="51" t="str">
        <f>IF(Table3[[#This Row],[TagOrderMethod]]="Ratio:","plants per 1 tag",IF(Table3[[#This Row],[TagOrderMethod]]="tags included","",IF(Table3[[#This Row],[TagOrderMethod]]="Qty:","tags",IF(Table3[[#This Row],[TagOrderMethod]]="Auto:",IF(U1168&lt;&gt;"","tags","")))))</f>
        <v/>
      </c>
      <c r="W1168" s="17">
        <v>50</v>
      </c>
      <c r="X1168" s="17" t="str">
        <f>IF(ISNUMBER(SEARCH("tag",Table3[[#This Row],[Notes]])), "Yes", "No")</f>
        <v>No</v>
      </c>
      <c r="Y1168" s="17" t="str">
        <f>IF(Table3[[#This Row],[Column11]]="yes","tags included","Auto:")</f>
        <v>Auto:</v>
      </c>
      <c r="Z11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Row],[TagOrderMethod]]="Auto:",IF(U1168&gt;0,U1168,IF(COUNTBLANK(L1168:S1168)=8,"",(IF(Table3[[#This Row],[Column11]]&lt;&gt;"no",Table3[[#This Row],[Size]]*(SUM(Table3[[#This Row],[Date 1]:[Date 8]])),"")))),""))),(Table3[[#This Row],[Bundle]])),"")</f>
        <v/>
      </c>
      <c r="AB1168" s="94" t="str">
        <f t="shared" si="19"/>
        <v/>
      </c>
      <c r="AC1168" s="75"/>
      <c r="AD1168" s="42"/>
      <c r="AE1168" s="43"/>
      <c r="AF1168" s="44"/>
      <c r="AG1168" s="134" t="s">
        <v>21</v>
      </c>
      <c r="AH1168" s="134" t="s">
        <v>21</v>
      </c>
      <c r="AI1168" s="134" t="s">
        <v>21</v>
      </c>
      <c r="AJ1168" s="134" t="s">
        <v>21</v>
      </c>
      <c r="AK1168" s="134" t="s">
        <v>5295</v>
      </c>
      <c r="AL1168" s="134" t="s">
        <v>21</v>
      </c>
      <c r="AM1168" s="134" t="b">
        <f>IF(AND(Table3[[#This Row],[Column68]]=TRUE,COUNTBLANK(Table3[[#This Row],[Date 1]:[Date 8]])=8),TRUE,FALSE)</f>
        <v>0</v>
      </c>
      <c r="AN1168" s="134" t="b">
        <f>COUNTIF(Table3[[#This Row],[512]:[51]],"yes")&gt;0</f>
        <v>0</v>
      </c>
      <c r="AO1168" s="45" t="str">
        <f>IF(Table3[[#This Row],[512]]="yes",Table3[[#This Row],[Column1]],"")</f>
        <v/>
      </c>
      <c r="AP1168" s="45" t="str">
        <f>IF(Table3[[#This Row],[250]]="yes",Table3[[#This Row],[Column1.5]],"")</f>
        <v/>
      </c>
      <c r="AQ1168" s="45" t="str">
        <f>IF(Table3[[#This Row],[288]]="yes",Table3[[#This Row],[Column2]],"")</f>
        <v/>
      </c>
      <c r="AR1168" s="45" t="str">
        <f>IF(Table3[[#This Row],[144]]="yes",Table3[[#This Row],[Column3]],"")</f>
        <v/>
      </c>
      <c r="AS1168" s="45" t="str">
        <f>IF(Table3[[#This Row],[26]]="yes",Table3[[#This Row],[Column4]],"")</f>
        <v/>
      </c>
      <c r="AT1168" s="45" t="str">
        <f>IF(Table3[[#This Row],[51]]="yes",Table3[[#This Row],[Column5]],"")</f>
        <v/>
      </c>
      <c r="AU1168" s="29" t="str">
        <f>IF(COUNTBLANK(Table3[[#This Row],[Date 1]:[Date 8]])=7,IF(Table3[[#This Row],[Column9]]&lt;&gt;"",IF(SUM(L1168:S1168)&lt;&gt;0,Table3[[#This Row],[Column9]],""),""),(SUBSTITUTE(TRIM(SUBSTITUTE(AO1168&amp;","&amp;AP1168&amp;","&amp;AQ1168&amp;","&amp;AR1168&amp;","&amp;AS1168&amp;","&amp;AT1168&amp;",",","," "))," ",", ")))</f>
        <v/>
      </c>
      <c r="AV1168" s="35" t="str">
        <f>IF(COUNTBLANK(L1168:AC1168)&lt;&gt;13,IF(Table3[[#This Row],[Comments]]="Please order in multiples of 20. Minimum order of 100.",IF(COUNTBLANK(Table3[[#This Row],[Date 1]:[Order]])=12,"",1),1),IF(OR(F1168="yes",G1168="yes",H1168="yes",I1168="yes",J1168="yes",K1168="yes"="yes"),1,""))</f>
        <v/>
      </c>
    </row>
    <row r="1169" spans="2:48" ht="36" thickBot="1" x14ac:dyDescent="0.4">
      <c r="B1169" s="164">
        <v>2890</v>
      </c>
      <c r="C1169" s="16" t="s">
        <v>3370</v>
      </c>
      <c r="D1169" s="32" t="s">
        <v>3455</v>
      </c>
      <c r="E1169" s="118"/>
      <c r="F1169" s="119" t="s">
        <v>21</v>
      </c>
      <c r="G1169" s="30" t="s">
        <v>21</v>
      </c>
      <c r="H1169" s="30" t="s">
        <v>21</v>
      </c>
      <c r="I1169" s="30" t="s">
        <v>21</v>
      </c>
      <c r="J1169" s="30" t="s">
        <v>128</v>
      </c>
      <c r="K1169" s="30" t="s">
        <v>21</v>
      </c>
      <c r="L1169" s="22"/>
      <c r="M1169" s="20"/>
      <c r="N1169" s="20"/>
      <c r="O1169" s="20"/>
      <c r="P1169" s="20"/>
      <c r="Q1169" s="20"/>
      <c r="R1169" s="20"/>
      <c r="S1169" s="120"/>
      <c r="T1169" s="181" t="str">
        <f>Table3[[#This Row],[Column12]]</f>
        <v>Auto:</v>
      </c>
      <c r="U1169" s="25"/>
      <c r="V1169" s="51" t="str">
        <f>IF(Table3[[#This Row],[TagOrderMethod]]="Ratio:","plants per 1 tag",IF(Table3[[#This Row],[TagOrderMethod]]="tags included","",IF(Table3[[#This Row],[TagOrderMethod]]="Qty:","tags",IF(Table3[[#This Row],[TagOrderMethod]]="Auto:",IF(U1169&lt;&gt;"","tags","")))))</f>
        <v/>
      </c>
      <c r="W1169" s="17">
        <v>50</v>
      </c>
      <c r="X1169" s="17" t="str">
        <f>IF(ISNUMBER(SEARCH("tag",Table3[[#This Row],[Notes]])), "Yes", "No")</f>
        <v>No</v>
      </c>
      <c r="Y1169" s="17" t="str">
        <f>IF(Table3[[#This Row],[Column11]]="yes","tags included","Auto:")</f>
        <v>Auto:</v>
      </c>
      <c r="Z11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Row],[TagOrderMethod]]="Auto:",IF(U1169&gt;0,U1169,IF(COUNTBLANK(L1169:S1169)=8,"",(IF(Table3[[#This Row],[Column11]]&lt;&gt;"no",Table3[[#This Row],[Size]]*(SUM(Table3[[#This Row],[Date 1]:[Date 8]])),"")))),""))),(Table3[[#This Row],[Bundle]])),"")</f>
        <v/>
      </c>
      <c r="AB1169" s="94" t="str">
        <f t="shared" si="19"/>
        <v/>
      </c>
      <c r="AC1169" s="75"/>
      <c r="AD1169" s="42"/>
      <c r="AE1169" s="43"/>
      <c r="AF1169" s="44"/>
      <c r="AG1169" s="134" t="s">
        <v>21</v>
      </c>
      <c r="AH1169" s="134" t="s">
        <v>21</v>
      </c>
      <c r="AI1169" s="134" t="s">
        <v>21</v>
      </c>
      <c r="AJ1169" s="134" t="s">
        <v>21</v>
      </c>
      <c r="AK1169" s="134" t="s">
        <v>2142</v>
      </c>
      <c r="AL1169" s="134" t="s">
        <v>21</v>
      </c>
      <c r="AM1169" s="134" t="b">
        <f>IF(AND(Table3[[#This Row],[Column68]]=TRUE,COUNTBLANK(Table3[[#This Row],[Date 1]:[Date 8]])=8),TRUE,FALSE)</f>
        <v>0</v>
      </c>
      <c r="AN1169" s="134" t="b">
        <f>COUNTIF(Table3[[#This Row],[512]:[51]],"yes")&gt;0</f>
        <v>0</v>
      </c>
      <c r="AO1169" s="45" t="str">
        <f>IF(Table3[[#This Row],[512]]="yes",Table3[[#This Row],[Column1]],"")</f>
        <v/>
      </c>
      <c r="AP1169" s="45" t="str">
        <f>IF(Table3[[#This Row],[250]]="yes",Table3[[#This Row],[Column1.5]],"")</f>
        <v/>
      </c>
      <c r="AQ1169" s="45" t="str">
        <f>IF(Table3[[#This Row],[288]]="yes",Table3[[#This Row],[Column2]],"")</f>
        <v/>
      </c>
      <c r="AR1169" s="45" t="str">
        <f>IF(Table3[[#This Row],[144]]="yes",Table3[[#This Row],[Column3]],"")</f>
        <v/>
      </c>
      <c r="AS1169" s="45" t="str">
        <f>IF(Table3[[#This Row],[26]]="yes",Table3[[#This Row],[Column4]],"")</f>
        <v/>
      </c>
      <c r="AT1169" s="45" t="str">
        <f>IF(Table3[[#This Row],[51]]="yes",Table3[[#This Row],[Column5]],"")</f>
        <v/>
      </c>
      <c r="AU1169" s="29" t="str">
        <f>IF(COUNTBLANK(Table3[[#This Row],[Date 1]:[Date 8]])=7,IF(Table3[[#This Row],[Column9]]&lt;&gt;"",IF(SUM(L1169:S1169)&lt;&gt;0,Table3[[#This Row],[Column9]],""),""),(SUBSTITUTE(TRIM(SUBSTITUTE(AO1169&amp;","&amp;AP1169&amp;","&amp;AQ1169&amp;","&amp;AR1169&amp;","&amp;AS1169&amp;","&amp;AT1169&amp;",",","," "))," ",", ")))</f>
        <v/>
      </c>
      <c r="AV1169" s="35" t="str">
        <f>IF(COUNTBLANK(L1169:AC1169)&lt;&gt;13,IF(Table3[[#This Row],[Comments]]="Please order in multiples of 20. Minimum order of 100.",IF(COUNTBLANK(Table3[[#This Row],[Date 1]:[Order]])=12,"",1),1),IF(OR(F1169="yes",G1169="yes",H1169="yes",I1169="yes",J1169="yes",K1169="yes"="yes"),1,""))</f>
        <v/>
      </c>
    </row>
    <row r="1170" spans="2:48" ht="36" thickBot="1" x14ac:dyDescent="0.4">
      <c r="B1170" s="164">
        <v>2895</v>
      </c>
      <c r="C1170" s="16" t="s">
        <v>3370</v>
      </c>
      <c r="D1170" s="32" t="s">
        <v>3456</v>
      </c>
      <c r="E1170" s="118"/>
      <c r="F1170" s="119" t="s">
        <v>21</v>
      </c>
      <c r="G1170" s="30" t="s">
        <v>21</v>
      </c>
      <c r="H1170" s="30" t="s">
        <v>21</v>
      </c>
      <c r="I1170" s="30" t="s">
        <v>21</v>
      </c>
      <c r="J1170" s="30" t="s">
        <v>128</v>
      </c>
      <c r="K1170" s="30" t="s">
        <v>21</v>
      </c>
      <c r="L1170" s="22"/>
      <c r="M1170" s="20"/>
      <c r="N1170" s="20"/>
      <c r="O1170" s="20"/>
      <c r="P1170" s="20"/>
      <c r="Q1170" s="20"/>
      <c r="R1170" s="20"/>
      <c r="S1170" s="120"/>
      <c r="T1170" s="181" t="str">
        <f>Table3[[#This Row],[Column12]]</f>
        <v>Auto:</v>
      </c>
      <c r="U1170" s="25"/>
      <c r="V1170" s="51" t="str">
        <f>IF(Table3[[#This Row],[TagOrderMethod]]="Ratio:","plants per 1 tag",IF(Table3[[#This Row],[TagOrderMethod]]="tags included","",IF(Table3[[#This Row],[TagOrderMethod]]="Qty:","tags",IF(Table3[[#This Row],[TagOrderMethod]]="Auto:",IF(U1170&lt;&gt;"","tags","")))))</f>
        <v/>
      </c>
      <c r="W1170" s="17">
        <v>50</v>
      </c>
      <c r="X1170" s="17" t="str">
        <f>IF(ISNUMBER(SEARCH("tag",Table3[[#This Row],[Notes]])), "Yes", "No")</f>
        <v>No</v>
      </c>
      <c r="Y1170" s="17" t="str">
        <f>IF(Table3[[#This Row],[Column11]]="yes","tags included","Auto:")</f>
        <v>Auto:</v>
      </c>
      <c r="Z11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Row],[TagOrderMethod]]="Auto:",IF(U1170&gt;0,U1170,IF(COUNTBLANK(L1170:S1170)=8,"",(IF(Table3[[#This Row],[Column11]]&lt;&gt;"no",Table3[[#This Row],[Size]]*(SUM(Table3[[#This Row],[Date 1]:[Date 8]])),"")))),""))),(Table3[[#This Row],[Bundle]])),"")</f>
        <v/>
      </c>
      <c r="AB1170" s="94" t="str">
        <f t="shared" si="19"/>
        <v/>
      </c>
      <c r="AC1170" s="75"/>
      <c r="AD1170" s="42"/>
      <c r="AE1170" s="43"/>
      <c r="AF1170" s="44"/>
      <c r="AG1170" s="134" t="s">
        <v>21</v>
      </c>
      <c r="AH1170" s="134" t="s">
        <v>21</v>
      </c>
      <c r="AI1170" s="134" t="s">
        <v>21</v>
      </c>
      <c r="AJ1170" s="134" t="s">
        <v>21</v>
      </c>
      <c r="AK1170" s="134" t="s">
        <v>1515</v>
      </c>
      <c r="AL1170" s="134" t="s">
        <v>21</v>
      </c>
      <c r="AM1170" s="134" t="b">
        <f>IF(AND(Table3[[#This Row],[Column68]]=TRUE,COUNTBLANK(Table3[[#This Row],[Date 1]:[Date 8]])=8),TRUE,FALSE)</f>
        <v>0</v>
      </c>
      <c r="AN1170" s="134" t="b">
        <f>COUNTIF(Table3[[#This Row],[512]:[51]],"yes")&gt;0</f>
        <v>0</v>
      </c>
      <c r="AO1170" s="45" t="str">
        <f>IF(Table3[[#This Row],[512]]="yes",Table3[[#This Row],[Column1]],"")</f>
        <v/>
      </c>
      <c r="AP1170" s="45" t="str">
        <f>IF(Table3[[#This Row],[250]]="yes",Table3[[#This Row],[Column1.5]],"")</f>
        <v/>
      </c>
      <c r="AQ1170" s="45" t="str">
        <f>IF(Table3[[#This Row],[288]]="yes",Table3[[#This Row],[Column2]],"")</f>
        <v/>
      </c>
      <c r="AR1170" s="45" t="str">
        <f>IF(Table3[[#This Row],[144]]="yes",Table3[[#This Row],[Column3]],"")</f>
        <v/>
      </c>
      <c r="AS1170" s="45" t="str">
        <f>IF(Table3[[#This Row],[26]]="yes",Table3[[#This Row],[Column4]],"")</f>
        <v/>
      </c>
      <c r="AT1170" s="45" t="str">
        <f>IF(Table3[[#This Row],[51]]="yes",Table3[[#This Row],[Column5]],"")</f>
        <v/>
      </c>
      <c r="AU1170" s="29" t="str">
        <f>IF(COUNTBLANK(Table3[[#This Row],[Date 1]:[Date 8]])=7,IF(Table3[[#This Row],[Column9]]&lt;&gt;"",IF(SUM(L1170:S1170)&lt;&gt;0,Table3[[#This Row],[Column9]],""),""),(SUBSTITUTE(TRIM(SUBSTITUTE(AO1170&amp;","&amp;AP1170&amp;","&amp;AQ1170&amp;","&amp;AR1170&amp;","&amp;AS1170&amp;","&amp;AT1170&amp;",",","," "))," ",", ")))</f>
        <v/>
      </c>
      <c r="AV1170" s="35" t="str">
        <f>IF(COUNTBLANK(L1170:AC1170)&lt;&gt;13,IF(Table3[[#This Row],[Comments]]="Please order in multiples of 20. Minimum order of 100.",IF(COUNTBLANK(Table3[[#This Row],[Date 1]:[Order]])=12,"",1),1),IF(OR(F1170="yes",G1170="yes",H1170="yes",I1170="yes",J1170="yes",K1170="yes"="yes"),1,""))</f>
        <v/>
      </c>
    </row>
    <row r="1171" spans="2:48" ht="36" thickBot="1" x14ac:dyDescent="0.4">
      <c r="B1171" s="164">
        <v>2900</v>
      </c>
      <c r="C1171" s="16" t="s">
        <v>3370</v>
      </c>
      <c r="D1171" s="32" t="s">
        <v>1887</v>
      </c>
      <c r="E1171" s="118"/>
      <c r="F1171" s="119" t="s">
        <v>21</v>
      </c>
      <c r="G1171" s="30" t="s">
        <v>21</v>
      </c>
      <c r="H1171" s="30" t="s">
        <v>21</v>
      </c>
      <c r="I1171" s="30" t="s">
        <v>21</v>
      </c>
      <c r="J1171" s="30" t="s">
        <v>128</v>
      </c>
      <c r="K1171" s="30" t="s">
        <v>21</v>
      </c>
      <c r="L1171" s="22"/>
      <c r="M1171" s="20"/>
      <c r="N1171" s="20"/>
      <c r="O1171" s="20"/>
      <c r="P1171" s="20"/>
      <c r="Q1171" s="20"/>
      <c r="R1171" s="20"/>
      <c r="S1171" s="120"/>
      <c r="T1171" s="181" t="str">
        <f>Table3[[#This Row],[Column12]]</f>
        <v>Auto:</v>
      </c>
      <c r="U1171" s="25"/>
      <c r="V1171" s="51" t="str">
        <f>IF(Table3[[#This Row],[TagOrderMethod]]="Ratio:","plants per 1 tag",IF(Table3[[#This Row],[TagOrderMethod]]="tags included","",IF(Table3[[#This Row],[TagOrderMethod]]="Qty:","tags",IF(Table3[[#This Row],[TagOrderMethod]]="Auto:",IF(U1171&lt;&gt;"","tags","")))))</f>
        <v/>
      </c>
      <c r="W1171" s="17">
        <v>50</v>
      </c>
      <c r="X1171" s="17" t="str">
        <f>IF(ISNUMBER(SEARCH("tag",Table3[[#This Row],[Notes]])), "Yes", "No")</f>
        <v>No</v>
      </c>
      <c r="Y1171" s="17" t="str">
        <f>IF(Table3[[#This Row],[Column11]]="yes","tags included","Auto:")</f>
        <v>Auto:</v>
      </c>
      <c r="Z11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Row],[TagOrderMethod]]="Auto:",IF(U1171&gt;0,U1171,IF(COUNTBLANK(L1171:S1171)=8,"",(IF(Table3[[#This Row],[Column11]]&lt;&gt;"no",Table3[[#This Row],[Size]]*(SUM(Table3[[#This Row],[Date 1]:[Date 8]])),"")))),""))),(Table3[[#This Row],[Bundle]])),"")</f>
        <v/>
      </c>
      <c r="AB1171" s="94" t="str">
        <f t="shared" si="19"/>
        <v/>
      </c>
      <c r="AC1171" s="75"/>
      <c r="AD1171" s="42"/>
      <c r="AE1171" s="43"/>
      <c r="AF1171" s="44"/>
      <c r="AG1171" s="134" t="s">
        <v>21</v>
      </c>
      <c r="AH1171" s="134" t="s">
        <v>21</v>
      </c>
      <c r="AI1171" s="134" t="s">
        <v>21</v>
      </c>
      <c r="AJ1171" s="134" t="s">
        <v>21</v>
      </c>
      <c r="AK1171" s="134" t="s">
        <v>2143</v>
      </c>
      <c r="AL1171" s="134" t="s">
        <v>21</v>
      </c>
      <c r="AM1171" s="134" t="b">
        <f>IF(AND(Table3[[#This Row],[Column68]]=TRUE,COUNTBLANK(Table3[[#This Row],[Date 1]:[Date 8]])=8),TRUE,FALSE)</f>
        <v>0</v>
      </c>
      <c r="AN1171" s="134" t="b">
        <f>COUNTIF(Table3[[#This Row],[512]:[51]],"yes")&gt;0</f>
        <v>0</v>
      </c>
      <c r="AO1171" s="45" t="str">
        <f>IF(Table3[[#This Row],[512]]="yes",Table3[[#This Row],[Column1]],"")</f>
        <v/>
      </c>
      <c r="AP1171" s="45" t="str">
        <f>IF(Table3[[#This Row],[250]]="yes",Table3[[#This Row],[Column1.5]],"")</f>
        <v/>
      </c>
      <c r="AQ1171" s="45" t="str">
        <f>IF(Table3[[#This Row],[288]]="yes",Table3[[#This Row],[Column2]],"")</f>
        <v/>
      </c>
      <c r="AR1171" s="45" t="str">
        <f>IF(Table3[[#This Row],[144]]="yes",Table3[[#This Row],[Column3]],"")</f>
        <v/>
      </c>
      <c r="AS1171" s="45" t="str">
        <f>IF(Table3[[#This Row],[26]]="yes",Table3[[#This Row],[Column4]],"")</f>
        <v/>
      </c>
      <c r="AT1171" s="45" t="str">
        <f>IF(Table3[[#This Row],[51]]="yes",Table3[[#This Row],[Column5]],"")</f>
        <v/>
      </c>
      <c r="AU1171" s="29" t="str">
        <f>IF(COUNTBLANK(Table3[[#This Row],[Date 1]:[Date 8]])=7,IF(Table3[[#This Row],[Column9]]&lt;&gt;"",IF(SUM(L1171:S1171)&lt;&gt;0,Table3[[#This Row],[Column9]],""),""),(SUBSTITUTE(TRIM(SUBSTITUTE(AO1171&amp;","&amp;AP1171&amp;","&amp;AQ1171&amp;","&amp;AR1171&amp;","&amp;AS1171&amp;","&amp;AT1171&amp;",",","," "))," ",", ")))</f>
        <v/>
      </c>
      <c r="AV1171" s="35" t="str">
        <f>IF(COUNTBLANK(L1171:AC1171)&lt;&gt;13,IF(Table3[[#This Row],[Comments]]="Please order in multiples of 20. Minimum order of 100.",IF(COUNTBLANK(Table3[[#This Row],[Date 1]:[Order]])=12,"",1),1),IF(OR(F1171="yes",G1171="yes",H1171="yes",I1171="yes",J1171="yes",K1171="yes"="yes"),1,""))</f>
        <v/>
      </c>
    </row>
    <row r="1172" spans="2:48" ht="36" thickBot="1" x14ac:dyDescent="0.4">
      <c r="B1172" s="164">
        <v>2905</v>
      </c>
      <c r="C1172" s="16" t="s">
        <v>3370</v>
      </c>
      <c r="D1172" s="32" t="s">
        <v>3457</v>
      </c>
      <c r="E1172" s="118"/>
      <c r="F1172" s="119" t="s">
        <v>21</v>
      </c>
      <c r="G1172" s="30" t="s">
        <v>21</v>
      </c>
      <c r="H1172" s="30" t="s">
        <v>21</v>
      </c>
      <c r="I1172" s="30" t="s">
        <v>21</v>
      </c>
      <c r="J1172" s="30" t="s">
        <v>128</v>
      </c>
      <c r="K1172" s="30" t="s">
        <v>21</v>
      </c>
      <c r="L1172" s="22"/>
      <c r="M1172" s="20"/>
      <c r="N1172" s="20"/>
      <c r="O1172" s="20"/>
      <c r="P1172" s="20"/>
      <c r="Q1172" s="20"/>
      <c r="R1172" s="20"/>
      <c r="S1172" s="120"/>
      <c r="T1172" s="181" t="str">
        <f>Table3[[#This Row],[Column12]]</f>
        <v>Auto:</v>
      </c>
      <c r="U1172" s="25"/>
      <c r="V1172" s="51" t="str">
        <f>IF(Table3[[#This Row],[TagOrderMethod]]="Ratio:","plants per 1 tag",IF(Table3[[#This Row],[TagOrderMethod]]="tags included","",IF(Table3[[#This Row],[TagOrderMethod]]="Qty:","tags",IF(Table3[[#This Row],[TagOrderMethod]]="Auto:",IF(U1172&lt;&gt;"","tags","")))))</f>
        <v/>
      </c>
      <c r="W1172" s="17">
        <v>50</v>
      </c>
      <c r="X1172" s="17" t="str">
        <f>IF(ISNUMBER(SEARCH("tag",Table3[[#This Row],[Notes]])), "Yes", "No")</f>
        <v>No</v>
      </c>
      <c r="Y1172" s="17" t="str">
        <f>IF(Table3[[#This Row],[Column11]]="yes","tags included","Auto:")</f>
        <v>Auto:</v>
      </c>
      <c r="Z11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Row],[TagOrderMethod]]="Auto:",IF(U1172&gt;0,U1172,IF(COUNTBLANK(L1172:S1172)=8,"",(IF(Table3[[#This Row],[Column11]]&lt;&gt;"no",Table3[[#This Row],[Size]]*(SUM(Table3[[#This Row],[Date 1]:[Date 8]])),"")))),""))),(Table3[[#This Row],[Bundle]])),"")</f>
        <v/>
      </c>
      <c r="AB1172" s="94" t="str">
        <f t="shared" si="19"/>
        <v/>
      </c>
      <c r="AC1172" s="75"/>
      <c r="AD1172" s="42"/>
      <c r="AE1172" s="43"/>
      <c r="AF1172" s="44"/>
      <c r="AG1172" s="134" t="s">
        <v>21</v>
      </c>
      <c r="AH1172" s="134" t="s">
        <v>21</v>
      </c>
      <c r="AI1172" s="134" t="s">
        <v>21</v>
      </c>
      <c r="AJ1172" s="134" t="s">
        <v>21</v>
      </c>
      <c r="AK1172" s="134" t="s">
        <v>2144</v>
      </c>
      <c r="AL1172" s="134" t="s">
        <v>21</v>
      </c>
      <c r="AM1172" s="134" t="b">
        <f>IF(AND(Table3[[#This Row],[Column68]]=TRUE,COUNTBLANK(Table3[[#This Row],[Date 1]:[Date 8]])=8),TRUE,FALSE)</f>
        <v>0</v>
      </c>
      <c r="AN1172" s="134" t="b">
        <f>COUNTIF(Table3[[#This Row],[512]:[51]],"yes")&gt;0</f>
        <v>0</v>
      </c>
      <c r="AO1172" s="45" t="str">
        <f>IF(Table3[[#This Row],[512]]="yes",Table3[[#This Row],[Column1]],"")</f>
        <v/>
      </c>
      <c r="AP1172" s="45" t="str">
        <f>IF(Table3[[#This Row],[250]]="yes",Table3[[#This Row],[Column1.5]],"")</f>
        <v/>
      </c>
      <c r="AQ1172" s="45" t="str">
        <f>IF(Table3[[#This Row],[288]]="yes",Table3[[#This Row],[Column2]],"")</f>
        <v/>
      </c>
      <c r="AR1172" s="45" t="str">
        <f>IF(Table3[[#This Row],[144]]="yes",Table3[[#This Row],[Column3]],"")</f>
        <v/>
      </c>
      <c r="AS1172" s="45" t="str">
        <f>IF(Table3[[#This Row],[26]]="yes",Table3[[#This Row],[Column4]],"")</f>
        <v/>
      </c>
      <c r="AT1172" s="45" t="str">
        <f>IF(Table3[[#This Row],[51]]="yes",Table3[[#This Row],[Column5]],"")</f>
        <v/>
      </c>
      <c r="AU1172" s="29" t="str">
        <f>IF(COUNTBLANK(Table3[[#This Row],[Date 1]:[Date 8]])=7,IF(Table3[[#This Row],[Column9]]&lt;&gt;"",IF(SUM(L1172:S1172)&lt;&gt;0,Table3[[#This Row],[Column9]],""),""),(SUBSTITUTE(TRIM(SUBSTITUTE(AO1172&amp;","&amp;AP1172&amp;","&amp;AQ1172&amp;","&amp;AR1172&amp;","&amp;AS1172&amp;","&amp;AT1172&amp;",",","," "))," ",", ")))</f>
        <v/>
      </c>
      <c r="AV1172" s="35" t="str">
        <f>IF(COUNTBLANK(L1172:AC1172)&lt;&gt;13,IF(Table3[[#This Row],[Comments]]="Please order in multiples of 20. Minimum order of 100.",IF(COUNTBLANK(Table3[[#This Row],[Date 1]:[Order]])=12,"",1),1),IF(OR(F1172="yes",G1172="yes",H1172="yes",I1172="yes",J1172="yes",K1172="yes"="yes"),1,""))</f>
        <v/>
      </c>
    </row>
    <row r="1173" spans="2:48" ht="36" thickBot="1" x14ac:dyDescent="0.4">
      <c r="B1173" s="164">
        <v>2915</v>
      </c>
      <c r="C1173" s="16" t="s">
        <v>3370</v>
      </c>
      <c r="D1173" s="32" t="s">
        <v>2419</v>
      </c>
      <c r="E1173" s="118"/>
      <c r="F1173" s="119" t="s">
        <v>21</v>
      </c>
      <c r="G1173" s="30" t="s">
        <v>21</v>
      </c>
      <c r="H1173" s="30" t="s">
        <v>21</v>
      </c>
      <c r="I1173" s="30" t="s">
        <v>21</v>
      </c>
      <c r="J1173" s="30" t="s">
        <v>128</v>
      </c>
      <c r="K1173" s="30" t="s">
        <v>21</v>
      </c>
      <c r="L1173" s="22"/>
      <c r="M1173" s="20"/>
      <c r="N1173" s="20"/>
      <c r="O1173" s="20"/>
      <c r="P1173" s="20"/>
      <c r="Q1173" s="20"/>
      <c r="R1173" s="20"/>
      <c r="S1173" s="120"/>
      <c r="T1173" s="181" t="str">
        <f>Table3[[#This Row],[Column12]]</f>
        <v>Auto:</v>
      </c>
      <c r="U1173" s="25"/>
      <c r="V1173" s="51" t="str">
        <f>IF(Table3[[#This Row],[TagOrderMethod]]="Ratio:","plants per 1 tag",IF(Table3[[#This Row],[TagOrderMethod]]="tags included","",IF(Table3[[#This Row],[TagOrderMethod]]="Qty:","tags",IF(Table3[[#This Row],[TagOrderMethod]]="Auto:",IF(U1173&lt;&gt;"","tags","")))))</f>
        <v/>
      </c>
      <c r="W1173" s="17">
        <v>50</v>
      </c>
      <c r="X1173" s="17" t="str">
        <f>IF(ISNUMBER(SEARCH("tag",Table3[[#This Row],[Notes]])), "Yes", "No")</f>
        <v>No</v>
      </c>
      <c r="Y1173" s="17" t="str">
        <f>IF(Table3[[#This Row],[Column11]]="yes","tags included","Auto:")</f>
        <v>Auto:</v>
      </c>
      <c r="Z11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Row],[TagOrderMethod]]="Auto:",IF(U1173&gt;0,U1173,IF(COUNTBLANK(L1173:S1173)=8,"",(IF(Table3[[#This Row],[Column11]]&lt;&gt;"no",Table3[[#This Row],[Size]]*(SUM(Table3[[#This Row],[Date 1]:[Date 8]])),"")))),""))),(Table3[[#This Row],[Bundle]])),"")</f>
        <v/>
      </c>
      <c r="AB1173" s="94" t="str">
        <f t="shared" si="19"/>
        <v/>
      </c>
      <c r="AC1173" s="75"/>
      <c r="AD1173" s="42"/>
      <c r="AE1173" s="43"/>
      <c r="AF1173" s="44"/>
      <c r="AG1173" s="134" t="s">
        <v>21</v>
      </c>
      <c r="AH1173" s="134" t="s">
        <v>21</v>
      </c>
      <c r="AI1173" s="134" t="s">
        <v>21</v>
      </c>
      <c r="AJ1173" s="134" t="s">
        <v>21</v>
      </c>
      <c r="AK1173" s="134" t="s">
        <v>2145</v>
      </c>
      <c r="AL1173" s="134" t="s">
        <v>21</v>
      </c>
      <c r="AM1173" s="134" t="b">
        <f>IF(AND(Table3[[#This Row],[Column68]]=TRUE,COUNTBLANK(Table3[[#This Row],[Date 1]:[Date 8]])=8),TRUE,FALSE)</f>
        <v>0</v>
      </c>
      <c r="AN1173" s="134" t="b">
        <f>COUNTIF(Table3[[#This Row],[512]:[51]],"yes")&gt;0</f>
        <v>0</v>
      </c>
      <c r="AO1173" s="45" t="str">
        <f>IF(Table3[[#This Row],[512]]="yes",Table3[[#This Row],[Column1]],"")</f>
        <v/>
      </c>
      <c r="AP1173" s="45" t="str">
        <f>IF(Table3[[#This Row],[250]]="yes",Table3[[#This Row],[Column1.5]],"")</f>
        <v/>
      </c>
      <c r="AQ1173" s="45" t="str">
        <f>IF(Table3[[#This Row],[288]]="yes",Table3[[#This Row],[Column2]],"")</f>
        <v/>
      </c>
      <c r="AR1173" s="45" t="str">
        <f>IF(Table3[[#This Row],[144]]="yes",Table3[[#This Row],[Column3]],"")</f>
        <v/>
      </c>
      <c r="AS1173" s="45" t="str">
        <f>IF(Table3[[#This Row],[26]]="yes",Table3[[#This Row],[Column4]],"")</f>
        <v/>
      </c>
      <c r="AT1173" s="45" t="str">
        <f>IF(Table3[[#This Row],[51]]="yes",Table3[[#This Row],[Column5]],"")</f>
        <v/>
      </c>
      <c r="AU1173" s="29" t="str">
        <f>IF(COUNTBLANK(Table3[[#This Row],[Date 1]:[Date 8]])=7,IF(Table3[[#This Row],[Column9]]&lt;&gt;"",IF(SUM(L1173:S1173)&lt;&gt;0,Table3[[#This Row],[Column9]],""),""),(SUBSTITUTE(TRIM(SUBSTITUTE(AO1173&amp;","&amp;AP1173&amp;","&amp;AQ1173&amp;","&amp;AR1173&amp;","&amp;AS1173&amp;","&amp;AT1173&amp;",",","," "))," ",", ")))</f>
        <v/>
      </c>
      <c r="AV1173" s="35" t="str">
        <f>IF(COUNTBLANK(L1173:AC1173)&lt;&gt;13,IF(Table3[[#This Row],[Comments]]="Please order in multiples of 20. Minimum order of 100.",IF(COUNTBLANK(Table3[[#This Row],[Date 1]:[Order]])=12,"",1),1),IF(OR(F1173="yes",G1173="yes",H1173="yes",I1173="yes",J1173="yes",K1173="yes"="yes"),1,""))</f>
        <v/>
      </c>
    </row>
    <row r="1174" spans="2:48" ht="36" thickBot="1" x14ac:dyDescent="0.4">
      <c r="B1174" s="164">
        <v>2930</v>
      </c>
      <c r="C1174" s="16" t="s">
        <v>3370</v>
      </c>
      <c r="D1174" s="32" t="s">
        <v>1888</v>
      </c>
      <c r="E1174" s="118"/>
      <c r="F1174" s="119" t="s">
        <v>21</v>
      </c>
      <c r="G1174" s="30" t="s">
        <v>21</v>
      </c>
      <c r="H1174" s="30" t="s">
        <v>21</v>
      </c>
      <c r="I1174" s="30" t="s">
        <v>21</v>
      </c>
      <c r="J1174" s="30" t="s">
        <v>21</v>
      </c>
      <c r="K1174" s="30" t="s">
        <v>128</v>
      </c>
      <c r="L1174" s="22"/>
      <c r="M1174" s="20"/>
      <c r="N1174" s="20"/>
      <c r="O1174" s="20"/>
      <c r="P1174" s="20"/>
      <c r="Q1174" s="20"/>
      <c r="R1174" s="20"/>
      <c r="S1174" s="120"/>
      <c r="T1174" s="181" t="str">
        <f>Table3[[#This Row],[Column12]]</f>
        <v>Auto:</v>
      </c>
      <c r="U1174" s="25"/>
      <c r="V1174" s="51" t="str">
        <f>IF(Table3[[#This Row],[TagOrderMethod]]="Ratio:","plants per 1 tag",IF(Table3[[#This Row],[TagOrderMethod]]="tags included","",IF(Table3[[#This Row],[TagOrderMethod]]="Qty:","tags",IF(Table3[[#This Row],[TagOrderMethod]]="Auto:",IF(U1174&lt;&gt;"","tags","")))))</f>
        <v/>
      </c>
      <c r="W1174" s="17">
        <v>50</v>
      </c>
      <c r="X1174" s="17" t="str">
        <f>IF(ISNUMBER(SEARCH("tag",Table3[[#This Row],[Notes]])), "Yes", "No")</f>
        <v>No</v>
      </c>
      <c r="Y1174" s="17" t="str">
        <f>IF(Table3[[#This Row],[Column11]]="yes","tags included","Auto:")</f>
        <v>Auto:</v>
      </c>
      <c r="Z11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Row],[TagOrderMethod]]="Auto:",IF(U1174&gt;0,U1174,IF(COUNTBLANK(L1174:S1174)=8,"",(IF(Table3[[#This Row],[Column11]]&lt;&gt;"no",Table3[[#This Row],[Size]]*(SUM(Table3[[#This Row],[Date 1]:[Date 8]])),"")))),""))),(Table3[[#This Row],[Bundle]])),"")</f>
        <v/>
      </c>
      <c r="AB1174" s="94" t="str">
        <f t="shared" si="19"/>
        <v/>
      </c>
      <c r="AC1174" s="75"/>
      <c r="AD1174" s="42"/>
      <c r="AE1174" s="43"/>
      <c r="AF1174" s="44"/>
      <c r="AG1174" s="134" t="s">
        <v>21</v>
      </c>
      <c r="AH1174" s="134" t="s">
        <v>21</v>
      </c>
      <c r="AI1174" s="134" t="s">
        <v>21</v>
      </c>
      <c r="AJ1174" s="134" t="s">
        <v>21</v>
      </c>
      <c r="AK1174" s="134" t="s">
        <v>21</v>
      </c>
      <c r="AL1174" s="134" t="s">
        <v>5425</v>
      </c>
      <c r="AM1174" s="134" t="b">
        <f>IF(AND(Table3[[#This Row],[Column68]]=TRUE,COUNTBLANK(Table3[[#This Row],[Date 1]:[Date 8]])=8),TRUE,FALSE)</f>
        <v>0</v>
      </c>
      <c r="AN1174" s="134" t="b">
        <f>COUNTIF(Table3[[#This Row],[512]:[51]],"yes")&gt;0</f>
        <v>0</v>
      </c>
      <c r="AO1174" s="45" t="str">
        <f>IF(Table3[[#This Row],[512]]="yes",Table3[[#This Row],[Column1]],"")</f>
        <v/>
      </c>
      <c r="AP1174" s="45" t="str">
        <f>IF(Table3[[#This Row],[250]]="yes",Table3[[#This Row],[Column1.5]],"")</f>
        <v/>
      </c>
      <c r="AQ1174" s="45" t="str">
        <f>IF(Table3[[#This Row],[288]]="yes",Table3[[#This Row],[Column2]],"")</f>
        <v/>
      </c>
      <c r="AR1174" s="45" t="str">
        <f>IF(Table3[[#This Row],[144]]="yes",Table3[[#This Row],[Column3]],"")</f>
        <v/>
      </c>
      <c r="AS1174" s="45" t="str">
        <f>IF(Table3[[#This Row],[26]]="yes",Table3[[#This Row],[Column4]],"")</f>
        <v/>
      </c>
      <c r="AT1174" s="45" t="str">
        <f>IF(Table3[[#This Row],[51]]="yes",Table3[[#This Row],[Column5]],"")</f>
        <v/>
      </c>
      <c r="AU1174" s="29" t="str">
        <f>IF(COUNTBLANK(Table3[[#This Row],[Date 1]:[Date 8]])=7,IF(Table3[[#This Row],[Column9]]&lt;&gt;"",IF(SUM(L1174:S1174)&lt;&gt;0,Table3[[#This Row],[Column9]],""),""),(SUBSTITUTE(TRIM(SUBSTITUTE(AO1174&amp;","&amp;AP1174&amp;","&amp;AQ1174&amp;","&amp;AR1174&amp;","&amp;AS1174&amp;","&amp;AT1174&amp;",",","," "))," ",", ")))</f>
        <v/>
      </c>
      <c r="AV1174" s="35" t="str">
        <f>IF(COUNTBLANK(L1174:AC1174)&lt;&gt;13,IF(Table3[[#This Row],[Comments]]="Please order in multiples of 20. Minimum order of 100.",IF(COUNTBLANK(Table3[[#This Row],[Date 1]:[Order]])=12,"",1),1),IF(OR(F1174="yes",G1174="yes",H1174="yes",I1174="yes",J1174="yes",K1174="yes"="yes"),1,""))</f>
        <v/>
      </c>
    </row>
    <row r="1175" spans="2:48" ht="36" thickBot="1" x14ac:dyDescent="0.4">
      <c r="B1175" s="164">
        <v>2945</v>
      </c>
      <c r="C1175" s="16" t="s">
        <v>3370</v>
      </c>
      <c r="D1175" s="32" t="s">
        <v>1667</v>
      </c>
      <c r="E1175" s="118"/>
      <c r="F1175" s="119" t="s">
        <v>21</v>
      </c>
      <c r="G1175" s="30" t="s">
        <v>21</v>
      </c>
      <c r="H1175" s="30" t="s">
        <v>21</v>
      </c>
      <c r="I1175" s="30" t="s">
        <v>21</v>
      </c>
      <c r="J1175" s="30" t="s">
        <v>21</v>
      </c>
      <c r="K1175" s="30" t="s">
        <v>128</v>
      </c>
      <c r="L1175" s="22"/>
      <c r="M1175" s="20"/>
      <c r="N1175" s="20"/>
      <c r="O1175" s="20"/>
      <c r="P1175" s="20"/>
      <c r="Q1175" s="20"/>
      <c r="R1175" s="20"/>
      <c r="S1175" s="120"/>
      <c r="T1175" s="181" t="str">
        <f>Table3[[#This Row],[Column12]]</f>
        <v>Auto:</v>
      </c>
      <c r="U1175" s="25"/>
      <c r="V1175" s="51" t="str">
        <f>IF(Table3[[#This Row],[TagOrderMethod]]="Ratio:","plants per 1 tag",IF(Table3[[#This Row],[TagOrderMethod]]="tags included","",IF(Table3[[#This Row],[TagOrderMethod]]="Qty:","tags",IF(Table3[[#This Row],[TagOrderMethod]]="Auto:",IF(U1175&lt;&gt;"","tags","")))))</f>
        <v/>
      </c>
      <c r="W1175" s="17">
        <v>50</v>
      </c>
      <c r="X1175" s="17" t="str">
        <f>IF(ISNUMBER(SEARCH("tag",Table3[[#This Row],[Notes]])), "Yes", "No")</f>
        <v>No</v>
      </c>
      <c r="Y1175" s="17" t="str">
        <f>IF(Table3[[#This Row],[Column11]]="yes","tags included","Auto:")</f>
        <v>Auto:</v>
      </c>
      <c r="Z11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Row],[TagOrderMethod]]="Auto:",IF(U1175&gt;0,U1175,IF(COUNTBLANK(L1175:S1175)=8,"",(IF(Table3[[#This Row],[Column11]]&lt;&gt;"no",Table3[[#This Row],[Size]]*(SUM(Table3[[#This Row],[Date 1]:[Date 8]])),"")))),""))),(Table3[[#This Row],[Bundle]])),"")</f>
        <v/>
      </c>
      <c r="AB1175" s="94" t="str">
        <f t="shared" si="19"/>
        <v/>
      </c>
      <c r="AC1175" s="75"/>
      <c r="AD1175" s="42"/>
      <c r="AE1175" s="43"/>
      <c r="AF1175" s="44"/>
      <c r="AG1175" s="134" t="s">
        <v>21</v>
      </c>
      <c r="AH1175" s="134" t="s">
        <v>21</v>
      </c>
      <c r="AI1175" s="134" t="s">
        <v>21</v>
      </c>
      <c r="AJ1175" s="134" t="s">
        <v>21</v>
      </c>
      <c r="AK1175" s="134" t="s">
        <v>21</v>
      </c>
      <c r="AL1175" s="134" t="s">
        <v>5426</v>
      </c>
      <c r="AM1175" s="134" t="b">
        <f>IF(AND(Table3[[#This Row],[Column68]]=TRUE,COUNTBLANK(Table3[[#This Row],[Date 1]:[Date 8]])=8),TRUE,FALSE)</f>
        <v>0</v>
      </c>
      <c r="AN1175" s="134" t="b">
        <f>COUNTIF(Table3[[#This Row],[512]:[51]],"yes")&gt;0</f>
        <v>0</v>
      </c>
      <c r="AO1175" s="45" t="str">
        <f>IF(Table3[[#This Row],[512]]="yes",Table3[[#This Row],[Column1]],"")</f>
        <v/>
      </c>
      <c r="AP1175" s="45" t="str">
        <f>IF(Table3[[#This Row],[250]]="yes",Table3[[#This Row],[Column1.5]],"")</f>
        <v/>
      </c>
      <c r="AQ1175" s="45" t="str">
        <f>IF(Table3[[#This Row],[288]]="yes",Table3[[#This Row],[Column2]],"")</f>
        <v/>
      </c>
      <c r="AR1175" s="45" t="str">
        <f>IF(Table3[[#This Row],[144]]="yes",Table3[[#This Row],[Column3]],"")</f>
        <v/>
      </c>
      <c r="AS1175" s="45" t="str">
        <f>IF(Table3[[#This Row],[26]]="yes",Table3[[#This Row],[Column4]],"")</f>
        <v/>
      </c>
      <c r="AT1175" s="45" t="str">
        <f>IF(Table3[[#This Row],[51]]="yes",Table3[[#This Row],[Column5]],"")</f>
        <v/>
      </c>
      <c r="AU1175" s="29" t="str">
        <f>IF(COUNTBLANK(Table3[[#This Row],[Date 1]:[Date 8]])=7,IF(Table3[[#This Row],[Column9]]&lt;&gt;"",IF(SUM(L1175:S1175)&lt;&gt;0,Table3[[#This Row],[Column9]],""),""),(SUBSTITUTE(TRIM(SUBSTITUTE(AO1175&amp;","&amp;AP1175&amp;","&amp;AQ1175&amp;","&amp;AR1175&amp;","&amp;AS1175&amp;","&amp;AT1175&amp;",",","," "))," ",", ")))</f>
        <v/>
      </c>
      <c r="AV1175" s="35" t="str">
        <f>IF(COUNTBLANK(L1175:AC1175)&lt;&gt;13,IF(Table3[[#This Row],[Comments]]="Please order in multiples of 20. Minimum order of 100.",IF(COUNTBLANK(Table3[[#This Row],[Date 1]:[Order]])=12,"",1),1),IF(OR(F1175="yes",G1175="yes",H1175="yes",I1175="yes",J1175="yes",K1175="yes"="yes"),1,""))</f>
        <v/>
      </c>
    </row>
    <row r="1176" spans="2:48" ht="36" thickBot="1" x14ac:dyDescent="0.4">
      <c r="B1176" s="164">
        <v>3000</v>
      </c>
      <c r="C1176" s="16" t="s">
        <v>3370</v>
      </c>
      <c r="D1176" s="32" t="s">
        <v>3458</v>
      </c>
      <c r="E1176" s="118"/>
      <c r="F1176" s="119" t="s">
        <v>21</v>
      </c>
      <c r="G1176" s="30" t="s">
        <v>21</v>
      </c>
      <c r="H1176" s="30" t="s">
        <v>21</v>
      </c>
      <c r="I1176" s="30" t="s">
        <v>21</v>
      </c>
      <c r="J1176" s="30" t="s">
        <v>21</v>
      </c>
      <c r="K1176" s="30" t="s">
        <v>128</v>
      </c>
      <c r="L1176" s="22"/>
      <c r="M1176" s="20"/>
      <c r="N1176" s="20"/>
      <c r="O1176" s="20"/>
      <c r="P1176" s="20"/>
      <c r="Q1176" s="20"/>
      <c r="R1176" s="20"/>
      <c r="S1176" s="120"/>
      <c r="T1176" s="181" t="str">
        <f>Table3[[#This Row],[Column12]]</f>
        <v>Auto:</v>
      </c>
      <c r="U1176" s="25"/>
      <c r="V1176" s="51" t="str">
        <f>IF(Table3[[#This Row],[TagOrderMethod]]="Ratio:","plants per 1 tag",IF(Table3[[#This Row],[TagOrderMethod]]="tags included","",IF(Table3[[#This Row],[TagOrderMethod]]="Qty:","tags",IF(Table3[[#This Row],[TagOrderMethod]]="Auto:",IF(U1176&lt;&gt;"","tags","")))))</f>
        <v/>
      </c>
      <c r="W1176" s="17">
        <v>50</v>
      </c>
      <c r="X1176" s="17" t="str">
        <f>IF(ISNUMBER(SEARCH("tag",Table3[[#This Row],[Notes]])), "Yes", "No")</f>
        <v>No</v>
      </c>
      <c r="Y1176" s="17" t="str">
        <f>IF(Table3[[#This Row],[Column11]]="yes","tags included","Auto:")</f>
        <v>Auto:</v>
      </c>
      <c r="Z11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Row],[TagOrderMethod]]="Auto:",IF(U1176&gt;0,U1176,IF(COUNTBLANK(L1176:S1176)=8,"",(IF(Table3[[#This Row],[Column11]]&lt;&gt;"no",Table3[[#This Row],[Size]]*(SUM(Table3[[#This Row],[Date 1]:[Date 8]])),"")))),""))),(Table3[[#This Row],[Bundle]])),"")</f>
        <v/>
      </c>
      <c r="AB1176" s="94" t="str">
        <f t="shared" si="19"/>
        <v/>
      </c>
      <c r="AC1176" s="75"/>
      <c r="AD1176" s="42"/>
      <c r="AE1176" s="43"/>
      <c r="AF1176" s="44"/>
      <c r="AG1176" s="134" t="s">
        <v>21</v>
      </c>
      <c r="AH1176" s="134" t="s">
        <v>21</v>
      </c>
      <c r="AI1176" s="134" t="s">
        <v>21</v>
      </c>
      <c r="AJ1176" s="134" t="s">
        <v>21</v>
      </c>
      <c r="AK1176" s="134" t="s">
        <v>21</v>
      </c>
      <c r="AL1176" s="134" t="s">
        <v>247</v>
      </c>
      <c r="AM1176" s="134" t="b">
        <f>IF(AND(Table3[[#This Row],[Column68]]=TRUE,COUNTBLANK(Table3[[#This Row],[Date 1]:[Date 8]])=8),TRUE,FALSE)</f>
        <v>0</v>
      </c>
      <c r="AN1176" s="134" t="b">
        <f>COUNTIF(Table3[[#This Row],[512]:[51]],"yes")&gt;0</f>
        <v>0</v>
      </c>
      <c r="AO1176" s="45" t="str">
        <f>IF(Table3[[#This Row],[512]]="yes",Table3[[#This Row],[Column1]],"")</f>
        <v/>
      </c>
      <c r="AP1176" s="45" t="str">
        <f>IF(Table3[[#This Row],[250]]="yes",Table3[[#This Row],[Column1.5]],"")</f>
        <v/>
      </c>
      <c r="AQ1176" s="45" t="str">
        <f>IF(Table3[[#This Row],[288]]="yes",Table3[[#This Row],[Column2]],"")</f>
        <v/>
      </c>
      <c r="AR1176" s="45" t="str">
        <f>IF(Table3[[#This Row],[144]]="yes",Table3[[#This Row],[Column3]],"")</f>
        <v/>
      </c>
      <c r="AS1176" s="45" t="str">
        <f>IF(Table3[[#This Row],[26]]="yes",Table3[[#This Row],[Column4]],"")</f>
        <v/>
      </c>
      <c r="AT1176" s="45" t="str">
        <f>IF(Table3[[#This Row],[51]]="yes",Table3[[#This Row],[Column5]],"")</f>
        <v/>
      </c>
      <c r="AU1176" s="29" t="str">
        <f>IF(COUNTBLANK(Table3[[#This Row],[Date 1]:[Date 8]])=7,IF(Table3[[#This Row],[Column9]]&lt;&gt;"",IF(SUM(L1176:S1176)&lt;&gt;0,Table3[[#This Row],[Column9]],""),""),(SUBSTITUTE(TRIM(SUBSTITUTE(AO1176&amp;","&amp;AP1176&amp;","&amp;AQ1176&amp;","&amp;AR1176&amp;","&amp;AS1176&amp;","&amp;AT1176&amp;",",","," "))," ",", ")))</f>
        <v/>
      </c>
      <c r="AV1176" s="35" t="str">
        <f>IF(COUNTBLANK(L1176:AC1176)&lt;&gt;13,IF(Table3[[#This Row],[Comments]]="Please order in multiples of 20. Minimum order of 100.",IF(COUNTBLANK(Table3[[#This Row],[Date 1]:[Order]])=12,"",1),1),IF(OR(F1176="yes",G1176="yes",H1176="yes",I1176="yes",J1176="yes",K1176="yes"="yes"),1,""))</f>
        <v/>
      </c>
    </row>
    <row r="1177" spans="2:48" ht="36" thickBot="1" x14ac:dyDescent="0.4">
      <c r="B1177" s="164">
        <v>3005</v>
      </c>
      <c r="C1177" s="16" t="s">
        <v>3370</v>
      </c>
      <c r="D1177" s="32" t="s">
        <v>1076</v>
      </c>
      <c r="E1177" s="118"/>
      <c r="F1177" s="119" t="s">
        <v>21</v>
      </c>
      <c r="G1177" s="30" t="s">
        <v>21</v>
      </c>
      <c r="H1177" s="30" t="s">
        <v>21</v>
      </c>
      <c r="I1177" s="30" t="s">
        <v>21</v>
      </c>
      <c r="J1177" s="30" t="s">
        <v>21</v>
      </c>
      <c r="K1177" s="30" t="s">
        <v>128</v>
      </c>
      <c r="L1177" s="22"/>
      <c r="M1177" s="20"/>
      <c r="N1177" s="20"/>
      <c r="O1177" s="20"/>
      <c r="P1177" s="20"/>
      <c r="Q1177" s="20"/>
      <c r="R1177" s="20"/>
      <c r="S1177" s="120"/>
      <c r="T1177" s="181" t="str">
        <f>Table3[[#This Row],[Column12]]</f>
        <v>Auto:</v>
      </c>
      <c r="U1177" s="25"/>
      <c r="V1177" s="51" t="str">
        <f>IF(Table3[[#This Row],[TagOrderMethod]]="Ratio:","plants per 1 tag",IF(Table3[[#This Row],[TagOrderMethod]]="tags included","",IF(Table3[[#This Row],[TagOrderMethod]]="Qty:","tags",IF(Table3[[#This Row],[TagOrderMethod]]="Auto:",IF(U1177&lt;&gt;"","tags","")))))</f>
        <v/>
      </c>
      <c r="W1177" s="17">
        <v>50</v>
      </c>
      <c r="X1177" s="17" t="str">
        <f>IF(ISNUMBER(SEARCH("tag",Table3[[#This Row],[Notes]])), "Yes", "No")</f>
        <v>No</v>
      </c>
      <c r="Y1177" s="17" t="str">
        <f>IF(Table3[[#This Row],[Column11]]="yes","tags included","Auto:")</f>
        <v>Auto:</v>
      </c>
      <c r="Z11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Row],[TagOrderMethod]]="Auto:",IF(U1177&gt;0,U1177,IF(COUNTBLANK(L1177:S1177)=8,"",(IF(Table3[[#This Row],[Column11]]&lt;&gt;"no",Table3[[#This Row],[Size]]*(SUM(Table3[[#This Row],[Date 1]:[Date 8]])),"")))),""))),(Table3[[#This Row],[Bundle]])),"")</f>
        <v/>
      </c>
      <c r="AB1177" s="94" t="str">
        <f t="shared" si="19"/>
        <v/>
      </c>
      <c r="AC1177" s="75"/>
      <c r="AD1177" s="42"/>
      <c r="AE1177" s="43"/>
      <c r="AF1177" s="44"/>
      <c r="AG1177" s="134" t="s">
        <v>21</v>
      </c>
      <c r="AH1177" s="134" t="s">
        <v>21</v>
      </c>
      <c r="AI1177" s="134" t="s">
        <v>21</v>
      </c>
      <c r="AJ1177" s="134" t="s">
        <v>21</v>
      </c>
      <c r="AK1177" s="134" t="s">
        <v>21</v>
      </c>
      <c r="AL1177" s="134" t="s">
        <v>246</v>
      </c>
      <c r="AM1177" s="134" t="b">
        <f>IF(AND(Table3[[#This Row],[Column68]]=TRUE,COUNTBLANK(Table3[[#This Row],[Date 1]:[Date 8]])=8),TRUE,FALSE)</f>
        <v>0</v>
      </c>
      <c r="AN1177" s="134" t="b">
        <f>COUNTIF(Table3[[#This Row],[512]:[51]],"yes")&gt;0</f>
        <v>0</v>
      </c>
      <c r="AO1177" s="45" t="str">
        <f>IF(Table3[[#This Row],[512]]="yes",Table3[[#This Row],[Column1]],"")</f>
        <v/>
      </c>
      <c r="AP1177" s="45" t="str">
        <f>IF(Table3[[#This Row],[250]]="yes",Table3[[#This Row],[Column1.5]],"")</f>
        <v/>
      </c>
      <c r="AQ1177" s="45" t="str">
        <f>IF(Table3[[#This Row],[288]]="yes",Table3[[#This Row],[Column2]],"")</f>
        <v/>
      </c>
      <c r="AR1177" s="45" t="str">
        <f>IF(Table3[[#This Row],[144]]="yes",Table3[[#This Row],[Column3]],"")</f>
        <v/>
      </c>
      <c r="AS1177" s="45" t="str">
        <f>IF(Table3[[#This Row],[26]]="yes",Table3[[#This Row],[Column4]],"")</f>
        <v/>
      </c>
      <c r="AT1177" s="45" t="str">
        <f>IF(Table3[[#This Row],[51]]="yes",Table3[[#This Row],[Column5]],"")</f>
        <v/>
      </c>
      <c r="AU1177" s="29" t="str">
        <f>IF(COUNTBLANK(Table3[[#This Row],[Date 1]:[Date 8]])=7,IF(Table3[[#This Row],[Column9]]&lt;&gt;"",IF(SUM(L1177:S1177)&lt;&gt;0,Table3[[#This Row],[Column9]],""),""),(SUBSTITUTE(TRIM(SUBSTITUTE(AO1177&amp;","&amp;AP1177&amp;","&amp;AQ1177&amp;","&amp;AR1177&amp;","&amp;AS1177&amp;","&amp;AT1177&amp;",",","," "))," ",", ")))</f>
        <v/>
      </c>
      <c r="AV1177" s="35" t="str">
        <f>IF(COUNTBLANK(L1177:AC1177)&lt;&gt;13,IF(Table3[[#This Row],[Comments]]="Please order in multiples of 20. Minimum order of 100.",IF(COUNTBLANK(Table3[[#This Row],[Date 1]:[Order]])=12,"",1),1),IF(OR(F1177="yes",G1177="yes",H1177="yes",I1177="yes",J1177="yes",K1177="yes"="yes"),1,""))</f>
        <v/>
      </c>
    </row>
    <row r="1178" spans="2:48" ht="36" thickBot="1" x14ac:dyDescent="0.4">
      <c r="B1178" s="164">
        <v>3010</v>
      </c>
      <c r="C1178" s="16" t="s">
        <v>3370</v>
      </c>
      <c r="D1178" s="32" t="s">
        <v>810</v>
      </c>
      <c r="E1178" s="118"/>
      <c r="F1178" s="119" t="s">
        <v>21</v>
      </c>
      <c r="G1178" s="30" t="s">
        <v>21</v>
      </c>
      <c r="H1178" s="30" t="s">
        <v>21</v>
      </c>
      <c r="I1178" s="30" t="s">
        <v>21</v>
      </c>
      <c r="J1178" s="30" t="s">
        <v>21</v>
      </c>
      <c r="K1178" s="30" t="s">
        <v>128</v>
      </c>
      <c r="L1178" s="22"/>
      <c r="M1178" s="20"/>
      <c r="N1178" s="20"/>
      <c r="O1178" s="20"/>
      <c r="P1178" s="20"/>
      <c r="Q1178" s="20"/>
      <c r="R1178" s="20"/>
      <c r="S1178" s="120"/>
      <c r="T1178" s="181" t="str">
        <f>Table3[[#This Row],[Column12]]</f>
        <v>Auto:</v>
      </c>
      <c r="U1178" s="25"/>
      <c r="V1178" s="51" t="str">
        <f>IF(Table3[[#This Row],[TagOrderMethod]]="Ratio:","plants per 1 tag",IF(Table3[[#This Row],[TagOrderMethod]]="tags included","",IF(Table3[[#This Row],[TagOrderMethod]]="Qty:","tags",IF(Table3[[#This Row],[TagOrderMethod]]="Auto:",IF(U1178&lt;&gt;"","tags","")))))</f>
        <v/>
      </c>
      <c r="W1178" s="17">
        <v>50</v>
      </c>
      <c r="X1178" s="17" t="str">
        <f>IF(ISNUMBER(SEARCH("tag",Table3[[#This Row],[Notes]])), "Yes", "No")</f>
        <v>No</v>
      </c>
      <c r="Y1178" s="17" t="str">
        <f>IF(Table3[[#This Row],[Column11]]="yes","tags included","Auto:")</f>
        <v>Auto:</v>
      </c>
      <c r="Z11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Row],[TagOrderMethod]]="Auto:",IF(U1178&gt;0,U1178,IF(COUNTBLANK(L1178:S1178)=8,"",(IF(Table3[[#This Row],[Column11]]&lt;&gt;"no",Table3[[#This Row],[Size]]*(SUM(Table3[[#This Row],[Date 1]:[Date 8]])),"")))),""))),(Table3[[#This Row],[Bundle]])),"")</f>
        <v/>
      </c>
      <c r="AB1178" s="94" t="str">
        <f t="shared" si="19"/>
        <v/>
      </c>
      <c r="AC1178" s="75"/>
      <c r="AD1178" s="42"/>
      <c r="AE1178" s="43"/>
      <c r="AF1178" s="44"/>
      <c r="AG1178" s="134" t="s">
        <v>21</v>
      </c>
      <c r="AH1178" s="134" t="s">
        <v>21</v>
      </c>
      <c r="AI1178" s="134" t="s">
        <v>21</v>
      </c>
      <c r="AJ1178" s="134" t="s">
        <v>21</v>
      </c>
      <c r="AK1178" s="134" t="s">
        <v>21</v>
      </c>
      <c r="AL1178" s="134" t="s">
        <v>1516</v>
      </c>
      <c r="AM1178" s="134" t="b">
        <f>IF(AND(Table3[[#This Row],[Column68]]=TRUE,COUNTBLANK(Table3[[#This Row],[Date 1]:[Date 8]])=8),TRUE,FALSE)</f>
        <v>0</v>
      </c>
      <c r="AN1178" s="134" t="b">
        <f>COUNTIF(Table3[[#This Row],[512]:[51]],"yes")&gt;0</f>
        <v>0</v>
      </c>
      <c r="AO1178" s="45" t="str">
        <f>IF(Table3[[#This Row],[512]]="yes",Table3[[#This Row],[Column1]],"")</f>
        <v/>
      </c>
      <c r="AP1178" s="45" t="str">
        <f>IF(Table3[[#This Row],[250]]="yes",Table3[[#This Row],[Column1.5]],"")</f>
        <v/>
      </c>
      <c r="AQ1178" s="45" t="str">
        <f>IF(Table3[[#This Row],[288]]="yes",Table3[[#This Row],[Column2]],"")</f>
        <v/>
      </c>
      <c r="AR1178" s="45" t="str">
        <f>IF(Table3[[#This Row],[144]]="yes",Table3[[#This Row],[Column3]],"")</f>
        <v/>
      </c>
      <c r="AS1178" s="45" t="str">
        <f>IF(Table3[[#This Row],[26]]="yes",Table3[[#This Row],[Column4]],"")</f>
        <v/>
      </c>
      <c r="AT1178" s="45" t="str">
        <f>IF(Table3[[#This Row],[51]]="yes",Table3[[#This Row],[Column5]],"")</f>
        <v/>
      </c>
      <c r="AU1178" s="29" t="str">
        <f>IF(COUNTBLANK(Table3[[#This Row],[Date 1]:[Date 8]])=7,IF(Table3[[#This Row],[Column9]]&lt;&gt;"",IF(SUM(L1178:S1178)&lt;&gt;0,Table3[[#This Row],[Column9]],""),""),(SUBSTITUTE(TRIM(SUBSTITUTE(AO1178&amp;","&amp;AP1178&amp;","&amp;AQ1178&amp;","&amp;AR1178&amp;","&amp;AS1178&amp;","&amp;AT1178&amp;",",","," "))," ",", ")))</f>
        <v/>
      </c>
      <c r="AV1178" s="35" t="str">
        <f>IF(COUNTBLANK(L1178:AC1178)&lt;&gt;13,IF(Table3[[#This Row],[Comments]]="Please order in multiples of 20. Minimum order of 100.",IF(COUNTBLANK(Table3[[#This Row],[Date 1]:[Order]])=12,"",1),1),IF(OR(F1178="yes",G1178="yes",H1178="yes",I1178="yes",J1178="yes",K1178="yes"="yes"),1,""))</f>
        <v/>
      </c>
    </row>
    <row r="1179" spans="2:48" ht="36" thickBot="1" x14ac:dyDescent="0.4">
      <c r="B1179" s="164">
        <v>3015</v>
      </c>
      <c r="C1179" s="16" t="s">
        <v>3370</v>
      </c>
      <c r="D1179" s="32" t="s">
        <v>3459</v>
      </c>
      <c r="E1179" s="118"/>
      <c r="F1179" s="119" t="s">
        <v>21</v>
      </c>
      <c r="G1179" s="30" t="s">
        <v>21</v>
      </c>
      <c r="H1179" s="30" t="s">
        <v>21</v>
      </c>
      <c r="I1179" s="30" t="s">
        <v>21</v>
      </c>
      <c r="J1179" s="30" t="s">
        <v>21</v>
      </c>
      <c r="K1179" s="30" t="s">
        <v>128</v>
      </c>
      <c r="L1179" s="22"/>
      <c r="M1179" s="20"/>
      <c r="N1179" s="20"/>
      <c r="O1179" s="20"/>
      <c r="P1179" s="20"/>
      <c r="Q1179" s="20"/>
      <c r="R1179" s="20"/>
      <c r="S1179" s="120"/>
      <c r="T1179" s="181" t="str">
        <f>Table3[[#This Row],[Column12]]</f>
        <v>Auto:</v>
      </c>
      <c r="U1179" s="25"/>
      <c r="V1179" s="51" t="str">
        <f>IF(Table3[[#This Row],[TagOrderMethod]]="Ratio:","plants per 1 tag",IF(Table3[[#This Row],[TagOrderMethod]]="tags included","",IF(Table3[[#This Row],[TagOrderMethod]]="Qty:","tags",IF(Table3[[#This Row],[TagOrderMethod]]="Auto:",IF(U1179&lt;&gt;"","tags","")))))</f>
        <v/>
      </c>
      <c r="W1179" s="17">
        <v>50</v>
      </c>
      <c r="X1179" s="17" t="str">
        <f>IF(ISNUMBER(SEARCH("tag",Table3[[#This Row],[Notes]])), "Yes", "No")</f>
        <v>No</v>
      </c>
      <c r="Y1179" s="17" t="str">
        <f>IF(Table3[[#This Row],[Column11]]="yes","tags included","Auto:")</f>
        <v>Auto:</v>
      </c>
      <c r="Z11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Row],[TagOrderMethod]]="Auto:",IF(U1179&gt;0,U1179,IF(COUNTBLANK(L1179:S1179)=8,"",(IF(Table3[[#This Row],[Column11]]&lt;&gt;"no",Table3[[#This Row],[Size]]*(SUM(Table3[[#This Row],[Date 1]:[Date 8]])),"")))),""))),(Table3[[#This Row],[Bundle]])),"")</f>
        <v/>
      </c>
      <c r="AB1179" s="94" t="str">
        <f t="shared" si="19"/>
        <v/>
      </c>
      <c r="AC1179" s="75"/>
      <c r="AD1179" s="42"/>
      <c r="AE1179" s="43"/>
      <c r="AF1179" s="44"/>
      <c r="AG1179" s="134" t="s">
        <v>21</v>
      </c>
      <c r="AH1179" s="134" t="s">
        <v>21</v>
      </c>
      <c r="AI1179" s="134" t="s">
        <v>21</v>
      </c>
      <c r="AJ1179" s="134" t="s">
        <v>21</v>
      </c>
      <c r="AK1179" s="134" t="s">
        <v>21</v>
      </c>
      <c r="AL1179" s="134" t="s">
        <v>1517</v>
      </c>
      <c r="AM1179" s="134" t="b">
        <f>IF(AND(Table3[[#This Row],[Column68]]=TRUE,COUNTBLANK(Table3[[#This Row],[Date 1]:[Date 8]])=8),TRUE,FALSE)</f>
        <v>0</v>
      </c>
      <c r="AN1179" s="134" t="b">
        <f>COUNTIF(Table3[[#This Row],[512]:[51]],"yes")&gt;0</f>
        <v>0</v>
      </c>
      <c r="AO1179" s="45" t="str">
        <f>IF(Table3[[#This Row],[512]]="yes",Table3[[#This Row],[Column1]],"")</f>
        <v/>
      </c>
      <c r="AP1179" s="45" t="str">
        <f>IF(Table3[[#This Row],[250]]="yes",Table3[[#This Row],[Column1.5]],"")</f>
        <v/>
      </c>
      <c r="AQ1179" s="45" t="str">
        <f>IF(Table3[[#This Row],[288]]="yes",Table3[[#This Row],[Column2]],"")</f>
        <v/>
      </c>
      <c r="AR1179" s="45" t="str">
        <f>IF(Table3[[#This Row],[144]]="yes",Table3[[#This Row],[Column3]],"")</f>
        <v/>
      </c>
      <c r="AS1179" s="45" t="str">
        <f>IF(Table3[[#This Row],[26]]="yes",Table3[[#This Row],[Column4]],"")</f>
        <v/>
      </c>
      <c r="AT1179" s="45" t="str">
        <f>IF(Table3[[#This Row],[51]]="yes",Table3[[#This Row],[Column5]],"")</f>
        <v/>
      </c>
      <c r="AU1179" s="29" t="str">
        <f>IF(COUNTBLANK(Table3[[#This Row],[Date 1]:[Date 8]])=7,IF(Table3[[#This Row],[Column9]]&lt;&gt;"",IF(SUM(L1179:S1179)&lt;&gt;0,Table3[[#This Row],[Column9]],""),""),(SUBSTITUTE(TRIM(SUBSTITUTE(AO1179&amp;","&amp;AP1179&amp;","&amp;AQ1179&amp;","&amp;AR1179&amp;","&amp;AS1179&amp;","&amp;AT1179&amp;",",","," "))," ",", ")))</f>
        <v/>
      </c>
      <c r="AV1179" s="35" t="str">
        <f>IF(COUNTBLANK(L1179:AC1179)&lt;&gt;13,IF(Table3[[#This Row],[Comments]]="Please order in multiples of 20. Minimum order of 100.",IF(COUNTBLANK(Table3[[#This Row],[Date 1]:[Order]])=12,"",1),1),IF(OR(F1179="yes",G1179="yes",H1179="yes",I1179="yes",J1179="yes",K1179="yes"="yes"),1,""))</f>
        <v/>
      </c>
    </row>
    <row r="1180" spans="2:48" ht="36" thickBot="1" x14ac:dyDescent="0.4">
      <c r="B1180" s="164">
        <v>3020</v>
      </c>
      <c r="C1180" s="16" t="s">
        <v>3370</v>
      </c>
      <c r="D1180" s="32" t="s">
        <v>811</v>
      </c>
      <c r="E1180" s="118"/>
      <c r="F1180" s="119" t="s">
        <v>21</v>
      </c>
      <c r="G1180" s="30" t="s">
        <v>21</v>
      </c>
      <c r="H1180" s="30" t="s">
        <v>21</v>
      </c>
      <c r="I1180" s="30" t="s">
        <v>21</v>
      </c>
      <c r="J1180" s="30" t="s">
        <v>21</v>
      </c>
      <c r="K1180" s="30" t="s">
        <v>128</v>
      </c>
      <c r="L1180" s="22"/>
      <c r="M1180" s="20"/>
      <c r="N1180" s="20"/>
      <c r="O1180" s="20"/>
      <c r="P1180" s="20"/>
      <c r="Q1180" s="20"/>
      <c r="R1180" s="20"/>
      <c r="S1180" s="120"/>
      <c r="T1180" s="181" t="str">
        <f>Table3[[#This Row],[Column12]]</f>
        <v>Auto:</v>
      </c>
      <c r="U1180" s="25"/>
      <c r="V1180" s="51" t="str">
        <f>IF(Table3[[#This Row],[TagOrderMethod]]="Ratio:","plants per 1 tag",IF(Table3[[#This Row],[TagOrderMethod]]="tags included","",IF(Table3[[#This Row],[TagOrderMethod]]="Qty:","tags",IF(Table3[[#This Row],[TagOrderMethod]]="Auto:",IF(U1180&lt;&gt;"","tags","")))))</f>
        <v/>
      </c>
      <c r="W1180" s="17">
        <v>50</v>
      </c>
      <c r="X1180" s="17" t="str">
        <f>IF(ISNUMBER(SEARCH("tag",Table3[[#This Row],[Notes]])), "Yes", "No")</f>
        <v>No</v>
      </c>
      <c r="Y1180" s="17" t="str">
        <f>IF(Table3[[#This Row],[Column11]]="yes","tags included","Auto:")</f>
        <v>Auto:</v>
      </c>
      <c r="Z11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Row],[TagOrderMethod]]="Auto:",IF(U1180&gt;0,U1180,IF(COUNTBLANK(L1180:S1180)=8,"",(IF(Table3[[#This Row],[Column11]]&lt;&gt;"no",Table3[[#This Row],[Size]]*(SUM(Table3[[#This Row],[Date 1]:[Date 8]])),"")))),""))),(Table3[[#This Row],[Bundle]])),"")</f>
        <v/>
      </c>
      <c r="AB1180" s="94" t="str">
        <f t="shared" si="19"/>
        <v/>
      </c>
      <c r="AC1180" s="75"/>
      <c r="AD1180" s="42"/>
      <c r="AE1180" s="43"/>
      <c r="AF1180" s="44"/>
      <c r="AG1180" s="134" t="s">
        <v>21</v>
      </c>
      <c r="AH1180" s="134" t="s">
        <v>21</v>
      </c>
      <c r="AI1180" s="134" t="s">
        <v>21</v>
      </c>
      <c r="AJ1180" s="134" t="s">
        <v>21</v>
      </c>
      <c r="AK1180" s="134" t="s">
        <v>21</v>
      </c>
      <c r="AL1180" s="134" t="s">
        <v>1518</v>
      </c>
      <c r="AM1180" s="134" t="b">
        <f>IF(AND(Table3[[#This Row],[Column68]]=TRUE,COUNTBLANK(Table3[[#This Row],[Date 1]:[Date 8]])=8),TRUE,FALSE)</f>
        <v>0</v>
      </c>
      <c r="AN1180" s="134" t="b">
        <f>COUNTIF(Table3[[#This Row],[512]:[51]],"yes")&gt;0</f>
        <v>0</v>
      </c>
      <c r="AO1180" s="45" t="str">
        <f>IF(Table3[[#This Row],[512]]="yes",Table3[[#This Row],[Column1]],"")</f>
        <v/>
      </c>
      <c r="AP1180" s="45" t="str">
        <f>IF(Table3[[#This Row],[250]]="yes",Table3[[#This Row],[Column1.5]],"")</f>
        <v/>
      </c>
      <c r="AQ1180" s="45" t="str">
        <f>IF(Table3[[#This Row],[288]]="yes",Table3[[#This Row],[Column2]],"")</f>
        <v/>
      </c>
      <c r="AR1180" s="45" t="str">
        <f>IF(Table3[[#This Row],[144]]="yes",Table3[[#This Row],[Column3]],"")</f>
        <v/>
      </c>
      <c r="AS1180" s="45" t="str">
        <f>IF(Table3[[#This Row],[26]]="yes",Table3[[#This Row],[Column4]],"")</f>
        <v/>
      </c>
      <c r="AT1180" s="45" t="str">
        <f>IF(Table3[[#This Row],[51]]="yes",Table3[[#This Row],[Column5]],"")</f>
        <v/>
      </c>
      <c r="AU1180" s="29" t="str">
        <f>IF(COUNTBLANK(Table3[[#This Row],[Date 1]:[Date 8]])=7,IF(Table3[[#This Row],[Column9]]&lt;&gt;"",IF(SUM(L1180:S1180)&lt;&gt;0,Table3[[#This Row],[Column9]],""),""),(SUBSTITUTE(TRIM(SUBSTITUTE(AO1180&amp;","&amp;AP1180&amp;","&amp;AQ1180&amp;","&amp;AR1180&amp;","&amp;AS1180&amp;","&amp;AT1180&amp;",",","," "))," ",", ")))</f>
        <v/>
      </c>
      <c r="AV1180" s="35" t="str">
        <f>IF(COUNTBLANK(L1180:AC1180)&lt;&gt;13,IF(Table3[[#This Row],[Comments]]="Please order in multiples of 20. Minimum order of 100.",IF(COUNTBLANK(Table3[[#This Row],[Date 1]:[Order]])=12,"",1),1),IF(OR(F1180="yes",G1180="yes",H1180="yes",I1180="yes",J1180="yes",K1180="yes"="yes"),1,""))</f>
        <v/>
      </c>
    </row>
    <row r="1181" spans="2:48" ht="36" thickBot="1" x14ac:dyDescent="0.4">
      <c r="B1181" s="164">
        <v>3025</v>
      </c>
      <c r="C1181" s="16" t="s">
        <v>3370</v>
      </c>
      <c r="D1181" s="32" t="s">
        <v>812</v>
      </c>
      <c r="E1181" s="118"/>
      <c r="F1181" s="119" t="s">
        <v>21</v>
      </c>
      <c r="G1181" s="30" t="s">
        <v>21</v>
      </c>
      <c r="H1181" s="30" t="s">
        <v>21</v>
      </c>
      <c r="I1181" s="30" t="s">
        <v>21</v>
      </c>
      <c r="J1181" s="30" t="s">
        <v>21</v>
      </c>
      <c r="K1181" s="30" t="s">
        <v>128</v>
      </c>
      <c r="L1181" s="22"/>
      <c r="M1181" s="20"/>
      <c r="N1181" s="20"/>
      <c r="O1181" s="20"/>
      <c r="P1181" s="20"/>
      <c r="Q1181" s="20"/>
      <c r="R1181" s="20"/>
      <c r="S1181" s="120"/>
      <c r="T1181" s="181" t="str">
        <f>Table3[[#This Row],[Column12]]</f>
        <v>Auto:</v>
      </c>
      <c r="U1181" s="25"/>
      <c r="V1181" s="51" t="str">
        <f>IF(Table3[[#This Row],[TagOrderMethod]]="Ratio:","plants per 1 tag",IF(Table3[[#This Row],[TagOrderMethod]]="tags included","",IF(Table3[[#This Row],[TagOrderMethod]]="Qty:","tags",IF(Table3[[#This Row],[TagOrderMethod]]="Auto:",IF(U1181&lt;&gt;"","tags","")))))</f>
        <v/>
      </c>
      <c r="W1181" s="17">
        <v>50</v>
      </c>
      <c r="X1181" s="17" t="str">
        <f>IF(ISNUMBER(SEARCH("tag",Table3[[#This Row],[Notes]])), "Yes", "No")</f>
        <v>No</v>
      </c>
      <c r="Y1181" s="17" t="str">
        <f>IF(Table3[[#This Row],[Column11]]="yes","tags included","Auto:")</f>
        <v>Auto:</v>
      </c>
      <c r="Z11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Row],[TagOrderMethod]]="Auto:",IF(U1181&gt;0,U1181,IF(COUNTBLANK(L1181:S1181)=8,"",(IF(Table3[[#This Row],[Column11]]&lt;&gt;"no",Table3[[#This Row],[Size]]*(SUM(Table3[[#This Row],[Date 1]:[Date 8]])),"")))),""))),(Table3[[#This Row],[Bundle]])),"")</f>
        <v/>
      </c>
      <c r="AB1181" s="94" t="str">
        <f t="shared" si="19"/>
        <v/>
      </c>
      <c r="AC1181" s="75"/>
      <c r="AD1181" s="42"/>
      <c r="AE1181" s="43"/>
      <c r="AF1181" s="44"/>
      <c r="AG1181" s="134" t="s">
        <v>21</v>
      </c>
      <c r="AH1181" s="134" t="s">
        <v>21</v>
      </c>
      <c r="AI1181" s="134" t="s">
        <v>21</v>
      </c>
      <c r="AJ1181" s="134" t="s">
        <v>21</v>
      </c>
      <c r="AK1181" s="134" t="s">
        <v>21</v>
      </c>
      <c r="AL1181" s="134" t="s">
        <v>1519</v>
      </c>
      <c r="AM1181" s="134" t="b">
        <f>IF(AND(Table3[[#This Row],[Column68]]=TRUE,COUNTBLANK(Table3[[#This Row],[Date 1]:[Date 8]])=8),TRUE,FALSE)</f>
        <v>0</v>
      </c>
      <c r="AN1181" s="134" t="b">
        <f>COUNTIF(Table3[[#This Row],[512]:[51]],"yes")&gt;0</f>
        <v>0</v>
      </c>
      <c r="AO1181" s="45" t="str">
        <f>IF(Table3[[#This Row],[512]]="yes",Table3[[#This Row],[Column1]],"")</f>
        <v/>
      </c>
      <c r="AP1181" s="45" t="str">
        <f>IF(Table3[[#This Row],[250]]="yes",Table3[[#This Row],[Column1.5]],"")</f>
        <v/>
      </c>
      <c r="AQ1181" s="45" t="str">
        <f>IF(Table3[[#This Row],[288]]="yes",Table3[[#This Row],[Column2]],"")</f>
        <v/>
      </c>
      <c r="AR1181" s="45" t="str">
        <f>IF(Table3[[#This Row],[144]]="yes",Table3[[#This Row],[Column3]],"")</f>
        <v/>
      </c>
      <c r="AS1181" s="45" t="str">
        <f>IF(Table3[[#This Row],[26]]="yes",Table3[[#This Row],[Column4]],"")</f>
        <v/>
      </c>
      <c r="AT1181" s="45" t="str">
        <f>IF(Table3[[#This Row],[51]]="yes",Table3[[#This Row],[Column5]],"")</f>
        <v/>
      </c>
      <c r="AU1181" s="29" t="str">
        <f>IF(COUNTBLANK(Table3[[#This Row],[Date 1]:[Date 8]])=7,IF(Table3[[#This Row],[Column9]]&lt;&gt;"",IF(SUM(L1181:S1181)&lt;&gt;0,Table3[[#This Row],[Column9]],""),""),(SUBSTITUTE(TRIM(SUBSTITUTE(AO1181&amp;","&amp;AP1181&amp;","&amp;AQ1181&amp;","&amp;AR1181&amp;","&amp;AS1181&amp;","&amp;AT1181&amp;",",","," "))," ",", ")))</f>
        <v/>
      </c>
      <c r="AV1181" s="35" t="str">
        <f>IF(COUNTBLANK(L1181:AC1181)&lt;&gt;13,IF(Table3[[#This Row],[Comments]]="Please order in multiples of 20. Minimum order of 100.",IF(COUNTBLANK(Table3[[#This Row],[Date 1]:[Order]])=12,"",1),1),IF(OR(F1181="yes",G1181="yes",H1181="yes",I1181="yes",J1181="yes",K1181="yes"="yes"),1,""))</f>
        <v/>
      </c>
    </row>
    <row r="1182" spans="2:48" ht="36" thickBot="1" x14ac:dyDescent="0.4">
      <c r="B1182" s="164">
        <v>3030</v>
      </c>
      <c r="C1182" s="16" t="s">
        <v>3370</v>
      </c>
      <c r="D1182" s="32" t="s">
        <v>813</v>
      </c>
      <c r="E1182" s="118"/>
      <c r="F1182" s="119" t="s">
        <v>21</v>
      </c>
      <c r="G1182" s="30" t="s">
        <v>21</v>
      </c>
      <c r="H1182" s="30" t="s">
        <v>21</v>
      </c>
      <c r="I1182" s="30" t="s">
        <v>21</v>
      </c>
      <c r="J1182" s="30" t="s">
        <v>21</v>
      </c>
      <c r="K1182" s="30" t="s">
        <v>128</v>
      </c>
      <c r="L1182" s="22"/>
      <c r="M1182" s="20"/>
      <c r="N1182" s="20"/>
      <c r="O1182" s="20"/>
      <c r="P1182" s="20"/>
      <c r="Q1182" s="20"/>
      <c r="R1182" s="20"/>
      <c r="S1182" s="120"/>
      <c r="T1182" s="181" t="str">
        <f>Table3[[#This Row],[Column12]]</f>
        <v>Auto:</v>
      </c>
      <c r="U1182" s="25"/>
      <c r="V1182" s="51" t="str">
        <f>IF(Table3[[#This Row],[TagOrderMethod]]="Ratio:","plants per 1 tag",IF(Table3[[#This Row],[TagOrderMethod]]="tags included","",IF(Table3[[#This Row],[TagOrderMethod]]="Qty:","tags",IF(Table3[[#This Row],[TagOrderMethod]]="Auto:",IF(U1182&lt;&gt;"","tags","")))))</f>
        <v/>
      </c>
      <c r="W1182" s="17">
        <v>50</v>
      </c>
      <c r="X1182" s="17" t="str">
        <f>IF(ISNUMBER(SEARCH("tag",Table3[[#This Row],[Notes]])), "Yes", "No")</f>
        <v>No</v>
      </c>
      <c r="Y1182" s="17" t="str">
        <f>IF(Table3[[#This Row],[Column11]]="yes","tags included","Auto:")</f>
        <v>Auto:</v>
      </c>
      <c r="Z11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Row],[TagOrderMethod]]="Auto:",IF(U1182&gt;0,U1182,IF(COUNTBLANK(L1182:S1182)=8,"",(IF(Table3[[#This Row],[Column11]]&lt;&gt;"no",Table3[[#This Row],[Size]]*(SUM(Table3[[#This Row],[Date 1]:[Date 8]])),"")))),""))),(Table3[[#This Row],[Bundle]])),"")</f>
        <v/>
      </c>
      <c r="AB1182" s="94" t="str">
        <f t="shared" si="19"/>
        <v/>
      </c>
      <c r="AC1182" s="75"/>
      <c r="AD1182" s="42"/>
      <c r="AE1182" s="43"/>
      <c r="AF1182" s="44"/>
      <c r="AG1182" s="134" t="s">
        <v>21</v>
      </c>
      <c r="AH1182" s="134" t="s">
        <v>21</v>
      </c>
      <c r="AI1182" s="134" t="s">
        <v>21</v>
      </c>
      <c r="AJ1182" s="134" t="s">
        <v>21</v>
      </c>
      <c r="AK1182" s="134" t="s">
        <v>21</v>
      </c>
      <c r="AL1182" s="134" t="s">
        <v>245</v>
      </c>
      <c r="AM1182" s="134" t="b">
        <f>IF(AND(Table3[[#This Row],[Column68]]=TRUE,COUNTBLANK(Table3[[#This Row],[Date 1]:[Date 8]])=8),TRUE,FALSE)</f>
        <v>0</v>
      </c>
      <c r="AN1182" s="134" t="b">
        <f>COUNTIF(Table3[[#This Row],[512]:[51]],"yes")&gt;0</f>
        <v>0</v>
      </c>
      <c r="AO1182" s="45" t="str">
        <f>IF(Table3[[#This Row],[512]]="yes",Table3[[#This Row],[Column1]],"")</f>
        <v/>
      </c>
      <c r="AP1182" s="45" t="str">
        <f>IF(Table3[[#This Row],[250]]="yes",Table3[[#This Row],[Column1.5]],"")</f>
        <v/>
      </c>
      <c r="AQ1182" s="45" t="str">
        <f>IF(Table3[[#This Row],[288]]="yes",Table3[[#This Row],[Column2]],"")</f>
        <v/>
      </c>
      <c r="AR1182" s="45" t="str">
        <f>IF(Table3[[#This Row],[144]]="yes",Table3[[#This Row],[Column3]],"")</f>
        <v/>
      </c>
      <c r="AS1182" s="45" t="str">
        <f>IF(Table3[[#This Row],[26]]="yes",Table3[[#This Row],[Column4]],"")</f>
        <v/>
      </c>
      <c r="AT1182" s="45" t="str">
        <f>IF(Table3[[#This Row],[51]]="yes",Table3[[#This Row],[Column5]],"")</f>
        <v/>
      </c>
      <c r="AU1182" s="29" t="str">
        <f>IF(COUNTBLANK(Table3[[#This Row],[Date 1]:[Date 8]])=7,IF(Table3[[#This Row],[Column9]]&lt;&gt;"",IF(SUM(L1182:S1182)&lt;&gt;0,Table3[[#This Row],[Column9]],""),""),(SUBSTITUTE(TRIM(SUBSTITUTE(AO1182&amp;","&amp;AP1182&amp;","&amp;AQ1182&amp;","&amp;AR1182&amp;","&amp;AS1182&amp;","&amp;AT1182&amp;",",","," "))," ",", ")))</f>
        <v/>
      </c>
      <c r="AV1182" s="35" t="str">
        <f>IF(COUNTBLANK(L1182:AC1182)&lt;&gt;13,IF(Table3[[#This Row],[Comments]]="Please order in multiples of 20. Minimum order of 100.",IF(COUNTBLANK(Table3[[#This Row],[Date 1]:[Order]])=12,"",1),1),IF(OR(F1182="yes",G1182="yes",H1182="yes",I1182="yes",J1182="yes",K1182="yes"="yes"),1,""))</f>
        <v/>
      </c>
    </row>
    <row r="1183" spans="2:48" ht="36" thickBot="1" x14ac:dyDescent="0.4">
      <c r="B1183" s="164">
        <v>3035</v>
      </c>
      <c r="C1183" s="16" t="s">
        <v>3370</v>
      </c>
      <c r="D1183" s="32" t="s">
        <v>814</v>
      </c>
      <c r="E1183" s="118"/>
      <c r="F1183" s="119" t="s">
        <v>21</v>
      </c>
      <c r="G1183" s="30" t="s">
        <v>21</v>
      </c>
      <c r="H1183" s="30" t="s">
        <v>21</v>
      </c>
      <c r="I1183" s="30" t="s">
        <v>21</v>
      </c>
      <c r="J1183" s="30" t="s">
        <v>21</v>
      </c>
      <c r="K1183" s="30" t="s">
        <v>128</v>
      </c>
      <c r="L1183" s="22"/>
      <c r="M1183" s="20"/>
      <c r="N1183" s="20"/>
      <c r="O1183" s="20"/>
      <c r="P1183" s="20"/>
      <c r="Q1183" s="20"/>
      <c r="R1183" s="20"/>
      <c r="S1183" s="120"/>
      <c r="T1183" s="181" t="str">
        <f>Table3[[#This Row],[Column12]]</f>
        <v>Auto:</v>
      </c>
      <c r="U1183" s="25"/>
      <c r="V1183" s="51" t="str">
        <f>IF(Table3[[#This Row],[TagOrderMethod]]="Ratio:","plants per 1 tag",IF(Table3[[#This Row],[TagOrderMethod]]="tags included","",IF(Table3[[#This Row],[TagOrderMethod]]="Qty:","tags",IF(Table3[[#This Row],[TagOrderMethod]]="Auto:",IF(U1183&lt;&gt;"","tags","")))))</f>
        <v/>
      </c>
      <c r="W1183" s="17">
        <v>50</v>
      </c>
      <c r="X1183" s="17" t="str">
        <f>IF(ISNUMBER(SEARCH("tag",Table3[[#This Row],[Notes]])), "Yes", "No")</f>
        <v>No</v>
      </c>
      <c r="Y1183" s="17" t="str">
        <f>IF(Table3[[#This Row],[Column11]]="yes","tags included","Auto:")</f>
        <v>Auto:</v>
      </c>
      <c r="Z11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Row],[TagOrderMethod]]="Auto:",IF(U1183&gt;0,U1183,IF(COUNTBLANK(L1183:S1183)=8,"",(IF(Table3[[#This Row],[Column11]]&lt;&gt;"no",Table3[[#This Row],[Size]]*(SUM(Table3[[#This Row],[Date 1]:[Date 8]])),"")))),""))),(Table3[[#This Row],[Bundle]])),"")</f>
        <v/>
      </c>
      <c r="AB1183" s="94" t="str">
        <f t="shared" si="19"/>
        <v/>
      </c>
      <c r="AC1183" s="75"/>
      <c r="AD1183" s="42"/>
      <c r="AE1183" s="43"/>
      <c r="AF1183" s="44"/>
      <c r="AG1183" s="134" t="s">
        <v>21</v>
      </c>
      <c r="AH1183" s="134" t="s">
        <v>21</v>
      </c>
      <c r="AI1183" s="134" t="s">
        <v>21</v>
      </c>
      <c r="AJ1183" s="134" t="s">
        <v>21</v>
      </c>
      <c r="AK1183" s="134" t="s">
        <v>21</v>
      </c>
      <c r="AL1183" s="134" t="s">
        <v>5427</v>
      </c>
      <c r="AM1183" s="134" t="b">
        <f>IF(AND(Table3[[#This Row],[Column68]]=TRUE,COUNTBLANK(Table3[[#This Row],[Date 1]:[Date 8]])=8),TRUE,FALSE)</f>
        <v>0</v>
      </c>
      <c r="AN1183" s="134" t="b">
        <f>COUNTIF(Table3[[#This Row],[512]:[51]],"yes")&gt;0</f>
        <v>0</v>
      </c>
      <c r="AO1183" s="45" t="str">
        <f>IF(Table3[[#This Row],[512]]="yes",Table3[[#This Row],[Column1]],"")</f>
        <v/>
      </c>
      <c r="AP1183" s="45" t="str">
        <f>IF(Table3[[#This Row],[250]]="yes",Table3[[#This Row],[Column1.5]],"")</f>
        <v/>
      </c>
      <c r="AQ1183" s="45" t="str">
        <f>IF(Table3[[#This Row],[288]]="yes",Table3[[#This Row],[Column2]],"")</f>
        <v/>
      </c>
      <c r="AR1183" s="45" t="str">
        <f>IF(Table3[[#This Row],[144]]="yes",Table3[[#This Row],[Column3]],"")</f>
        <v/>
      </c>
      <c r="AS1183" s="45" t="str">
        <f>IF(Table3[[#This Row],[26]]="yes",Table3[[#This Row],[Column4]],"")</f>
        <v/>
      </c>
      <c r="AT1183" s="45" t="str">
        <f>IF(Table3[[#This Row],[51]]="yes",Table3[[#This Row],[Column5]],"")</f>
        <v/>
      </c>
      <c r="AU1183" s="29" t="str">
        <f>IF(COUNTBLANK(Table3[[#This Row],[Date 1]:[Date 8]])=7,IF(Table3[[#This Row],[Column9]]&lt;&gt;"",IF(SUM(L1183:S1183)&lt;&gt;0,Table3[[#This Row],[Column9]],""),""),(SUBSTITUTE(TRIM(SUBSTITUTE(AO1183&amp;","&amp;AP1183&amp;","&amp;AQ1183&amp;","&amp;AR1183&amp;","&amp;AS1183&amp;","&amp;AT1183&amp;",",","," "))," ",", ")))</f>
        <v/>
      </c>
      <c r="AV1183" s="35" t="str">
        <f>IF(COUNTBLANK(L1183:AC1183)&lt;&gt;13,IF(Table3[[#This Row],[Comments]]="Please order in multiples of 20. Minimum order of 100.",IF(COUNTBLANK(Table3[[#This Row],[Date 1]:[Order]])=12,"",1),1),IF(OR(F1183="yes",G1183="yes",H1183="yes",I1183="yes",J1183="yes",K1183="yes"="yes"),1,""))</f>
        <v/>
      </c>
    </row>
    <row r="1184" spans="2:48" ht="36" thickBot="1" x14ac:dyDescent="0.4">
      <c r="B1184" s="164">
        <v>3040</v>
      </c>
      <c r="C1184" s="16" t="s">
        <v>3370</v>
      </c>
      <c r="D1184" s="32" t="s">
        <v>2420</v>
      </c>
      <c r="E1184" s="118"/>
      <c r="F1184" s="119" t="s">
        <v>21</v>
      </c>
      <c r="G1184" s="30" t="s">
        <v>21</v>
      </c>
      <c r="H1184" s="30" t="s">
        <v>21</v>
      </c>
      <c r="I1184" s="30" t="s">
        <v>21</v>
      </c>
      <c r="J1184" s="30" t="s">
        <v>21</v>
      </c>
      <c r="K1184" s="30" t="s">
        <v>128</v>
      </c>
      <c r="L1184" s="22"/>
      <c r="M1184" s="20"/>
      <c r="N1184" s="20"/>
      <c r="O1184" s="20"/>
      <c r="P1184" s="20"/>
      <c r="Q1184" s="20"/>
      <c r="R1184" s="20"/>
      <c r="S1184" s="120"/>
      <c r="T1184" s="181" t="str">
        <f>Table3[[#This Row],[Column12]]</f>
        <v>Auto:</v>
      </c>
      <c r="U1184" s="25"/>
      <c r="V1184" s="51" t="str">
        <f>IF(Table3[[#This Row],[TagOrderMethod]]="Ratio:","plants per 1 tag",IF(Table3[[#This Row],[TagOrderMethod]]="tags included","",IF(Table3[[#This Row],[TagOrderMethod]]="Qty:","tags",IF(Table3[[#This Row],[TagOrderMethod]]="Auto:",IF(U1184&lt;&gt;"","tags","")))))</f>
        <v/>
      </c>
      <c r="W1184" s="17">
        <v>50</v>
      </c>
      <c r="X1184" s="17" t="str">
        <f>IF(ISNUMBER(SEARCH("tag",Table3[[#This Row],[Notes]])), "Yes", "No")</f>
        <v>No</v>
      </c>
      <c r="Y1184" s="17" t="str">
        <f>IF(Table3[[#This Row],[Column11]]="yes","tags included","Auto:")</f>
        <v>Auto:</v>
      </c>
      <c r="Z11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Row],[TagOrderMethod]]="Auto:",IF(U1184&gt;0,U1184,IF(COUNTBLANK(L1184:S1184)=8,"",(IF(Table3[[#This Row],[Column11]]&lt;&gt;"no",Table3[[#This Row],[Size]]*(SUM(Table3[[#This Row],[Date 1]:[Date 8]])),"")))),""))),(Table3[[#This Row],[Bundle]])),"")</f>
        <v/>
      </c>
      <c r="AB1184" s="94" t="str">
        <f t="shared" si="19"/>
        <v/>
      </c>
      <c r="AC1184" s="75"/>
      <c r="AD1184" s="42"/>
      <c r="AE1184" s="43"/>
      <c r="AF1184" s="44"/>
      <c r="AG1184" s="134" t="s">
        <v>21</v>
      </c>
      <c r="AH1184" s="134" t="s">
        <v>21</v>
      </c>
      <c r="AI1184" s="134" t="s">
        <v>21</v>
      </c>
      <c r="AJ1184" s="134" t="s">
        <v>21</v>
      </c>
      <c r="AK1184" s="134" t="s">
        <v>21</v>
      </c>
      <c r="AL1184" s="134" t="s">
        <v>5428</v>
      </c>
      <c r="AM1184" s="134" t="b">
        <f>IF(AND(Table3[[#This Row],[Column68]]=TRUE,COUNTBLANK(Table3[[#This Row],[Date 1]:[Date 8]])=8),TRUE,FALSE)</f>
        <v>0</v>
      </c>
      <c r="AN1184" s="134" t="b">
        <f>COUNTIF(Table3[[#This Row],[512]:[51]],"yes")&gt;0</f>
        <v>0</v>
      </c>
      <c r="AO1184" s="45" t="str">
        <f>IF(Table3[[#This Row],[512]]="yes",Table3[[#This Row],[Column1]],"")</f>
        <v/>
      </c>
      <c r="AP1184" s="45" t="str">
        <f>IF(Table3[[#This Row],[250]]="yes",Table3[[#This Row],[Column1.5]],"")</f>
        <v/>
      </c>
      <c r="AQ1184" s="45" t="str">
        <f>IF(Table3[[#This Row],[288]]="yes",Table3[[#This Row],[Column2]],"")</f>
        <v/>
      </c>
      <c r="AR1184" s="45" t="str">
        <f>IF(Table3[[#This Row],[144]]="yes",Table3[[#This Row],[Column3]],"")</f>
        <v/>
      </c>
      <c r="AS1184" s="45" t="str">
        <f>IF(Table3[[#This Row],[26]]="yes",Table3[[#This Row],[Column4]],"")</f>
        <v/>
      </c>
      <c r="AT1184" s="45" t="str">
        <f>IF(Table3[[#This Row],[51]]="yes",Table3[[#This Row],[Column5]],"")</f>
        <v/>
      </c>
      <c r="AU1184" s="29" t="str">
        <f>IF(COUNTBLANK(Table3[[#This Row],[Date 1]:[Date 8]])=7,IF(Table3[[#This Row],[Column9]]&lt;&gt;"",IF(SUM(L1184:S1184)&lt;&gt;0,Table3[[#This Row],[Column9]],""),""),(SUBSTITUTE(TRIM(SUBSTITUTE(AO1184&amp;","&amp;AP1184&amp;","&amp;AQ1184&amp;","&amp;AR1184&amp;","&amp;AS1184&amp;","&amp;AT1184&amp;",",","," "))," ",", ")))</f>
        <v/>
      </c>
      <c r="AV1184" s="35" t="str">
        <f>IF(COUNTBLANK(L1184:AC1184)&lt;&gt;13,IF(Table3[[#This Row],[Comments]]="Please order in multiples of 20. Minimum order of 100.",IF(COUNTBLANK(Table3[[#This Row],[Date 1]:[Order]])=12,"",1),1),IF(OR(F1184="yes",G1184="yes",H1184="yes",I1184="yes",J1184="yes",K1184="yes"="yes"),1,""))</f>
        <v/>
      </c>
    </row>
    <row r="1185" spans="2:48" ht="36" thickBot="1" x14ac:dyDescent="0.4">
      <c r="B1185" s="164">
        <v>3045</v>
      </c>
      <c r="C1185" s="16" t="s">
        <v>3370</v>
      </c>
      <c r="D1185" s="32" t="s">
        <v>3460</v>
      </c>
      <c r="E1185" s="118"/>
      <c r="F1185" s="119" t="s">
        <v>21</v>
      </c>
      <c r="G1185" s="30" t="s">
        <v>21</v>
      </c>
      <c r="H1185" s="30" t="s">
        <v>21</v>
      </c>
      <c r="I1185" s="30" t="s">
        <v>21</v>
      </c>
      <c r="J1185" s="30" t="s">
        <v>21</v>
      </c>
      <c r="K1185" s="30" t="s">
        <v>128</v>
      </c>
      <c r="L1185" s="22"/>
      <c r="M1185" s="20"/>
      <c r="N1185" s="20"/>
      <c r="O1185" s="20"/>
      <c r="P1185" s="20"/>
      <c r="Q1185" s="20"/>
      <c r="R1185" s="20"/>
      <c r="S1185" s="120"/>
      <c r="T1185" s="181" t="str">
        <f>Table3[[#This Row],[Column12]]</f>
        <v>Auto:</v>
      </c>
      <c r="U1185" s="25"/>
      <c r="V1185" s="51" t="str">
        <f>IF(Table3[[#This Row],[TagOrderMethod]]="Ratio:","plants per 1 tag",IF(Table3[[#This Row],[TagOrderMethod]]="tags included","",IF(Table3[[#This Row],[TagOrderMethod]]="Qty:","tags",IF(Table3[[#This Row],[TagOrderMethod]]="Auto:",IF(U1185&lt;&gt;"","tags","")))))</f>
        <v/>
      </c>
      <c r="W1185" s="17">
        <v>50</v>
      </c>
      <c r="X1185" s="17" t="str">
        <f>IF(ISNUMBER(SEARCH("tag",Table3[[#This Row],[Notes]])), "Yes", "No")</f>
        <v>No</v>
      </c>
      <c r="Y1185" s="17" t="str">
        <f>IF(Table3[[#This Row],[Column11]]="yes","tags included","Auto:")</f>
        <v>Auto:</v>
      </c>
      <c r="Z11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Row],[TagOrderMethod]]="Auto:",IF(U1185&gt;0,U1185,IF(COUNTBLANK(L1185:S1185)=8,"",(IF(Table3[[#This Row],[Column11]]&lt;&gt;"no",Table3[[#This Row],[Size]]*(SUM(Table3[[#This Row],[Date 1]:[Date 8]])),"")))),""))),(Table3[[#This Row],[Bundle]])),"")</f>
        <v/>
      </c>
      <c r="AB1185" s="94" t="str">
        <f t="shared" si="19"/>
        <v/>
      </c>
      <c r="AC1185" s="75"/>
      <c r="AD1185" s="42"/>
      <c r="AE1185" s="43"/>
      <c r="AF1185" s="44"/>
      <c r="AG1185" s="134" t="s">
        <v>21</v>
      </c>
      <c r="AH1185" s="134" t="s">
        <v>21</v>
      </c>
      <c r="AI1185" s="134" t="s">
        <v>21</v>
      </c>
      <c r="AJ1185" s="134" t="s">
        <v>21</v>
      </c>
      <c r="AK1185" s="134" t="s">
        <v>21</v>
      </c>
      <c r="AL1185" s="134" t="s">
        <v>5429</v>
      </c>
      <c r="AM1185" s="134" t="b">
        <f>IF(AND(Table3[[#This Row],[Column68]]=TRUE,COUNTBLANK(Table3[[#This Row],[Date 1]:[Date 8]])=8),TRUE,FALSE)</f>
        <v>0</v>
      </c>
      <c r="AN1185" s="134" t="b">
        <f>COUNTIF(Table3[[#This Row],[512]:[51]],"yes")&gt;0</f>
        <v>0</v>
      </c>
      <c r="AO1185" s="45" t="str">
        <f>IF(Table3[[#This Row],[512]]="yes",Table3[[#This Row],[Column1]],"")</f>
        <v/>
      </c>
      <c r="AP1185" s="45" t="str">
        <f>IF(Table3[[#This Row],[250]]="yes",Table3[[#This Row],[Column1.5]],"")</f>
        <v/>
      </c>
      <c r="AQ1185" s="45" t="str">
        <f>IF(Table3[[#This Row],[288]]="yes",Table3[[#This Row],[Column2]],"")</f>
        <v/>
      </c>
      <c r="AR1185" s="45" t="str">
        <f>IF(Table3[[#This Row],[144]]="yes",Table3[[#This Row],[Column3]],"")</f>
        <v/>
      </c>
      <c r="AS1185" s="45" t="str">
        <f>IF(Table3[[#This Row],[26]]="yes",Table3[[#This Row],[Column4]],"")</f>
        <v/>
      </c>
      <c r="AT1185" s="45" t="str">
        <f>IF(Table3[[#This Row],[51]]="yes",Table3[[#This Row],[Column5]],"")</f>
        <v/>
      </c>
      <c r="AU1185" s="29" t="str">
        <f>IF(COUNTBLANK(Table3[[#This Row],[Date 1]:[Date 8]])=7,IF(Table3[[#This Row],[Column9]]&lt;&gt;"",IF(SUM(L1185:S1185)&lt;&gt;0,Table3[[#This Row],[Column9]],""),""),(SUBSTITUTE(TRIM(SUBSTITUTE(AO1185&amp;","&amp;AP1185&amp;","&amp;AQ1185&amp;","&amp;AR1185&amp;","&amp;AS1185&amp;","&amp;AT1185&amp;",",","," "))," ",", ")))</f>
        <v/>
      </c>
      <c r="AV1185" s="35" t="str">
        <f>IF(COUNTBLANK(L1185:AC1185)&lt;&gt;13,IF(Table3[[#This Row],[Comments]]="Please order in multiples of 20. Minimum order of 100.",IF(COUNTBLANK(Table3[[#This Row],[Date 1]:[Order]])=12,"",1),1),IF(OR(F1185="yes",G1185="yes",H1185="yes",I1185="yes",J1185="yes",K1185="yes"="yes"),1,""))</f>
        <v/>
      </c>
    </row>
    <row r="1186" spans="2:48" ht="36" thickBot="1" x14ac:dyDescent="0.4">
      <c r="B1186" s="164">
        <v>3050</v>
      </c>
      <c r="C1186" s="16" t="s">
        <v>3370</v>
      </c>
      <c r="D1186" s="32" t="s">
        <v>1668</v>
      </c>
      <c r="E1186" s="118"/>
      <c r="F1186" s="119" t="s">
        <v>21</v>
      </c>
      <c r="G1186" s="30" t="s">
        <v>21</v>
      </c>
      <c r="H1186" s="30" t="s">
        <v>21</v>
      </c>
      <c r="I1186" s="30" t="s">
        <v>21</v>
      </c>
      <c r="J1186" s="30" t="s">
        <v>21</v>
      </c>
      <c r="K1186" s="30" t="s">
        <v>128</v>
      </c>
      <c r="L1186" s="22"/>
      <c r="M1186" s="20"/>
      <c r="N1186" s="20"/>
      <c r="O1186" s="20"/>
      <c r="P1186" s="20"/>
      <c r="Q1186" s="20"/>
      <c r="R1186" s="20"/>
      <c r="S1186" s="120"/>
      <c r="T1186" s="181" t="str">
        <f>Table3[[#This Row],[Column12]]</f>
        <v>Auto:</v>
      </c>
      <c r="U1186" s="25"/>
      <c r="V1186" s="51" t="str">
        <f>IF(Table3[[#This Row],[TagOrderMethod]]="Ratio:","plants per 1 tag",IF(Table3[[#This Row],[TagOrderMethod]]="tags included","",IF(Table3[[#This Row],[TagOrderMethod]]="Qty:","tags",IF(Table3[[#This Row],[TagOrderMethod]]="Auto:",IF(U1186&lt;&gt;"","tags","")))))</f>
        <v/>
      </c>
      <c r="W1186" s="17">
        <v>50</v>
      </c>
      <c r="X1186" s="17" t="str">
        <f>IF(ISNUMBER(SEARCH("tag",Table3[[#This Row],[Notes]])), "Yes", "No")</f>
        <v>No</v>
      </c>
      <c r="Y1186" s="17" t="str">
        <f>IF(Table3[[#This Row],[Column11]]="yes","tags included","Auto:")</f>
        <v>Auto:</v>
      </c>
      <c r="Z11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Row],[TagOrderMethod]]="Auto:",IF(U1186&gt;0,U1186,IF(COUNTBLANK(L1186:S1186)=8,"",(IF(Table3[[#This Row],[Column11]]&lt;&gt;"no",Table3[[#This Row],[Size]]*(SUM(Table3[[#This Row],[Date 1]:[Date 8]])),"")))),""))),(Table3[[#This Row],[Bundle]])),"")</f>
        <v/>
      </c>
      <c r="AB1186" s="94" t="str">
        <f t="shared" si="19"/>
        <v/>
      </c>
      <c r="AC1186" s="75"/>
      <c r="AD1186" s="42"/>
      <c r="AE1186" s="43"/>
      <c r="AF1186" s="44"/>
      <c r="AG1186" s="134" t="s">
        <v>21</v>
      </c>
      <c r="AH1186" s="134" t="s">
        <v>21</v>
      </c>
      <c r="AI1186" s="134" t="s">
        <v>21</v>
      </c>
      <c r="AJ1186" s="134" t="s">
        <v>21</v>
      </c>
      <c r="AK1186" s="134" t="s">
        <v>21</v>
      </c>
      <c r="AL1186" s="134" t="s">
        <v>1520</v>
      </c>
      <c r="AM1186" s="134" t="b">
        <f>IF(AND(Table3[[#This Row],[Column68]]=TRUE,COUNTBLANK(Table3[[#This Row],[Date 1]:[Date 8]])=8),TRUE,FALSE)</f>
        <v>0</v>
      </c>
      <c r="AN1186" s="134" t="b">
        <f>COUNTIF(Table3[[#This Row],[512]:[51]],"yes")&gt;0</f>
        <v>0</v>
      </c>
      <c r="AO1186" s="45" t="str">
        <f>IF(Table3[[#This Row],[512]]="yes",Table3[[#This Row],[Column1]],"")</f>
        <v/>
      </c>
      <c r="AP1186" s="45" t="str">
        <f>IF(Table3[[#This Row],[250]]="yes",Table3[[#This Row],[Column1.5]],"")</f>
        <v/>
      </c>
      <c r="AQ1186" s="45" t="str">
        <f>IF(Table3[[#This Row],[288]]="yes",Table3[[#This Row],[Column2]],"")</f>
        <v/>
      </c>
      <c r="AR1186" s="45" t="str">
        <f>IF(Table3[[#This Row],[144]]="yes",Table3[[#This Row],[Column3]],"")</f>
        <v/>
      </c>
      <c r="AS1186" s="45" t="str">
        <f>IF(Table3[[#This Row],[26]]="yes",Table3[[#This Row],[Column4]],"")</f>
        <v/>
      </c>
      <c r="AT1186" s="45" t="str">
        <f>IF(Table3[[#This Row],[51]]="yes",Table3[[#This Row],[Column5]],"")</f>
        <v/>
      </c>
      <c r="AU1186" s="29" t="str">
        <f>IF(COUNTBLANK(Table3[[#This Row],[Date 1]:[Date 8]])=7,IF(Table3[[#This Row],[Column9]]&lt;&gt;"",IF(SUM(L1186:S1186)&lt;&gt;0,Table3[[#This Row],[Column9]],""),""),(SUBSTITUTE(TRIM(SUBSTITUTE(AO1186&amp;","&amp;AP1186&amp;","&amp;AQ1186&amp;","&amp;AR1186&amp;","&amp;AS1186&amp;","&amp;AT1186&amp;",",","," "))," ",", ")))</f>
        <v/>
      </c>
      <c r="AV1186" s="35" t="str">
        <f>IF(COUNTBLANK(L1186:AC1186)&lt;&gt;13,IF(Table3[[#This Row],[Comments]]="Please order in multiples of 20. Minimum order of 100.",IF(COUNTBLANK(Table3[[#This Row],[Date 1]:[Order]])=12,"",1),1),IF(OR(F1186="yes",G1186="yes",H1186="yes",I1186="yes",J1186="yes",K1186="yes"="yes"),1,""))</f>
        <v/>
      </c>
    </row>
    <row r="1187" spans="2:48" ht="36" thickBot="1" x14ac:dyDescent="0.4">
      <c r="B1187" s="164">
        <v>3055</v>
      </c>
      <c r="C1187" s="16" t="s">
        <v>3370</v>
      </c>
      <c r="D1187" s="32" t="s">
        <v>1889</v>
      </c>
      <c r="E1187" s="118"/>
      <c r="F1187" s="119" t="s">
        <v>21</v>
      </c>
      <c r="G1187" s="30" t="s">
        <v>21</v>
      </c>
      <c r="H1187" s="30" t="s">
        <v>21</v>
      </c>
      <c r="I1187" s="30" t="s">
        <v>21</v>
      </c>
      <c r="J1187" s="30" t="s">
        <v>21</v>
      </c>
      <c r="K1187" s="30" t="s">
        <v>128</v>
      </c>
      <c r="L1187" s="22"/>
      <c r="M1187" s="20"/>
      <c r="N1187" s="20"/>
      <c r="O1187" s="20"/>
      <c r="P1187" s="20"/>
      <c r="Q1187" s="20"/>
      <c r="R1187" s="20"/>
      <c r="S1187" s="120"/>
      <c r="T1187" s="181" t="str">
        <f>Table3[[#This Row],[Column12]]</f>
        <v>Auto:</v>
      </c>
      <c r="U1187" s="25"/>
      <c r="V1187" s="51" t="str">
        <f>IF(Table3[[#This Row],[TagOrderMethod]]="Ratio:","plants per 1 tag",IF(Table3[[#This Row],[TagOrderMethod]]="tags included","",IF(Table3[[#This Row],[TagOrderMethod]]="Qty:","tags",IF(Table3[[#This Row],[TagOrderMethod]]="Auto:",IF(U1187&lt;&gt;"","tags","")))))</f>
        <v/>
      </c>
      <c r="W1187" s="17">
        <v>50</v>
      </c>
      <c r="X1187" s="17" t="str">
        <f>IF(ISNUMBER(SEARCH("tag",Table3[[#This Row],[Notes]])), "Yes", "No")</f>
        <v>No</v>
      </c>
      <c r="Y1187" s="17" t="str">
        <f>IF(Table3[[#This Row],[Column11]]="yes","tags included","Auto:")</f>
        <v>Auto:</v>
      </c>
      <c r="Z11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Row],[TagOrderMethod]]="Auto:",IF(U1187&gt;0,U1187,IF(COUNTBLANK(L1187:S1187)=8,"",(IF(Table3[[#This Row],[Column11]]&lt;&gt;"no",Table3[[#This Row],[Size]]*(SUM(Table3[[#This Row],[Date 1]:[Date 8]])),"")))),""))),(Table3[[#This Row],[Bundle]])),"")</f>
        <v/>
      </c>
      <c r="AB1187" s="94" t="str">
        <f t="shared" si="19"/>
        <v/>
      </c>
      <c r="AC1187" s="75"/>
      <c r="AD1187" s="42"/>
      <c r="AE1187" s="43"/>
      <c r="AF1187" s="44"/>
      <c r="AG1187" s="134" t="s">
        <v>21</v>
      </c>
      <c r="AH1187" s="134" t="s">
        <v>21</v>
      </c>
      <c r="AI1187" s="134" t="s">
        <v>21</v>
      </c>
      <c r="AJ1187" s="134" t="s">
        <v>21</v>
      </c>
      <c r="AK1187" s="134" t="s">
        <v>21</v>
      </c>
      <c r="AL1187" s="134" t="s">
        <v>1521</v>
      </c>
      <c r="AM1187" s="134" t="b">
        <f>IF(AND(Table3[[#This Row],[Column68]]=TRUE,COUNTBLANK(Table3[[#This Row],[Date 1]:[Date 8]])=8),TRUE,FALSE)</f>
        <v>0</v>
      </c>
      <c r="AN1187" s="134" t="b">
        <f>COUNTIF(Table3[[#This Row],[512]:[51]],"yes")&gt;0</f>
        <v>0</v>
      </c>
      <c r="AO1187" s="45" t="str">
        <f>IF(Table3[[#This Row],[512]]="yes",Table3[[#This Row],[Column1]],"")</f>
        <v/>
      </c>
      <c r="AP1187" s="45" t="str">
        <f>IF(Table3[[#This Row],[250]]="yes",Table3[[#This Row],[Column1.5]],"")</f>
        <v/>
      </c>
      <c r="AQ1187" s="45" t="str">
        <f>IF(Table3[[#This Row],[288]]="yes",Table3[[#This Row],[Column2]],"")</f>
        <v/>
      </c>
      <c r="AR1187" s="45" t="str">
        <f>IF(Table3[[#This Row],[144]]="yes",Table3[[#This Row],[Column3]],"")</f>
        <v/>
      </c>
      <c r="AS1187" s="45" t="str">
        <f>IF(Table3[[#This Row],[26]]="yes",Table3[[#This Row],[Column4]],"")</f>
        <v/>
      </c>
      <c r="AT1187" s="45" t="str">
        <f>IF(Table3[[#This Row],[51]]="yes",Table3[[#This Row],[Column5]],"")</f>
        <v/>
      </c>
      <c r="AU1187" s="29" t="str">
        <f>IF(COUNTBLANK(Table3[[#This Row],[Date 1]:[Date 8]])=7,IF(Table3[[#This Row],[Column9]]&lt;&gt;"",IF(SUM(L1187:S1187)&lt;&gt;0,Table3[[#This Row],[Column9]],""),""),(SUBSTITUTE(TRIM(SUBSTITUTE(AO1187&amp;","&amp;AP1187&amp;","&amp;AQ1187&amp;","&amp;AR1187&amp;","&amp;AS1187&amp;","&amp;AT1187&amp;",",","," "))," ",", ")))</f>
        <v/>
      </c>
      <c r="AV1187" s="35" t="str">
        <f>IF(COUNTBLANK(L1187:AC1187)&lt;&gt;13,IF(Table3[[#This Row],[Comments]]="Please order in multiples of 20. Minimum order of 100.",IF(COUNTBLANK(Table3[[#This Row],[Date 1]:[Order]])=12,"",1),1),IF(OR(F1187="yes",G1187="yes",H1187="yes",I1187="yes",J1187="yes",K1187="yes"="yes"),1,""))</f>
        <v/>
      </c>
    </row>
    <row r="1188" spans="2:48" ht="36" thickBot="1" x14ac:dyDescent="0.4">
      <c r="B1188" s="164">
        <v>3060</v>
      </c>
      <c r="C1188" s="16" t="s">
        <v>3370</v>
      </c>
      <c r="D1188" s="32" t="s">
        <v>3461</v>
      </c>
      <c r="E1188" s="118"/>
      <c r="F1188" s="119" t="s">
        <v>21</v>
      </c>
      <c r="G1188" s="30" t="s">
        <v>21</v>
      </c>
      <c r="H1188" s="30" t="s">
        <v>21</v>
      </c>
      <c r="I1188" s="30" t="s">
        <v>21</v>
      </c>
      <c r="J1188" s="30" t="s">
        <v>21</v>
      </c>
      <c r="K1188" s="30" t="s">
        <v>128</v>
      </c>
      <c r="L1188" s="22"/>
      <c r="M1188" s="20"/>
      <c r="N1188" s="20"/>
      <c r="O1188" s="20"/>
      <c r="P1188" s="20"/>
      <c r="Q1188" s="20"/>
      <c r="R1188" s="20"/>
      <c r="S1188" s="120"/>
      <c r="T1188" s="181" t="str">
        <f>Table3[[#This Row],[Column12]]</f>
        <v>Auto:</v>
      </c>
      <c r="U1188" s="25"/>
      <c r="V1188" s="51" t="str">
        <f>IF(Table3[[#This Row],[TagOrderMethod]]="Ratio:","plants per 1 tag",IF(Table3[[#This Row],[TagOrderMethod]]="tags included","",IF(Table3[[#This Row],[TagOrderMethod]]="Qty:","tags",IF(Table3[[#This Row],[TagOrderMethod]]="Auto:",IF(U1188&lt;&gt;"","tags","")))))</f>
        <v/>
      </c>
      <c r="W1188" s="17">
        <v>50</v>
      </c>
      <c r="X1188" s="17" t="str">
        <f>IF(ISNUMBER(SEARCH("tag",Table3[[#This Row],[Notes]])), "Yes", "No")</f>
        <v>No</v>
      </c>
      <c r="Y1188" s="17" t="str">
        <f>IF(Table3[[#This Row],[Column11]]="yes","tags included","Auto:")</f>
        <v>Auto:</v>
      </c>
      <c r="Z11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Row],[TagOrderMethod]]="Auto:",IF(U1188&gt;0,U1188,IF(COUNTBLANK(L1188:S1188)=8,"",(IF(Table3[[#This Row],[Column11]]&lt;&gt;"no",Table3[[#This Row],[Size]]*(SUM(Table3[[#This Row],[Date 1]:[Date 8]])),"")))),""))),(Table3[[#This Row],[Bundle]])),"")</f>
        <v/>
      </c>
      <c r="AB1188" s="94" t="str">
        <f t="shared" si="19"/>
        <v/>
      </c>
      <c r="AC1188" s="75"/>
      <c r="AD1188" s="42"/>
      <c r="AE1188" s="43"/>
      <c r="AF1188" s="44"/>
      <c r="AG1188" s="134" t="s">
        <v>21</v>
      </c>
      <c r="AH1188" s="134" t="s">
        <v>21</v>
      </c>
      <c r="AI1188" s="134" t="s">
        <v>21</v>
      </c>
      <c r="AJ1188" s="134" t="s">
        <v>21</v>
      </c>
      <c r="AK1188" s="134" t="s">
        <v>21</v>
      </c>
      <c r="AL1188" s="134" t="s">
        <v>1522</v>
      </c>
      <c r="AM1188" s="134" t="b">
        <f>IF(AND(Table3[[#This Row],[Column68]]=TRUE,COUNTBLANK(Table3[[#This Row],[Date 1]:[Date 8]])=8),TRUE,FALSE)</f>
        <v>0</v>
      </c>
      <c r="AN1188" s="134" t="b">
        <f>COUNTIF(Table3[[#This Row],[512]:[51]],"yes")&gt;0</f>
        <v>0</v>
      </c>
      <c r="AO1188" s="45" t="str">
        <f>IF(Table3[[#This Row],[512]]="yes",Table3[[#This Row],[Column1]],"")</f>
        <v/>
      </c>
      <c r="AP1188" s="45" t="str">
        <f>IF(Table3[[#This Row],[250]]="yes",Table3[[#This Row],[Column1.5]],"")</f>
        <v/>
      </c>
      <c r="AQ1188" s="45" t="str">
        <f>IF(Table3[[#This Row],[288]]="yes",Table3[[#This Row],[Column2]],"")</f>
        <v/>
      </c>
      <c r="AR1188" s="45" t="str">
        <f>IF(Table3[[#This Row],[144]]="yes",Table3[[#This Row],[Column3]],"")</f>
        <v/>
      </c>
      <c r="AS1188" s="45" t="str">
        <f>IF(Table3[[#This Row],[26]]="yes",Table3[[#This Row],[Column4]],"")</f>
        <v/>
      </c>
      <c r="AT1188" s="45" t="str">
        <f>IF(Table3[[#This Row],[51]]="yes",Table3[[#This Row],[Column5]],"")</f>
        <v/>
      </c>
      <c r="AU1188" s="29" t="str">
        <f>IF(COUNTBLANK(Table3[[#This Row],[Date 1]:[Date 8]])=7,IF(Table3[[#This Row],[Column9]]&lt;&gt;"",IF(SUM(L1188:S1188)&lt;&gt;0,Table3[[#This Row],[Column9]],""),""),(SUBSTITUTE(TRIM(SUBSTITUTE(AO1188&amp;","&amp;AP1188&amp;","&amp;AQ1188&amp;","&amp;AR1188&amp;","&amp;AS1188&amp;","&amp;AT1188&amp;",",","," "))," ",", ")))</f>
        <v/>
      </c>
      <c r="AV1188" s="35" t="str">
        <f>IF(COUNTBLANK(L1188:AC1188)&lt;&gt;13,IF(Table3[[#This Row],[Comments]]="Please order in multiples of 20. Minimum order of 100.",IF(COUNTBLANK(Table3[[#This Row],[Date 1]:[Order]])=12,"",1),1),IF(OR(F1188="yes",G1188="yes",H1188="yes",I1188="yes",J1188="yes",K1188="yes"="yes"),1,""))</f>
        <v/>
      </c>
    </row>
    <row r="1189" spans="2:48" ht="36" thickBot="1" x14ac:dyDescent="0.4">
      <c r="B1189" s="164">
        <v>3065</v>
      </c>
      <c r="C1189" s="16" t="s">
        <v>3370</v>
      </c>
      <c r="D1189" s="32" t="s">
        <v>3462</v>
      </c>
      <c r="E1189" s="118"/>
      <c r="F1189" s="119" t="s">
        <v>21</v>
      </c>
      <c r="G1189" s="30" t="s">
        <v>21</v>
      </c>
      <c r="H1189" s="30" t="s">
        <v>21</v>
      </c>
      <c r="I1189" s="30" t="s">
        <v>21</v>
      </c>
      <c r="J1189" s="30" t="s">
        <v>21</v>
      </c>
      <c r="K1189" s="30" t="s">
        <v>128</v>
      </c>
      <c r="L1189" s="22"/>
      <c r="M1189" s="20"/>
      <c r="N1189" s="20"/>
      <c r="O1189" s="20"/>
      <c r="P1189" s="20"/>
      <c r="Q1189" s="20"/>
      <c r="R1189" s="20"/>
      <c r="S1189" s="120"/>
      <c r="T1189" s="181" t="str">
        <f>Table3[[#This Row],[Column12]]</f>
        <v>Auto:</v>
      </c>
      <c r="U1189" s="25"/>
      <c r="V1189" s="51" t="str">
        <f>IF(Table3[[#This Row],[TagOrderMethod]]="Ratio:","plants per 1 tag",IF(Table3[[#This Row],[TagOrderMethod]]="tags included","",IF(Table3[[#This Row],[TagOrderMethod]]="Qty:","tags",IF(Table3[[#This Row],[TagOrderMethod]]="Auto:",IF(U1189&lt;&gt;"","tags","")))))</f>
        <v/>
      </c>
      <c r="W1189" s="17">
        <v>50</v>
      </c>
      <c r="X1189" s="17" t="str">
        <f>IF(ISNUMBER(SEARCH("tag",Table3[[#This Row],[Notes]])), "Yes", "No")</f>
        <v>No</v>
      </c>
      <c r="Y1189" s="17" t="str">
        <f>IF(Table3[[#This Row],[Column11]]="yes","tags included","Auto:")</f>
        <v>Auto:</v>
      </c>
      <c r="Z11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Row],[TagOrderMethod]]="Auto:",IF(U1189&gt;0,U1189,IF(COUNTBLANK(L1189:S1189)=8,"",(IF(Table3[[#This Row],[Column11]]&lt;&gt;"no",Table3[[#This Row],[Size]]*(SUM(Table3[[#This Row],[Date 1]:[Date 8]])),"")))),""))),(Table3[[#This Row],[Bundle]])),"")</f>
        <v/>
      </c>
      <c r="AB1189" s="94" t="str">
        <f t="shared" si="19"/>
        <v/>
      </c>
      <c r="AC1189" s="75"/>
      <c r="AD1189" s="42"/>
      <c r="AE1189" s="43"/>
      <c r="AF1189" s="44"/>
      <c r="AG1189" s="134" t="s">
        <v>21</v>
      </c>
      <c r="AH1189" s="134" t="s">
        <v>21</v>
      </c>
      <c r="AI1189" s="134" t="s">
        <v>21</v>
      </c>
      <c r="AJ1189" s="134" t="s">
        <v>21</v>
      </c>
      <c r="AK1189" s="134" t="s">
        <v>21</v>
      </c>
      <c r="AL1189" s="134" t="s">
        <v>1523</v>
      </c>
      <c r="AM1189" s="134" t="b">
        <f>IF(AND(Table3[[#This Row],[Column68]]=TRUE,COUNTBLANK(Table3[[#This Row],[Date 1]:[Date 8]])=8),TRUE,FALSE)</f>
        <v>0</v>
      </c>
      <c r="AN1189" s="134" t="b">
        <f>COUNTIF(Table3[[#This Row],[512]:[51]],"yes")&gt;0</f>
        <v>0</v>
      </c>
      <c r="AO1189" s="45" t="str">
        <f>IF(Table3[[#This Row],[512]]="yes",Table3[[#This Row],[Column1]],"")</f>
        <v/>
      </c>
      <c r="AP1189" s="45" t="str">
        <f>IF(Table3[[#This Row],[250]]="yes",Table3[[#This Row],[Column1.5]],"")</f>
        <v/>
      </c>
      <c r="AQ1189" s="45" t="str">
        <f>IF(Table3[[#This Row],[288]]="yes",Table3[[#This Row],[Column2]],"")</f>
        <v/>
      </c>
      <c r="AR1189" s="45" t="str">
        <f>IF(Table3[[#This Row],[144]]="yes",Table3[[#This Row],[Column3]],"")</f>
        <v/>
      </c>
      <c r="AS1189" s="45" t="str">
        <f>IF(Table3[[#This Row],[26]]="yes",Table3[[#This Row],[Column4]],"")</f>
        <v/>
      </c>
      <c r="AT1189" s="45" t="str">
        <f>IF(Table3[[#This Row],[51]]="yes",Table3[[#This Row],[Column5]],"")</f>
        <v/>
      </c>
      <c r="AU1189" s="29" t="str">
        <f>IF(COUNTBLANK(Table3[[#This Row],[Date 1]:[Date 8]])=7,IF(Table3[[#This Row],[Column9]]&lt;&gt;"",IF(SUM(L1189:S1189)&lt;&gt;0,Table3[[#This Row],[Column9]],""),""),(SUBSTITUTE(TRIM(SUBSTITUTE(AO1189&amp;","&amp;AP1189&amp;","&amp;AQ1189&amp;","&amp;AR1189&amp;","&amp;AS1189&amp;","&amp;AT1189&amp;",",","," "))," ",", ")))</f>
        <v/>
      </c>
      <c r="AV1189" s="35" t="str">
        <f>IF(COUNTBLANK(L1189:AC1189)&lt;&gt;13,IF(Table3[[#This Row],[Comments]]="Please order in multiples of 20. Minimum order of 100.",IF(COUNTBLANK(Table3[[#This Row],[Date 1]:[Order]])=12,"",1),1),IF(OR(F1189="yes",G1189="yes",H1189="yes",I1189="yes",J1189="yes",K1189="yes"="yes"),1,""))</f>
        <v/>
      </c>
    </row>
    <row r="1190" spans="2:48" ht="36" thickBot="1" x14ac:dyDescent="0.4">
      <c r="B1190" s="164">
        <v>3070</v>
      </c>
      <c r="C1190" s="16" t="s">
        <v>3370</v>
      </c>
      <c r="D1190" s="32" t="s">
        <v>3463</v>
      </c>
      <c r="E1190" s="118"/>
      <c r="F1190" s="119" t="s">
        <v>21</v>
      </c>
      <c r="G1190" s="30" t="s">
        <v>21</v>
      </c>
      <c r="H1190" s="30" t="s">
        <v>21</v>
      </c>
      <c r="I1190" s="30" t="s">
        <v>21</v>
      </c>
      <c r="J1190" s="30" t="s">
        <v>21</v>
      </c>
      <c r="K1190" s="30" t="s">
        <v>128</v>
      </c>
      <c r="L1190" s="22"/>
      <c r="M1190" s="20"/>
      <c r="N1190" s="20"/>
      <c r="O1190" s="20"/>
      <c r="P1190" s="20"/>
      <c r="Q1190" s="20"/>
      <c r="R1190" s="20"/>
      <c r="S1190" s="120"/>
      <c r="T1190" s="181" t="str">
        <f>Table3[[#This Row],[Column12]]</f>
        <v>Auto:</v>
      </c>
      <c r="U1190" s="25"/>
      <c r="V1190" s="51" t="str">
        <f>IF(Table3[[#This Row],[TagOrderMethod]]="Ratio:","plants per 1 tag",IF(Table3[[#This Row],[TagOrderMethod]]="tags included","",IF(Table3[[#This Row],[TagOrderMethod]]="Qty:","tags",IF(Table3[[#This Row],[TagOrderMethod]]="Auto:",IF(U1190&lt;&gt;"","tags","")))))</f>
        <v/>
      </c>
      <c r="W1190" s="17">
        <v>50</v>
      </c>
      <c r="X1190" s="17" t="str">
        <f>IF(ISNUMBER(SEARCH("tag",Table3[[#This Row],[Notes]])), "Yes", "No")</f>
        <v>No</v>
      </c>
      <c r="Y1190" s="17" t="str">
        <f>IF(Table3[[#This Row],[Column11]]="yes","tags included","Auto:")</f>
        <v>Auto:</v>
      </c>
      <c r="Z11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Row],[TagOrderMethod]]="Auto:",IF(U1190&gt;0,U1190,IF(COUNTBLANK(L1190:S1190)=8,"",(IF(Table3[[#This Row],[Column11]]&lt;&gt;"no",Table3[[#This Row],[Size]]*(SUM(Table3[[#This Row],[Date 1]:[Date 8]])),"")))),""))),(Table3[[#This Row],[Bundle]])),"")</f>
        <v/>
      </c>
      <c r="AB1190" s="94" t="str">
        <f t="shared" si="19"/>
        <v/>
      </c>
      <c r="AC1190" s="75"/>
      <c r="AD1190" s="42"/>
      <c r="AE1190" s="43"/>
      <c r="AF1190" s="44"/>
      <c r="AG1190" s="134" t="s">
        <v>21</v>
      </c>
      <c r="AH1190" s="134" t="s">
        <v>21</v>
      </c>
      <c r="AI1190" s="134" t="s">
        <v>21</v>
      </c>
      <c r="AJ1190" s="134" t="s">
        <v>21</v>
      </c>
      <c r="AK1190" s="134" t="s">
        <v>21</v>
      </c>
      <c r="AL1190" s="134" t="s">
        <v>5430</v>
      </c>
      <c r="AM1190" s="134" t="b">
        <f>IF(AND(Table3[[#This Row],[Column68]]=TRUE,COUNTBLANK(Table3[[#This Row],[Date 1]:[Date 8]])=8),TRUE,FALSE)</f>
        <v>0</v>
      </c>
      <c r="AN1190" s="134" t="b">
        <f>COUNTIF(Table3[[#This Row],[512]:[51]],"yes")&gt;0</f>
        <v>0</v>
      </c>
      <c r="AO1190" s="45" t="str">
        <f>IF(Table3[[#This Row],[512]]="yes",Table3[[#This Row],[Column1]],"")</f>
        <v/>
      </c>
      <c r="AP1190" s="45" t="str">
        <f>IF(Table3[[#This Row],[250]]="yes",Table3[[#This Row],[Column1.5]],"")</f>
        <v/>
      </c>
      <c r="AQ1190" s="45" t="str">
        <f>IF(Table3[[#This Row],[288]]="yes",Table3[[#This Row],[Column2]],"")</f>
        <v/>
      </c>
      <c r="AR1190" s="45" t="str">
        <f>IF(Table3[[#This Row],[144]]="yes",Table3[[#This Row],[Column3]],"")</f>
        <v/>
      </c>
      <c r="AS1190" s="45" t="str">
        <f>IF(Table3[[#This Row],[26]]="yes",Table3[[#This Row],[Column4]],"")</f>
        <v/>
      </c>
      <c r="AT1190" s="45" t="str">
        <f>IF(Table3[[#This Row],[51]]="yes",Table3[[#This Row],[Column5]],"")</f>
        <v/>
      </c>
      <c r="AU1190" s="29" t="str">
        <f>IF(COUNTBLANK(Table3[[#This Row],[Date 1]:[Date 8]])=7,IF(Table3[[#This Row],[Column9]]&lt;&gt;"",IF(SUM(L1190:S1190)&lt;&gt;0,Table3[[#This Row],[Column9]],""),""),(SUBSTITUTE(TRIM(SUBSTITUTE(AO1190&amp;","&amp;AP1190&amp;","&amp;AQ1190&amp;","&amp;AR1190&amp;","&amp;AS1190&amp;","&amp;AT1190&amp;",",","," "))," ",", ")))</f>
        <v/>
      </c>
      <c r="AV1190" s="35" t="str">
        <f>IF(COUNTBLANK(L1190:AC1190)&lt;&gt;13,IF(Table3[[#This Row],[Comments]]="Please order in multiples of 20. Minimum order of 100.",IF(COUNTBLANK(Table3[[#This Row],[Date 1]:[Order]])=12,"",1),1),IF(OR(F1190="yes",G1190="yes",H1190="yes",I1190="yes",J1190="yes",K1190="yes"="yes"),1,""))</f>
        <v/>
      </c>
    </row>
    <row r="1191" spans="2:48" ht="36" thickBot="1" x14ac:dyDescent="0.4">
      <c r="B1191" s="164">
        <v>3075</v>
      </c>
      <c r="C1191" s="16" t="s">
        <v>3370</v>
      </c>
      <c r="D1191" s="32" t="s">
        <v>2421</v>
      </c>
      <c r="E1191" s="118"/>
      <c r="F1191" s="119" t="s">
        <v>21</v>
      </c>
      <c r="G1191" s="30" t="s">
        <v>21</v>
      </c>
      <c r="H1191" s="30" t="s">
        <v>21</v>
      </c>
      <c r="I1191" s="30" t="s">
        <v>21</v>
      </c>
      <c r="J1191" s="30" t="s">
        <v>21</v>
      </c>
      <c r="K1191" s="30" t="s">
        <v>128</v>
      </c>
      <c r="L1191" s="22"/>
      <c r="M1191" s="20"/>
      <c r="N1191" s="20"/>
      <c r="O1191" s="20"/>
      <c r="P1191" s="20"/>
      <c r="Q1191" s="20"/>
      <c r="R1191" s="20"/>
      <c r="S1191" s="120"/>
      <c r="T1191" s="181" t="str">
        <f>Table3[[#This Row],[Column12]]</f>
        <v>Auto:</v>
      </c>
      <c r="U1191" s="25"/>
      <c r="V1191" s="51" t="str">
        <f>IF(Table3[[#This Row],[TagOrderMethod]]="Ratio:","plants per 1 tag",IF(Table3[[#This Row],[TagOrderMethod]]="tags included","",IF(Table3[[#This Row],[TagOrderMethod]]="Qty:","tags",IF(Table3[[#This Row],[TagOrderMethod]]="Auto:",IF(U1191&lt;&gt;"","tags","")))))</f>
        <v/>
      </c>
      <c r="W1191" s="17">
        <v>50</v>
      </c>
      <c r="X1191" s="17" t="str">
        <f>IF(ISNUMBER(SEARCH("tag",Table3[[#This Row],[Notes]])), "Yes", "No")</f>
        <v>No</v>
      </c>
      <c r="Y1191" s="17" t="str">
        <f>IF(Table3[[#This Row],[Column11]]="yes","tags included","Auto:")</f>
        <v>Auto:</v>
      </c>
      <c r="Z11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Row],[TagOrderMethod]]="Auto:",IF(U1191&gt;0,U1191,IF(COUNTBLANK(L1191:S1191)=8,"",(IF(Table3[[#This Row],[Column11]]&lt;&gt;"no",Table3[[#This Row],[Size]]*(SUM(Table3[[#This Row],[Date 1]:[Date 8]])),"")))),""))),(Table3[[#This Row],[Bundle]])),"")</f>
        <v/>
      </c>
      <c r="AB1191" s="94" t="str">
        <f t="shared" si="19"/>
        <v/>
      </c>
      <c r="AC1191" s="75"/>
      <c r="AD1191" s="42"/>
      <c r="AE1191" s="43"/>
      <c r="AF1191" s="44"/>
      <c r="AG1191" s="134" t="s">
        <v>21</v>
      </c>
      <c r="AH1191" s="134" t="s">
        <v>21</v>
      </c>
      <c r="AI1191" s="134" t="s">
        <v>21</v>
      </c>
      <c r="AJ1191" s="134" t="s">
        <v>21</v>
      </c>
      <c r="AK1191" s="134" t="s">
        <v>21</v>
      </c>
      <c r="AL1191" s="134" t="s">
        <v>5431</v>
      </c>
      <c r="AM1191" s="134" t="b">
        <f>IF(AND(Table3[[#This Row],[Column68]]=TRUE,COUNTBLANK(Table3[[#This Row],[Date 1]:[Date 8]])=8),TRUE,FALSE)</f>
        <v>0</v>
      </c>
      <c r="AN1191" s="134" t="b">
        <f>COUNTIF(Table3[[#This Row],[512]:[51]],"yes")&gt;0</f>
        <v>0</v>
      </c>
      <c r="AO1191" s="45" t="str">
        <f>IF(Table3[[#This Row],[512]]="yes",Table3[[#This Row],[Column1]],"")</f>
        <v/>
      </c>
      <c r="AP1191" s="45" t="str">
        <f>IF(Table3[[#This Row],[250]]="yes",Table3[[#This Row],[Column1.5]],"")</f>
        <v/>
      </c>
      <c r="AQ1191" s="45" t="str">
        <f>IF(Table3[[#This Row],[288]]="yes",Table3[[#This Row],[Column2]],"")</f>
        <v/>
      </c>
      <c r="AR1191" s="45" t="str">
        <f>IF(Table3[[#This Row],[144]]="yes",Table3[[#This Row],[Column3]],"")</f>
        <v/>
      </c>
      <c r="AS1191" s="45" t="str">
        <f>IF(Table3[[#This Row],[26]]="yes",Table3[[#This Row],[Column4]],"")</f>
        <v/>
      </c>
      <c r="AT1191" s="45" t="str">
        <f>IF(Table3[[#This Row],[51]]="yes",Table3[[#This Row],[Column5]],"")</f>
        <v/>
      </c>
      <c r="AU1191" s="29" t="str">
        <f>IF(COUNTBLANK(Table3[[#This Row],[Date 1]:[Date 8]])=7,IF(Table3[[#This Row],[Column9]]&lt;&gt;"",IF(SUM(L1191:S1191)&lt;&gt;0,Table3[[#This Row],[Column9]],""),""),(SUBSTITUTE(TRIM(SUBSTITUTE(AO1191&amp;","&amp;AP1191&amp;","&amp;AQ1191&amp;","&amp;AR1191&amp;","&amp;AS1191&amp;","&amp;AT1191&amp;",",","," "))," ",", ")))</f>
        <v/>
      </c>
      <c r="AV1191" s="35" t="str">
        <f>IF(COUNTBLANK(L1191:AC1191)&lt;&gt;13,IF(Table3[[#This Row],[Comments]]="Please order in multiples of 20. Minimum order of 100.",IF(COUNTBLANK(Table3[[#This Row],[Date 1]:[Order]])=12,"",1),1),IF(OR(F1191="yes",G1191="yes",H1191="yes",I1191="yes",J1191="yes",K1191="yes"="yes"),1,""))</f>
        <v/>
      </c>
    </row>
    <row r="1192" spans="2:48" ht="36" thickBot="1" x14ac:dyDescent="0.4">
      <c r="B1192" s="164">
        <v>3080</v>
      </c>
      <c r="C1192" s="16" t="s">
        <v>3370</v>
      </c>
      <c r="D1192" s="32" t="s">
        <v>3464</v>
      </c>
      <c r="E1192" s="118"/>
      <c r="F1192" s="119" t="s">
        <v>21</v>
      </c>
      <c r="G1192" s="30" t="s">
        <v>21</v>
      </c>
      <c r="H1192" s="30" t="s">
        <v>21</v>
      </c>
      <c r="I1192" s="30" t="s">
        <v>21</v>
      </c>
      <c r="J1192" s="30" t="s">
        <v>21</v>
      </c>
      <c r="K1192" s="30" t="s">
        <v>128</v>
      </c>
      <c r="L1192" s="22"/>
      <c r="M1192" s="20"/>
      <c r="N1192" s="20"/>
      <c r="O1192" s="20"/>
      <c r="P1192" s="20"/>
      <c r="Q1192" s="20"/>
      <c r="R1192" s="20"/>
      <c r="S1192" s="120"/>
      <c r="T1192" s="181" t="str">
        <f>Table3[[#This Row],[Column12]]</f>
        <v>Auto:</v>
      </c>
      <c r="U1192" s="25"/>
      <c r="V1192" s="51" t="str">
        <f>IF(Table3[[#This Row],[TagOrderMethod]]="Ratio:","plants per 1 tag",IF(Table3[[#This Row],[TagOrderMethod]]="tags included","",IF(Table3[[#This Row],[TagOrderMethod]]="Qty:","tags",IF(Table3[[#This Row],[TagOrderMethod]]="Auto:",IF(U1192&lt;&gt;"","tags","")))))</f>
        <v/>
      </c>
      <c r="W1192" s="17">
        <v>50</v>
      </c>
      <c r="X1192" s="17" t="str">
        <f>IF(ISNUMBER(SEARCH("tag",Table3[[#This Row],[Notes]])), "Yes", "No")</f>
        <v>No</v>
      </c>
      <c r="Y1192" s="17" t="str">
        <f>IF(Table3[[#This Row],[Column11]]="yes","tags included","Auto:")</f>
        <v>Auto:</v>
      </c>
      <c r="Z11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Row],[TagOrderMethod]]="Auto:",IF(U1192&gt;0,U1192,IF(COUNTBLANK(L1192:S1192)=8,"",(IF(Table3[[#This Row],[Column11]]&lt;&gt;"no",Table3[[#This Row],[Size]]*(SUM(Table3[[#This Row],[Date 1]:[Date 8]])),"")))),""))),(Table3[[#This Row],[Bundle]])),"")</f>
        <v/>
      </c>
      <c r="AB1192" s="94" t="str">
        <f t="shared" si="19"/>
        <v/>
      </c>
      <c r="AC1192" s="75"/>
      <c r="AD1192" s="42"/>
      <c r="AE1192" s="43"/>
      <c r="AF1192" s="44"/>
      <c r="AG1192" s="134" t="s">
        <v>21</v>
      </c>
      <c r="AH1192" s="134" t="s">
        <v>21</v>
      </c>
      <c r="AI1192" s="134" t="s">
        <v>21</v>
      </c>
      <c r="AJ1192" s="134" t="s">
        <v>21</v>
      </c>
      <c r="AK1192" s="134" t="s">
        <v>21</v>
      </c>
      <c r="AL1192" s="134" t="s">
        <v>5432</v>
      </c>
      <c r="AM1192" s="134" t="b">
        <f>IF(AND(Table3[[#This Row],[Column68]]=TRUE,COUNTBLANK(Table3[[#This Row],[Date 1]:[Date 8]])=8),TRUE,FALSE)</f>
        <v>0</v>
      </c>
      <c r="AN1192" s="134" t="b">
        <f>COUNTIF(Table3[[#This Row],[512]:[51]],"yes")&gt;0</f>
        <v>0</v>
      </c>
      <c r="AO1192" s="45" t="str">
        <f>IF(Table3[[#This Row],[512]]="yes",Table3[[#This Row],[Column1]],"")</f>
        <v/>
      </c>
      <c r="AP1192" s="45" t="str">
        <f>IF(Table3[[#This Row],[250]]="yes",Table3[[#This Row],[Column1.5]],"")</f>
        <v/>
      </c>
      <c r="AQ1192" s="45" t="str">
        <f>IF(Table3[[#This Row],[288]]="yes",Table3[[#This Row],[Column2]],"")</f>
        <v/>
      </c>
      <c r="AR1192" s="45" t="str">
        <f>IF(Table3[[#This Row],[144]]="yes",Table3[[#This Row],[Column3]],"")</f>
        <v/>
      </c>
      <c r="AS1192" s="45" t="str">
        <f>IF(Table3[[#This Row],[26]]="yes",Table3[[#This Row],[Column4]],"")</f>
        <v/>
      </c>
      <c r="AT1192" s="45" t="str">
        <f>IF(Table3[[#This Row],[51]]="yes",Table3[[#This Row],[Column5]],"")</f>
        <v/>
      </c>
      <c r="AU1192" s="29" t="str">
        <f>IF(COUNTBLANK(Table3[[#This Row],[Date 1]:[Date 8]])=7,IF(Table3[[#This Row],[Column9]]&lt;&gt;"",IF(SUM(L1192:S1192)&lt;&gt;0,Table3[[#This Row],[Column9]],""),""),(SUBSTITUTE(TRIM(SUBSTITUTE(AO1192&amp;","&amp;AP1192&amp;","&amp;AQ1192&amp;","&amp;AR1192&amp;","&amp;AS1192&amp;","&amp;AT1192&amp;",",","," "))," ",", ")))</f>
        <v/>
      </c>
      <c r="AV1192" s="35" t="str">
        <f>IF(COUNTBLANK(L1192:AC1192)&lt;&gt;13,IF(Table3[[#This Row],[Comments]]="Please order in multiples of 20. Minimum order of 100.",IF(COUNTBLANK(Table3[[#This Row],[Date 1]:[Order]])=12,"",1),1),IF(OR(F1192="yes",G1192="yes",H1192="yes",I1192="yes",J1192="yes",K1192="yes"="yes"),1,""))</f>
        <v/>
      </c>
    </row>
    <row r="1193" spans="2:48" ht="36" thickBot="1" x14ac:dyDescent="0.4">
      <c r="B1193" s="164">
        <v>3085</v>
      </c>
      <c r="C1193" s="16" t="s">
        <v>3370</v>
      </c>
      <c r="D1193" s="32" t="s">
        <v>2422</v>
      </c>
      <c r="E1193" s="118"/>
      <c r="F1193" s="119" t="s">
        <v>21</v>
      </c>
      <c r="G1193" s="30" t="s">
        <v>21</v>
      </c>
      <c r="H1193" s="30" t="s">
        <v>21</v>
      </c>
      <c r="I1193" s="30" t="s">
        <v>21</v>
      </c>
      <c r="J1193" s="30" t="s">
        <v>21</v>
      </c>
      <c r="K1193" s="30" t="s">
        <v>128</v>
      </c>
      <c r="L1193" s="22"/>
      <c r="M1193" s="20"/>
      <c r="N1193" s="20"/>
      <c r="O1193" s="20"/>
      <c r="P1193" s="20"/>
      <c r="Q1193" s="20"/>
      <c r="R1193" s="20"/>
      <c r="S1193" s="120"/>
      <c r="T1193" s="181" t="str">
        <f>Table3[[#This Row],[Column12]]</f>
        <v>Auto:</v>
      </c>
      <c r="U1193" s="25"/>
      <c r="V1193" s="51" t="str">
        <f>IF(Table3[[#This Row],[TagOrderMethod]]="Ratio:","plants per 1 tag",IF(Table3[[#This Row],[TagOrderMethod]]="tags included","",IF(Table3[[#This Row],[TagOrderMethod]]="Qty:","tags",IF(Table3[[#This Row],[TagOrderMethod]]="Auto:",IF(U1193&lt;&gt;"","tags","")))))</f>
        <v/>
      </c>
      <c r="W1193" s="17">
        <v>50</v>
      </c>
      <c r="X1193" s="17" t="str">
        <f>IF(ISNUMBER(SEARCH("tag",Table3[[#This Row],[Notes]])), "Yes", "No")</f>
        <v>No</v>
      </c>
      <c r="Y1193" s="17" t="str">
        <f>IF(Table3[[#This Row],[Column11]]="yes","tags included","Auto:")</f>
        <v>Auto:</v>
      </c>
      <c r="Z11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Row],[TagOrderMethod]]="Auto:",IF(U1193&gt;0,U1193,IF(COUNTBLANK(L1193:S1193)=8,"",(IF(Table3[[#This Row],[Column11]]&lt;&gt;"no",Table3[[#This Row],[Size]]*(SUM(Table3[[#This Row],[Date 1]:[Date 8]])),"")))),""))),(Table3[[#This Row],[Bundle]])),"")</f>
        <v/>
      </c>
      <c r="AB1193" s="94" t="str">
        <f t="shared" si="19"/>
        <v/>
      </c>
      <c r="AC1193" s="75"/>
      <c r="AD1193" s="42"/>
      <c r="AE1193" s="43"/>
      <c r="AF1193" s="44"/>
      <c r="AG1193" s="134" t="s">
        <v>21</v>
      </c>
      <c r="AH1193" s="134" t="s">
        <v>21</v>
      </c>
      <c r="AI1193" s="134" t="s">
        <v>21</v>
      </c>
      <c r="AJ1193" s="134" t="s">
        <v>21</v>
      </c>
      <c r="AK1193" s="134" t="s">
        <v>21</v>
      </c>
      <c r="AL1193" s="134" t="s">
        <v>5433</v>
      </c>
      <c r="AM1193" s="134" t="b">
        <f>IF(AND(Table3[[#This Row],[Column68]]=TRUE,COUNTBLANK(Table3[[#This Row],[Date 1]:[Date 8]])=8),TRUE,FALSE)</f>
        <v>0</v>
      </c>
      <c r="AN1193" s="134" t="b">
        <f>COUNTIF(Table3[[#This Row],[512]:[51]],"yes")&gt;0</f>
        <v>0</v>
      </c>
      <c r="AO1193" s="45" t="str">
        <f>IF(Table3[[#This Row],[512]]="yes",Table3[[#This Row],[Column1]],"")</f>
        <v/>
      </c>
      <c r="AP1193" s="45" t="str">
        <f>IF(Table3[[#This Row],[250]]="yes",Table3[[#This Row],[Column1.5]],"")</f>
        <v/>
      </c>
      <c r="AQ1193" s="45" t="str">
        <f>IF(Table3[[#This Row],[288]]="yes",Table3[[#This Row],[Column2]],"")</f>
        <v/>
      </c>
      <c r="AR1193" s="45" t="str">
        <f>IF(Table3[[#This Row],[144]]="yes",Table3[[#This Row],[Column3]],"")</f>
        <v/>
      </c>
      <c r="AS1193" s="45" t="str">
        <f>IF(Table3[[#This Row],[26]]="yes",Table3[[#This Row],[Column4]],"")</f>
        <v/>
      </c>
      <c r="AT1193" s="45" t="str">
        <f>IF(Table3[[#This Row],[51]]="yes",Table3[[#This Row],[Column5]],"")</f>
        <v/>
      </c>
      <c r="AU1193" s="29" t="str">
        <f>IF(COUNTBLANK(Table3[[#This Row],[Date 1]:[Date 8]])=7,IF(Table3[[#This Row],[Column9]]&lt;&gt;"",IF(SUM(L1193:S1193)&lt;&gt;0,Table3[[#This Row],[Column9]],""),""),(SUBSTITUTE(TRIM(SUBSTITUTE(AO1193&amp;","&amp;AP1193&amp;","&amp;AQ1193&amp;","&amp;AR1193&amp;","&amp;AS1193&amp;","&amp;AT1193&amp;",",","," "))," ",", ")))</f>
        <v/>
      </c>
      <c r="AV1193" s="35" t="str">
        <f>IF(COUNTBLANK(L1193:AC1193)&lt;&gt;13,IF(Table3[[#This Row],[Comments]]="Please order in multiples of 20. Minimum order of 100.",IF(COUNTBLANK(Table3[[#This Row],[Date 1]:[Order]])=12,"",1),1),IF(OR(F1193="yes",G1193="yes",H1193="yes",I1193="yes",J1193="yes",K1193="yes"="yes"),1,""))</f>
        <v/>
      </c>
    </row>
    <row r="1194" spans="2:48" ht="36" thickBot="1" x14ac:dyDescent="0.4">
      <c r="B1194" s="164">
        <v>3090</v>
      </c>
      <c r="C1194" s="16" t="s">
        <v>3370</v>
      </c>
      <c r="D1194" s="32" t="s">
        <v>3465</v>
      </c>
      <c r="E1194" s="118"/>
      <c r="F1194" s="119" t="s">
        <v>21</v>
      </c>
      <c r="G1194" s="30" t="s">
        <v>21</v>
      </c>
      <c r="H1194" s="30" t="s">
        <v>21</v>
      </c>
      <c r="I1194" s="30" t="s">
        <v>21</v>
      </c>
      <c r="J1194" s="30" t="s">
        <v>21</v>
      </c>
      <c r="K1194" s="30" t="s">
        <v>128</v>
      </c>
      <c r="L1194" s="22"/>
      <c r="M1194" s="20"/>
      <c r="N1194" s="20"/>
      <c r="O1194" s="20"/>
      <c r="P1194" s="20"/>
      <c r="Q1194" s="20"/>
      <c r="R1194" s="20"/>
      <c r="S1194" s="120"/>
      <c r="T1194" s="181" t="str">
        <f>Table3[[#This Row],[Column12]]</f>
        <v>Auto:</v>
      </c>
      <c r="U1194" s="25"/>
      <c r="V1194" s="51" t="str">
        <f>IF(Table3[[#This Row],[TagOrderMethod]]="Ratio:","plants per 1 tag",IF(Table3[[#This Row],[TagOrderMethod]]="tags included","",IF(Table3[[#This Row],[TagOrderMethod]]="Qty:","tags",IF(Table3[[#This Row],[TagOrderMethod]]="Auto:",IF(U1194&lt;&gt;"","tags","")))))</f>
        <v/>
      </c>
      <c r="W1194" s="17">
        <v>50</v>
      </c>
      <c r="X1194" s="17" t="str">
        <f>IF(ISNUMBER(SEARCH("tag",Table3[[#This Row],[Notes]])), "Yes", "No")</f>
        <v>No</v>
      </c>
      <c r="Y1194" s="17" t="str">
        <f>IF(Table3[[#This Row],[Column11]]="yes","tags included","Auto:")</f>
        <v>Auto:</v>
      </c>
      <c r="Z11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Row],[TagOrderMethod]]="Auto:",IF(U1194&gt;0,U1194,IF(COUNTBLANK(L1194:S1194)=8,"",(IF(Table3[[#This Row],[Column11]]&lt;&gt;"no",Table3[[#This Row],[Size]]*(SUM(Table3[[#This Row],[Date 1]:[Date 8]])),"")))),""))),(Table3[[#This Row],[Bundle]])),"")</f>
        <v/>
      </c>
      <c r="AB1194" s="94" t="str">
        <f t="shared" si="19"/>
        <v/>
      </c>
      <c r="AC1194" s="75"/>
      <c r="AD1194" s="42"/>
      <c r="AE1194" s="43"/>
      <c r="AF1194" s="44"/>
      <c r="AG1194" s="134" t="s">
        <v>21</v>
      </c>
      <c r="AH1194" s="134" t="s">
        <v>21</v>
      </c>
      <c r="AI1194" s="134" t="s">
        <v>21</v>
      </c>
      <c r="AJ1194" s="134" t="s">
        <v>21</v>
      </c>
      <c r="AK1194" s="134" t="s">
        <v>21</v>
      </c>
      <c r="AL1194" s="134" t="s">
        <v>3162</v>
      </c>
      <c r="AM1194" s="134" t="b">
        <f>IF(AND(Table3[[#This Row],[Column68]]=TRUE,COUNTBLANK(Table3[[#This Row],[Date 1]:[Date 8]])=8),TRUE,FALSE)</f>
        <v>0</v>
      </c>
      <c r="AN1194" s="134" t="b">
        <f>COUNTIF(Table3[[#This Row],[512]:[51]],"yes")&gt;0</f>
        <v>0</v>
      </c>
      <c r="AO1194" s="45" t="str">
        <f>IF(Table3[[#This Row],[512]]="yes",Table3[[#This Row],[Column1]],"")</f>
        <v/>
      </c>
      <c r="AP1194" s="45" t="str">
        <f>IF(Table3[[#This Row],[250]]="yes",Table3[[#This Row],[Column1.5]],"")</f>
        <v/>
      </c>
      <c r="AQ1194" s="45" t="str">
        <f>IF(Table3[[#This Row],[288]]="yes",Table3[[#This Row],[Column2]],"")</f>
        <v/>
      </c>
      <c r="AR1194" s="45" t="str">
        <f>IF(Table3[[#This Row],[144]]="yes",Table3[[#This Row],[Column3]],"")</f>
        <v/>
      </c>
      <c r="AS1194" s="45" t="str">
        <f>IF(Table3[[#This Row],[26]]="yes",Table3[[#This Row],[Column4]],"")</f>
        <v/>
      </c>
      <c r="AT1194" s="45" t="str">
        <f>IF(Table3[[#This Row],[51]]="yes",Table3[[#This Row],[Column5]],"")</f>
        <v/>
      </c>
      <c r="AU1194" s="29" t="str">
        <f>IF(COUNTBLANK(Table3[[#This Row],[Date 1]:[Date 8]])=7,IF(Table3[[#This Row],[Column9]]&lt;&gt;"",IF(SUM(L1194:S1194)&lt;&gt;0,Table3[[#This Row],[Column9]],""),""),(SUBSTITUTE(TRIM(SUBSTITUTE(AO1194&amp;","&amp;AP1194&amp;","&amp;AQ1194&amp;","&amp;AR1194&amp;","&amp;AS1194&amp;","&amp;AT1194&amp;",",","," "))," ",", ")))</f>
        <v/>
      </c>
      <c r="AV1194" s="35" t="str">
        <f>IF(COUNTBLANK(L1194:AC1194)&lt;&gt;13,IF(Table3[[#This Row],[Comments]]="Please order in multiples of 20. Minimum order of 100.",IF(COUNTBLANK(Table3[[#This Row],[Date 1]:[Order]])=12,"",1),1),IF(OR(F1194="yes",G1194="yes",H1194="yes",I1194="yes",J1194="yes",K1194="yes"="yes"),1,""))</f>
        <v/>
      </c>
    </row>
    <row r="1195" spans="2:48" ht="36" thickBot="1" x14ac:dyDescent="0.4">
      <c r="B1195" s="164">
        <v>3095</v>
      </c>
      <c r="C1195" s="16" t="s">
        <v>3370</v>
      </c>
      <c r="D1195" s="32" t="s">
        <v>1077</v>
      </c>
      <c r="E1195" s="118"/>
      <c r="F1195" s="119" t="s">
        <v>21</v>
      </c>
      <c r="G1195" s="30" t="s">
        <v>21</v>
      </c>
      <c r="H1195" s="30" t="s">
        <v>21</v>
      </c>
      <c r="I1195" s="30" t="s">
        <v>128</v>
      </c>
      <c r="J1195" s="30" t="s">
        <v>21</v>
      </c>
      <c r="K1195" s="30" t="s">
        <v>128</v>
      </c>
      <c r="L1195" s="22"/>
      <c r="M1195" s="20"/>
      <c r="N1195" s="20"/>
      <c r="O1195" s="20"/>
      <c r="P1195" s="20"/>
      <c r="Q1195" s="20"/>
      <c r="R1195" s="20"/>
      <c r="S1195" s="120"/>
      <c r="T1195" s="181" t="str">
        <f>Table3[[#This Row],[Column12]]</f>
        <v>Auto:</v>
      </c>
      <c r="U1195" s="25"/>
      <c r="V1195" s="51" t="str">
        <f>IF(Table3[[#This Row],[TagOrderMethod]]="Ratio:","plants per 1 tag",IF(Table3[[#This Row],[TagOrderMethod]]="tags included","",IF(Table3[[#This Row],[TagOrderMethod]]="Qty:","tags",IF(Table3[[#This Row],[TagOrderMethod]]="Auto:",IF(U1195&lt;&gt;"","tags","")))))</f>
        <v/>
      </c>
      <c r="W1195" s="17">
        <v>50</v>
      </c>
      <c r="X1195" s="17" t="str">
        <f>IF(ISNUMBER(SEARCH("tag",Table3[[#This Row],[Notes]])), "Yes", "No")</f>
        <v>No</v>
      </c>
      <c r="Y1195" s="17" t="str">
        <f>IF(Table3[[#This Row],[Column11]]="yes","tags included","Auto:")</f>
        <v>Auto:</v>
      </c>
      <c r="Z11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Row],[TagOrderMethod]]="Auto:",IF(U1195&gt;0,U1195,IF(COUNTBLANK(L1195:S1195)=8,"",(IF(Table3[[#This Row],[Column11]]&lt;&gt;"no",Table3[[#This Row],[Size]]*(SUM(Table3[[#This Row],[Date 1]:[Date 8]])),"")))),""))),(Table3[[#This Row],[Bundle]])),"")</f>
        <v/>
      </c>
      <c r="AB1195" s="94" t="str">
        <f t="shared" si="19"/>
        <v/>
      </c>
      <c r="AC1195" s="75"/>
      <c r="AD1195" s="42"/>
      <c r="AE1195" s="43"/>
      <c r="AF1195" s="44"/>
      <c r="AG1195" s="134" t="s">
        <v>21</v>
      </c>
      <c r="AH1195" s="134" t="s">
        <v>21</v>
      </c>
      <c r="AI1195" s="134" t="s">
        <v>21</v>
      </c>
      <c r="AJ1195" s="134" t="s">
        <v>5296</v>
      </c>
      <c r="AK1195" s="134" t="s">
        <v>21</v>
      </c>
      <c r="AL1195" s="134" t="s">
        <v>3163</v>
      </c>
      <c r="AM1195" s="134" t="b">
        <f>IF(AND(Table3[[#This Row],[Column68]]=TRUE,COUNTBLANK(Table3[[#This Row],[Date 1]:[Date 8]])=8),TRUE,FALSE)</f>
        <v>0</v>
      </c>
      <c r="AN1195" s="134" t="b">
        <f>COUNTIF(Table3[[#This Row],[512]:[51]],"yes")&gt;0</f>
        <v>0</v>
      </c>
      <c r="AO1195" s="45" t="str">
        <f>IF(Table3[[#This Row],[512]]="yes",Table3[[#This Row],[Column1]],"")</f>
        <v/>
      </c>
      <c r="AP1195" s="45" t="str">
        <f>IF(Table3[[#This Row],[250]]="yes",Table3[[#This Row],[Column1.5]],"")</f>
        <v/>
      </c>
      <c r="AQ1195" s="45" t="str">
        <f>IF(Table3[[#This Row],[288]]="yes",Table3[[#This Row],[Column2]],"")</f>
        <v/>
      </c>
      <c r="AR1195" s="45" t="str">
        <f>IF(Table3[[#This Row],[144]]="yes",Table3[[#This Row],[Column3]],"")</f>
        <v/>
      </c>
      <c r="AS1195" s="45" t="str">
        <f>IF(Table3[[#This Row],[26]]="yes",Table3[[#This Row],[Column4]],"")</f>
        <v/>
      </c>
      <c r="AT1195" s="45" t="str">
        <f>IF(Table3[[#This Row],[51]]="yes",Table3[[#This Row],[Column5]],"")</f>
        <v/>
      </c>
      <c r="AU1195" s="29" t="str">
        <f>IF(COUNTBLANK(Table3[[#This Row],[Date 1]:[Date 8]])=7,IF(Table3[[#This Row],[Column9]]&lt;&gt;"",IF(SUM(L1195:S1195)&lt;&gt;0,Table3[[#This Row],[Column9]],""),""),(SUBSTITUTE(TRIM(SUBSTITUTE(AO1195&amp;","&amp;AP1195&amp;","&amp;AQ1195&amp;","&amp;AR1195&amp;","&amp;AS1195&amp;","&amp;AT1195&amp;",",","," "))," ",", ")))</f>
        <v/>
      </c>
      <c r="AV1195" s="35" t="str">
        <f>IF(COUNTBLANK(L1195:AC1195)&lt;&gt;13,IF(Table3[[#This Row],[Comments]]="Please order in multiples of 20. Minimum order of 100.",IF(COUNTBLANK(Table3[[#This Row],[Date 1]:[Order]])=12,"",1),1),IF(OR(F1195="yes",G1195="yes",H1195="yes",I1195="yes",J1195="yes",K1195="yes"="yes"),1,""))</f>
        <v/>
      </c>
    </row>
    <row r="1196" spans="2:48" ht="36" thickBot="1" x14ac:dyDescent="0.4">
      <c r="B1196" s="164">
        <v>3100</v>
      </c>
      <c r="C1196" s="16" t="s">
        <v>3370</v>
      </c>
      <c r="D1196" s="32" t="s">
        <v>599</v>
      </c>
      <c r="E1196" s="118"/>
      <c r="F1196" s="119" t="s">
        <v>21</v>
      </c>
      <c r="G1196" s="30" t="s">
        <v>21</v>
      </c>
      <c r="H1196" s="30" t="s">
        <v>21</v>
      </c>
      <c r="I1196" s="30" t="s">
        <v>21</v>
      </c>
      <c r="J1196" s="30" t="s">
        <v>21</v>
      </c>
      <c r="K1196" s="30" t="s">
        <v>128</v>
      </c>
      <c r="L1196" s="22"/>
      <c r="M1196" s="20"/>
      <c r="N1196" s="20"/>
      <c r="O1196" s="20"/>
      <c r="P1196" s="20"/>
      <c r="Q1196" s="20"/>
      <c r="R1196" s="20"/>
      <c r="S1196" s="120"/>
      <c r="T1196" s="181" t="str">
        <f>Table3[[#This Row],[Column12]]</f>
        <v>Auto:</v>
      </c>
      <c r="U1196" s="25"/>
      <c r="V1196" s="51" t="str">
        <f>IF(Table3[[#This Row],[TagOrderMethod]]="Ratio:","plants per 1 tag",IF(Table3[[#This Row],[TagOrderMethod]]="tags included","",IF(Table3[[#This Row],[TagOrderMethod]]="Qty:","tags",IF(Table3[[#This Row],[TagOrderMethod]]="Auto:",IF(U1196&lt;&gt;"","tags","")))))</f>
        <v/>
      </c>
      <c r="W1196" s="17">
        <v>50</v>
      </c>
      <c r="X1196" s="17" t="str">
        <f>IF(ISNUMBER(SEARCH("tag",Table3[[#This Row],[Notes]])), "Yes", "No")</f>
        <v>No</v>
      </c>
      <c r="Y1196" s="17" t="str">
        <f>IF(Table3[[#This Row],[Column11]]="yes","tags included","Auto:")</f>
        <v>Auto:</v>
      </c>
      <c r="Z11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Row],[TagOrderMethod]]="Auto:",IF(U1196&gt;0,U1196,IF(COUNTBLANK(L1196:S1196)=8,"",(IF(Table3[[#This Row],[Column11]]&lt;&gt;"no",Table3[[#This Row],[Size]]*(SUM(Table3[[#This Row],[Date 1]:[Date 8]])),"")))),""))),(Table3[[#This Row],[Bundle]])),"")</f>
        <v/>
      </c>
      <c r="AB1196" s="94" t="str">
        <f t="shared" si="19"/>
        <v/>
      </c>
      <c r="AC1196" s="75"/>
      <c r="AD1196" s="42"/>
      <c r="AE1196" s="43"/>
      <c r="AF1196" s="44"/>
      <c r="AG1196" s="134" t="s">
        <v>21</v>
      </c>
      <c r="AH1196" s="134" t="s">
        <v>21</v>
      </c>
      <c r="AI1196" s="134" t="s">
        <v>21</v>
      </c>
      <c r="AJ1196" s="134" t="s">
        <v>21</v>
      </c>
      <c r="AK1196" s="134" t="s">
        <v>21</v>
      </c>
      <c r="AL1196" s="134" t="s">
        <v>5434</v>
      </c>
      <c r="AM1196" s="134" t="b">
        <f>IF(AND(Table3[[#This Row],[Column68]]=TRUE,COUNTBLANK(Table3[[#This Row],[Date 1]:[Date 8]])=8),TRUE,FALSE)</f>
        <v>0</v>
      </c>
      <c r="AN1196" s="134" t="b">
        <f>COUNTIF(Table3[[#This Row],[512]:[51]],"yes")&gt;0</f>
        <v>0</v>
      </c>
      <c r="AO1196" s="45" t="str">
        <f>IF(Table3[[#This Row],[512]]="yes",Table3[[#This Row],[Column1]],"")</f>
        <v/>
      </c>
      <c r="AP1196" s="45" t="str">
        <f>IF(Table3[[#This Row],[250]]="yes",Table3[[#This Row],[Column1.5]],"")</f>
        <v/>
      </c>
      <c r="AQ1196" s="45" t="str">
        <f>IF(Table3[[#This Row],[288]]="yes",Table3[[#This Row],[Column2]],"")</f>
        <v/>
      </c>
      <c r="AR1196" s="45" t="str">
        <f>IF(Table3[[#This Row],[144]]="yes",Table3[[#This Row],[Column3]],"")</f>
        <v/>
      </c>
      <c r="AS1196" s="45" t="str">
        <f>IF(Table3[[#This Row],[26]]="yes",Table3[[#This Row],[Column4]],"")</f>
        <v/>
      </c>
      <c r="AT1196" s="45" t="str">
        <f>IF(Table3[[#This Row],[51]]="yes",Table3[[#This Row],[Column5]],"")</f>
        <v/>
      </c>
      <c r="AU1196" s="29" t="str">
        <f>IF(COUNTBLANK(Table3[[#This Row],[Date 1]:[Date 8]])=7,IF(Table3[[#This Row],[Column9]]&lt;&gt;"",IF(SUM(L1196:S1196)&lt;&gt;0,Table3[[#This Row],[Column9]],""),""),(SUBSTITUTE(TRIM(SUBSTITUTE(AO1196&amp;","&amp;AP1196&amp;","&amp;AQ1196&amp;","&amp;AR1196&amp;","&amp;AS1196&amp;","&amp;AT1196&amp;",",","," "))," ",", ")))</f>
        <v/>
      </c>
      <c r="AV1196" s="35" t="str">
        <f>IF(COUNTBLANK(L1196:AC1196)&lt;&gt;13,IF(Table3[[#This Row],[Comments]]="Please order in multiples of 20. Minimum order of 100.",IF(COUNTBLANK(Table3[[#This Row],[Date 1]:[Order]])=12,"",1),1),IF(OR(F1196="yes",G1196="yes",H1196="yes",I1196="yes",J1196="yes",K1196="yes"="yes"),1,""))</f>
        <v/>
      </c>
    </row>
    <row r="1197" spans="2:48" ht="36" thickBot="1" x14ac:dyDescent="0.4">
      <c r="B1197" s="164">
        <v>3200</v>
      </c>
      <c r="C1197" s="16" t="s">
        <v>3370</v>
      </c>
      <c r="D1197" s="32" t="s">
        <v>3466</v>
      </c>
      <c r="E1197" s="118"/>
      <c r="F1197" s="119" t="s">
        <v>21</v>
      </c>
      <c r="G1197" s="30" t="s">
        <v>21</v>
      </c>
      <c r="H1197" s="30" t="s">
        <v>21</v>
      </c>
      <c r="I1197" s="30" t="s">
        <v>21</v>
      </c>
      <c r="J1197" s="30" t="s">
        <v>21</v>
      </c>
      <c r="K1197" s="30" t="s">
        <v>128</v>
      </c>
      <c r="L1197" s="22"/>
      <c r="M1197" s="20"/>
      <c r="N1197" s="20"/>
      <c r="O1197" s="20"/>
      <c r="P1197" s="20"/>
      <c r="Q1197" s="20"/>
      <c r="R1197" s="20"/>
      <c r="S1197" s="120"/>
      <c r="T1197" s="181" t="str">
        <f>Table3[[#This Row],[Column12]]</f>
        <v>Auto:</v>
      </c>
      <c r="U1197" s="25"/>
      <c r="V1197" s="51" t="str">
        <f>IF(Table3[[#This Row],[TagOrderMethod]]="Ratio:","plants per 1 tag",IF(Table3[[#This Row],[TagOrderMethod]]="tags included","",IF(Table3[[#This Row],[TagOrderMethod]]="Qty:","tags",IF(Table3[[#This Row],[TagOrderMethod]]="Auto:",IF(U1197&lt;&gt;"","tags","")))))</f>
        <v/>
      </c>
      <c r="W1197" s="17">
        <v>50</v>
      </c>
      <c r="X1197" s="17" t="str">
        <f>IF(ISNUMBER(SEARCH("tag",Table3[[#This Row],[Notes]])), "Yes", "No")</f>
        <v>No</v>
      </c>
      <c r="Y1197" s="17" t="str">
        <f>IF(Table3[[#This Row],[Column11]]="yes","tags included","Auto:")</f>
        <v>Auto:</v>
      </c>
      <c r="Z11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Row],[TagOrderMethod]]="Auto:",IF(U1197&gt;0,U1197,IF(COUNTBLANK(L1197:S1197)=8,"",(IF(Table3[[#This Row],[Column11]]&lt;&gt;"no",Table3[[#This Row],[Size]]*(SUM(Table3[[#This Row],[Date 1]:[Date 8]])),"")))),""))),(Table3[[#This Row],[Bundle]])),"")</f>
        <v/>
      </c>
      <c r="AB1197" s="94" t="str">
        <f t="shared" si="19"/>
        <v/>
      </c>
      <c r="AC1197" s="75"/>
      <c r="AD1197" s="42"/>
      <c r="AE1197" s="43"/>
      <c r="AF1197" s="44"/>
      <c r="AG1197" s="134" t="s">
        <v>21</v>
      </c>
      <c r="AH1197" s="134" t="s">
        <v>21</v>
      </c>
      <c r="AI1197" s="134" t="s">
        <v>21</v>
      </c>
      <c r="AJ1197" s="134" t="s">
        <v>21</v>
      </c>
      <c r="AK1197" s="134" t="s">
        <v>21</v>
      </c>
      <c r="AL1197" s="134" t="s">
        <v>1736</v>
      </c>
      <c r="AM1197" s="134" t="b">
        <f>IF(AND(Table3[[#This Row],[Column68]]=TRUE,COUNTBLANK(Table3[[#This Row],[Date 1]:[Date 8]])=8),TRUE,FALSE)</f>
        <v>0</v>
      </c>
      <c r="AN1197" s="134" t="b">
        <f>COUNTIF(Table3[[#This Row],[512]:[51]],"yes")&gt;0</f>
        <v>0</v>
      </c>
      <c r="AO1197" s="45" t="str">
        <f>IF(Table3[[#This Row],[512]]="yes",Table3[[#This Row],[Column1]],"")</f>
        <v/>
      </c>
      <c r="AP1197" s="45" t="str">
        <f>IF(Table3[[#This Row],[250]]="yes",Table3[[#This Row],[Column1.5]],"")</f>
        <v/>
      </c>
      <c r="AQ1197" s="45" t="str">
        <f>IF(Table3[[#This Row],[288]]="yes",Table3[[#This Row],[Column2]],"")</f>
        <v/>
      </c>
      <c r="AR1197" s="45" t="str">
        <f>IF(Table3[[#This Row],[144]]="yes",Table3[[#This Row],[Column3]],"")</f>
        <v/>
      </c>
      <c r="AS1197" s="45" t="str">
        <f>IF(Table3[[#This Row],[26]]="yes",Table3[[#This Row],[Column4]],"")</f>
        <v/>
      </c>
      <c r="AT1197" s="45" t="str">
        <f>IF(Table3[[#This Row],[51]]="yes",Table3[[#This Row],[Column5]],"")</f>
        <v/>
      </c>
      <c r="AU1197" s="29" t="str">
        <f>IF(COUNTBLANK(Table3[[#This Row],[Date 1]:[Date 8]])=7,IF(Table3[[#This Row],[Column9]]&lt;&gt;"",IF(SUM(L1197:S1197)&lt;&gt;0,Table3[[#This Row],[Column9]],""),""),(SUBSTITUTE(TRIM(SUBSTITUTE(AO1197&amp;","&amp;AP1197&amp;","&amp;AQ1197&amp;","&amp;AR1197&amp;","&amp;AS1197&amp;","&amp;AT1197&amp;",",","," "))," ",", ")))</f>
        <v/>
      </c>
      <c r="AV1197" s="35" t="str">
        <f>IF(COUNTBLANK(L1197:AC1197)&lt;&gt;13,IF(Table3[[#This Row],[Comments]]="Please order in multiples of 20. Minimum order of 100.",IF(COUNTBLANK(Table3[[#This Row],[Date 1]:[Order]])=12,"",1),1),IF(OR(F1197="yes",G1197="yes",H1197="yes",I1197="yes",J1197="yes",K1197="yes"="yes"),1,""))</f>
        <v/>
      </c>
    </row>
    <row r="1198" spans="2:48" ht="36" thickBot="1" x14ac:dyDescent="0.4">
      <c r="B1198" s="164">
        <v>3205</v>
      </c>
      <c r="C1198" s="16" t="s">
        <v>3370</v>
      </c>
      <c r="D1198" s="32" t="s">
        <v>3467</v>
      </c>
      <c r="E1198" s="118"/>
      <c r="F1198" s="119" t="s">
        <v>21</v>
      </c>
      <c r="G1198" s="30" t="s">
        <v>21</v>
      </c>
      <c r="H1198" s="30" t="s">
        <v>21</v>
      </c>
      <c r="I1198" s="30" t="s">
        <v>21</v>
      </c>
      <c r="J1198" s="30" t="s">
        <v>21</v>
      </c>
      <c r="K1198" s="30" t="s">
        <v>128</v>
      </c>
      <c r="L1198" s="22"/>
      <c r="M1198" s="20"/>
      <c r="N1198" s="20"/>
      <c r="O1198" s="20"/>
      <c r="P1198" s="20"/>
      <c r="Q1198" s="20"/>
      <c r="R1198" s="20"/>
      <c r="S1198" s="120"/>
      <c r="T1198" s="181" t="str">
        <f>Table3[[#This Row],[Column12]]</f>
        <v>Auto:</v>
      </c>
      <c r="U1198" s="25"/>
      <c r="V1198" s="51" t="str">
        <f>IF(Table3[[#This Row],[TagOrderMethod]]="Ratio:","plants per 1 tag",IF(Table3[[#This Row],[TagOrderMethod]]="tags included","",IF(Table3[[#This Row],[TagOrderMethod]]="Qty:","tags",IF(Table3[[#This Row],[TagOrderMethod]]="Auto:",IF(U1198&lt;&gt;"","tags","")))))</f>
        <v/>
      </c>
      <c r="W1198" s="17">
        <v>50</v>
      </c>
      <c r="X1198" s="17" t="str">
        <f>IF(ISNUMBER(SEARCH("tag",Table3[[#This Row],[Notes]])), "Yes", "No")</f>
        <v>No</v>
      </c>
      <c r="Y1198" s="17" t="str">
        <f>IF(Table3[[#This Row],[Column11]]="yes","tags included","Auto:")</f>
        <v>Auto:</v>
      </c>
      <c r="Z11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Row],[TagOrderMethod]]="Auto:",IF(U1198&gt;0,U1198,IF(COUNTBLANK(L1198:S1198)=8,"",(IF(Table3[[#This Row],[Column11]]&lt;&gt;"no",Table3[[#This Row],[Size]]*(SUM(Table3[[#This Row],[Date 1]:[Date 8]])),"")))),""))),(Table3[[#This Row],[Bundle]])),"")</f>
        <v/>
      </c>
      <c r="AB1198" s="94" t="str">
        <f t="shared" si="19"/>
        <v/>
      </c>
      <c r="AC1198" s="75"/>
      <c r="AD1198" s="42"/>
      <c r="AE1198" s="43"/>
      <c r="AF1198" s="44"/>
      <c r="AG1198" s="134" t="s">
        <v>21</v>
      </c>
      <c r="AH1198" s="134" t="s">
        <v>21</v>
      </c>
      <c r="AI1198" s="134" t="s">
        <v>21</v>
      </c>
      <c r="AJ1198" s="134" t="s">
        <v>21</v>
      </c>
      <c r="AK1198" s="134" t="s">
        <v>21</v>
      </c>
      <c r="AL1198" s="134" t="s">
        <v>1737</v>
      </c>
      <c r="AM1198" s="134" t="b">
        <f>IF(AND(Table3[[#This Row],[Column68]]=TRUE,COUNTBLANK(Table3[[#This Row],[Date 1]:[Date 8]])=8),TRUE,FALSE)</f>
        <v>0</v>
      </c>
      <c r="AN1198" s="134" t="b">
        <f>COUNTIF(Table3[[#This Row],[512]:[51]],"yes")&gt;0</f>
        <v>0</v>
      </c>
      <c r="AO1198" s="45" t="str">
        <f>IF(Table3[[#This Row],[512]]="yes",Table3[[#This Row],[Column1]],"")</f>
        <v/>
      </c>
      <c r="AP1198" s="45" t="str">
        <f>IF(Table3[[#This Row],[250]]="yes",Table3[[#This Row],[Column1.5]],"")</f>
        <v/>
      </c>
      <c r="AQ1198" s="45" t="str">
        <f>IF(Table3[[#This Row],[288]]="yes",Table3[[#This Row],[Column2]],"")</f>
        <v/>
      </c>
      <c r="AR1198" s="45" t="str">
        <f>IF(Table3[[#This Row],[144]]="yes",Table3[[#This Row],[Column3]],"")</f>
        <v/>
      </c>
      <c r="AS1198" s="45" t="str">
        <f>IF(Table3[[#This Row],[26]]="yes",Table3[[#This Row],[Column4]],"")</f>
        <v/>
      </c>
      <c r="AT1198" s="45" t="str">
        <f>IF(Table3[[#This Row],[51]]="yes",Table3[[#This Row],[Column5]],"")</f>
        <v/>
      </c>
      <c r="AU1198" s="29" t="str">
        <f>IF(COUNTBLANK(Table3[[#This Row],[Date 1]:[Date 8]])=7,IF(Table3[[#This Row],[Column9]]&lt;&gt;"",IF(SUM(L1198:S1198)&lt;&gt;0,Table3[[#This Row],[Column9]],""),""),(SUBSTITUTE(TRIM(SUBSTITUTE(AO1198&amp;","&amp;AP1198&amp;","&amp;AQ1198&amp;","&amp;AR1198&amp;","&amp;AS1198&amp;","&amp;AT1198&amp;",",","," "))," ",", ")))</f>
        <v/>
      </c>
      <c r="AV1198" s="35" t="str">
        <f>IF(COUNTBLANK(L1198:AC1198)&lt;&gt;13,IF(Table3[[#This Row],[Comments]]="Please order in multiples of 20. Minimum order of 100.",IF(COUNTBLANK(Table3[[#This Row],[Date 1]:[Order]])=12,"",1),1),IF(OR(F1198="yes",G1198="yes",H1198="yes",I1198="yes",J1198="yes",K1198="yes"="yes"),1,""))</f>
        <v/>
      </c>
    </row>
    <row r="1199" spans="2:48" ht="36" thickBot="1" x14ac:dyDescent="0.4">
      <c r="B1199" s="164">
        <v>3210</v>
      </c>
      <c r="C1199" s="16" t="s">
        <v>3370</v>
      </c>
      <c r="D1199" s="32" t="s">
        <v>1078</v>
      </c>
      <c r="E1199" s="118"/>
      <c r="F1199" s="119" t="s">
        <v>21</v>
      </c>
      <c r="G1199" s="30" t="s">
        <v>21</v>
      </c>
      <c r="H1199" s="30" t="s">
        <v>21</v>
      </c>
      <c r="I1199" s="30" t="s">
        <v>128</v>
      </c>
      <c r="J1199" s="30" t="s">
        <v>21</v>
      </c>
      <c r="K1199" s="30" t="s">
        <v>128</v>
      </c>
      <c r="L1199" s="22"/>
      <c r="M1199" s="20"/>
      <c r="N1199" s="20"/>
      <c r="O1199" s="20"/>
      <c r="P1199" s="20"/>
      <c r="Q1199" s="20"/>
      <c r="R1199" s="20"/>
      <c r="S1199" s="120"/>
      <c r="T1199" s="181" t="str">
        <f>Table3[[#This Row],[Column12]]</f>
        <v>Auto:</v>
      </c>
      <c r="U1199" s="25"/>
      <c r="V1199" s="51" t="str">
        <f>IF(Table3[[#This Row],[TagOrderMethod]]="Ratio:","plants per 1 tag",IF(Table3[[#This Row],[TagOrderMethod]]="tags included","",IF(Table3[[#This Row],[TagOrderMethod]]="Qty:","tags",IF(Table3[[#This Row],[TagOrderMethod]]="Auto:",IF(U1199&lt;&gt;"","tags","")))))</f>
        <v/>
      </c>
      <c r="W1199" s="17">
        <v>50</v>
      </c>
      <c r="X1199" s="17" t="str">
        <f>IF(ISNUMBER(SEARCH("tag",Table3[[#This Row],[Notes]])), "Yes", "No")</f>
        <v>No</v>
      </c>
      <c r="Y1199" s="17" t="str">
        <f>IF(Table3[[#This Row],[Column11]]="yes","tags included","Auto:")</f>
        <v>Auto:</v>
      </c>
      <c r="Z11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Row],[TagOrderMethod]]="Auto:",IF(U1199&gt;0,U1199,IF(COUNTBLANK(L1199:S1199)=8,"",(IF(Table3[[#This Row],[Column11]]&lt;&gt;"no",Table3[[#This Row],[Size]]*(SUM(Table3[[#This Row],[Date 1]:[Date 8]])),"")))),""))),(Table3[[#This Row],[Bundle]])),"")</f>
        <v/>
      </c>
      <c r="AB1199" s="94" t="str">
        <f t="shared" si="19"/>
        <v/>
      </c>
      <c r="AC1199" s="75"/>
      <c r="AD1199" s="42"/>
      <c r="AE1199" s="43"/>
      <c r="AF1199" s="44"/>
      <c r="AG1199" s="134" t="s">
        <v>21</v>
      </c>
      <c r="AH1199" s="134" t="s">
        <v>21</v>
      </c>
      <c r="AI1199" s="134" t="s">
        <v>21</v>
      </c>
      <c r="AJ1199" s="134" t="s">
        <v>3164</v>
      </c>
      <c r="AK1199" s="134" t="s">
        <v>21</v>
      </c>
      <c r="AL1199" s="134" t="s">
        <v>1253</v>
      </c>
      <c r="AM1199" s="134" t="b">
        <f>IF(AND(Table3[[#This Row],[Column68]]=TRUE,COUNTBLANK(Table3[[#This Row],[Date 1]:[Date 8]])=8),TRUE,FALSE)</f>
        <v>0</v>
      </c>
      <c r="AN1199" s="134" t="b">
        <f>COUNTIF(Table3[[#This Row],[512]:[51]],"yes")&gt;0</f>
        <v>0</v>
      </c>
      <c r="AO1199" s="45" t="str">
        <f>IF(Table3[[#This Row],[512]]="yes",Table3[[#This Row],[Column1]],"")</f>
        <v/>
      </c>
      <c r="AP1199" s="45" t="str">
        <f>IF(Table3[[#This Row],[250]]="yes",Table3[[#This Row],[Column1.5]],"")</f>
        <v/>
      </c>
      <c r="AQ1199" s="45" t="str">
        <f>IF(Table3[[#This Row],[288]]="yes",Table3[[#This Row],[Column2]],"")</f>
        <v/>
      </c>
      <c r="AR1199" s="45" t="str">
        <f>IF(Table3[[#This Row],[144]]="yes",Table3[[#This Row],[Column3]],"")</f>
        <v/>
      </c>
      <c r="AS1199" s="45" t="str">
        <f>IF(Table3[[#This Row],[26]]="yes",Table3[[#This Row],[Column4]],"")</f>
        <v/>
      </c>
      <c r="AT1199" s="45" t="str">
        <f>IF(Table3[[#This Row],[51]]="yes",Table3[[#This Row],[Column5]],"")</f>
        <v/>
      </c>
      <c r="AU1199" s="29" t="str">
        <f>IF(COUNTBLANK(Table3[[#This Row],[Date 1]:[Date 8]])=7,IF(Table3[[#This Row],[Column9]]&lt;&gt;"",IF(SUM(L1199:S1199)&lt;&gt;0,Table3[[#This Row],[Column9]],""),""),(SUBSTITUTE(TRIM(SUBSTITUTE(AO1199&amp;","&amp;AP1199&amp;","&amp;AQ1199&amp;","&amp;AR1199&amp;","&amp;AS1199&amp;","&amp;AT1199&amp;",",","," "))," ",", ")))</f>
        <v/>
      </c>
      <c r="AV1199" s="35" t="str">
        <f>IF(COUNTBLANK(L1199:AC1199)&lt;&gt;13,IF(Table3[[#This Row],[Comments]]="Please order in multiples of 20. Minimum order of 100.",IF(COUNTBLANK(Table3[[#This Row],[Date 1]:[Order]])=12,"",1),1),IF(OR(F1199="yes",G1199="yes",H1199="yes",I1199="yes",J1199="yes",K1199="yes"="yes"),1,""))</f>
        <v/>
      </c>
    </row>
    <row r="1200" spans="2:48" ht="36" thickBot="1" x14ac:dyDescent="0.4">
      <c r="B1200" s="164">
        <v>3215</v>
      </c>
      <c r="C1200" s="16" t="s">
        <v>3370</v>
      </c>
      <c r="D1200" s="32" t="s">
        <v>1890</v>
      </c>
      <c r="E1200" s="118"/>
      <c r="F1200" s="119" t="s">
        <v>21</v>
      </c>
      <c r="G1200" s="30" t="s">
        <v>21</v>
      </c>
      <c r="H1200" s="30" t="s">
        <v>21</v>
      </c>
      <c r="I1200" s="30" t="s">
        <v>128</v>
      </c>
      <c r="J1200" s="30" t="s">
        <v>21</v>
      </c>
      <c r="K1200" s="30" t="s">
        <v>128</v>
      </c>
      <c r="L1200" s="22"/>
      <c r="M1200" s="20"/>
      <c r="N1200" s="20"/>
      <c r="O1200" s="20"/>
      <c r="P1200" s="20"/>
      <c r="Q1200" s="20"/>
      <c r="R1200" s="20"/>
      <c r="S1200" s="120"/>
      <c r="T1200" s="181" t="str">
        <f>Table3[[#This Row],[Column12]]</f>
        <v>Auto:</v>
      </c>
      <c r="U1200" s="25"/>
      <c r="V1200" s="51" t="str">
        <f>IF(Table3[[#This Row],[TagOrderMethod]]="Ratio:","plants per 1 tag",IF(Table3[[#This Row],[TagOrderMethod]]="tags included","",IF(Table3[[#This Row],[TagOrderMethod]]="Qty:","tags",IF(Table3[[#This Row],[TagOrderMethod]]="Auto:",IF(U1200&lt;&gt;"","tags","")))))</f>
        <v/>
      </c>
      <c r="W1200" s="17">
        <v>50</v>
      </c>
      <c r="X1200" s="17" t="str">
        <f>IF(ISNUMBER(SEARCH("tag",Table3[[#This Row],[Notes]])), "Yes", "No")</f>
        <v>No</v>
      </c>
      <c r="Y1200" s="17" t="str">
        <f>IF(Table3[[#This Row],[Column11]]="yes","tags included","Auto:")</f>
        <v>Auto:</v>
      </c>
      <c r="Z12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Row],[TagOrderMethod]]="Auto:",IF(U1200&gt;0,U1200,IF(COUNTBLANK(L1200:S1200)=8,"",(IF(Table3[[#This Row],[Column11]]&lt;&gt;"no",Table3[[#This Row],[Size]]*(SUM(Table3[[#This Row],[Date 1]:[Date 8]])),"")))),""))),(Table3[[#This Row],[Bundle]])),"")</f>
        <v/>
      </c>
      <c r="AB1200" s="94" t="str">
        <f t="shared" si="19"/>
        <v/>
      </c>
      <c r="AC1200" s="75"/>
      <c r="AD1200" s="42"/>
      <c r="AE1200" s="43"/>
      <c r="AF1200" s="44"/>
      <c r="AG1200" s="134" t="s">
        <v>21</v>
      </c>
      <c r="AH1200" s="134" t="s">
        <v>21</v>
      </c>
      <c r="AI1200" s="134" t="s">
        <v>21</v>
      </c>
      <c r="AJ1200" s="134" t="s">
        <v>5297</v>
      </c>
      <c r="AK1200" s="134" t="s">
        <v>21</v>
      </c>
      <c r="AL1200" s="134" t="s">
        <v>1738</v>
      </c>
      <c r="AM1200" s="134" t="b">
        <f>IF(AND(Table3[[#This Row],[Column68]]=TRUE,COUNTBLANK(Table3[[#This Row],[Date 1]:[Date 8]])=8),TRUE,FALSE)</f>
        <v>0</v>
      </c>
      <c r="AN1200" s="134" t="b">
        <f>COUNTIF(Table3[[#This Row],[512]:[51]],"yes")&gt;0</f>
        <v>0</v>
      </c>
      <c r="AO1200" s="45" t="str">
        <f>IF(Table3[[#This Row],[512]]="yes",Table3[[#This Row],[Column1]],"")</f>
        <v/>
      </c>
      <c r="AP1200" s="45" t="str">
        <f>IF(Table3[[#This Row],[250]]="yes",Table3[[#This Row],[Column1.5]],"")</f>
        <v/>
      </c>
      <c r="AQ1200" s="45" t="str">
        <f>IF(Table3[[#This Row],[288]]="yes",Table3[[#This Row],[Column2]],"")</f>
        <v/>
      </c>
      <c r="AR1200" s="45" t="str">
        <f>IF(Table3[[#This Row],[144]]="yes",Table3[[#This Row],[Column3]],"")</f>
        <v/>
      </c>
      <c r="AS1200" s="45" t="str">
        <f>IF(Table3[[#This Row],[26]]="yes",Table3[[#This Row],[Column4]],"")</f>
        <v/>
      </c>
      <c r="AT1200" s="45" t="str">
        <f>IF(Table3[[#This Row],[51]]="yes",Table3[[#This Row],[Column5]],"")</f>
        <v/>
      </c>
      <c r="AU1200" s="29" t="str">
        <f>IF(COUNTBLANK(Table3[[#This Row],[Date 1]:[Date 8]])=7,IF(Table3[[#This Row],[Column9]]&lt;&gt;"",IF(SUM(L1200:S1200)&lt;&gt;0,Table3[[#This Row],[Column9]],""),""),(SUBSTITUTE(TRIM(SUBSTITUTE(AO1200&amp;","&amp;AP1200&amp;","&amp;AQ1200&amp;","&amp;AR1200&amp;","&amp;AS1200&amp;","&amp;AT1200&amp;",",","," "))," ",", ")))</f>
        <v/>
      </c>
      <c r="AV1200" s="35" t="str">
        <f>IF(COUNTBLANK(L1200:AC1200)&lt;&gt;13,IF(Table3[[#This Row],[Comments]]="Please order in multiples of 20. Minimum order of 100.",IF(COUNTBLANK(Table3[[#This Row],[Date 1]:[Order]])=12,"",1),1),IF(OR(F1200="yes",G1200="yes",H1200="yes",I1200="yes",J1200="yes",K1200="yes"="yes"),1,""))</f>
        <v/>
      </c>
    </row>
    <row r="1201" spans="2:48" ht="36" thickBot="1" x14ac:dyDescent="0.4">
      <c r="B1201" s="164">
        <v>3220</v>
      </c>
      <c r="C1201" s="16" t="s">
        <v>3370</v>
      </c>
      <c r="D1201" s="32" t="s">
        <v>1891</v>
      </c>
      <c r="E1201" s="118"/>
      <c r="F1201" s="119" t="s">
        <v>21</v>
      </c>
      <c r="G1201" s="30" t="s">
        <v>21</v>
      </c>
      <c r="H1201" s="30" t="s">
        <v>21</v>
      </c>
      <c r="I1201" s="30" t="s">
        <v>128</v>
      </c>
      <c r="J1201" s="30" t="s">
        <v>21</v>
      </c>
      <c r="K1201" s="30" t="s">
        <v>128</v>
      </c>
      <c r="L1201" s="22"/>
      <c r="M1201" s="20"/>
      <c r="N1201" s="20"/>
      <c r="O1201" s="20"/>
      <c r="P1201" s="20"/>
      <c r="Q1201" s="20"/>
      <c r="R1201" s="20"/>
      <c r="S1201" s="120"/>
      <c r="T1201" s="181" t="str">
        <f>Table3[[#This Row],[Column12]]</f>
        <v>Auto:</v>
      </c>
      <c r="U1201" s="25"/>
      <c r="V1201" s="51" t="str">
        <f>IF(Table3[[#This Row],[TagOrderMethod]]="Ratio:","plants per 1 tag",IF(Table3[[#This Row],[TagOrderMethod]]="tags included","",IF(Table3[[#This Row],[TagOrderMethod]]="Qty:","tags",IF(Table3[[#This Row],[TagOrderMethod]]="Auto:",IF(U1201&lt;&gt;"","tags","")))))</f>
        <v/>
      </c>
      <c r="W1201" s="17">
        <v>50</v>
      </c>
      <c r="X1201" s="17" t="str">
        <f>IF(ISNUMBER(SEARCH("tag",Table3[[#This Row],[Notes]])), "Yes", "No")</f>
        <v>No</v>
      </c>
      <c r="Y1201" s="17" t="str">
        <f>IF(Table3[[#This Row],[Column11]]="yes","tags included","Auto:")</f>
        <v>Auto:</v>
      </c>
      <c r="Z12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Row],[TagOrderMethod]]="Auto:",IF(U1201&gt;0,U1201,IF(COUNTBLANK(L1201:S1201)=8,"",(IF(Table3[[#This Row],[Column11]]&lt;&gt;"no",Table3[[#This Row],[Size]]*(SUM(Table3[[#This Row],[Date 1]:[Date 8]])),"")))),""))),(Table3[[#This Row],[Bundle]])),"")</f>
        <v/>
      </c>
      <c r="AB1201" s="94" t="str">
        <f t="shared" si="19"/>
        <v/>
      </c>
      <c r="AC1201" s="75"/>
      <c r="AD1201" s="42"/>
      <c r="AE1201" s="43"/>
      <c r="AF1201" s="44"/>
      <c r="AG1201" s="134" t="s">
        <v>21</v>
      </c>
      <c r="AH1201" s="134" t="s">
        <v>21</v>
      </c>
      <c r="AI1201" s="134" t="s">
        <v>21</v>
      </c>
      <c r="AJ1201" s="134" t="s">
        <v>5298</v>
      </c>
      <c r="AK1201" s="134" t="s">
        <v>21</v>
      </c>
      <c r="AL1201" s="134" t="s">
        <v>1739</v>
      </c>
      <c r="AM1201" s="134" t="b">
        <f>IF(AND(Table3[[#This Row],[Column68]]=TRUE,COUNTBLANK(Table3[[#This Row],[Date 1]:[Date 8]])=8),TRUE,FALSE)</f>
        <v>0</v>
      </c>
      <c r="AN1201" s="134" t="b">
        <f>COUNTIF(Table3[[#This Row],[512]:[51]],"yes")&gt;0</f>
        <v>0</v>
      </c>
      <c r="AO1201" s="45" t="str">
        <f>IF(Table3[[#This Row],[512]]="yes",Table3[[#This Row],[Column1]],"")</f>
        <v/>
      </c>
      <c r="AP1201" s="45" t="str">
        <f>IF(Table3[[#This Row],[250]]="yes",Table3[[#This Row],[Column1.5]],"")</f>
        <v/>
      </c>
      <c r="AQ1201" s="45" t="str">
        <f>IF(Table3[[#This Row],[288]]="yes",Table3[[#This Row],[Column2]],"")</f>
        <v/>
      </c>
      <c r="AR1201" s="45" t="str">
        <f>IF(Table3[[#This Row],[144]]="yes",Table3[[#This Row],[Column3]],"")</f>
        <v/>
      </c>
      <c r="AS1201" s="45" t="str">
        <f>IF(Table3[[#This Row],[26]]="yes",Table3[[#This Row],[Column4]],"")</f>
        <v/>
      </c>
      <c r="AT1201" s="45" t="str">
        <f>IF(Table3[[#This Row],[51]]="yes",Table3[[#This Row],[Column5]],"")</f>
        <v/>
      </c>
      <c r="AU1201" s="29" t="str">
        <f>IF(COUNTBLANK(Table3[[#This Row],[Date 1]:[Date 8]])=7,IF(Table3[[#This Row],[Column9]]&lt;&gt;"",IF(SUM(L1201:S1201)&lt;&gt;0,Table3[[#This Row],[Column9]],""),""),(SUBSTITUTE(TRIM(SUBSTITUTE(AO1201&amp;","&amp;AP1201&amp;","&amp;AQ1201&amp;","&amp;AR1201&amp;","&amp;AS1201&amp;","&amp;AT1201&amp;",",","," "))," ",", ")))</f>
        <v/>
      </c>
      <c r="AV1201" s="35" t="str">
        <f>IF(COUNTBLANK(L1201:AC1201)&lt;&gt;13,IF(Table3[[#This Row],[Comments]]="Please order in multiples of 20. Minimum order of 100.",IF(COUNTBLANK(Table3[[#This Row],[Date 1]:[Order]])=12,"",1),1),IF(OR(F1201="yes",G1201="yes",H1201="yes",I1201="yes",J1201="yes",K1201="yes"="yes"),1,""))</f>
        <v/>
      </c>
    </row>
    <row r="1202" spans="2:48" ht="36" thickBot="1" x14ac:dyDescent="0.4">
      <c r="B1202" s="164">
        <v>3225</v>
      </c>
      <c r="C1202" s="16" t="s">
        <v>3370</v>
      </c>
      <c r="D1202" s="32" t="s">
        <v>1892</v>
      </c>
      <c r="E1202" s="118"/>
      <c r="F1202" s="119" t="s">
        <v>21</v>
      </c>
      <c r="G1202" s="30" t="s">
        <v>21</v>
      </c>
      <c r="H1202" s="30" t="s">
        <v>21</v>
      </c>
      <c r="I1202" s="30" t="s">
        <v>128</v>
      </c>
      <c r="J1202" s="30" t="s">
        <v>21</v>
      </c>
      <c r="K1202" s="30" t="s">
        <v>128</v>
      </c>
      <c r="L1202" s="22"/>
      <c r="M1202" s="20"/>
      <c r="N1202" s="20"/>
      <c r="O1202" s="20"/>
      <c r="P1202" s="20"/>
      <c r="Q1202" s="20"/>
      <c r="R1202" s="20"/>
      <c r="S1202" s="120"/>
      <c r="T1202" s="181" t="str">
        <f>Table3[[#This Row],[Column12]]</f>
        <v>Auto:</v>
      </c>
      <c r="U1202" s="25"/>
      <c r="V1202" s="51" t="str">
        <f>IF(Table3[[#This Row],[TagOrderMethod]]="Ratio:","plants per 1 tag",IF(Table3[[#This Row],[TagOrderMethod]]="tags included","",IF(Table3[[#This Row],[TagOrderMethod]]="Qty:","tags",IF(Table3[[#This Row],[TagOrderMethod]]="Auto:",IF(U1202&lt;&gt;"","tags","")))))</f>
        <v/>
      </c>
      <c r="W1202" s="17">
        <v>50</v>
      </c>
      <c r="X1202" s="17" t="str">
        <f>IF(ISNUMBER(SEARCH("tag",Table3[[#This Row],[Notes]])), "Yes", "No")</f>
        <v>No</v>
      </c>
      <c r="Y1202" s="17" t="str">
        <f>IF(Table3[[#This Row],[Column11]]="yes","tags included","Auto:")</f>
        <v>Auto:</v>
      </c>
      <c r="Z12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Row],[TagOrderMethod]]="Auto:",IF(U1202&gt;0,U1202,IF(COUNTBLANK(L1202:S1202)=8,"",(IF(Table3[[#This Row],[Column11]]&lt;&gt;"no",Table3[[#This Row],[Size]]*(SUM(Table3[[#This Row],[Date 1]:[Date 8]])),"")))),""))),(Table3[[#This Row],[Bundle]])),"")</f>
        <v/>
      </c>
      <c r="AB1202" s="94" t="str">
        <f t="shared" si="19"/>
        <v/>
      </c>
      <c r="AC1202" s="75"/>
      <c r="AD1202" s="42"/>
      <c r="AE1202" s="43"/>
      <c r="AF1202" s="44"/>
      <c r="AG1202" s="134" t="s">
        <v>21</v>
      </c>
      <c r="AH1202" s="134" t="s">
        <v>21</v>
      </c>
      <c r="AI1202" s="134" t="s">
        <v>21</v>
      </c>
      <c r="AJ1202" s="134" t="s">
        <v>5299</v>
      </c>
      <c r="AK1202" s="134" t="s">
        <v>21</v>
      </c>
      <c r="AL1202" s="134" t="s">
        <v>1740</v>
      </c>
      <c r="AM1202" s="134" t="b">
        <f>IF(AND(Table3[[#This Row],[Column68]]=TRUE,COUNTBLANK(Table3[[#This Row],[Date 1]:[Date 8]])=8),TRUE,FALSE)</f>
        <v>0</v>
      </c>
      <c r="AN1202" s="134" t="b">
        <f>COUNTIF(Table3[[#This Row],[512]:[51]],"yes")&gt;0</f>
        <v>0</v>
      </c>
      <c r="AO1202" s="45" t="str">
        <f>IF(Table3[[#This Row],[512]]="yes",Table3[[#This Row],[Column1]],"")</f>
        <v/>
      </c>
      <c r="AP1202" s="45" t="str">
        <f>IF(Table3[[#This Row],[250]]="yes",Table3[[#This Row],[Column1.5]],"")</f>
        <v/>
      </c>
      <c r="AQ1202" s="45" t="str">
        <f>IF(Table3[[#This Row],[288]]="yes",Table3[[#This Row],[Column2]],"")</f>
        <v/>
      </c>
      <c r="AR1202" s="45" t="str">
        <f>IF(Table3[[#This Row],[144]]="yes",Table3[[#This Row],[Column3]],"")</f>
        <v/>
      </c>
      <c r="AS1202" s="45" t="str">
        <f>IF(Table3[[#This Row],[26]]="yes",Table3[[#This Row],[Column4]],"")</f>
        <v/>
      </c>
      <c r="AT1202" s="45" t="str">
        <f>IF(Table3[[#This Row],[51]]="yes",Table3[[#This Row],[Column5]],"")</f>
        <v/>
      </c>
      <c r="AU1202" s="29" t="str">
        <f>IF(COUNTBLANK(Table3[[#This Row],[Date 1]:[Date 8]])=7,IF(Table3[[#This Row],[Column9]]&lt;&gt;"",IF(SUM(L1202:S1202)&lt;&gt;0,Table3[[#This Row],[Column9]],""),""),(SUBSTITUTE(TRIM(SUBSTITUTE(AO1202&amp;","&amp;AP1202&amp;","&amp;AQ1202&amp;","&amp;AR1202&amp;","&amp;AS1202&amp;","&amp;AT1202&amp;",",","," "))," ",", ")))</f>
        <v/>
      </c>
      <c r="AV1202" s="35" t="str">
        <f>IF(COUNTBLANK(L1202:AC1202)&lt;&gt;13,IF(Table3[[#This Row],[Comments]]="Please order in multiples of 20. Minimum order of 100.",IF(COUNTBLANK(Table3[[#This Row],[Date 1]:[Order]])=12,"",1),1),IF(OR(F1202="yes",G1202="yes",H1202="yes",I1202="yes",J1202="yes",K1202="yes"="yes"),1,""))</f>
        <v/>
      </c>
    </row>
    <row r="1203" spans="2:48" ht="36" thickBot="1" x14ac:dyDescent="0.4">
      <c r="B1203" s="164">
        <v>3230</v>
      </c>
      <c r="C1203" s="16" t="s">
        <v>3370</v>
      </c>
      <c r="D1203" s="32" t="s">
        <v>1669</v>
      </c>
      <c r="E1203" s="118"/>
      <c r="F1203" s="119" t="s">
        <v>21</v>
      </c>
      <c r="G1203" s="30" t="s">
        <v>21</v>
      </c>
      <c r="H1203" s="30" t="s">
        <v>21</v>
      </c>
      <c r="I1203" s="30" t="s">
        <v>128</v>
      </c>
      <c r="J1203" s="30" t="s">
        <v>21</v>
      </c>
      <c r="K1203" s="30" t="s">
        <v>128</v>
      </c>
      <c r="L1203" s="22"/>
      <c r="M1203" s="20"/>
      <c r="N1203" s="20"/>
      <c r="O1203" s="20"/>
      <c r="P1203" s="20"/>
      <c r="Q1203" s="20"/>
      <c r="R1203" s="20"/>
      <c r="S1203" s="120"/>
      <c r="T1203" s="181" t="str">
        <f>Table3[[#This Row],[Column12]]</f>
        <v>Auto:</v>
      </c>
      <c r="U1203" s="25"/>
      <c r="V1203" s="51" t="str">
        <f>IF(Table3[[#This Row],[TagOrderMethod]]="Ratio:","plants per 1 tag",IF(Table3[[#This Row],[TagOrderMethod]]="tags included","",IF(Table3[[#This Row],[TagOrderMethod]]="Qty:","tags",IF(Table3[[#This Row],[TagOrderMethod]]="Auto:",IF(U1203&lt;&gt;"","tags","")))))</f>
        <v/>
      </c>
      <c r="W1203" s="17">
        <v>50</v>
      </c>
      <c r="X1203" s="17" t="str">
        <f>IF(ISNUMBER(SEARCH("tag",Table3[[#This Row],[Notes]])), "Yes", "No")</f>
        <v>No</v>
      </c>
      <c r="Y1203" s="17" t="str">
        <f>IF(Table3[[#This Row],[Column11]]="yes","tags included","Auto:")</f>
        <v>Auto:</v>
      </c>
      <c r="Z12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Row],[TagOrderMethod]]="Auto:",IF(U1203&gt;0,U1203,IF(COUNTBLANK(L1203:S1203)=8,"",(IF(Table3[[#This Row],[Column11]]&lt;&gt;"no",Table3[[#This Row],[Size]]*(SUM(Table3[[#This Row],[Date 1]:[Date 8]])),"")))),""))),(Table3[[#This Row],[Bundle]])),"")</f>
        <v/>
      </c>
      <c r="AB1203" s="94" t="str">
        <f t="shared" si="19"/>
        <v/>
      </c>
      <c r="AC1203" s="75"/>
      <c r="AD1203" s="42"/>
      <c r="AE1203" s="43"/>
      <c r="AF1203" s="44"/>
      <c r="AG1203" s="134" t="s">
        <v>21</v>
      </c>
      <c r="AH1203" s="134" t="s">
        <v>21</v>
      </c>
      <c r="AI1203" s="134" t="s">
        <v>21</v>
      </c>
      <c r="AJ1203" s="134" t="s">
        <v>5300</v>
      </c>
      <c r="AK1203" s="134" t="s">
        <v>21</v>
      </c>
      <c r="AL1203" s="134" t="s">
        <v>1741</v>
      </c>
      <c r="AM1203" s="134" t="b">
        <f>IF(AND(Table3[[#This Row],[Column68]]=TRUE,COUNTBLANK(Table3[[#This Row],[Date 1]:[Date 8]])=8),TRUE,FALSE)</f>
        <v>0</v>
      </c>
      <c r="AN1203" s="134" t="b">
        <f>COUNTIF(Table3[[#This Row],[512]:[51]],"yes")&gt;0</f>
        <v>0</v>
      </c>
      <c r="AO1203" s="45" t="str">
        <f>IF(Table3[[#This Row],[512]]="yes",Table3[[#This Row],[Column1]],"")</f>
        <v/>
      </c>
      <c r="AP1203" s="45" t="str">
        <f>IF(Table3[[#This Row],[250]]="yes",Table3[[#This Row],[Column1.5]],"")</f>
        <v/>
      </c>
      <c r="AQ1203" s="45" t="str">
        <f>IF(Table3[[#This Row],[288]]="yes",Table3[[#This Row],[Column2]],"")</f>
        <v/>
      </c>
      <c r="AR1203" s="45" t="str">
        <f>IF(Table3[[#This Row],[144]]="yes",Table3[[#This Row],[Column3]],"")</f>
        <v/>
      </c>
      <c r="AS1203" s="45" t="str">
        <f>IF(Table3[[#This Row],[26]]="yes",Table3[[#This Row],[Column4]],"")</f>
        <v/>
      </c>
      <c r="AT1203" s="45" t="str">
        <f>IF(Table3[[#This Row],[51]]="yes",Table3[[#This Row],[Column5]],"")</f>
        <v/>
      </c>
      <c r="AU1203" s="29" t="str">
        <f>IF(COUNTBLANK(Table3[[#This Row],[Date 1]:[Date 8]])=7,IF(Table3[[#This Row],[Column9]]&lt;&gt;"",IF(SUM(L1203:S1203)&lt;&gt;0,Table3[[#This Row],[Column9]],""),""),(SUBSTITUTE(TRIM(SUBSTITUTE(AO1203&amp;","&amp;AP1203&amp;","&amp;AQ1203&amp;","&amp;AR1203&amp;","&amp;AS1203&amp;","&amp;AT1203&amp;",",","," "))," ",", ")))</f>
        <v/>
      </c>
      <c r="AV1203" s="35" t="str">
        <f>IF(COUNTBLANK(L1203:AC1203)&lt;&gt;13,IF(Table3[[#This Row],[Comments]]="Please order in multiples of 20. Minimum order of 100.",IF(COUNTBLANK(Table3[[#This Row],[Date 1]:[Order]])=12,"",1),1),IF(OR(F1203="yes",G1203="yes",H1203="yes",I1203="yes",J1203="yes",K1203="yes"="yes"),1,""))</f>
        <v/>
      </c>
    </row>
    <row r="1204" spans="2:48" ht="36" thickBot="1" x14ac:dyDescent="0.4">
      <c r="B1204" s="164">
        <v>3235</v>
      </c>
      <c r="C1204" s="16" t="s">
        <v>3370</v>
      </c>
      <c r="D1204" s="32" t="s">
        <v>1670</v>
      </c>
      <c r="E1204" s="118"/>
      <c r="F1204" s="119" t="s">
        <v>21</v>
      </c>
      <c r="G1204" s="30" t="s">
        <v>21</v>
      </c>
      <c r="H1204" s="30" t="s">
        <v>21</v>
      </c>
      <c r="I1204" s="30" t="s">
        <v>128</v>
      </c>
      <c r="J1204" s="30" t="s">
        <v>21</v>
      </c>
      <c r="K1204" s="30" t="s">
        <v>128</v>
      </c>
      <c r="L1204" s="22"/>
      <c r="M1204" s="20"/>
      <c r="N1204" s="20"/>
      <c r="O1204" s="20"/>
      <c r="P1204" s="20"/>
      <c r="Q1204" s="20"/>
      <c r="R1204" s="20"/>
      <c r="S1204" s="120"/>
      <c r="T1204" s="181" t="str">
        <f>Table3[[#This Row],[Column12]]</f>
        <v>Auto:</v>
      </c>
      <c r="U1204" s="25"/>
      <c r="V1204" s="51" t="str">
        <f>IF(Table3[[#This Row],[TagOrderMethod]]="Ratio:","plants per 1 tag",IF(Table3[[#This Row],[TagOrderMethod]]="tags included","",IF(Table3[[#This Row],[TagOrderMethod]]="Qty:","tags",IF(Table3[[#This Row],[TagOrderMethod]]="Auto:",IF(U1204&lt;&gt;"","tags","")))))</f>
        <v/>
      </c>
      <c r="W1204" s="17">
        <v>50</v>
      </c>
      <c r="X1204" s="17" t="str">
        <f>IF(ISNUMBER(SEARCH("tag",Table3[[#This Row],[Notes]])), "Yes", "No")</f>
        <v>No</v>
      </c>
      <c r="Y1204" s="17" t="str">
        <f>IF(Table3[[#This Row],[Column11]]="yes","tags included","Auto:")</f>
        <v>Auto:</v>
      </c>
      <c r="Z12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Row],[TagOrderMethod]]="Auto:",IF(U1204&gt;0,U1204,IF(COUNTBLANK(L1204:S1204)=8,"",(IF(Table3[[#This Row],[Column11]]&lt;&gt;"no",Table3[[#This Row],[Size]]*(SUM(Table3[[#This Row],[Date 1]:[Date 8]])),"")))),""))),(Table3[[#This Row],[Bundle]])),"")</f>
        <v/>
      </c>
      <c r="AB1204" s="94" t="str">
        <f t="shared" si="19"/>
        <v/>
      </c>
      <c r="AC1204" s="75"/>
      <c r="AD1204" s="42"/>
      <c r="AE1204" s="43"/>
      <c r="AF1204" s="44"/>
      <c r="AG1204" s="134" t="s">
        <v>21</v>
      </c>
      <c r="AH1204" s="134" t="s">
        <v>21</v>
      </c>
      <c r="AI1204" s="134" t="s">
        <v>21</v>
      </c>
      <c r="AJ1204" s="134" t="s">
        <v>3165</v>
      </c>
      <c r="AK1204" s="134" t="s">
        <v>21</v>
      </c>
      <c r="AL1204" s="134" t="s">
        <v>1742</v>
      </c>
      <c r="AM1204" s="134" t="b">
        <f>IF(AND(Table3[[#This Row],[Column68]]=TRUE,COUNTBLANK(Table3[[#This Row],[Date 1]:[Date 8]])=8),TRUE,FALSE)</f>
        <v>0</v>
      </c>
      <c r="AN1204" s="134" t="b">
        <f>COUNTIF(Table3[[#This Row],[512]:[51]],"yes")&gt;0</f>
        <v>0</v>
      </c>
      <c r="AO1204" s="45" t="str">
        <f>IF(Table3[[#This Row],[512]]="yes",Table3[[#This Row],[Column1]],"")</f>
        <v/>
      </c>
      <c r="AP1204" s="45" t="str">
        <f>IF(Table3[[#This Row],[250]]="yes",Table3[[#This Row],[Column1.5]],"")</f>
        <v/>
      </c>
      <c r="AQ1204" s="45" t="str">
        <f>IF(Table3[[#This Row],[288]]="yes",Table3[[#This Row],[Column2]],"")</f>
        <v/>
      </c>
      <c r="AR1204" s="45" t="str">
        <f>IF(Table3[[#This Row],[144]]="yes",Table3[[#This Row],[Column3]],"")</f>
        <v/>
      </c>
      <c r="AS1204" s="45" t="str">
        <f>IF(Table3[[#This Row],[26]]="yes",Table3[[#This Row],[Column4]],"")</f>
        <v/>
      </c>
      <c r="AT1204" s="45" t="str">
        <f>IF(Table3[[#This Row],[51]]="yes",Table3[[#This Row],[Column5]],"")</f>
        <v/>
      </c>
      <c r="AU1204" s="29" t="str">
        <f>IF(COUNTBLANK(Table3[[#This Row],[Date 1]:[Date 8]])=7,IF(Table3[[#This Row],[Column9]]&lt;&gt;"",IF(SUM(L1204:S1204)&lt;&gt;0,Table3[[#This Row],[Column9]],""),""),(SUBSTITUTE(TRIM(SUBSTITUTE(AO1204&amp;","&amp;AP1204&amp;","&amp;AQ1204&amp;","&amp;AR1204&amp;","&amp;AS1204&amp;","&amp;AT1204&amp;",",","," "))," ",", ")))</f>
        <v/>
      </c>
      <c r="AV1204" s="35" t="str">
        <f>IF(COUNTBLANK(L1204:AC1204)&lt;&gt;13,IF(Table3[[#This Row],[Comments]]="Please order in multiples of 20. Minimum order of 100.",IF(COUNTBLANK(Table3[[#This Row],[Date 1]:[Order]])=12,"",1),1),IF(OR(F1204="yes",G1204="yes",H1204="yes",I1204="yes",J1204="yes",K1204="yes"="yes"),1,""))</f>
        <v/>
      </c>
    </row>
    <row r="1205" spans="2:48" ht="36" thickBot="1" x14ac:dyDescent="0.4">
      <c r="B1205" s="164">
        <v>3240</v>
      </c>
      <c r="C1205" s="16" t="s">
        <v>3370</v>
      </c>
      <c r="D1205" s="32" t="s">
        <v>2423</v>
      </c>
      <c r="E1205" s="118"/>
      <c r="F1205" s="119" t="s">
        <v>21</v>
      </c>
      <c r="G1205" s="30" t="s">
        <v>21</v>
      </c>
      <c r="H1205" s="30" t="s">
        <v>21</v>
      </c>
      <c r="I1205" s="30" t="s">
        <v>128</v>
      </c>
      <c r="J1205" s="30" t="s">
        <v>21</v>
      </c>
      <c r="K1205" s="30" t="s">
        <v>128</v>
      </c>
      <c r="L1205" s="22"/>
      <c r="M1205" s="20"/>
      <c r="N1205" s="20"/>
      <c r="O1205" s="20"/>
      <c r="P1205" s="20"/>
      <c r="Q1205" s="20"/>
      <c r="R1205" s="20"/>
      <c r="S1205" s="120"/>
      <c r="T1205" s="181" t="str">
        <f>Table3[[#This Row],[Column12]]</f>
        <v>Auto:</v>
      </c>
      <c r="U1205" s="25"/>
      <c r="V1205" s="51" t="str">
        <f>IF(Table3[[#This Row],[TagOrderMethod]]="Ratio:","plants per 1 tag",IF(Table3[[#This Row],[TagOrderMethod]]="tags included","",IF(Table3[[#This Row],[TagOrderMethod]]="Qty:","tags",IF(Table3[[#This Row],[TagOrderMethod]]="Auto:",IF(U1205&lt;&gt;"","tags","")))))</f>
        <v/>
      </c>
      <c r="W1205" s="17">
        <v>50</v>
      </c>
      <c r="X1205" s="17" t="str">
        <f>IF(ISNUMBER(SEARCH("tag",Table3[[#This Row],[Notes]])), "Yes", "No")</f>
        <v>No</v>
      </c>
      <c r="Y1205" s="17" t="str">
        <f>IF(Table3[[#This Row],[Column11]]="yes","tags included","Auto:")</f>
        <v>Auto:</v>
      </c>
      <c r="Z12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Row],[TagOrderMethod]]="Auto:",IF(U1205&gt;0,U1205,IF(COUNTBLANK(L1205:S1205)=8,"",(IF(Table3[[#This Row],[Column11]]&lt;&gt;"no",Table3[[#This Row],[Size]]*(SUM(Table3[[#This Row],[Date 1]:[Date 8]])),"")))),""))),(Table3[[#This Row],[Bundle]])),"")</f>
        <v/>
      </c>
      <c r="AB1205" s="94" t="str">
        <f t="shared" si="19"/>
        <v/>
      </c>
      <c r="AC1205" s="75"/>
      <c r="AD1205" s="42"/>
      <c r="AE1205" s="43"/>
      <c r="AF1205" s="44"/>
      <c r="AG1205" s="134" t="s">
        <v>21</v>
      </c>
      <c r="AH1205" s="134" t="s">
        <v>21</v>
      </c>
      <c r="AI1205" s="134" t="s">
        <v>21</v>
      </c>
      <c r="AJ1205" s="134" t="s">
        <v>5301</v>
      </c>
      <c r="AK1205" s="134" t="s">
        <v>21</v>
      </c>
      <c r="AL1205" s="134" t="s">
        <v>1743</v>
      </c>
      <c r="AM1205" s="134" t="b">
        <f>IF(AND(Table3[[#This Row],[Column68]]=TRUE,COUNTBLANK(Table3[[#This Row],[Date 1]:[Date 8]])=8),TRUE,FALSE)</f>
        <v>0</v>
      </c>
      <c r="AN1205" s="134" t="b">
        <f>COUNTIF(Table3[[#This Row],[512]:[51]],"yes")&gt;0</f>
        <v>0</v>
      </c>
      <c r="AO1205" s="45" t="str">
        <f>IF(Table3[[#This Row],[512]]="yes",Table3[[#This Row],[Column1]],"")</f>
        <v/>
      </c>
      <c r="AP1205" s="45" t="str">
        <f>IF(Table3[[#This Row],[250]]="yes",Table3[[#This Row],[Column1.5]],"")</f>
        <v/>
      </c>
      <c r="AQ1205" s="45" t="str">
        <f>IF(Table3[[#This Row],[288]]="yes",Table3[[#This Row],[Column2]],"")</f>
        <v/>
      </c>
      <c r="AR1205" s="45" t="str">
        <f>IF(Table3[[#This Row],[144]]="yes",Table3[[#This Row],[Column3]],"")</f>
        <v/>
      </c>
      <c r="AS1205" s="45" t="str">
        <f>IF(Table3[[#This Row],[26]]="yes",Table3[[#This Row],[Column4]],"")</f>
        <v/>
      </c>
      <c r="AT1205" s="45" t="str">
        <f>IF(Table3[[#This Row],[51]]="yes",Table3[[#This Row],[Column5]],"")</f>
        <v/>
      </c>
      <c r="AU1205" s="29" t="str">
        <f>IF(COUNTBLANK(Table3[[#This Row],[Date 1]:[Date 8]])=7,IF(Table3[[#This Row],[Column9]]&lt;&gt;"",IF(SUM(L1205:S1205)&lt;&gt;0,Table3[[#This Row],[Column9]],""),""),(SUBSTITUTE(TRIM(SUBSTITUTE(AO1205&amp;","&amp;AP1205&amp;","&amp;AQ1205&amp;","&amp;AR1205&amp;","&amp;AS1205&amp;","&amp;AT1205&amp;",",","," "))," ",", ")))</f>
        <v/>
      </c>
      <c r="AV1205" s="35" t="str">
        <f>IF(COUNTBLANK(L1205:AC1205)&lt;&gt;13,IF(Table3[[#This Row],[Comments]]="Please order in multiples of 20. Minimum order of 100.",IF(COUNTBLANK(Table3[[#This Row],[Date 1]:[Order]])=12,"",1),1),IF(OR(F1205="yes",G1205="yes",H1205="yes",I1205="yes",J1205="yes",K1205="yes"="yes"),1,""))</f>
        <v/>
      </c>
    </row>
    <row r="1206" spans="2:48" ht="36" thickBot="1" x14ac:dyDescent="0.4">
      <c r="B1206" s="164">
        <v>3245</v>
      </c>
      <c r="C1206" s="16" t="s">
        <v>3370</v>
      </c>
      <c r="D1206" s="32" t="s">
        <v>1671</v>
      </c>
      <c r="E1206" s="118"/>
      <c r="F1206" s="119" t="s">
        <v>21</v>
      </c>
      <c r="G1206" s="30" t="s">
        <v>21</v>
      </c>
      <c r="H1206" s="30" t="s">
        <v>21</v>
      </c>
      <c r="I1206" s="30" t="s">
        <v>128</v>
      </c>
      <c r="J1206" s="30" t="s">
        <v>21</v>
      </c>
      <c r="K1206" s="30" t="s">
        <v>128</v>
      </c>
      <c r="L1206" s="22"/>
      <c r="M1206" s="20"/>
      <c r="N1206" s="20"/>
      <c r="O1206" s="20"/>
      <c r="P1206" s="20"/>
      <c r="Q1206" s="20"/>
      <c r="R1206" s="20"/>
      <c r="S1206" s="120"/>
      <c r="T1206" s="181" t="str">
        <f>Table3[[#This Row],[Column12]]</f>
        <v>Auto:</v>
      </c>
      <c r="U1206" s="25"/>
      <c r="V1206" s="51" t="str">
        <f>IF(Table3[[#This Row],[TagOrderMethod]]="Ratio:","plants per 1 tag",IF(Table3[[#This Row],[TagOrderMethod]]="tags included","",IF(Table3[[#This Row],[TagOrderMethod]]="Qty:","tags",IF(Table3[[#This Row],[TagOrderMethod]]="Auto:",IF(U1206&lt;&gt;"","tags","")))))</f>
        <v/>
      </c>
      <c r="W1206" s="17">
        <v>50</v>
      </c>
      <c r="X1206" s="17" t="str">
        <f>IF(ISNUMBER(SEARCH("tag",Table3[[#This Row],[Notes]])), "Yes", "No")</f>
        <v>No</v>
      </c>
      <c r="Y1206" s="17" t="str">
        <f>IF(Table3[[#This Row],[Column11]]="yes","tags included","Auto:")</f>
        <v>Auto:</v>
      </c>
      <c r="Z12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Row],[TagOrderMethod]]="Auto:",IF(U1206&gt;0,U1206,IF(COUNTBLANK(L1206:S1206)=8,"",(IF(Table3[[#This Row],[Column11]]&lt;&gt;"no",Table3[[#This Row],[Size]]*(SUM(Table3[[#This Row],[Date 1]:[Date 8]])),"")))),""))),(Table3[[#This Row],[Bundle]])),"")</f>
        <v/>
      </c>
      <c r="AB1206" s="94" t="str">
        <f t="shared" si="19"/>
        <v/>
      </c>
      <c r="AC1206" s="75"/>
      <c r="AD1206" s="42"/>
      <c r="AE1206" s="43"/>
      <c r="AF1206" s="44"/>
      <c r="AG1206" s="134" t="s">
        <v>21</v>
      </c>
      <c r="AH1206" s="134" t="s">
        <v>21</v>
      </c>
      <c r="AI1206" s="134" t="s">
        <v>21</v>
      </c>
      <c r="AJ1206" s="134" t="s">
        <v>3166</v>
      </c>
      <c r="AK1206" s="134" t="s">
        <v>21</v>
      </c>
      <c r="AL1206" s="134" t="s">
        <v>1744</v>
      </c>
      <c r="AM1206" s="134" t="b">
        <f>IF(AND(Table3[[#This Row],[Column68]]=TRUE,COUNTBLANK(Table3[[#This Row],[Date 1]:[Date 8]])=8),TRUE,FALSE)</f>
        <v>0</v>
      </c>
      <c r="AN1206" s="134" t="b">
        <f>COUNTIF(Table3[[#This Row],[512]:[51]],"yes")&gt;0</f>
        <v>0</v>
      </c>
      <c r="AO1206" s="45" t="str">
        <f>IF(Table3[[#This Row],[512]]="yes",Table3[[#This Row],[Column1]],"")</f>
        <v/>
      </c>
      <c r="AP1206" s="45" t="str">
        <f>IF(Table3[[#This Row],[250]]="yes",Table3[[#This Row],[Column1.5]],"")</f>
        <v/>
      </c>
      <c r="AQ1206" s="45" t="str">
        <f>IF(Table3[[#This Row],[288]]="yes",Table3[[#This Row],[Column2]],"")</f>
        <v/>
      </c>
      <c r="AR1206" s="45" t="str">
        <f>IF(Table3[[#This Row],[144]]="yes",Table3[[#This Row],[Column3]],"")</f>
        <v/>
      </c>
      <c r="AS1206" s="45" t="str">
        <f>IF(Table3[[#This Row],[26]]="yes",Table3[[#This Row],[Column4]],"")</f>
        <v/>
      </c>
      <c r="AT1206" s="45" t="str">
        <f>IF(Table3[[#This Row],[51]]="yes",Table3[[#This Row],[Column5]],"")</f>
        <v/>
      </c>
      <c r="AU1206" s="29" t="str">
        <f>IF(COUNTBLANK(Table3[[#This Row],[Date 1]:[Date 8]])=7,IF(Table3[[#This Row],[Column9]]&lt;&gt;"",IF(SUM(L1206:S1206)&lt;&gt;0,Table3[[#This Row],[Column9]],""),""),(SUBSTITUTE(TRIM(SUBSTITUTE(AO1206&amp;","&amp;AP1206&amp;","&amp;AQ1206&amp;","&amp;AR1206&amp;","&amp;AS1206&amp;","&amp;AT1206&amp;",",","," "))," ",", ")))</f>
        <v/>
      </c>
      <c r="AV1206" s="35" t="str">
        <f>IF(COUNTBLANK(L1206:AC1206)&lt;&gt;13,IF(Table3[[#This Row],[Comments]]="Please order in multiples of 20. Minimum order of 100.",IF(COUNTBLANK(Table3[[#This Row],[Date 1]:[Order]])=12,"",1),1),IF(OR(F1206="yes",G1206="yes",H1206="yes",I1206="yes",J1206="yes",K1206="yes"="yes"),1,""))</f>
        <v/>
      </c>
    </row>
    <row r="1207" spans="2:48" ht="36" thickBot="1" x14ac:dyDescent="0.4">
      <c r="B1207" s="164">
        <v>3250</v>
      </c>
      <c r="C1207" s="16" t="s">
        <v>3370</v>
      </c>
      <c r="D1207" s="32" t="s">
        <v>1672</v>
      </c>
      <c r="E1207" s="118"/>
      <c r="F1207" s="119" t="s">
        <v>21</v>
      </c>
      <c r="G1207" s="30" t="s">
        <v>21</v>
      </c>
      <c r="H1207" s="30" t="s">
        <v>21</v>
      </c>
      <c r="I1207" s="30" t="s">
        <v>128</v>
      </c>
      <c r="J1207" s="30" t="s">
        <v>21</v>
      </c>
      <c r="K1207" s="30" t="s">
        <v>128</v>
      </c>
      <c r="L1207" s="22"/>
      <c r="M1207" s="20"/>
      <c r="N1207" s="20"/>
      <c r="O1207" s="20"/>
      <c r="P1207" s="20"/>
      <c r="Q1207" s="20"/>
      <c r="R1207" s="20"/>
      <c r="S1207" s="120"/>
      <c r="T1207" s="181" t="str">
        <f>Table3[[#This Row],[Column12]]</f>
        <v>Auto:</v>
      </c>
      <c r="U1207" s="25"/>
      <c r="V1207" s="51" t="str">
        <f>IF(Table3[[#This Row],[TagOrderMethod]]="Ratio:","plants per 1 tag",IF(Table3[[#This Row],[TagOrderMethod]]="tags included","",IF(Table3[[#This Row],[TagOrderMethod]]="Qty:","tags",IF(Table3[[#This Row],[TagOrderMethod]]="Auto:",IF(U1207&lt;&gt;"","tags","")))))</f>
        <v/>
      </c>
      <c r="W1207" s="17">
        <v>50</v>
      </c>
      <c r="X1207" s="17" t="str">
        <f>IF(ISNUMBER(SEARCH("tag",Table3[[#This Row],[Notes]])), "Yes", "No")</f>
        <v>No</v>
      </c>
      <c r="Y1207" s="17" t="str">
        <f>IF(Table3[[#This Row],[Column11]]="yes","tags included","Auto:")</f>
        <v>Auto:</v>
      </c>
      <c r="Z12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Row],[TagOrderMethod]]="Auto:",IF(U1207&gt;0,U1207,IF(COUNTBLANK(L1207:S1207)=8,"",(IF(Table3[[#This Row],[Column11]]&lt;&gt;"no",Table3[[#This Row],[Size]]*(SUM(Table3[[#This Row],[Date 1]:[Date 8]])),"")))),""))),(Table3[[#This Row],[Bundle]])),"")</f>
        <v/>
      </c>
      <c r="AB1207" s="94" t="str">
        <f t="shared" si="19"/>
        <v/>
      </c>
      <c r="AC1207" s="75"/>
      <c r="AD1207" s="42"/>
      <c r="AE1207" s="43"/>
      <c r="AF1207" s="44"/>
      <c r="AG1207" s="134" t="s">
        <v>21</v>
      </c>
      <c r="AH1207" s="134" t="s">
        <v>21</v>
      </c>
      <c r="AI1207" s="134" t="s">
        <v>21</v>
      </c>
      <c r="AJ1207" s="134" t="s">
        <v>3167</v>
      </c>
      <c r="AK1207" s="134" t="s">
        <v>21</v>
      </c>
      <c r="AL1207" s="134" t="s">
        <v>1745</v>
      </c>
      <c r="AM1207" s="134" t="b">
        <f>IF(AND(Table3[[#This Row],[Column68]]=TRUE,COUNTBLANK(Table3[[#This Row],[Date 1]:[Date 8]])=8),TRUE,FALSE)</f>
        <v>0</v>
      </c>
      <c r="AN1207" s="134" t="b">
        <f>COUNTIF(Table3[[#This Row],[512]:[51]],"yes")&gt;0</f>
        <v>0</v>
      </c>
      <c r="AO1207" s="45" t="str">
        <f>IF(Table3[[#This Row],[512]]="yes",Table3[[#This Row],[Column1]],"")</f>
        <v/>
      </c>
      <c r="AP1207" s="45" t="str">
        <f>IF(Table3[[#This Row],[250]]="yes",Table3[[#This Row],[Column1.5]],"")</f>
        <v/>
      </c>
      <c r="AQ1207" s="45" t="str">
        <f>IF(Table3[[#This Row],[288]]="yes",Table3[[#This Row],[Column2]],"")</f>
        <v/>
      </c>
      <c r="AR1207" s="45" t="str">
        <f>IF(Table3[[#This Row],[144]]="yes",Table3[[#This Row],[Column3]],"")</f>
        <v/>
      </c>
      <c r="AS1207" s="45" t="str">
        <f>IF(Table3[[#This Row],[26]]="yes",Table3[[#This Row],[Column4]],"")</f>
        <v/>
      </c>
      <c r="AT1207" s="45" t="str">
        <f>IF(Table3[[#This Row],[51]]="yes",Table3[[#This Row],[Column5]],"")</f>
        <v/>
      </c>
      <c r="AU1207" s="29" t="str">
        <f>IF(COUNTBLANK(Table3[[#This Row],[Date 1]:[Date 8]])=7,IF(Table3[[#This Row],[Column9]]&lt;&gt;"",IF(SUM(L1207:S1207)&lt;&gt;0,Table3[[#This Row],[Column9]],""),""),(SUBSTITUTE(TRIM(SUBSTITUTE(AO1207&amp;","&amp;AP1207&amp;","&amp;AQ1207&amp;","&amp;AR1207&amp;","&amp;AS1207&amp;","&amp;AT1207&amp;",",","," "))," ",", ")))</f>
        <v/>
      </c>
      <c r="AV1207" s="35" t="str">
        <f>IF(COUNTBLANK(L1207:AC1207)&lt;&gt;13,IF(Table3[[#This Row],[Comments]]="Please order in multiples of 20. Minimum order of 100.",IF(COUNTBLANK(Table3[[#This Row],[Date 1]:[Order]])=12,"",1),1),IF(OR(F1207="yes",G1207="yes",H1207="yes",I1207="yes",J1207="yes",K1207="yes"="yes"),1,""))</f>
        <v/>
      </c>
    </row>
    <row r="1208" spans="2:48" ht="36" thickBot="1" x14ac:dyDescent="0.4">
      <c r="B1208" s="164">
        <v>3255</v>
      </c>
      <c r="C1208" s="16" t="s">
        <v>3370</v>
      </c>
      <c r="D1208" s="32" t="s">
        <v>1673</v>
      </c>
      <c r="E1208" s="118"/>
      <c r="F1208" s="119" t="s">
        <v>21</v>
      </c>
      <c r="G1208" s="30" t="s">
        <v>21</v>
      </c>
      <c r="H1208" s="30" t="s">
        <v>21</v>
      </c>
      <c r="I1208" s="30" t="s">
        <v>128</v>
      </c>
      <c r="J1208" s="30" t="s">
        <v>21</v>
      </c>
      <c r="K1208" s="30" t="s">
        <v>128</v>
      </c>
      <c r="L1208" s="22"/>
      <c r="M1208" s="20"/>
      <c r="N1208" s="20"/>
      <c r="O1208" s="20"/>
      <c r="P1208" s="20"/>
      <c r="Q1208" s="20"/>
      <c r="R1208" s="20"/>
      <c r="S1208" s="120"/>
      <c r="T1208" s="181" t="str">
        <f>Table3[[#This Row],[Column12]]</f>
        <v>Auto:</v>
      </c>
      <c r="U1208" s="25"/>
      <c r="V1208" s="51" t="str">
        <f>IF(Table3[[#This Row],[TagOrderMethod]]="Ratio:","plants per 1 tag",IF(Table3[[#This Row],[TagOrderMethod]]="tags included","",IF(Table3[[#This Row],[TagOrderMethod]]="Qty:","tags",IF(Table3[[#This Row],[TagOrderMethod]]="Auto:",IF(U1208&lt;&gt;"","tags","")))))</f>
        <v/>
      </c>
      <c r="W1208" s="17">
        <v>50</v>
      </c>
      <c r="X1208" s="17" t="str">
        <f>IF(ISNUMBER(SEARCH("tag",Table3[[#This Row],[Notes]])), "Yes", "No")</f>
        <v>No</v>
      </c>
      <c r="Y1208" s="17" t="str">
        <f>IF(Table3[[#This Row],[Column11]]="yes","tags included","Auto:")</f>
        <v>Auto:</v>
      </c>
      <c r="Z12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Row],[TagOrderMethod]]="Auto:",IF(U1208&gt;0,U1208,IF(COUNTBLANK(L1208:S1208)=8,"",(IF(Table3[[#This Row],[Column11]]&lt;&gt;"no",Table3[[#This Row],[Size]]*(SUM(Table3[[#This Row],[Date 1]:[Date 8]])),"")))),""))),(Table3[[#This Row],[Bundle]])),"")</f>
        <v/>
      </c>
      <c r="AB1208" s="94" t="str">
        <f t="shared" si="19"/>
        <v/>
      </c>
      <c r="AC1208" s="75"/>
      <c r="AD1208" s="42"/>
      <c r="AE1208" s="43"/>
      <c r="AF1208" s="44"/>
      <c r="AG1208" s="134" t="s">
        <v>21</v>
      </c>
      <c r="AH1208" s="134" t="s">
        <v>21</v>
      </c>
      <c r="AI1208" s="134" t="s">
        <v>21</v>
      </c>
      <c r="AJ1208" s="134" t="s">
        <v>5302</v>
      </c>
      <c r="AK1208" s="134" t="s">
        <v>21</v>
      </c>
      <c r="AL1208" s="134" t="s">
        <v>1746</v>
      </c>
      <c r="AM1208" s="134" t="b">
        <f>IF(AND(Table3[[#This Row],[Column68]]=TRUE,COUNTBLANK(Table3[[#This Row],[Date 1]:[Date 8]])=8),TRUE,FALSE)</f>
        <v>0</v>
      </c>
      <c r="AN1208" s="134" t="b">
        <f>COUNTIF(Table3[[#This Row],[512]:[51]],"yes")&gt;0</f>
        <v>0</v>
      </c>
      <c r="AO1208" s="45" t="str">
        <f>IF(Table3[[#This Row],[512]]="yes",Table3[[#This Row],[Column1]],"")</f>
        <v/>
      </c>
      <c r="AP1208" s="45" t="str">
        <f>IF(Table3[[#This Row],[250]]="yes",Table3[[#This Row],[Column1.5]],"")</f>
        <v/>
      </c>
      <c r="AQ1208" s="45" t="str">
        <f>IF(Table3[[#This Row],[288]]="yes",Table3[[#This Row],[Column2]],"")</f>
        <v/>
      </c>
      <c r="AR1208" s="45" t="str">
        <f>IF(Table3[[#This Row],[144]]="yes",Table3[[#This Row],[Column3]],"")</f>
        <v/>
      </c>
      <c r="AS1208" s="45" t="str">
        <f>IF(Table3[[#This Row],[26]]="yes",Table3[[#This Row],[Column4]],"")</f>
        <v/>
      </c>
      <c r="AT1208" s="45" t="str">
        <f>IF(Table3[[#This Row],[51]]="yes",Table3[[#This Row],[Column5]],"")</f>
        <v/>
      </c>
      <c r="AU1208" s="29" t="str">
        <f>IF(COUNTBLANK(Table3[[#This Row],[Date 1]:[Date 8]])=7,IF(Table3[[#This Row],[Column9]]&lt;&gt;"",IF(SUM(L1208:S1208)&lt;&gt;0,Table3[[#This Row],[Column9]],""),""),(SUBSTITUTE(TRIM(SUBSTITUTE(AO1208&amp;","&amp;AP1208&amp;","&amp;AQ1208&amp;","&amp;AR1208&amp;","&amp;AS1208&amp;","&amp;AT1208&amp;",",","," "))," ",", ")))</f>
        <v/>
      </c>
      <c r="AV1208" s="35" t="str">
        <f>IF(COUNTBLANK(L1208:AC1208)&lt;&gt;13,IF(Table3[[#This Row],[Comments]]="Please order in multiples of 20. Minimum order of 100.",IF(COUNTBLANK(Table3[[#This Row],[Date 1]:[Order]])=12,"",1),1),IF(OR(F1208="yes",G1208="yes",H1208="yes",I1208="yes",J1208="yes",K1208="yes"="yes"),1,""))</f>
        <v/>
      </c>
    </row>
    <row r="1209" spans="2:48" ht="36" thickBot="1" x14ac:dyDescent="0.4">
      <c r="B1209" s="164">
        <v>3260</v>
      </c>
      <c r="C1209" s="16" t="s">
        <v>3370</v>
      </c>
      <c r="D1209" s="32" t="s">
        <v>3468</v>
      </c>
      <c r="E1209" s="118"/>
      <c r="F1209" s="119" t="s">
        <v>21</v>
      </c>
      <c r="G1209" s="30" t="s">
        <v>21</v>
      </c>
      <c r="H1209" s="30" t="s">
        <v>21</v>
      </c>
      <c r="I1209" s="30" t="s">
        <v>21</v>
      </c>
      <c r="J1209" s="30" t="s">
        <v>21</v>
      </c>
      <c r="K1209" s="30" t="s">
        <v>128</v>
      </c>
      <c r="L1209" s="22"/>
      <c r="M1209" s="20"/>
      <c r="N1209" s="20"/>
      <c r="O1209" s="20"/>
      <c r="P1209" s="20"/>
      <c r="Q1209" s="20"/>
      <c r="R1209" s="20"/>
      <c r="S1209" s="120"/>
      <c r="T1209" s="181" t="str">
        <f>Table3[[#This Row],[Column12]]</f>
        <v>Auto:</v>
      </c>
      <c r="U1209" s="25"/>
      <c r="V1209" s="51" t="str">
        <f>IF(Table3[[#This Row],[TagOrderMethod]]="Ratio:","plants per 1 tag",IF(Table3[[#This Row],[TagOrderMethod]]="tags included","",IF(Table3[[#This Row],[TagOrderMethod]]="Qty:","tags",IF(Table3[[#This Row],[TagOrderMethod]]="Auto:",IF(U1209&lt;&gt;"","tags","")))))</f>
        <v/>
      </c>
      <c r="W1209" s="17">
        <v>50</v>
      </c>
      <c r="X1209" s="17" t="str">
        <f>IF(ISNUMBER(SEARCH("tag",Table3[[#This Row],[Notes]])), "Yes", "No")</f>
        <v>No</v>
      </c>
      <c r="Y1209" s="17" t="str">
        <f>IF(Table3[[#This Row],[Column11]]="yes","tags included","Auto:")</f>
        <v>Auto:</v>
      </c>
      <c r="Z12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Row],[TagOrderMethod]]="Auto:",IF(U1209&gt;0,U1209,IF(COUNTBLANK(L1209:S1209)=8,"",(IF(Table3[[#This Row],[Column11]]&lt;&gt;"no",Table3[[#This Row],[Size]]*(SUM(Table3[[#This Row],[Date 1]:[Date 8]])),"")))),""))),(Table3[[#This Row],[Bundle]])),"")</f>
        <v/>
      </c>
      <c r="AB1209" s="94" t="str">
        <f t="shared" si="19"/>
        <v/>
      </c>
      <c r="AC1209" s="75"/>
      <c r="AD1209" s="42"/>
      <c r="AE1209" s="43"/>
      <c r="AF1209" s="44"/>
      <c r="AG1209" s="134" t="s">
        <v>21</v>
      </c>
      <c r="AH1209" s="134" t="s">
        <v>21</v>
      </c>
      <c r="AI1209" s="134" t="s">
        <v>21</v>
      </c>
      <c r="AJ1209" s="134" t="s">
        <v>21</v>
      </c>
      <c r="AK1209" s="134" t="s">
        <v>21</v>
      </c>
      <c r="AL1209" s="134" t="s">
        <v>1747</v>
      </c>
      <c r="AM1209" s="134" t="b">
        <f>IF(AND(Table3[[#This Row],[Column68]]=TRUE,COUNTBLANK(Table3[[#This Row],[Date 1]:[Date 8]])=8),TRUE,FALSE)</f>
        <v>0</v>
      </c>
      <c r="AN1209" s="134" t="b">
        <f>COUNTIF(Table3[[#This Row],[512]:[51]],"yes")&gt;0</f>
        <v>0</v>
      </c>
      <c r="AO1209" s="45" t="str">
        <f>IF(Table3[[#This Row],[512]]="yes",Table3[[#This Row],[Column1]],"")</f>
        <v/>
      </c>
      <c r="AP1209" s="45" t="str">
        <f>IF(Table3[[#This Row],[250]]="yes",Table3[[#This Row],[Column1.5]],"")</f>
        <v/>
      </c>
      <c r="AQ1209" s="45" t="str">
        <f>IF(Table3[[#This Row],[288]]="yes",Table3[[#This Row],[Column2]],"")</f>
        <v/>
      </c>
      <c r="AR1209" s="45" t="str">
        <f>IF(Table3[[#This Row],[144]]="yes",Table3[[#This Row],[Column3]],"")</f>
        <v/>
      </c>
      <c r="AS1209" s="45" t="str">
        <f>IF(Table3[[#This Row],[26]]="yes",Table3[[#This Row],[Column4]],"")</f>
        <v/>
      </c>
      <c r="AT1209" s="45" t="str">
        <f>IF(Table3[[#This Row],[51]]="yes",Table3[[#This Row],[Column5]],"")</f>
        <v/>
      </c>
      <c r="AU1209" s="29" t="str">
        <f>IF(COUNTBLANK(Table3[[#This Row],[Date 1]:[Date 8]])=7,IF(Table3[[#This Row],[Column9]]&lt;&gt;"",IF(SUM(L1209:S1209)&lt;&gt;0,Table3[[#This Row],[Column9]],""),""),(SUBSTITUTE(TRIM(SUBSTITUTE(AO1209&amp;","&amp;AP1209&amp;","&amp;AQ1209&amp;","&amp;AR1209&amp;","&amp;AS1209&amp;","&amp;AT1209&amp;",",","," "))," ",", ")))</f>
        <v/>
      </c>
      <c r="AV1209" s="35" t="str">
        <f>IF(COUNTBLANK(L1209:AC1209)&lt;&gt;13,IF(Table3[[#This Row],[Comments]]="Please order in multiples of 20. Minimum order of 100.",IF(COUNTBLANK(Table3[[#This Row],[Date 1]:[Order]])=12,"",1),1),IF(OR(F1209="yes",G1209="yes",H1209="yes",I1209="yes",J1209="yes",K1209="yes"="yes"),1,""))</f>
        <v/>
      </c>
    </row>
    <row r="1210" spans="2:48" ht="36" thickBot="1" x14ac:dyDescent="0.4">
      <c r="B1210" s="164">
        <v>3265</v>
      </c>
      <c r="C1210" s="16" t="s">
        <v>3370</v>
      </c>
      <c r="D1210" s="32" t="s">
        <v>3469</v>
      </c>
      <c r="E1210" s="118"/>
      <c r="F1210" s="119" t="s">
        <v>21</v>
      </c>
      <c r="G1210" s="30" t="s">
        <v>21</v>
      </c>
      <c r="H1210" s="30" t="s">
        <v>21</v>
      </c>
      <c r="I1210" s="30" t="s">
        <v>21</v>
      </c>
      <c r="J1210" s="30" t="s">
        <v>21</v>
      </c>
      <c r="K1210" s="30" t="s">
        <v>128</v>
      </c>
      <c r="L1210" s="22"/>
      <c r="M1210" s="20"/>
      <c r="N1210" s="20"/>
      <c r="O1210" s="20"/>
      <c r="P1210" s="20"/>
      <c r="Q1210" s="20"/>
      <c r="R1210" s="20"/>
      <c r="S1210" s="120"/>
      <c r="T1210" s="181" t="str">
        <f>Table3[[#This Row],[Column12]]</f>
        <v>Auto:</v>
      </c>
      <c r="U1210" s="25"/>
      <c r="V1210" s="51" t="str">
        <f>IF(Table3[[#This Row],[TagOrderMethod]]="Ratio:","plants per 1 tag",IF(Table3[[#This Row],[TagOrderMethod]]="tags included","",IF(Table3[[#This Row],[TagOrderMethod]]="Qty:","tags",IF(Table3[[#This Row],[TagOrderMethod]]="Auto:",IF(U1210&lt;&gt;"","tags","")))))</f>
        <v/>
      </c>
      <c r="W1210" s="17">
        <v>50</v>
      </c>
      <c r="X1210" s="17" t="str">
        <f>IF(ISNUMBER(SEARCH("tag",Table3[[#This Row],[Notes]])), "Yes", "No")</f>
        <v>No</v>
      </c>
      <c r="Y1210" s="17" t="str">
        <f>IF(Table3[[#This Row],[Column11]]="yes","tags included","Auto:")</f>
        <v>Auto:</v>
      </c>
      <c r="Z12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Row],[TagOrderMethod]]="Auto:",IF(U1210&gt;0,U1210,IF(COUNTBLANK(L1210:S1210)=8,"",(IF(Table3[[#This Row],[Column11]]&lt;&gt;"no",Table3[[#This Row],[Size]]*(SUM(Table3[[#This Row],[Date 1]:[Date 8]])),"")))),""))),(Table3[[#This Row],[Bundle]])),"")</f>
        <v/>
      </c>
      <c r="AB1210" s="94" t="str">
        <f t="shared" si="19"/>
        <v/>
      </c>
      <c r="AC1210" s="75"/>
      <c r="AD1210" s="42"/>
      <c r="AE1210" s="43"/>
      <c r="AF1210" s="44"/>
      <c r="AG1210" s="134" t="s">
        <v>21</v>
      </c>
      <c r="AH1210" s="134" t="s">
        <v>21</v>
      </c>
      <c r="AI1210" s="134" t="s">
        <v>21</v>
      </c>
      <c r="AJ1210" s="134" t="s">
        <v>21</v>
      </c>
      <c r="AK1210" s="134" t="s">
        <v>21</v>
      </c>
      <c r="AL1210" s="134" t="s">
        <v>1748</v>
      </c>
      <c r="AM1210" s="134" t="b">
        <f>IF(AND(Table3[[#This Row],[Column68]]=TRUE,COUNTBLANK(Table3[[#This Row],[Date 1]:[Date 8]])=8),TRUE,FALSE)</f>
        <v>0</v>
      </c>
      <c r="AN1210" s="134" t="b">
        <f>COUNTIF(Table3[[#This Row],[512]:[51]],"yes")&gt;0</f>
        <v>0</v>
      </c>
      <c r="AO1210" s="45" t="str">
        <f>IF(Table3[[#This Row],[512]]="yes",Table3[[#This Row],[Column1]],"")</f>
        <v/>
      </c>
      <c r="AP1210" s="45" t="str">
        <f>IF(Table3[[#This Row],[250]]="yes",Table3[[#This Row],[Column1.5]],"")</f>
        <v/>
      </c>
      <c r="AQ1210" s="45" t="str">
        <f>IF(Table3[[#This Row],[288]]="yes",Table3[[#This Row],[Column2]],"")</f>
        <v/>
      </c>
      <c r="AR1210" s="45" t="str">
        <f>IF(Table3[[#This Row],[144]]="yes",Table3[[#This Row],[Column3]],"")</f>
        <v/>
      </c>
      <c r="AS1210" s="45" t="str">
        <f>IF(Table3[[#This Row],[26]]="yes",Table3[[#This Row],[Column4]],"")</f>
        <v/>
      </c>
      <c r="AT1210" s="45" t="str">
        <f>IF(Table3[[#This Row],[51]]="yes",Table3[[#This Row],[Column5]],"")</f>
        <v/>
      </c>
      <c r="AU1210" s="29" t="str">
        <f>IF(COUNTBLANK(Table3[[#This Row],[Date 1]:[Date 8]])=7,IF(Table3[[#This Row],[Column9]]&lt;&gt;"",IF(SUM(L1210:S1210)&lt;&gt;0,Table3[[#This Row],[Column9]],""),""),(SUBSTITUTE(TRIM(SUBSTITUTE(AO1210&amp;","&amp;AP1210&amp;","&amp;AQ1210&amp;","&amp;AR1210&amp;","&amp;AS1210&amp;","&amp;AT1210&amp;",",","," "))," ",", ")))</f>
        <v/>
      </c>
      <c r="AV1210" s="35" t="str">
        <f>IF(COUNTBLANK(L1210:AC1210)&lt;&gt;13,IF(Table3[[#This Row],[Comments]]="Please order in multiples of 20. Minimum order of 100.",IF(COUNTBLANK(Table3[[#This Row],[Date 1]:[Order]])=12,"",1),1),IF(OR(F1210="yes",G1210="yes",H1210="yes",I1210="yes",J1210="yes",K1210="yes"="yes"),1,""))</f>
        <v/>
      </c>
    </row>
    <row r="1211" spans="2:48" ht="36" thickBot="1" x14ac:dyDescent="0.4">
      <c r="B1211" s="164">
        <v>3270</v>
      </c>
      <c r="C1211" s="16" t="s">
        <v>3370</v>
      </c>
      <c r="D1211" s="32" t="s">
        <v>3470</v>
      </c>
      <c r="E1211" s="118"/>
      <c r="F1211" s="119" t="s">
        <v>21</v>
      </c>
      <c r="G1211" s="30" t="s">
        <v>21</v>
      </c>
      <c r="H1211" s="30" t="s">
        <v>21</v>
      </c>
      <c r="I1211" s="30" t="s">
        <v>21</v>
      </c>
      <c r="J1211" s="30" t="s">
        <v>21</v>
      </c>
      <c r="K1211" s="30" t="s">
        <v>128</v>
      </c>
      <c r="L1211" s="22"/>
      <c r="M1211" s="20"/>
      <c r="N1211" s="20"/>
      <c r="O1211" s="20"/>
      <c r="P1211" s="20"/>
      <c r="Q1211" s="20"/>
      <c r="R1211" s="20"/>
      <c r="S1211" s="120"/>
      <c r="T1211" s="181" t="str">
        <f>Table3[[#This Row],[Column12]]</f>
        <v>Auto:</v>
      </c>
      <c r="U1211" s="25"/>
      <c r="V1211" s="51" t="str">
        <f>IF(Table3[[#This Row],[TagOrderMethod]]="Ratio:","plants per 1 tag",IF(Table3[[#This Row],[TagOrderMethod]]="tags included","",IF(Table3[[#This Row],[TagOrderMethod]]="Qty:","tags",IF(Table3[[#This Row],[TagOrderMethod]]="Auto:",IF(U1211&lt;&gt;"","tags","")))))</f>
        <v/>
      </c>
      <c r="W1211" s="17">
        <v>50</v>
      </c>
      <c r="X1211" s="17" t="str">
        <f>IF(ISNUMBER(SEARCH("tag",Table3[[#This Row],[Notes]])), "Yes", "No")</f>
        <v>No</v>
      </c>
      <c r="Y1211" s="17" t="str">
        <f>IF(Table3[[#This Row],[Column11]]="yes","tags included","Auto:")</f>
        <v>Auto:</v>
      </c>
      <c r="Z12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Row],[TagOrderMethod]]="Auto:",IF(U1211&gt;0,U1211,IF(COUNTBLANK(L1211:S1211)=8,"",(IF(Table3[[#This Row],[Column11]]&lt;&gt;"no",Table3[[#This Row],[Size]]*(SUM(Table3[[#This Row],[Date 1]:[Date 8]])),"")))),""))),(Table3[[#This Row],[Bundle]])),"")</f>
        <v/>
      </c>
      <c r="AB1211" s="94" t="str">
        <f t="shared" si="19"/>
        <v/>
      </c>
      <c r="AC1211" s="75"/>
      <c r="AD1211" s="42"/>
      <c r="AE1211" s="43"/>
      <c r="AF1211" s="44"/>
      <c r="AG1211" s="134" t="s">
        <v>21</v>
      </c>
      <c r="AH1211" s="134" t="s">
        <v>21</v>
      </c>
      <c r="AI1211" s="134" t="s">
        <v>21</v>
      </c>
      <c r="AJ1211" s="134" t="s">
        <v>21</v>
      </c>
      <c r="AK1211" s="134" t="s">
        <v>21</v>
      </c>
      <c r="AL1211" s="134" t="s">
        <v>2146</v>
      </c>
      <c r="AM1211" s="134" t="b">
        <f>IF(AND(Table3[[#This Row],[Column68]]=TRUE,COUNTBLANK(Table3[[#This Row],[Date 1]:[Date 8]])=8),TRUE,FALSE)</f>
        <v>0</v>
      </c>
      <c r="AN1211" s="134" t="b">
        <f>COUNTIF(Table3[[#This Row],[512]:[51]],"yes")&gt;0</f>
        <v>0</v>
      </c>
      <c r="AO1211" s="45" t="str">
        <f>IF(Table3[[#This Row],[512]]="yes",Table3[[#This Row],[Column1]],"")</f>
        <v/>
      </c>
      <c r="AP1211" s="45" t="str">
        <f>IF(Table3[[#This Row],[250]]="yes",Table3[[#This Row],[Column1.5]],"")</f>
        <v/>
      </c>
      <c r="AQ1211" s="45" t="str">
        <f>IF(Table3[[#This Row],[288]]="yes",Table3[[#This Row],[Column2]],"")</f>
        <v/>
      </c>
      <c r="AR1211" s="45" t="str">
        <f>IF(Table3[[#This Row],[144]]="yes",Table3[[#This Row],[Column3]],"")</f>
        <v/>
      </c>
      <c r="AS1211" s="45" t="str">
        <f>IF(Table3[[#This Row],[26]]="yes",Table3[[#This Row],[Column4]],"")</f>
        <v/>
      </c>
      <c r="AT1211" s="45" t="str">
        <f>IF(Table3[[#This Row],[51]]="yes",Table3[[#This Row],[Column5]],"")</f>
        <v/>
      </c>
      <c r="AU1211" s="29" t="str">
        <f>IF(COUNTBLANK(Table3[[#This Row],[Date 1]:[Date 8]])=7,IF(Table3[[#This Row],[Column9]]&lt;&gt;"",IF(SUM(L1211:S1211)&lt;&gt;0,Table3[[#This Row],[Column9]],""),""),(SUBSTITUTE(TRIM(SUBSTITUTE(AO1211&amp;","&amp;AP1211&amp;","&amp;AQ1211&amp;","&amp;AR1211&amp;","&amp;AS1211&amp;","&amp;AT1211&amp;",",","," "))," ",", ")))</f>
        <v/>
      </c>
      <c r="AV1211" s="35" t="str">
        <f>IF(COUNTBLANK(L1211:AC1211)&lt;&gt;13,IF(Table3[[#This Row],[Comments]]="Please order in multiples of 20. Minimum order of 100.",IF(COUNTBLANK(Table3[[#This Row],[Date 1]:[Order]])=12,"",1),1),IF(OR(F1211="yes",G1211="yes",H1211="yes",I1211="yes",J1211="yes",K1211="yes"="yes"),1,""))</f>
        <v/>
      </c>
    </row>
    <row r="1212" spans="2:48" ht="36" thickBot="1" x14ac:dyDescent="0.4">
      <c r="B1212" s="164">
        <v>3275</v>
      </c>
      <c r="C1212" s="16" t="s">
        <v>3370</v>
      </c>
      <c r="D1212" s="32" t="s">
        <v>1674</v>
      </c>
      <c r="E1212" s="118"/>
      <c r="F1212" s="119" t="s">
        <v>21</v>
      </c>
      <c r="G1212" s="30" t="s">
        <v>21</v>
      </c>
      <c r="H1212" s="30" t="s">
        <v>21</v>
      </c>
      <c r="I1212" s="30" t="s">
        <v>21</v>
      </c>
      <c r="J1212" s="30" t="s">
        <v>21</v>
      </c>
      <c r="K1212" s="30" t="s">
        <v>128</v>
      </c>
      <c r="L1212" s="22"/>
      <c r="M1212" s="20"/>
      <c r="N1212" s="20"/>
      <c r="O1212" s="20"/>
      <c r="P1212" s="20"/>
      <c r="Q1212" s="20"/>
      <c r="R1212" s="20"/>
      <c r="S1212" s="120"/>
      <c r="T1212" s="181" t="str">
        <f>Table3[[#This Row],[Column12]]</f>
        <v>Auto:</v>
      </c>
      <c r="U1212" s="25"/>
      <c r="V1212" s="51" t="str">
        <f>IF(Table3[[#This Row],[TagOrderMethod]]="Ratio:","plants per 1 tag",IF(Table3[[#This Row],[TagOrderMethod]]="tags included","",IF(Table3[[#This Row],[TagOrderMethod]]="Qty:","tags",IF(Table3[[#This Row],[TagOrderMethod]]="Auto:",IF(U1212&lt;&gt;"","tags","")))))</f>
        <v/>
      </c>
      <c r="W1212" s="17">
        <v>50</v>
      </c>
      <c r="X1212" s="17" t="str">
        <f>IF(ISNUMBER(SEARCH("tag",Table3[[#This Row],[Notes]])), "Yes", "No")</f>
        <v>No</v>
      </c>
      <c r="Y1212" s="17" t="str">
        <f>IF(Table3[[#This Row],[Column11]]="yes","tags included","Auto:")</f>
        <v>Auto:</v>
      </c>
      <c r="Z12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Row],[TagOrderMethod]]="Auto:",IF(U1212&gt;0,U1212,IF(COUNTBLANK(L1212:S1212)=8,"",(IF(Table3[[#This Row],[Column11]]&lt;&gt;"no",Table3[[#This Row],[Size]]*(SUM(Table3[[#This Row],[Date 1]:[Date 8]])),"")))),""))),(Table3[[#This Row],[Bundle]])),"")</f>
        <v/>
      </c>
      <c r="AB1212" s="94" t="str">
        <f t="shared" si="19"/>
        <v/>
      </c>
      <c r="AC1212" s="75"/>
      <c r="AD1212" s="42"/>
      <c r="AE1212" s="43"/>
      <c r="AF1212" s="44"/>
      <c r="AG1212" s="134" t="s">
        <v>21</v>
      </c>
      <c r="AH1212" s="134" t="s">
        <v>21</v>
      </c>
      <c r="AI1212" s="134" t="s">
        <v>21</v>
      </c>
      <c r="AJ1212" s="134" t="s">
        <v>21</v>
      </c>
      <c r="AK1212" s="134" t="s">
        <v>21</v>
      </c>
      <c r="AL1212" s="134" t="s">
        <v>2147</v>
      </c>
      <c r="AM1212" s="134" t="b">
        <f>IF(AND(Table3[[#This Row],[Column68]]=TRUE,COUNTBLANK(Table3[[#This Row],[Date 1]:[Date 8]])=8),TRUE,FALSE)</f>
        <v>0</v>
      </c>
      <c r="AN1212" s="134" t="b">
        <f>COUNTIF(Table3[[#This Row],[512]:[51]],"yes")&gt;0</f>
        <v>0</v>
      </c>
      <c r="AO1212" s="45" t="str">
        <f>IF(Table3[[#This Row],[512]]="yes",Table3[[#This Row],[Column1]],"")</f>
        <v/>
      </c>
      <c r="AP1212" s="45" t="str">
        <f>IF(Table3[[#This Row],[250]]="yes",Table3[[#This Row],[Column1.5]],"")</f>
        <v/>
      </c>
      <c r="AQ1212" s="45" t="str">
        <f>IF(Table3[[#This Row],[288]]="yes",Table3[[#This Row],[Column2]],"")</f>
        <v/>
      </c>
      <c r="AR1212" s="45" t="str">
        <f>IF(Table3[[#This Row],[144]]="yes",Table3[[#This Row],[Column3]],"")</f>
        <v/>
      </c>
      <c r="AS1212" s="45" t="str">
        <f>IF(Table3[[#This Row],[26]]="yes",Table3[[#This Row],[Column4]],"")</f>
        <v/>
      </c>
      <c r="AT1212" s="45" t="str">
        <f>IF(Table3[[#This Row],[51]]="yes",Table3[[#This Row],[Column5]],"")</f>
        <v/>
      </c>
      <c r="AU1212" s="29" t="str">
        <f>IF(COUNTBLANK(Table3[[#This Row],[Date 1]:[Date 8]])=7,IF(Table3[[#This Row],[Column9]]&lt;&gt;"",IF(SUM(L1212:S1212)&lt;&gt;0,Table3[[#This Row],[Column9]],""),""),(SUBSTITUTE(TRIM(SUBSTITUTE(AO1212&amp;","&amp;AP1212&amp;","&amp;AQ1212&amp;","&amp;AR1212&amp;","&amp;AS1212&amp;","&amp;AT1212&amp;",",","," "))," ",", ")))</f>
        <v/>
      </c>
      <c r="AV1212" s="35" t="str">
        <f>IF(COUNTBLANK(L1212:AC1212)&lt;&gt;13,IF(Table3[[#This Row],[Comments]]="Please order in multiples of 20. Minimum order of 100.",IF(COUNTBLANK(Table3[[#This Row],[Date 1]:[Order]])=12,"",1),1),IF(OR(F1212="yes",G1212="yes",H1212="yes",I1212="yes",J1212="yes",K1212="yes"="yes"),1,""))</f>
        <v/>
      </c>
    </row>
    <row r="1213" spans="2:48" ht="36" thickBot="1" x14ac:dyDescent="0.4">
      <c r="B1213" s="164">
        <v>3280</v>
      </c>
      <c r="C1213" s="16" t="s">
        <v>3370</v>
      </c>
      <c r="D1213" s="32" t="s">
        <v>1675</v>
      </c>
      <c r="E1213" s="118"/>
      <c r="F1213" s="119" t="s">
        <v>21</v>
      </c>
      <c r="G1213" s="30" t="s">
        <v>21</v>
      </c>
      <c r="H1213" s="30" t="s">
        <v>21</v>
      </c>
      <c r="I1213" s="30" t="s">
        <v>21</v>
      </c>
      <c r="J1213" s="30" t="s">
        <v>21</v>
      </c>
      <c r="K1213" s="30" t="s">
        <v>128</v>
      </c>
      <c r="L1213" s="22"/>
      <c r="M1213" s="20"/>
      <c r="N1213" s="20"/>
      <c r="O1213" s="20"/>
      <c r="P1213" s="20"/>
      <c r="Q1213" s="20"/>
      <c r="R1213" s="20"/>
      <c r="S1213" s="120"/>
      <c r="T1213" s="181" t="str">
        <f>Table3[[#This Row],[Column12]]</f>
        <v>Auto:</v>
      </c>
      <c r="U1213" s="25"/>
      <c r="V1213" s="51" t="str">
        <f>IF(Table3[[#This Row],[TagOrderMethod]]="Ratio:","plants per 1 tag",IF(Table3[[#This Row],[TagOrderMethod]]="tags included","",IF(Table3[[#This Row],[TagOrderMethod]]="Qty:","tags",IF(Table3[[#This Row],[TagOrderMethod]]="Auto:",IF(U1213&lt;&gt;"","tags","")))))</f>
        <v/>
      </c>
      <c r="W1213" s="17">
        <v>50</v>
      </c>
      <c r="X1213" s="17" t="str">
        <f>IF(ISNUMBER(SEARCH("tag",Table3[[#This Row],[Notes]])), "Yes", "No")</f>
        <v>No</v>
      </c>
      <c r="Y1213" s="17" t="str">
        <f>IF(Table3[[#This Row],[Column11]]="yes","tags included","Auto:")</f>
        <v>Auto:</v>
      </c>
      <c r="Z12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Row],[TagOrderMethod]]="Auto:",IF(U1213&gt;0,U1213,IF(COUNTBLANK(L1213:S1213)=8,"",(IF(Table3[[#This Row],[Column11]]&lt;&gt;"no",Table3[[#This Row],[Size]]*(SUM(Table3[[#This Row],[Date 1]:[Date 8]])),"")))),""))),(Table3[[#This Row],[Bundle]])),"")</f>
        <v/>
      </c>
      <c r="AB1213" s="94" t="str">
        <f t="shared" si="19"/>
        <v/>
      </c>
      <c r="AC1213" s="75"/>
      <c r="AD1213" s="42"/>
      <c r="AE1213" s="43"/>
      <c r="AF1213" s="44"/>
      <c r="AG1213" s="134" t="s">
        <v>21</v>
      </c>
      <c r="AH1213" s="134" t="s">
        <v>21</v>
      </c>
      <c r="AI1213" s="134" t="s">
        <v>21</v>
      </c>
      <c r="AJ1213" s="134" t="s">
        <v>21</v>
      </c>
      <c r="AK1213" s="134" t="s">
        <v>21</v>
      </c>
      <c r="AL1213" s="134" t="s">
        <v>2148</v>
      </c>
      <c r="AM1213" s="134" t="b">
        <f>IF(AND(Table3[[#This Row],[Column68]]=TRUE,COUNTBLANK(Table3[[#This Row],[Date 1]:[Date 8]])=8),TRUE,FALSE)</f>
        <v>0</v>
      </c>
      <c r="AN1213" s="134" t="b">
        <f>COUNTIF(Table3[[#This Row],[512]:[51]],"yes")&gt;0</f>
        <v>0</v>
      </c>
      <c r="AO1213" s="45" t="str">
        <f>IF(Table3[[#This Row],[512]]="yes",Table3[[#This Row],[Column1]],"")</f>
        <v/>
      </c>
      <c r="AP1213" s="45" t="str">
        <f>IF(Table3[[#This Row],[250]]="yes",Table3[[#This Row],[Column1.5]],"")</f>
        <v/>
      </c>
      <c r="AQ1213" s="45" t="str">
        <f>IF(Table3[[#This Row],[288]]="yes",Table3[[#This Row],[Column2]],"")</f>
        <v/>
      </c>
      <c r="AR1213" s="45" t="str">
        <f>IF(Table3[[#This Row],[144]]="yes",Table3[[#This Row],[Column3]],"")</f>
        <v/>
      </c>
      <c r="AS1213" s="45" t="str">
        <f>IF(Table3[[#This Row],[26]]="yes",Table3[[#This Row],[Column4]],"")</f>
        <v/>
      </c>
      <c r="AT1213" s="45" t="str">
        <f>IF(Table3[[#This Row],[51]]="yes",Table3[[#This Row],[Column5]],"")</f>
        <v/>
      </c>
      <c r="AU1213" s="29" t="str">
        <f>IF(COUNTBLANK(Table3[[#This Row],[Date 1]:[Date 8]])=7,IF(Table3[[#This Row],[Column9]]&lt;&gt;"",IF(SUM(L1213:S1213)&lt;&gt;0,Table3[[#This Row],[Column9]],""),""),(SUBSTITUTE(TRIM(SUBSTITUTE(AO1213&amp;","&amp;AP1213&amp;","&amp;AQ1213&amp;","&amp;AR1213&amp;","&amp;AS1213&amp;","&amp;AT1213&amp;",",","," "))," ",", ")))</f>
        <v/>
      </c>
      <c r="AV1213" s="35" t="str">
        <f>IF(COUNTBLANK(L1213:AC1213)&lt;&gt;13,IF(Table3[[#This Row],[Comments]]="Please order in multiples of 20. Minimum order of 100.",IF(COUNTBLANK(Table3[[#This Row],[Date 1]:[Order]])=12,"",1),1),IF(OR(F1213="yes",G1213="yes",H1213="yes",I1213="yes",J1213="yes",K1213="yes"="yes"),1,""))</f>
        <v/>
      </c>
    </row>
    <row r="1214" spans="2:48" ht="36" thickBot="1" x14ac:dyDescent="0.4">
      <c r="B1214" s="164">
        <v>3295</v>
      </c>
      <c r="C1214" s="16" t="s">
        <v>3370</v>
      </c>
      <c r="D1214" s="32" t="s">
        <v>3471</v>
      </c>
      <c r="E1214" s="118"/>
      <c r="F1214" s="119" t="s">
        <v>21</v>
      </c>
      <c r="G1214" s="30" t="s">
        <v>21</v>
      </c>
      <c r="H1214" s="30" t="s">
        <v>21</v>
      </c>
      <c r="I1214" s="30" t="s">
        <v>21</v>
      </c>
      <c r="J1214" s="30" t="s">
        <v>21</v>
      </c>
      <c r="K1214" s="30" t="s">
        <v>128</v>
      </c>
      <c r="L1214" s="22"/>
      <c r="M1214" s="20"/>
      <c r="N1214" s="20"/>
      <c r="O1214" s="20"/>
      <c r="P1214" s="20"/>
      <c r="Q1214" s="20"/>
      <c r="R1214" s="20"/>
      <c r="S1214" s="120"/>
      <c r="T1214" s="181" t="str">
        <f>Table3[[#This Row],[Column12]]</f>
        <v>Auto:</v>
      </c>
      <c r="U1214" s="25"/>
      <c r="V1214" s="51" t="str">
        <f>IF(Table3[[#This Row],[TagOrderMethod]]="Ratio:","plants per 1 tag",IF(Table3[[#This Row],[TagOrderMethod]]="tags included","",IF(Table3[[#This Row],[TagOrderMethod]]="Qty:","tags",IF(Table3[[#This Row],[TagOrderMethod]]="Auto:",IF(U1214&lt;&gt;"","tags","")))))</f>
        <v/>
      </c>
      <c r="W1214" s="17">
        <v>50</v>
      </c>
      <c r="X1214" s="17" t="str">
        <f>IF(ISNUMBER(SEARCH("tag",Table3[[#This Row],[Notes]])), "Yes", "No")</f>
        <v>No</v>
      </c>
      <c r="Y1214" s="17" t="str">
        <f>IF(Table3[[#This Row],[Column11]]="yes","tags included","Auto:")</f>
        <v>Auto:</v>
      </c>
      <c r="Z12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Row],[TagOrderMethod]]="Auto:",IF(U1214&gt;0,U1214,IF(COUNTBLANK(L1214:S1214)=8,"",(IF(Table3[[#This Row],[Column11]]&lt;&gt;"no",Table3[[#This Row],[Size]]*(SUM(Table3[[#This Row],[Date 1]:[Date 8]])),"")))),""))),(Table3[[#This Row],[Bundle]])),"")</f>
        <v/>
      </c>
      <c r="AB1214" s="94" t="str">
        <f t="shared" si="19"/>
        <v/>
      </c>
      <c r="AC1214" s="75"/>
      <c r="AD1214" s="42"/>
      <c r="AE1214" s="43"/>
      <c r="AF1214" s="44"/>
      <c r="AG1214" s="134" t="s">
        <v>21</v>
      </c>
      <c r="AH1214" s="134" t="s">
        <v>21</v>
      </c>
      <c r="AI1214" s="134" t="s">
        <v>21</v>
      </c>
      <c r="AJ1214" s="134" t="s">
        <v>21</v>
      </c>
      <c r="AK1214" s="134" t="s">
        <v>21</v>
      </c>
      <c r="AL1214" s="134" t="s">
        <v>3168</v>
      </c>
      <c r="AM1214" s="134" t="b">
        <f>IF(AND(Table3[[#This Row],[Column68]]=TRUE,COUNTBLANK(Table3[[#This Row],[Date 1]:[Date 8]])=8),TRUE,FALSE)</f>
        <v>0</v>
      </c>
      <c r="AN1214" s="134" t="b">
        <f>COUNTIF(Table3[[#This Row],[512]:[51]],"yes")&gt;0</f>
        <v>0</v>
      </c>
      <c r="AO1214" s="45" t="str">
        <f>IF(Table3[[#This Row],[512]]="yes",Table3[[#This Row],[Column1]],"")</f>
        <v/>
      </c>
      <c r="AP1214" s="45" t="str">
        <f>IF(Table3[[#This Row],[250]]="yes",Table3[[#This Row],[Column1.5]],"")</f>
        <v/>
      </c>
      <c r="AQ1214" s="45" t="str">
        <f>IF(Table3[[#This Row],[288]]="yes",Table3[[#This Row],[Column2]],"")</f>
        <v/>
      </c>
      <c r="AR1214" s="45" t="str">
        <f>IF(Table3[[#This Row],[144]]="yes",Table3[[#This Row],[Column3]],"")</f>
        <v/>
      </c>
      <c r="AS1214" s="45" t="str">
        <f>IF(Table3[[#This Row],[26]]="yes",Table3[[#This Row],[Column4]],"")</f>
        <v/>
      </c>
      <c r="AT1214" s="45" t="str">
        <f>IF(Table3[[#This Row],[51]]="yes",Table3[[#This Row],[Column5]],"")</f>
        <v/>
      </c>
      <c r="AU1214" s="29" t="str">
        <f>IF(COUNTBLANK(Table3[[#This Row],[Date 1]:[Date 8]])=7,IF(Table3[[#This Row],[Column9]]&lt;&gt;"",IF(SUM(L1214:S1214)&lt;&gt;0,Table3[[#This Row],[Column9]],""),""),(SUBSTITUTE(TRIM(SUBSTITUTE(AO1214&amp;","&amp;AP1214&amp;","&amp;AQ1214&amp;","&amp;AR1214&amp;","&amp;AS1214&amp;","&amp;AT1214&amp;",",","," "))," ",", ")))</f>
        <v/>
      </c>
      <c r="AV1214" s="35" t="str">
        <f>IF(COUNTBLANK(L1214:AC1214)&lt;&gt;13,IF(Table3[[#This Row],[Comments]]="Please order in multiples of 20. Minimum order of 100.",IF(COUNTBLANK(Table3[[#This Row],[Date 1]:[Order]])=12,"",1),1),IF(OR(F1214="yes",G1214="yes",H1214="yes",I1214="yes",J1214="yes",K1214="yes"="yes"),1,""))</f>
        <v/>
      </c>
    </row>
    <row r="1215" spans="2:48" ht="36" thickBot="1" x14ac:dyDescent="0.4">
      <c r="B1215" s="164">
        <v>3300</v>
      </c>
      <c r="C1215" s="16" t="s">
        <v>3370</v>
      </c>
      <c r="D1215" s="32" t="s">
        <v>3472</v>
      </c>
      <c r="E1215" s="118"/>
      <c r="F1215" s="119" t="s">
        <v>21</v>
      </c>
      <c r="G1215" s="30" t="s">
        <v>21</v>
      </c>
      <c r="H1215" s="30" t="s">
        <v>21</v>
      </c>
      <c r="I1215" s="30" t="s">
        <v>21</v>
      </c>
      <c r="J1215" s="30" t="s">
        <v>21</v>
      </c>
      <c r="K1215" s="30" t="s">
        <v>128</v>
      </c>
      <c r="L1215" s="22"/>
      <c r="M1215" s="20"/>
      <c r="N1215" s="20"/>
      <c r="O1215" s="20"/>
      <c r="P1215" s="20"/>
      <c r="Q1215" s="20"/>
      <c r="R1215" s="20"/>
      <c r="S1215" s="120"/>
      <c r="T1215" s="181" t="str">
        <f>Table3[[#This Row],[Column12]]</f>
        <v>Auto:</v>
      </c>
      <c r="U1215" s="25"/>
      <c r="V1215" s="51" t="str">
        <f>IF(Table3[[#This Row],[TagOrderMethod]]="Ratio:","plants per 1 tag",IF(Table3[[#This Row],[TagOrderMethod]]="tags included","",IF(Table3[[#This Row],[TagOrderMethod]]="Qty:","tags",IF(Table3[[#This Row],[TagOrderMethod]]="Auto:",IF(U1215&lt;&gt;"","tags","")))))</f>
        <v/>
      </c>
      <c r="W1215" s="17">
        <v>50</v>
      </c>
      <c r="X1215" s="17" t="str">
        <f>IF(ISNUMBER(SEARCH("tag",Table3[[#This Row],[Notes]])), "Yes", "No")</f>
        <v>No</v>
      </c>
      <c r="Y1215" s="17" t="str">
        <f>IF(Table3[[#This Row],[Column11]]="yes","tags included","Auto:")</f>
        <v>Auto:</v>
      </c>
      <c r="Z12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Row],[TagOrderMethod]]="Auto:",IF(U1215&gt;0,U1215,IF(COUNTBLANK(L1215:S1215)=8,"",(IF(Table3[[#This Row],[Column11]]&lt;&gt;"no",Table3[[#This Row],[Size]]*(SUM(Table3[[#This Row],[Date 1]:[Date 8]])),"")))),""))),(Table3[[#This Row],[Bundle]])),"")</f>
        <v/>
      </c>
      <c r="AB1215" s="94" t="str">
        <f t="shared" si="19"/>
        <v/>
      </c>
      <c r="AC1215" s="75"/>
      <c r="AD1215" s="42"/>
      <c r="AE1215" s="43"/>
      <c r="AF1215" s="44"/>
      <c r="AG1215" s="134" t="s">
        <v>21</v>
      </c>
      <c r="AH1215" s="134" t="s">
        <v>21</v>
      </c>
      <c r="AI1215" s="134" t="s">
        <v>21</v>
      </c>
      <c r="AJ1215" s="134" t="s">
        <v>21</v>
      </c>
      <c r="AK1215" s="134" t="s">
        <v>21</v>
      </c>
      <c r="AL1215" s="134" t="s">
        <v>2149</v>
      </c>
      <c r="AM1215" s="134" t="b">
        <f>IF(AND(Table3[[#This Row],[Column68]]=TRUE,COUNTBLANK(Table3[[#This Row],[Date 1]:[Date 8]])=8),TRUE,FALSE)</f>
        <v>0</v>
      </c>
      <c r="AN1215" s="134" t="b">
        <f>COUNTIF(Table3[[#This Row],[512]:[51]],"yes")&gt;0</f>
        <v>0</v>
      </c>
      <c r="AO1215" s="45" t="str">
        <f>IF(Table3[[#This Row],[512]]="yes",Table3[[#This Row],[Column1]],"")</f>
        <v/>
      </c>
      <c r="AP1215" s="45" t="str">
        <f>IF(Table3[[#This Row],[250]]="yes",Table3[[#This Row],[Column1.5]],"")</f>
        <v/>
      </c>
      <c r="AQ1215" s="45" t="str">
        <f>IF(Table3[[#This Row],[288]]="yes",Table3[[#This Row],[Column2]],"")</f>
        <v/>
      </c>
      <c r="AR1215" s="45" t="str">
        <f>IF(Table3[[#This Row],[144]]="yes",Table3[[#This Row],[Column3]],"")</f>
        <v/>
      </c>
      <c r="AS1215" s="45" t="str">
        <f>IF(Table3[[#This Row],[26]]="yes",Table3[[#This Row],[Column4]],"")</f>
        <v/>
      </c>
      <c r="AT1215" s="45" t="str">
        <f>IF(Table3[[#This Row],[51]]="yes",Table3[[#This Row],[Column5]],"")</f>
        <v/>
      </c>
      <c r="AU1215" s="29" t="str">
        <f>IF(COUNTBLANK(Table3[[#This Row],[Date 1]:[Date 8]])=7,IF(Table3[[#This Row],[Column9]]&lt;&gt;"",IF(SUM(L1215:S1215)&lt;&gt;0,Table3[[#This Row],[Column9]],""),""),(SUBSTITUTE(TRIM(SUBSTITUTE(AO1215&amp;","&amp;AP1215&amp;","&amp;AQ1215&amp;","&amp;AR1215&amp;","&amp;AS1215&amp;","&amp;AT1215&amp;",",","," "))," ",", ")))</f>
        <v/>
      </c>
      <c r="AV1215" s="35" t="str">
        <f>IF(COUNTBLANK(L1215:AC1215)&lt;&gt;13,IF(Table3[[#This Row],[Comments]]="Please order in multiples of 20. Minimum order of 100.",IF(COUNTBLANK(Table3[[#This Row],[Date 1]:[Order]])=12,"",1),1),IF(OR(F1215="yes",G1215="yes",H1215="yes",I1215="yes",J1215="yes",K1215="yes"="yes"),1,""))</f>
        <v/>
      </c>
    </row>
    <row r="1216" spans="2:48" ht="36" thickBot="1" x14ac:dyDescent="0.4">
      <c r="B1216" s="164">
        <v>3305</v>
      </c>
      <c r="C1216" s="16" t="s">
        <v>3370</v>
      </c>
      <c r="D1216" s="32" t="s">
        <v>3473</v>
      </c>
      <c r="E1216" s="118"/>
      <c r="F1216" s="119" t="s">
        <v>21</v>
      </c>
      <c r="G1216" s="30" t="s">
        <v>21</v>
      </c>
      <c r="H1216" s="30" t="s">
        <v>21</v>
      </c>
      <c r="I1216" s="30" t="s">
        <v>21</v>
      </c>
      <c r="J1216" s="30" t="s">
        <v>21</v>
      </c>
      <c r="K1216" s="30" t="s">
        <v>128</v>
      </c>
      <c r="L1216" s="22"/>
      <c r="M1216" s="20"/>
      <c r="N1216" s="20"/>
      <c r="O1216" s="20"/>
      <c r="P1216" s="20"/>
      <c r="Q1216" s="20"/>
      <c r="R1216" s="20"/>
      <c r="S1216" s="120"/>
      <c r="T1216" s="181" t="str">
        <f>Table3[[#This Row],[Column12]]</f>
        <v>Auto:</v>
      </c>
      <c r="U1216" s="25"/>
      <c r="V1216" s="51" t="str">
        <f>IF(Table3[[#This Row],[TagOrderMethod]]="Ratio:","plants per 1 tag",IF(Table3[[#This Row],[TagOrderMethod]]="tags included","",IF(Table3[[#This Row],[TagOrderMethod]]="Qty:","tags",IF(Table3[[#This Row],[TagOrderMethod]]="Auto:",IF(U1216&lt;&gt;"","tags","")))))</f>
        <v/>
      </c>
      <c r="W1216" s="17">
        <v>50</v>
      </c>
      <c r="X1216" s="17" t="str">
        <f>IF(ISNUMBER(SEARCH("tag",Table3[[#This Row],[Notes]])), "Yes", "No")</f>
        <v>No</v>
      </c>
      <c r="Y1216" s="17" t="str">
        <f>IF(Table3[[#This Row],[Column11]]="yes","tags included","Auto:")</f>
        <v>Auto:</v>
      </c>
      <c r="Z12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Row],[TagOrderMethod]]="Auto:",IF(U1216&gt;0,U1216,IF(COUNTBLANK(L1216:S1216)=8,"",(IF(Table3[[#This Row],[Column11]]&lt;&gt;"no",Table3[[#This Row],[Size]]*(SUM(Table3[[#This Row],[Date 1]:[Date 8]])),"")))),""))),(Table3[[#This Row],[Bundle]])),"")</f>
        <v/>
      </c>
      <c r="AB1216" s="94" t="str">
        <f t="shared" si="19"/>
        <v/>
      </c>
      <c r="AC1216" s="75"/>
      <c r="AD1216" s="42"/>
      <c r="AE1216" s="43"/>
      <c r="AF1216" s="44"/>
      <c r="AG1216" s="134" t="s">
        <v>21</v>
      </c>
      <c r="AH1216" s="134" t="s">
        <v>21</v>
      </c>
      <c r="AI1216" s="134" t="s">
        <v>21</v>
      </c>
      <c r="AJ1216" s="134" t="s">
        <v>21</v>
      </c>
      <c r="AK1216" s="134" t="s">
        <v>21</v>
      </c>
      <c r="AL1216" s="134" t="s">
        <v>1524</v>
      </c>
      <c r="AM1216" s="134" t="b">
        <f>IF(AND(Table3[[#This Row],[Column68]]=TRUE,COUNTBLANK(Table3[[#This Row],[Date 1]:[Date 8]])=8),TRUE,FALSE)</f>
        <v>0</v>
      </c>
      <c r="AN1216" s="134" t="b">
        <f>COUNTIF(Table3[[#This Row],[512]:[51]],"yes")&gt;0</f>
        <v>0</v>
      </c>
      <c r="AO1216" s="45" t="str">
        <f>IF(Table3[[#This Row],[512]]="yes",Table3[[#This Row],[Column1]],"")</f>
        <v/>
      </c>
      <c r="AP1216" s="45" t="str">
        <f>IF(Table3[[#This Row],[250]]="yes",Table3[[#This Row],[Column1.5]],"")</f>
        <v/>
      </c>
      <c r="AQ1216" s="45" t="str">
        <f>IF(Table3[[#This Row],[288]]="yes",Table3[[#This Row],[Column2]],"")</f>
        <v/>
      </c>
      <c r="AR1216" s="45" t="str">
        <f>IF(Table3[[#This Row],[144]]="yes",Table3[[#This Row],[Column3]],"")</f>
        <v/>
      </c>
      <c r="AS1216" s="45" t="str">
        <f>IF(Table3[[#This Row],[26]]="yes",Table3[[#This Row],[Column4]],"")</f>
        <v/>
      </c>
      <c r="AT1216" s="45" t="str">
        <f>IF(Table3[[#This Row],[51]]="yes",Table3[[#This Row],[Column5]],"")</f>
        <v/>
      </c>
      <c r="AU1216" s="29" t="str">
        <f>IF(COUNTBLANK(Table3[[#This Row],[Date 1]:[Date 8]])=7,IF(Table3[[#This Row],[Column9]]&lt;&gt;"",IF(SUM(L1216:S1216)&lt;&gt;0,Table3[[#This Row],[Column9]],""),""),(SUBSTITUTE(TRIM(SUBSTITUTE(AO1216&amp;","&amp;AP1216&amp;","&amp;AQ1216&amp;","&amp;AR1216&amp;","&amp;AS1216&amp;","&amp;AT1216&amp;",",","," "))," ",", ")))</f>
        <v/>
      </c>
      <c r="AV1216" s="35" t="str">
        <f>IF(COUNTBLANK(L1216:AC1216)&lt;&gt;13,IF(Table3[[#This Row],[Comments]]="Please order in multiples of 20. Minimum order of 100.",IF(COUNTBLANK(Table3[[#This Row],[Date 1]:[Order]])=12,"",1),1),IF(OR(F1216="yes",G1216="yes",H1216="yes",I1216="yes",J1216="yes",K1216="yes"="yes"),1,""))</f>
        <v/>
      </c>
    </row>
    <row r="1217" spans="2:48" ht="36" thickBot="1" x14ac:dyDescent="0.4">
      <c r="B1217" s="164">
        <v>3310</v>
      </c>
      <c r="C1217" s="16" t="s">
        <v>3370</v>
      </c>
      <c r="D1217" s="32" t="s">
        <v>3474</v>
      </c>
      <c r="E1217" s="118"/>
      <c r="F1217" s="119" t="s">
        <v>21</v>
      </c>
      <c r="G1217" s="30" t="s">
        <v>21</v>
      </c>
      <c r="H1217" s="30" t="s">
        <v>21</v>
      </c>
      <c r="I1217" s="30" t="s">
        <v>21</v>
      </c>
      <c r="J1217" s="30" t="s">
        <v>21</v>
      </c>
      <c r="K1217" s="30" t="s">
        <v>128</v>
      </c>
      <c r="L1217" s="22"/>
      <c r="M1217" s="20"/>
      <c r="N1217" s="20"/>
      <c r="O1217" s="20"/>
      <c r="P1217" s="20"/>
      <c r="Q1217" s="20"/>
      <c r="R1217" s="20"/>
      <c r="S1217" s="120"/>
      <c r="T1217" s="181" t="str">
        <f>Table3[[#This Row],[Column12]]</f>
        <v>Auto:</v>
      </c>
      <c r="U1217" s="25"/>
      <c r="V1217" s="51" t="str">
        <f>IF(Table3[[#This Row],[TagOrderMethod]]="Ratio:","plants per 1 tag",IF(Table3[[#This Row],[TagOrderMethod]]="tags included","",IF(Table3[[#This Row],[TagOrderMethod]]="Qty:","tags",IF(Table3[[#This Row],[TagOrderMethod]]="Auto:",IF(U1217&lt;&gt;"","tags","")))))</f>
        <v/>
      </c>
      <c r="W1217" s="17">
        <v>50</v>
      </c>
      <c r="X1217" s="17" t="str">
        <f>IF(ISNUMBER(SEARCH("tag",Table3[[#This Row],[Notes]])), "Yes", "No")</f>
        <v>No</v>
      </c>
      <c r="Y1217" s="17" t="str">
        <f>IF(Table3[[#This Row],[Column11]]="yes","tags included","Auto:")</f>
        <v>Auto:</v>
      </c>
      <c r="Z12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Row],[TagOrderMethod]]="Auto:",IF(U1217&gt;0,U1217,IF(COUNTBLANK(L1217:S1217)=8,"",(IF(Table3[[#This Row],[Column11]]&lt;&gt;"no",Table3[[#This Row],[Size]]*(SUM(Table3[[#This Row],[Date 1]:[Date 8]])),"")))),""))),(Table3[[#This Row],[Bundle]])),"")</f>
        <v/>
      </c>
      <c r="AB1217" s="94" t="str">
        <f t="shared" si="19"/>
        <v/>
      </c>
      <c r="AC1217" s="75"/>
      <c r="AD1217" s="42"/>
      <c r="AE1217" s="43"/>
      <c r="AF1217" s="44"/>
      <c r="AG1217" s="134" t="s">
        <v>21</v>
      </c>
      <c r="AH1217" s="134" t="s">
        <v>21</v>
      </c>
      <c r="AI1217" s="134" t="s">
        <v>21</v>
      </c>
      <c r="AJ1217" s="134" t="s">
        <v>21</v>
      </c>
      <c r="AK1217" s="134" t="s">
        <v>21</v>
      </c>
      <c r="AL1217" s="134" t="s">
        <v>2150</v>
      </c>
      <c r="AM1217" s="134" t="b">
        <f>IF(AND(Table3[[#This Row],[Column68]]=TRUE,COUNTBLANK(Table3[[#This Row],[Date 1]:[Date 8]])=8),TRUE,FALSE)</f>
        <v>0</v>
      </c>
      <c r="AN1217" s="134" t="b">
        <f>COUNTIF(Table3[[#This Row],[512]:[51]],"yes")&gt;0</f>
        <v>0</v>
      </c>
      <c r="AO1217" s="45" t="str">
        <f>IF(Table3[[#This Row],[512]]="yes",Table3[[#This Row],[Column1]],"")</f>
        <v/>
      </c>
      <c r="AP1217" s="45" t="str">
        <f>IF(Table3[[#This Row],[250]]="yes",Table3[[#This Row],[Column1.5]],"")</f>
        <v/>
      </c>
      <c r="AQ1217" s="45" t="str">
        <f>IF(Table3[[#This Row],[288]]="yes",Table3[[#This Row],[Column2]],"")</f>
        <v/>
      </c>
      <c r="AR1217" s="45" t="str">
        <f>IF(Table3[[#This Row],[144]]="yes",Table3[[#This Row],[Column3]],"")</f>
        <v/>
      </c>
      <c r="AS1217" s="45" t="str">
        <f>IF(Table3[[#This Row],[26]]="yes",Table3[[#This Row],[Column4]],"")</f>
        <v/>
      </c>
      <c r="AT1217" s="45" t="str">
        <f>IF(Table3[[#This Row],[51]]="yes",Table3[[#This Row],[Column5]],"")</f>
        <v/>
      </c>
      <c r="AU1217" s="29" t="str">
        <f>IF(COUNTBLANK(Table3[[#This Row],[Date 1]:[Date 8]])=7,IF(Table3[[#This Row],[Column9]]&lt;&gt;"",IF(SUM(L1217:S1217)&lt;&gt;0,Table3[[#This Row],[Column9]],""),""),(SUBSTITUTE(TRIM(SUBSTITUTE(AO1217&amp;","&amp;AP1217&amp;","&amp;AQ1217&amp;","&amp;AR1217&amp;","&amp;AS1217&amp;","&amp;AT1217&amp;",",","," "))," ",", ")))</f>
        <v/>
      </c>
      <c r="AV1217" s="35" t="str">
        <f>IF(COUNTBLANK(L1217:AC1217)&lt;&gt;13,IF(Table3[[#This Row],[Comments]]="Please order in multiples of 20. Minimum order of 100.",IF(COUNTBLANK(Table3[[#This Row],[Date 1]:[Order]])=12,"",1),1),IF(OR(F1217="yes",G1217="yes",H1217="yes",I1217="yes",J1217="yes",K1217="yes"="yes"),1,""))</f>
        <v/>
      </c>
    </row>
    <row r="1218" spans="2:48" ht="36" thickBot="1" x14ac:dyDescent="0.4">
      <c r="B1218" s="164">
        <v>3325</v>
      </c>
      <c r="C1218" s="16" t="s">
        <v>3370</v>
      </c>
      <c r="D1218" s="32" t="s">
        <v>600</v>
      </c>
      <c r="E1218" s="118"/>
      <c r="F1218" s="119" t="s">
        <v>21</v>
      </c>
      <c r="G1218" s="30" t="s">
        <v>21</v>
      </c>
      <c r="H1218" s="30" t="s">
        <v>21</v>
      </c>
      <c r="I1218" s="30" t="s">
        <v>21</v>
      </c>
      <c r="J1218" s="30" t="s">
        <v>128</v>
      </c>
      <c r="K1218" s="30" t="s">
        <v>21</v>
      </c>
      <c r="L1218" s="22"/>
      <c r="M1218" s="20"/>
      <c r="N1218" s="20"/>
      <c r="O1218" s="20"/>
      <c r="P1218" s="20"/>
      <c r="Q1218" s="20"/>
      <c r="R1218" s="20"/>
      <c r="S1218" s="120"/>
      <c r="T1218" s="181" t="str">
        <f>Table3[[#This Row],[Column12]]</f>
        <v>Auto:</v>
      </c>
      <c r="U1218" s="25"/>
      <c r="V1218" s="51" t="str">
        <f>IF(Table3[[#This Row],[TagOrderMethod]]="Ratio:","plants per 1 tag",IF(Table3[[#This Row],[TagOrderMethod]]="tags included","",IF(Table3[[#This Row],[TagOrderMethod]]="Qty:","tags",IF(Table3[[#This Row],[TagOrderMethod]]="Auto:",IF(U1218&lt;&gt;"","tags","")))))</f>
        <v/>
      </c>
      <c r="W1218" s="17">
        <v>50</v>
      </c>
      <c r="X1218" s="17" t="str">
        <f>IF(ISNUMBER(SEARCH("tag",Table3[[#This Row],[Notes]])), "Yes", "No")</f>
        <v>No</v>
      </c>
      <c r="Y1218" s="17" t="str">
        <f>IF(Table3[[#This Row],[Column11]]="yes","tags included","Auto:")</f>
        <v>Auto:</v>
      </c>
      <c r="Z12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Row],[TagOrderMethod]]="Auto:",IF(U1218&gt;0,U1218,IF(COUNTBLANK(L1218:S1218)=8,"",(IF(Table3[[#This Row],[Column11]]&lt;&gt;"no",Table3[[#This Row],[Size]]*(SUM(Table3[[#This Row],[Date 1]:[Date 8]])),"")))),""))),(Table3[[#This Row],[Bundle]])),"")</f>
        <v/>
      </c>
      <c r="AB1218" s="94" t="str">
        <f t="shared" si="19"/>
        <v/>
      </c>
      <c r="AC1218" s="75"/>
      <c r="AD1218" s="42"/>
      <c r="AE1218" s="43"/>
      <c r="AF1218" s="44"/>
      <c r="AG1218" s="134" t="s">
        <v>21</v>
      </c>
      <c r="AH1218" s="134" t="s">
        <v>21</v>
      </c>
      <c r="AI1218" s="134" t="s">
        <v>21</v>
      </c>
      <c r="AJ1218" s="134" t="s">
        <v>21</v>
      </c>
      <c r="AK1218" s="134" t="s">
        <v>244</v>
      </c>
      <c r="AL1218" s="134" t="s">
        <v>21</v>
      </c>
      <c r="AM1218" s="134" t="b">
        <f>IF(AND(Table3[[#This Row],[Column68]]=TRUE,COUNTBLANK(Table3[[#This Row],[Date 1]:[Date 8]])=8),TRUE,FALSE)</f>
        <v>0</v>
      </c>
      <c r="AN1218" s="134" t="b">
        <f>COUNTIF(Table3[[#This Row],[512]:[51]],"yes")&gt;0</f>
        <v>0</v>
      </c>
      <c r="AO1218" s="45" t="str">
        <f>IF(Table3[[#This Row],[512]]="yes",Table3[[#This Row],[Column1]],"")</f>
        <v/>
      </c>
      <c r="AP1218" s="45" t="str">
        <f>IF(Table3[[#This Row],[250]]="yes",Table3[[#This Row],[Column1.5]],"")</f>
        <v/>
      </c>
      <c r="AQ1218" s="45" t="str">
        <f>IF(Table3[[#This Row],[288]]="yes",Table3[[#This Row],[Column2]],"")</f>
        <v/>
      </c>
      <c r="AR1218" s="45" t="str">
        <f>IF(Table3[[#This Row],[144]]="yes",Table3[[#This Row],[Column3]],"")</f>
        <v/>
      </c>
      <c r="AS1218" s="45" t="str">
        <f>IF(Table3[[#This Row],[26]]="yes",Table3[[#This Row],[Column4]],"")</f>
        <v/>
      </c>
      <c r="AT1218" s="45" t="str">
        <f>IF(Table3[[#This Row],[51]]="yes",Table3[[#This Row],[Column5]],"")</f>
        <v/>
      </c>
      <c r="AU1218" s="29" t="str">
        <f>IF(COUNTBLANK(Table3[[#This Row],[Date 1]:[Date 8]])=7,IF(Table3[[#This Row],[Column9]]&lt;&gt;"",IF(SUM(L1218:S1218)&lt;&gt;0,Table3[[#This Row],[Column9]],""),""),(SUBSTITUTE(TRIM(SUBSTITUTE(AO1218&amp;","&amp;AP1218&amp;","&amp;AQ1218&amp;","&amp;AR1218&amp;","&amp;AS1218&amp;","&amp;AT1218&amp;",",","," "))," ",", ")))</f>
        <v/>
      </c>
      <c r="AV1218" s="35" t="str">
        <f>IF(COUNTBLANK(L1218:AC1218)&lt;&gt;13,IF(Table3[[#This Row],[Comments]]="Please order in multiples of 20. Minimum order of 100.",IF(COUNTBLANK(Table3[[#This Row],[Date 1]:[Order]])=12,"",1),1),IF(OR(F1218="yes",G1218="yes",H1218="yes",I1218="yes",J1218="yes",K1218="yes"="yes"),1,""))</f>
        <v/>
      </c>
    </row>
    <row r="1219" spans="2:48" ht="36" thickBot="1" x14ac:dyDescent="0.4">
      <c r="B1219" s="164">
        <v>3330</v>
      </c>
      <c r="C1219" s="16" t="s">
        <v>3370</v>
      </c>
      <c r="D1219" s="32" t="s">
        <v>601</v>
      </c>
      <c r="E1219" s="118"/>
      <c r="F1219" s="119" t="s">
        <v>21</v>
      </c>
      <c r="G1219" s="30" t="s">
        <v>21</v>
      </c>
      <c r="H1219" s="30" t="s">
        <v>21</v>
      </c>
      <c r="I1219" s="30" t="s">
        <v>21</v>
      </c>
      <c r="J1219" s="30" t="s">
        <v>128</v>
      </c>
      <c r="K1219" s="30" t="s">
        <v>21</v>
      </c>
      <c r="L1219" s="22"/>
      <c r="M1219" s="20"/>
      <c r="N1219" s="20"/>
      <c r="O1219" s="20"/>
      <c r="P1219" s="20"/>
      <c r="Q1219" s="20"/>
      <c r="R1219" s="20"/>
      <c r="S1219" s="120"/>
      <c r="T1219" s="181" t="str">
        <f>Table3[[#This Row],[Column12]]</f>
        <v>Auto:</v>
      </c>
      <c r="U1219" s="25"/>
      <c r="V1219" s="51" t="str">
        <f>IF(Table3[[#This Row],[TagOrderMethod]]="Ratio:","plants per 1 tag",IF(Table3[[#This Row],[TagOrderMethod]]="tags included","",IF(Table3[[#This Row],[TagOrderMethod]]="Qty:","tags",IF(Table3[[#This Row],[TagOrderMethod]]="Auto:",IF(U1219&lt;&gt;"","tags","")))))</f>
        <v/>
      </c>
      <c r="W1219" s="17">
        <v>50</v>
      </c>
      <c r="X1219" s="17" t="str">
        <f>IF(ISNUMBER(SEARCH("tag",Table3[[#This Row],[Notes]])), "Yes", "No")</f>
        <v>No</v>
      </c>
      <c r="Y1219" s="17" t="str">
        <f>IF(Table3[[#This Row],[Column11]]="yes","tags included","Auto:")</f>
        <v>Auto:</v>
      </c>
      <c r="Z12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Row],[TagOrderMethod]]="Auto:",IF(U1219&gt;0,U1219,IF(COUNTBLANK(L1219:S1219)=8,"",(IF(Table3[[#This Row],[Column11]]&lt;&gt;"no",Table3[[#This Row],[Size]]*(SUM(Table3[[#This Row],[Date 1]:[Date 8]])),"")))),""))),(Table3[[#This Row],[Bundle]])),"")</f>
        <v/>
      </c>
      <c r="AB1219" s="94" t="str">
        <f t="shared" ref="AB1219:AB1282" si="20">IF(SUM(L1219:S1219)&gt;0,SUM(L1219:S1219) &amp;" units","")</f>
        <v/>
      </c>
      <c r="AC1219" s="75"/>
      <c r="AD1219" s="42"/>
      <c r="AE1219" s="43"/>
      <c r="AF1219" s="44"/>
      <c r="AG1219" s="134" t="s">
        <v>21</v>
      </c>
      <c r="AH1219" s="134" t="s">
        <v>21</v>
      </c>
      <c r="AI1219" s="134" t="s">
        <v>21</v>
      </c>
      <c r="AJ1219" s="134" t="s">
        <v>21</v>
      </c>
      <c r="AK1219" s="134" t="s">
        <v>1525</v>
      </c>
      <c r="AL1219" s="134" t="s">
        <v>21</v>
      </c>
      <c r="AM1219" s="134" t="b">
        <f>IF(AND(Table3[[#This Row],[Column68]]=TRUE,COUNTBLANK(Table3[[#This Row],[Date 1]:[Date 8]])=8),TRUE,FALSE)</f>
        <v>0</v>
      </c>
      <c r="AN1219" s="134" t="b">
        <f>COUNTIF(Table3[[#This Row],[512]:[51]],"yes")&gt;0</f>
        <v>0</v>
      </c>
      <c r="AO1219" s="45" t="str">
        <f>IF(Table3[[#This Row],[512]]="yes",Table3[[#This Row],[Column1]],"")</f>
        <v/>
      </c>
      <c r="AP1219" s="45" t="str">
        <f>IF(Table3[[#This Row],[250]]="yes",Table3[[#This Row],[Column1.5]],"")</f>
        <v/>
      </c>
      <c r="AQ1219" s="45" t="str">
        <f>IF(Table3[[#This Row],[288]]="yes",Table3[[#This Row],[Column2]],"")</f>
        <v/>
      </c>
      <c r="AR1219" s="45" t="str">
        <f>IF(Table3[[#This Row],[144]]="yes",Table3[[#This Row],[Column3]],"")</f>
        <v/>
      </c>
      <c r="AS1219" s="45" t="str">
        <f>IF(Table3[[#This Row],[26]]="yes",Table3[[#This Row],[Column4]],"")</f>
        <v/>
      </c>
      <c r="AT1219" s="45" t="str">
        <f>IF(Table3[[#This Row],[51]]="yes",Table3[[#This Row],[Column5]],"")</f>
        <v/>
      </c>
      <c r="AU1219" s="29" t="str">
        <f>IF(COUNTBLANK(Table3[[#This Row],[Date 1]:[Date 8]])=7,IF(Table3[[#This Row],[Column9]]&lt;&gt;"",IF(SUM(L1219:S1219)&lt;&gt;0,Table3[[#This Row],[Column9]],""),""),(SUBSTITUTE(TRIM(SUBSTITUTE(AO1219&amp;","&amp;AP1219&amp;","&amp;AQ1219&amp;","&amp;AR1219&amp;","&amp;AS1219&amp;","&amp;AT1219&amp;",",","," "))," ",", ")))</f>
        <v/>
      </c>
      <c r="AV1219" s="35" t="str">
        <f>IF(COUNTBLANK(L1219:AC1219)&lt;&gt;13,IF(Table3[[#This Row],[Comments]]="Please order in multiples of 20. Minimum order of 100.",IF(COUNTBLANK(Table3[[#This Row],[Date 1]:[Order]])=12,"",1),1),IF(OR(F1219="yes",G1219="yes",H1219="yes",I1219="yes",J1219="yes",K1219="yes"="yes"),1,""))</f>
        <v/>
      </c>
    </row>
    <row r="1220" spans="2:48" ht="36" thickBot="1" x14ac:dyDescent="0.4">
      <c r="B1220" s="164">
        <v>3345</v>
      </c>
      <c r="C1220" s="16" t="s">
        <v>3370</v>
      </c>
      <c r="D1220" s="32" t="s">
        <v>1676</v>
      </c>
      <c r="E1220" s="118"/>
      <c r="F1220" s="119" t="s">
        <v>21</v>
      </c>
      <c r="G1220" s="30" t="s">
        <v>21</v>
      </c>
      <c r="H1220" s="30" t="s">
        <v>21</v>
      </c>
      <c r="I1220" s="30" t="s">
        <v>21</v>
      </c>
      <c r="J1220" s="30" t="s">
        <v>128</v>
      </c>
      <c r="K1220" s="30" t="s">
        <v>21</v>
      </c>
      <c r="L1220" s="22"/>
      <c r="M1220" s="20"/>
      <c r="N1220" s="20"/>
      <c r="O1220" s="20"/>
      <c r="P1220" s="20"/>
      <c r="Q1220" s="20"/>
      <c r="R1220" s="20"/>
      <c r="S1220" s="120"/>
      <c r="T1220" s="181" t="str">
        <f>Table3[[#This Row],[Column12]]</f>
        <v>Auto:</v>
      </c>
      <c r="U1220" s="25"/>
      <c r="V1220" s="51" t="str">
        <f>IF(Table3[[#This Row],[TagOrderMethod]]="Ratio:","plants per 1 tag",IF(Table3[[#This Row],[TagOrderMethod]]="tags included","",IF(Table3[[#This Row],[TagOrderMethod]]="Qty:","tags",IF(Table3[[#This Row],[TagOrderMethod]]="Auto:",IF(U1220&lt;&gt;"","tags","")))))</f>
        <v/>
      </c>
      <c r="W1220" s="17">
        <v>50</v>
      </c>
      <c r="X1220" s="17" t="str">
        <f>IF(ISNUMBER(SEARCH("tag",Table3[[#This Row],[Notes]])), "Yes", "No")</f>
        <v>No</v>
      </c>
      <c r="Y1220" s="17" t="str">
        <f>IF(Table3[[#This Row],[Column11]]="yes","tags included","Auto:")</f>
        <v>Auto:</v>
      </c>
      <c r="Z12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Row],[TagOrderMethod]]="Auto:",IF(U1220&gt;0,U1220,IF(COUNTBLANK(L1220:S1220)=8,"",(IF(Table3[[#This Row],[Column11]]&lt;&gt;"no",Table3[[#This Row],[Size]]*(SUM(Table3[[#This Row],[Date 1]:[Date 8]])),"")))),""))),(Table3[[#This Row],[Bundle]])),"")</f>
        <v/>
      </c>
      <c r="AB1220" s="94" t="str">
        <f t="shared" si="20"/>
        <v/>
      </c>
      <c r="AC1220" s="75"/>
      <c r="AD1220" s="42"/>
      <c r="AE1220" s="43"/>
      <c r="AF1220" s="44"/>
      <c r="AG1220" s="134" t="s">
        <v>21</v>
      </c>
      <c r="AH1220" s="134" t="s">
        <v>21</v>
      </c>
      <c r="AI1220" s="134" t="s">
        <v>21</v>
      </c>
      <c r="AJ1220" s="134" t="s">
        <v>21</v>
      </c>
      <c r="AK1220" s="134" t="s">
        <v>5303</v>
      </c>
      <c r="AL1220" s="134" t="s">
        <v>21</v>
      </c>
      <c r="AM1220" s="134" t="b">
        <f>IF(AND(Table3[[#This Row],[Column68]]=TRUE,COUNTBLANK(Table3[[#This Row],[Date 1]:[Date 8]])=8),TRUE,FALSE)</f>
        <v>0</v>
      </c>
      <c r="AN1220" s="134" t="b">
        <f>COUNTIF(Table3[[#This Row],[512]:[51]],"yes")&gt;0</f>
        <v>0</v>
      </c>
      <c r="AO1220" s="45" t="str">
        <f>IF(Table3[[#This Row],[512]]="yes",Table3[[#This Row],[Column1]],"")</f>
        <v/>
      </c>
      <c r="AP1220" s="45" t="str">
        <f>IF(Table3[[#This Row],[250]]="yes",Table3[[#This Row],[Column1.5]],"")</f>
        <v/>
      </c>
      <c r="AQ1220" s="45" t="str">
        <f>IF(Table3[[#This Row],[288]]="yes",Table3[[#This Row],[Column2]],"")</f>
        <v/>
      </c>
      <c r="AR1220" s="45" t="str">
        <f>IF(Table3[[#This Row],[144]]="yes",Table3[[#This Row],[Column3]],"")</f>
        <v/>
      </c>
      <c r="AS1220" s="45" t="str">
        <f>IF(Table3[[#This Row],[26]]="yes",Table3[[#This Row],[Column4]],"")</f>
        <v/>
      </c>
      <c r="AT1220" s="45" t="str">
        <f>IF(Table3[[#This Row],[51]]="yes",Table3[[#This Row],[Column5]],"")</f>
        <v/>
      </c>
      <c r="AU1220" s="29" t="str">
        <f>IF(COUNTBLANK(Table3[[#This Row],[Date 1]:[Date 8]])=7,IF(Table3[[#This Row],[Column9]]&lt;&gt;"",IF(SUM(L1220:S1220)&lt;&gt;0,Table3[[#This Row],[Column9]],""),""),(SUBSTITUTE(TRIM(SUBSTITUTE(AO1220&amp;","&amp;AP1220&amp;","&amp;AQ1220&amp;","&amp;AR1220&amp;","&amp;AS1220&amp;","&amp;AT1220&amp;",",","," "))," ",", ")))</f>
        <v/>
      </c>
      <c r="AV1220" s="35" t="str">
        <f>IF(COUNTBLANK(L1220:AC1220)&lt;&gt;13,IF(Table3[[#This Row],[Comments]]="Please order in multiples of 20. Minimum order of 100.",IF(COUNTBLANK(Table3[[#This Row],[Date 1]:[Order]])=12,"",1),1),IF(OR(F1220="yes",G1220="yes",H1220="yes",I1220="yes",J1220="yes",K1220="yes"="yes"),1,""))</f>
        <v/>
      </c>
    </row>
    <row r="1221" spans="2:48" ht="36" thickBot="1" x14ac:dyDescent="0.4">
      <c r="B1221" s="164">
        <v>3350</v>
      </c>
      <c r="C1221" s="16" t="s">
        <v>3370</v>
      </c>
      <c r="D1221" s="32" t="s">
        <v>1677</v>
      </c>
      <c r="E1221" s="118"/>
      <c r="F1221" s="119" t="s">
        <v>21</v>
      </c>
      <c r="G1221" s="30" t="s">
        <v>21</v>
      </c>
      <c r="H1221" s="30" t="s">
        <v>21</v>
      </c>
      <c r="I1221" s="30" t="s">
        <v>21</v>
      </c>
      <c r="J1221" s="30" t="s">
        <v>128</v>
      </c>
      <c r="K1221" s="30" t="s">
        <v>21</v>
      </c>
      <c r="L1221" s="22"/>
      <c r="M1221" s="20"/>
      <c r="N1221" s="20"/>
      <c r="O1221" s="20"/>
      <c r="P1221" s="20"/>
      <c r="Q1221" s="20"/>
      <c r="R1221" s="20"/>
      <c r="S1221" s="120"/>
      <c r="T1221" s="181" t="str">
        <f>Table3[[#This Row],[Column12]]</f>
        <v>Auto:</v>
      </c>
      <c r="U1221" s="25"/>
      <c r="V1221" s="51" t="str">
        <f>IF(Table3[[#This Row],[TagOrderMethod]]="Ratio:","plants per 1 tag",IF(Table3[[#This Row],[TagOrderMethod]]="tags included","",IF(Table3[[#This Row],[TagOrderMethod]]="Qty:","tags",IF(Table3[[#This Row],[TagOrderMethod]]="Auto:",IF(U1221&lt;&gt;"","tags","")))))</f>
        <v/>
      </c>
      <c r="W1221" s="17">
        <v>50</v>
      </c>
      <c r="X1221" s="17" t="str">
        <f>IF(ISNUMBER(SEARCH("tag",Table3[[#This Row],[Notes]])), "Yes", "No")</f>
        <v>No</v>
      </c>
      <c r="Y1221" s="17" t="str">
        <f>IF(Table3[[#This Row],[Column11]]="yes","tags included","Auto:")</f>
        <v>Auto:</v>
      </c>
      <c r="Z12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Row],[TagOrderMethod]]="Auto:",IF(U1221&gt;0,U1221,IF(COUNTBLANK(L1221:S1221)=8,"",(IF(Table3[[#This Row],[Column11]]&lt;&gt;"no",Table3[[#This Row],[Size]]*(SUM(Table3[[#This Row],[Date 1]:[Date 8]])),"")))),""))),(Table3[[#This Row],[Bundle]])),"")</f>
        <v/>
      </c>
      <c r="AB1221" s="94" t="str">
        <f t="shared" si="20"/>
        <v/>
      </c>
      <c r="AC1221" s="75"/>
      <c r="AD1221" s="42"/>
      <c r="AE1221" s="43"/>
      <c r="AF1221" s="44"/>
      <c r="AG1221" s="134" t="s">
        <v>21</v>
      </c>
      <c r="AH1221" s="134" t="s">
        <v>21</v>
      </c>
      <c r="AI1221" s="134" t="s">
        <v>21</v>
      </c>
      <c r="AJ1221" s="134" t="s">
        <v>21</v>
      </c>
      <c r="AK1221" s="134" t="s">
        <v>243</v>
      </c>
      <c r="AL1221" s="134" t="s">
        <v>21</v>
      </c>
      <c r="AM1221" s="134" t="b">
        <f>IF(AND(Table3[[#This Row],[Column68]]=TRUE,COUNTBLANK(Table3[[#This Row],[Date 1]:[Date 8]])=8),TRUE,FALSE)</f>
        <v>0</v>
      </c>
      <c r="AN1221" s="134" t="b">
        <f>COUNTIF(Table3[[#This Row],[512]:[51]],"yes")&gt;0</f>
        <v>0</v>
      </c>
      <c r="AO1221" s="45" t="str">
        <f>IF(Table3[[#This Row],[512]]="yes",Table3[[#This Row],[Column1]],"")</f>
        <v/>
      </c>
      <c r="AP1221" s="45" t="str">
        <f>IF(Table3[[#This Row],[250]]="yes",Table3[[#This Row],[Column1.5]],"")</f>
        <v/>
      </c>
      <c r="AQ1221" s="45" t="str">
        <f>IF(Table3[[#This Row],[288]]="yes",Table3[[#This Row],[Column2]],"")</f>
        <v/>
      </c>
      <c r="AR1221" s="45" t="str">
        <f>IF(Table3[[#This Row],[144]]="yes",Table3[[#This Row],[Column3]],"")</f>
        <v/>
      </c>
      <c r="AS1221" s="45" t="str">
        <f>IF(Table3[[#This Row],[26]]="yes",Table3[[#This Row],[Column4]],"")</f>
        <v/>
      </c>
      <c r="AT1221" s="45" t="str">
        <f>IF(Table3[[#This Row],[51]]="yes",Table3[[#This Row],[Column5]],"")</f>
        <v/>
      </c>
      <c r="AU1221" s="29" t="str">
        <f>IF(COUNTBLANK(Table3[[#This Row],[Date 1]:[Date 8]])=7,IF(Table3[[#This Row],[Column9]]&lt;&gt;"",IF(SUM(L1221:S1221)&lt;&gt;0,Table3[[#This Row],[Column9]],""),""),(SUBSTITUTE(TRIM(SUBSTITUTE(AO1221&amp;","&amp;AP1221&amp;","&amp;AQ1221&amp;","&amp;AR1221&amp;","&amp;AS1221&amp;","&amp;AT1221&amp;",",","," "))," ",", ")))</f>
        <v/>
      </c>
      <c r="AV1221" s="35" t="str">
        <f>IF(COUNTBLANK(L1221:AC1221)&lt;&gt;13,IF(Table3[[#This Row],[Comments]]="Please order in multiples of 20. Minimum order of 100.",IF(COUNTBLANK(Table3[[#This Row],[Date 1]:[Order]])=12,"",1),1),IF(OR(F1221="yes",G1221="yes",H1221="yes",I1221="yes",J1221="yes",K1221="yes"="yes"),1,""))</f>
        <v/>
      </c>
    </row>
    <row r="1222" spans="2:48" ht="36" thickBot="1" x14ac:dyDescent="0.4">
      <c r="B1222" s="164">
        <v>3355</v>
      </c>
      <c r="C1222" s="16" t="s">
        <v>3370</v>
      </c>
      <c r="D1222" s="32" t="s">
        <v>1678</v>
      </c>
      <c r="E1222" s="118"/>
      <c r="F1222" s="119" t="s">
        <v>21</v>
      </c>
      <c r="G1222" s="30" t="s">
        <v>21</v>
      </c>
      <c r="H1222" s="30" t="s">
        <v>21</v>
      </c>
      <c r="I1222" s="30" t="s">
        <v>21</v>
      </c>
      <c r="J1222" s="30" t="s">
        <v>128</v>
      </c>
      <c r="K1222" s="30" t="s">
        <v>21</v>
      </c>
      <c r="L1222" s="22"/>
      <c r="M1222" s="20"/>
      <c r="N1222" s="20"/>
      <c r="O1222" s="20"/>
      <c r="P1222" s="20"/>
      <c r="Q1222" s="20"/>
      <c r="R1222" s="20"/>
      <c r="S1222" s="120"/>
      <c r="T1222" s="181" t="str">
        <f>Table3[[#This Row],[Column12]]</f>
        <v>Auto:</v>
      </c>
      <c r="U1222" s="25"/>
      <c r="V1222" s="51" t="str">
        <f>IF(Table3[[#This Row],[TagOrderMethod]]="Ratio:","plants per 1 tag",IF(Table3[[#This Row],[TagOrderMethod]]="tags included","",IF(Table3[[#This Row],[TagOrderMethod]]="Qty:","tags",IF(Table3[[#This Row],[TagOrderMethod]]="Auto:",IF(U1222&lt;&gt;"","tags","")))))</f>
        <v/>
      </c>
      <c r="W1222" s="17">
        <v>50</v>
      </c>
      <c r="X1222" s="17" t="str">
        <f>IF(ISNUMBER(SEARCH("tag",Table3[[#This Row],[Notes]])), "Yes", "No")</f>
        <v>No</v>
      </c>
      <c r="Y1222" s="17" t="str">
        <f>IF(Table3[[#This Row],[Column11]]="yes","tags included","Auto:")</f>
        <v>Auto:</v>
      </c>
      <c r="Z12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Row],[TagOrderMethod]]="Auto:",IF(U1222&gt;0,U1222,IF(COUNTBLANK(L1222:S1222)=8,"",(IF(Table3[[#This Row],[Column11]]&lt;&gt;"no",Table3[[#This Row],[Size]]*(SUM(Table3[[#This Row],[Date 1]:[Date 8]])),"")))),""))),(Table3[[#This Row],[Bundle]])),"")</f>
        <v/>
      </c>
      <c r="AB1222" s="94" t="str">
        <f t="shared" si="20"/>
        <v/>
      </c>
      <c r="AC1222" s="75"/>
      <c r="AD1222" s="42"/>
      <c r="AE1222" s="43"/>
      <c r="AF1222" s="44"/>
      <c r="AG1222" s="134" t="s">
        <v>21</v>
      </c>
      <c r="AH1222" s="134" t="s">
        <v>21</v>
      </c>
      <c r="AI1222" s="134" t="s">
        <v>21</v>
      </c>
      <c r="AJ1222" s="134" t="s">
        <v>21</v>
      </c>
      <c r="AK1222" s="134" t="s">
        <v>242</v>
      </c>
      <c r="AL1222" s="134" t="s">
        <v>21</v>
      </c>
      <c r="AM1222" s="134" t="b">
        <f>IF(AND(Table3[[#This Row],[Column68]]=TRUE,COUNTBLANK(Table3[[#This Row],[Date 1]:[Date 8]])=8),TRUE,FALSE)</f>
        <v>0</v>
      </c>
      <c r="AN1222" s="134" t="b">
        <f>COUNTIF(Table3[[#This Row],[512]:[51]],"yes")&gt;0</f>
        <v>0</v>
      </c>
      <c r="AO1222" s="45" t="str">
        <f>IF(Table3[[#This Row],[512]]="yes",Table3[[#This Row],[Column1]],"")</f>
        <v/>
      </c>
      <c r="AP1222" s="45" t="str">
        <f>IF(Table3[[#This Row],[250]]="yes",Table3[[#This Row],[Column1.5]],"")</f>
        <v/>
      </c>
      <c r="AQ1222" s="45" t="str">
        <f>IF(Table3[[#This Row],[288]]="yes",Table3[[#This Row],[Column2]],"")</f>
        <v/>
      </c>
      <c r="AR1222" s="45" t="str">
        <f>IF(Table3[[#This Row],[144]]="yes",Table3[[#This Row],[Column3]],"")</f>
        <v/>
      </c>
      <c r="AS1222" s="45" t="str">
        <f>IF(Table3[[#This Row],[26]]="yes",Table3[[#This Row],[Column4]],"")</f>
        <v/>
      </c>
      <c r="AT1222" s="45" t="str">
        <f>IF(Table3[[#This Row],[51]]="yes",Table3[[#This Row],[Column5]],"")</f>
        <v/>
      </c>
      <c r="AU1222" s="29" t="str">
        <f>IF(COUNTBLANK(Table3[[#This Row],[Date 1]:[Date 8]])=7,IF(Table3[[#This Row],[Column9]]&lt;&gt;"",IF(SUM(L1222:S1222)&lt;&gt;0,Table3[[#This Row],[Column9]],""),""),(SUBSTITUTE(TRIM(SUBSTITUTE(AO1222&amp;","&amp;AP1222&amp;","&amp;AQ1222&amp;","&amp;AR1222&amp;","&amp;AS1222&amp;","&amp;AT1222&amp;",",","," "))," ",", ")))</f>
        <v/>
      </c>
      <c r="AV1222" s="35" t="str">
        <f>IF(COUNTBLANK(L1222:AC1222)&lt;&gt;13,IF(Table3[[#This Row],[Comments]]="Please order in multiples of 20. Minimum order of 100.",IF(COUNTBLANK(Table3[[#This Row],[Date 1]:[Order]])=12,"",1),1),IF(OR(F1222="yes",G1222="yes",H1222="yes",I1222="yes",J1222="yes",K1222="yes"="yes"),1,""))</f>
        <v/>
      </c>
    </row>
    <row r="1223" spans="2:48" ht="36" thickBot="1" x14ac:dyDescent="0.4">
      <c r="B1223" s="164">
        <v>3360</v>
      </c>
      <c r="C1223" s="16" t="s">
        <v>3370</v>
      </c>
      <c r="D1223" s="32" t="s">
        <v>1679</v>
      </c>
      <c r="E1223" s="118"/>
      <c r="F1223" s="119" t="s">
        <v>21</v>
      </c>
      <c r="G1223" s="30" t="s">
        <v>21</v>
      </c>
      <c r="H1223" s="30" t="s">
        <v>21</v>
      </c>
      <c r="I1223" s="30" t="s">
        <v>21</v>
      </c>
      <c r="J1223" s="30" t="s">
        <v>128</v>
      </c>
      <c r="K1223" s="30" t="s">
        <v>21</v>
      </c>
      <c r="L1223" s="22"/>
      <c r="M1223" s="20"/>
      <c r="N1223" s="20"/>
      <c r="O1223" s="20"/>
      <c r="P1223" s="20"/>
      <c r="Q1223" s="20"/>
      <c r="R1223" s="20"/>
      <c r="S1223" s="120"/>
      <c r="T1223" s="181" t="str">
        <f>Table3[[#This Row],[Column12]]</f>
        <v>Auto:</v>
      </c>
      <c r="U1223" s="25"/>
      <c r="V1223" s="51" t="str">
        <f>IF(Table3[[#This Row],[TagOrderMethod]]="Ratio:","plants per 1 tag",IF(Table3[[#This Row],[TagOrderMethod]]="tags included","",IF(Table3[[#This Row],[TagOrderMethod]]="Qty:","tags",IF(Table3[[#This Row],[TagOrderMethod]]="Auto:",IF(U1223&lt;&gt;"","tags","")))))</f>
        <v/>
      </c>
      <c r="W1223" s="17">
        <v>50</v>
      </c>
      <c r="X1223" s="17" t="str">
        <f>IF(ISNUMBER(SEARCH("tag",Table3[[#This Row],[Notes]])), "Yes", "No")</f>
        <v>No</v>
      </c>
      <c r="Y1223" s="17" t="str">
        <f>IF(Table3[[#This Row],[Column11]]="yes","tags included","Auto:")</f>
        <v>Auto:</v>
      </c>
      <c r="Z12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Row],[TagOrderMethod]]="Auto:",IF(U1223&gt;0,U1223,IF(COUNTBLANK(L1223:S1223)=8,"",(IF(Table3[[#This Row],[Column11]]&lt;&gt;"no",Table3[[#This Row],[Size]]*(SUM(Table3[[#This Row],[Date 1]:[Date 8]])),"")))),""))),(Table3[[#This Row],[Bundle]])),"")</f>
        <v/>
      </c>
      <c r="AB1223" s="94" t="str">
        <f t="shared" si="20"/>
        <v/>
      </c>
      <c r="AC1223" s="75"/>
      <c r="AD1223" s="42"/>
      <c r="AE1223" s="43"/>
      <c r="AF1223" s="44"/>
      <c r="AG1223" s="134" t="s">
        <v>21</v>
      </c>
      <c r="AH1223" s="134" t="s">
        <v>21</v>
      </c>
      <c r="AI1223" s="134" t="s">
        <v>21</v>
      </c>
      <c r="AJ1223" s="134" t="s">
        <v>21</v>
      </c>
      <c r="AK1223" s="134" t="s">
        <v>241</v>
      </c>
      <c r="AL1223" s="134" t="s">
        <v>21</v>
      </c>
      <c r="AM1223" s="134" t="b">
        <f>IF(AND(Table3[[#This Row],[Column68]]=TRUE,COUNTBLANK(Table3[[#This Row],[Date 1]:[Date 8]])=8),TRUE,FALSE)</f>
        <v>0</v>
      </c>
      <c r="AN1223" s="134" t="b">
        <f>COUNTIF(Table3[[#This Row],[512]:[51]],"yes")&gt;0</f>
        <v>0</v>
      </c>
      <c r="AO1223" s="45" t="str">
        <f>IF(Table3[[#This Row],[512]]="yes",Table3[[#This Row],[Column1]],"")</f>
        <v/>
      </c>
      <c r="AP1223" s="45" t="str">
        <f>IF(Table3[[#This Row],[250]]="yes",Table3[[#This Row],[Column1.5]],"")</f>
        <v/>
      </c>
      <c r="AQ1223" s="45" t="str">
        <f>IF(Table3[[#This Row],[288]]="yes",Table3[[#This Row],[Column2]],"")</f>
        <v/>
      </c>
      <c r="AR1223" s="45" t="str">
        <f>IF(Table3[[#This Row],[144]]="yes",Table3[[#This Row],[Column3]],"")</f>
        <v/>
      </c>
      <c r="AS1223" s="45" t="str">
        <f>IF(Table3[[#This Row],[26]]="yes",Table3[[#This Row],[Column4]],"")</f>
        <v/>
      </c>
      <c r="AT1223" s="45" t="str">
        <f>IF(Table3[[#This Row],[51]]="yes",Table3[[#This Row],[Column5]],"")</f>
        <v/>
      </c>
      <c r="AU1223" s="29" t="str">
        <f>IF(COUNTBLANK(Table3[[#This Row],[Date 1]:[Date 8]])=7,IF(Table3[[#This Row],[Column9]]&lt;&gt;"",IF(SUM(L1223:S1223)&lt;&gt;0,Table3[[#This Row],[Column9]],""),""),(SUBSTITUTE(TRIM(SUBSTITUTE(AO1223&amp;","&amp;AP1223&amp;","&amp;AQ1223&amp;","&amp;AR1223&amp;","&amp;AS1223&amp;","&amp;AT1223&amp;",",","," "))," ",", ")))</f>
        <v/>
      </c>
      <c r="AV1223" s="35" t="str">
        <f>IF(COUNTBLANK(L1223:AC1223)&lt;&gt;13,IF(Table3[[#This Row],[Comments]]="Please order in multiples of 20. Minimum order of 100.",IF(COUNTBLANK(Table3[[#This Row],[Date 1]:[Order]])=12,"",1),1),IF(OR(F1223="yes",G1223="yes",H1223="yes",I1223="yes",J1223="yes",K1223="yes"="yes"),1,""))</f>
        <v/>
      </c>
    </row>
    <row r="1224" spans="2:48" ht="36" thickBot="1" x14ac:dyDescent="0.4">
      <c r="B1224" s="164">
        <v>3365</v>
      </c>
      <c r="C1224" s="16" t="s">
        <v>3370</v>
      </c>
      <c r="D1224" s="32" t="s">
        <v>1680</v>
      </c>
      <c r="E1224" s="118"/>
      <c r="F1224" s="119" t="s">
        <v>21</v>
      </c>
      <c r="G1224" s="30" t="s">
        <v>21</v>
      </c>
      <c r="H1224" s="30" t="s">
        <v>21</v>
      </c>
      <c r="I1224" s="30" t="s">
        <v>21</v>
      </c>
      <c r="J1224" s="30" t="s">
        <v>128</v>
      </c>
      <c r="K1224" s="30" t="s">
        <v>21</v>
      </c>
      <c r="L1224" s="22"/>
      <c r="M1224" s="20"/>
      <c r="N1224" s="20"/>
      <c r="O1224" s="20"/>
      <c r="P1224" s="20"/>
      <c r="Q1224" s="20"/>
      <c r="R1224" s="20"/>
      <c r="S1224" s="120"/>
      <c r="T1224" s="181" t="str">
        <f>Table3[[#This Row],[Column12]]</f>
        <v>Auto:</v>
      </c>
      <c r="U1224" s="25"/>
      <c r="V1224" s="51" t="str">
        <f>IF(Table3[[#This Row],[TagOrderMethod]]="Ratio:","plants per 1 tag",IF(Table3[[#This Row],[TagOrderMethod]]="tags included","",IF(Table3[[#This Row],[TagOrderMethod]]="Qty:","tags",IF(Table3[[#This Row],[TagOrderMethod]]="Auto:",IF(U1224&lt;&gt;"","tags","")))))</f>
        <v/>
      </c>
      <c r="W1224" s="17">
        <v>50</v>
      </c>
      <c r="X1224" s="17" t="str">
        <f>IF(ISNUMBER(SEARCH("tag",Table3[[#This Row],[Notes]])), "Yes", "No")</f>
        <v>No</v>
      </c>
      <c r="Y1224" s="17" t="str">
        <f>IF(Table3[[#This Row],[Column11]]="yes","tags included","Auto:")</f>
        <v>Auto:</v>
      </c>
      <c r="Z12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Row],[TagOrderMethod]]="Auto:",IF(U1224&gt;0,U1224,IF(COUNTBLANK(L1224:S1224)=8,"",(IF(Table3[[#This Row],[Column11]]&lt;&gt;"no",Table3[[#This Row],[Size]]*(SUM(Table3[[#This Row],[Date 1]:[Date 8]])),"")))),""))),(Table3[[#This Row],[Bundle]])),"")</f>
        <v/>
      </c>
      <c r="AB1224" s="94" t="str">
        <f t="shared" si="20"/>
        <v/>
      </c>
      <c r="AC1224" s="75"/>
      <c r="AD1224" s="42"/>
      <c r="AE1224" s="43"/>
      <c r="AF1224" s="44"/>
      <c r="AG1224" s="134" t="s">
        <v>21</v>
      </c>
      <c r="AH1224" s="134" t="s">
        <v>21</v>
      </c>
      <c r="AI1224" s="134" t="s">
        <v>21</v>
      </c>
      <c r="AJ1224" s="134" t="s">
        <v>21</v>
      </c>
      <c r="AK1224" s="134" t="s">
        <v>240</v>
      </c>
      <c r="AL1224" s="134" t="s">
        <v>21</v>
      </c>
      <c r="AM1224" s="134" t="b">
        <f>IF(AND(Table3[[#This Row],[Column68]]=TRUE,COUNTBLANK(Table3[[#This Row],[Date 1]:[Date 8]])=8),TRUE,FALSE)</f>
        <v>0</v>
      </c>
      <c r="AN1224" s="134" t="b">
        <f>COUNTIF(Table3[[#This Row],[512]:[51]],"yes")&gt;0</f>
        <v>0</v>
      </c>
      <c r="AO1224" s="45" t="str">
        <f>IF(Table3[[#This Row],[512]]="yes",Table3[[#This Row],[Column1]],"")</f>
        <v/>
      </c>
      <c r="AP1224" s="45" t="str">
        <f>IF(Table3[[#This Row],[250]]="yes",Table3[[#This Row],[Column1.5]],"")</f>
        <v/>
      </c>
      <c r="AQ1224" s="45" t="str">
        <f>IF(Table3[[#This Row],[288]]="yes",Table3[[#This Row],[Column2]],"")</f>
        <v/>
      </c>
      <c r="AR1224" s="45" t="str">
        <f>IF(Table3[[#This Row],[144]]="yes",Table3[[#This Row],[Column3]],"")</f>
        <v/>
      </c>
      <c r="AS1224" s="45" t="str">
        <f>IF(Table3[[#This Row],[26]]="yes",Table3[[#This Row],[Column4]],"")</f>
        <v/>
      </c>
      <c r="AT1224" s="45" t="str">
        <f>IF(Table3[[#This Row],[51]]="yes",Table3[[#This Row],[Column5]],"")</f>
        <v/>
      </c>
      <c r="AU1224" s="29" t="str">
        <f>IF(COUNTBLANK(Table3[[#This Row],[Date 1]:[Date 8]])=7,IF(Table3[[#This Row],[Column9]]&lt;&gt;"",IF(SUM(L1224:S1224)&lt;&gt;0,Table3[[#This Row],[Column9]],""),""),(SUBSTITUTE(TRIM(SUBSTITUTE(AO1224&amp;","&amp;AP1224&amp;","&amp;AQ1224&amp;","&amp;AR1224&amp;","&amp;AS1224&amp;","&amp;AT1224&amp;",",","," "))," ",", ")))</f>
        <v/>
      </c>
      <c r="AV1224" s="35" t="str">
        <f>IF(COUNTBLANK(L1224:AC1224)&lt;&gt;13,IF(Table3[[#This Row],[Comments]]="Please order in multiples of 20. Minimum order of 100.",IF(COUNTBLANK(Table3[[#This Row],[Date 1]:[Order]])=12,"",1),1),IF(OR(F1224="yes",G1224="yes",H1224="yes",I1224="yes",J1224="yes",K1224="yes"="yes"),1,""))</f>
        <v/>
      </c>
    </row>
    <row r="1225" spans="2:48" ht="36" thickBot="1" x14ac:dyDescent="0.4">
      <c r="B1225" s="164">
        <v>3370</v>
      </c>
      <c r="C1225" s="16" t="s">
        <v>3370</v>
      </c>
      <c r="D1225" s="32" t="s">
        <v>1681</v>
      </c>
      <c r="E1225" s="118"/>
      <c r="F1225" s="119" t="s">
        <v>21</v>
      </c>
      <c r="G1225" s="30" t="s">
        <v>21</v>
      </c>
      <c r="H1225" s="30" t="s">
        <v>21</v>
      </c>
      <c r="I1225" s="30" t="s">
        <v>21</v>
      </c>
      <c r="J1225" s="30" t="s">
        <v>128</v>
      </c>
      <c r="K1225" s="30" t="s">
        <v>21</v>
      </c>
      <c r="L1225" s="22"/>
      <c r="M1225" s="20"/>
      <c r="N1225" s="20"/>
      <c r="O1225" s="20"/>
      <c r="P1225" s="20"/>
      <c r="Q1225" s="20"/>
      <c r="R1225" s="20"/>
      <c r="S1225" s="120"/>
      <c r="T1225" s="181" t="str">
        <f>Table3[[#This Row],[Column12]]</f>
        <v>Auto:</v>
      </c>
      <c r="U1225" s="25"/>
      <c r="V1225" s="51" t="str">
        <f>IF(Table3[[#This Row],[TagOrderMethod]]="Ratio:","plants per 1 tag",IF(Table3[[#This Row],[TagOrderMethod]]="tags included","",IF(Table3[[#This Row],[TagOrderMethod]]="Qty:","tags",IF(Table3[[#This Row],[TagOrderMethod]]="Auto:",IF(U1225&lt;&gt;"","tags","")))))</f>
        <v/>
      </c>
      <c r="W1225" s="17">
        <v>50</v>
      </c>
      <c r="X1225" s="17" t="str">
        <f>IF(ISNUMBER(SEARCH("tag",Table3[[#This Row],[Notes]])), "Yes", "No")</f>
        <v>No</v>
      </c>
      <c r="Y1225" s="17" t="str">
        <f>IF(Table3[[#This Row],[Column11]]="yes","tags included","Auto:")</f>
        <v>Auto:</v>
      </c>
      <c r="Z12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Row],[TagOrderMethod]]="Auto:",IF(U1225&gt;0,U1225,IF(COUNTBLANK(L1225:S1225)=8,"",(IF(Table3[[#This Row],[Column11]]&lt;&gt;"no",Table3[[#This Row],[Size]]*(SUM(Table3[[#This Row],[Date 1]:[Date 8]])),"")))),""))),(Table3[[#This Row],[Bundle]])),"")</f>
        <v/>
      </c>
      <c r="AB1225" s="94" t="str">
        <f t="shared" si="20"/>
        <v/>
      </c>
      <c r="AC1225" s="75"/>
      <c r="AD1225" s="42"/>
      <c r="AE1225" s="43"/>
      <c r="AF1225" s="44"/>
      <c r="AG1225" s="134" t="s">
        <v>21</v>
      </c>
      <c r="AH1225" s="134" t="s">
        <v>21</v>
      </c>
      <c r="AI1225" s="134" t="s">
        <v>21</v>
      </c>
      <c r="AJ1225" s="134" t="s">
        <v>21</v>
      </c>
      <c r="AK1225" s="134" t="s">
        <v>1749</v>
      </c>
      <c r="AL1225" s="134" t="s">
        <v>21</v>
      </c>
      <c r="AM1225" s="134" t="b">
        <f>IF(AND(Table3[[#This Row],[Column68]]=TRUE,COUNTBLANK(Table3[[#This Row],[Date 1]:[Date 8]])=8),TRUE,FALSE)</f>
        <v>0</v>
      </c>
      <c r="AN1225" s="134" t="b">
        <f>COUNTIF(Table3[[#This Row],[512]:[51]],"yes")&gt;0</f>
        <v>0</v>
      </c>
      <c r="AO1225" s="45" t="str">
        <f>IF(Table3[[#This Row],[512]]="yes",Table3[[#This Row],[Column1]],"")</f>
        <v/>
      </c>
      <c r="AP1225" s="45" t="str">
        <f>IF(Table3[[#This Row],[250]]="yes",Table3[[#This Row],[Column1.5]],"")</f>
        <v/>
      </c>
      <c r="AQ1225" s="45" t="str">
        <f>IF(Table3[[#This Row],[288]]="yes",Table3[[#This Row],[Column2]],"")</f>
        <v/>
      </c>
      <c r="AR1225" s="45" t="str">
        <f>IF(Table3[[#This Row],[144]]="yes",Table3[[#This Row],[Column3]],"")</f>
        <v/>
      </c>
      <c r="AS1225" s="45" t="str">
        <f>IF(Table3[[#This Row],[26]]="yes",Table3[[#This Row],[Column4]],"")</f>
        <v/>
      </c>
      <c r="AT1225" s="45" t="str">
        <f>IF(Table3[[#This Row],[51]]="yes",Table3[[#This Row],[Column5]],"")</f>
        <v/>
      </c>
      <c r="AU1225" s="29" t="str">
        <f>IF(COUNTBLANK(Table3[[#This Row],[Date 1]:[Date 8]])=7,IF(Table3[[#This Row],[Column9]]&lt;&gt;"",IF(SUM(L1225:S1225)&lt;&gt;0,Table3[[#This Row],[Column9]],""),""),(SUBSTITUTE(TRIM(SUBSTITUTE(AO1225&amp;","&amp;AP1225&amp;","&amp;AQ1225&amp;","&amp;AR1225&amp;","&amp;AS1225&amp;","&amp;AT1225&amp;",",","," "))," ",", ")))</f>
        <v/>
      </c>
      <c r="AV1225" s="35" t="str">
        <f>IF(COUNTBLANK(L1225:AC1225)&lt;&gt;13,IF(Table3[[#This Row],[Comments]]="Please order in multiples of 20. Minimum order of 100.",IF(COUNTBLANK(Table3[[#This Row],[Date 1]:[Order]])=12,"",1),1),IF(OR(F1225="yes",G1225="yes",H1225="yes",I1225="yes",J1225="yes",K1225="yes"="yes"),1,""))</f>
        <v/>
      </c>
    </row>
    <row r="1226" spans="2:48" ht="36" thickBot="1" x14ac:dyDescent="0.4">
      <c r="B1226" s="164">
        <v>3385</v>
      </c>
      <c r="C1226" s="16" t="s">
        <v>3370</v>
      </c>
      <c r="D1226" s="32" t="s">
        <v>815</v>
      </c>
      <c r="E1226" s="118"/>
      <c r="F1226" s="119" t="s">
        <v>21</v>
      </c>
      <c r="G1226" s="30" t="s">
        <v>21</v>
      </c>
      <c r="H1226" s="30" t="s">
        <v>21</v>
      </c>
      <c r="I1226" s="30" t="s">
        <v>21</v>
      </c>
      <c r="J1226" s="30" t="s">
        <v>21</v>
      </c>
      <c r="K1226" s="30" t="s">
        <v>128</v>
      </c>
      <c r="L1226" s="22"/>
      <c r="M1226" s="20"/>
      <c r="N1226" s="20"/>
      <c r="O1226" s="20"/>
      <c r="P1226" s="20"/>
      <c r="Q1226" s="20"/>
      <c r="R1226" s="20"/>
      <c r="S1226" s="120"/>
      <c r="T1226" s="181" t="str">
        <f>Table3[[#This Row],[Column12]]</f>
        <v>Auto:</v>
      </c>
      <c r="U1226" s="25"/>
      <c r="V1226" s="51" t="str">
        <f>IF(Table3[[#This Row],[TagOrderMethod]]="Ratio:","plants per 1 tag",IF(Table3[[#This Row],[TagOrderMethod]]="tags included","",IF(Table3[[#This Row],[TagOrderMethod]]="Qty:","tags",IF(Table3[[#This Row],[TagOrderMethod]]="Auto:",IF(U1226&lt;&gt;"","tags","")))))</f>
        <v/>
      </c>
      <c r="W1226" s="17">
        <v>50</v>
      </c>
      <c r="X1226" s="17" t="str">
        <f>IF(ISNUMBER(SEARCH("tag",Table3[[#This Row],[Notes]])), "Yes", "No")</f>
        <v>No</v>
      </c>
      <c r="Y1226" s="17" t="str">
        <f>IF(Table3[[#This Row],[Column11]]="yes","tags included","Auto:")</f>
        <v>Auto:</v>
      </c>
      <c r="Z12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Row],[TagOrderMethod]]="Auto:",IF(U1226&gt;0,U1226,IF(COUNTBLANK(L1226:S1226)=8,"",(IF(Table3[[#This Row],[Column11]]&lt;&gt;"no",Table3[[#This Row],[Size]]*(SUM(Table3[[#This Row],[Date 1]:[Date 8]])),"")))),""))),(Table3[[#This Row],[Bundle]])),"")</f>
        <v/>
      </c>
      <c r="AB1226" s="94" t="str">
        <f t="shared" si="20"/>
        <v/>
      </c>
      <c r="AC1226" s="75"/>
      <c r="AD1226" s="42"/>
      <c r="AE1226" s="43"/>
      <c r="AF1226" s="44"/>
      <c r="AG1226" s="134" t="s">
        <v>21</v>
      </c>
      <c r="AH1226" s="134" t="s">
        <v>21</v>
      </c>
      <c r="AI1226" s="134" t="s">
        <v>21</v>
      </c>
      <c r="AJ1226" s="134" t="s">
        <v>21</v>
      </c>
      <c r="AK1226" s="134" t="s">
        <v>21</v>
      </c>
      <c r="AL1226" s="134" t="s">
        <v>3169</v>
      </c>
      <c r="AM1226" s="134" t="b">
        <f>IF(AND(Table3[[#This Row],[Column68]]=TRUE,COUNTBLANK(Table3[[#This Row],[Date 1]:[Date 8]])=8),TRUE,FALSE)</f>
        <v>0</v>
      </c>
      <c r="AN1226" s="134" t="b">
        <f>COUNTIF(Table3[[#This Row],[512]:[51]],"yes")&gt;0</f>
        <v>0</v>
      </c>
      <c r="AO1226" s="45" t="str">
        <f>IF(Table3[[#This Row],[512]]="yes",Table3[[#This Row],[Column1]],"")</f>
        <v/>
      </c>
      <c r="AP1226" s="45" t="str">
        <f>IF(Table3[[#This Row],[250]]="yes",Table3[[#This Row],[Column1.5]],"")</f>
        <v/>
      </c>
      <c r="AQ1226" s="45" t="str">
        <f>IF(Table3[[#This Row],[288]]="yes",Table3[[#This Row],[Column2]],"")</f>
        <v/>
      </c>
      <c r="AR1226" s="45" t="str">
        <f>IF(Table3[[#This Row],[144]]="yes",Table3[[#This Row],[Column3]],"")</f>
        <v/>
      </c>
      <c r="AS1226" s="45" t="str">
        <f>IF(Table3[[#This Row],[26]]="yes",Table3[[#This Row],[Column4]],"")</f>
        <v/>
      </c>
      <c r="AT1226" s="45" t="str">
        <f>IF(Table3[[#This Row],[51]]="yes",Table3[[#This Row],[Column5]],"")</f>
        <v/>
      </c>
      <c r="AU1226" s="29" t="str">
        <f>IF(COUNTBLANK(Table3[[#This Row],[Date 1]:[Date 8]])=7,IF(Table3[[#This Row],[Column9]]&lt;&gt;"",IF(SUM(L1226:S1226)&lt;&gt;0,Table3[[#This Row],[Column9]],""),""),(SUBSTITUTE(TRIM(SUBSTITUTE(AO1226&amp;","&amp;AP1226&amp;","&amp;AQ1226&amp;","&amp;AR1226&amp;","&amp;AS1226&amp;","&amp;AT1226&amp;",",","," "))," ",", ")))</f>
        <v/>
      </c>
      <c r="AV1226" s="35" t="str">
        <f>IF(COUNTBLANK(L1226:AC1226)&lt;&gt;13,IF(Table3[[#This Row],[Comments]]="Please order in multiples of 20. Minimum order of 100.",IF(COUNTBLANK(Table3[[#This Row],[Date 1]:[Order]])=12,"",1),1),IF(OR(F1226="yes",G1226="yes",H1226="yes",I1226="yes",J1226="yes",K1226="yes"="yes"),1,""))</f>
        <v/>
      </c>
    </row>
    <row r="1227" spans="2:48" ht="36" thickBot="1" x14ac:dyDescent="0.4">
      <c r="B1227" s="164">
        <v>3400</v>
      </c>
      <c r="C1227" s="16" t="s">
        <v>3370</v>
      </c>
      <c r="D1227" s="32" t="s">
        <v>602</v>
      </c>
      <c r="E1227" s="118"/>
      <c r="F1227" s="119" t="s">
        <v>21</v>
      </c>
      <c r="G1227" s="30" t="s">
        <v>21</v>
      </c>
      <c r="H1227" s="30" t="s">
        <v>21</v>
      </c>
      <c r="I1227" s="30" t="s">
        <v>128</v>
      </c>
      <c r="J1227" s="30" t="s">
        <v>21</v>
      </c>
      <c r="K1227" s="30" t="s">
        <v>128</v>
      </c>
      <c r="L1227" s="22"/>
      <c r="M1227" s="20"/>
      <c r="N1227" s="20"/>
      <c r="O1227" s="20"/>
      <c r="P1227" s="20"/>
      <c r="Q1227" s="20"/>
      <c r="R1227" s="20"/>
      <c r="S1227" s="120"/>
      <c r="T1227" s="181" t="str">
        <f>Table3[[#This Row],[Column12]]</f>
        <v>Auto:</v>
      </c>
      <c r="U1227" s="25"/>
      <c r="V1227" s="51" t="str">
        <f>IF(Table3[[#This Row],[TagOrderMethod]]="Ratio:","plants per 1 tag",IF(Table3[[#This Row],[TagOrderMethod]]="tags included","",IF(Table3[[#This Row],[TagOrderMethod]]="Qty:","tags",IF(Table3[[#This Row],[TagOrderMethod]]="Auto:",IF(U1227&lt;&gt;"","tags","")))))</f>
        <v/>
      </c>
      <c r="W1227" s="17">
        <v>50</v>
      </c>
      <c r="X1227" s="17" t="str">
        <f>IF(ISNUMBER(SEARCH("tag",Table3[[#This Row],[Notes]])), "Yes", "No")</f>
        <v>No</v>
      </c>
      <c r="Y1227" s="17" t="str">
        <f>IF(Table3[[#This Row],[Column11]]="yes","tags included","Auto:")</f>
        <v>Auto:</v>
      </c>
      <c r="Z12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Row],[TagOrderMethod]]="Auto:",IF(U1227&gt;0,U1227,IF(COUNTBLANK(L1227:S1227)=8,"",(IF(Table3[[#This Row],[Column11]]&lt;&gt;"no",Table3[[#This Row],[Size]]*(SUM(Table3[[#This Row],[Date 1]:[Date 8]])),"")))),""))),(Table3[[#This Row],[Bundle]])),"")</f>
        <v/>
      </c>
      <c r="AB1227" s="94" t="str">
        <f t="shared" si="20"/>
        <v/>
      </c>
      <c r="AC1227" s="75"/>
      <c r="AD1227" s="42"/>
      <c r="AE1227" s="43"/>
      <c r="AF1227" s="44"/>
      <c r="AG1227" s="134" t="s">
        <v>21</v>
      </c>
      <c r="AH1227" s="134" t="s">
        <v>21</v>
      </c>
      <c r="AI1227" s="134" t="s">
        <v>21</v>
      </c>
      <c r="AJ1227" s="134" t="s">
        <v>5304</v>
      </c>
      <c r="AK1227" s="134" t="s">
        <v>21</v>
      </c>
      <c r="AL1227" s="134" t="s">
        <v>5435</v>
      </c>
      <c r="AM1227" s="134" t="b">
        <f>IF(AND(Table3[[#This Row],[Column68]]=TRUE,COUNTBLANK(Table3[[#This Row],[Date 1]:[Date 8]])=8),TRUE,FALSE)</f>
        <v>0</v>
      </c>
      <c r="AN1227" s="134" t="b">
        <f>COUNTIF(Table3[[#This Row],[512]:[51]],"yes")&gt;0</f>
        <v>0</v>
      </c>
      <c r="AO1227" s="45" t="str">
        <f>IF(Table3[[#This Row],[512]]="yes",Table3[[#This Row],[Column1]],"")</f>
        <v/>
      </c>
      <c r="AP1227" s="45" t="str">
        <f>IF(Table3[[#This Row],[250]]="yes",Table3[[#This Row],[Column1.5]],"")</f>
        <v/>
      </c>
      <c r="AQ1227" s="45" t="str">
        <f>IF(Table3[[#This Row],[288]]="yes",Table3[[#This Row],[Column2]],"")</f>
        <v/>
      </c>
      <c r="AR1227" s="45" t="str">
        <f>IF(Table3[[#This Row],[144]]="yes",Table3[[#This Row],[Column3]],"")</f>
        <v/>
      </c>
      <c r="AS1227" s="45" t="str">
        <f>IF(Table3[[#This Row],[26]]="yes",Table3[[#This Row],[Column4]],"")</f>
        <v/>
      </c>
      <c r="AT1227" s="45" t="str">
        <f>IF(Table3[[#This Row],[51]]="yes",Table3[[#This Row],[Column5]],"")</f>
        <v/>
      </c>
      <c r="AU1227" s="29" t="str">
        <f>IF(COUNTBLANK(Table3[[#This Row],[Date 1]:[Date 8]])=7,IF(Table3[[#This Row],[Column9]]&lt;&gt;"",IF(SUM(L1227:S1227)&lt;&gt;0,Table3[[#This Row],[Column9]],""),""),(SUBSTITUTE(TRIM(SUBSTITUTE(AO1227&amp;","&amp;AP1227&amp;","&amp;AQ1227&amp;","&amp;AR1227&amp;","&amp;AS1227&amp;","&amp;AT1227&amp;",",","," "))," ",", ")))</f>
        <v/>
      </c>
      <c r="AV1227" s="35" t="str">
        <f>IF(COUNTBLANK(L1227:AC1227)&lt;&gt;13,IF(Table3[[#This Row],[Comments]]="Please order in multiples of 20. Minimum order of 100.",IF(COUNTBLANK(Table3[[#This Row],[Date 1]:[Order]])=12,"",1),1),IF(OR(F1227="yes",G1227="yes",H1227="yes",I1227="yes",J1227="yes",K1227="yes"="yes"),1,""))</f>
        <v/>
      </c>
    </row>
    <row r="1228" spans="2:48" ht="36" thickBot="1" x14ac:dyDescent="0.4">
      <c r="B1228" s="164">
        <v>3405</v>
      </c>
      <c r="C1228" s="16" t="s">
        <v>3370</v>
      </c>
      <c r="D1228" s="32" t="s">
        <v>1079</v>
      </c>
      <c r="E1228" s="118"/>
      <c r="F1228" s="119" t="s">
        <v>21</v>
      </c>
      <c r="G1228" s="30" t="s">
        <v>21</v>
      </c>
      <c r="H1228" s="30" t="s">
        <v>21</v>
      </c>
      <c r="I1228" s="30" t="s">
        <v>21</v>
      </c>
      <c r="J1228" s="30" t="s">
        <v>21</v>
      </c>
      <c r="K1228" s="30" t="s">
        <v>128</v>
      </c>
      <c r="L1228" s="22"/>
      <c r="M1228" s="20"/>
      <c r="N1228" s="20"/>
      <c r="O1228" s="20"/>
      <c r="P1228" s="20"/>
      <c r="Q1228" s="20"/>
      <c r="R1228" s="20"/>
      <c r="S1228" s="120"/>
      <c r="T1228" s="181" t="str">
        <f>Table3[[#This Row],[Column12]]</f>
        <v>Auto:</v>
      </c>
      <c r="U1228" s="25"/>
      <c r="V1228" s="51" t="str">
        <f>IF(Table3[[#This Row],[TagOrderMethod]]="Ratio:","plants per 1 tag",IF(Table3[[#This Row],[TagOrderMethod]]="tags included","",IF(Table3[[#This Row],[TagOrderMethod]]="Qty:","tags",IF(Table3[[#This Row],[TagOrderMethod]]="Auto:",IF(U1228&lt;&gt;"","tags","")))))</f>
        <v/>
      </c>
      <c r="W1228" s="17">
        <v>50</v>
      </c>
      <c r="X1228" s="17" t="str">
        <f>IF(ISNUMBER(SEARCH("tag",Table3[[#This Row],[Notes]])), "Yes", "No")</f>
        <v>No</v>
      </c>
      <c r="Y1228" s="17" t="str">
        <f>IF(Table3[[#This Row],[Column11]]="yes","tags included","Auto:")</f>
        <v>Auto:</v>
      </c>
      <c r="Z12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Row],[TagOrderMethod]]="Auto:",IF(U1228&gt;0,U1228,IF(COUNTBLANK(L1228:S1228)=8,"",(IF(Table3[[#This Row],[Column11]]&lt;&gt;"no",Table3[[#This Row],[Size]]*(SUM(Table3[[#This Row],[Date 1]:[Date 8]])),"")))),""))),(Table3[[#This Row],[Bundle]])),"")</f>
        <v/>
      </c>
      <c r="AB1228" s="94" t="str">
        <f t="shared" si="20"/>
        <v/>
      </c>
      <c r="AC1228" s="75"/>
      <c r="AD1228" s="42"/>
      <c r="AE1228" s="43"/>
      <c r="AF1228" s="44"/>
      <c r="AG1228" s="134" t="s">
        <v>21</v>
      </c>
      <c r="AH1228" s="134" t="s">
        <v>21</v>
      </c>
      <c r="AI1228" s="134" t="s">
        <v>21</v>
      </c>
      <c r="AJ1228" s="134" t="s">
        <v>21</v>
      </c>
      <c r="AK1228" s="134" t="s">
        <v>21</v>
      </c>
      <c r="AL1228" s="134" t="s">
        <v>5436</v>
      </c>
      <c r="AM1228" s="134" t="b">
        <f>IF(AND(Table3[[#This Row],[Column68]]=TRUE,COUNTBLANK(Table3[[#This Row],[Date 1]:[Date 8]])=8),TRUE,FALSE)</f>
        <v>0</v>
      </c>
      <c r="AN1228" s="134" t="b">
        <f>COUNTIF(Table3[[#This Row],[512]:[51]],"yes")&gt;0</f>
        <v>0</v>
      </c>
      <c r="AO1228" s="45" t="str">
        <f>IF(Table3[[#This Row],[512]]="yes",Table3[[#This Row],[Column1]],"")</f>
        <v/>
      </c>
      <c r="AP1228" s="45" t="str">
        <f>IF(Table3[[#This Row],[250]]="yes",Table3[[#This Row],[Column1.5]],"")</f>
        <v/>
      </c>
      <c r="AQ1228" s="45" t="str">
        <f>IF(Table3[[#This Row],[288]]="yes",Table3[[#This Row],[Column2]],"")</f>
        <v/>
      </c>
      <c r="AR1228" s="45" t="str">
        <f>IF(Table3[[#This Row],[144]]="yes",Table3[[#This Row],[Column3]],"")</f>
        <v/>
      </c>
      <c r="AS1228" s="45" t="str">
        <f>IF(Table3[[#This Row],[26]]="yes",Table3[[#This Row],[Column4]],"")</f>
        <v/>
      </c>
      <c r="AT1228" s="45" t="str">
        <f>IF(Table3[[#This Row],[51]]="yes",Table3[[#This Row],[Column5]],"")</f>
        <v/>
      </c>
      <c r="AU1228" s="29" t="str">
        <f>IF(COUNTBLANK(Table3[[#This Row],[Date 1]:[Date 8]])=7,IF(Table3[[#This Row],[Column9]]&lt;&gt;"",IF(SUM(L1228:S1228)&lt;&gt;0,Table3[[#This Row],[Column9]],""),""),(SUBSTITUTE(TRIM(SUBSTITUTE(AO1228&amp;","&amp;AP1228&amp;","&amp;AQ1228&amp;","&amp;AR1228&amp;","&amp;AS1228&amp;","&amp;AT1228&amp;",",","," "))," ",", ")))</f>
        <v/>
      </c>
      <c r="AV1228" s="35" t="str">
        <f>IF(COUNTBLANK(L1228:AC1228)&lt;&gt;13,IF(Table3[[#This Row],[Comments]]="Please order in multiples of 20. Minimum order of 100.",IF(COUNTBLANK(Table3[[#This Row],[Date 1]:[Order]])=12,"",1),1),IF(OR(F1228="yes",G1228="yes",H1228="yes",I1228="yes",J1228="yes",K1228="yes"="yes"),1,""))</f>
        <v/>
      </c>
    </row>
    <row r="1229" spans="2:48" ht="36" thickBot="1" x14ac:dyDescent="0.4">
      <c r="B1229" s="164">
        <v>3410</v>
      </c>
      <c r="C1229" s="16" t="s">
        <v>3370</v>
      </c>
      <c r="D1229" s="32" t="s">
        <v>603</v>
      </c>
      <c r="E1229" s="118"/>
      <c r="F1229" s="119" t="s">
        <v>21</v>
      </c>
      <c r="G1229" s="30" t="s">
        <v>21</v>
      </c>
      <c r="H1229" s="30" t="s">
        <v>21</v>
      </c>
      <c r="I1229" s="30" t="s">
        <v>128</v>
      </c>
      <c r="J1229" s="30" t="s">
        <v>21</v>
      </c>
      <c r="K1229" s="30" t="s">
        <v>128</v>
      </c>
      <c r="L1229" s="22"/>
      <c r="M1229" s="20"/>
      <c r="N1229" s="20"/>
      <c r="O1229" s="20"/>
      <c r="P1229" s="20"/>
      <c r="Q1229" s="20"/>
      <c r="R1229" s="20"/>
      <c r="S1229" s="120"/>
      <c r="T1229" s="181" t="str">
        <f>Table3[[#This Row],[Column12]]</f>
        <v>Auto:</v>
      </c>
      <c r="U1229" s="25"/>
      <c r="V1229" s="51" t="str">
        <f>IF(Table3[[#This Row],[TagOrderMethod]]="Ratio:","plants per 1 tag",IF(Table3[[#This Row],[TagOrderMethod]]="tags included","",IF(Table3[[#This Row],[TagOrderMethod]]="Qty:","tags",IF(Table3[[#This Row],[TagOrderMethod]]="Auto:",IF(U1229&lt;&gt;"","tags","")))))</f>
        <v/>
      </c>
      <c r="W1229" s="17">
        <v>50</v>
      </c>
      <c r="X1229" s="17" t="str">
        <f>IF(ISNUMBER(SEARCH("tag",Table3[[#This Row],[Notes]])), "Yes", "No")</f>
        <v>No</v>
      </c>
      <c r="Y1229" s="17" t="str">
        <f>IF(Table3[[#This Row],[Column11]]="yes","tags included","Auto:")</f>
        <v>Auto:</v>
      </c>
      <c r="Z12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Row],[TagOrderMethod]]="Auto:",IF(U1229&gt;0,U1229,IF(COUNTBLANK(L1229:S1229)=8,"",(IF(Table3[[#This Row],[Column11]]&lt;&gt;"no",Table3[[#This Row],[Size]]*(SUM(Table3[[#This Row],[Date 1]:[Date 8]])),"")))),""))),(Table3[[#This Row],[Bundle]])),"")</f>
        <v/>
      </c>
      <c r="AB1229" s="94" t="str">
        <f t="shared" si="20"/>
        <v/>
      </c>
      <c r="AC1229" s="75"/>
      <c r="AD1229" s="42"/>
      <c r="AE1229" s="43"/>
      <c r="AF1229" s="44"/>
      <c r="AG1229" s="134" t="s">
        <v>21</v>
      </c>
      <c r="AH1229" s="134" t="s">
        <v>21</v>
      </c>
      <c r="AI1229" s="134" t="s">
        <v>21</v>
      </c>
      <c r="AJ1229" s="134" t="s">
        <v>5305</v>
      </c>
      <c r="AK1229" s="134" t="s">
        <v>21</v>
      </c>
      <c r="AL1229" s="134" t="s">
        <v>5437</v>
      </c>
      <c r="AM1229" s="134" t="b">
        <f>IF(AND(Table3[[#This Row],[Column68]]=TRUE,COUNTBLANK(Table3[[#This Row],[Date 1]:[Date 8]])=8),TRUE,FALSE)</f>
        <v>0</v>
      </c>
      <c r="AN1229" s="134" t="b">
        <f>COUNTIF(Table3[[#This Row],[512]:[51]],"yes")&gt;0</f>
        <v>0</v>
      </c>
      <c r="AO1229" s="45" t="str">
        <f>IF(Table3[[#This Row],[512]]="yes",Table3[[#This Row],[Column1]],"")</f>
        <v/>
      </c>
      <c r="AP1229" s="45" t="str">
        <f>IF(Table3[[#This Row],[250]]="yes",Table3[[#This Row],[Column1.5]],"")</f>
        <v/>
      </c>
      <c r="AQ1229" s="45" t="str">
        <f>IF(Table3[[#This Row],[288]]="yes",Table3[[#This Row],[Column2]],"")</f>
        <v/>
      </c>
      <c r="AR1229" s="45" t="str">
        <f>IF(Table3[[#This Row],[144]]="yes",Table3[[#This Row],[Column3]],"")</f>
        <v/>
      </c>
      <c r="AS1229" s="45" t="str">
        <f>IF(Table3[[#This Row],[26]]="yes",Table3[[#This Row],[Column4]],"")</f>
        <v/>
      </c>
      <c r="AT1229" s="45" t="str">
        <f>IF(Table3[[#This Row],[51]]="yes",Table3[[#This Row],[Column5]],"")</f>
        <v/>
      </c>
      <c r="AU1229" s="29" t="str">
        <f>IF(COUNTBLANK(Table3[[#This Row],[Date 1]:[Date 8]])=7,IF(Table3[[#This Row],[Column9]]&lt;&gt;"",IF(SUM(L1229:S1229)&lt;&gt;0,Table3[[#This Row],[Column9]],""),""),(SUBSTITUTE(TRIM(SUBSTITUTE(AO1229&amp;","&amp;AP1229&amp;","&amp;AQ1229&amp;","&amp;AR1229&amp;","&amp;AS1229&amp;","&amp;AT1229&amp;",",","," "))," ",", ")))</f>
        <v/>
      </c>
      <c r="AV1229" s="35" t="str">
        <f>IF(COUNTBLANK(L1229:AC1229)&lt;&gt;13,IF(Table3[[#This Row],[Comments]]="Please order in multiples of 20. Minimum order of 100.",IF(COUNTBLANK(Table3[[#This Row],[Date 1]:[Order]])=12,"",1),1),IF(OR(F1229="yes",G1229="yes",H1229="yes",I1229="yes",J1229="yes",K1229="yes"="yes"),1,""))</f>
        <v/>
      </c>
    </row>
    <row r="1230" spans="2:48" ht="36" thickBot="1" x14ac:dyDescent="0.4">
      <c r="B1230" s="164">
        <v>3415</v>
      </c>
      <c r="C1230" s="16" t="s">
        <v>3370</v>
      </c>
      <c r="D1230" s="32" t="s">
        <v>604</v>
      </c>
      <c r="E1230" s="118"/>
      <c r="F1230" s="119" t="s">
        <v>21</v>
      </c>
      <c r="G1230" s="30" t="s">
        <v>21</v>
      </c>
      <c r="H1230" s="30" t="s">
        <v>21</v>
      </c>
      <c r="I1230" s="30" t="s">
        <v>21</v>
      </c>
      <c r="J1230" s="30" t="s">
        <v>21</v>
      </c>
      <c r="K1230" s="30" t="s">
        <v>128</v>
      </c>
      <c r="L1230" s="22"/>
      <c r="M1230" s="20"/>
      <c r="N1230" s="20"/>
      <c r="O1230" s="20"/>
      <c r="P1230" s="20"/>
      <c r="Q1230" s="20"/>
      <c r="R1230" s="20"/>
      <c r="S1230" s="120"/>
      <c r="T1230" s="181" t="str">
        <f>Table3[[#This Row],[Column12]]</f>
        <v>Auto:</v>
      </c>
      <c r="U1230" s="25"/>
      <c r="V1230" s="51" t="str">
        <f>IF(Table3[[#This Row],[TagOrderMethod]]="Ratio:","plants per 1 tag",IF(Table3[[#This Row],[TagOrderMethod]]="tags included","",IF(Table3[[#This Row],[TagOrderMethod]]="Qty:","tags",IF(Table3[[#This Row],[TagOrderMethod]]="Auto:",IF(U1230&lt;&gt;"","tags","")))))</f>
        <v/>
      </c>
      <c r="W1230" s="17">
        <v>50</v>
      </c>
      <c r="X1230" s="17" t="str">
        <f>IF(ISNUMBER(SEARCH("tag",Table3[[#This Row],[Notes]])), "Yes", "No")</f>
        <v>No</v>
      </c>
      <c r="Y1230" s="17" t="str">
        <f>IF(Table3[[#This Row],[Column11]]="yes","tags included","Auto:")</f>
        <v>Auto:</v>
      </c>
      <c r="Z12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Row],[TagOrderMethod]]="Auto:",IF(U1230&gt;0,U1230,IF(COUNTBLANK(L1230:S1230)=8,"",(IF(Table3[[#This Row],[Column11]]&lt;&gt;"no",Table3[[#This Row],[Size]]*(SUM(Table3[[#This Row],[Date 1]:[Date 8]])),"")))),""))),(Table3[[#This Row],[Bundle]])),"")</f>
        <v/>
      </c>
      <c r="AB1230" s="94" t="str">
        <f t="shared" si="20"/>
        <v/>
      </c>
      <c r="AC1230" s="75"/>
      <c r="AD1230" s="42"/>
      <c r="AE1230" s="43"/>
      <c r="AF1230" s="44"/>
      <c r="AG1230" s="134" t="s">
        <v>21</v>
      </c>
      <c r="AH1230" s="134" t="s">
        <v>21</v>
      </c>
      <c r="AI1230" s="134" t="s">
        <v>21</v>
      </c>
      <c r="AJ1230" s="134" t="s">
        <v>21</v>
      </c>
      <c r="AK1230" s="134" t="s">
        <v>21</v>
      </c>
      <c r="AL1230" s="134" t="s">
        <v>5438</v>
      </c>
      <c r="AM1230" s="134" t="b">
        <f>IF(AND(Table3[[#This Row],[Column68]]=TRUE,COUNTBLANK(Table3[[#This Row],[Date 1]:[Date 8]])=8),TRUE,FALSE)</f>
        <v>0</v>
      </c>
      <c r="AN1230" s="134" t="b">
        <f>COUNTIF(Table3[[#This Row],[512]:[51]],"yes")&gt;0</f>
        <v>0</v>
      </c>
      <c r="AO1230" s="45" t="str">
        <f>IF(Table3[[#This Row],[512]]="yes",Table3[[#This Row],[Column1]],"")</f>
        <v/>
      </c>
      <c r="AP1230" s="45" t="str">
        <f>IF(Table3[[#This Row],[250]]="yes",Table3[[#This Row],[Column1.5]],"")</f>
        <v/>
      </c>
      <c r="AQ1230" s="45" t="str">
        <f>IF(Table3[[#This Row],[288]]="yes",Table3[[#This Row],[Column2]],"")</f>
        <v/>
      </c>
      <c r="AR1230" s="45" t="str">
        <f>IF(Table3[[#This Row],[144]]="yes",Table3[[#This Row],[Column3]],"")</f>
        <v/>
      </c>
      <c r="AS1230" s="45" t="str">
        <f>IF(Table3[[#This Row],[26]]="yes",Table3[[#This Row],[Column4]],"")</f>
        <v/>
      </c>
      <c r="AT1230" s="45" t="str">
        <f>IF(Table3[[#This Row],[51]]="yes",Table3[[#This Row],[Column5]],"")</f>
        <v/>
      </c>
      <c r="AU1230" s="29" t="str">
        <f>IF(COUNTBLANK(Table3[[#This Row],[Date 1]:[Date 8]])=7,IF(Table3[[#This Row],[Column9]]&lt;&gt;"",IF(SUM(L1230:S1230)&lt;&gt;0,Table3[[#This Row],[Column9]],""),""),(SUBSTITUTE(TRIM(SUBSTITUTE(AO1230&amp;","&amp;AP1230&amp;","&amp;AQ1230&amp;","&amp;AR1230&amp;","&amp;AS1230&amp;","&amp;AT1230&amp;",",","," "))," ",", ")))</f>
        <v/>
      </c>
      <c r="AV1230" s="35" t="str">
        <f>IF(COUNTBLANK(L1230:AC1230)&lt;&gt;13,IF(Table3[[#This Row],[Comments]]="Please order in multiples of 20. Minimum order of 100.",IF(COUNTBLANK(Table3[[#This Row],[Date 1]:[Order]])=12,"",1),1),IF(OR(F1230="yes",G1230="yes",H1230="yes",I1230="yes",J1230="yes",K1230="yes"="yes"),1,""))</f>
        <v/>
      </c>
    </row>
    <row r="1231" spans="2:48" ht="36" thickBot="1" x14ac:dyDescent="0.4">
      <c r="B1231" s="164">
        <v>3420</v>
      </c>
      <c r="C1231" s="16" t="s">
        <v>3370</v>
      </c>
      <c r="D1231" s="32" t="s">
        <v>605</v>
      </c>
      <c r="E1231" s="118"/>
      <c r="F1231" s="119" t="s">
        <v>21</v>
      </c>
      <c r="G1231" s="30" t="s">
        <v>21</v>
      </c>
      <c r="H1231" s="30" t="s">
        <v>21</v>
      </c>
      <c r="I1231" s="30" t="s">
        <v>128</v>
      </c>
      <c r="J1231" s="30" t="s">
        <v>21</v>
      </c>
      <c r="K1231" s="30" t="s">
        <v>128</v>
      </c>
      <c r="L1231" s="22"/>
      <c r="M1231" s="20"/>
      <c r="N1231" s="20"/>
      <c r="O1231" s="20"/>
      <c r="P1231" s="20"/>
      <c r="Q1231" s="20"/>
      <c r="R1231" s="20"/>
      <c r="S1231" s="120"/>
      <c r="T1231" s="181" t="str">
        <f>Table3[[#This Row],[Column12]]</f>
        <v>Auto:</v>
      </c>
      <c r="U1231" s="25"/>
      <c r="V1231" s="51" t="str">
        <f>IF(Table3[[#This Row],[TagOrderMethod]]="Ratio:","plants per 1 tag",IF(Table3[[#This Row],[TagOrderMethod]]="tags included","",IF(Table3[[#This Row],[TagOrderMethod]]="Qty:","tags",IF(Table3[[#This Row],[TagOrderMethod]]="Auto:",IF(U1231&lt;&gt;"","tags","")))))</f>
        <v/>
      </c>
      <c r="W1231" s="17">
        <v>50</v>
      </c>
      <c r="X1231" s="17" t="str">
        <f>IF(ISNUMBER(SEARCH("tag",Table3[[#This Row],[Notes]])), "Yes", "No")</f>
        <v>No</v>
      </c>
      <c r="Y1231" s="17" t="str">
        <f>IF(Table3[[#This Row],[Column11]]="yes","tags included","Auto:")</f>
        <v>Auto:</v>
      </c>
      <c r="Z12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Row],[TagOrderMethod]]="Auto:",IF(U1231&gt;0,U1231,IF(COUNTBLANK(L1231:S1231)=8,"",(IF(Table3[[#This Row],[Column11]]&lt;&gt;"no",Table3[[#This Row],[Size]]*(SUM(Table3[[#This Row],[Date 1]:[Date 8]])),"")))),""))),(Table3[[#This Row],[Bundle]])),"")</f>
        <v/>
      </c>
      <c r="AB1231" s="94" t="str">
        <f t="shared" si="20"/>
        <v/>
      </c>
      <c r="AC1231" s="75"/>
      <c r="AD1231" s="42"/>
      <c r="AE1231" s="43"/>
      <c r="AF1231" s="44"/>
      <c r="AG1231" s="134" t="s">
        <v>21</v>
      </c>
      <c r="AH1231" s="134" t="s">
        <v>21</v>
      </c>
      <c r="AI1231" s="134" t="s">
        <v>21</v>
      </c>
      <c r="AJ1231" s="134" t="s">
        <v>5306</v>
      </c>
      <c r="AK1231" s="134" t="s">
        <v>21</v>
      </c>
      <c r="AL1231" s="134" t="s">
        <v>3170</v>
      </c>
      <c r="AM1231" s="134" t="b">
        <f>IF(AND(Table3[[#This Row],[Column68]]=TRUE,COUNTBLANK(Table3[[#This Row],[Date 1]:[Date 8]])=8),TRUE,FALSE)</f>
        <v>0</v>
      </c>
      <c r="AN1231" s="134" t="b">
        <f>COUNTIF(Table3[[#This Row],[512]:[51]],"yes")&gt;0</f>
        <v>0</v>
      </c>
      <c r="AO1231" s="45" t="str">
        <f>IF(Table3[[#This Row],[512]]="yes",Table3[[#This Row],[Column1]],"")</f>
        <v/>
      </c>
      <c r="AP1231" s="45" t="str">
        <f>IF(Table3[[#This Row],[250]]="yes",Table3[[#This Row],[Column1.5]],"")</f>
        <v/>
      </c>
      <c r="AQ1231" s="45" t="str">
        <f>IF(Table3[[#This Row],[288]]="yes",Table3[[#This Row],[Column2]],"")</f>
        <v/>
      </c>
      <c r="AR1231" s="45" t="str">
        <f>IF(Table3[[#This Row],[144]]="yes",Table3[[#This Row],[Column3]],"")</f>
        <v/>
      </c>
      <c r="AS1231" s="45" t="str">
        <f>IF(Table3[[#This Row],[26]]="yes",Table3[[#This Row],[Column4]],"")</f>
        <v/>
      </c>
      <c r="AT1231" s="45" t="str">
        <f>IF(Table3[[#This Row],[51]]="yes",Table3[[#This Row],[Column5]],"")</f>
        <v/>
      </c>
      <c r="AU1231" s="29" t="str">
        <f>IF(COUNTBLANK(Table3[[#This Row],[Date 1]:[Date 8]])=7,IF(Table3[[#This Row],[Column9]]&lt;&gt;"",IF(SUM(L1231:S1231)&lt;&gt;0,Table3[[#This Row],[Column9]],""),""),(SUBSTITUTE(TRIM(SUBSTITUTE(AO1231&amp;","&amp;AP1231&amp;","&amp;AQ1231&amp;","&amp;AR1231&amp;","&amp;AS1231&amp;","&amp;AT1231&amp;",",","," "))," ",", ")))</f>
        <v/>
      </c>
      <c r="AV1231" s="35" t="str">
        <f>IF(COUNTBLANK(L1231:AC1231)&lt;&gt;13,IF(Table3[[#This Row],[Comments]]="Please order in multiples of 20. Minimum order of 100.",IF(COUNTBLANK(Table3[[#This Row],[Date 1]:[Order]])=12,"",1),1),IF(OR(F1231="yes",G1231="yes",H1231="yes",I1231="yes",J1231="yes",K1231="yes"="yes"),1,""))</f>
        <v/>
      </c>
    </row>
    <row r="1232" spans="2:48" ht="36" thickBot="1" x14ac:dyDescent="0.4">
      <c r="B1232" s="164">
        <v>3425</v>
      </c>
      <c r="C1232" s="16" t="s">
        <v>3370</v>
      </c>
      <c r="D1232" s="32" t="s">
        <v>606</v>
      </c>
      <c r="E1232" s="118"/>
      <c r="F1232" s="119" t="s">
        <v>21</v>
      </c>
      <c r="G1232" s="30" t="s">
        <v>21</v>
      </c>
      <c r="H1232" s="30" t="s">
        <v>21</v>
      </c>
      <c r="I1232" s="30" t="s">
        <v>128</v>
      </c>
      <c r="J1232" s="30" t="s">
        <v>21</v>
      </c>
      <c r="K1232" s="30" t="s">
        <v>128</v>
      </c>
      <c r="L1232" s="22"/>
      <c r="M1232" s="20"/>
      <c r="N1232" s="20"/>
      <c r="O1232" s="20"/>
      <c r="P1232" s="20"/>
      <c r="Q1232" s="20"/>
      <c r="R1232" s="20"/>
      <c r="S1232" s="120"/>
      <c r="T1232" s="181" t="str">
        <f>Table3[[#This Row],[Column12]]</f>
        <v>Auto:</v>
      </c>
      <c r="U1232" s="25"/>
      <c r="V1232" s="51" t="str">
        <f>IF(Table3[[#This Row],[TagOrderMethod]]="Ratio:","plants per 1 tag",IF(Table3[[#This Row],[TagOrderMethod]]="tags included","",IF(Table3[[#This Row],[TagOrderMethod]]="Qty:","tags",IF(Table3[[#This Row],[TagOrderMethod]]="Auto:",IF(U1232&lt;&gt;"","tags","")))))</f>
        <v/>
      </c>
      <c r="W1232" s="17">
        <v>50</v>
      </c>
      <c r="X1232" s="17" t="str">
        <f>IF(ISNUMBER(SEARCH("tag",Table3[[#This Row],[Notes]])), "Yes", "No")</f>
        <v>No</v>
      </c>
      <c r="Y1232" s="17" t="str">
        <f>IF(Table3[[#This Row],[Column11]]="yes","tags included","Auto:")</f>
        <v>Auto:</v>
      </c>
      <c r="Z12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Row],[TagOrderMethod]]="Auto:",IF(U1232&gt;0,U1232,IF(COUNTBLANK(L1232:S1232)=8,"",(IF(Table3[[#This Row],[Column11]]&lt;&gt;"no",Table3[[#This Row],[Size]]*(SUM(Table3[[#This Row],[Date 1]:[Date 8]])),"")))),""))),(Table3[[#This Row],[Bundle]])),"")</f>
        <v/>
      </c>
      <c r="AB1232" s="94" t="str">
        <f t="shared" si="20"/>
        <v/>
      </c>
      <c r="AC1232" s="75"/>
      <c r="AD1232" s="42"/>
      <c r="AE1232" s="43"/>
      <c r="AF1232" s="44"/>
      <c r="AG1232" s="134" t="s">
        <v>21</v>
      </c>
      <c r="AH1232" s="134" t="s">
        <v>21</v>
      </c>
      <c r="AI1232" s="134" t="s">
        <v>21</v>
      </c>
      <c r="AJ1232" s="134" t="s">
        <v>5307</v>
      </c>
      <c r="AK1232" s="134" t="s">
        <v>21</v>
      </c>
      <c r="AL1232" s="134" t="s">
        <v>5439</v>
      </c>
      <c r="AM1232" s="134" t="b">
        <f>IF(AND(Table3[[#This Row],[Column68]]=TRUE,COUNTBLANK(Table3[[#This Row],[Date 1]:[Date 8]])=8),TRUE,FALSE)</f>
        <v>0</v>
      </c>
      <c r="AN1232" s="134" t="b">
        <f>COUNTIF(Table3[[#This Row],[512]:[51]],"yes")&gt;0</f>
        <v>0</v>
      </c>
      <c r="AO1232" s="45" t="str">
        <f>IF(Table3[[#This Row],[512]]="yes",Table3[[#This Row],[Column1]],"")</f>
        <v/>
      </c>
      <c r="AP1232" s="45" t="str">
        <f>IF(Table3[[#This Row],[250]]="yes",Table3[[#This Row],[Column1.5]],"")</f>
        <v/>
      </c>
      <c r="AQ1232" s="45" t="str">
        <f>IF(Table3[[#This Row],[288]]="yes",Table3[[#This Row],[Column2]],"")</f>
        <v/>
      </c>
      <c r="AR1232" s="45" t="str">
        <f>IF(Table3[[#This Row],[144]]="yes",Table3[[#This Row],[Column3]],"")</f>
        <v/>
      </c>
      <c r="AS1232" s="45" t="str">
        <f>IF(Table3[[#This Row],[26]]="yes",Table3[[#This Row],[Column4]],"")</f>
        <v/>
      </c>
      <c r="AT1232" s="45" t="str">
        <f>IF(Table3[[#This Row],[51]]="yes",Table3[[#This Row],[Column5]],"")</f>
        <v/>
      </c>
      <c r="AU1232" s="29" t="str">
        <f>IF(COUNTBLANK(Table3[[#This Row],[Date 1]:[Date 8]])=7,IF(Table3[[#This Row],[Column9]]&lt;&gt;"",IF(SUM(L1232:S1232)&lt;&gt;0,Table3[[#This Row],[Column9]],""),""),(SUBSTITUTE(TRIM(SUBSTITUTE(AO1232&amp;","&amp;AP1232&amp;","&amp;AQ1232&amp;","&amp;AR1232&amp;","&amp;AS1232&amp;","&amp;AT1232&amp;",",","," "))," ",", ")))</f>
        <v/>
      </c>
      <c r="AV1232" s="35" t="str">
        <f>IF(COUNTBLANK(L1232:AC1232)&lt;&gt;13,IF(Table3[[#This Row],[Comments]]="Please order in multiples of 20. Minimum order of 100.",IF(COUNTBLANK(Table3[[#This Row],[Date 1]:[Order]])=12,"",1),1),IF(OR(F1232="yes",G1232="yes",H1232="yes",I1232="yes",J1232="yes",K1232="yes"="yes"),1,""))</f>
        <v/>
      </c>
    </row>
    <row r="1233" spans="2:48" ht="36" thickBot="1" x14ac:dyDescent="0.4">
      <c r="B1233" s="164">
        <v>3430</v>
      </c>
      <c r="C1233" s="16" t="s">
        <v>3370</v>
      </c>
      <c r="D1233" s="32" t="s">
        <v>607</v>
      </c>
      <c r="E1233" s="118"/>
      <c r="F1233" s="119" t="s">
        <v>21</v>
      </c>
      <c r="G1233" s="30" t="s">
        <v>21</v>
      </c>
      <c r="H1233" s="30" t="s">
        <v>21</v>
      </c>
      <c r="I1233" s="30" t="s">
        <v>21</v>
      </c>
      <c r="J1233" s="30" t="s">
        <v>21</v>
      </c>
      <c r="K1233" s="30" t="s">
        <v>128</v>
      </c>
      <c r="L1233" s="22"/>
      <c r="M1233" s="20"/>
      <c r="N1233" s="20"/>
      <c r="O1233" s="20"/>
      <c r="P1233" s="20"/>
      <c r="Q1233" s="20"/>
      <c r="R1233" s="20"/>
      <c r="S1233" s="120"/>
      <c r="T1233" s="181" t="str">
        <f>Table3[[#This Row],[Column12]]</f>
        <v>Auto:</v>
      </c>
      <c r="U1233" s="25"/>
      <c r="V1233" s="51" t="str">
        <f>IF(Table3[[#This Row],[TagOrderMethod]]="Ratio:","plants per 1 tag",IF(Table3[[#This Row],[TagOrderMethod]]="tags included","",IF(Table3[[#This Row],[TagOrderMethod]]="Qty:","tags",IF(Table3[[#This Row],[TagOrderMethod]]="Auto:",IF(U1233&lt;&gt;"","tags","")))))</f>
        <v/>
      </c>
      <c r="W1233" s="17">
        <v>50</v>
      </c>
      <c r="X1233" s="17" t="str">
        <f>IF(ISNUMBER(SEARCH("tag",Table3[[#This Row],[Notes]])), "Yes", "No")</f>
        <v>No</v>
      </c>
      <c r="Y1233" s="17" t="str">
        <f>IF(Table3[[#This Row],[Column11]]="yes","tags included","Auto:")</f>
        <v>Auto:</v>
      </c>
      <c r="Z12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Row],[TagOrderMethod]]="Auto:",IF(U1233&gt;0,U1233,IF(COUNTBLANK(L1233:S1233)=8,"",(IF(Table3[[#This Row],[Column11]]&lt;&gt;"no",Table3[[#This Row],[Size]]*(SUM(Table3[[#This Row],[Date 1]:[Date 8]])),"")))),""))),(Table3[[#This Row],[Bundle]])),"")</f>
        <v/>
      </c>
      <c r="AB1233" s="94" t="str">
        <f t="shared" si="20"/>
        <v/>
      </c>
      <c r="AC1233" s="75"/>
      <c r="AD1233" s="42"/>
      <c r="AE1233" s="43"/>
      <c r="AF1233" s="44"/>
      <c r="AG1233" s="134" t="s">
        <v>21</v>
      </c>
      <c r="AH1233" s="134" t="s">
        <v>21</v>
      </c>
      <c r="AI1233" s="134" t="s">
        <v>21</v>
      </c>
      <c r="AJ1233" s="134" t="s">
        <v>21</v>
      </c>
      <c r="AK1233" s="134" t="s">
        <v>21</v>
      </c>
      <c r="AL1233" s="134" t="s">
        <v>5440</v>
      </c>
      <c r="AM1233" s="134" t="b">
        <f>IF(AND(Table3[[#This Row],[Column68]]=TRUE,COUNTBLANK(Table3[[#This Row],[Date 1]:[Date 8]])=8),TRUE,FALSE)</f>
        <v>0</v>
      </c>
      <c r="AN1233" s="134" t="b">
        <f>COUNTIF(Table3[[#This Row],[512]:[51]],"yes")&gt;0</f>
        <v>0</v>
      </c>
      <c r="AO1233" s="45" t="str">
        <f>IF(Table3[[#This Row],[512]]="yes",Table3[[#This Row],[Column1]],"")</f>
        <v/>
      </c>
      <c r="AP1233" s="45" t="str">
        <f>IF(Table3[[#This Row],[250]]="yes",Table3[[#This Row],[Column1.5]],"")</f>
        <v/>
      </c>
      <c r="AQ1233" s="45" t="str">
        <f>IF(Table3[[#This Row],[288]]="yes",Table3[[#This Row],[Column2]],"")</f>
        <v/>
      </c>
      <c r="AR1233" s="45" t="str">
        <f>IF(Table3[[#This Row],[144]]="yes",Table3[[#This Row],[Column3]],"")</f>
        <v/>
      </c>
      <c r="AS1233" s="45" t="str">
        <f>IF(Table3[[#This Row],[26]]="yes",Table3[[#This Row],[Column4]],"")</f>
        <v/>
      </c>
      <c r="AT1233" s="45" t="str">
        <f>IF(Table3[[#This Row],[51]]="yes",Table3[[#This Row],[Column5]],"")</f>
        <v/>
      </c>
      <c r="AU1233" s="29" t="str">
        <f>IF(COUNTBLANK(Table3[[#This Row],[Date 1]:[Date 8]])=7,IF(Table3[[#This Row],[Column9]]&lt;&gt;"",IF(SUM(L1233:S1233)&lt;&gt;0,Table3[[#This Row],[Column9]],""),""),(SUBSTITUTE(TRIM(SUBSTITUTE(AO1233&amp;","&amp;AP1233&amp;","&amp;AQ1233&amp;","&amp;AR1233&amp;","&amp;AS1233&amp;","&amp;AT1233&amp;",",","," "))," ",", ")))</f>
        <v/>
      </c>
      <c r="AV1233" s="35" t="str">
        <f>IF(COUNTBLANK(L1233:AC1233)&lt;&gt;13,IF(Table3[[#This Row],[Comments]]="Please order in multiples of 20. Minimum order of 100.",IF(COUNTBLANK(Table3[[#This Row],[Date 1]:[Order]])=12,"",1),1),IF(OR(F1233="yes",G1233="yes",H1233="yes",I1233="yes",J1233="yes",K1233="yes"="yes"),1,""))</f>
        <v/>
      </c>
    </row>
    <row r="1234" spans="2:48" ht="36" thickBot="1" x14ac:dyDescent="0.4">
      <c r="B1234" s="164">
        <v>3435</v>
      </c>
      <c r="C1234" s="16" t="s">
        <v>3370</v>
      </c>
      <c r="D1234" s="32" t="s">
        <v>608</v>
      </c>
      <c r="E1234" s="118"/>
      <c r="F1234" s="119" t="s">
        <v>21</v>
      </c>
      <c r="G1234" s="30" t="s">
        <v>21</v>
      </c>
      <c r="H1234" s="30" t="s">
        <v>21</v>
      </c>
      <c r="I1234" s="30" t="s">
        <v>128</v>
      </c>
      <c r="J1234" s="30" t="s">
        <v>21</v>
      </c>
      <c r="K1234" s="30" t="s">
        <v>128</v>
      </c>
      <c r="L1234" s="22"/>
      <c r="M1234" s="20"/>
      <c r="N1234" s="20"/>
      <c r="O1234" s="20"/>
      <c r="P1234" s="20"/>
      <c r="Q1234" s="20"/>
      <c r="R1234" s="20"/>
      <c r="S1234" s="120"/>
      <c r="T1234" s="181" t="str">
        <f>Table3[[#This Row],[Column12]]</f>
        <v>Auto:</v>
      </c>
      <c r="U1234" s="25"/>
      <c r="V1234" s="51" t="str">
        <f>IF(Table3[[#This Row],[TagOrderMethod]]="Ratio:","plants per 1 tag",IF(Table3[[#This Row],[TagOrderMethod]]="tags included","",IF(Table3[[#This Row],[TagOrderMethod]]="Qty:","tags",IF(Table3[[#This Row],[TagOrderMethod]]="Auto:",IF(U1234&lt;&gt;"","tags","")))))</f>
        <v/>
      </c>
      <c r="W1234" s="17">
        <v>50</v>
      </c>
      <c r="X1234" s="17" t="str">
        <f>IF(ISNUMBER(SEARCH("tag",Table3[[#This Row],[Notes]])), "Yes", "No")</f>
        <v>No</v>
      </c>
      <c r="Y1234" s="17" t="str">
        <f>IF(Table3[[#This Row],[Column11]]="yes","tags included","Auto:")</f>
        <v>Auto:</v>
      </c>
      <c r="Z12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Row],[TagOrderMethod]]="Auto:",IF(U1234&gt;0,U1234,IF(COUNTBLANK(L1234:S1234)=8,"",(IF(Table3[[#This Row],[Column11]]&lt;&gt;"no",Table3[[#This Row],[Size]]*(SUM(Table3[[#This Row],[Date 1]:[Date 8]])),"")))),""))),(Table3[[#This Row],[Bundle]])),"")</f>
        <v/>
      </c>
      <c r="AB1234" s="94" t="str">
        <f t="shared" si="20"/>
        <v/>
      </c>
      <c r="AC1234" s="75"/>
      <c r="AD1234" s="42"/>
      <c r="AE1234" s="43"/>
      <c r="AF1234" s="44"/>
      <c r="AG1234" s="134" t="s">
        <v>21</v>
      </c>
      <c r="AH1234" s="134" t="s">
        <v>21</v>
      </c>
      <c r="AI1234" s="134" t="s">
        <v>21</v>
      </c>
      <c r="AJ1234" s="134" t="s">
        <v>5308</v>
      </c>
      <c r="AK1234" s="134" t="s">
        <v>21</v>
      </c>
      <c r="AL1234" s="134" t="s">
        <v>5441</v>
      </c>
      <c r="AM1234" s="134" t="b">
        <f>IF(AND(Table3[[#This Row],[Column68]]=TRUE,COUNTBLANK(Table3[[#This Row],[Date 1]:[Date 8]])=8),TRUE,FALSE)</f>
        <v>0</v>
      </c>
      <c r="AN1234" s="134" t="b">
        <f>COUNTIF(Table3[[#This Row],[512]:[51]],"yes")&gt;0</f>
        <v>0</v>
      </c>
      <c r="AO1234" s="45" t="str">
        <f>IF(Table3[[#This Row],[512]]="yes",Table3[[#This Row],[Column1]],"")</f>
        <v/>
      </c>
      <c r="AP1234" s="45" t="str">
        <f>IF(Table3[[#This Row],[250]]="yes",Table3[[#This Row],[Column1.5]],"")</f>
        <v/>
      </c>
      <c r="AQ1234" s="45" t="str">
        <f>IF(Table3[[#This Row],[288]]="yes",Table3[[#This Row],[Column2]],"")</f>
        <v/>
      </c>
      <c r="AR1234" s="45" t="str">
        <f>IF(Table3[[#This Row],[144]]="yes",Table3[[#This Row],[Column3]],"")</f>
        <v/>
      </c>
      <c r="AS1234" s="45" t="str">
        <f>IF(Table3[[#This Row],[26]]="yes",Table3[[#This Row],[Column4]],"")</f>
        <v/>
      </c>
      <c r="AT1234" s="45" t="str">
        <f>IF(Table3[[#This Row],[51]]="yes",Table3[[#This Row],[Column5]],"")</f>
        <v/>
      </c>
      <c r="AU1234" s="29" t="str">
        <f>IF(COUNTBLANK(Table3[[#This Row],[Date 1]:[Date 8]])=7,IF(Table3[[#This Row],[Column9]]&lt;&gt;"",IF(SUM(L1234:S1234)&lt;&gt;0,Table3[[#This Row],[Column9]],""),""),(SUBSTITUTE(TRIM(SUBSTITUTE(AO1234&amp;","&amp;AP1234&amp;","&amp;AQ1234&amp;","&amp;AR1234&amp;","&amp;AS1234&amp;","&amp;AT1234&amp;",",","," "))," ",", ")))</f>
        <v/>
      </c>
      <c r="AV1234" s="35" t="str">
        <f>IF(COUNTBLANK(L1234:AC1234)&lt;&gt;13,IF(Table3[[#This Row],[Comments]]="Please order in multiples of 20. Minimum order of 100.",IF(COUNTBLANK(Table3[[#This Row],[Date 1]:[Order]])=12,"",1),1),IF(OR(F1234="yes",G1234="yes",H1234="yes",I1234="yes",J1234="yes",K1234="yes"="yes"),1,""))</f>
        <v/>
      </c>
    </row>
    <row r="1235" spans="2:48" ht="36" thickBot="1" x14ac:dyDescent="0.4">
      <c r="B1235" s="164">
        <v>3440</v>
      </c>
      <c r="C1235" s="16" t="s">
        <v>3370</v>
      </c>
      <c r="D1235" s="32" t="s">
        <v>1080</v>
      </c>
      <c r="E1235" s="118"/>
      <c r="F1235" s="119" t="s">
        <v>21</v>
      </c>
      <c r="G1235" s="30" t="s">
        <v>21</v>
      </c>
      <c r="H1235" s="30" t="s">
        <v>21</v>
      </c>
      <c r="I1235" s="30" t="s">
        <v>128</v>
      </c>
      <c r="J1235" s="30" t="s">
        <v>21</v>
      </c>
      <c r="K1235" s="30" t="s">
        <v>128</v>
      </c>
      <c r="L1235" s="22"/>
      <c r="M1235" s="20"/>
      <c r="N1235" s="20"/>
      <c r="O1235" s="20"/>
      <c r="P1235" s="20"/>
      <c r="Q1235" s="20"/>
      <c r="R1235" s="20"/>
      <c r="S1235" s="120"/>
      <c r="T1235" s="181" t="str">
        <f>Table3[[#This Row],[Column12]]</f>
        <v>Auto:</v>
      </c>
      <c r="U1235" s="25"/>
      <c r="V1235" s="51" t="str">
        <f>IF(Table3[[#This Row],[TagOrderMethod]]="Ratio:","plants per 1 tag",IF(Table3[[#This Row],[TagOrderMethod]]="tags included","",IF(Table3[[#This Row],[TagOrderMethod]]="Qty:","tags",IF(Table3[[#This Row],[TagOrderMethod]]="Auto:",IF(U1235&lt;&gt;"","tags","")))))</f>
        <v/>
      </c>
      <c r="W1235" s="17">
        <v>50</v>
      </c>
      <c r="X1235" s="17" t="str">
        <f>IF(ISNUMBER(SEARCH("tag",Table3[[#This Row],[Notes]])), "Yes", "No")</f>
        <v>No</v>
      </c>
      <c r="Y1235" s="17" t="str">
        <f>IF(Table3[[#This Row],[Column11]]="yes","tags included","Auto:")</f>
        <v>Auto:</v>
      </c>
      <c r="Z12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Row],[TagOrderMethod]]="Auto:",IF(U1235&gt;0,U1235,IF(COUNTBLANK(L1235:S1235)=8,"",(IF(Table3[[#This Row],[Column11]]&lt;&gt;"no",Table3[[#This Row],[Size]]*(SUM(Table3[[#This Row],[Date 1]:[Date 8]])),"")))),""))),(Table3[[#This Row],[Bundle]])),"")</f>
        <v/>
      </c>
      <c r="AB1235" s="94" t="str">
        <f t="shared" si="20"/>
        <v/>
      </c>
      <c r="AC1235" s="75"/>
      <c r="AD1235" s="42"/>
      <c r="AE1235" s="43"/>
      <c r="AF1235" s="44"/>
      <c r="AG1235" s="134" t="s">
        <v>21</v>
      </c>
      <c r="AH1235" s="134" t="s">
        <v>21</v>
      </c>
      <c r="AI1235" s="134" t="s">
        <v>21</v>
      </c>
      <c r="AJ1235" s="134" t="s">
        <v>5309</v>
      </c>
      <c r="AK1235" s="134" t="s">
        <v>21</v>
      </c>
      <c r="AL1235" s="134" t="s">
        <v>5442</v>
      </c>
      <c r="AM1235" s="134" t="b">
        <f>IF(AND(Table3[[#This Row],[Column68]]=TRUE,COUNTBLANK(Table3[[#This Row],[Date 1]:[Date 8]])=8),TRUE,FALSE)</f>
        <v>0</v>
      </c>
      <c r="AN1235" s="134" t="b">
        <f>COUNTIF(Table3[[#This Row],[512]:[51]],"yes")&gt;0</f>
        <v>0</v>
      </c>
      <c r="AO1235" s="45" t="str">
        <f>IF(Table3[[#This Row],[512]]="yes",Table3[[#This Row],[Column1]],"")</f>
        <v/>
      </c>
      <c r="AP1235" s="45" t="str">
        <f>IF(Table3[[#This Row],[250]]="yes",Table3[[#This Row],[Column1.5]],"")</f>
        <v/>
      </c>
      <c r="AQ1235" s="45" t="str">
        <f>IF(Table3[[#This Row],[288]]="yes",Table3[[#This Row],[Column2]],"")</f>
        <v/>
      </c>
      <c r="AR1235" s="45" t="str">
        <f>IF(Table3[[#This Row],[144]]="yes",Table3[[#This Row],[Column3]],"")</f>
        <v/>
      </c>
      <c r="AS1235" s="45" t="str">
        <f>IF(Table3[[#This Row],[26]]="yes",Table3[[#This Row],[Column4]],"")</f>
        <v/>
      </c>
      <c r="AT1235" s="45" t="str">
        <f>IF(Table3[[#This Row],[51]]="yes",Table3[[#This Row],[Column5]],"")</f>
        <v/>
      </c>
      <c r="AU1235" s="29" t="str">
        <f>IF(COUNTBLANK(Table3[[#This Row],[Date 1]:[Date 8]])=7,IF(Table3[[#This Row],[Column9]]&lt;&gt;"",IF(SUM(L1235:S1235)&lt;&gt;0,Table3[[#This Row],[Column9]],""),""),(SUBSTITUTE(TRIM(SUBSTITUTE(AO1235&amp;","&amp;AP1235&amp;","&amp;AQ1235&amp;","&amp;AR1235&amp;","&amp;AS1235&amp;","&amp;AT1235&amp;",",","," "))," ",", ")))</f>
        <v/>
      </c>
      <c r="AV1235" s="35" t="str">
        <f>IF(COUNTBLANK(L1235:AC1235)&lt;&gt;13,IF(Table3[[#This Row],[Comments]]="Please order in multiples of 20. Minimum order of 100.",IF(COUNTBLANK(Table3[[#This Row],[Date 1]:[Order]])=12,"",1),1),IF(OR(F1235="yes",G1235="yes",H1235="yes",I1235="yes",J1235="yes",K1235="yes"="yes"),1,""))</f>
        <v/>
      </c>
    </row>
    <row r="1236" spans="2:48" ht="36" thickBot="1" x14ac:dyDescent="0.4">
      <c r="B1236" s="164">
        <v>3445</v>
      </c>
      <c r="C1236" s="16" t="s">
        <v>3370</v>
      </c>
      <c r="D1236" s="32" t="s">
        <v>609</v>
      </c>
      <c r="E1236" s="118"/>
      <c r="F1236" s="119" t="s">
        <v>21</v>
      </c>
      <c r="G1236" s="30" t="s">
        <v>21</v>
      </c>
      <c r="H1236" s="30" t="s">
        <v>21</v>
      </c>
      <c r="I1236" s="30" t="s">
        <v>21</v>
      </c>
      <c r="J1236" s="30" t="s">
        <v>21</v>
      </c>
      <c r="K1236" s="30" t="s">
        <v>128</v>
      </c>
      <c r="L1236" s="22"/>
      <c r="M1236" s="20"/>
      <c r="N1236" s="20"/>
      <c r="O1236" s="20"/>
      <c r="P1236" s="20"/>
      <c r="Q1236" s="20"/>
      <c r="R1236" s="20"/>
      <c r="S1236" s="120"/>
      <c r="T1236" s="181" t="str">
        <f>Table3[[#This Row],[Column12]]</f>
        <v>Auto:</v>
      </c>
      <c r="U1236" s="25"/>
      <c r="V1236" s="51" t="str">
        <f>IF(Table3[[#This Row],[TagOrderMethod]]="Ratio:","plants per 1 tag",IF(Table3[[#This Row],[TagOrderMethod]]="tags included","",IF(Table3[[#This Row],[TagOrderMethod]]="Qty:","tags",IF(Table3[[#This Row],[TagOrderMethod]]="Auto:",IF(U1236&lt;&gt;"","tags","")))))</f>
        <v/>
      </c>
      <c r="W1236" s="17">
        <v>50</v>
      </c>
      <c r="X1236" s="17" t="str">
        <f>IF(ISNUMBER(SEARCH("tag",Table3[[#This Row],[Notes]])), "Yes", "No")</f>
        <v>No</v>
      </c>
      <c r="Y1236" s="17" t="str">
        <f>IF(Table3[[#This Row],[Column11]]="yes","tags included","Auto:")</f>
        <v>Auto:</v>
      </c>
      <c r="Z12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Row],[TagOrderMethod]]="Auto:",IF(U1236&gt;0,U1236,IF(COUNTBLANK(L1236:S1236)=8,"",(IF(Table3[[#This Row],[Column11]]&lt;&gt;"no",Table3[[#This Row],[Size]]*(SUM(Table3[[#This Row],[Date 1]:[Date 8]])),"")))),""))),(Table3[[#This Row],[Bundle]])),"")</f>
        <v/>
      </c>
      <c r="AB1236" s="94" t="str">
        <f t="shared" si="20"/>
        <v/>
      </c>
      <c r="AC1236" s="75"/>
      <c r="AD1236" s="42"/>
      <c r="AE1236" s="43"/>
      <c r="AF1236" s="44"/>
      <c r="AG1236" s="134" t="s">
        <v>21</v>
      </c>
      <c r="AH1236" s="134" t="s">
        <v>21</v>
      </c>
      <c r="AI1236" s="134" t="s">
        <v>21</v>
      </c>
      <c r="AJ1236" s="134" t="s">
        <v>21</v>
      </c>
      <c r="AK1236" s="134" t="s">
        <v>21</v>
      </c>
      <c r="AL1236" s="134" t="s">
        <v>5443</v>
      </c>
      <c r="AM1236" s="134" t="b">
        <f>IF(AND(Table3[[#This Row],[Column68]]=TRUE,COUNTBLANK(Table3[[#This Row],[Date 1]:[Date 8]])=8),TRUE,FALSE)</f>
        <v>0</v>
      </c>
      <c r="AN1236" s="134" t="b">
        <f>COUNTIF(Table3[[#This Row],[512]:[51]],"yes")&gt;0</f>
        <v>0</v>
      </c>
      <c r="AO1236" s="45" t="str">
        <f>IF(Table3[[#This Row],[512]]="yes",Table3[[#This Row],[Column1]],"")</f>
        <v/>
      </c>
      <c r="AP1236" s="45" t="str">
        <f>IF(Table3[[#This Row],[250]]="yes",Table3[[#This Row],[Column1.5]],"")</f>
        <v/>
      </c>
      <c r="AQ1236" s="45" t="str">
        <f>IF(Table3[[#This Row],[288]]="yes",Table3[[#This Row],[Column2]],"")</f>
        <v/>
      </c>
      <c r="AR1236" s="45" t="str">
        <f>IF(Table3[[#This Row],[144]]="yes",Table3[[#This Row],[Column3]],"")</f>
        <v/>
      </c>
      <c r="AS1236" s="45" t="str">
        <f>IF(Table3[[#This Row],[26]]="yes",Table3[[#This Row],[Column4]],"")</f>
        <v/>
      </c>
      <c r="AT1236" s="45" t="str">
        <f>IF(Table3[[#This Row],[51]]="yes",Table3[[#This Row],[Column5]],"")</f>
        <v/>
      </c>
      <c r="AU1236" s="29" t="str">
        <f>IF(COUNTBLANK(Table3[[#This Row],[Date 1]:[Date 8]])=7,IF(Table3[[#This Row],[Column9]]&lt;&gt;"",IF(SUM(L1236:S1236)&lt;&gt;0,Table3[[#This Row],[Column9]],""),""),(SUBSTITUTE(TRIM(SUBSTITUTE(AO1236&amp;","&amp;AP1236&amp;","&amp;AQ1236&amp;","&amp;AR1236&amp;","&amp;AS1236&amp;","&amp;AT1236&amp;",",","," "))," ",", ")))</f>
        <v/>
      </c>
      <c r="AV1236" s="35" t="str">
        <f>IF(COUNTBLANK(L1236:AC1236)&lt;&gt;13,IF(Table3[[#This Row],[Comments]]="Please order in multiples of 20. Minimum order of 100.",IF(COUNTBLANK(Table3[[#This Row],[Date 1]:[Order]])=12,"",1),1),IF(OR(F1236="yes",G1236="yes",H1236="yes",I1236="yes",J1236="yes",K1236="yes"="yes"),1,""))</f>
        <v/>
      </c>
    </row>
    <row r="1237" spans="2:48" ht="36" thickBot="1" x14ac:dyDescent="0.4">
      <c r="B1237" s="164">
        <v>3450</v>
      </c>
      <c r="C1237" s="16" t="s">
        <v>3370</v>
      </c>
      <c r="D1237" s="32" t="s">
        <v>1081</v>
      </c>
      <c r="E1237" s="118"/>
      <c r="F1237" s="119" t="s">
        <v>21</v>
      </c>
      <c r="G1237" s="30" t="s">
        <v>21</v>
      </c>
      <c r="H1237" s="30" t="s">
        <v>21</v>
      </c>
      <c r="I1237" s="30" t="s">
        <v>21</v>
      </c>
      <c r="J1237" s="30" t="s">
        <v>21</v>
      </c>
      <c r="K1237" s="30" t="s">
        <v>128</v>
      </c>
      <c r="L1237" s="22"/>
      <c r="M1237" s="20"/>
      <c r="N1237" s="20"/>
      <c r="O1237" s="20"/>
      <c r="P1237" s="20"/>
      <c r="Q1237" s="20"/>
      <c r="R1237" s="20"/>
      <c r="S1237" s="120"/>
      <c r="T1237" s="181" t="str">
        <f>Table3[[#This Row],[Column12]]</f>
        <v>Auto:</v>
      </c>
      <c r="U1237" s="25"/>
      <c r="V1237" s="51" t="str">
        <f>IF(Table3[[#This Row],[TagOrderMethod]]="Ratio:","plants per 1 tag",IF(Table3[[#This Row],[TagOrderMethod]]="tags included","",IF(Table3[[#This Row],[TagOrderMethod]]="Qty:","tags",IF(Table3[[#This Row],[TagOrderMethod]]="Auto:",IF(U1237&lt;&gt;"","tags","")))))</f>
        <v/>
      </c>
      <c r="W1237" s="17">
        <v>50</v>
      </c>
      <c r="X1237" s="17" t="str">
        <f>IF(ISNUMBER(SEARCH("tag",Table3[[#This Row],[Notes]])), "Yes", "No")</f>
        <v>No</v>
      </c>
      <c r="Y1237" s="17" t="str">
        <f>IF(Table3[[#This Row],[Column11]]="yes","tags included","Auto:")</f>
        <v>Auto:</v>
      </c>
      <c r="Z12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Row],[TagOrderMethod]]="Auto:",IF(U1237&gt;0,U1237,IF(COUNTBLANK(L1237:S1237)=8,"",(IF(Table3[[#This Row],[Column11]]&lt;&gt;"no",Table3[[#This Row],[Size]]*(SUM(Table3[[#This Row],[Date 1]:[Date 8]])),"")))),""))),(Table3[[#This Row],[Bundle]])),"")</f>
        <v/>
      </c>
      <c r="AB1237" s="94" t="str">
        <f t="shared" si="20"/>
        <v/>
      </c>
      <c r="AC1237" s="75"/>
      <c r="AD1237" s="42"/>
      <c r="AE1237" s="43"/>
      <c r="AF1237" s="44"/>
      <c r="AG1237" s="134" t="s">
        <v>21</v>
      </c>
      <c r="AH1237" s="134" t="s">
        <v>21</v>
      </c>
      <c r="AI1237" s="134" t="s">
        <v>21</v>
      </c>
      <c r="AJ1237" s="134" t="s">
        <v>21</v>
      </c>
      <c r="AK1237" s="134" t="s">
        <v>21</v>
      </c>
      <c r="AL1237" s="134" t="s">
        <v>5444</v>
      </c>
      <c r="AM1237" s="134" t="b">
        <f>IF(AND(Table3[[#This Row],[Column68]]=TRUE,COUNTBLANK(Table3[[#This Row],[Date 1]:[Date 8]])=8),TRUE,FALSE)</f>
        <v>0</v>
      </c>
      <c r="AN1237" s="134" t="b">
        <f>COUNTIF(Table3[[#This Row],[512]:[51]],"yes")&gt;0</f>
        <v>0</v>
      </c>
      <c r="AO1237" s="45" t="str">
        <f>IF(Table3[[#This Row],[512]]="yes",Table3[[#This Row],[Column1]],"")</f>
        <v/>
      </c>
      <c r="AP1237" s="45" t="str">
        <f>IF(Table3[[#This Row],[250]]="yes",Table3[[#This Row],[Column1.5]],"")</f>
        <v/>
      </c>
      <c r="AQ1237" s="45" t="str">
        <f>IF(Table3[[#This Row],[288]]="yes",Table3[[#This Row],[Column2]],"")</f>
        <v/>
      </c>
      <c r="AR1237" s="45" t="str">
        <f>IF(Table3[[#This Row],[144]]="yes",Table3[[#This Row],[Column3]],"")</f>
        <v/>
      </c>
      <c r="AS1237" s="45" t="str">
        <f>IF(Table3[[#This Row],[26]]="yes",Table3[[#This Row],[Column4]],"")</f>
        <v/>
      </c>
      <c r="AT1237" s="45" t="str">
        <f>IF(Table3[[#This Row],[51]]="yes",Table3[[#This Row],[Column5]],"")</f>
        <v/>
      </c>
      <c r="AU1237" s="29" t="str">
        <f>IF(COUNTBLANK(Table3[[#This Row],[Date 1]:[Date 8]])=7,IF(Table3[[#This Row],[Column9]]&lt;&gt;"",IF(SUM(L1237:S1237)&lt;&gt;0,Table3[[#This Row],[Column9]],""),""),(SUBSTITUTE(TRIM(SUBSTITUTE(AO1237&amp;","&amp;AP1237&amp;","&amp;AQ1237&amp;","&amp;AR1237&amp;","&amp;AS1237&amp;","&amp;AT1237&amp;",",","," "))," ",", ")))</f>
        <v/>
      </c>
      <c r="AV1237" s="35" t="str">
        <f>IF(COUNTBLANK(L1237:AC1237)&lt;&gt;13,IF(Table3[[#This Row],[Comments]]="Please order in multiples of 20. Minimum order of 100.",IF(COUNTBLANK(Table3[[#This Row],[Date 1]:[Order]])=12,"",1),1),IF(OR(F1237="yes",G1237="yes",H1237="yes",I1237="yes",J1237="yes",K1237="yes"="yes"),1,""))</f>
        <v/>
      </c>
    </row>
    <row r="1238" spans="2:48" ht="36" thickBot="1" x14ac:dyDescent="0.4">
      <c r="B1238" s="164">
        <v>3455</v>
      </c>
      <c r="C1238" s="16" t="s">
        <v>3370</v>
      </c>
      <c r="D1238" s="32" t="s">
        <v>1404</v>
      </c>
      <c r="E1238" s="118"/>
      <c r="F1238" s="119" t="s">
        <v>21</v>
      </c>
      <c r="G1238" s="30" t="s">
        <v>21</v>
      </c>
      <c r="H1238" s="30" t="s">
        <v>21</v>
      </c>
      <c r="I1238" s="30" t="s">
        <v>21</v>
      </c>
      <c r="J1238" s="30" t="s">
        <v>21</v>
      </c>
      <c r="K1238" s="30" t="s">
        <v>128</v>
      </c>
      <c r="L1238" s="22"/>
      <c r="M1238" s="20"/>
      <c r="N1238" s="20"/>
      <c r="O1238" s="20"/>
      <c r="P1238" s="20"/>
      <c r="Q1238" s="20"/>
      <c r="R1238" s="20"/>
      <c r="S1238" s="120"/>
      <c r="T1238" s="181" t="str">
        <f>Table3[[#This Row],[Column12]]</f>
        <v>Auto:</v>
      </c>
      <c r="U1238" s="25"/>
      <c r="V1238" s="51" t="str">
        <f>IF(Table3[[#This Row],[TagOrderMethod]]="Ratio:","plants per 1 tag",IF(Table3[[#This Row],[TagOrderMethod]]="tags included","",IF(Table3[[#This Row],[TagOrderMethod]]="Qty:","tags",IF(Table3[[#This Row],[TagOrderMethod]]="Auto:",IF(U1238&lt;&gt;"","tags","")))))</f>
        <v/>
      </c>
      <c r="W1238" s="17">
        <v>50</v>
      </c>
      <c r="X1238" s="17" t="str">
        <f>IF(ISNUMBER(SEARCH("tag",Table3[[#This Row],[Notes]])), "Yes", "No")</f>
        <v>No</v>
      </c>
      <c r="Y1238" s="17" t="str">
        <f>IF(Table3[[#This Row],[Column11]]="yes","tags included","Auto:")</f>
        <v>Auto:</v>
      </c>
      <c r="Z12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Row],[TagOrderMethod]]="Auto:",IF(U1238&gt;0,U1238,IF(COUNTBLANK(L1238:S1238)=8,"",(IF(Table3[[#This Row],[Column11]]&lt;&gt;"no",Table3[[#This Row],[Size]]*(SUM(Table3[[#This Row],[Date 1]:[Date 8]])),"")))),""))),(Table3[[#This Row],[Bundle]])),"")</f>
        <v/>
      </c>
      <c r="AB1238" s="94" t="str">
        <f t="shared" si="20"/>
        <v/>
      </c>
      <c r="AC1238" s="75"/>
      <c r="AD1238" s="42"/>
      <c r="AE1238" s="43"/>
      <c r="AF1238" s="44"/>
      <c r="AG1238" s="134" t="s">
        <v>21</v>
      </c>
      <c r="AH1238" s="134" t="s">
        <v>21</v>
      </c>
      <c r="AI1238" s="134" t="s">
        <v>21</v>
      </c>
      <c r="AJ1238" s="134" t="s">
        <v>21</v>
      </c>
      <c r="AK1238" s="134" t="s">
        <v>21</v>
      </c>
      <c r="AL1238" s="134" t="s">
        <v>5445</v>
      </c>
      <c r="AM1238" s="134" t="b">
        <f>IF(AND(Table3[[#This Row],[Column68]]=TRUE,COUNTBLANK(Table3[[#This Row],[Date 1]:[Date 8]])=8),TRUE,FALSE)</f>
        <v>0</v>
      </c>
      <c r="AN1238" s="134" t="b">
        <f>COUNTIF(Table3[[#This Row],[512]:[51]],"yes")&gt;0</f>
        <v>0</v>
      </c>
      <c r="AO1238" s="45" t="str">
        <f>IF(Table3[[#This Row],[512]]="yes",Table3[[#This Row],[Column1]],"")</f>
        <v/>
      </c>
      <c r="AP1238" s="45" t="str">
        <f>IF(Table3[[#This Row],[250]]="yes",Table3[[#This Row],[Column1.5]],"")</f>
        <v/>
      </c>
      <c r="AQ1238" s="45" t="str">
        <f>IF(Table3[[#This Row],[288]]="yes",Table3[[#This Row],[Column2]],"")</f>
        <v/>
      </c>
      <c r="AR1238" s="45" t="str">
        <f>IF(Table3[[#This Row],[144]]="yes",Table3[[#This Row],[Column3]],"")</f>
        <v/>
      </c>
      <c r="AS1238" s="45" t="str">
        <f>IF(Table3[[#This Row],[26]]="yes",Table3[[#This Row],[Column4]],"")</f>
        <v/>
      </c>
      <c r="AT1238" s="45" t="str">
        <f>IF(Table3[[#This Row],[51]]="yes",Table3[[#This Row],[Column5]],"")</f>
        <v/>
      </c>
      <c r="AU1238" s="29" t="str">
        <f>IF(COUNTBLANK(Table3[[#This Row],[Date 1]:[Date 8]])=7,IF(Table3[[#This Row],[Column9]]&lt;&gt;"",IF(SUM(L1238:S1238)&lt;&gt;0,Table3[[#This Row],[Column9]],""),""),(SUBSTITUTE(TRIM(SUBSTITUTE(AO1238&amp;","&amp;AP1238&amp;","&amp;AQ1238&amp;","&amp;AR1238&amp;","&amp;AS1238&amp;","&amp;AT1238&amp;",",","," "))," ",", ")))</f>
        <v/>
      </c>
      <c r="AV1238" s="35" t="str">
        <f>IF(COUNTBLANK(L1238:AC1238)&lt;&gt;13,IF(Table3[[#This Row],[Comments]]="Please order in multiples of 20. Minimum order of 100.",IF(COUNTBLANK(Table3[[#This Row],[Date 1]:[Order]])=12,"",1),1),IF(OR(F1238="yes",G1238="yes",H1238="yes",I1238="yes",J1238="yes",K1238="yes"="yes"),1,""))</f>
        <v/>
      </c>
    </row>
    <row r="1239" spans="2:48" ht="36" thickBot="1" x14ac:dyDescent="0.4">
      <c r="B1239" s="164">
        <v>3460</v>
      </c>
      <c r="C1239" s="16" t="s">
        <v>3370</v>
      </c>
      <c r="D1239" s="32" t="s">
        <v>1682</v>
      </c>
      <c r="E1239" s="118"/>
      <c r="F1239" s="119" t="s">
        <v>21</v>
      </c>
      <c r="G1239" s="30" t="s">
        <v>21</v>
      </c>
      <c r="H1239" s="30" t="s">
        <v>21</v>
      </c>
      <c r="I1239" s="30" t="s">
        <v>21</v>
      </c>
      <c r="J1239" s="30" t="s">
        <v>21</v>
      </c>
      <c r="K1239" s="30" t="s">
        <v>128</v>
      </c>
      <c r="L1239" s="22"/>
      <c r="M1239" s="20"/>
      <c r="N1239" s="20"/>
      <c r="O1239" s="20"/>
      <c r="P1239" s="20"/>
      <c r="Q1239" s="20"/>
      <c r="R1239" s="20"/>
      <c r="S1239" s="120"/>
      <c r="T1239" s="181" t="str">
        <f>Table3[[#This Row],[Column12]]</f>
        <v>Auto:</v>
      </c>
      <c r="U1239" s="25"/>
      <c r="V1239" s="51" t="str">
        <f>IF(Table3[[#This Row],[TagOrderMethod]]="Ratio:","plants per 1 tag",IF(Table3[[#This Row],[TagOrderMethod]]="tags included","",IF(Table3[[#This Row],[TagOrderMethod]]="Qty:","tags",IF(Table3[[#This Row],[TagOrderMethod]]="Auto:",IF(U1239&lt;&gt;"","tags","")))))</f>
        <v/>
      </c>
      <c r="W1239" s="17">
        <v>50</v>
      </c>
      <c r="X1239" s="17" t="str">
        <f>IF(ISNUMBER(SEARCH("tag",Table3[[#This Row],[Notes]])), "Yes", "No")</f>
        <v>No</v>
      </c>
      <c r="Y1239" s="17" t="str">
        <f>IF(Table3[[#This Row],[Column11]]="yes","tags included","Auto:")</f>
        <v>Auto:</v>
      </c>
      <c r="Z12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Row],[TagOrderMethod]]="Auto:",IF(U1239&gt;0,U1239,IF(COUNTBLANK(L1239:S1239)=8,"",(IF(Table3[[#This Row],[Column11]]&lt;&gt;"no",Table3[[#This Row],[Size]]*(SUM(Table3[[#This Row],[Date 1]:[Date 8]])),"")))),""))),(Table3[[#This Row],[Bundle]])),"")</f>
        <v/>
      </c>
      <c r="AB1239" s="94" t="str">
        <f t="shared" si="20"/>
        <v/>
      </c>
      <c r="AC1239" s="75"/>
      <c r="AD1239" s="42"/>
      <c r="AE1239" s="43"/>
      <c r="AF1239" s="44"/>
      <c r="AG1239" s="134" t="s">
        <v>21</v>
      </c>
      <c r="AH1239" s="134" t="s">
        <v>21</v>
      </c>
      <c r="AI1239" s="134" t="s">
        <v>21</v>
      </c>
      <c r="AJ1239" s="134" t="s">
        <v>21</v>
      </c>
      <c r="AK1239" s="134" t="s">
        <v>21</v>
      </c>
      <c r="AL1239" s="134" t="s">
        <v>5446</v>
      </c>
      <c r="AM1239" s="134" t="b">
        <f>IF(AND(Table3[[#This Row],[Column68]]=TRUE,COUNTBLANK(Table3[[#This Row],[Date 1]:[Date 8]])=8),TRUE,FALSE)</f>
        <v>0</v>
      </c>
      <c r="AN1239" s="134" t="b">
        <f>COUNTIF(Table3[[#This Row],[512]:[51]],"yes")&gt;0</f>
        <v>0</v>
      </c>
      <c r="AO1239" s="45" t="str">
        <f>IF(Table3[[#This Row],[512]]="yes",Table3[[#This Row],[Column1]],"")</f>
        <v/>
      </c>
      <c r="AP1239" s="45" t="str">
        <f>IF(Table3[[#This Row],[250]]="yes",Table3[[#This Row],[Column1.5]],"")</f>
        <v/>
      </c>
      <c r="AQ1239" s="45" t="str">
        <f>IF(Table3[[#This Row],[288]]="yes",Table3[[#This Row],[Column2]],"")</f>
        <v/>
      </c>
      <c r="AR1239" s="45" t="str">
        <f>IF(Table3[[#This Row],[144]]="yes",Table3[[#This Row],[Column3]],"")</f>
        <v/>
      </c>
      <c r="AS1239" s="45" t="str">
        <f>IF(Table3[[#This Row],[26]]="yes",Table3[[#This Row],[Column4]],"")</f>
        <v/>
      </c>
      <c r="AT1239" s="45" t="str">
        <f>IF(Table3[[#This Row],[51]]="yes",Table3[[#This Row],[Column5]],"")</f>
        <v/>
      </c>
      <c r="AU1239" s="29" t="str">
        <f>IF(COUNTBLANK(Table3[[#This Row],[Date 1]:[Date 8]])=7,IF(Table3[[#This Row],[Column9]]&lt;&gt;"",IF(SUM(L1239:S1239)&lt;&gt;0,Table3[[#This Row],[Column9]],""),""),(SUBSTITUTE(TRIM(SUBSTITUTE(AO1239&amp;","&amp;AP1239&amp;","&amp;AQ1239&amp;","&amp;AR1239&amp;","&amp;AS1239&amp;","&amp;AT1239&amp;",",","," "))," ",", ")))</f>
        <v/>
      </c>
      <c r="AV1239" s="35" t="str">
        <f>IF(COUNTBLANK(L1239:AC1239)&lt;&gt;13,IF(Table3[[#This Row],[Comments]]="Please order in multiples of 20. Minimum order of 100.",IF(COUNTBLANK(Table3[[#This Row],[Date 1]:[Order]])=12,"",1),1),IF(OR(F1239="yes",G1239="yes",H1239="yes",I1239="yes",J1239="yes",K1239="yes"="yes"),1,""))</f>
        <v/>
      </c>
    </row>
    <row r="1240" spans="2:48" ht="36" thickBot="1" x14ac:dyDescent="0.4">
      <c r="B1240" s="164">
        <v>3465</v>
      </c>
      <c r="C1240" s="16" t="s">
        <v>3370</v>
      </c>
      <c r="D1240" s="32" t="s">
        <v>1893</v>
      </c>
      <c r="E1240" s="118"/>
      <c r="F1240" s="119" t="s">
        <v>21</v>
      </c>
      <c r="G1240" s="30" t="s">
        <v>21</v>
      </c>
      <c r="H1240" s="30" t="s">
        <v>21</v>
      </c>
      <c r="I1240" s="30" t="s">
        <v>21</v>
      </c>
      <c r="J1240" s="30" t="s">
        <v>21</v>
      </c>
      <c r="K1240" s="30" t="s">
        <v>128</v>
      </c>
      <c r="L1240" s="22"/>
      <c r="M1240" s="20"/>
      <c r="N1240" s="20"/>
      <c r="O1240" s="20"/>
      <c r="P1240" s="20"/>
      <c r="Q1240" s="20"/>
      <c r="R1240" s="20"/>
      <c r="S1240" s="120"/>
      <c r="T1240" s="181" t="str">
        <f>Table3[[#This Row],[Column12]]</f>
        <v>Auto:</v>
      </c>
      <c r="U1240" s="25"/>
      <c r="V1240" s="51" t="str">
        <f>IF(Table3[[#This Row],[TagOrderMethod]]="Ratio:","plants per 1 tag",IF(Table3[[#This Row],[TagOrderMethod]]="tags included","",IF(Table3[[#This Row],[TagOrderMethod]]="Qty:","tags",IF(Table3[[#This Row],[TagOrderMethod]]="Auto:",IF(U1240&lt;&gt;"","tags","")))))</f>
        <v/>
      </c>
      <c r="W1240" s="17">
        <v>50</v>
      </c>
      <c r="X1240" s="17" t="str">
        <f>IF(ISNUMBER(SEARCH("tag",Table3[[#This Row],[Notes]])), "Yes", "No")</f>
        <v>No</v>
      </c>
      <c r="Y1240" s="17" t="str">
        <f>IF(Table3[[#This Row],[Column11]]="yes","tags included","Auto:")</f>
        <v>Auto:</v>
      </c>
      <c r="Z12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Row],[TagOrderMethod]]="Auto:",IF(U1240&gt;0,U1240,IF(COUNTBLANK(L1240:S1240)=8,"",(IF(Table3[[#This Row],[Column11]]&lt;&gt;"no",Table3[[#This Row],[Size]]*(SUM(Table3[[#This Row],[Date 1]:[Date 8]])),"")))),""))),(Table3[[#This Row],[Bundle]])),"")</f>
        <v/>
      </c>
      <c r="AB1240" s="94" t="str">
        <f t="shared" si="20"/>
        <v/>
      </c>
      <c r="AC1240" s="75"/>
      <c r="AD1240" s="42"/>
      <c r="AE1240" s="43"/>
      <c r="AF1240" s="44"/>
      <c r="AG1240" s="134" t="s">
        <v>21</v>
      </c>
      <c r="AH1240" s="134" t="s">
        <v>21</v>
      </c>
      <c r="AI1240" s="134" t="s">
        <v>21</v>
      </c>
      <c r="AJ1240" s="134" t="s">
        <v>21</v>
      </c>
      <c r="AK1240" s="134" t="s">
        <v>21</v>
      </c>
      <c r="AL1240" s="134" t="s">
        <v>5447</v>
      </c>
      <c r="AM1240" s="134" t="b">
        <f>IF(AND(Table3[[#This Row],[Column68]]=TRUE,COUNTBLANK(Table3[[#This Row],[Date 1]:[Date 8]])=8),TRUE,FALSE)</f>
        <v>0</v>
      </c>
      <c r="AN1240" s="134" t="b">
        <f>COUNTIF(Table3[[#This Row],[512]:[51]],"yes")&gt;0</f>
        <v>0</v>
      </c>
      <c r="AO1240" s="45" t="str">
        <f>IF(Table3[[#This Row],[512]]="yes",Table3[[#This Row],[Column1]],"")</f>
        <v/>
      </c>
      <c r="AP1240" s="45" t="str">
        <f>IF(Table3[[#This Row],[250]]="yes",Table3[[#This Row],[Column1.5]],"")</f>
        <v/>
      </c>
      <c r="AQ1240" s="45" t="str">
        <f>IF(Table3[[#This Row],[288]]="yes",Table3[[#This Row],[Column2]],"")</f>
        <v/>
      </c>
      <c r="AR1240" s="45" t="str">
        <f>IF(Table3[[#This Row],[144]]="yes",Table3[[#This Row],[Column3]],"")</f>
        <v/>
      </c>
      <c r="AS1240" s="45" t="str">
        <f>IF(Table3[[#This Row],[26]]="yes",Table3[[#This Row],[Column4]],"")</f>
        <v/>
      </c>
      <c r="AT1240" s="45" t="str">
        <f>IF(Table3[[#This Row],[51]]="yes",Table3[[#This Row],[Column5]],"")</f>
        <v/>
      </c>
      <c r="AU1240" s="29" t="str">
        <f>IF(COUNTBLANK(Table3[[#This Row],[Date 1]:[Date 8]])=7,IF(Table3[[#This Row],[Column9]]&lt;&gt;"",IF(SUM(L1240:S1240)&lt;&gt;0,Table3[[#This Row],[Column9]],""),""),(SUBSTITUTE(TRIM(SUBSTITUTE(AO1240&amp;","&amp;AP1240&amp;","&amp;AQ1240&amp;","&amp;AR1240&amp;","&amp;AS1240&amp;","&amp;AT1240&amp;",",","," "))," ",", ")))</f>
        <v/>
      </c>
      <c r="AV1240" s="35" t="str">
        <f>IF(COUNTBLANK(L1240:AC1240)&lt;&gt;13,IF(Table3[[#This Row],[Comments]]="Please order in multiples of 20. Minimum order of 100.",IF(COUNTBLANK(Table3[[#This Row],[Date 1]:[Order]])=12,"",1),1),IF(OR(F1240="yes",G1240="yes",H1240="yes",I1240="yes",J1240="yes",K1240="yes"="yes"),1,""))</f>
        <v/>
      </c>
    </row>
    <row r="1241" spans="2:48" ht="36" thickBot="1" x14ac:dyDescent="0.4">
      <c r="B1241" s="164">
        <v>3470</v>
      </c>
      <c r="C1241" s="16" t="s">
        <v>3370</v>
      </c>
      <c r="D1241" s="32" t="s">
        <v>1683</v>
      </c>
      <c r="E1241" s="118"/>
      <c r="F1241" s="119" t="s">
        <v>21</v>
      </c>
      <c r="G1241" s="30" t="s">
        <v>21</v>
      </c>
      <c r="H1241" s="30" t="s">
        <v>21</v>
      </c>
      <c r="I1241" s="30" t="s">
        <v>21</v>
      </c>
      <c r="J1241" s="30" t="s">
        <v>21</v>
      </c>
      <c r="K1241" s="30" t="s">
        <v>128</v>
      </c>
      <c r="L1241" s="22"/>
      <c r="M1241" s="20"/>
      <c r="N1241" s="20"/>
      <c r="O1241" s="20"/>
      <c r="P1241" s="20"/>
      <c r="Q1241" s="20"/>
      <c r="R1241" s="20"/>
      <c r="S1241" s="120"/>
      <c r="T1241" s="181" t="str">
        <f>Table3[[#This Row],[Column12]]</f>
        <v>Auto:</v>
      </c>
      <c r="U1241" s="25"/>
      <c r="V1241" s="51" t="str">
        <f>IF(Table3[[#This Row],[TagOrderMethod]]="Ratio:","plants per 1 tag",IF(Table3[[#This Row],[TagOrderMethod]]="tags included","",IF(Table3[[#This Row],[TagOrderMethod]]="Qty:","tags",IF(Table3[[#This Row],[TagOrderMethod]]="Auto:",IF(U1241&lt;&gt;"","tags","")))))</f>
        <v/>
      </c>
      <c r="W1241" s="17">
        <v>50</v>
      </c>
      <c r="X1241" s="17" t="str">
        <f>IF(ISNUMBER(SEARCH("tag",Table3[[#This Row],[Notes]])), "Yes", "No")</f>
        <v>No</v>
      </c>
      <c r="Y1241" s="17" t="str">
        <f>IF(Table3[[#This Row],[Column11]]="yes","tags included","Auto:")</f>
        <v>Auto:</v>
      </c>
      <c r="Z12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Row],[TagOrderMethod]]="Auto:",IF(U1241&gt;0,U1241,IF(COUNTBLANK(L1241:S1241)=8,"",(IF(Table3[[#This Row],[Column11]]&lt;&gt;"no",Table3[[#This Row],[Size]]*(SUM(Table3[[#This Row],[Date 1]:[Date 8]])),"")))),""))),(Table3[[#This Row],[Bundle]])),"")</f>
        <v/>
      </c>
      <c r="AB1241" s="94" t="str">
        <f t="shared" si="20"/>
        <v/>
      </c>
      <c r="AC1241" s="75"/>
      <c r="AD1241" s="42"/>
      <c r="AE1241" s="43"/>
      <c r="AF1241" s="44"/>
      <c r="AG1241" s="134" t="s">
        <v>21</v>
      </c>
      <c r="AH1241" s="134" t="s">
        <v>21</v>
      </c>
      <c r="AI1241" s="134" t="s">
        <v>21</v>
      </c>
      <c r="AJ1241" s="134" t="s">
        <v>21</v>
      </c>
      <c r="AK1241" s="134" t="s">
        <v>21</v>
      </c>
      <c r="AL1241" s="134" t="s">
        <v>5448</v>
      </c>
      <c r="AM1241" s="134" t="b">
        <f>IF(AND(Table3[[#This Row],[Column68]]=TRUE,COUNTBLANK(Table3[[#This Row],[Date 1]:[Date 8]])=8),TRUE,FALSE)</f>
        <v>0</v>
      </c>
      <c r="AN1241" s="134" t="b">
        <f>COUNTIF(Table3[[#This Row],[512]:[51]],"yes")&gt;0</f>
        <v>0</v>
      </c>
      <c r="AO1241" s="45" t="str">
        <f>IF(Table3[[#This Row],[512]]="yes",Table3[[#This Row],[Column1]],"")</f>
        <v/>
      </c>
      <c r="AP1241" s="45" t="str">
        <f>IF(Table3[[#This Row],[250]]="yes",Table3[[#This Row],[Column1.5]],"")</f>
        <v/>
      </c>
      <c r="AQ1241" s="45" t="str">
        <f>IF(Table3[[#This Row],[288]]="yes",Table3[[#This Row],[Column2]],"")</f>
        <v/>
      </c>
      <c r="AR1241" s="45" t="str">
        <f>IF(Table3[[#This Row],[144]]="yes",Table3[[#This Row],[Column3]],"")</f>
        <v/>
      </c>
      <c r="AS1241" s="45" t="str">
        <f>IF(Table3[[#This Row],[26]]="yes",Table3[[#This Row],[Column4]],"")</f>
        <v/>
      </c>
      <c r="AT1241" s="45" t="str">
        <f>IF(Table3[[#This Row],[51]]="yes",Table3[[#This Row],[Column5]],"")</f>
        <v/>
      </c>
      <c r="AU1241" s="29" t="str">
        <f>IF(COUNTBLANK(Table3[[#This Row],[Date 1]:[Date 8]])=7,IF(Table3[[#This Row],[Column9]]&lt;&gt;"",IF(SUM(L1241:S1241)&lt;&gt;0,Table3[[#This Row],[Column9]],""),""),(SUBSTITUTE(TRIM(SUBSTITUTE(AO1241&amp;","&amp;AP1241&amp;","&amp;AQ1241&amp;","&amp;AR1241&amp;","&amp;AS1241&amp;","&amp;AT1241&amp;",",","," "))," ",", ")))</f>
        <v/>
      </c>
      <c r="AV1241" s="35" t="str">
        <f>IF(COUNTBLANK(L1241:AC1241)&lt;&gt;13,IF(Table3[[#This Row],[Comments]]="Please order in multiples of 20. Minimum order of 100.",IF(COUNTBLANK(Table3[[#This Row],[Date 1]:[Order]])=12,"",1),1),IF(OR(F1241="yes",G1241="yes",H1241="yes",I1241="yes",J1241="yes",K1241="yes"="yes"),1,""))</f>
        <v/>
      </c>
    </row>
    <row r="1242" spans="2:48" ht="36" thickBot="1" x14ac:dyDescent="0.4">
      <c r="B1242" s="164">
        <v>3475</v>
      </c>
      <c r="C1242" s="16" t="s">
        <v>3370</v>
      </c>
      <c r="D1242" s="32" t="s">
        <v>3475</v>
      </c>
      <c r="E1242" s="118"/>
      <c r="F1242" s="119" t="s">
        <v>21</v>
      </c>
      <c r="G1242" s="30" t="s">
        <v>21</v>
      </c>
      <c r="H1242" s="30" t="s">
        <v>21</v>
      </c>
      <c r="I1242" s="30" t="s">
        <v>21</v>
      </c>
      <c r="J1242" s="30" t="s">
        <v>21</v>
      </c>
      <c r="K1242" s="30" t="s">
        <v>128</v>
      </c>
      <c r="L1242" s="22"/>
      <c r="M1242" s="20"/>
      <c r="N1242" s="20"/>
      <c r="O1242" s="20"/>
      <c r="P1242" s="20"/>
      <c r="Q1242" s="20"/>
      <c r="R1242" s="20"/>
      <c r="S1242" s="120"/>
      <c r="T1242" s="181" t="str">
        <f>Table3[[#This Row],[Column12]]</f>
        <v>Auto:</v>
      </c>
      <c r="U1242" s="25"/>
      <c r="V1242" s="51" t="str">
        <f>IF(Table3[[#This Row],[TagOrderMethod]]="Ratio:","plants per 1 tag",IF(Table3[[#This Row],[TagOrderMethod]]="tags included","",IF(Table3[[#This Row],[TagOrderMethod]]="Qty:","tags",IF(Table3[[#This Row],[TagOrderMethod]]="Auto:",IF(U1242&lt;&gt;"","tags","")))))</f>
        <v/>
      </c>
      <c r="W1242" s="17">
        <v>50</v>
      </c>
      <c r="X1242" s="17" t="str">
        <f>IF(ISNUMBER(SEARCH("tag",Table3[[#This Row],[Notes]])), "Yes", "No")</f>
        <v>No</v>
      </c>
      <c r="Y1242" s="17" t="str">
        <f>IF(Table3[[#This Row],[Column11]]="yes","tags included","Auto:")</f>
        <v>Auto:</v>
      </c>
      <c r="Z12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Row],[TagOrderMethod]]="Auto:",IF(U1242&gt;0,U1242,IF(COUNTBLANK(L1242:S1242)=8,"",(IF(Table3[[#This Row],[Column11]]&lt;&gt;"no",Table3[[#This Row],[Size]]*(SUM(Table3[[#This Row],[Date 1]:[Date 8]])),"")))),""))),(Table3[[#This Row],[Bundle]])),"")</f>
        <v/>
      </c>
      <c r="AB1242" s="94" t="str">
        <f t="shared" si="20"/>
        <v/>
      </c>
      <c r="AC1242" s="75"/>
      <c r="AD1242" s="42"/>
      <c r="AE1242" s="43"/>
      <c r="AF1242" s="44"/>
      <c r="AG1242" s="134" t="s">
        <v>21</v>
      </c>
      <c r="AH1242" s="134" t="s">
        <v>21</v>
      </c>
      <c r="AI1242" s="134" t="s">
        <v>21</v>
      </c>
      <c r="AJ1242" s="134" t="s">
        <v>21</v>
      </c>
      <c r="AK1242" s="134" t="s">
        <v>21</v>
      </c>
      <c r="AL1242" s="134" t="s">
        <v>5449</v>
      </c>
      <c r="AM1242" s="134" t="b">
        <f>IF(AND(Table3[[#This Row],[Column68]]=TRUE,COUNTBLANK(Table3[[#This Row],[Date 1]:[Date 8]])=8),TRUE,FALSE)</f>
        <v>0</v>
      </c>
      <c r="AN1242" s="134" t="b">
        <f>COUNTIF(Table3[[#This Row],[512]:[51]],"yes")&gt;0</f>
        <v>0</v>
      </c>
      <c r="AO1242" s="45" t="str">
        <f>IF(Table3[[#This Row],[512]]="yes",Table3[[#This Row],[Column1]],"")</f>
        <v/>
      </c>
      <c r="AP1242" s="45" t="str">
        <f>IF(Table3[[#This Row],[250]]="yes",Table3[[#This Row],[Column1.5]],"")</f>
        <v/>
      </c>
      <c r="AQ1242" s="45" t="str">
        <f>IF(Table3[[#This Row],[288]]="yes",Table3[[#This Row],[Column2]],"")</f>
        <v/>
      </c>
      <c r="AR1242" s="45" t="str">
        <f>IF(Table3[[#This Row],[144]]="yes",Table3[[#This Row],[Column3]],"")</f>
        <v/>
      </c>
      <c r="AS1242" s="45" t="str">
        <f>IF(Table3[[#This Row],[26]]="yes",Table3[[#This Row],[Column4]],"")</f>
        <v/>
      </c>
      <c r="AT1242" s="45" t="str">
        <f>IF(Table3[[#This Row],[51]]="yes",Table3[[#This Row],[Column5]],"")</f>
        <v/>
      </c>
      <c r="AU1242" s="29" t="str">
        <f>IF(COUNTBLANK(Table3[[#This Row],[Date 1]:[Date 8]])=7,IF(Table3[[#This Row],[Column9]]&lt;&gt;"",IF(SUM(L1242:S1242)&lt;&gt;0,Table3[[#This Row],[Column9]],""),""),(SUBSTITUTE(TRIM(SUBSTITUTE(AO1242&amp;","&amp;AP1242&amp;","&amp;AQ1242&amp;","&amp;AR1242&amp;","&amp;AS1242&amp;","&amp;AT1242&amp;",",","," "))," ",", ")))</f>
        <v/>
      </c>
      <c r="AV1242" s="35" t="str">
        <f>IF(COUNTBLANK(L1242:AC1242)&lt;&gt;13,IF(Table3[[#This Row],[Comments]]="Please order in multiples of 20. Minimum order of 100.",IF(COUNTBLANK(Table3[[#This Row],[Date 1]:[Order]])=12,"",1),1),IF(OR(F1242="yes",G1242="yes",H1242="yes",I1242="yes",J1242="yes",K1242="yes"="yes"),1,""))</f>
        <v/>
      </c>
    </row>
    <row r="1243" spans="2:48" ht="36" thickBot="1" x14ac:dyDescent="0.4">
      <c r="B1243" s="164">
        <v>3480</v>
      </c>
      <c r="C1243" s="16" t="s">
        <v>3370</v>
      </c>
      <c r="D1243" s="32" t="s">
        <v>3476</v>
      </c>
      <c r="E1243" s="118"/>
      <c r="F1243" s="119" t="s">
        <v>21</v>
      </c>
      <c r="G1243" s="30" t="s">
        <v>21</v>
      </c>
      <c r="H1243" s="30" t="s">
        <v>21</v>
      </c>
      <c r="I1243" s="30" t="s">
        <v>21</v>
      </c>
      <c r="J1243" s="30" t="s">
        <v>21</v>
      </c>
      <c r="K1243" s="30" t="s">
        <v>128</v>
      </c>
      <c r="L1243" s="22"/>
      <c r="M1243" s="20"/>
      <c r="N1243" s="20"/>
      <c r="O1243" s="20"/>
      <c r="P1243" s="20"/>
      <c r="Q1243" s="20"/>
      <c r="R1243" s="20"/>
      <c r="S1243" s="120"/>
      <c r="T1243" s="181" t="str">
        <f>Table3[[#This Row],[Column12]]</f>
        <v>Auto:</v>
      </c>
      <c r="U1243" s="25"/>
      <c r="V1243" s="51" t="str">
        <f>IF(Table3[[#This Row],[TagOrderMethod]]="Ratio:","plants per 1 tag",IF(Table3[[#This Row],[TagOrderMethod]]="tags included","",IF(Table3[[#This Row],[TagOrderMethod]]="Qty:","tags",IF(Table3[[#This Row],[TagOrderMethod]]="Auto:",IF(U1243&lt;&gt;"","tags","")))))</f>
        <v/>
      </c>
      <c r="W1243" s="17">
        <v>50</v>
      </c>
      <c r="X1243" s="17" t="str">
        <f>IF(ISNUMBER(SEARCH("tag",Table3[[#This Row],[Notes]])), "Yes", "No")</f>
        <v>No</v>
      </c>
      <c r="Y1243" s="17" t="str">
        <f>IF(Table3[[#This Row],[Column11]]="yes","tags included","Auto:")</f>
        <v>Auto:</v>
      </c>
      <c r="Z12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Row],[TagOrderMethod]]="Auto:",IF(U1243&gt;0,U1243,IF(COUNTBLANK(L1243:S1243)=8,"",(IF(Table3[[#This Row],[Column11]]&lt;&gt;"no",Table3[[#This Row],[Size]]*(SUM(Table3[[#This Row],[Date 1]:[Date 8]])),"")))),""))),(Table3[[#This Row],[Bundle]])),"")</f>
        <v/>
      </c>
      <c r="AB1243" s="94" t="str">
        <f t="shared" si="20"/>
        <v/>
      </c>
      <c r="AC1243" s="75"/>
      <c r="AD1243" s="42"/>
      <c r="AE1243" s="43"/>
      <c r="AF1243" s="44"/>
      <c r="AG1243" s="134" t="s">
        <v>21</v>
      </c>
      <c r="AH1243" s="134" t="s">
        <v>21</v>
      </c>
      <c r="AI1243" s="134" t="s">
        <v>21</v>
      </c>
      <c r="AJ1243" s="134" t="s">
        <v>21</v>
      </c>
      <c r="AK1243" s="134" t="s">
        <v>21</v>
      </c>
      <c r="AL1243" s="134" t="s">
        <v>5450</v>
      </c>
      <c r="AM1243" s="134" t="b">
        <f>IF(AND(Table3[[#This Row],[Column68]]=TRUE,COUNTBLANK(Table3[[#This Row],[Date 1]:[Date 8]])=8),TRUE,FALSE)</f>
        <v>0</v>
      </c>
      <c r="AN1243" s="134" t="b">
        <f>COUNTIF(Table3[[#This Row],[512]:[51]],"yes")&gt;0</f>
        <v>0</v>
      </c>
      <c r="AO1243" s="45" t="str">
        <f>IF(Table3[[#This Row],[512]]="yes",Table3[[#This Row],[Column1]],"")</f>
        <v/>
      </c>
      <c r="AP1243" s="45" t="str">
        <f>IF(Table3[[#This Row],[250]]="yes",Table3[[#This Row],[Column1.5]],"")</f>
        <v/>
      </c>
      <c r="AQ1243" s="45" t="str">
        <f>IF(Table3[[#This Row],[288]]="yes",Table3[[#This Row],[Column2]],"")</f>
        <v/>
      </c>
      <c r="AR1243" s="45" t="str">
        <f>IF(Table3[[#This Row],[144]]="yes",Table3[[#This Row],[Column3]],"")</f>
        <v/>
      </c>
      <c r="AS1243" s="45" t="str">
        <f>IF(Table3[[#This Row],[26]]="yes",Table3[[#This Row],[Column4]],"")</f>
        <v/>
      </c>
      <c r="AT1243" s="45" t="str">
        <f>IF(Table3[[#This Row],[51]]="yes",Table3[[#This Row],[Column5]],"")</f>
        <v/>
      </c>
      <c r="AU1243" s="29" t="str">
        <f>IF(COUNTBLANK(Table3[[#This Row],[Date 1]:[Date 8]])=7,IF(Table3[[#This Row],[Column9]]&lt;&gt;"",IF(SUM(L1243:S1243)&lt;&gt;0,Table3[[#This Row],[Column9]],""),""),(SUBSTITUTE(TRIM(SUBSTITUTE(AO1243&amp;","&amp;AP1243&amp;","&amp;AQ1243&amp;","&amp;AR1243&amp;","&amp;AS1243&amp;","&amp;AT1243&amp;",",","," "))," ",", ")))</f>
        <v/>
      </c>
      <c r="AV1243" s="35" t="str">
        <f>IF(COUNTBLANK(L1243:AC1243)&lt;&gt;13,IF(Table3[[#This Row],[Comments]]="Please order in multiples of 20. Minimum order of 100.",IF(COUNTBLANK(Table3[[#This Row],[Date 1]:[Order]])=12,"",1),1),IF(OR(F1243="yes",G1243="yes",H1243="yes",I1243="yes",J1243="yes",K1243="yes"="yes"),1,""))</f>
        <v/>
      </c>
    </row>
    <row r="1244" spans="2:48" ht="36" thickBot="1" x14ac:dyDescent="0.4">
      <c r="B1244" s="164">
        <v>3510</v>
      </c>
      <c r="C1244" s="16" t="s">
        <v>3370</v>
      </c>
      <c r="D1244" s="32" t="s">
        <v>1894</v>
      </c>
      <c r="E1244" s="118"/>
      <c r="F1244" s="119" t="s">
        <v>21</v>
      </c>
      <c r="G1244" s="30" t="s">
        <v>21</v>
      </c>
      <c r="H1244" s="30" t="s">
        <v>21</v>
      </c>
      <c r="I1244" s="30" t="s">
        <v>21</v>
      </c>
      <c r="J1244" s="30" t="s">
        <v>21</v>
      </c>
      <c r="K1244" s="30" t="s">
        <v>128</v>
      </c>
      <c r="L1244" s="22"/>
      <c r="M1244" s="20"/>
      <c r="N1244" s="20"/>
      <c r="O1244" s="20"/>
      <c r="P1244" s="20"/>
      <c r="Q1244" s="20"/>
      <c r="R1244" s="20"/>
      <c r="S1244" s="120"/>
      <c r="T1244" s="181" t="str">
        <f>Table3[[#This Row],[Column12]]</f>
        <v>Auto:</v>
      </c>
      <c r="U1244" s="25"/>
      <c r="V1244" s="51" t="str">
        <f>IF(Table3[[#This Row],[TagOrderMethod]]="Ratio:","plants per 1 tag",IF(Table3[[#This Row],[TagOrderMethod]]="tags included","",IF(Table3[[#This Row],[TagOrderMethod]]="Qty:","tags",IF(Table3[[#This Row],[TagOrderMethod]]="Auto:",IF(U1244&lt;&gt;"","tags","")))))</f>
        <v/>
      </c>
      <c r="W1244" s="17">
        <v>50</v>
      </c>
      <c r="X1244" s="17" t="str">
        <f>IF(ISNUMBER(SEARCH("tag",Table3[[#This Row],[Notes]])), "Yes", "No")</f>
        <v>No</v>
      </c>
      <c r="Y1244" s="17" t="str">
        <f>IF(Table3[[#This Row],[Column11]]="yes","tags included","Auto:")</f>
        <v>Auto:</v>
      </c>
      <c r="Z12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Row],[TagOrderMethod]]="Auto:",IF(U1244&gt;0,U1244,IF(COUNTBLANK(L1244:S1244)=8,"",(IF(Table3[[#This Row],[Column11]]&lt;&gt;"no",Table3[[#This Row],[Size]]*(SUM(Table3[[#This Row],[Date 1]:[Date 8]])),"")))),""))),(Table3[[#This Row],[Bundle]])),"")</f>
        <v/>
      </c>
      <c r="AB1244" s="94" t="str">
        <f t="shared" si="20"/>
        <v/>
      </c>
      <c r="AC1244" s="75"/>
      <c r="AD1244" s="42"/>
      <c r="AE1244" s="43"/>
      <c r="AF1244" s="44"/>
      <c r="AG1244" s="134" t="s">
        <v>21</v>
      </c>
      <c r="AH1244" s="134" t="s">
        <v>21</v>
      </c>
      <c r="AI1244" s="134" t="s">
        <v>21</v>
      </c>
      <c r="AJ1244" s="134" t="s">
        <v>21</v>
      </c>
      <c r="AK1244" s="134" t="s">
        <v>21</v>
      </c>
      <c r="AL1244" s="134" t="s">
        <v>5451</v>
      </c>
      <c r="AM1244" s="134" t="b">
        <f>IF(AND(Table3[[#This Row],[Column68]]=TRUE,COUNTBLANK(Table3[[#This Row],[Date 1]:[Date 8]])=8),TRUE,FALSE)</f>
        <v>0</v>
      </c>
      <c r="AN1244" s="134" t="b">
        <f>COUNTIF(Table3[[#This Row],[512]:[51]],"yes")&gt;0</f>
        <v>0</v>
      </c>
      <c r="AO1244" s="45" t="str">
        <f>IF(Table3[[#This Row],[512]]="yes",Table3[[#This Row],[Column1]],"")</f>
        <v/>
      </c>
      <c r="AP1244" s="45" t="str">
        <f>IF(Table3[[#This Row],[250]]="yes",Table3[[#This Row],[Column1.5]],"")</f>
        <v/>
      </c>
      <c r="AQ1244" s="45" t="str">
        <f>IF(Table3[[#This Row],[288]]="yes",Table3[[#This Row],[Column2]],"")</f>
        <v/>
      </c>
      <c r="AR1244" s="45" t="str">
        <f>IF(Table3[[#This Row],[144]]="yes",Table3[[#This Row],[Column3]],"")</f>
        <v/>
      </c>
      <c r="AS1244" s="45" t="str">
        <f>IF(Table3[[#This Row],[26]]="yes",Table3[[#This Row],[Column4]],"")</f>
        <v/>
      </c>
      <c r="AT1244" s="45" t="str">
        <f>IF(Table3[[#This Row],[51]]="yes",Table3[[#This Row],[Column5]],"")</f>
        <v/>
      </c>
      <c r="AU1244" s="29" t="str">
        <f>IF(COUNTBLANK(Table3[[#This Row],[Date 1]:[Date 8]])=7,IF(Table3[[#This Row],[Column9]]&lt;&gt;"",IF(SUM(L1244:S1244)&lt;&gt;0,Table3[[#This Row],[Column9]],""),""),(SUBSTITUTE(TRIM(SUBSTITUTE(AO1244&amp;","&amp;AP1244&amp;","&amp;AQ1244&amp;","&amp;AR1244&amp;","&amp;AS1244&amp;","&amp;AT1244&amp;",",","," "))," ",", ")))</f>
        <v/>
      </c>
      <c r="AV1244" s="35" t="str">
        <f>IF(COUNTBLANK(L1244:AC1244)&lt;&gt;13,IF(Table3[[#This Row],[Comments]]="Please order in multiples of 20. Minimum order of 100.",IF(COUNTBLANK(Table3[[#This Row],[Date 1]:[Order]])=12,"",1),1),IF(OR(F1244="yes",G1244="yes",H1244="yes",I1244="yes",J1244="yes",K1244="yes"="yes"),1,""))</f>
        <v/>
      </c>
    </row>
    <row r="1245" spans="2:48" ht="36" thickBot="1" x14ac:dyDescent="0.4">
      <c r="B1245" s="164">
        <v>3515</v>
      </c>
      <c r="C1245" s="16" t="s">
        <v>3370</v>
      </c>
      <c r="D1245" s="32" t="s">
        <v>1895</v>
      </c>
      <c r="E1245" s="118"/>
      <c r="F1245" s="119" t="s">
        <v>21</v>
      </c>
      <c r="G1245" s="30" t="s">
        <v>21</v>
      </c>
      <c r="H1245" s="30" t="s">
        <v>21</v>
      </c>
      <c r="I1245" s="30" t="s">
        <v>21</v>
      </c>
      <c r="J1245" s="30" t="s">
        <v>21</v>
      </c>
      <c r="K1245" s="30" t="s">
        <v>128</v>
      </c>
      <c r="L1245" s="22"/>
      <c r="M1245" s="20"/>
      <c r="N1245" s="20"/>
      <c r="O1245" s="20"/>
      <c r="P1245" s="20"/>
      <c r="Q1245" s="20"/>
      <c r="R1245" s="20"/>
      <c r="S1245" s="120"/>
      <c r="T1245" s="181" t="str">
        <f>Table3[[#This Row],[Column12]]</f>
        <v>Auto:</v>
      </c>
      <c r="U1245" s="25"/>
      <c r="V1245" s="51" t="str">
        <f>IF(Table3[[#This Row],[TagOrderMethod]]="Ratio:","plants per 1 tag",IF(Table3[[#This Row],[TagOrderMethod]]="tags included","",IF(Table3[[#This Row],[TagOrderMethod]]="Qty:","tags",IF(Table3[[#This Row],[TagOrderMethod]]="Auto:",IF(U1245&lt;&gt;"","tags","")))))</f>
        <v/>
      </c>
      <c r="W1245" s="17">
        <v>50</v>
      </c>
      <c r="X1245" s="17" t="str">
        <f>IF(ISNUMBER(SEARCH("tag",Table3[[#This Row],[Notes]])), "Yes", "No")</f>
        <v>No</v>
      </c>
      <c r="Y1245" s="17" t="str">
        <f>IF(Table3[[#This Row],[Column11]]="yes","tags included","Auto:")</f>
        <v>Auto:</v>
      </c>
      <c r="Z12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Row],[TagOrderMethod]]="Auto:",IF(U1245&gt;0,U1245,IF(COUNTBLANK(L1245:S1245)=8,"",(IF(Table3[[#This Row],[Column11]]&lt;&gt;"no",Table3[[#This Row],[Size]]*(SUM(Table3[[#This Row],[Date 1]:[Date 8]])),"")))),""))),(Table3[[#This Row],[Bundle]])),"")</f>
        <v/>
      </c>
      <c r="AB1245" s="94" t="str">
        <f t="shared" si="20"/>
        <v/>
      </c>
      <c r="AC1245" s="75"/>
      <c r="AD1245" s="42"/>
      <c r="AE1245" s="43"/>
      <c r="AF1245" s="44"/>
      <c r="AG1245" s="134" t="s">
        <v>21</v>
      </c>
      <c r="AH1245" s="134" t="s">
        <v>21</v>
      </c>
      <c r="AI1245" s="134" t="s">
        <v>21</v>
      </c>
      <c r="AJ1245" s="134" t="s">
        <v>21</v>
      </c>
      <c r="AK1245" s="134" t="s">
        <v>21</v>
      </c>
      <c r="AL1245" s="134" t="s">
        <v>5452</v>
      </c>
      <c r="AM1245" s="134" t="b">
        <f>IF(AND(Table3[[#This Row],[Column68]]=TRUE,COUNTBLANK(Table3[[#This Row],[Date 1]:[Date 8]])=8),TRUE,FALSE)</f>
        <v>0</v>
      </c>
      <c r="AN1245" s="134" t="b">
        <f>COUNTIF(Table3[[#This Row],[512]:[51]],"yes")&gt;0</f>
        <v>0</v>
      </c>
      <c r="AO1245" s="45" t="str">
        <f>IF(Table3[[#This Row],[512]]="yes",Table3[[#This Row],[Column1]],"")</f>
        <v/>
      </c>
      <c r="AP1245" s="45" t="str">
        <f>IF(Table3[[#This Row],[250]]="yes",Table3[[#This Row],[Column1.5]],"")</f>
        <v/>
      </c>
      <c r="AQ1245" s="45" t="str">
        <f>IF(Table3[[#This Row],[288]]="yes",Table3[[#This Row],[Column2]],"")</f>
        <v/>
      </c>
      <c r="AR1245" s="45" t="str">
        <f>IF(Table3[[#This Row],[144]]="yes",Table3[[#This Row],[Column3]],"")</f>
        <v/>
      </c>
      <c r="AS1245" s="45" t="str">
        <f>IF(Table3[[#This Row],[26]]="yes",Table3[[#This Row],[Column4]],"")</f>
        <v/>
      </c>
      <c r="AT1245" s="45" t="str">
        <f>IF(Table3[[#This Row],[51]]="yes",Table3[[#This Row],[Column5]],"")</f>
        <v/>
      </c>
      <c r="AU1245" s="29" t="str">
        <f>IF(COUNTBLANK(Table3[[#This Row],[Date 1]:[Date 8]])=7,IF(Table3[[#This Row],[Column9]]&lt;&gt;"",IF(SUM(L1245:S1245)&lt;&gt;0,Table3[[#This Row],[Column9]],""),""),(SUBSTITUTE(TRIM(SUBSTITUTE(AO1245&amp;","&amp;AP1245&amp;","&amp;AQ1245&amp;","&amp;AR1245&amp;","&amp;AS1245&amp;","&amp;AT1245&amp;",",","," "))," ",", ")))</f>
        <v/>
      </c>
      <c r="AV1245" s="35" t="str">
        <f>IF(COUNTBLANK(L1245:AC1245)&lt;&gt;13,IF(Table3[[#This Row],[Comments]]="Please order in multiples of 20. Minimum order of 100.",IF(COUNTBLANK(Table3[[#This Row],[Date 1]:[Order]])=12,"",1),1),IF(OR(F1245="yes",G1245="yes",H1245="yes",I1245="yes",J1245="yes",K1245="yes"="yes"),1,""))</f>
        <v/>
      </c>
    </row>
    <row r="1246" spans="2:48" ht="36" thickBot="1" x14ac:dyDescent="0.4">
      <c r="B1246" s="164">
        <v>3520</v>
      </c>
      <c r="C1246" s="16" t="s">
        <v>3370</v>
      </c>
      <c r="D1246" s="32" t="s">
        <v>1684</v>
      </c>
      <c r="E1246" s="118"/>
      <c r="F1246" s="119" t="s">
        <v>21</v>
      </c>
      <c r="G1246" s="30" t="s">
        <v>21</v>
      </c>
      <c r="H1246" s="30" t="s">
        <v>21</v>
      </c>
      <c r="I1246" s="30" t="s">
        <v>21</v>
      </c>
      <c r="J1246" s="30" t="s">
        <v>21</v>
      </c>
      <c r="K1246" s="30" t="s">
        <v>128</v>
      </c>
      <c r="L1246" s="22"/>
      <c r="M1246" s="20"/>
      <c r="N1246" s="20"/>
      <c r="O1246" s="20"/>
      <c r="P1246" s="20"/>
      <c r="Q1246" s="20"/>
      <c r="R1246" s="20"/>
      <c r="S1246" s="120"/>
      <c r="T1246" s="181" t="str">
        <f>Table3[[#This Row],[Column12]]</f>
        <v>Auto:</v>
      </c>
      <c r="U1246" s="25"/>
      <c r="V1246" s="51" t="str">
        <f>IF(Table3[[#This Row],[TagOrderMethod]]="Ratio:","plants per 1 tag",IF(Table3[[#This Row],[TagOrderMethod]]="tags included","",IF(Table3[[#This Row],[TagOrderMethod]]="Qty:","tags",IF(Table3[[#This Row],[TagOrderMethod]]="Auto:",IF(U1246&lt;&gt;"","tags","")))))</f>
        <v/>
      </c>
      <c r="W1246" s="17">
        <v>50</v>
      </c>
      <c r="X1246" s="17" t="str">
        <f>IF(ISNUMBER(SEARCH("tag",Table3[[#This Row],[Notes]])), "Yes", "No")</f>
        <v>No</v>
      </c>
      <c r="Y1246" s="17" t="str">
        <f>IF(Table3[[#This Row],[Column11]]="yes","tags included","Auto:")</f>
        <v>Auto:</v>
      </c>
      <c r="Z12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Row],[TagOrderMethod]]="Auto:",IF(U1246&gt;0,U1246,IF(COUNTBLANK(L1246:S1246)=8,"",(IF(Table3[[#This Row],[Column11]]&lt;&gt;"no",Table3[[#This Row],[Size]]*(SUM(Table3[[#This Row],[Date 1]:[Date 8]])),"")))),""))),(Table3[[#This Row],[Bundle]])),"")</f>
        <v/>
      </c>
      <c r="AB1246" s="94" t="str">
        <f t="shared" si="20"/>
        <v/>
      </c>
      <c r="AC1246" s="75"/>
      <c r="AD1246" s="42"/>
      <c r="AE1246" s="43"/>
      <c r="AF1246" s="44"/>
      <c r="AG1246" s="134" t="s">
        <v>21</v>
      </c>
      <c r="AH1246" s="134" t="s">
        <v>21</v>
      </c>
      <c r="AI1246" s="134" t="s">
        <v>21</v>
      </c>
      <c r="AJ1246" s="134" t="s">
        <v>21</v>
      </c>
      <c r="AK1246" s="134" t="s">
        <v>21</v>
      </c>
      <c r="AL1246" s="134" t="s">
        <v>5453</v>
      </c>
      <c r="AM1246" s="134" t="b">
        <f>IF(AND(Table3[[#This Row],[Column68]]=TRUE,COUNTBLANK(Table3[[#This Row],[Date 1]:[Date 8]])=8),TRUE,FALSE)</f>
        <v>0</v>
      </c>
      <c r="AN1246" s="134" t="b">
        <f>COUNTIF(Table3[[#This Row],[512]:[51]],"yes")&gt;0</f>
        <v>0</v>
      </c>
      <c r="AO1246" s="45" t="str">
        <f>IF(Table3[[#This Row],[512]]="yes",Table3[[#This Row],[Column1]],"")</f>
        <v/>
      </c>
      <c r="AP1246" s="45" t="str">
        <f>IF(Table3[[#This Row],[250]]="yes",Table3[[#This Row],[Column1.5]],"")</f>
        <v/>
      </c>
      <c r="AQ1246" s="45" t="str">
        <f>IF(Table3[[#This Row],[288]]="yes",Table3[[#This Row],[Column2]],"")</f>
        <v/>
      </c>
      <c r="AR1246" s="45" t="str">
        <f>IF(Table3[[#This Row],[144]]="yes",Table3[[#This Row],[Column3]],"")</f>
        <v/>
      </c>
      <c r="AS1246" s="45" t="str">
        <f>IF(Table3[[#This Row],[26]]="yes",Table3[[#This Row],[Column4]],"")</f>
        <v/>
      </c>
      <c r="AT1246" s="45" t="str">
        <f>IF(Table3[[#This Row],[51]]="yes",Table3[[#This Row],[Column5]],"")</f>
        <v/>
      </c>
      <c r="AU1246" s="29" t="str">
        <f>IF(COUNTBLANK(Table3[[#This Row],[Date 1]:[Date 8]])=7,IF(Table3[[#This Row],[Column9]]&lt;&gt;"",IF(SUM(L1246:S1246)&lt;&gt;0,Table3[[#This Row],[Column9]],""),""),(SUBSTITUTE(TRIM(SUBSTITUTE(AO1246&amp;","&amp;AP1246&amp;","&amp;AQ1246&amp;","&amp;AR1246&amp;","&amp;AS1246&amp;","&amp;AT1246&amp;",",","," "))," ",", ")))</f>
        <v/>
      </c>
      <c r="AV1246" s="35" t="str">
        <f>IF(COUNTBLANK(L1246:AC1246)&lt;&gt;13,IF(Table3[[#This Row],[Comments]]="Please order in multiples of 20. Minimum order of 100.",IF(COUNTBLANK(Table3[[#This Row],[Date 1]:[Order]])=12,"",1),1),IF(OR(F1246="yes",G1246="yes",H1246="yes",I1246="yes",J1246="yes",K1246="yes"="yes"),1,""))</f>
        <v/>
      </c>
    </row>
    <row r="1247" spans="2:48" ht="36" thickBot="1" x14ac:dyDescent="0.4">
      <c r="B1247" s="164">
        <v>3550</v>
      </c>
      <c r="C1247" s="16" t="s">
        <v>3370</v>
      </c>
      <c r="D1247" s="32" t="s">
        <v>3477</v>
      </c>
      <c r="E1247" s="118"/>
      <c r="F1247" s="119" t="s">
        <v>21</v>
      </c>
      <c r="G1247" s="30" t="s">
        <v>21</v>
      </c>
      <c r="H1247" s="30" t="s">
        <v>21</v>
      </c>
      <c r="I1247" s="30" t="s">
        <v>21</v>
      </c>
      <c r="J1247" s="30" t="s">
        <v>21</v>
      </c>
      <c r="K1247" s="30" t="s">
        <v>128</v>
      </c>
      <c r="L1247" s="22"/>
      <c r="M1247" s="20"/>
      <c r="N1247" s="20"/>
      <c r="O1247" s="20"/>
      <c r="P1247" s="20"/>
      <c r="Q1247" s="20"/>
      <c r="R1247" s="20"/>
      <c r="S1247" s="120"/>
      <c r="T1247" s="181" t="str">
        <f>Table3[[#This Row],[Column12]]</f>
        <v>Auto:</v>
      </c>
      <c r="U1247" s="25"/>
      <c r="V1247" s="51" t="str">
        <f>IF(Table3[[#This Row],[TagOrderMethod]]="Ratio:","plants per 1 tag",IF(Table3[[#This Row],[TagOrderMethod]]="tags included","",IF(Table3[[#This Row],[TagOrderMethod]]="Qty:","tags",IF(Table3[[#This Row],[TagOrderMethod]]="Auto:",IF(U1247&lt;&gt;"","tags","")))))</f>
        <v/>
      </c>
      <c r="W1247" s="17">
        <v>50</v>
      </c>
      <c r="X1247" s="17" t="str">
        <f>IF(ISNUMBER(SEARCH("tag",Table3[[#This Row],[Notes]])), "Yes", "No")</f>
        <v>No</v>
      </c>
      <c r="Y1247" s="17" t="str">
        <f>IF(Table3[[#This Row],[Column11]]="yes","tags included","Auto:")</f>
        <v>Auto:</v>
      </c>
      <c r="Z12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Row],[TagOrderMethod]]="Auto:",IF(U1247&gt;0,U1247,IF(COUNTBLANK(L1247:S1247)=8,"",(IF(Table3[[#This Row],[Column11]]&lt;&gt;"no",Table3[[#This Row],[Size]]*(SUM(Table3[[#This Row],[Date 1]:[Date 8]])),"")))),""))),(Table3[[#This Row],[Bundle]])),"")</f>
        <v/>
      </c>
      <c r="AB1247" s="94" t="str">
        <f t="shared" si="20"/>
        <v/>
      </c>
      <c r="AC1247" s="75"/>
      <c r="AD1247" s="42"/>
      <c r="AE1247" s="43"/>
      <c r="AF1247" s="44"/>
      <c r="AG1247" s="134" t="s">
        <v>21</v>
      </c>
      <c r="AH1247" s="134" t="s">
        <v>21</v>
      </c>
      <c r="AI1247" s="134" t="s">
        <v>21</v>
      </c>
      <c r="AJ1247" s="134" t="s">
        <v>21</v>
      </c>
      <c r="AK1247" s="134" t="s">
        <v>21</v>
      </c>
      <c r="AL1247" s="134" t="s">
        <v>3171</v>
      </c>
      <c r="AM1247" s="134" t="b">
        <f>IF(AND(Table3[[#This Row],[Column68]]=TRUE,COUNTBLANK(Table3[[#This Row],[Date 1]:[Date 8]])=8),TRUE,FALSE)</f>
        <v>0</v>
      </c>
      <c r="AN1247" s="134" t="b">
        <f>COUNTIF(Table3[[#This Row],[512]:[51]],"yes")&gt;0</f>
        <v>0</v>
      </c>
      <c r="AO1247" s="45" t="str">
        <f>IF(Table3[[#This Row],[512]]="yes",Table3[[#This Row],[Column1]],"")</f>
        <v/>
      </c>
      <c r="AP1247" s="45" t="str">
        <f>IF(Table3[[#This Row],[250]]="yes",Table3[[#This Row],[Column1.5]],"")</f>
        <v/>
      </c>
      <c r="AQ1247" s="45" t="str">
        <f>IF(Table3[[#This Row],[288]]="yes",Table3[[#This Row],[Column2]],"")</f>
        <v/>
      </c>
      <c r="AR1247" s="45" t="str">
        <f>IF(Table3[[#This Row],[144]]="yes",Table3[[#This Row],[Column3]],"")</f>
        <v/>
      </c>
      <c r="AS1247" s="45" t="str">
        <f>IF(Table3[[#This Row],[26]]="yes",Table3[[#This Row],[Column4]],"")</f>
        <v/>
      </c>
      <c r="AT1247" s="45" t="str">
        <f>IF(Table3[[#This Row],[51]]="yes",Table3[[#This Row],[Column5]],"")</f>
        <v/>
      </c>
      <c r="AU1247" s="29" t="str">
        <f>IF(COUNTBLANK(Table3[[#This Row],[Date 1]:[Date 8]])=7,IF(Table3[[#This Row],[Column9]]&lt;&gt;"",IF(SUM(L1247:S1247)&lt;&gt;0,Table3[[#This Row],[Column9]],""),""),(SUBSTITUTE(TRIM(SUBSTITUTE(AO1247&amp;","&amp;AP1247&amp;","&amp;AQ1247&amp;","&amp;AR1247&amp;","&amp;AS1247&amp;","&amp;AT1247&amp;",",","," "))," ",", ")))</f>
        <v/>
      </c>
      <c r="AV1247" s="35" t="str">
        <f>IF(COUNTBLANK(L1247:AC1247)&lt;&gt;13,IF(Table3[[#This Row],[Comments]]="Please order in multiples of 20. Minimum order of 100.",IF(COUNTBLANK(Table3[[#This Row],[Date 1]:[Order]])=12,"",1),1),IF(OR(F1247="yes",G1247="yes",H1247="yes",I1247="yes",J1247="yes",K1247="yes"="yes"),1,""))</f>
        <v/>
      </c>
    </row>
    <row r="1248" spans="2:48" ht="36" thickBot="1" x14ac:dyDescent="0.4">
      <c r="B1248" s="164">
        <v>3555</v>
      </c>
      <c r="C1248" s="16" t="s">
        <v>3370</v>
      </c>
      <c r="D1248" s="32" t="s">
        <v>3478</v>
      </c>
      <c r="E1248" s="118"/>
      <c r="F1248" s="119" t="s">
        <v>21</v>
      </c>
      <c r="G1248" s="30" t="s">
        <v>21</v>
      </c>
      <c r="H1248" s="30" t="s">
        <v>21</v>
      </c>
      <c r="I1248" s="30" t="s">
        <v>21</v>
      </c>
      <c r="J1248" s="30" t="s">
        <v>21</v>
      </c>
      <c r="K1248" s="30" t="s">
        <v>128</v>
      </c>
      <c r="L1248" s="22"/>
      <c r="M1248" s="20"/>
      <c r="N1248" s="20"/>
      <c r="O1248" s="20"/>
      <c r="P1248" s="20"/>
      <c r="Q1248" s="20"/>
      <c r="R1248" s="20"/>
      <c r="S1248" s="120"/>
      <c r="T1248" s="181" t="str">
        <f>Table3[[#This Row],[Column12]]</f>
        <v>Auto:</v>
      </c>
      <c r="U1248" s="25"/>
      <c r="V1248" s="51" t="str">
        <f>IF(Table3[[#This Row],[TagOrderMethod]]="Ratio:","plants per 1 tag",IF(Table3[[#This Row],[TagOrderMethod]]="tags included","",IF(Table3[[#This Row],[TagOrderMethod]]="Qty:","tags",IF(Table3[[#This Row],[TagOrderMethod]]="Auto:",IF(U1248&lt;&gt;"","tags","")))))</f>
        <v/>
      </c>
      <c r="W1248" s="17">
        <v>50</v>
      </c>
      <c r="X1248" s="17" t="str">
        <f>IF(ISNUMBER(SEARCH("tag",Table3[[#This Row],[Notes]])), "Yes", "No")</f>
        <v>No</v>
      </c>
      <c r="Y1248" s="17" t="str">
        <f>IF(Table3[[#This Row],[Column11]]="yes","tags included","Auto:")</f>
        <v>Auto:</v>
      </c>
      <c r="Z12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Row],[TagOrderMethod]]="Auto:",IF(U1248&gt;0,U1248,IF(COUNTBLANK(L1248:S1248)=8,"",(IF(Table3[[#This Row],[Column11]]&lt;&gt;"no",Table3[[#This Row],[Size]]*(SUM(Table3[[#This Row],[Date 1]:[Date 8]])),"")))),""))),(Table3[[#This Row],[Bundle]])),"")</f>
        <v/>
      </c>
      <c r="AB1248" s="94" t="str">
        <f t="shared" si="20"/>
        <v/>
      </c>
      <c r="AC1248" s="75"/>
      <c r="AD1248" s="42"/>
      <c r="AE1248" s="43"/>
      <c r="AF1248" s="44"/>
      <c r="AG1248" s="134" t="s">
        <v>21</v>
      </c>
      <c r="AH1248" s="134" t="s">
        <v>21</v>
      </c>
      <c r="AI1248" s="134" t="s">
        <v>21</v>
      </c>
      <c r="AJ1248" s="134" t="s">
        <v>21</v>
      </c>
      <c r="AK1248" s="134" t="s">
        <v>21</v>
      </c>
      <c r="AL1248" s="134" t="s">
        <v>3172</v>
      </c>
      <c r="AM1248" s="134" t="b">
        <f>IF(AND(Table3[[#This Row],[Column68]]=TRUE,COUNTBLANK(Table3[[#This Row],[Date 1]:[Date 8]])=8),TRUE,FALSE)</f>
        <v>0</v>
      </c>
      <c r="AN1248" s="134" t="b">
        <f>COUNTIF(Table3[[#This Row],[512]:[51]],"yes")&gt;0</f>
        <v>0</v>
      </c>
      <c r="AO1248" s="45" t="str">
        <f>IF(Table3[[#This Row],[512]]="yes",Table3[[#This Row],[Column1]],"")</f>
        <v/>
      </c>
      <c r="AP1248" s="45" t="str">
        <f>IF(Table3[[#This Row],[250]]="yes",Table3[[#This Row],[Column1.5]],"")</f>
        <v/>
      </c>
      <c r="AQ1248" s="45" t="str">
        <f>IF(Table3[[#This Row],[288]]="yes",Table3[[#This Row],[Column2]],"")</f>
        <v/>
      </c>
      <c r="AR1248" s="45" t="str">
        <f>IF(Table3[[#This Row],[144]]="yes",Table3[[#This Row],[Column3]],"")</f>
        <v/>
      </c>
      <c r="AS1248" s="45" t="str">
        <f>IF(Table3[[#This Row],[26]]="yes",Table3[[#This Row],[Column4]],"")</f>
        <v/>
      </c>
      <c r="AT1248" s="45" t="str">
        <f>IF(Table3[[#This Row],[51]]="yes",Table3[[#This Row],[Column5]],"")</f>
        <v/>
      </c>
      <c r="AU1248" s="29" t="str">
        <f>IF(COUNTBLANK(Table3[[#This Row],[Date 1]:[Date 8]])=7,IF(Table3[[#This Row],[Column9]]&lt;&gt;"",IF(SUM(L1248:S1248)&lt;&gt;0,Table3[[#This Row],[Column9]],""),""),(SUBSTITUTE(TRIM(SUBSTITUTE(AO1248&amp;","&amp;AP1248&amp;","&amp;AQ1248&amp;","&amp;AR1248&amp;","&amp;AS1248&amp;","&amp;AT1248&amp;",",","," "))," ",", ")))</f>
        <v/>
      </c>
      <c r="AV1248" s="35" t="str">
        <f>IF(COUNTBLANK(L1248:AC1248)&lt;&gt;13,IF(Table3[[#This Row],[Comments]]="Please order in multiples of 20. Minimum order of 100.",IF(COUNTBLANK(Table3[[#This Row],[Date 1]:[Order]])=12,"",1),1),IF(OR(F1248="yes",G1248="yes",H1248="yes",I1248="yes",J1248="yes",K1248="yes"="yes"),1,""))</f>
        <v/>
      </c>
    </row>
    <row r="1249" spans="2:48" ht="36" thickBot="1" x14ac:dyDescent="0.4">
      <c r="B1249" s="164">
        <v>3560</v>
      </c>
      <c r="C1249" s="16" t="s">
        <v>3370</v>
      </c>
      <c r="D1249" s="32" t="s">
        <v>3479</v>
      </c>
      <c r="E1249" s="118"/>
      <c r="F1249" s="119" t="s">
        <v>21</v>
      </c>
      <c r="G1249" s="30" t="s">
        <v>21</v>
      </c>
      <c r="H1249" s="30" t="s">
        <v>21</v>
      </c>
      <c r="I1249" s="30" t="s">
        <v>21</v>
      </c>
      <c r="J1249" s="30" t="s">
        <v>21</v>
      </c>
      <c r="K1249" s="30" t="s">
        <v>128</v>
      </c>
      <c r="L1249" s="22"/>
      <c r="M1249" s="20"/>
      <c r="N1249" s="20"/>
      <c r="O1249" s="20"/>
      <c r="P1249" s="20"/>
      <c r="Q1249" s="20"/>
      <c r="R1249" s="20"/>
      <c r="S1249" s="120"/>
      <c r="T1249" s="181" t="str">
        <f>Table3[[#This Row],[Column12]]</f>
        <v>Auto:</v>
      </c>
      <c r="U1249" s="25"/>
      <c r="V1249" s="51" t="str">
        <f>IF(Table3[[#This Row],[TagOrderMethod]]="Ratio:","plants per 1 tag",IF(Table3[[#This Row],[TagOrderMethod]]="tags included","",IF(Table3[[#This Row],[TagOrderMethod]]="Qty:","tags",IF(Table3[[#This Row],[TagOrderMethod]]="Auto:",IF(U1249&lt;&gt;"","tags","")))))</f>
        <v/>
      </c>
      <c r="W1249" s="17">
        <v>50</v>
      </c>
      <c r="X1249" s="17" t="str">
        <f>IF(ISNUMBER(SEARCH("tag",Table3[[#This Row],[Notes]])), "Yes", "No")</f>
        <v>No</v>
      </c>
      <c r="Y1249" s="17" t="str">
        <f>IF(Table3[[#This Row],[Column11]]="yes","tags included","Auto:")</f>
        <v>Auto:</v>
      </c>
      <c r="Z12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Row],[TagOrderMethod]]="Auto:",IF(U1249&gt;0,U1249,IF(COUNTBLANK(L1249:S1249)=8,"",(IF(Table3[[#This Row],[Column11]]&lt;&gt;"no",Table3[[#This Row],[Size]]*(SUM(Table3[[#This Row],[Date 1]:[Date 8]])),"")))),""))),(Table3[[#This Row],[Bundle]])),"")</f>
        <v/>
      </c>
      <c r="AB1249" s="94" t="str">
        <f t="shared" si="20"/>
        <v/>
      </c>
      <c r="AC1249" s="75"/>
      <c r="AD1249" s="42"/>
      <c r="AE1249" s="43"/>
      <c r="AF1249" s="44"/>
      <c r="AG1249" s="134" t="s">
        <v>21</v>
      </c>
      <c r="AH1249" s="134" t="s">
        <v>21</v>
      </c>
      <c r="AI1249" s="134" t="s">
        <v>21</v>
      </c>
      <c r="AJ1249" s="134" t="s">
        <v>21</v>
      </c>
      <c r="AK1249" s="134" t="s">
        <v>21</v>
      </c>
      <c r="AL1249" s="134" t="s">
        <v>3173</v>
      </c>
      <c r="AM1249" s="134" t="b">
        <f>IF(AND(Table3[[#This Row],[Column68]]=TRUE,COUNTBLANK(Table3[[#This Row],[Date 1]:[Date 8]])=8),TRUE,FALSE)</f>
        <v>0</v>
      </c>
      <c r="AN1249" s="134" t="b">
        <f>COUNTIF(Table3[[#This Row],[512]:[51]],"yes")&gt;0</f>
        <v>0</v>
      </c>
      <c r="AO1249" s="45" t="str">
        <f>IF(Table3[[#This Row],[512]]="yes",Table3[[#This Row],[Column1]],"")</f>
        <v/>
      </c>
      <c r="AP1249" s="45" t="str">
        <f>IF(Table3[[#This Row],[250]]="yes",Table3[[#This Row],[Column1.5]],"")</f>
        <v/>
      </c>
      <c r="AQ1249" s="45" t="str">
        <f>IF(Table3[[#This Row],[288]]="yes",Table3[[#This Row],[Column2]],"")</f>
        <v/>
      </c>
      <c r="AR1249" s="45" t="str">
        <f>IF(Table3[[#This Row],[144]]="yes",Table3[[#This Row],[Column3]],"")</f>
        <v/>
      </c>
      <c r="AS1249" s="45" t="str">
        <f>IF(Table3[[#This Row],[26]]="yes",Table3[[#This Row],[Column4]],"")</f>
        <v/>
      </c>
      <c r="AT1249" s="45" t="str">
        <f>IF(Table3[[#This Row],[51]]="yes",Table3[[#This Row],[Column5]],"")</f>
        <v/>
      </c>
      <c r="AU1249" s="29" t="str">
        <f>IF(COUNTBLANK(Table3[[#This Row],[Date 1]:[Date 8]])=7,IF(Table3[[#This Row],[Column9]]&lt;&gt;"",IF(SUM(L1249:S1249)&lt;&gt;0,Table3[[#This Row],[Column9]],""),""),(SUBSTITUTE(TRIM(SUBSTITUTE(AO1249&amp;","&amp;AP1249&amp;","&amp;AQ1249&amp;","&amp;AR1249&amp;","&amp;AS1249&amp;","&amp;AT1249&amp;",",","," "))," ",", ")))</f>
        <v/>
      </c>
      <c r="AV1249" s="35" t="str">
        <f>IF(COUNTBLANK(L1249:AC1249)&lt;&gt;13,IF(Table3[[#This Row],[Comments]]="Please order in multiples of 20. Minimum order of 100.",IF(COUNTBLANK(Table3[[#This Row],[Date 1]:[Order]])=12,"",1),1),IF(OR(F1249="yes",G1249="yes",H1249="yes",I1249="yes",J1249="yes",K1249="yes"="yes"),1,""))</f>
        <v/>
      </c>
    </row>
    <row r="1250" spans="2:48" ht="36" thickBot="1" x14ac:dyDescent="0.4">
      <c r="B1250" s="164">
        <v>3565</v>
      </c>
      <c r="C1250" s="16" t="s">
        <v>3370</v>
      </c>
      <c r="D1250" s="32" t="s">
        <v>3480</v>
      </c>
      <c r="E1250" s="118"/>
      <c r="F1250" s="119" t="s">
        <v>21</v>
      </c>
      <c r="G1250" s="30" t="s">
        <v>21</v>
      </c>
      <c r="H1250" s="30" t="s">
        <v>21</v>
      </c>
      <c r="I1250" s="30" t="s">
        <v>21</v>
      </c>
      <c r="J1250" s="30" t="s">
        <v>21</v>
      </c>
      <c r="K1250" s="30" t="s">
        <v>128</v>
      </c>
      <c r="L1250" s="22"/>
      <c r="M1250" s="20"/>
      <c r="N1250" s="20"/>
      <c r="O1250" s="20"/>
      <c r="P1250" s="20"/>
      <c r="Q1250" s="20"/>
      <c r="R1250" s="20"/>
      <c r="S1250" s="120"/>
      <c r="T1250" s="181" t="str">
        <f>Table3[[#This Row],[Column12]]</f>
        <v>Auto:</v>
      </c>
      <c r="U1250" s="25"/>
      <c r="V1250" s="51" t="str">
        <f>IF(Table3[[#This Row],[TagOrderMethod]]="Ratio:","plants per 1 tag",IF(Table3[[#This Row],[TagOrderMethod]]="tags included","",IF(Table3[[#This Row],[TagOrderMethod]]="Qty:","tags",IF(Table3[[#This Row],[TagOrderMethod]]="Auto:",IF(U1250&lt;&gt;"","tags","")))))</f>
        <v/>
      </c>
      <c r="W1250" s="17">
        <v>50</v>
      </c>
      <c r="X1250" s="17" t="str">
        <f>IF(ISNUMBER(SEARCH("tag",Table3[[#This Row],[Notes]])), "Yes", "No")</f>
        <v>No</v>
      </c>
      <c r="Y1250" s="17" t="str">
        <f>IF(Table3[[#This Row],[Column11]]="yes","tags included","Auto:")</f>
        <v>Auto:</v>
      </c>
      <c r="Z12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Row],[TagOrderMethod]]="Auto:",IF(U1250&gt;0,U1250,IF(COUNTBLANK(L1250:S1250)=8,"",(IF(Table3[[#This Row],[Column11]]&lt;&gt;"no",Table3[[#This Row],[Size]]*(SUM(Table3[[#This Row],[Date 1]:[Date 8]])),"")))),""))),(Table3[[#This Row],[Bundle]])),"")</f>
        <v/>
      </c>
      <c r="AB1250" s="94" t="str">
        <f t="shared" si="20"/>
        <v/>
      </c>
      <c r="AC1250" s="75"/>
      <c r="AD1250" s="42"/>
      <c r="AE1250" s="43"/>
      <c r="AF1250" s="44"/>
      <c r="AG1250" s="134" t="s">
        <v>21</v>
      </c>
      <c r="AH1250" s="134" t="s">
        <v>21</v>
      </c>
      <c r="AI1250" s="134" t="s">
        <v>21</v>
      </c>
      <c r="AJ1250" s="134" t="s">
        <v>21</v>
      </c>
      <c r="AK1250" s="134" t="s">
        <v>21</v>
      </c>
      <c r="AL1250" s="134" t="s">
        <v>5454</v>
      </c>
      <c r="AM1250" s="134" t="b">
        <f>IF(AND(Table3[[#This Row],[Column68]]=TRUE,COUNTBLANK(Table3[[#This Row],[Date 1]:[Date 8]])=8),TRUE,FALSE)</f>
        <v>0</v>
      </c>
      <c r="AN1250" s="134" t="b">
        <f>COUNTIF(Table3[[#This Row],[512]:[51]],"yes")&gt;0</f>
        <v>0</v>
      </c>
      <c r="AO1250" s="45" t="str">
        <f>IF(Table3[[#This Row],[512]]="yes",Table3[[#This Row],[Column1]],"")</f>
        <v/>
      </c>
      <c r="AP1250" s="45" t="str">
        <f>IF(Table3[[#This Row],[250]]="yes",Table3[[#This Row],[Column1.5]],"")</f>
        <v/>
      </c>
      <c r="AQ1250" s="45" t="str">
        <f>IF(Table3[[#This Row],[288]]="yes",Table3[[#This Row],[Column2]],"")</f>
        <v/>
      </c>
      <c r="AR1250" s="45" t="str">
        <f>IF(Table3[[#This Row],[144]]="yes",Table3[[#This Row],[Column3]],"")</f>
        <v/>
      </c>
      <c r="AS1250" s="45" t="str">
        <f>IF(Table3[[#This Row],[26]]="yes",Table3[[#This Row],[Column4]],"")</f>
        <v/>
      </c>
      <c r="AT1250" s="45" t="str">
        <f>IF(Table3[[#This Row],[51]]="yes",Table3[[#This Row],[Column5]],"")</f>
        <v/>
      </c>
      <c r="AU1250" s="29" t="str">
        <f>IF(COUNTBLANK(Table3[[#This Row],[Date 1]:[Date 8]])=7,IF(Table3[[#This Row],[Column9]]&lt;&gt;"",IF(SUM(L1250:S1250)&lt;&gt;0,Table3[[#This Row],[Column9]],""),""),(SUBSTITUTE(TRIM(SUBSTITUTE(AO1250&amp;","&amp;AP1250&amp;","&amp;AQ1250&amp;","&amp;AR1250&amp;","&amp;AS1250&amp;","&amp;AT1250&amp;",",","," "))," ",", ")))</f>
        <v/>
      </c>
      <c r="AV1250" s="35" t="str">
        <f>IF(COUNTBLANK(L1250:AC1250)&lt;&gt;13,IF(Table3[[#This Row],[Comments]]="Please order in multiples of 20. Minimum order of 100.",IF(COUNTBLANK(Table3[[#This Row],[Date 1]:[Order]])=12,"",1),1),IF(OR(F1250="yes",G1250="yes",H1250="yes",I1250="yes",J1250="yes",K1250="yes"="yes"),1,""))</f>
        <v/>
      </c>
    </row>
    <row r="1251" spans="2:48" ht="36" thickBot="1" x14ac:dyDescent="0.4">
      <c r="B1251" s="164">
        <v>3570</v>
      </c>
      <c r="C1251" s="16" t="s">
        <v>3370</v>
      </c>
      <c r="D1251" s="32" t="s">
        <v>3481</v>
      </c>
      <c r="E1251" s="118"/>
      <c r="F1251" s="119" t="s">
        <v>21</v>
      </c>
      <c r="G1251" s="30" t="s">
        <v>21</v>
      </c>
      <c r="H1251" s="30" t="s">
        <v>21</v>
      </c>
      <c r="I1251" s="30" t="s">
        <v>21</v>
      </c>
      <c r="J1251" s="30" t="s">
        <v>21</v>
      </c>
      <c r="K1251" s="30" t="s">
        <v>128</v>
      </c>
      <c r="L1251" s="22"/>
      <c r="M1251" s="20"/>
      <c r="N1251" s="20"/>
      <c r="O1251" s="20"/>
      <c r="P1251" s="20"/>
      <c r="Q1251" s="20"/>
      <c r="R1251" s="20"/>
      <c r="S1251" s="120"/>
      <c r="T1251" s="181" t="str">
        <f>Table3[[#This Row],[Column12]]</f>
        <v>Auto:</v>
      </c>
      <c r="U1251" s="25"/>
      <c r="V1251" s="51" t="str">
        <f>IF(Table3[[#This Row],[TagOrderMethod]]="Ratio:","plants per 1 tag",IF(Table3[[#This Row],[TagOrderMethod]]="tags included","",IF(Table3[[#This Row],[TagOrderMethod]]="Qty:","tags",IF(Table3[[#This Row],[TagOrderMethod]]="Auto:",IF(U1251&lt;&gt;"","tags","")))))</f>
        <v/>
      </c>
      <c r="W1251" s="17">
        <v>50</v>
      </c>
      <c r="X1251" s="17" t="str">
        <f>IF(ISNUMBER(SEARCH("tag",Table3[[#This Row],[Notes]])), "Yes", "No")</f>
        <v>No</v>
      </c>
      <c r="Y1251" s="17" t="str">
        <f>IF(Table3[[#This Row],[Column11]]="yes","tags included","Auto:")</f>
        <v>Auto:</v>
      </c>
      <c r="Z12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Row],[TagOrderMethod]]="Auto:",IF(U1251&gt;0,U1251,IF(COUNTBLANK(L1251:S1251)=8,"",(IF(Table3[[#This Row],[Column11]]&lt;&gt;"no",Table3[[#This Row],[Size]]*(SUM(Table3[[#This Row],[Date 1]:[Date 8]])),"")))),""))),(Table3[[#This Row],[Bundle]])),"")</f>
        <v/>
      </c>
      <c r="AB1251" s="94" t="str">
        <f t="shared" si="20"/>
        <v/>
      </c>
      <c r="AC1251" s="75"/>
      <c r="AD1251" s="42"/>
      <c r="AE1251" s="43"/>
      <c r="AF1251" s="44"/>
      <c r="AG1251" s="134" t="s">
        <v>21</v>
      </c>
      <c r="AH1251" s="134" t="s">
        <v>21</v>
      </c>
      <c r="AI1251" s="134" t="s">
        <v>21</v>
      </c>
      <c r="AJ1251" s="134" t="s">
        <v>21</v>
      </c>
      <c r="AK1251" s="134" t="s">
        <v>21</v>
      </c>
      <c r="AL1251" s="134" t="s">
        <v>5455</v>
      </c>
      <c r="AM1251" s="134" t="b">
        <f>IF(AND(Table3[[#This Row],[Column68]]=TRUE,COUNTBLANK(Table3[[#This Row],[Date 1]:[Date 8]])=8),TRUE,FALSE)</f>
        <v>0</v>
      </c>
      <c r="AN1251" s="134" t="b">
        <f>COUNTIF(Table3[[#This Row],[512]:[51]],"yes")&gt;0</f>
        <v>0</v>
      </c>
      <c r="AO1251" s="45" t="str">
        <f>IF(Table3[[#This Row],[512]]="yes",Table3[[#This Row],[Column1]],"")</f>
        <v/>
      </c>
      <c r="AP1251" s="45" t="str">
        <f>IF(Table3[[#This Row],[250]]="yes",Table3[[#This Row],[Column1.5]],"")</f>
        <v/>
      </c>
      <c r="AQ1251" s="45" t="str">
        <f>IF(Table3[[#This Row],[288]]="yes",Table3[[#This Row],[Column2]],"")</f>
        <v/>
      </c>
      <c r="AR1251" s="45" t="str">
        <f>IF(Table3[[#This Row],[144]]="yes",Table3[[#This Row],[Column3]],"")</f>
        <v/>
      </c>
      <c r="AS1251" s="45" t="str">
        <f>IF(Table3[[#This Row],[26]]="yes",Table3[[#This Row],[Column4]],"")</f>
        <v/>
      </c>
      <c r="AT1251" s="45" t="str">
        <f>IF(Table3[[#This Row],[51]]="yes",Table3[[#This Row],[Column5]],"")</f>
        <v/>
      </c>
      <c r="AU1251" s="29" t="str">
        <f>IF(COUNTBLANK(Table3[[#This Row],[Date 1]:[Date 8]])=7,IF(Table3[[#This Row],[Column9]]&lt;&gt;"",IF(SUM(L1251:S1251)&lt;&gt;0,Table3[[#This Row],[Column9]],""),""),(SUBSTITUTE(TRIM(SUBSTITUTE(AO1251&amp;","&amp;AP1251&amp;","&amp;AQ1251&amp;","&amp;AR1251&amp;","&amp;AS1251&amp;","&amp;AT1251&amp;",",","," "))," ",", ")))</f>
        <v/>
      </c>
      <c r="AV1251" s="35" t="str">
        <f>IF(COUNTBLANK(L1251:AC1251)&lt;&gt;13,IF(Table3[[#This Row],[Comments]]="Please order in multiples of 20. Minimum order of 100.",IF(COUNTBLANK(Table3[[#This Row],[Date 1]:[Order]])=12,"",1),1),IF(OR(F1251="yes",G1251="yes",H1251="yes",I1251="yes",J1251="yes",K1251="yes"="yes"),1,""))</f>
        <v/>
      </c>
    </row>
    <row r="1252" spans="2:48" ht="36" thickBot="1" x14ac:dyDescent="0.4">
      <c r="B1252" s="164">
        <v>3600</v>
      </c>
      <c r="C1252" s="16" t="s">
        <v>3370</v>
      </c>
      <c r="D1252" s="32" t="s">
        <v>1685</v>
      </c>
      <c r="E1252" s="118"/>
      <c r="F1252" s="119" t="s">
        <v>21</v>
      </c>
      <c r="G1252" s="30" t="s">
        <v>21</v>
      </c>
      <c r="H1252" s="30" t="s">
        <v>21</v>
      </c>
      <c r="I1252" s="30" t="s">
        <v>21</v>
      </c>
      <c r="J1252" s="30" t="s">
        <v>21</v>
      </c>
      <c r="K1252" s="30" t="s">
        <v>128</v>
      </c>
      <c r="L1252" s="22"/>
      <c r="M1252" s="20"/>
      <c r="N1252" s="20"/>
      <c r="O1252" s="20"/>
      <c r="P1252" s="20"/>
      <c r="Q1252" s="20"/>
      <c r="R1252" s="20"/>
      <c r="S1252" s="120"/>
      <c r="T1252" s="181" t="str">
        <f>Table3[[#This Row],[Column12]]</f>
        <v>Auto:</v>
      </c>
      <c r="U1252" s="25"/>
      <c r="V1252" s="51" t="str">
        <f>IF(Table3[[#This Row],[TagOrderMethod]]="Ratio:","plants per 1 tag",IF(Table3[[#This Row],[TagOrderMethod]]="tags included","",IF(Table3[[#This Row],[TagOrderMethod]]="Qty:","tags",IF(Table3[[#This Row],[TagOrderMethod]]="Auto:",IF(U1252&lt;&gt;"","tags","")))))</f>
        <v/>
      </c>
      <c r="W1252" s="17">
        <v>50</v>
      </c>
      <c r="X1252" s="17" t="str">
        <f>IF(ISNUMBER(SEARCH("tag",Table3[[#This Row],[Notes]])), "Yes", "No")</f>
        <v>No</v>
      </c>
      <c r="Y1252" s="17" t="str">
        <f>IF(Table3[[#This Row],[Column11]]="yes","tags included","Auto:")</f>
        <v>Auto:</v>
      </c>
      <c r="Z12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Row],[TagOrderMethod]]="Auto:",IF(U1252&gt;0,U1252,IF(COUNTBLANK(L1252:S1252)=8,"",(IF(Table3[[#This Row],[Column11]]&lt;&gt;"no",Table3[[#This Row],[Size]]*(SUM(Table3[[#This Row],[Date 1]:[Date 8]])),"")))),""))),(Table3[[#This Row],[Bundle]])),"")</f>
        <v/>
      </c>
      <c r="AB1252" s="94" t="str">
        <f t="shared" si="20"/>
        <v/>
      </c>
      <c r="AC1252" s="75"/>
      <c r="AD1252" s="42"/>
      <c r="AE1252" s="43"/>
      <c r="AF1252" s="44"/>
      <c r="AG1252" s="134" t="s">
        <v>21</v>
      </c>
      <c r="AH1252" s="134" t="s">
        <v>21</v>
      </c>
      <c r="AI1252" s="134" t="s">
        <v>21</v>
      </c>
      <c r="AJ1252" s="134" t="s">
        <v>21</v>
      </c>
      <c r="AK1252" s="134" t="s">
        <v>21</v>
      </c>
      <c r="AL1252" s="134" t="s">
        <v>1750</v>
      </c>
      <c r="AM1252" s="134" t="b">
        <f>IF(AND(Table3[[#This Row],[Column68]]=TRUE,COUNTBLANK(Table3[[#This Row],[Date 1]:[Date 8]])=8),TRUE,FALSE)</f>
        <v>0</v>
      </c>
      <c r="AN1252" s="134" t="b">
        <f>COUNTIF(Table3[[#This Row],[512]:[51]],"yes")&gt;0</f>
        <v>0</v>
      </c>
      <c r="AO1252" s="45" t="str">
        <f>IF(Table3[[#This Row],[512]]="yes",Table3[[#This Row],[Column1]],"")</f>
        <v/>
      </c>
      <c r="AP1252" s="45" t="str">
        <f>IF(Table3[[#This Row],[250]]="yes",Table3[[#This Row],[Column1.5]],"")</f>
        <v/>
      </c>
      <c r="AQ1252" s="45" t="str">
        <f>IF(Table3[[#This Row],[288]]="yes",Table3[[#This Row],[Column2]],"")</f>
        <v/>
      </c>
      <c r="AR1252" s="45" t="str">
        <f>IF(Table3[[#This Row],[144]]="yes",Table3[[#This Row],[Column3]],"")</f>
        <v/>
      </c>
      <c r="AS1252" s="45" t="str">
        <f>IF(Table3[[#This Row],[26]]="yes",Table3[[#This Row],[Column4]],"")</f>
        <v/>
      </c>
      <c r="AT1252" s="45" t="str">
        <f>IF(Table3[[#This Row],[51]]="yes",Table3[[#This Row],[Column5]],"")</f>
        <v/>
      </c>
      <c r="AU1252" s="29" t="str">
        <f>IF(COUNTBLANK(Table3[[#This Row],[Date 1]:[Date 8]])=7,IF(Table3[[#This Row],[Column9]]&lt;&gt;"",IF(SUM(L1252:S1252)&lt;&gt;0,Table3[[#This Row],[Column9]],""),""),(SUBSTITUTE(TRIM(SUBSTITUTE(AO1252&amp;","&amp;AP1252&amp;","&amp;AQ1252&amp;","&amp;AR1252&amp;","&amp;AS1252&amp;","&amp;AT1252&amp;",",","," "))," ",", ")))</f>
        <v/>
      </c>
      <c r="AV1252" s="35" t="str">
        <f>IF(COUNTBLANK(L1252:AC1252)&lt;&gt;13,IF(Table3[[#This Row],[Comments]]="Please order in multiples of 20. Minimum order of 100.",IF(COUNTBLANK(Table3[[#This Row],[Date 1]:[Order]])=12,"",1),1),IF(OR(F1252="yes",G1252="yes",H1252="yes",I1252="yes",J1252="yes",K1252="yes"="yes"),1,""))</f>
        <v/>
      </c>
    </row>
    <row r="1253" spans="2:48" ht="36" thickBot="1" x14ac:dyDescent="0.4">
      <c r="B1253" s="164">
        <v>3605</v>
      </c>
      <c r="C1253" s="16" t="s">
        <v>3370</v>
      </c>
      <c r="D1253" s="32" t="s">
        <v>3482</v>
      </c>
      <c r="E1253" s="118"/>
      <c r="F1253" s="119" t="s">
        <v>21</v>
      </c>
      <c r="G1253" s="30" t="s">
        <v>21</v>
      </c>
      <c r="H1253" s="30" t="s">
        <v>21</v>
      </c>
      <c r="I1253" s="30" t="s">
        <v>21</v>
      </c>
      <c r="J1253" s="30" t="s">
        <v>21</v>
      </c>
      <c r="K1253" s="30" t="s">
        <v>128</v>
      </c>
      <c r="L1253" s="22"/>
      <c r="M1253" s="20"/>
      <c r="N1253" s="20"/>
      <c r="O1253" s="20"/>
      <c r="P1253" s="20"/>
      <c r="Q1253" s="20"/>
      <c r="R1253" s="20"/>
      <c r="S1253" s="120"/>
      <c r="T1253" s="181" t="str">
        <f>Table3[[#This Row],[Column12]]</f>
        <v>Auto:</v>
      </c>
      <c r="U1253" s="25"/>
      <c r="V1253" s="51" t="str">
        <f>IF(Table3[[#This Row],[TagOrderMethod]]="Ratio:","plants per 1 tag",IF(Table3[[#This Row],[TagOrderMethod]]="tags included","",IF(Table3[[#This Row],[TagOrderMethod]]="Qty:","tags",IF(Table3[[#This Row],[TagOrderMethod]]="Auto:",IF(U1253&lt;&gt;"","tags","")))))</f>
        <v/>
      </c>
      <c r="W1253" s="17">
        <v>50</v>
      </c>
      <c r="X1253" s="17" t="str">
        <f>IF(ISNUMBER(SEARCH("tag",Table3[[#This Row],[Notes]])), "Yes", "No")</f>
        <v>No</v>
      </c>
      <c r="Y1253" s="17" t="str">
        <f>IF(Table3[[#This Row],[Column11]]="yes","tags included","Auto:")</f>
        <v>Auto:</v>
      </c>
      <c r="Z12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Row],[TagOrderMethod]]="Auto:",IF(U1253&gt;0,U1253,IF(COUNTBLANK(L1253:S1253)=8,"",(IF(Table3[[#This Row],[Column11]]&lt;&gt;"no",Table3[[#This Row],[Size]]*(SUM(Table3[[#This Row],[Date 1]:[Date 8]])),"")))),""))),(Table3[[#This Row],[Bundle]])),"")</f>
        <v/>
      </c>
      <c r="AB1253" s="94" t="str">
        <f t="shared" si="20"/>
        <v/>
      </c>
      <c r="AC1253" s="75"/>
      <c r="AD1253" s="42"/>
      <c r="AE1253" s="43"/>
      <c r="AF1253" s="44"/>
      <c r="AG1253" s="134" t="s">
        <v>21</v>
      </c>
      <c r="AH1253" s="134" t="s">
        <v>21</v>
      </c>
      <c r="AI1253" s="134" t="s">
        <v>21</v>
      </c>
      <c r="AJ1253" s="134" t="s">
        <v>21</v>
      </c>
      <c r="AK1253" s="134" t="s">
        <v>21</v>
      </c>
      <c r="AL1253" s="134" t="s">
        <v>1751</v>
      </c>
      <c r="AM1253" s="134" t="b">
        <f>IF(AND(Table3[[#This Row],[Column68]]=TRUE,COUNTBLANK(Table3[[#This Row],[Date 1]:[Date 8]])=8),TRUE,FALSE)</f>
        <v>0</v>
      </c>
      <c r="AN1253" s="134" t="b">
        <f>COUNTIF(Table3[[#This Row],[512]:[51]],"yes")&gt;0</f>
        <v>0</v>
      </c>
      <c r="AO1253" s="45" t="str">
        <f>IF(Table3[[#This Row],[512]]="yes",Table3[[#This Row],[Column1]],"")</f>
        <v/>
      </c>
      <c r="AP1253" s="45" t="str">
        <f>IF(Table3[[#This Row],[250]]="yes",Table3[[#This Row],[Column1.5]],"")</f>
        <v/>
      </c>
      <c r="AQ1253" s="45" t="str">
        <f>IF(Table3[[#This Row],[288]]="yes",Table3[[#This Row],[Column2]],"")</f>
        <v/>
      </c>
      <c r="AR1253" s="45" t="str">
        <f>IF(Table3[[#This Row],[144]]="yes",Table3[[#This Row],[Column3]],"")</f>
        <v/>
      </c>
      <c r="AS1253" s="45" t="str">
        <f>IF(Table3[[#This Row],[26]]="yes",Table3[[#This Row],[Column4]],"")</f>
        <v/>
      </c>
      <c r="AT1253" s="45" t="str">
        <f>IF(Table3[[#This Row],[51]]="yes",Table3[[#This Row],[Column5]],"")</f>
        <v/>
      </c>
      <c r="AU1253" s="29" t="str">
        <f>IF(COUNTBLANK(Table3[[#This Row],[Date 1]:[Date 8]])=7,IF(Table3[[#This Row],[Column9]]&lt;&gt;"",IF(SUM(L1253:S1253)&lt;&gt;0,Table3[[#This Row],[Column9]],""),""),(SUBSTITUTE(TRIM(SUBSTITUTE(AO1253&amp;","&amp;AP1253&amp;","&amp;AQ1253&amp;","&amp;AR1253&amp;","&amp;AS1253&amp;","&amp;AT1253&amp;",",","," "))," ",", ")))</f>
        <v/>
      </c>
      <c r="AV1253" s="35" t="str">
        <f>IF(COUNTBLANK(L1253:AC1253)&lt;&gt;13,IF(Table3[[#This Row],[Comments]]="Please order in multiples of 20. Minimum order of 100.",IF(COUNTBLANK(Table3[[#This Row],[Date 1]:[Order]])=12,"",1),1),IF(OR(F1253="yes",G1253="yes",H1253="yes",I1253="yes",J1253="yes",K1253="yes"="yes"),1,""))</f>
        <v/>
      </c>
    </row>
    <row r="1254" spans="2:48" ht="36" thickBot="1" x14ac:dyDescent="0.4">
      <c r="B1254" s="164">
        <v>3610</v>
      </c>
      <c r="C1254" s="16" t="s">
        <v>3370</v>
      </c>
      <c r="D1254" s="32" t="s">
        <v>1405</v>
      </c>
      <c r="E1254" s="118"/>
      <c r="F1254" s="119" t="s">
        <v>21</v>
      </c>
      <c r="G1254" s="30" t="s">
        <v>21</v>
      </c>
      <c r="H1254" s="30" t="s">
        <v>21</v>
      </c>
      <c r="I1254" s="30" t="s">
        <v>21</v>
      </c>
      <c r="J1254" s="30" t="s">
        <v>21</v>
      </c>
      <c r="K1254" s="30" t="s">
        <v>128</v>
      </c>
      <c r="L1254" s="22"/>
      <c r="M1254" s="20"/>
      <c r="N1254" s="20"/>
      <c r="O1254" s="20"/>
      <c r="P1254" s="20"/>
      <c r="Q1254" s="20"/>
      <c r="R1254" s="20"/>
      <c r="S1254" s="120"/>
      <c r="T1254" s="181" t="str">
        <f>Table3[[#This Row],[Column12]]</f>
        <v>Auto:</v>
      </c>
      <c r="U1254" s="25"/>
      <c r="V1254" s="51" t="str">
        <f>IF(Table3[[#This Row],[TagOrderMethod]]="Ratio:","plants per 1 tag",IF(Table3[[#This Row],[TagOrderMethod]]="tags included","",IF(Table3[[#This Row],[TagOrderMethod]]="Qty:","tags",IF(Table3[[#This Row],[TagOrderMethod]]="Auto:",IF(U1254&lt;&gt;"","tags","")))))</f>
        <v/>
      </c>
      <c r="W1254" s="17">
        <v>50</v>
      </c>
      <c r="X1254" s="17" t="str">
        <f>IF(ISNUMBER(SEARCH("tag",Table3[[#This Row],[Notes]])), "Yes", "No")</f>
        <v>No</v>
      </c>
      <c r="Y1254" s="17" t="str">
        <f>IF(Table3[[#This Row],[Column11]]="yes","tags included","Auto:")</f>
        <v>Auto:</v>
      </c>
      <c r="Z12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Row],[TagOrderMethod]]="Auto:",IF(U1254&gt;0,U1254,IF(COUNTBLANK(L1254:S1254)=8,"",(IF(Table3[[#This Row],[Column11]]&lt;&gt;"no",Table3[[#This Row],[Size]]*(SUM(Table3[[#This Row],[Date 1]:[Date 8]])),"")))),""))),(Table3[[#This Row],[Bundle]])),"")</f>
        <v/>
      </c>
      <c r="AB1254" s="94" t="str">
        <f t="shared" si="20"/>
        <v/>
      </c>
      <c r="AC1254" s="75"/>
      <c r="AD1254" s="42"/>
      <c r="AE1254" s="43"/>
      <c r="AF1254" s="44"/>
      <c r="AG1254" s="134" t="s">
        <v>21</v>
      </c>
      <c r="AH1254" s="134" t="s">
        <v>21</v>
      </c>
      <c r="AI1254" s="134" t="s">
        <v>21</v>
      </c>
      <c r="AJ1254" s="134" t="s">
        <v>21</v>
      </c>
      <c r="AK1254" s="134" t="s">
        <v>21</v>
      </c>
      <c r="AL1254" s="134" t="s">
        <v>1752</v>
      </c>
      <c r="AM1254" s="134" t="b">
        <f>IF(AND(Table3[[#This Row],[Column68]]=TRUE,COUNTBLANK(Table3[[#This Row],[Date 1]:[Date 8]])=8),TRUE,FALSE)</f>
        <v>0</v>
      </c>
      <c r="AN1254" s="134" t="b">
        <f>COUNTIF(Table3[[#This Row],[512]:[51]],"yes")&gt;0</f>
        <v>0</v>
      </c>
      <c r="AO1254" s="45" t="str">
        <f>IF(Table3[[#This Row],[512]]="yes",Table3[[#This Row],[Column1]],"")</f>
        <v/>
      </c>
      <c r="AP1254" s="45" t="str">
        <f>IF(Table3[[#This Row],[250]]="yes",Table3[[#This Row],[Column1.5]],"")</f>
        <v/>
      </c>
      <c r="AQ1254" s="45" t="str">
        <f>IF(Table3[[#This Row],[288]]="yes",Table3[[#This Row],[Column2]],"")</f>
        <v/>
      </c>
      <c r="AR1254" s="45" t="str">
        <f>IF(Table3[[#This Row],[144]]="yes",Table3[[#This Row],[Column3]],"")</f>
        <v/>
      </c>
      <c r="AS1254" s="45" t="str">
        <f>IF(Table3[[#This Row],[26]]="yes",Table3[[#This Row],[Column4]],"")</f>
        <v/>
      </c>
      <c r="AT1254" s="45" t="str">
        <f>IF(Table3[[#This Row],[51]]="yes",Table3[[#This Row],[Column5]],"")</f>
        <v/>
      </c>
      <c r="AU1254" s="29" t="str">
        <f>IF(COUNTBLANK(Table3[[#This Row],[Date 1]:[Date 8]])=7,IF(Table3[[#This Row],[Column9]]&lt;&gt;"",IF(SUM(L1254:S1254)&lt;&gt;0,Table3[[#This Row],[Column9]],""),""),(SUBSTITUTE(TRIM(SUBSTITUTE(AO1254&amp;","&amp;AP1254&amp;","&amp;AQ1254&amp;","&amp;AR1254&amp;","&amp;AS1254&amp;","&amp;AT1254&amp;",",","," "))," ",", ")))</f>
        <v/>
      </c>
      <c r="AV1254" s="35" t="str">
        <f>IF(COUNTBLANK(L1254:AC1254)&lt;&gt;13,IF(Table3[[#This Row],[Comments]]="Please order in multiples of 20. Minimum order of 100.",IF(COUNTBLANK(Table3[[#This Row],[Date 1]:[Order]])=12,"",1),1),IF(OR(F1254="yes",G1254="yes",H1254="yes",I1254="yes",J1254="yes",K1254="yes"="yes"),1,""))</f>
        <v/>
      </c>
    </row>
    <row r="1255" spans="2:48" ht="36" thickBot="1" x14ac:dyDescent="0.4">
      <c r="B1255" s="164">
        <v>3615</v>
      </c>
      <c r="C1255" s="16" t="s">
        <v>3370</v>
      </c>
      <c r="D1255" s="32" t="s">
        <v>2424</v>
      </c>
      <c r="E1255" s="118"/>
      <c r="F1255" s="119" t="s">
        <v>21</v>
      </c>
      <c r="G1255" s="30" t="s">
        <v>21</v>
      </c>
      <c r="H1255" s="30" t="s">
        <v>21</v>
      </c>
      <c r="I1255" s="30" t="s">
        <v>21</v>
      </c>
      <c r="J1255" s="30" t="s">
        <v>21</v>
      </c>
      <c r="K1255" s="30" t="s">
        <v>128</v>
      </c>
      <c r="L1255" s="22"/>
      <c r="M1255" s="20"/>
      <c r="N1255" s="20"/>
      <c r="O1255" s="20"/>
      <c r="P1255" s="20"/>
      <c r="Q1255" s="20"/>
      <c r="R1255" s="20"/>
      <c r="S1255" s="120"/>
      <c r="T1255" s="181" t="str">
        <f>Table3[[#This Row],[Column12]]</f>
        <v>Auto:</v>
      </c>
      <c r="U1255" s="25"/>
      <c r="V1255" s="51" t="str">
        <f>IF(Table3[[#This Row],[TagOrderMethod]]="Ratio:","plants per 1 tag",IF(Table3[[#This Row],[TagOrderMethod]]="tags included","",IF(Table3[[#This Row],[TagOrderMethod]]="Qty:","tags",IF(Table3[[#This Row],[TagOrderMethod]]="Auto:",IF(U1255&lt;&gt;"","tags","")))))</f>
        <v/>
      </c>
      <c r="W1255" s="17">
        <v>50</v>
      </c>
      <c r="X1255" s="17" t="str">
        <f>IF(ISNUMBER(SEARCH("tag",Table3[[#This Row],[Notes]])), "Yes", "No")</f>
        <v>No</v>
      </c>
      <c r="Y1255" s="17" t="str">
        <f>IF(Table3[[#This Row],[Column11]]="yes","tags included","Auto:")</f>
        <v>Auto:</v>
      </c>
      <c r="Z12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Row],[TagOrderMethod]]="Auto:",IF(U1255&gt;0,U1255,IF(COUNTBLANK(L1255:S1255)=8,"",(IF(Table3[[#This Row],[Column11]]&lt;&gt;"no",Table3[[#This Row],[Size]]*(SUM(Table3[[#This Row],[Date 1]:[Date 8]])),"")))),""))),(Table3[[#This Row],[Bundle]])),"")</f>
        <v/>
      </c>
      <c r="AB1255" s="94" t="str">
        <f t="shared" si="20"/>
        <v/>
      </c>
      <c r="AC1255" s="75"/>
      <c r="AD1255" s="42"/>
      <c r="AE1255" s="43"/>
      <c r="AF1255" s="44"/>
      <c r="AG1255" s="134" t="s">
        <v>21</v>
      </c>
      <c r="AH1255" s="134" t="s">
        <v>21</v>
      </c>
      <c r="AI1255" s="134" t="s">
        <v>21</v>
      </c>
      <c r="AJ1255" s="134" t="s">
        <v>21</v>
      </c>
      <c r="AK1255" s="134" t="s">
        <v>21</v>
      </c>
      <c r="AL1255" s="134" t="s">
        <v>3174</v>
      </c>
      <c r="AM1255" s="134" t="b">
        <f>IF(AND(Table3[[#This Row],[Column68]]=TRUE,COUNTBLANK(Table3[[#This Row],[Date 1]:[Date 8]])=8),TRUE,FALSE)</f>
        <v>0</v>
      </c>
      <c r="AN1255" s="134" t="b">
        <f>COUNTIF(Table3[[#This Row],[512]:[51]],"yes")&gt;0</f>
        <v>0</v>
      </c>
      <c r="AO1255" s="45" t="str">
        <f>IF(Table3[[#This Row],[512]]="yes",Table3[[#This Row],[Column1]],"")</f>
        <v/>
      </c>
      <c r="AP1255" s="45" t="str">
        <f>IF(Table3[[#This Row],[250]]="yes",Table3[[#This Row],[Column1.5]],"")</f>
        <v/>
      </c>
      <c r="AQ1255" s="45" t="str">
        <f>IF(Table3[[#This Row],[288]]="yes",Table3[[#This Row],[Column2]],"")</f>
        <v/>
      </c>
      <c r="AR1255" s="45" t="str">
        <f>IF(Table3[[#This Row],[144]]="yes",Table3[[#This Row],[Column3]],"")</f>
        <v/>
      </c>
      <c r="AS1255" s="45" t="str">
        <f>IF(Table3[[#This Row],[26]]="yes",Table3[[#This Row],[Column4]],"")</f>
        <v/>
      </c>
      <c r="AT1255" s="45" t="str">
        <f>IF(Table3[[#This Row],[51]]="yes",Table3[[#This Row],[Column5]],"")</f>
        <v/>
      </c>
      <c r="AU1255" s="29" t="str">
        <f>IF(COUNTBLANK(Table3[[#This Row],[Date 1]:[Date 8]])=7,IF(Table3[[#This Row],[Column9]]&lt;&gt;"",IF(SUM(L1255:S1255)&lt;&gt;0,Table3[[#This Row],[Column9]],""),""),(SUBSTITUTE(TRIM(SUBSTITUTE(AO1255&amp;","&amp;AP1255&amp;","&amp;AQ1255&amp;","&amp;AR1255&amp;","&amp;AS1255&amp;","&amp;AT1255&amp;",",","," "))," ",", ")))</f>
        <v/>
      </c>
      <c r="AV1255" s="35" t="str">
        <f>IF(COUNTBLANK(L1255:AC1255)&lt;&gt;13,IF(Table3[[#This Row],[Comments]]="Please order in multiples of 20. Minimum order of 100.",IF(COUNTBLANK(Table3[[#This Row],[Date 1]:[Order]])=12,"",1),1),IF(OR(F1255="yes",G1255="yes",H1255="yes",I1255="yes",J1255="yes",K1255="yes"="yes"),1,""))</f>
        <v/>
      </c>
    </row>
    <row r="1256" spans="2:48" ht="36" thickBot="1" x14ac:dyDescent="0.4">
      <c r="B1256" s="164">
        <v>3620</v>
      </c>
      <c r="C1256" s="16" t="s">
        <v>3370</v>
      </c>
      <c r="D1256" s="32" t="s">
        <v>1406</v>
      </c>
      <c r="E1256" s="118"/>
      <c r="F1256" s="119" t="s">
        <v>21</v>
      </c>
      <c r="G1256" s="30" t="s">
        <v>21</v>
      </c>
      <c r="H1256" s="30" t="s">
        <v>21</v>
      </c>
      <c r="I1256" s="30" t="s">
        <v>21</v>
      </c>
      <c r="J1256" s="30" t="s">
        <v>21</v>
      </c>
      <c r="K1256" s="30" t="s">
        <v>128</v>
      </c>
      <c r="L1256" s="22"/>
      <c r="M1256" s="20"/>
      <c r="N1256" s="20"/>
      <c r="O1256" s="20"/>
      <c r="P1256" s="20"/>
      <c r="Q1256" s="20"/>
      <c r="R1256" s="20"/>
      <c r="S1256" s="120"/>
      <c r="T1256" s="181" t="str">
        <f>Table3[[#This Row],[Column12]]</f>
        <v>Auto:</v>
      </c>
      <c r="U1256" s="25"/>
      <c r="V1256" s="51" t="str">
        <f>IF(Table3[[#This Row],[TagOrderMethod]]="Ratio:","plants per 1 tag",IF(Table3[[#This Row],[TagOrderMethod]]="tags included","",IF(Table3[[#This Row],[TagOrderMethod]]="Qty:","tags",IF(Table3[[#This Row],[TagOrderMethod]]="Auto:",IF(U1256&lt;&gt;"","tags","")))))</f>
        <v/>
      </c>
      <c r="W1256" s="17">
        <v>50</v>
      </c>
      <c r="X1256" s="17" t="str">
        <f>IF(ISNUMBER(SEARCH("tag",Table3[[#This Row],[Notes]])), "Yes", "No")</f>
        <v>No</v>
      </c>
      <c r="Y1256" s="17" t="str">
        <f>IF(Table3[[#This Row],[Column11]]="yes","tags included","Auto:")</f>
        <v>Auto:</v>
      </c>
      <c r="Z12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Row],[TagOrderMethod]]="Auto:",IF(U1256&gt;0,U1256,IF(COUNTBLANK(L1256:S1256)=8,"",(IF(Table3[[#This Row],[Column11]]&lt;&gt;"no",Table3[[#This Row],[Size]]*(SUM(Table3[[#This Row],[Date 1]:[Date 8]])),"")))),""))),(Table3[[#This Row],[Bundle]])),"")</f>
        <v/>
      </c>
      <c r="AB1256" s="94" t="str">
        <f t="shared" si="20"/>
        <v/>
      </c>
      <c r="AC1256" s="75"/>
      <c r="AD1256" s="42"/>
      <c r="AE1256" s="43"/>
      <c r="AF1256" s="44"/>
      <c r="AG1256" s="134" t="s">
        <v>21</v>
      </c>
      <c r="AH1256" s="134" t="s">
        <v>21</v>
      </c>
      <c r="AI1256" s="134" t="s">
        <v>21</v>
      </c>
      <c r="AJ1256" s="134" t="s">
        <v>21</v>
      </c>
      <c r="AK1256" s="134" t="s">
        <v>21</v>
      </c>
      <c r="AL1256" s="134" t="s">
        <v>1753</v>
      </c>
      <c r="AM1256" s="134" t="b">
        <f>IF(AND(Table3[[#This Row],[Column68]]=TRUE,COUNTBLANK(Table3[[#This Row],[Date 1]:[Date 8]])=8),TRUE,FALSE)</f>
        <v>0</v>
      </c>
      <c r="AN1256" s="134" t="b">
        <f>COUNTIF(Table3[[#This Row],[512]:[51]],"yes")&gt;0</f>
        <v>0</v>
      </c>
      <c r="AO1256" s="45" t="str">
        <f>IF(Table3[[#This Row],[512]]="yes",Table3[[#This Row],[Column1]],"")</f>
        <v/>
      </c>
      <c r="AP1256" s="45" t="str">
        <f>IF(Table3[[#This Row],[250]]="yes",Table3[[#This Row],[Column1.5]],"")</f>
        <v/>
      </c>
      <c r="AQ1256" s="45" t="str">
        <f>IF(Table3[[#This Row],[288]]="yes",Table3[[#This Row],[Column2]],"")</f>
        <v/>
      </c>
      <c r="AR1256" s="45" t="str">
        <f>IF(Table3[[#This Row],[144]]="yes",Table3[[#This Row],[Column3]],"")</f>
        <v/>
      </c>
      <c r="AS1256" s="45" t="str">
        <f>IF(Table3[[#This Row],[26]]="yes",Table3[[#This Row],[Column4]],"")</f>
        <v/>
      </c>
      <c r="AT1256" s="45" t="str">
        <f>IF(Table3[[#This Row],[51]]="yes",Table3[[#This Row],[Column5]],"")</f>
        <v/>
      </c>
      <c r="AU1256" s="29" t="str">
        <f>IF(COUNTBLANK(Table3[[#This Row],[Date 1]:[Date 8]])=7,IF(Table3[[#This Row],[Column9]]&lt;&gt;"",IF(SUM(L1256:S1256)&lt;&gt;0,Table3[[#This Row],[Column9]],""),""),(SUBSTITUTE(TRIM(SUBSTITUTE(AO1256&amp;","&amp;AP1256&amp;","&amp;AQ1256&amp;","&amp;AR1256&amp;","&amp;AS1256&amp;","&amp;AT1256&amp;",",","," "))," ",", ")))</f>
        <v/>
      </c>
      <c r="AV1256" s="35" t="str">
        <f>IF(COUNTBLANK(L1256:AC1256)&lt;&gt;13,IF(Table3[[#This Row],[Comments]]="Please order in multiples of 20. Minimum order of 100.",IF(COUNTBLANK(Table3[[#This Row],[Date 1]:[Order]])=12,"",1),1),IF(OR(F1256="yes",G1256="yes",H1256="yes",I1256="yes",J1256="yes",K1256="yes"="yes"),1,""))</f>
        <v/>
      </c>
    </row>
    <row r="1257" spans="2:48" ht="36" thickBot="1" x14ac:dyDescent="0.4">
      <c r="B1257" s="164">
        <v>3625</v>
      </c>
      <c r="C1257" s="16" t="s">
        <v>3370</v>
      </c>
      <c r="D1257" s="32" t="s">
        <v>610</v>
      </c>
      <c r="E1257" s="118"/>
      <c r="F1257" s="119" t="s">
        <v>21</v>
      </c>
      <c r="G1257" s="30" t="s">
        <v>21</v>
      </c>
      <c r="H1257" s="30" t="s">
        <v>21</v>
      </c>
      <c r="I1257" s="30" t="s">
        <v>21</v>
      </c>
      <c r="J1257" s="30" t="s">
        <v>21</v>
      </c>
      <c r="K1257" s="30" t="s">
        <v>128</v>
      </c>
      <c r="L1257" s="22"/>
      <c r="M1257" s="20"/>
      <c r="N1257" s="20"/>
      <c r="O1257" s="20"/>
      <c r="P1257" s="20"/>
      <c r="Q1257" s="20"/>
      <c r="R1257" s="20"/>
      <c r="S1257" s="120"/>
      <c r="T1257" s="181" t="str">
        <f>Table3[[#This Row],[Column12]]</f>
        <v>Auto:</v>
      </c>
      <c r="U1257" s="25"/>
      <c r="V1257" s="51" t="str">
        <f>IF(Table3[[#This Row],[TagOrderMethod]]="Ratio:","plants per 1 tag",IF(Table3[[#This Row],[TagOrderMethod]]="tags included","",IF(Table3[[#This Row],[TagOrderMethod]]="Qty:","tags",IF(Table3[[#This Row],[TagOrderMethod]]="Auto:",IF(U1257&lt;&gt;"","tags","")))))</f>
        <v/>
      </c>
      <c r="W1257" s="17">
        <v>50</v>
      </c>
      <c r="X1257" s="17" t="str">
        <f>IF(ISNUMBER(SEARCH("tag",Table3[[#This Row],[Notes]])), "Yes", "No")</f>
        <v>No</v>
      </c>
      <c r="Y1257" s="17" t="str">
        <f>IF(Table3[[#This Row],[Column11]]="yes","tags included","Auto:")</f>
        <v>Auto:</v>
      </c>
      <c r="Z12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Row],[TagOrderMethod]]="Auto:",IF(U1257&gt;0,U1257,IF(COUNTBLANK(L1257:S1257)=8,"",(IF(Table3[[#This Row],[Column11]]&lt;&gt;"no",Table3[[#This Row],[Size]]*(SUM(Table3[[#This Row],[Date 1]:[Date 8]])),"")))),""))),(Table3[[#This Row],[Bundle]])),"")</f>
        <v/>
      </c>
      <c r="AB1257" s="94" t="str">
        <f t="shared" si="20"/>
        <v/>
      </c>
      <c r="AC1257" s="75"/>
      <c r="AD1257" s="42"/>
      <c r="AE1257" s="43"/>
      <c r="AF1257" s="44"/>
      <c r="AG1257" s="134" t="s">
        <v>21</v>
      </c>
      <c r="AH1257" s="134" t="s">
        <v>21</v>
      </c>
      <c r="AI1257" s="134" t="s">
        <v>21</v>
      </c>
      <c r="AJ1257" s="134" t="s">
        <v>21</v>
      </c>
      <c r="AK1257" s="134" t="s">
        <v>21</v>
      </c>
      <c r="AL1257" s="134" t="s">
        <v>1754</v>
      </c>
      <c r="AM1257" s="134" t="b">
        <f>IF(AND(Table3[[#This Row],[Column68]]=TRUE,COUNTBLANK(Table3[[#This Row],[Date 1]:[Date 8]])=8),TRUE,FALSE)</f>
        <v>0</v>
      </c>
      <c r="AN1257" s="134" t="b">
        <f>COUNTIF(Table3[[#This Row],[512]:[51]],"yes")&gt;0</f>
        <v>0</v>
      </c>
      <c r="AO1257" s="45" t="str">
        <f>IF(Table3[[#This Row],[512]]="yes",Table3[[#This Row],[Column1]],"")</f>
        <v/>
      </c>
      <c r="AP1257" s="45" t="str">
        <f>IF(Table3[[#This Row],[250]]="yes",Table3[[#This Row],[Column1.5]],"")</f>
        <v/>
      </c>
      <c r="AQ1257" s="45" t="str">
        <f>IF(Table3[[#This Row],[288]]="yes",Table3[[#This Row],[Column2]],"")</f>
        <v/>
      </c>
      <c r="AR1257" s="45" t="str">
        <f>IF(Table3[[#This Row],[144]]="yes",Table3[[#This Row],[Column3]],"")</f>
        <v/>
      </c>
      <c r="AS1257" s="45" t="str">
        <f>IF(Table3[[#This Row],[26]]="yes",Table3[[#This Row],[Column4]],"")</f>
        <v/>
      </c>
      <c r="AT1257" s="45" t="str">
        <f>IF(Table3[[#This Row],[51]]="yes",Table3[[#This Row],[Column5]],"")</f>
        <v/>
      </c>
      <c r="AU1257" s="29" t="str">
        <f>IF(COUNTBLANK(Table3[[#This Row],[Date 1]:[Date 8]])=7,IF(Table3[[#This Row],[Column9]]&lt;&gt;"",IF(SUM(L1257:S1257)&lt;&gt;0,Table3[[#This Row],[Column9]],""),""),(SUBSTITUTE(TRIM(SUBSTITUTE(AO1257&amp;","&amp;AP1257&amp;","&amp;AQ1257&amp;","&amp;AR1257&amp;","&amp;AS1257&amp;","&amp;AT1257&amp;",",","," "))," ",", ")))</f>
        <v/>
      </c>
      <c r="AV1257" s="35" t="str">
        <f>IF(COUNTBLANK(L1257:AC1257)&lt;&gt;13,IF(Table3[[#This Row],[Comments]]="Please order in multiples of 20. Minimum order of 100.",IF(COUNTBLANK(Table3[[#This Row],[Date 1]:[Order]])=12,"",1),1),IF(OR(F1257="yes",G1257="yes",H1257="yes",I1257="yes",J1257="yes",K1257="yes"="yes"),1,""))</f>
        <v/>
      </c>
    </row>
    <row r="1258" spans="2:48" ht="36" thickBot="1" x14ac:dyDescent="0.4">
      <c r="B1258" s="164">
        <v>3630</v>
      </c>
      <c r="C1258" s="16" t="s">
        <v>3370</v>
      </c>
      <c r="D1258" s="32" t="s">
        <v>3483</v>
      </c>
      <c r="E1258" s="118"/>
      <c r="F1258" s="119" t="s">
        <v>21</v>
      </c>
      <c r="G1258" s="30" t="s">
        <v>21</v>
      </c>
      <c r="H1258" s="30" t="s">
        <v>21</v>
      </c>
      <c r="I1258" s="30" t="s">
        <v>21</v>
      </c>
      <c r="J1258" s="30" t="s">
        <v>21</v>
      </c>
      <c r="K1258" s="30" t="s">
        <v>128</v>
      </c>
      <c r="L1258" s="22"/>
      <c r="M1258" s="20"/>
      <c r="N1258" s="20"/>
      <c r="O1258" s="20"/>
      <c r="P1258" s="20"/>
      <c r="Q1258" s="20"/>
      <c r="R1258" s="20"/>
      <c r="S1258" s="120"/>
      <c r="T1258" s="181" t="str">
        <f>Table3[[#This Row],[Column12]]</f>
        <v>Auto:</v>
      </c>
      <c r="U1258" s="25"/>
      <c r="V1258" s="51" t="str">
        <f>IF(Table3[[#This Row],[TagOrderMethod]]="Ratio:","plants per 1 tag",IF(Table3[[#This Row],[TagOrderMethod]]="tags included","",IF(Table3[[#This Row],[TagOrderMethod]]="Qty:","tags",IF(Table3[[#This Row],[TagOrderMethod]]="Auto:",IF(U1258&lt;&gt;"","tags","")))))</f>
        <v/>
      </c>
      <c r="W1258" s="17">
        <v>50</v>
      </c>
      <c r="X1258" s="17" t="str">
        <f>IF(ISNUMBER(SEARCH("tag",Table3[[#This Row],[Notes]])), "Yes", "No")</f>
        <v>No</v>
      </c>
      <c r="Y1258" s="17" t="str">
        <f>IF(Table3[[#This Row],[Column11]]="yes","tags included","Auto:")</f>
        <v>Auto:</v>
      </c>
      <c r="Z12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Row],[TagOrderMethod]]="Auto:",IF(U1258&gt;0,U1258,IF(COUNTBLANK(L1258:S1258)=8,"",(IF(Table3[[#This Row],[Column11]]&lt;&gt;"no",Table3[[#This Row],[Size]]*(SUM(Table3[[#This Row],[Date 1]:[Date 8]])),"")))),""))),(Table3[[#This Row],[Bundle]])),"")</f>
        <v/>
      </c>
      <c r="AB1258" s="94" t="str">
        <f t="shared" si="20"/>
        <v/>
      </c>
      <c r="AC1258" s="75"/>
      <c r="AD1258" s="42"/>
      <c r="AE1258" s="43"/>
      <c r="AF1258" s="44"/>
      <c r="AG1258" s="134" t="s">
        <v>21</v>
      </c>
      <c r="AH1258" s="134" t="s">
        <v>21</v>
      </c>
      <c r="AI1258" s="134" t="s">
        <v>21</v>
      </c>
      <c r="AJ1258" s="134" t="s">
        <v>21</v>
      </c>
      <c r="AK1258" s="134" t="s">
        <v>21</v>
      </c>
      <c r="AL1258" s="134" t="s">
        <v>1755</v>
      </c>
      <c r="AM1258" s="134" t="b">
        <f>IF(AND(Table3[[#This Row],[Column68]]=TRUE,COUNTBLANK(Table3[[#This Row],[Date 1]:[Date 8]])=8),TRUE,FALSE)</f>
        <v>0</v>
      </c>
      <c r="AN1258" s="134" t="b">
        <f>COUNTIF(Table3[[#This Row],[512]:[51]],"yes")&gt;0</f>
        <v>0</v>
      </c>
      <c r="AO1258" s="45" t="str">
        <f>IF(Table3[[#This Row],[512]]="yes",Table3[[#This Row],[Column1]],"")</f>
        <v/>
      </c>
      <c r="AP1258" s="45" t="str">
        <f>IF(Table3[[#This Row],[250]]="yes",Table3[[#This Row],[Column1.5]],"")</f>
        <v/>
      </c>
      <c r="AQ1258" s="45" t="str">
        <f>IF(Table3[[#This Row],[288]]="yes",Table3[[#This Row],[Column2]],"")</f>
        <v/>
      </c>
      <c r="AR1258" s="45" t="str">
        <f>IF(Table3[[#This Row],[144]]="yes",Table3[[#This Row],[Column3]],"")</f>
        <v/>
      </c>
      <c r="AS1258" s="45" t="str">
        <f>IF(Table3[[#This Row],[26]]="yes",Table3[[#This Row],[Column4]],"")</f>
        <v/>
      </c>
      <c r="AT1258" s="45" t="str">
        <f>IF(Table3[[#This Row],[51]]="yes",Table3[[#This Row],[Column5]],"")</f>
        <v/>
      </c>
      <c r="AU1258" s="29" t="str">
        <f>IF(COUNTBLANK(Table3[[#This Row],[Date 1]:[Date 8]])=7,IF(Table3[[#This Row],[Column9]]&lt;&gt;"",IF(SUM(L1258:S1258)&lt;&gt;0,Table3[[#This Row],[Column9]],""),""),(SUBSTITUTE(TRIM(SUBSTITUTE(AO1258&amp;","&amp;AP1258&amp;","&amp;AQ1258&amp;","&amp;AR1258&amp;","&amp;AS1258&amp;","&amp;AT1258&amp;",",","," "))," ",", ")))</f>
        <v/>
      </c>
      <c r="AV1258" s="35" t="str">
        <f>IF(COUNTBLANK(L1258:AC1258)&lt;&gt;13,IF(Table3[[#This Row],[Comments]]="Please order in multiples of 20. Minimum order of 100.",IF(COUNTBLANK(Table3[[#This Row],[Date 1]:[Order]])=12,"",1),1),IF(OR(F1258="yes",G1258="yes",H1258="yes",I1258="yes",J1258="yes",K1258="yes"="yes"),1,""))</f>
        <v/>
      </c>
    </row>
    <row r="1259" spans="2:48" ht="36" thickBot="1" x14ac:dyDescent="0.4">
      <c r="B1259" s="164">
        <v>3635</v>
      </c>
      <c r="C1259" s="16" t="s">
        <v>3370</v>
      </c>
      <c r="D1259" s="32" t="s">
        <v>1896</v>
      </c>
      <c r="E1259" s="118"/>
      <c r="F1259" s="119" t="s">
        <v>21</v>
      </c>
      <c r="G1259" s="30" t="s">
        <v>21</v>
      </c>
      <c r="H1259" s="30" t="s">
        <v>21</v>
      </c>
      <c r="I1259" s="30" t="s">
        <v>21</v>
      </c>
      <c r="J1259" s="30" t="s">
        <v>21</v>
      </c>
      <c r="K1259" s="30" t="s">
        <v>128</v>
      </c>
      <c r="L1259" s="22"/>
      <c r="M1259" s="20"/>
      <c r="N1259" s="20"/>
      <c r="O1259" s="20"/>
      <c r="P1259" s="20"/>
      <c r="Q1259" s="20"/>
      <c r="R1259" s="20"/>
      <c r="S1259" s="120"/>
      <c r="T1259" s="181" t="str">
        <f>Table3[[#This Row],[Column12]]</f>
        <v>Auto:</v>
      </c>
      <c r="U1259" s="25"/>
      <c r="V1259" s="51" t="str">
        <f>IF(Table3[[#This Row],[TagOrderMethod]]="Ratio:","plants per 1 tag",IF(Table3[[#This Row],[TagOrderMethod]]="tags included","",IF(Table3[[#This Row],[TagOrderMethod]]="Qty:","tags",IF(Table3[[#This Row],[TagOrderMethod]]="Auto:",IF(U1259&lt;&gt;"","tags","")))))</f>
        <v/>
      </c>
      <c r="W1259" s="17">
        <v>50</v>
      </c>
      <c r="X1259" s="17" t="str">
        <f>IF(ISNUMBER(SEARCH("tag",Table3[[#This Row],[Notes]])), "Yes", "No")</f>
        <v>No</v>
      </c>
      <c r="Y1259" s="17" t="str">
        <f>IF(Table3[[#This Row],[Column11]]="yes","tags included","Auto:")</f>
        <v>Auto:</v>
      </c>
      <c r="Z12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Row],[TagOrderMethod]]="Auto:",IF(U1259&gt;0,U1259,IF(COUNTBLANK(L1259:S1259)=8,"",(IF(Table3[[#This Row],[Column11]]&lt;&gt;"no",Table3[[#This Row],[Size]]*(SUM(Table3[[#This Row],[Date 1]:[Date 8]])),"")))),""))),(Table3[[#This Row],[Bundle]])),"")</f>
        <v/>
      </c>
      <c r="AB1259" s="94" t="str">
        <f t="shared" si="20"/>
        <v/>
      </c>
      <c r="AC1259" s="75"/>
      <c r="AD1259" s="42"/>
      <c r="AE1259" s="43"/>
      <c r="AF1259" s="44"/>
      <c r="AG1259" s="134" t="s">
        <v>21</v>
      </c>
      <c r="AH1259" s="134" t="s">
        <v>21</v>
      </c>
      <c r="AI1259" s="134" t="s">
        <v>21</v>
      </c>
      <c r="AJ1259" s="134" t="s">
        <v>21</v>
      </c>
      <c r="AK1259" s="134" t="s">
        <v>21</v>
      </c>
      <c r="AL1259" s="134" t="s">
        <v>1756</v>
      </c>
      <c r="AM1259" s="134" t="b">
        <f>IF(AND(Table3[[#This Row],[Column68]]=TRUE,COUNTBLANK(Table3[[#This Row],[Date 1]:[Date 8]])=8),TRUE,FALSE)</f>
        <v>0</v>
      </c>
      <c r="AN1259" s="134" t="b">
        <f>COUNTIF(Table3[[#This Row],[512]:[51]],"yes")&gt;0</f>
        <v>0</v>
      </c>
      <c r="AO1259" s="45" t="str">
        <f>IF(Table3[[#This Row],[512]]="yes",Table3[[#This Row],[Column1]],"")</f>
        <v/>
      </c>
      <c r="AP1259" s="45" t="str">
        <f>IF(Table3[[#This Row],[250]]="yes",Table3[[#This Row],[Column1.5]],"")</f>
        <v/>
      </c>
      <c r="AQ1259" s="45" t="str">
        <f>IF(Table3[[#This Row],[288]]="yes",Table3[[#This Row],[Column2]],"")</f>
        <v/>
      </c>
      <c r="AR1259" s="45" t="str">
        <f>IF(Table3[[#This Row],[144]]="yes",Table3[[#This Row],[Column3]],"")</f>
        <v/>
      </c>
      <c r="AS1259" s="45" t="str">
        <f>IF(Table3[[#This Row],[26]]="yes",Table3[[#This Row],[Column4]],"")</f>
        <v/>
      </c>
      <c r="AT1259" s="45" t="str">
        <f>IF(Table3[[#This Row],[51]]="yes",Table3[[#This Row],[Column5]],"")</f>
        <v/>
      </c>
      <c r="AU1259" s="29" t="str">
        <f>IF(COUNTBLANK(Table3[[#This Row],[Date 1]:[Date 8]])=7,IF(Table3[[#This Row],[Column9]]&lt;&gt;"",IF(SUM(L1259:S1259)&lt;&gt;0,Table3[[#This Row],[Column9]],""),""),(SUBSTITUTE(TRIM(SUBSTITUTE(AO1259&amp;","&amp;AP1259&amp;","&amp;AQ1259&amp;","&amp;AR1259&amp;","&amp;AS1259&amp;","&amp;AT1259&amp;",",","," "))," ",", ")))</f>
        <v/>
      </c>
      <c r="AV1259" s="35" t="str">
        <f>IF(COUNTBLANK(L1259:AC1259)&lt;&gt;13,IF(Table3[[#This Row],[Comments]]="Please order in multiples of 20. Minimum order of 100.",IF(COUNTBLANK(Table3[[#This Row],[Date 1]:[Order]])=12,"",1),1),IF(OR(F1259="yes",G1259="yes",H1259="yes",I1259="yes",J1259="yes",K1259="yes"="yes"),1,""))</f>
        <v/>
      </c>
    </row>
    <row r="1260" spans="2:48" ht="36" thickBot="1" x14ac:dyDescent="0.4">
      <c r="B1260" s="164">
        <v>3640</v>
      </c>
      <c r="C1260" s="16" t="s">
        <v>3370</v>
      </c>
      <c r="D1260" s="32" t="s">
        <v>611</v>
      </c>
      <c r="E1260" s="118"/>
      <c r="F1260" s="119" t="s">
        <v>21</v>
      </c>
      <c r="G1260" s="30" t="s">
        <v>21</v>
      </c>
      <c r="H1260" s="30" t="s">
        <v>21</v>
      </c>
      <c r="I1260" s="30" t="s">
        <v>21</v>
      </c>
      <c r="J1260" s="30" t="s">
        <v>21</v>
      </c>
      <c r="K1260" s="30" t="s">
        <v>128</v>
      </c>
      <c r="L1260" s="22"/>
      <c r="M1260" s="20"/>
      <c r="N1260" s="20"/>
      <c r="O1260" s="20"/>
      <c r="P1260" s="20"/>
      <c r="Q1260" s="20"/>
      <c r="R1260" s="20"/>
      <c r="S1260" s="120"/>
      <c r="T1260" s="181" t="str">
        <f>Table3[[#This Row],[Column12]]</f>
        <v>Auto:</v>
      </c>
      <c r="U1260" s="25"/>
      <c r="V1260" s="51" t="str">
        <f>IF(Table3[[#This Row],[TagOrderMethod]]="Ratio:","plants per 1 tag",IF(Table3[[#This Row],[TagOrderMethod]]="tags included","",IF(Table3[[#This Row],[TagOrderMethod]]="Qty:","tags",IF(Table3[[#This Row],[TagOrderMethod]]="Auto:",IF(U1260&lt;&gt;"","tags","")))))</f>
        <v/>
      </c>
      <c r="W1260" s="17">
        <v>50</v>
      </c>
      <c r="X1260" s="17" t="str">
        <f>IF(ISNUMBER(SEARCH("tag",Table3[[#This Row],[Notes]])), "Yes", "No")</f>
        <v>No</v>
      </c>
      <c r="Y1260" s="17" t="str">
        <f>IF(Table3[[#This Row],[Column11]]="yes","tags included","Auto:")</f>
        <v>Auto:</v>
      </c>
      <c r="Z12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Row],[TagOrderMethod]]="Auto:",IF(U1260&gt;0,U1260,IF(COUNTBLANK(L1260:S1260)=8,"",(IF(Table3[[#This Row],[Column11]]&lt;&gt;"no",Table3[[#This Row],[Size]]*(SUM(Table3[[#This Row],[Date 1]:[Date 8]])),"")))),""))),(Table3[[#This Row],[Bundle]])),"")</f>
        <v/>
      </c>
      <c r="AB1260" s="94" t="str">
        <f t="shared" si="20"/>
        <v/>
      </c>
      <c r="AC1260" s="75"/>
      <c r="AD1260" s="42"/>
      <c r="AE1260" s="43"/>
      <c r="AF1260" s="44"/>
      <c r="AG1260" s="134" t="s">
        <v>21</v>
      </c>
      <c r="AH1260" s="134" t="s">
        <v>21</v>
      </c>
      <c r="AI1260" s="134" t="s">
        <v>21</v>
      </c>
      <c r="AJ1260" s="134" t="s">
        <v>21</v>
      </c>
      <c r="AK1260" s="134" t="s">
        <v>21</v>
      </c>
      <c r="AL1260" s="134" t="s">
        <v>1757</v>
      </c>
      <c r="AM1260" s="134" t="b">
        <f>IF(AND(Table3[[#This Row],[Column68]]=TRUE,COUNTBLANK(Table3[[#This Row],[Date 1]:[Date 8]])=8),TRUE,FALSE)</f>
        <v>0</v>
      </c>
      <c r="AN1260" s="134" t="b">
        <f>COUNTIF(Table3[[#This Row],[512]:[51]],"yes")&gt;0</f>
        <v>0</v>
      </c>
      <c r="AO1260" s="45" t="str">
        <f>IF(Table3[[#This Row],[512]]="yes",Table3[[#This Row],[Column1]],"")</f>
        <v/>
      </c>
      <c r="AP1260" s="45" t="str">
        <f>IF(Table3[[#This Row],[250]]="yes",Table3[[#This Row],[Column1.5]],"")</f>
        <v/>
      </c>
      <c r="AQ1260" s="45" t="str">
        <f>IF(Table3[[#This Row],[288]]="yes",Table3[[#This Row],[Column2]],"")</f>
        <v/>
      </c>
      <c r="AR1260" s="45" t="str">
        <f>IF(Table3[[#This Row],[144]]="yes",Table3[[#This Row],[Column3]],"")</f>
        <v/>
      </c>
      <c r="AS1260" s="45" t="str">
        <f>IF(Table3[[#This Row],[26]]="yes",Table3[[#This Row],[Column4]],"")</f>
        <v/>
      </c>
      <c r="AT1260" s="45" t="str">
        <f>IF(Table3[[#This Row],[51]]="yes",Table3[[#This Row],[Column5]],"")</f>
        <v/>
      </c>
      <c r="AU1260" s="29" t="str">
        <f>IF(COUNTBLANK(Table3[[#This Row],[Date 1]:[Date 8]])=7,IF(Table3[[#This Row],[Column9]]&lt;&gt;"",IF(SUM(L1260:S1260)&lt;&gt;0,Table3[[#This Row],[Column9]],""),""),(SUBSTITUTE(TRIM(SUBSTITUTE(AO1260&amp;","&amp;AP1260&amp;","&amp;AQ1260&amp;","&amp;AR1260&amp;","&amp;AS1260&amp;","&amp;AT1260&amp;",",","," "))," ",", ")))</f>
        <v/>
      </c>
      <c r="AV1260" s="35" t="str">
        <f>IF(COUNTBLANK(L1260:AC1260)&lt;&gt;13,IF(Table3[[#This Row],[Comments]]="Please order in multiples of 20. Minimum order of 100.",IF(COUNTBLANK(Table3[[#This Row],[Date 1]:[Order]])=12,"",1),1),IF(OR(F1260="yes",G1260="yes",H1260="yes",I1260="yes",J1260="yes",K1260="yes"="yes"),1,""))</f>
        <v/>
      </c>
    </row>
    <row r="1261" spans="2:48" ht="36" thickBot="1" x14ac:dyDescent="0.4">
      <c r="B1261" s="164">
        <v>3645</v>
      </c>
      <c r="C1261" s="16" t="s">
        <v>3370</v>
      </c>
      <c r="D1261" s="32" t="s">
        <v>3484</v>
      </c>
      <c r="E1261" s="118"/>
      <c r="F1261" s="119" t="s">
        <v>21</v>
      </c>
      <c r="G1261" s="30" t="s">
        <v>21</v>
      </c>
      <c r="H1261" s="30" t="s">
        <v>21</v>
      </c>
      <c r="I1261" s="30" t="s">
        <v>21</v>
      </c>
      <c r="J1261" s="30" t="s">
        <v>21</v>
      </c>
      <c r="K1261" s="30" t="s">
        <v>128</v>
      </c>
      <c r="L1261" s="22"/>
      <c r="M1261" s="20"/>
      <c r="N1261" s="20"/>
      <c r="O1261" s="20"/>
      <c r="P1261" s="20"/>
      <c r="Q1261" s="20"/>
      <c r="R1261" s="20"/>
      <c r="S1261" s="120"/>
      <c r="T1261" s="181" t="str">
        <f>Table3[[#This Row],[Column12]]</f>
        <v>Auto:</v>
      </c>
      <c r="U1261" s="25"/>
      <c r="V1261" s="51" t="str">
        <f>IF(Table3[[#This Row],[TagOrderMethod]]="Ratio:","plants per 1 tag",IF(Table3[[#This Row],[TagOrderMethod]]="tags included","",IF(Table3[[#This Row],[TagOrderMethod]]="Qty:","tags",IF(Table3[[#This Row],[TagOrderMethod]]="Auto:",IF(U1261&lt;&gt;"","tags","")))))</f>
        <v/>
      </c>
      <c r="W1261" s="17">
        <v>50</v>
      </c>
      <c r="X1261" s="17" t="str">
        <f>IF(ISNUMBER(SEARCH("tag",Table3[[#This Row],[Notes]])), "Yes", "No")</f>
        <v>No</v>
      </c>
      <c r="Y1261" s="17" t="str">
        <f>IF(Table3[[#This Row],[Column11]]="yes","tags included","Auto:")</f>
        <v>Auto:</v>
      </c>
      <c r="Z12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Row],[TagOrderMethod]]="Auto:",IF(U1261&gt;0,U1261,IF(COUNTBLANK(L1261:S1261)=8,"",(IF(Table3[[#This Row],[Column11]]&lt;&gt;"no",Table3[[#This Row],[Size]]*(SUM(Table3[[#This Row],[Date 1]:[Date 8]])),"")))),""))),(Table3[[#This Row],[Bundle]])),"")</f>
        <v/>
      </c>
      <c r="AB1261" s="94" t="str">
        <f t="shared" si="20"/>
        <v/>
      </c>
      <c r="AC1261" s="75"/>
      <c r="AD1261" s="42"/>
      <c r="AE1261" s="43"/>
      <c r="AF1261" s="44"/>
      <c r="AG1261" s="134" t="s">
        <v>21</v>
      </c>
      <c r="AH1261" s="134" t="s">
        <v>21</v>
      </c>
      <c r="AI1261" s="134" t="s">
        <v>21</v>
      </c>
      <c r="AJ1261" s="134" t="s">
        <v>21</v>
      </c>
      <c r="AK1261" s="134" t="s">
        <v>21</v>
      </c>
      <c r="AL1261" s="134" t="s">
        <v>5456</v>
      </c>
      <c r="AM1261" s="134" t="b">
        <f>IF(AND(Table3[[#This Row],[Column68]]=TRUE,COUNTBLANK(Table3[[#This Row],[Date 1]:[Date 8]])=8),TRUE,FALSE)</f>
        <v>0</v>
      </c>
      <c r="AN1261" s="134" t="b">
        <f>COUNTIF(Table3[[#This Row],[512]:[51]],"yes")&gt;0</f>
        <v>0</v>
      </c>
      <c r="AO1261" s="45" t="str">
        <f>IF(Table3[[#This Row],[512]]="yes",Table3[[#This Row],[Column1]],"")</f>
        <v/>
      </c>
      <c r="AP1261" s="45" t="str">
        <f>IF(Table3[[#This Row],[250]]="yes",Table3[[#This Row],[Column1.5]],"")</f>
        <v/>
      </c>
      <c r="AQ1261" s="45" t="str">
        <f>IF(Table3[[#This Row],[288]]="yes",Table3[[#This Row],[Column2]],"")</f>
        <v/>
      </c>
      <c r="AR1261" s="45" t="str">
        <f>IF(Table3[[#This Row],[144]]="yes",Table3[[#This Row],[Column3]],"")</f>
        <v/>
      </c>
      <c r="AS1261" s="45" t="str">
        <f>IF(Table3[[#This Row],[26]]="yes",Table3[[#This Row],[Column4]],"")</f>
        <v/>
      </c>
      <c r="AT1261" s="45" t="str">
        <f>IF(Table3[[#This Row],[51]]="yes",Table3[[#This Row],[Column5]],"")</f>
        <v/>
      </c>
      <c r="AU1261" s="29" t="str">
        <f>IF(COUNTBLANK(Table3[[#This Row],[Date 1]:[Date 8]])=7,IF(Table3[[#This Row],[Column9]]&lt;&gt;"",IF(SUM(L1261:S1261)&lt;&gt;0,Table3[[#This Row],[Column9]],""),""),(SUBSTITUTE(TRIM(SUBSTITUTE(AO1261&amp;","&amp;AP1261&amp;","&amp;AQ1261&amp;","&amp;AR1261&amp;","&amp;AS1261&amp;","&amp;AT1261&amp;",",","," "))," ",", ")))</f>
        <v/>
      </c>
      <c r="AV1261" s="35" t="str">
        <f>IF(COUNTBLANK(L1261:AC1261)&lt;&gt;13,IF(Table3[[#This Row],[Comments]]="Please order in multiples of 20. Minimum order of 100.",IF(COUNTBLANK(Table3[[#This Row],[Date 1]:[Order]])=12,"",1),1),IF(OR(F1261="yes",G1261="yes",H1261="yes",I1261="yes",J1261="yes",K1261="yes"="yes"),1,""))</f>
        <v/>
      </c>
    </row>
    <row r="1262" spans="2:48" ht="36" thickBot="1" x14ac:dyDescent="0.4">
      <c r="B1262" s="164">
        <v>3650</v>
      </c>
      <c r="C1262" s="16" t="s">
        <v>3370</v>
      </c>
      <c r="D1262" s="32" t="s">
        <v>2425</v>
      </c>
      <c r="E1262" s="118"/>
      <c r="F1262" s="119" t="s">
        <v>21</v>
      </c>
      <c r="G1262" s="30" t="s">
        <v>21</v>
      </c>
      <c r="H1262" s="30" t="s">
        <v>21</v>
      </c>
      <c r="I1262" s="30" t="s">
        <v>21</v>
      </c>
      <c r="J1262" s="30" t="s">
        <v>21</v>
      </c>
      <c r="K1262" s="30" t="s">
        <v>128</v>
      </c>
      <c r="L1262" s="22"/>
      <c r="M1262" s="20"/>
      <c r="N1262" s="20"/>
      <c r="O1262" s="20"/>
      <c r="P1262" s="20"/>
      <c r="Q1262" s="20"/>
      <c r="R1262" s="20"/>
      <c r="S1262" s="120"/>
      <c r="T1262" s="181" t="str">
        <f>Table3[[#This Row],[Column12]]</f>
        <v>Auto:</v>
      </c>
      <c r="U1262" s="25"/>
      <c r="V1262" s="51" t="str">
        <f>IF(Table3[[#This Row],[TagOrderMethod]]="Ratio:","plants per 1 tag",IF(Table3[[#This Row],[TagOrderMethod]]="tags included","",IF(Table3[[#This Row],[TagOrderMethod]]="Qty:","tags",IF(Table3[[#This Row],[TagOrderMethod]]="Auto:",IF(U1262&lt;&gt;"","tags","")))))</f>
        <v/>
      </c>
      <c r="W1262" s="17">
        <v>50</v>
      </c>
      <c r="X1262" s="17" t="str">
        <f>IF(ISNUMBER(SEARCH("tag",Table3[[#This Row],[Notes]])), "Yes", "No")</f>
        <v>No</v>
      </c>
      <c r="Y1262" s="17" t="str">
        <f>IF(Table3[[#This Row],[Column11]]="yes","tags included","Auto:")</f>
        <v>Auto:</v>
      </c>
      <c r="Z12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Row],[TagOrderMethod]]="Auto:",IF(U1262&gt;0,U1262,IF(COUNTBLANK(L1262:S1262)=8,"",(IF(Table3[[#This Row],[Column11]]&lt;&gt;"no",Table3[[#This Row],[Size]]*(SUM(Table3[[#This Row],[Date 1]:[Date 8]])),"")))),""))),(Table3[[#This Row],[Bundle]])),"")</f>
        <v/>
      </c>
      <c r="AB1262" s="94" t="str">
        <f t="shared" si="20"/>
        <v/>
      </c>
      <c r="AC1262" s="75"/>
      <c r="AD1262" s="42"/>
      <c r="AE1262" s="43"/>
      <c r="AF1262" s="44"/>
      <c r="AG1262" s="134" t="s">
        <v>21</v>
      </c>
      <c r="AH1262" s="134" t="s">
        <v>21</v>
      </c>
      <c r="AI1262" s="134" t="s">
        <v>21</v>
      </c>
      <c r="AJ1262" s="134" t="s">
        <v>21</v>
      </c>
      <c r="AK1262" s="134" t="s">
        <v>21</v>
      </c>
      <c r="AL1262" s="134" t="s">
        <v>5457</v>
      </c>
      <c r="AM1262" s="134" t="b">
        <f>IF(AND(Table3[[#This Row],[Column68]]=TRUE,COUNTBLANK(Table3[[#This Row],[Date 1]:[Date 8]])=8),TRUE,FALSE)</f>
        <v>0</v>
      </c>
      <c r="AN1262" s="134" t="b">
        <f>COUNTIF(Table3[[#This Row],[512]:[51]],"yes")&gt;0</f>
        <v>0</v>
      </c>
      <c r="AO1262" s="45" t="str">
        <f>IF(Table3[[#This Row],[512]]="yes",Table3[[#This Row],[Column1]],"")</f>
        <v/>
      </c>
      <c r="AP1262" s="45" t="str">
        <f>IF(Table3[[#This Row],[250]]="yes",Table3[[#This Row],[Column1.5]],"")</f>
        <v/>
      </c>
      <c r="AQ1262" s="45" t="str">
        <f>IF(Table3[[#This Row],[288]]="yes",Table3[[#This Row],[Column2]],"")</f>
        <v/>
      </c>
      <c r="AR1262" s="45" t="str">
        <f>IF(Table3[[#This Row],[144]]="yes",Table3[[#This Row],[Column3]],"")</f>
        <v/>
      </c>
      <c r="AS1262" s="45" t="str">
        <f>IF(Table3[[#This Row],[26]]="yes",Table3[[#This Row],[Column4]],"")</f>
        <v/>
      </c>
      <c r="AT1262" s="45" t="str">
        <f>IF(Table3[[#This Row],[51]]="yes",Table3[[#This Row],[Column5]],"")</f>
        <v/>
      </c>
      <c r="AU1262" s="29" t="str">
        <f>IF(COUNTBLANK(Table3[[#This Row],[Date 1]:[Date 8]])=7,IF(Table3[[#This Row],[Column9]]&lt;&gt;"",IF(SUM(L1262:S1262)&lt;&gt;0,Table3[[#This Row],[Column9]],""),""),(SUBSTITUTE(TRIM(SUBSTITUTE(AO1262&amp;","&amp;AP1262&amp;","&amp;AQ1262&amp;","&amp;AR1262&amp;","&amp;AS1262&amp;","&amp;AT1262&amp;",",","," "))," ",", ")))</f>
        <v/>
      </c>
      <c r="AV1262" s="35" t="str">
        <f>IF(COUNTBLANK(L1262:AC1262)&lt;&gt;13,IF(Table3[[#This Row],[Comments]]="Please order in multiples of 20. Minimum order of 100.",IF(COUNTBLANK(Table3[[#This Row],[Date 1]:[Order]])=12,"",1),1),IF(OR(F1262="yes",G1262="yes",H1262="yes",I1262="yes",J1262="yes",K1262="yes"="yes"),1,""))</f>
        <v/>
      </c>
    </row>
    <row r="1263" spans="2:48" ht="36" thickBot="1" x14ac:dyDescent="0.4">
      <c r="B1263" s="164">
        <v>3665</v>
      </c>
      <c r="C1263" s="16" t="s">
        <v>3370</v>
      </c>
      <c r="D1263" s="32" t="s">
        <v>2426</v>
      </c>
      <c r="E1263" s="118"/>
      <c r="F1263" s="119" t="s">
        <v>21</v>
      </c>
      <c r="G1263" s="30" t="s">
        <v>21</v>
      </c>
      <c r="H1263" s="30" t="s">
        <v>21</v>
      </c>
      <c r="I1263" s="30" t="s">
        <v>21</v>
      </c>
      <c r="J1263" s="30" t="s">
        <v>21</v>
      </c>
      <c r="K1263" s="30" t="s">
        <v>128</v>
      </c>
      <c r="L1263" s="22"/>
      <c r="M1263" s="20"/>
      <c r="N1263" s="20"/>
      <c r="O1263" s="20"/>
      <c r="P1263" s="20"/>
      <c r="Q1263" s="20"/>
      <c r="R1263" s="20"/>
      <c r="S1263" s="120"/>
      <c r="T1263" s="181" t="str">
        <f>Table3[[#This Row],[Column12]]</f>
        <v>Auto:</v>
      </c>
      <c r="U1263" s="25"/>
      <c r="V1263" s="51" t="str">
        <f>IF(Table3[[#This Row],[TagOrderMethod]]="Ratio:","plants per 1 tag",IF(Table3[[#This Row],[TagOrderMethod]]="tags included","",IF(Table3[[#This Row],[TagOrderMethod]]="Qty:","tags",IF(Table3[[#This Row],[TagOrderMethod]]="Auto:",IF(U1263&lt;&gt;"","tags","")))))</f>
        <v/>
      </c>
      <c r="W1263" s="17">
        <v>50</v>
      </c>
      <c r="X1263" s="17" t="str">
        <f>IF(ISNUMBER(SEARCH("tag",Table3[[#This Row],[Notes]])), "Yes", "No")</f>
        <v>No</v>
      </c>
      <c r="Y1263" s="17" t="str">
        <f>IF(Table3[[#This Row],[Column11]]="yes","tags included","Auto:")</f>
        <v>Auto:</v>
      </c>
      <c r="Z12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Row],[TagOrderMethod]]="Auto:",IF(U1263&gt;0,U1263,IF(COUNTBLANK(L1263:S1263)=8,"",(IF(Table3[[#This Row],[Column11]]&lt;&gt;"no",Table3[[#This Row],[Size]]*(SUM(Table3[[#This Row],[Date 1]:[Date 8]])),"")))),""))),(Table3[[#This Row],[Bundle]])),"")</f>
        <v/>
      </c>
      <c r="AB1263" s="94" t="str">
        <f t="shared" si="20"/>
        <v/>
      </c>
      <c r="AC1263" s="75"/>
      <c r="AD1263" s="42"/>
      <c r="AE1263" s="43"/>
      <c r="AF1263" s="44"/>
      <c r="AG1263" s="134" t="s">
        <v>21</v>
      </c>
      <c r="AH1263" s="134" t="s">
        <v>21</v>
      </c>
      <c r="AI1263" s="134" t="s">
        <v>21</v>
      </c>
      <c r="AJ1263" s="134" t="s">
        <v>21</v>
      </c>
      <c r="AK1263" s="134" t="s">
        <v>21</v>
      </c>
      <c r="AL1263" s="134" t="s">
        <v>3175</v>
      </c>
      <c r="AM1263" s="134" t="b">
        <f>IF(AND(Table3[[#This Row],[Column68]]=TRUE,COUNTBLANK(Table3[[#This Row],[Date 1]:[Date 8]])=8),TRUE,FALSE)</f>
        <v>0</v>
      </c>
      <c r="AN1263" s="134" t="b">
        <f>COUNTIF(Table3[[#This Row],[512]:[51]],"yes")&gt;0</f>
        <v>0</v>
      </c>
      <c r="AO1263" s="45" t="str">
        <f>IF(Table3[[#This Row],[512]]="yes",Table3[[#This Row],[Column1]],"")</f>
        <v/>
      </c>
      <c r="AP1263" s="45" t="str">
        <f>IF(Table3[[#This Row],[250]]="yes",Table3[[#This Row],[Column1.5]],"")</f>
        <v/>
      </c>
      <c r="AQ1263" s="45" t="str">
        <f>IF(Table3[[#This Row],[288]]="yes",Table3[[#This Row],[Column2]],"")</f>
        <v/>
      </c>
      <c r="AR1263" s="45" t="str">
        <f>IF(Table3[[#This Row],[144]]="yes",Table3[[#This Row],[Column3]],"")</f>
        <v/>
      </c>
      <c r="AS1263" s="45" t="str">
        <f>IF(Table3[[#This Row],[26]]="yes",Table3[[#This Row],[Column4]],"")</f>
        <v/>
      </c>
      <c r="AT1263" s="45" t="str">
        <f>IF(Table3[[#This Row],[51]]="yes",Table3[[#This Row],[Column5]],"")</f>
        <v/>
      </c>
      <c r="AU1263" s="29" t="str">
        <f>IF(COUNTBLANK(Table3[[#This Row],[Date 1]:[Date 8]])=7,IF(Table3[[#This Row],[Column9]]&lt;&gt;"",IF(SUM(L1263:S1263)&lt;&gt;0,Table3[[#This Row],[Column9]],""),""),(SUBSTITUTE(TRIM(SUBSTITUTE(AO1263&amp;","&amp;AP1263&amp;","&amp;AQ1263&amp;","&amp;AR1263&amp;","&amp;AS1263&amp;","&amp;AT1263&amp;",",","," "))," ",", ")))</f>
        <v/>
      </c>
      <c r="AV1263" s="35" t="str">
        <f>IF(COUNTBLANK(L1263:AC1263)&lt;&gt;13,IF(Table3[[#This Row],[Comments]]="Please order in multiples of 20. Minimum order of 100.",IF(COUNTBLANK(Table3[[#This Row],[Date 1]:[Order]])=12,"",1),1),IF(OR(F1263="yes",G1263="yes",H1263="yes",I1263="yes",J1263="yes",K1263="yes"="yes"),1,""))</f>
        <v/>
      </c>
    </row>
    <row r="1264" spans="2:48" ht="36" thickBot="1" x14ac:dyDescent="0.4">
      <c r="B1264" s="164">
        <v>3700</v>
      </c>
      <c r="C1264" s="16" t="s">
        <v>3370</v>
      </c>
      <c r="D1264" s="32" t="s">
        <v>1686</v>
      </c>
      <c r="E1264" s="118"/>
      <c r="F1264" s="119" t="s">
        <v>21</v>
      </c>
      <c r="G1264" s="30" t="s">
        <v>21</v>
      </c>
      <c r="H1264" s="30" t="s">
        <v>21</v>
      </c>
      <c r="I1264" s="30" t="s">
        <v>21</v>
      </c>
      <c r="J1264" s="30" t="s">
        <v>128</v>
      </c>
      <c r="K1264" s="30" t="s">
        <v>21</v>
      </c>
      <c r="L1264" s="22"/>
      <c r="M1264" s="20"/>
      <c r="N1264" s="20"/>
      <c r="O1264" s="20"/>
      <c r="P1264" s="20"/>
      <c r="Q1264" s="20"/>
      <c r="R1264" s="20"/>
      <c r="S1264" s="120"/>
      <c r="T1264" s="181" t="str">
        <f>Table3[[#This Row],[Column12]]</f>
        <v>Auto:</v>
      </c>
      <c r="U1264" s="25"/>
      <c r="V1264" s="51" t="str">
        <f>IF(Table3[[#This Row],[TagOrderMethod]]="Ratio:","plants per 1 tag",IF(Table3[[#This Row],[TagOrderMethod]]="tags included","",IF(Table3[[#This Row],[TagOrderMethod]]="Qty:","tags",IF(Table3[[#This Row],[TagOrderMethod]]="Auto:",IF(U1264&lt;&gt;"","tags","")))))</f>
        <v/>
      </c>
      <c r="W1264" s="17">
        <v>50</v>
      </c>
      <c r="X1264" s="17" t="str">
        <f>IF(ISNUMBER(SEARCH("tag",Table3[[#This Row],[Notes]])), "Yes", "No")</f>
        <v>No</v>
      </c>
      <c r="Y1264" s="17" t="str">
        <f>IF(Table3[[#This Row],[Column11]]="yes","tags included","Auto:")</f>
        <v>Auto:</v>
      </c>
      <c r="Z12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Row],[TagOrderMethod]]="Auto:",IF(U1264&gt;0,U1264,IF(COUNTBLANK(L1264:S1264)=8,"",(IF(Table3[[#This Row],[Column11]]&lt;&gt;"no",Table3[[#This Row],[Size]]*(SUM(Table3[[#This Row],[Date 1]:[Date 8]])),"")))),""))),(Table3[[#This Row],[Bundle]])),"")</f>
        <v/>
      </c>
      <c r="AB1264" s="94" t="str">
        <f t="shared" si="20"/>
        <v/>
      </c>
      <c r="AC1264" s="75"/>
      <c r="AD1264" s="42"/>
      <c r="AE1264" s="43"/>
      <c r="AF1264" s="44"/>
      <c r="AG1264" s="134" t="s">
        <v>21</v>
      </c>
      <c r="AH1264" s="134" t="s">
        <v>21</v>
      </c>
      <c r="AI1264" s="134" t="s">
        <v>21</v>
      </c>
      <c r="AJ1264" s="134" t="s">
        <v>21</v>
      </c>
      <c r="AK1264" s="134" t="s">
        <v>5310</v>
      </c>
      <c r="AL1264" s="134" t="s">
        <v>21</v>
      </c>
      <c r="AM1264" s="134" t="b">
        <f>IF(AND(Table3[[#This Row],[Column68]]=TRUE,COUNTBLANK(Table3[[#This Row],[Date 1]:[Date 8]])=8),TRUE,FALSE)</f>
        <v>0</v>
      </c>
      <c r="AN1264" s="134" t="b">
        <f>COUNTIF(Table3[[#This Row],[512]:[51]],"yes")&gt;0</f>
        <v>0</v>
      </c>
      <c r="AO1264" s="45" t="str">
        <f>IF(Table3[[#This Row],[512]]="yes",Table3[[#This Row],[Column1]],"")</f>
        <v/>
      </c>
      <c r="AP1264" s="45" t="str">
        <f>IF(Table3[[#This Row],[250]]="yes",Table3[[#This Row],[Column1.5]],"")</f>
        <v/>
      </c>
      <c r="AQ1264" s="45" t="str">
        <f>IF(Table3[[#This Row],[288]]="yes",Table3[[#This Row],[Column2]],"")</f>
        <v/>
      </c>
      <c r="AR1264" s="45" t="str">
        <f>IF(Table3[[#This Row],[144]]="yes",Table3[[#This Row],[Column3]],"")</f>
        <v/>
      </c>
      <c r="AS1264" s="45" t="str">
        <f>IF(Table3[[#This Row],[26]]="yes",Table3[[#This Row],[Column4]],"")</f>
        <v/>
      </c>
      <c r="AT1264" s="45" t="str">
        <f>IF(Table3[[#This Row],[51]]="yes",Table3[[#This Row],[Column5]],"")</f>
        <v/>
      </c>
      <c r="AU1264" s="29" t="str">
        <f>IF(COUNTBLANK(Table3[[#This Row],[Date 1]:[Date 8]])=7,IF(Table3[[#This Row],[Column9]]&lt;&gt;"",IF(SUM(L1264:S1264)&lt;&gt;0,Table3[[#This Row],[Column9]],""),""),(SUBSTITUTE(TRIM(SUBSTITUTE(AO1264&amp;","&amp;AP1264&amp;","&amp;AQ1264&amp;","&amp;AR1264&amp;","&amp;AS1264&amp;","&amp;AT1264&amp;",",","," "))," ",", ")))</f>
        <v/>
      </c>
      <c r="AV1264" s="35" t="str">
        <f>IF(COUNTBLANK(L1264:AC1264)&lt;&gt;13,IF(Table3[[#This Row],[Comments]]="Please order in multiples of 20. Minimum order of 100.",IF(COUNTBLANK(Table3[[#This Row],[Date 1]:[Order]])=12,"",1),1),IF(OR(F1264="yes",G1264="yes",H1264="yes",I1264="yes",J1264="yes",K1264="yes"="yes"),1,""))</f>
        <v/>
      </c>
    </row>
    <row r="1265" spans="2:48" ht="36" thickBot="1" x14ac:dyDescent="0.4">
      <c r="B1265" s="164">
        <v>3705</v>
      </c>
      <c r="C1265" s="16" t="s">
        <v>3370</v>
      </c>
      <c r="D1265" s="32" t="s">
        <v>1897</v>
      </c>
      <c r="E1265" s="118"/>
      <c r="F1265" s="119" t="s">
        <v>21</v>
      </c>
      <c r="G1265" s="30" t="s">
        <v>21</v>
      </c>
      <c r="H1265" s="30" t="s">
        <v>21</v>
      </c>
      <c r="I1265" s="30" t="s">
        <v>21</v>
      </c>
      <c r="J1265" s="30" t="s">
        <v>128</v>
      </c>
      <c r="K1265" s="30" t="s">
        <v>21</v>
      </c>
      <c r="L1265" s="22"/>
      <c r="M1265" s="20"/>
      <c r="N1265" s="20"/>
      <c r="O1265" s="20"/>
      <c r="P1265" s="20"/>
      <c r="Q1265" s="20"/>
      <c r="R1265" s="20"/>
      <c r="S1265" s="120"/>
      <c r="T1265" s="181" t="str">
        <f>Table3[[#This Row],[Column12]]</f>
        <v>Auto:</v>
      </c>
      <c r="U1265" s="25"/>
      <c r="V1265" s="51" t="str">
        <f>IF(Table3[[#This Row],[TagOrderMethod]]="Ratio:","plants per 1 tag",IF(Table3[[#This Row],[TagOrderMethod]]="tags included","",IF(Table3[[#This Row],[TagOrderMethod]]="Qty:","tags",IF(Table3[[#This Row],[TagOrderMethod]]="Auto:",IF(U1265&lt;&gt;"","tags","")))))</f>
        <v/>
      </c>
      <c r="W1265" s="17">
        <v>50</v>
      </c>
      <c r="X1265" s="17" t="str">
        <f>IF(ISNUMBER(SEARCH("tag",Table3[[#This Row],[Notes]])), "Yes", "No")</f>
        <v>No</v>
      </c>
      <c r="Y1265" s="17" t="str">
        <f>IF(Table3[[#This Row],[Column11]]="yes","tags included","Auto:")</f>
        <v>Auto:</v>
      </c>
      <c r="Z12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Row],[TagOrderMethod]]="Auto:",IF(U1265&gt;0,U1265,IF(COUNTBLANK(L1265:S1265)=8,"",(IF(Table3[[#This Row],[Column11]]&lt;&gt;"no",Table3[[#This Row],[Size]]*(SUM(Table3[[#This Row],[Date 1]:[Date 8]])),"")))),""))),(Table3[[#This Row],[Bundle]])),"")</f>
        <v/>
      </c>
      <c r="AB1265" s="94" t="str">
        <f t="shared" si="20"/>
        <v/>
      </c>
      <c r="AC1265" s="75"/>
      <c r="AD1265" s="42"/>
      <c r="AE1265" s="43"/>
      <c r="AF1265" s="44"/>
      <c r="AG1265" s="134" t="s">
        <v>21</v>
      </c>
      <c r="AH1265" s="134" t="s">
        <v>21</v>
      </c>
      <c r="AI1265" s="134" t="s">
        <v>21</v>
      </c>
      <c r="AJ1265" s="134" t="s">
        <v>21</v>
      </c>
      <c r="AK1265" s="134" t="s">
        <v>5311</v>
      </c>
      <c r="AL1265" s="134" t="s">
        <v>21</v>
      </c>
      <c r="AM1265" s="134" t="b">
        <f>IF(AND(Table3[[#This Row],[Column68]]=TRUE,COUNTBLANK(Table3[[#This Row],[Date 1]:[Date 8]])=8),TRUE,FALSE)</f>
        <v>0</v>
      </c>
      <c r="AN1265" s="134" t="b">
        <f>COUNTIF(Table3[[#This Row],[512]:[51]],"yes")&gt;0</f>
        <v>0</v>
      </c>
      <c r="AO1265" s="45" t="str">
        <f>IF(Table3[[#This Row],[512]]="yes",Table3[[#This Row],[Column1]],"")</f>
        <v/>
      </c>
      <c r="AP1265" s="45" t="str">
        <f>IF(Table3[[#This Row],[250]]="yes",Table3[[#This Row],[Column1.5]],"")</f>
        <v/>
      </c>
      <c r="AQ1265" s="45" t="str">
        <f>IF(Table3[[#This Row],[288]]="yes",Table3[[#This Row],[Column2]],"")</f>
        <v/>
      </c>
      <c r="AR1265" s="45" t="str">
        <f>IF(Table3[[#This Row],[144]]="yes",Table3[[#This Row],[Column3]],"")</f>
        <v/>
      </c>
      <c r="AS1265" s="45" t="str">
        <f>IF(Table3[[#This Row],[26]]="yes",Table3[[#This Row],[Column4]],"")</f>
        <v/>
      </c>
      <c r="AT1265" s="45" t="str">
        <f>IF(Table3[[#This Row],[51]]="yes",Table3[[#This Row],[Column5]],"")</f>
        <v/>
      </c>
      <c r="AU1265" s="29" t="str">
        <f>IF(COUNTBLANK(Table3[[#This Row],[Date 1]:[Date 8]])=7,IF(Table3[[#This Row],[Column9]]&lt;&gt;"",IF(SUM(L1265:S1265)&lt;&gt;0,Table3[[#This Row],[Column9]],""),""),(SUBSTITUTE(TRIM(SUBSTITUTE(AO1265&amp;","&amp;AP1265&amp;","&amp;AQ1265&amp;","&amp;AR1265&amp;","&amp;AS1265&amp;","&amp;AT1265&amp;",",","," "))," ",", ")))</f>
        <v/>
      </c>
      <c r="AV1265" s="35" t="str">
        <f>IF(COUNTBLANK(L1265:AC1265)&lt;&gt;13,IF(Table3[[#This Row],[Comments]]="Please order in multiples of 20. Minimum order of 100.",IF(COUNTBLANK(Table3[[#This Row],[Date 1]:[Order]])=12,"",1),1),IF(OR(F1265="yes",G1265="yes",H1265="yes",I1265="yes",J1265="yes",K1265="yes"="yes"),1,""))</f>
        <v/>
      </c>
    </row>
    <row r="1266" spans="2:48" ht="36" thickBot="1" x14ac:dyDescent="0.4">
      <c r="B1266" s="164">
        <v>3710</v>
      </c>
      <c r="C1266" s="16" t="s">
        <v>3370</v>
      </c>
      <c r="D1266" s="32" t="s">
        <v>1687</v>
      </c>
      <c r="E1266" s="118"/>
      <c r="F1266" s="119" t="s">
        <v>21</v>
      </c>
      <c r="G1266" s="30" t="s">
        <v>21</v>
      </c>
      <c r="H1266" s="30" t="s">
        <v>21</v>
      </c>
      <c r="I1266" s="30" t="s">
        <v>21</v>
      </c>
      <c r="J1266" s="30" t="s">
        <v>128</v>
      </c>
      <c r="K1266" s="30" t="s">
        <v>21</v>
      </c>
      <c r="L1266" s="22"/>
      <c r="M1266" s="20"/>
      <c r="N1266" s="20"/>
      <c r="O1266" s="20"/>
      <c r="P1266" s="20"/>
      <c r="Q1266" s="20"/>
      <c r="R1266" s="20"/>
      <c r="S1266" s="120"/>
      <c r="T1266" s="181" t="str">
        <f>Table3[[#This Row],[Column12]]</f>
        <v>Auto:</v>
      </c>
      <c r="U1266" s="25"/>
      <c r="V1266" s="51" t="str">
        <f>IF(Table3[[#This Row],[TagOrderMethod]]="Ratio:","plants per 1 tag",IF(Table3[[#This Row],[TagOrderMethod]]="tags included","",IF(Table3[[#This Row],[TagOrderMethod]]="Qty:","tags",IF(Table3[[#This Row],[TagOrderMethod]]="Auto:",IF(U1266&lt;&gt;"","tags","")))))</f>
        <v/>
      </c>
      <c r="W1266" s="17">
        <v>50</v>
      </c>
      <c r="X1266" s="17" t="str">
        <f>IF(ISNUMBER(SEARCH("tag",Table3[[#This Row],[Notes]])), "Yes", "No")</f>
        <v>No</v>
      </c>
      <c r="Y1266" s="17" t="str">
        <f>IF(Table3[[#This Row],[Column11]]="yes","tags included","Auto:")</f>
        <v>Auto:</v>
      </c>
      <c r="Z12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Row],[TagOrderMethod]]="Auto:",IF(U1266&gt;0,U1266,IF(COUNTBLANK(L1266:S1266)=8,"",(IF(Table3[[#This Row],[Column11]]&lt;&gt;"no",Table3[[#This Row],[Size]]*(SUM(Table3[[#This Row],[Date 1]:[Date 8]])),"")))),""))),(Table3[[#This Row],[Bundle]])),"")</f>
        <v/>
      </c>
      <c r="AB1266" s="94" t="str">
        <f t="shared" si="20"/>
        <v/>
      </c>
      <c r="AC1266" s="75"/>
      <c r="AD1266" s="42"/>
      <c r="AE1266" s="43"/>
      <c r="AF1266" s="44"/>
      <c r="AG1266" s="134" t="s">
        <v>21</v>
      </c>
      <c r="AH1266" s="134" t="s">
        <v>21</v>
      </c>
      <c r="AI1266" s="134" t="s">
        <v>21</v>
      </c>
      <c r="AJ1266" s="134" t="s">
        <v>21</v>
      </c>
      <c r="AK1266" s="134" t="s">
        <v>5312</v>
      </c>
      <c r="AL1266" s="134" t="s">
        <v>21</v>
      </c>
      <c r="AM1266" s="134" t="b">
        <f>IF(AND(Table3[[#This Row],[Column68]]=TRUE,COUNTBLANK(Table3[[#This Row],[Date 1]:[Date 8]])=8),TRUE,FALSE)</f>
        <v>0</v>
      </c>
      <c r="AN1266" s="134" t="b">
        <f>COUNTIF(Table3[[#This Row],[512]:[51]],"yes")&gt;0</f>
        <v>0</v>
      </c>
      <c r="AO1266" s="45" t="str">
        <f>IF(Table3[[#This Row],[512]]="yes",Table3[[#This Row],[Column1]],"")</f>
        <v/>
      </c>
      <c r="AP1266" s="45" t="str">
        <f>IF(Table3[[#This Row],[250]]="yes",Table3[[#This Row],[Column1.5]],"")</f>
        <v/>
      </c>
      <c r="AQ1266" s="45" t="str">
        <f>IF(Table3[[#This Row],[288]]="yes",Table3[[#This Row],[Column2]],"")</f>
        <v/>
      </c>
      <c r="AR1266" s="45" t="str">
        <f>IF(Table3[[#This Row],[144]]="yes",Table3[[#This Row],[Column3]],"")</f>
        <v/>
      </c>
      <c r="AS1266" s="45" t="str">
        <f>IF(Table3[[#This Row],[26]]="yes",Table3[[#This Row],[Column4]],"")</f>
        <v/>
      </c>
      <c r="AT1266" s="45" t="str">
        <f>IF(Table3[[#This Row],[51]]="yes",Table3[[#This Row],[Column5]],"")</f>
        <v/>
      </c>
      <c r="AU1266" s="29" t="str">
        <f>IF(COUNTBLANK(Table3[[#This Row],[Date 1]:[Date 8]])=7,IF(Table3[[#This Row],[Column9]]&lt;&gt;"",IF(SUM(L1266:S1266)&lt;&gt;0,Table3[[#This Row],[Column9]],""),""),(SUBSTITUTE(TRIM(SUBSTITUTE(AO1266&amp;","&amp;AP1266&amp;","&amp;AQ1266&amp;","&amp;AR1266&amp;","&amp;AS1266&amp;","&amp;AT1266&amp;",",","," "))," ",", ")))</f>
        <v/>
      </c>
      <c r="AV1266" s="35" t="str">
        <f>IF(COUNTBLANK(L1266:AC1266)&lt;&gt;13,IF(Table3[[#This Row],[Comments]]="Please order in multiples of 20. Minimum order of 100.",IF(COUNTBLANK(Table3[[#This Row],[Date 1]:[Order]])=12,"",1),1),IF(OR(F1266="yes",G1266="yes",H1266="yes",I1266="yes",J1266="yes",K1266="yes"="yes"),1,""))</f>
        <v/>
      </c>
    </row>
    <row r="1267" spans="2:48" ht="36" thickBot="1" x14ac:dyDescent="0.4">
      <c r="B1267" s="164">
        <v>3715</v>
      </c>
      <c r="C1267" s="16" t="s">
        <v>3370</v>
      </c>
      <c r="D1267" s="32" t="s">
        <v>1688</v>
      </c>
      <c r="E1267" s="118"/>
      <c r="F1267" s="119" t="s">
        <v>21</v>
      </c>
      <c r="G1267" s="30" t="s">
        <v>21</v>
      </c>
      <c r="H1267" s="30" t="s">
        <v>21</v>
      </c>
      <c r="I1267" s="30" t="s">
        <v>21</v>
      </c>
      <c r="J1267" s="30" t="s">
        <v>128</v>
      </c>
      <c r="K1267" s="30" t="s">
        <v>21</v>
      </c>
      <c r="L1267" s="22"/>
      <c r="M1267" s="20"/>
      <c r="N1267" s="20"/>
      <c r="O1267" s="20"/>
      <c r="P1267" s="20"/>
      <c r="Q1267" s="20"/>
      <c r="R1267" s="20"/>
      <c r="S1267" s="120"/>
      <c r="T1267" s="181" t="str">
        <f>Table3[[#This Row],[Column12]]</f>
        <v>Auto:</v>
      </c>
      <c r="U1267" s="25"/>
      <c r="V1267" s="51" t="str">
        <f>IF(Table3[[#This Row],[TagOrderMethod]]="Ratio:","plants per 1 tag",IF(Table3[[#This Row],[TagOrderMethod]]="tags included","",IF(Table3[[#This Row],[TagOrderMethod]]="Qty:","tags",IF(Table3[[#This Row],[TagOrderMethod]]="Auto:",IF(U1267&lt;&gt;"","tags","")))))</f>
        <v/>
      </c>
      <c r="W1267" s="17">
        <v>50</v>
      </c>
      <c r="X1267" s="17" t="str">
        <f>IF(ISNUMBER(SEARCH("tag",Table3[[#This Row],[Notes]])), "Yes", "No")</f>
        <v>No</v>
      </c>
      <c r="Y1267" s="17" t="str">
        <f>IF(Table3[[#This Row],[Column11]]="yes","tags included","Auto:")</f>
        <v>Auto:</v>
      </c>
      <c r="Z12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Row],[TagOrderMethod]]="Auto:",IF(U1267&gt;0,U1267,IF(COUNTBLANK(L1267:S1267)=8,"",(IF(Table3[[#This Row],[Column11]]&lt;&gt;"no",Table3[[#This Row],[Size]]*(SUM(Table3[[#This Row],[Date 1]:[Date 8]])),"")))),""))),(Table3[[#This Row],[Bundle]])),"")</f>
        <v/>
      </c>
      <c r="AB1267" s="94" t="str">
        <f t="shared" si="20"/>
        <v/>
      </c>
      <c r="AC1267" s="75"/>
      <c r="AD1267" s="42"/>
      <c r="AE1267" s="43"/>
      <c r="AF1267" s="44"/>
      <c r="AG1267" s="134" t="s">
        <v>21</v>
      </c>
      <c r="AH1267" s="134" t="s">
        <v>21</v>
      </c>
      <c r="AI1267" s="134" t="s">
        <v>21</v>
      </c>
      <c r="AJ1267" s="134" t="s">
        <v>21</v>
      </c>
      <c r="AK1267" s="134" t="s">
        <v>5313</v>
      </c>
      <c r="AL1267" s="134" t="s">
        <v>21</v>
      </c>
      <c r="AM1267" s="134" t="b">
        <f>IF(AND(Table3[[#This Row],[Column68]]=TRUE,COUNTBLANK(Table3[[#This Row],[Date 1]:[Date 8]])=8),TRUE,FALSE)</f>
        <v>0</v>
      </c>
      <c r="AN1267" s="134" t="b">
        <f>COUNTIF(Table3[[#This Row],[512]:[51]],"yes")&gt;0</f>
        <v>0</v>
      </c>
      <c r="AO1267" s="45" t="str">
        <f>IF(Table3[[#This Row],[512]]="yes",Table3[[#This Row],[Column1]],"")</f>
        <v/>
      </c>
      <c r="AP1267" s="45" t="str">
        <f>IF(Table3[[#This Row],[250]]="yes",Table3[[#This Row],[Column1.5]],"")</f>
        <v/>
      </c>
      <c r="AQ1267" s="45" t="str">
        <f>IF(Table3[[#This Row],[288]]="yes",Table3[[#This Row],[Column2]],"")</f>
        <v/>
      </c>
      <c r="AR1267" s="45" t="str">
        <f>IF(Table3[[#This Row],[144]]="yes",Table3[[#This Row],[Column3]],"")</f>
        <v/>
      </c>
      <c r="AS1267" s="45" t="str">
        <f>IF(Table3[[#This Row],[26]]="yes",Table3[[#This Row],[Column4]],"")</f>
        <v/>
      </c>
      <c r="AT1267" s="45" t="str">
        <f>IF(Table3[[#This Row],[51]]="yes",Table3[[#This Row],[Column5]],"")</f>
        <v/>
      </c>
      <c r="AU1267" s="29" t="str">
        <f>IF(COUNTBLANK(Table3[[#This Row],[Date 1]:[Date 8]])=7,IF(Table3[[#This Row],[Column9]]&lt;&gt;"",IF(SUM(L1267:S1267)&lt;&gt;0,Table3[[#This Row],[Column9]],""),""),(SUBSTITUTE(TRIM(SUBSTITUTE(AO1267&amp;","&amp;AP1267&amp;","&amp;AQ1267&amp;","&amp;AR1267&amp;","&amp;AS1267&amp;","&amp;AT1267&amp;",",","," "))," ",", ")))</f>
        <v/>
      </c>
      <c r="AV1267" s="35" t="str">
        <f>IF(COUNTBLANK(L1267:AC1267)&lt;&gt;13,IF(Table3[[#This Row],[Comments]]="Please order in multiples of 20. Minimum order of 100.",IF(COUNTBLANK(Table3[[#This Row],[Date 1]:[Order]])=12,"",1),1),IF(OR(F1267="yes",G1267="yes",H1267="yes",I1267="yes",J1267="yes",K1267="yes"="yes"),1,""))</f>
        <v/>
      </c>
    </row>
    <row r="1268" spans="2:48" ht="36" thickBot="1" x14ac:dyDescent="0.4">
      <c r="B1268" s="164">
        <v>3720</v>
      </c>
      <c r="C1268" s="16" t="s">
        <v>3370</v>
      </c>
      <c r="D1268" s="32" t="s">
        <v>1689</v>
      </c>
      <c r="E1268" s="118"/>
      <c r="F1268" s="119" t="s">
        <v>21</v>
      </c>
      <c r="G1268" s="30" t="s">
        <v>21</v>
      </c>
      <c r="H1268" s="30" t="s">
        <v>21</v>
      </c>
      <c r="I1268" s="30" t="s">
        <v>21</v>
      </c>
      <c r="J1268" s="30" t="s">
        <v>128</v>
      </c>
      <c r="K1268" s="30" t="s">
        <v>21</v>
      </c>
      <c r="L1268" s="22"/>
      <c r="M1268" s="20"/>
      <c r="N1268" s="20"/>
      <c r="O1268" s="20"/>
      <c r="P1268" s="20"/>
      <c r="Q1268" s="20"/>
      <c r="R1268" s="20"/>
      <c r="S1268" s="120"/>
      <c r="T1268" s="181" t="str">
        <f>Table3[[#This Row],[Column12]]</f>
        <v>Auto:</v>
      </c>
      <c r="U1268" s="25"/>
      <c r="V1268" s="51" t="str">
        <f>IF(Table3[[#This Row],[TagOrderMethod]]="Ratio:","plants per 1 tag",IF(Table3[[#This Row],[TagOrderMethod]]="tags included","",IF(Table3[[#This Row],[TagOrderMethod]]="Qty:","tags",IF(Table3[[#This Row],[TagOrderMethod]]="Auto:",IF(U1268&lt;&gt;"","tags","")))))</f>
        <v/>
      </c>
      <c r="W1268" s="17">
        <v>50</v>
      </c>
      <c r="X1268" s="17" t="str">
        <f>IF(ISNUMBER(SEARCH("tag",Table3[[#This Row],[Notes]])), "Yes", "No")</f>
        <v>No</v>
      </c>
      <c r="Y1268" s="17" t="str">
        <f>IF(Table3[[#This Row],[Column11]]="yes","tags included","Auto:")</f>
        <v>Auto:</v>
      </c>
      <c r="Z12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Row],[TagOrderMethod]]="Auto:",IF(U1268&gt;0,U1268,IF(COUNTBLANK(L1268:S1268)=8,"",(IF(Table3[[#This Row],[Column11]]&lt;&gt;"no",Table3[[#This Row],[Size]]*(SUM(Table3[[#This Row],[Date 1]:[Date 8]])),"")))),""))),(Table3[[#This Row],[Bundle]])),"")</f>
        <v/>
      </c>
      <c r="AB1268" s="94" t="str">
        <f t="shared" si="20"/>
        <v/>
      </c>
      <c r="AC1268" s="75"/>
      <c r="AD1268" s="42"/>
      <c r="AE1268" s="43"/>
      <c r="AF1268" s="44"/>
      <c r="AG1268" s="134" t="s">
        <v>21</v>
      </c>
      <c r="AH1268" s="134" t="s">
        <v>21</v>
      </c>
      <c r="AI1268" s="134" t="s">
        <v>21</v>
      </c>
      <c r="AJ1268" s="134" t="s">
        <v>21</v>
      </c>
      <c r="AK1268" s="134" t="s">
        <v>5314</v>
      </c>
      <c r="AL1268" s="134" t="s">
        <v>21</v>
      </c>
      <c r="AM1268" s="134" t="b">
        <f>IF(AND(Table3[[#This Row],[Column68]]=TRUE,COUNTBLANK(Table3[[#This Row],[Date 1]:[Date 8]])=8),TRUE,FALSE)</f>
        <v>0</v>
      </c>
      <c r="AN1268" s="134" t="b">
        <f>COUNTIF(Table3[[#This Row],[512]:[51]],"yes")&gt;0</f>
        <v>0</v>
      </c>
      <c r="AO1268" s="45" t="str">
        <f>IF(Table3[[#This Row],[512]]="yes",Table3[[#This Row],[Column1]],"")</f>
        <v/>
      </c>
      <c r="AP1268" s="45" t="str">
        <f>IF(Table3[[#This Row],[250]]="yes",Table3[[#This Row],[Column1.5]],"")</f>
        <v/>
      </c>
      <c r="AQ1268" s="45" t="str">
        <f>IF(Table3[[#This Row],[288]]="yes",Table3[[#This Row],[Column2]],"")</f>
        <v/>
      </c>
      <c r="AR1268" s="45" t="str">
        <f>IF(Table3[[#This Row],[144]]="yes",Table3[[#This Row],[Column3]],"")</f>
        <v/>
      </c>
      <c r="AS1268" s="45" t="str">
        <f>IF(Table3[[#This Row],[26]]="yes",Table3[[#This Row],[Column4]],"")</f>
        <v/>
      </c>
      <c r="AT1268" s="45" t="str">
        <f>IF(Table3[[#This Row],[51]]="yes",Table3[[#This Row],[Column5]],"")</f>
        <v/>
      </c>
      <c r="AU1268" s="29" t="str">
        <f>IF(COUNTBLANK(Table3[[#This Row],[Date 1]:[Date 8]])=7,IF(Table3[[#This Row],[Column9]]&lt;&gt;"",IF(SUM(L1268:S1268)&lt;&gt;0,Table3[[#This Row],[Column9]],""),""),(SUBSTITUTE(TRIM(SUBSTITUTE(AO1268&amp;","&amp;AP1268&amp;","&amp;AQ1268&amp;","&amp;AR1268&amp;","&amp;AS1268&amp;","&amp;AT1268&amp;",",","," "))," ",", ")))</f>
        <v/>
      </c>
      <c r="AV1268" s="35" t="str">
        <f>IF(COUNTBLANK(L1268:AC1268)&lt;&gt;13,IF(Table3[[#This Row],[Comments]]="Please order in multiples of 20. Minimum order of 100.",IF(COUNTBLANK(Table3[[#This Row],[Date 1]:[Order]])=12,"",1),1),IF(OR(F1268="yes",G1268="yes",H1268="yes",I1268="yes",J1268="yes",K1268="yes"="yes"),1,""))</f>
        <v/>
      </c>
    </row>
    <row r="1269" spans="2:48" ht="36" thickBot="1" x14ac:dyDescent="0.4">
      <c r="B1269" s="164">
        <v>3725</v>
      </c>
      <c r="C1269" s="16" t="s">
        <v>3370</v>
      </c>
      <c r="D1269" s="32" t="s">
        <v>1690</v>
      </c>
      <c r="E1269" s="118"/>
      <c r="F1269" s="119" t="s">
        <v>21</v>
      </c>
      <c r="G1269" s="30" t="s">
        <v>21</v>
      </c>
      <c r="H1269" s="30" t="s">
        <v>21</v>
      </c>
      <c r="I1269" s="30" t="s">
        <v>21</v>
      </c>
      <c r="J1269" s="30" t="s">
        <v>128</v>
      </c>
      <c r="K1269" s="30" t="s">
        <v>21</v>
      </c>
      <c r="L1269" s="22"/>
      <c r="M1269" s="20"/>
      <c r="N1269" s="20"/>
      <c r="O1269" s="20"/>
      <c r="P1269" s="20"/>
      <c r="Q1269" s="20"/>
      <c r="R1269" s="20"/>
      <c r="S1269" s="120"/>
      <c r="T1269" s="181" t="str">
        <f>Table3[[#This Row],[Column12]]</f>
        <v>Auto:</v>
      </c>
      <c r="U1269" s="25"/>
      <c r="V1269" s="51" t="str">
        <f>IF(Table3[[#This Row],[TagOrderMethod]]="Ratio:","plants per 1 tag",IF(Table3[[#This Row],[TagOrderMethod]]="tags included","",IF(Table3[[#This Row],[TagOrderMethod]]="Qty:","tags",IF(Table3[[#This Row],[TagOrderMethod]]="Auto:",IF(U1269&lt;&gt;"","tags","")))))</f>
        <v/>
      </c>
      <c r="W1269" s="17">
        <v>50</v>
      </c>
      <c r="X1269" s="17" t="str">
        <f>IF(ISNUMBER(SEARCH("tag",Table3[[#This Row],[Notes]])), "Yes", "No")</f>
        <v>No</v>
      </c>
      <c r="Y1269" s="17" t="str">
        <f>IF(Table3[[#This Row],[Column11]]="yes","tags included","Auto:")</f>
        <v>Auto:</v>
      </c>
      <c r="Z12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Row],[TagOrderMethod]]="Auto:",IF(U1269&gt;0,U1269,IF(COUNTBLANK(L1269:S1269)=8,"",(IF(Table3[[#This Row],[Column11]]&lt;&gt;"no",Table3[[#This Row],[Size]]*(SUM(Table3[[#This Row],[Date 1]:[Date 8]])),"")))),""))),(Table3[[#This Row],[Bundle]])),"")</f>
        <v/>
      </c>
      <c r="AB1269" s="94" t="str">
        <f t="shared" si="20"/>
        <v/>
      </c>
      <c r="AC1269" s="75"/>
      <c r="AD1269" s="42"/>
      <c r="AE1269" s="43"/>
      <c r="AF1269" s="44"/>
      <c r="AG1269" s="134" t="s">
        <v>21</v>
      </c>
      <c r="AH1269" s="134" t="s">
        <v>21</v>
      </c>
      <c r="AI1269" s="134" t="s">
        <v>21</v>
      </c>
      <c r="AJ1269" s="134" t="s">
        <v>21</v>
      </c>
      <c r="AK1269" s="134" t="s">
        <v>5315</v>
      </c>
      <c r="AL1269" s="134" t="s">
        <v>21</v>
      </c>
      <c r="AM1269" s="134" t="b">
        <f>IF(AND(Table3[[#This Row],[Column68]]=TRUE,COUNTBLANK(Table3[[#This Row],[Date 1]:[Date 8]])=8),TRUE,FALSE)</f>
        <v>0</v>
      </c>
      <c r="AN1269" s="134" t="b">
        <f>COUNTIF(Table3[[#This Row],[512]:[51]],"yes")&gt;0</f>
        <v>0</v>
      </c>
      <c r="AO1269" s="45" t="str">
        <f>IF(Table3[[#This Row],[512]]="yes",Table3[[#This Row],[Column1]],"")</f>
        <v/>
      </c>
      <c r="AP1269" s="45" t="str">
        <f>IF(Table3[[#This Row],[250]]="yes",Table3[[#This Row],[Column1.5]],"")</f>
        <v/>
      </c>
      <c r="AQ1269" s="45" t="str">
        <f>IF(Table3[[#This Row],[288]]="yes",Table3[[#This Row],[Column2]],"")</f>
        <v/>
      </c>
      <c r="AR1269" s="45" t="str">
        <f>IF(Table3[[#This Row],[144]]="yes",Table3[[#This Row],[Column3]],"")</f>
        <v/>
      </c>
      <c r="AS1269" s="45" t="str">
        <f>IF(Table3[[#This Row],[26]]="yes",Table3[[#This Row],[Column4]],"")</f>
        <v/>
      </c>
      <c r="AT1269" s="45" t="str">
        <f>IF(Table3[[#This Row],[51]]="yes",Table3[[#This Row],[Column5]],"")</f>
        <v/>
      </c>
      <c r="AU1269" s="29" t="str">
        <f>IF(COUNTBLANK(Table3[[#This Row],[Date 1]:[Date 8]])=7,IF(Table3[[#This Row],[Column9]]&lt;&gt;"",IF(SUM(L1269:S1269)&lt;&gt;0,Table3[[#This Row],[Column9]],""),""),(SUBSTITUTE(TRIM(SUBSTITUTE(AO1269&amp;","&amp;AP1269&amp;","&amp;AQ1269&amp;","&amp;AR1269&amp;","&amp;AS1269&amp;","&amp;AT1269&amp;",",","," "))," ",", ")))</f>
        <v/>
      </c>
      <c r="AV1269" s="35" t="str">
        <f>IF(COUNTBLANK(L1269:AC1269)&lt;&gt;13,IF(Table3[[#This Row],[Comments]]="Please order in multiples of 20. Minimum order of 100.",IF(COUNTBLANK(Table3[[#This Row],[Date 1]:[Order]])=12,"",1),1),IF(OR(F1269="yes",G1269="yes",H1269="yes",I1269="yes",J1269="yes",K1269="yes"="yes"),1,""))</f>
        <v/>
      </c>
    </row>
    <row r="1270" spans="2:48" ht="36" thickBot="1" x14ac:dyDescent="0.4">
      <c r="B1270" s="164">
        <v>3730</v>
      </c>
      <c r="C1270" s="16" t="s">
        <v>3370</v>
      </c>
      <c r="D1270" s="32" t="s">
        <v>1898</v>
      </c>
      <c r="E1270" s="118"/>
      <c r="F1270" s="119" t="s">
        <v>21</v>
      </c>
      <c r="G1270" s="30" t="s">
        <v>21</v>
      </c>
      <c r="H1270" s="30" t="s">
        <v>21</v>
      </c>
      <c r="I1270" s="30" t="s">
        <v>21</v>
      </c>
      <c r="J1270" s="30" t="s">
        <v>128</v>
      </c>
      <c r="K1270" s="30" t="s">
        <v>21</v>
      </c>
      <c r="L1270" s="22"/>
      <c r="M1270" s="20"/>
      <c r="N1270" s="20"/>
      <c r="O1270" s="20"/>
      <c r="P1270" s="20"/>
      <c r="Q1270" s="20"/>
      <c r="R1270" s="20"/>
      <c r="S1270" s="120"/>
      <c r="T1270" s="181" t="str">
        <f>Table3[[#This Row],[Column12]]</f>
        <v>Auto:</v>
      </c>
      <c r="U1270" s="25"/>
      <c r="V1270" s="51" t="str">
        <f>IF(Table3[[#This Row],[TagOrderMethod]]="Ratio:","plants per 1 tag",IF(Table3[[#This Row],[TagOrderMethod]]="tags included","",IF(Table3[[#This Row],[TagOrderMethod]]="Qty:","tags",IF(Table3[[#This Row],[TagOrderMethod]]="Auto:",IF(U1270&lt;&gt;"","tags","")))))</f>
        <v/>
      </c>
      <c r="W1270" s="17">
        <v>50</v>
      </c>
      <c r="X1270" s="17" t="str">
        <f>IF(ISNUMBER(SEARCH("tag",Table3[[#This Row],[Notes]])), "Yes", "No")</f>
        <v>No</v>
      </c>
      <c r="Y1270" s="17" t="str">
        <f>IF(Table3[[#This Row],[Column11]]="yes","tags included","Auto:")</f>
        <v>Auto:</v>
      </c>
      <c r="Z12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Row],[TagOrderMethod]]="Auto:",IF(U1270&gt;0,U1270,IF(COUNTBLANK(L1270:S1270)=8,"",(IF(Table3[[#This Row],[Column11]]&lt;&gt;"no",Table3[[#This Row],[Size]]*(SUM(Table3[[#This Row],[Date 1]:[Date 8]])),"")))),""))),(Table3[[#This Row],[Bundle]])),"")</f>
        <v/>
      </c>
      <c r="AB1270" s="94" t="str">
        <f t="shared" si="20"/>
        <v/>
      </c>
      <c r="AC1270" s="75"/>
      <c r="AD1270" s="42"/>
      <c r="AE1270" s="43"/>
      <c r="AF1270" s="44"/>
      <c r="AG1270" s="134" t="s">
        <v>21</v>
      </c>
      <c r="AH1270" s="134" t="s">
        <v>21</v>
      </c>
      <c r="AI1270" s="134" t="s">
        <v>21</v>
      </c>
      <c r="AJ1270" s="134" t="s">
        <v>21</v>
      </c>
      <c r="AK1270" s="134" t="s">
        <v>5316</v>
      </c>
      <c r="AL1270" s="134" t="s">
        <v>21</v>
      </c>
      <c r="AM1270" s="134" t="b">
        <f>IF(AND(Table3[[#This Row],[Column68]]=TRUE,COUNTBLANK(Table3[[#This Row],[Date 1]:[Date 8]])=8),TRUE,FALSE)</f>
        <v>0</v>
      </c>
      <c r="AN1270" s="134" t="b">
        <f>COUNTIF(Table3[[#This Row],[512]:[51]],"yes")&gt;0</f>
        <v>0</v>
      </c>
      <c r="AO1270" s="45" t="str">
        <f>IF(Table3[[#This Row],[512]]="yes",Table3[[#This Row],[Column1]],"")</f>
        <v/>
      </c>
      <c r="AP1270" s="45" t="str">
        <f>IF(Table3[[#This Row],[250]]="yes",Table3[[#This Row],[Column1.5]],"")</f>
        <v/>
      </c>
      <c r="AQ1270" s="45" t="str">
        <f>IF(Table3[[#This Row],[288]]="yes",Table3[[#This Row],[Column2]],"")</f>
        <v/>
      </c>
      <c r="AR1270" s="45" t="str">
        <f>IF(Table3[[#This Row],[144]]="yes",Table3[[#This Row],[Column3]],"")</f>
        <v/>
      </c>
      <c r="AS1270" s="45" t="str">
        <f>IF(Table3[[#This Row],[26]]="yes",Table3[[#This Row],[Column4]],"")</f>
        <v/>
      </c>
      <c r="AT1270" s="45" t="str">
        <f>IF(Table3[[#This Row],[51]]="yes",Table3[[#This Row],[Column5]],"")</f>
        <v/>
      </c>
      <c r="AU1270" s="29" t="str">
        <f>IF(COUNTBLANK(Table3[[#This Row],[Date 1]:[Date 8]])=7,IF(Table3[[#This Row],[Column9]]&lt;&gt;"",IF(SUM(L1270:S1270)&lt;&gt;0,Table3[[#This Row],[Column9]],""),""),(SUBSTITUTE(TRIM(SUBSTITUTE(AO1270&amp;","&amp;AP1270&amp;","&amp;AQ1270&amp;","&amp;AR1270&amp;","&amp;AS1270&amp;","&amp;AT1270&amp;",",","," "))," ",", ")))</f>
        <v/>
      </c>
      <c r="AV1270" s="35" t="str">
        <f>IF(COUNTBLANK(L1270:AC1270)&lt;&gt;13,IF(Table3[[#This Row],[Comments]]="Please order in multiples of 20. Minimum order of 100.",IF(COUNTBLANK(Table3[[#This Row],[Date 1]:[Order]])=12,"",1),1),IF(OR(F1270="yes",G1270="yes",H1270="yes",I1270="yes",J1270="yes",K1270="yes"="yes"),1,""))</f>
        <v/>
      </c>
    </row>
    <row r="1271" spans="2:48" ht="36" thickBot="1" x14ac:dyDescent="0.4">
      <c r="B1271" s="164">
        <v>3735</v>
      </c>
      <c r="C1271" s="16" t="s">
        <v>3370</v>
      </c>
      <c r="D1271" s="32" t="s">
        <v>1691</v>
      </c>
      <c r="E1271" s="118"/>
      <c r="F1271" s="119" t="s">
        <v>21</v>
      </c>
      <c r="G1271" s="30" t="s">
        <v>21</v>
      </c>
      <c r="H1271" s="30" t="s">
        <v>21</v>
      </c>
      <c r="I1271" s="30" t="s">
        <v>21</v>
      </c>
      <c r="J1271" s="30" t="s">
        <v>128</v>
      </c>
      <c r="K1271" s="30" t="s">
        <v>21</v>
      </c>
      <c r="L1271" s="22"/>
      <c r="M1271" s="20"/>
      <c r="N1271" s="20"/>
      <c r="O1271" s="20"/>
      <c r="P1271" s="20"/>
      <c r="Q1271" s="20"/>
      <c r="R1271" s="20"/>
      <c r="S1271" s="120"/>
      <c r="T1271" s="181" t="str">
        <f>Table3[[#This Row],[Column12]]</f>
        <v>Auto:</v>
      </c>
      <c r="U1271" s="25"/>
      <c r="V1271" s="51" t="str">
        <f>IF(Table3[[#This Row],[TagOrderMethod]]="Ratio:","plants per 1 tag",IF(Table3[[#This Row],[TagOrderMethod]]="tags included","",IF(Table3[[#This Row],[TagOrderMethod]]="Qty:","tags",IF(Table3[[#This Row],[TagOrderMethod]]="Auto:",IF(U1271&lt;&gt;"","tags","")))))</f>
        <v/>
      </c>
      <c r="W1271" s="17">
        <v>50</v>
      </c>
      <c r="X1271" s="17" t="str">
        <f>IF(ISNUMBER(SEARCH("tag",Table3[[#This Row],[Notes]])), "Yes", "No")</f>
        <v>No</v>
      </c>
      <c r="Y1271" s="17" t="str">
        <f>IF(Table3[[#This Row],[Column11]]="yes","tags included","Auto:")</f>
        <v>Auto:</v>
      </c>
      <c r="Z12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Row],[TagOrderMethod]]="Auto:",IF(U1271&gt;0,U1271,IF(COUNTBLANK(L1271:S1271)=8,"",(IF(Table3[[#This Row],[Column11]]&lt;&gt;"no",Table3[[#This Row],[Size]]*(SUM(Table3[[#This Row],[Date 1]:[Date 8]])),"")))),""))),(Table3[[#This Row],[Bundle]])),"")</f>
        <v/>
      </c>
      <c r="AB1271" s="94" t="str">
        <f t="shared" si="20"/>
        <v/>
      </c>
      <c r="AC1271" s="75"/>
      <c r="AD1271" s="42"/>
      <c r="AE1271" s="43"/>
      <c r="AF1271" s="44"/>
      <c r="AG1271" s="134" t="s">
        <v>21</v>
      </c>
      <c r="AH1271" s="134" t="s">
        <v>21</v>
      </c>
      <c r="AI1271" s="134" t="s">
        <v>21</v>
      </c>
      <c r="AJ1271" s="134" t="s">
        <v>21</v>
      </c>
      <c r="AK1271" s="134" t="s">
        <v>5317</v>
      </c>
      <c r="AL1271" s="134" t="s">
        <v>21</v>
      </c>
      <c r="AM1271" s="134" t="b">
        <f>IF(AND(Table3[[#This Row],[Column68]]=TRUE,COUNTBLANK(Table3[[#This Row],[Date 1]:[Date 8]])=8),TRUE,FALSE)</f>
        <v>0</v>
      </c>
      <c r="AN1271" s="134" t="b">
        <f>COUNTIF(Table3[[#This Row],[512]:[51]],"yes")&gt;0</f>
        <v>0</v>
      </c>
      <c r="AO1271" s="45" t="str">
        <f>IF(Table3[[#This Row],[512]]="yes",Table3[[#This Row],[Column1]],"")</f>
        <v/>
      </c>
      <c r="AP1271" s="45" t="str">
        <f>IF(Table3[[#This Row],[250]]="yes",Table3[[#This Row],[Column1.5]],"")</f>
        <v/>
      </c>
      <c r="AQ1271" s="45" t="str">
        <f>IF(Table3[[#This Row],[288]]="yes",Table3[[#This Row],[Column2]],"")</f>
        <v/>
      </c>
      <c r="AR1271" s="45" t="str">
        <f>IF(Table3[[#This Row],[144]]="yes",Table3[[#This Row],[Column3]],"")</f>
        <v/>
      </c>
      <c r="AS1271" s="45" t="str">
        <f>IF(Table3[[#This Row],[26]]="yes",Table3[[#This Row],[Column4]],"")</f>
        <v/>
      </c>
      <c r="AT1271" s="45" t="str">
        <f>IF(Table3[[#This Row],[51]]="yes",Table3[[#This Row],[Column5]],"")</f>
        <v/>
      </c>
      <c r="AU1271" s="29" t="str">
        <f>IF(COUNTBLANK(Table3[[#This Row],[Date 1]:[Date 8]])=7,IF(Table3[[#This Row],[Column9]]&lt;&gt;"",IF(SUM(L1271:S1271)&lt;&gt;0,Table3[[#This Row],[Column9]],""),""),(SUBSTITUTE(TRIM(SUBSTITUTE(AO1271&amp;","&amp;AP1271&amp;","&amp;AQ1271&amp;","&amp;AR1271&amp;","&amp;AS1271&amp;","&amp;AT1271&amp;",",","," "))," ",", ")))</f>
        <v/>
      </c>
      <c r="AV1271" s="35" t="str">
        <f>IF(COUNTBLANK(L1271:AC1271)&lt;&gt;13,IF(Table3[[#This Row],[Comments]]="Please order in multiples of 20. Minimum order of 100.",IF(COUNTBLANK(Table3[[#This Row],[Date 1]:[Order]])=12,"",1),1),IF(OR(F1271="yes",G1271="yes",H1271="yes",I1271="yes",J1271="yes",K1271="yes"="yes"),1,""))</f>
        <v/>
      </c>
    </row>
    <row r="1272" spans="2:48" ht="36" thickBot="1" x14ac:dyDescent="0.4">
      <c r="B1272" s="164">
        <v>3740</v>
      </c>
      <c r="C1272" s="16" t="s">
        <v>3370</v>
      </c>
      <c r="D1272" s="32" t="s">
        <v>1692</v>
      </c>
      <c r="E1272" s="118"/>
      <c r="F1272" s="119" t="s">
        <v>21</v>
      </c>
      <c r="G1272" s="30" t="s">
        <v>21</v>
      </c>
      <c r="H1272" s="30" t="s">
        <v>21</v>
      </c>
      <c r="I1272" s="30" t="s">
        <v>21</v>
      </c>
      <c r="J1272" s="30" t="s">
        <v>128</v>
      </c>
      <c r="K1272" s="30" t="s">
        <v>21</v>
      </c>
      <c r="L1272" s="22"/>
      <c r="M1272" s="20"/>
      <c r="N1272" s="20"/>
      <c r="O1272" s="20"/>
      <c r="P1272" s="20"/>
      <c r="Q1272" s="20"/>
      <c r="R1272" s="20"/>
      <c r="S1272" s="120"/>
      <c r="T1272" s="181" t="str">
        <f>Table3[[#This Row],[Column12]]</f>
        <v>Auto:</v>
      </c>
      <c r="U1272" s="25"/>
      <c r="V1272" s="51" t="str">
        <f>IF(Table3[[#This Row],[TagOrderMethod]]="Ratio:","plants per 1 tag",IF(Table3[[#This Row],[TagOrderMethod]]="tags included","",IF(Table3[[#This Row],[TagOrderMethod]]="Qty:","tags",IF(Table3[[#This Row],[TagOrderMethod]]="Auto:",IF(U1272&lt;&gt;"","tags","")))))</f>
        <v/>
      </c>
      <c r="W1272" s="17">
        <v>50</v>
      </c>
      <c r="X1272" s="17" t="str">
        <f>IF(ISNUMBER(SEARCH("tag",Table3[[#This Row],[Notes]])), "Yes", "No")</f>
        <v>No</v>
      </c>
      <c r="Y1272" s="17" t="str">
        <f>IF(Table3[[#This Row],[Column11]]="yes","tags included","Auto:")</f>
        <v>Auto:</v>
      </c>
      <c r="Z12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Row],[TagOrderMethod]]="Auto:",IF(U1272&gt;0,U1272,IF(COUNTBLANK(L1272:S1272)=8,"",(IF(Table3[[#This Row],[Column11]]&lt;&gt;"no",Table3[[#This Row],[Size]]*(SUM(Table3[[#This Row],[Date 1]:[Date 8]])),"")))),""))),(Table3[[#This Row],[Bundle]])),"")</f>
        <v/>
      </c>
      <c r="AB1272" s="94" t="str">
        <f t="shared" si="20"/>
        <v/>
      </c>
      <c r="AC1272" s="75"/>
      <c r="AD1272" s="42"/>
      <c r="AE1272" s="43"/>
      <c r="AF1272" s="44"/>
      <c r="AG1272" s="134" t="s">
        <v>21</v>
      </c>
      <c r="AH1272" s="134" t="s">
        <v>21</v>
      </c>
      <c r="AI1272" s="134" t="s">
        <v>21</v>
      </c>
      <c r="AJ1272" s="134" t="s">
        <v>21</v>
      </c>
      <c r="AK1272" s="134" t="s">
        <v>5318</v>
      </c>
      <c r="AL1272" s="134" t="s">
        <v>21</v>
      </c>
      <c r="AM1272" s="134" t="b">
        <f>IF(AND(Table3[[#This Row],[Column68]]=TRUE,COUNTBLANK(Table3[[#This Row],[Date 1]:[Date 8]])=8),TRUE,FALSE)</f>
        <v>0</v>
      </c>
      <c r="AN1272" s="134" t="b">
        <f>COUNTIF(Table3[[#This Row],[512]:[51]],"yes")&gt;0</f>
        <v>0</v>
      </c>
      <c r="AO1272" s="45" t="str">
        <f>IF(Table3[[#This Row],[512]]="yes",Table3[[#This Row],[Column1]],"")</f>
        <v/>
      </c>
      <c r="AP1272" s="45" t="str">
        <f>IF(Table3[[#This Row],[250]]="yes",Table3[[#This Row],[Column1.5]],"")</f>
        <v/>
      </c>
      <c r="AQ1272" s="45" t="str">
        <f>IF(Table3[[#This Row],[288]]="yes",Table3[[#This Row],[Column2]],"")</f>
        <v/>
      </c>
      <c r="AR1272" s="45" t="str">
        <f>IF(Table3[[#This Row],[144]]="yes",Table3[[#This Row],[Column3]],"")</f>
        <v/>
      </c>
      <c r="AS1272" s="45" t="str">
        <f>IF(Table3[[#This Row],[26]]="yes",Table3[[#This Row],[Column4]],"")</f>
        <v/>
      </c>
      <c r="AT1272" s="45" t="str">
        <f>IF(Table3[[#This Row],[51]]="yes",Table3[[#This Row],[Column5]],"")</f>
        <v/>
      </c>
      <c r="AU1272" s="29" t="str">
        <f>IF(COUNTBLANK(Table3[[#This Row],[Date 1]:[Date 8]])=7,IF(Table3[[#This Row],[Column9]]&lt;&gt;"",IF(SUM(L1272:S1272)&lt;&gt;0,Table3[[#This Row],[Column9]],""),""),(SUBSTITUTE(TRIM(SUBSTITUTE(AO1272&amp;","&amp;AP1272&amp;","&amp;AQ1272&amp;","&amp;AR1272&amp;","&amp;AS1272&amp;","&amp;AT1272&amp;",",","," "))," ",", ")))</f>
        <v/>
      </c>
      <c r="AV1272" s="35" t="str">
        <f>IF(COUNTBLANK(L1272:AC1272)&lt;&gt;13,IF(Table3[[#This Row],[Comments]]="Please order in multiples of 20. Minimum order of 100.",IF(COUNTBLANK(Table3[[#This Row],[Date 1]:[Order]])=12,"",1),1),IF(OR(F1272="yes",G1272="yes",H1272="yes",I1272="yes",J1272="yes",K1272="yes"="yes"),1,""))</f>
        <v/>
      </c>
    </row>
    <row r="1273" spans="2:48" ht="36" thickBot="1" x14ac:dyDescent="0.4">
      <c r="B1273" s="164">
        <v>3745</v>
      </c>
      <c r="C1273" s="16" t="s">
        <v>3370</v>
      </c>
      <c r="D1273" s="32" t="s">
        <v>2427</v>
      </c>
      <c r="E1273" s="118"/>
      <c r="F1273" s="119" t="s">
        <v>21</v>
      </c>
      <c r="G1273" s="30" t="s">
        <v>21</v>
      </c>
      <c r="H1273" s="30" t="s">
        <v>21</v>
      </c>
      <c r="I1273" s="30" t="s">
        <v>21</v>
      </c>
      <c r="J1273" s="30" t="s">
        <v>128</v>
      </c>
      <c r="K1273" s="30" t="s">
        <v>21</v>
      </c>
      <c r="L1273" s="22"/>
      <c r="M1273" s="20"/>
      <c r="N1273" s="20"/>
      <c r="O1273" s="20"/>
      <c r="P1273" s="20"/>
      <c r="Q1273" s="20"/>
      <c r="R1273" s="20"/>
      <c r="S1273" s="120"/>
      <c r="T1273" s="181" t="str">
        <f>Table3[[#This Row],[Column12]]</f>
        <v>Auto:</v>
      </c>
      <c r="U1273" s="25"/>
      <c r="V1273" s="51" t="str">
        <f>IF(Table3[[#This Row],[TagOrderMethod]]="Ratio:","plants per 1 tag",IF(Table3[[#This Row],[TagOrderMethod]]="tags included","",IF(Table3[[#This Row],[TagOrderMethod]]="Qty:","tags",IF(Table3[[#This Row],[TagOrderMethod]]="Auto:",IF(U1273&lt;&gt;"","tags","")))))</f>
        <v/>
      </c>
      <c r="W1273" s="17">
        <v>50</v>
      </c>
      <c r="X1273" s="17" t="str">
        <f>IF(ISNUMBER(SEARCH("tag",Table3[[#This Row],[Notes]])), "Yes", "No")</f>
        <v>No</v>
      </c>
      <c r="Y1273" s="17" t="str">
        <f>IF(Table3[[#This Row],[Column11]]="yes","tags included","Auto:")</f>
        <v>Auto:</v>
      </c>
      <c r="Z12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Row],[TagOrderMethod]]="Auto:",IF(U1273&gt;0,U1273,IF(COUNTBLANK(L1273:S1273)=8,"",(IF(Table3[[#This Row],[Column11]]&lt;&gt;"no",Table3[[#This Row],[Size]]*(SUM(Table3[[#This Row],[Date 1]:[Date 8]])),"")))),""))),(Table3[[#This Row],[Bundle]])),"")</f>
        <v/>
      </c>
      <c r="AB1273" s="94" t="str">
        <f t="shared" si="20"/>
        <v/>
      </c>
      <c r="AC1273" s="75"/>
      <c r="AD1273" s="42"/>
      <c r="AE1273" s="43"/>
      <c r="AF1273" s="44"/>
      <c r="AG1273" s="134" t="s">
        <v>21</v>
      </c>
      <c r="AH1273" s="134" t="s">
        <v>21</v>
      </c>
      <c r="AI1273" s="134" t="s">
        <v>21</v>
      </c>
      <c r="AJ1273" s="134" t="s">
        <v>21</v>
      </c>
      <c r="AK1273" s="134" t="s">
        <v>5319</v>
      </c>
      <c r="AL1273" s="134" t="s">
        <v>21</v>
      </c>
      <c r="AM1273" s="134" t="b">
        <f>IF(AND(Table3[[#This Row],[Column68]]=TRUE,COUNTBLANK(Table3[[#This Row],[Date 1]:[Date 8]])=8),TRUE,FALSE)</f>
        <v>0</v>
      </c>
      <c r="AN1273" s="134" t="b">
        <f>COUNTIF(Table3[[#This Row],[512]:[51]],"yes")&gt;0</f>
        <v>0</v>
      </c>
      <c r="AO1273" s="45" t="str">
        <f>IF(Table3[[#This Row],[512]]="yes",Table3[[#This Row],[Column1]],"")</f>
        <v/>
      </c>
      <c r="AP1273" s="45" t="str">
        <f>IF(Table3[[#This Row],[250]]="yes",Table3[[#This Row],[Column1.5]],"")</f>
        <v/>
      </c>
      <c r="AQ1273" s="45" t="str">
        <f>IF(Table3[[#This Row],[288]]="yes",Table3[[#This Row],[Column2]],"")</f>
        <v/>
      </c>
      <c r="AR1273" s="45" t="str">
        <f>IF(Table3[[#This Row],[144]]="yes",Table3[[#This Row],[Column3]],"")</f>
        <v/>
      </c>
      <c r="AS1273" s="45" t="str">
        <f>IF(Table3[[#This Row],[26]]="yes",Table3[[#This Row],[Column4]],"")</f>
        <v/>
      </c>
      <c r="AT1273" s="45" t="str">
        <f>IF(Table3[[#This Row],[51]]="yes",Table3[[#This Row],[Column5]],"")</f>
        <v/>
      </c>
      <c r="AU1273" s="29" t="str">
        <f>IF(COUNTBLANK(Table3[[#This Row],[Date 1]:[Date 8]])=7,IF(Table3[[#This Row],[Column9]]&lt;&gt;"",IF(SUM(L1273:S1273)&lt;&gt;0,Table3[[#This Row],[Column9]],""),""),(SUBSTITUTE(TRIM(SUBSTITUTE(AO1273&amp;","&amp;AP1273&amp;","&amp;AQ1273&amp;","&amp;AR1273&amp;","&amp;AS1273&amp;","&amp;AT1273&amp;",",","," "))," ",", ")))</f>
        <v/>
      </c>
      <c r="AV1273" s="35" t="str">
        <f>IF(COUNTBLANK(L1273:AC1273)&lt;&gt;13,IF(Table3[[#This Row],[Comments]]="Please order in multiples of 20. Minimum order of 100.",IF(COUNTBLANK(Table3[[#This Row],[Date 1]:[Order]])=12,"",1),1),IF(OR(F1273="yes",G1273="yes",H1273="yes",I1273="yes",J1273="yes",K1273="yes"="yes"),1,""))</f>
        <v/>
      </c>
    </row>
    <row r="1274" spans="2:48" ht="36" thickBot="1" x14ac:dyDescent="0.4">
      <c r="B1274" s="164">
        <v>3750</v>
      </c>
      <c r="C1274" s="16" t="s">
        <v>3370</v>
      </c>
      <c r="D1274" s="32" t="s">
        <v>1693</v>
      </c>
      <c r="E1274" s="118"/>
      <c r="F1274" s="119" t="s">
        <v>21</v>
      </c>
      <c r="G1274" s="30" t="s">
        <v>21</v>
      </c>
      <c r="H1274" s="30" t="s">
        <v>21</v>
      </c>
      <c r="I1274" s="30" t="s">
        <v>21</v>
      </c>
      <c r="J1274" s="30" t="s">
        <v>128</v>
      </c>
      <c r="K1274" s="30" t="s">
        <v>21</v>
      </c>
      <c r="L1274" s="22"/>
      <c r="M1274" s="20"/>
      <c r="N1274" s="20"/>
      <c r="O1274" s="20"/>
      <c r="P1274" s="20"/>
      <c r="Q1274" s="20"/>
      <c r="R1274" s="20"/>
      <c r="S1274" s="120"/>
      <c r="T1274" s="181" t="str">
        <f>Table3[[#This Row],[Column12]]</f>
        <v>Auto:</v>
      </c>
      <c r="U1274" s="25"/>
      <c r="V1274" s="51" t="str">
        <f>IF(Table3[[#This Row],[TagOrderMethod]]="Ratio:","plants per 1 tag",IF(Table3[[#This Row],[TagOrderMethod]]="tags included","",IF(Table3[[#This Row],[TagOrderMethod]]="Qty:","tags",IF(Table3[[#This Row],[TagOrderMethod]]="Auto:",IF(U1274&lt;&gt;"","tags","")))))</f>
        <v/>
      </c>
      <c r="W1274" s="17">
        <v>50</v>
      </c>
      <c r="X1274" s="17" t="str">
        <f>IF(ISNUMBER(SEARCH("tag",Table3[[#This Row],[Notes]])), "Yes", "No")</f>
        <v>No</v>
      </c>
      <c r="Y1274" s="17" t="str">
        <f>IF(Table3[[#This Row],[Column11]]="yes","tags included","Auto:")</f>
        <v>Auto:</v>
      </c>
      <c r="Z12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Row],[TagOrderMethod]]="Auto:",IF(U1274&gt;0,U1274,IF(COUNTBLANK(L1274:S1274)=8,"",(IF(Table3[[#This Row],[Column11]]&lt;&gt;"no",Table3[[#This Row],[Size]]*(SUM(Table3[[#This Row],[Date 1]:[Date 8]])),"")))),""))),(Table3[[#This Row],[Bundle]])),"")</f>
        <v/>
      </c>
      <c r="AB1274" s="94" t="str">
        <f t="shared" si="20"/>
        <v/>
      </c>
      <c r="AC1274" s="75"/>
      <c r="AD1274" s="42"/>
      <c r="AE1274" s="43"/>
      <c r="AF1274" s="44"/>
      <c r="AG1274" s="134" t="s">
        <v>21</v>
      </c>
      <c r="AH1274" s="134" t="s">
        <v>21</v>
      </c>
      <c r="AI1274" s="134" t="s">
        <v>21</v>
      </c>
      <c r="AJ1274" s="134" t="s">
        <v>21</v>
      </c>
      <c r="AK1274" s="134" t="s">
        <v>5320</v>
      </c>
      <c r="AL1274" s="134" t="s">
        <v>21</v>
      </c>
      <c r="AM1274" s="134" t="b">
        <f>IF(AND(Table3[[#This Row],[Column68]]=TRUE,COUNTBLANK(Table3[[#This Row],[Date 1]:[Date 8]])=8),TRUE,FALSE)</f>
        <v>0</v>
      </c>
      <c r="AN1274" s="134" t="b">
        <f>COUNTIF(Table3[[#This Row],[512]:[51]],"yes")&gt;0</f>
        <v>0</v>
      </c>
      <c r="AO1274" s="45" t="str">
        <f>IF(Table3[[#This Row],[512]]="yes",Table3[[#This Row],[Column1]],"")</f>
        <v/>
      </c>
      <c r="AP1274" s="45" t="str">
        <f>IF(Table3[[#This Row],[250]]="yes",Table3[[#This Row],[Column1.5]],"")</f>
        <v/>
      </c>
      <c r="AQ1274" s="45" t="str">
        <f>IF(Table3[[#This Row],[288]]="yes",Table3[[#This Row],[Column2]],"")</f>
        <v/>
      </c>
      <c r="AR1274" s="45" t="str">
        <f>IF(Table3[[#This Row],[144]]="yes",Table3[[#This Row],[Column3]],"")</f>
        <v/>
      </c>
      <c r="AS1274" s="45" t="str">
        <f>IF(Table3[[#This Row],[26]]="yes",Table3[[#This Row],[Column4]],"")</f>
        <v/>
      </c>
      <c r="AT1274" s="45" t="str">
        <f>IF(Table3[[#This Row],[51]]="yes",Table3[[#This Row],[Column5]],"")</f>
        <v/>
      </c>
      <c r="AU1274" s="29" t="str">
        <f>IF(COUNTBLANK(Table3[[#This Row],[Date 1]:[Date 8]])=7,IF(Table3[[#This Row],[Column9]]&lt;&gt;"",IF(SUM(L1274:S1274)&lt;&gt;0,Table3[[#This Row],[Column9]],""),""),(SUBSTITUTE(TRIM(SUBSTITUTE(AO1274&amp;","&amp;AP1274&amp;","&amp;AQ1274&amp;","&amp;AR1274&amp;","&amp;AS1274&amp;","&amp;AT1274&amp;",",","," "))," ",", ")))</f>
        <v/>
      </c>
      <c r="AV1274" s="35" t="str">
        <f>IF(COUNTBLANK(L1274:AC1274)&lt;&gt;13,IF(Table3[[#This Row],[Comments]]="Please order in multiples of 20. Minimum order of 100.",IF(COUNTBLANK(Table3[[#This Row],[Date 1]:[Order]])=12,"",1),1),IF(OR(F1274="yes",G1274="yes",H1274="yes",I1274="yes",J1274="yes",K1274="yes"="yes"),1,""))</f>
        <v/>
      </c>
    </row>
    <row r="1275" spans="2:48" ht="36" thickBot="1" x14ac:dyDescent="0.4">
      <c r="B1275" s="164">
        <v>3755</v>
      </c>
      <c r="C1275" s="16" t="s">
        <v>3370</v>
      </c>
      <c r="D1275" s="32" t="s">
        <v>1899</v>
      </c>
      <c r="E1275" s="118"/>
      <c r="F1275" s="119" t="s">
        <v>21</v>
      </c>
      <c r="G1275" s="30" t="s">
        <v>21</v>
      </c>
      <c r="H1275" s="30" t="s">
        <v>21</v>
      </c>
      <c r="I1275" s="30" t="s">
        <v>21</v>
      </c>
      <c r="J1275" s="30" t="s">
        <v>128</v>
      </c>
      <c r="K1275" s="30" t="s">
        <v>21</v>
      </c>
      <c r="L1275" s="22"/>
      <c r="M1275" s="20"/>
      <c r="N1275" s="20"/>
      <c r="O1275" s="20"/>
      <c r="P1275" s="20"/>
      <c r="Q1275" s="20"/>
      <c r="R1275" s="20"/>
      <c r="S1275" s="120"/>
      <c r="T1275" s="181" t="str">
        <f>Table3[[#This Row],[Column12]]</f>
        <v>Auto:</v>
      </c>
      <c r="U1275" s="25"/>
      <c r="V1275" s="51" t="str">
        <f>IF(Table3[[#This Row],[TagOrderMethod]]="Ratio:","plants per 1 tag",IF(Table3[[#This Row],[TagOrderMethod]]="tags included","",IF(Table3[[#This Row],[TagOrderMethod]]="Qty:","tags",IF(Table3[[#This Row],[TagOrderMethod]]="Auto:",IF(U1275&lt;&gt;"","tags","")))))</f>
        <v/>
      </c>
      <c r="W1275" s="17">
        <v>50</v>
      </c>
      <c r="X1275" s="17" t="str">
        <f>IF(ISNUMBER(SEARCH("tag",Table3[[#This Row],[Notes]])), "Yes", "No")</f>
        <v>No</v>
      </c>
      <c r="Y1275" s="17" t="str">
        <f>IF(Table3[[#This Row],[Column11]]="yes","tags included","Auto:")</f>
        <v>Auto:</v>
      </c>
      <c r="Z12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Row],[TagOrderMethod]]="Auto:",IF(U1275&gt;0,U1275,IF(COUNTBLANK(L1275:S1275)=8,"",(IF(Table3[[#This Row],[Column11]]&lt;&gt;"no",Table3[[#This Row],[Size]]*(SUM(Table3[[#This Row],[Date 1]:[Date 8]])),"")))),""))),(Table3[[#This Row],[Bundle]])),"")</f>
        <v/>
      </c>
      <c r="AB1275" s="94" t="str">
        <f t="shared" si="20"/>
        <v/>
      </c>
      <c r="AC1275" s="75"/>
      <c r="AD1275" s="42"/>
      <c r="AE1275" s="43"/>
      <c r="AF1275" s="44"/>
      <c r="AG1275" s="134" t="s">
        <v>21</v>
      </c>
      <c r="AH1275" s="134" t="s">
        <v>21</v>
      </c>
      <c r="AI1275" s="134" t="s">
        <v>21</v>
      </c>
      <c r="AJ1275" s="134" t="s">
        <v>21</v>
      </c>
      <c r="AK1275" s="134" t="s">
        <v>5321</v>
      </c>
      <c r="AL1275" s="134" t="s">
        <v>21</v>
      </c>
      <c r="AM1275" s="134" t="b">
        <f>IF(AND(Table3[[#This Row],[Column68]]=TRUE,COUNTBLANK(Table3[[#This Row],[Date 1]:[Date 8]])=8),TRUE,FALSE)</f>
        <v>0</v>
      </c>
      <c r="AN1275" s="134" t="b">
        <f>COUNTIF(Table3[[#This Row],[512]:[51]],"yes")&gt;0</f>
        <v>0</v>
      </c>
      <c r="AO1275" s="45" t="str">
        <f>IF(Table3[[#This Row],[512]]="yes",Table3[[#This Row],[Column1]],"")</f>
        <v/>
      </c>
      <c r="AP1275" s="45" t="str">
        <f>IF(Table3[[#This Row],[250]]="yes",Table3[[#This Row],[Column1.5]],"")</f>
        <v/>
      </c>
      <c r="AQ1275" s="45" t="str">
        <f>IF(Table3[[#This Row],[288]]="yes",Table3[[#This Row],[Column2]],"")</f>
        <v/>
      </c>
      <c r="AR1275" s="45" t="str">
        <f>IF(Table3[[#This Row],[144]]="yes",Table3[[#This Row],[Column3]],"")</f>
        <v/>
      </c>
      <c r="AS1275" s="45" t="str">
        <f>IF(Table3[[#This Row],[26]]="yes",Table3[[#This Row],[Column4]],"")</f>
        <v/>
      </c>
      <c r="AT1275" s="45" t="str">
        <f>IF(Table3[[#This Row],[51]]="yes",Table3[[#This Row],[Column5]],"")</f>
        <v/>
      </c>
      <c r="AU1275" s="29" t="str">
        <f>IF(COUNTBLANK(Table3[[#This Row],[Date 1]:[Date 8]])=7,IF(Table3[[#This Row],[Column9]]&lt;&gt;"",IF(SUM(L1275:S1275)&lt;&gt;0,Table3[[#This Row],[Column9]],""),""),(SUBSTITUTE(TRIM(SUBSTITUTE(AO1275&amp;","&amp;AP1275&amp;","&amp;AQ1275&amp;","&amp;AR1275&amp;","&amp;AS1275&amp;","&amp;AT1275&amp;",",","," "))," ",", ")))</f>
        <v/>
      </c>
      <c r="AV1275" s="35" t="str">
        <f>IF(COUNTBLANK(L1275:AC1275)&lt;&gt;13,IF(Table3[[#This Row],[Comments]]="Please order in multiples of 20. Minimum order of 100.",IF(COUNTBLANK(Table3[[#This Row],[Date 1]:[Order]])=12,"",1),1),IF(OR(F1275="yes",G1275="yes",H1275="yes",I1275="yes",J1275="yes",K1275="yes"="yes"),1,""))</f>
        <v/>
      </c>
    </row>
    <row r="1276" spans="2:48" ht="36" thickBot="1" x14ac:dyDescent="0.4">
      <c r="B1276" s="164">
        <v>3760</v>
      </c>
      <c r="C1276" s="16" t="s">
        <v>3370</v>
      </c>
      <c r="D1276" s="32" t="s">
        <v>816</v>
      </c>
      <c r="E1276" s="118"/>
      <c r="F1276" s="119" t="s">
        <v>21</v>
      </c>
      <c r="G1276" s="30" t="s">
        <v>21</v>
      </c>
      <c r="H1276" s="30" t="s">
        <v>21</v>
      </c>
      <c r="I1276" s="30" t="s">
        <v>21</v>
      </c>
      <c r="J1276" s="30" t="s">
        <v>128</v>
      </c>
      <c r="K1276" s="30" t="s">
        <v>21</v>
      </c>
      <c r="L1276" s="22"/>
      <c r="M1276" s="20"/>
      <c r="N1276" s="20"/>
      <c r="O1276" s="20"/>
      <c r="P1276" s="20"/>
      <c r="Q1276" s="20"/>
      <c r="R1276" s="20"/>
      <c r="S1276" s="120"/>
      <c r="T1276" s="181" t="str">
        <f>Table3[[#This Row],[Column12]]</f>
        <v>Auto:</v>
      </c>
      <c r="U1276" s="25"/>
      <c r="V1276" s="51" t="str">
        <f>IF(Table3[[#This Row],[TagOrderMethod]]="Ratio:","plants per 1 tag",IF(Table3[[#This Row],[TagOrderMethod]]="tags included","",IF(Table3[[#This Row],[TagOrderMethod]]="Qty:","tags",IF(Table3[[#This Row],[TagOrderMethod]]="Auto:",IF(U1276&lt;&gt;"","tags","")))))</f>
        <v/>
      </c>
      <c r="W1276" s="17">
        <v>50</v>
      </c>
      <c r="X1276" s="17" t="str">
        <f>IF(ISNUMBER(SEARCH("tag",Table3[[#This Row],[Notes]])), "Yes", "No")</f>
        <v>No</v>
      </c>
      <c r="Y1276" s="17" t="str">
        <f>IF(Table3[[#This Row],[Column11]]="yes","tags included","Auto:")</f>
        <v>Auto:</v>
      </c>
      <c r="Z12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Row],[TagOrderMethod]]="Auto:",IF(U1276&gt;0,U1276,IF(COUNTBLANK(L1276:S1276)=8,"",(IF(Table3[[#This Row],[Column11]]&lt;&gt;"no",Table3[[#This Row],[Size]]*(SUM(Table3[[#This Row],[Date 1]:[Date 8]])),"")))),""))),(Table3[[#This Row],[Bundle]])),"")</f>
        <v/>
      </c>
      <c r="AB1276" s="94" t="str">
        <f t="shared" si="20"/>
        <v/>
      </c>
      <c r="AC1276" s="75"/>
      <c r="AD1276" s="42"/>
      <c r="AE1276" s="43"/>
      <c r="AF1276" s="44"/>
      <c r="AG1276" s="134" t="s">
        <v>21</v>
      </c>
      <c r="AH1276" s="134" t="s">
        <v>21</v>
      </c>
      <c r="AI1276" s="134" t="s">
        <v>21</v>
      </c>
      <c r="AJ1276" s="134" t="s">
        <v>21</v>
      </c>
      <c r="AK1276" s="134" t="s">
        <v>5322</v>
      </c>
      <c r="AL1276" s="134" t="s">
        <v>21</v>
      </c>
      <c r="AM1276" s="134" t="b">
        <f>IF(AND(Table3[[#This Row],[Column68]]=TRUE,COUNTBLANK(Table3[[#This Row],[Date 1]:[Date 8]])=8),TRUE,FALSE)</f>
        <v>0</v>
      </c>
      <c r="AN1276" s="134" t="b">
        <f>COUNTIF(Table3[[#This Row],[512]:[51]],"yes")&gt;0</f>
        <v>0</v>
      </c>
      <c r="AO1276" s="45" t="str">
        <f>IF(Table3[[#This Row],[512]]="yes",Table3[[#This Row],[Column1]],"")</f>
        <v/>
      </c>
      <c r="AP1276" s="45" t="str">
        <f>IF(Table3[[#This Row],[250]]="yes",Table3[[#This Row],[Column1.5]],"")</f>
        <v/>
      </c>
      <c r="AQ1276" s="45" t="str">
        <f>IF(Table3[[#This Row],[288]]="yes",Table3[[#This Row],[Column2]],"")</f>
        <v/>
      </c>
      <c r="AR1276" s="45" t="str">
        <f>IF(Table3[[#This Row],[144]]="yes",Table3[[#This Row],[Column3]],"")</f>
        <v/>
      </c>
      <c r="AS1276" s="45" t="str">
        <f>IF(Table3[[#This Row],[26]]="yes",Table3[[#This Row],[Column4]],"")</f>
        <v/>
      </c>
      <c r="AT1276" s="45" t="str">
        <f>IF(Table3[[#This Row],[51]]="yes",Table3[[#This Row],[Column5]],"")</f>
        <v/>
      </c>
      <c r="AU1276" s="29" t="str">
        <f>IF(COUNTBLANK(Table3[[#This Row],[Date 1]:[Date 8]])=7,IF(Table3[[#This Row],[Column9]]&lt;&gt;"",IF(SUM(L1276:S1276)&lt;&gt;0,Table3[[#This Row],[Column9]],""),""),(SUBSTITUTE(TRIM(SUBSTITUTE(AO1276&amp;","&amp;AP1276&amp;","&amp;AQ1276&amp;","&amp;AR1276&amp;","&amp;AS1276&amp;","&amp;AT1276&amp;",",","," "))," ",", ")))</f>
        <v/>
      </c>
      <c r="AV1276" s="35" t="str">
        <f>IF(COUNTBLANK(L1276:AC1276)&lt;&gt;13,IF(Table3[[#This Row],[Comments]]="Please order in multiples of 20. Minimum order of 100.",IF(COUNTBLANK(Table3[[#This Row],[Date 1]:[Order]])=12,"",1),1),IF(OR(F1276="yes",G1276="yes",H1276="yes",I1276="yes",J1276="yes",K1276="yes"="yes"),1,""))</f>
        <v/>
      </c>
    </row>
    <row r="1277" spans="2:48" ht="36" thickBot="1" x14ac:dyDescent="0.4">
      <c r="B1277" s="164">
        <v>3765</v>
      </c>
      <c r="C1277" s="16" t="s">
        <v>3370</v>
      </c>
      <c r="D1277" s="32" t="s">
        <v>3485</v>
      </c>
      <c r="E1277" s="118"/>
      <c r="F1277" s="119" t="s">
        <v>21</v>
      </c>
      <c r="G1277" s="30" t="s">
        <v>21</v>
      </c>
      <c r="H1277" s="30" t="s">
        <v>21</v>
      </c>
      <c r="I1277" s="30" t="s">
        <v>21</v>
      </c>
      <c r="J1277" s="30" t="s">
        <v>128</v>
      </c>
      <c r="K1277" s="30" t="s">
        <v>21</v>
      </c>
      <c r="L1277" s="22"/>
      <c r="M1277" s="20"/>
      <c r="N1277" s="20"/>
      <c r="O1277" s="20"/>
      <c r="P1277" s="20"/>
      <c r="Q1277" s="20"/>
      <c r="R1277" s="20"/>
      <c r="S1277" s="120"/>
      <c r="T1277" s="181" t="str">
        <f>Table3[[#This Row],[Column12]]</f>
        <v>Auto:</v>
      </c>
      <c r="U1277" s="25"/>
      <c r="V1277" s="51" t="str">
        <f>IF(Table3[[#This Row],[TagOrderMethod]]="Ratio:","plants per 1 tag",IF(Table3[[#This Row],[TagOrderMethod]]="tags included","",IF(Table3[[#This Row],[TagOrderMethod]]="Qty:","tags",IF(Table3[[#This Row],[TagOrderMethod]]="Auto:",IF(U1277&lt;&gt;"","tags","")))))</f>
        <v/>
      </c>
      <c r="W1277" s="17">
        <v>50</v>
      </c>
      <c r="X1277" s="17" t="str">
        <f>IF(ISNUMBER(SEARCH("tag",Table3[[#This Row],[Notes]])), "Yes", "No")</f>
        <v>No</v>
      </c>
      <c r="Y1277" s="17" t="str">
        <f>IF(Table3[[#This Row],[Column11]]="yes","tags included","Auto:")</f>
        <v>Auto:</v>
      </c>
      <c r="Z12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Row],[TagOrderMethod]]="Auto:",IF(U1277&gt;0,U1277,IF(COUNTBLANK(L1277:S1277)=8,"",(IF(Table3[[#This Row],[Column11]]&lt;&gt;"no",Table3[[#This Row],[Size]]*(SUM(Table3[[#This Row],[Date 1]:[Date 8]])),"")))),""))),(Table3[[#This Row],[Bundle]])),"")</f>
        <v/>
      </c>
      <c r="AB1277" s="94" t="str">
        <f t="shared" si="20"/>
        <v/>
      </c>
      <c r="AC1277" s="75"/>
      <c r="AD1277" s="42"/>
      <c r="AE1277" s="43"/>
      <c r="AF1277" s="44"/>
      <c r="AG1277" s="134" t="s">
        <v>21</v>
      </c>
      <c r="AH1277" s="134" t="s">
        <v>21</v>
      </c>
      <c r="AI1277" s="134" t="s">
        <v>21</v>
      </c>
      <c r="AJ1277" s="134" t="s">
        <v>21</v>
      </c>
      <c r="AK1277" s="134" t="s">
        <v>5323</v>
      </c>
      <c r="AL1277" s="134" t="s">
        <v>21</v>
      </c>
      <c r="AM1277" s="134" t="b">
        <f>IF(AND(Table3[[#This Row],[Column68]]=TRUE,COUNTBLANK(Table3[[#This Row],[Date 1]:[Date 8]])=8),TRUE,FALSE)</f>
        <v>0</v>
      </c>
      <c r="AN1277" s="134" t="b">
        <f>COUNTIF(Table3[[#This Row],[512]:[51]],"yes")&gt;0</f>
        <v>0</v>
      </c>
      <c r="AO1277" s="45" t="str">
        <f>IF(Table3[[#This Row],[512]]="yes",Table3[[#This Row],[Column1]],"")</f>
        <v/>
      </c>
      <c r="AP1277" s="45" t="str">
        <f>IF(Table3[[#This Row],[250]]="yes",Table3[[#This Row],[Column1.5]],"")</f>
        <v/>
      </c>
      <c r="AQ1277" s="45" t="str">
        <f>IF(Table3[[#This Row],[288]]="yes",Table3[[#This Row],[Column2]],"")</f>
        <v/>
      </c>
      <c r="AR1277" s="45" t="str">
        <f>IF(Table3[[#This Row],[144]]="yes",Table3[[#This Row],[Column3]],"")</f>
        <v/>
      </c>
      <c r="AS1277" s="45" t="str">
        <f>IF(Table3[[#This Row],[26]]="yes",Table3[[#This Row],[Column4]],"")</f>
        <v/>
      </c>
      <c r="AT1277" s="45" t="str">
        <f>IF(Table3[[#This Row],[51]]="yes",Table3[[#This Row],[Column5]],"")</f>
        <v/>
      </c>
      <c r="AU1277" s="29" t="str">
        <f>IF(COUNTBLANK(Table3[[#This Row],[Date 1]:[Date 8]])=7,IF(Table3[[#This Row],[Column9]]&lt;&gt;"",IF(SUM(L1277:S1277)&lt;&gt;0,Table3[[#This Row],[Column9]],""),""),(SUBSTITUTE(TRIM(SUBSTITUTE(AO1277&amp;","&amp;AP1277&amp;","&amp;AQ1277&amp;","&amp;AR1277&amp;","&amp;AS1277&amp;","&amp;AT1277&amp;",",","," "))," ",", ")))</f>
        <v/>
      </c>
      <c r="AV1277" s="35" t="str">
        <f>IF(COUNTBLANK(L1277:AC1277)&lt;&gt;13,IF(Table3[[#This Row],[Comments]]="Please order in multiples of 20. Minimum order of 100.",IF(COUNTBLANK(Table3[[#This Row],[Date 1]:[Order]])=12,"",1),1),IF(OR(F1277="yes",G1277="yes",H1277="yes",I1277="yes",J1277="yes",K1277="yes"="yes"),1,""))</f>
        <v/>
      </c>
    </row>
    <row r="1278" spans="2:48" ht="36" thickBot="1" x14ac:dyDescent="0.4">
      <c r="B1278" s="164">
        <v>3770</v>
      </c>
      <c r="C1278" s="16" t="s">
        <v>3370</v>
      </c>
      <c r="D1278" s="32" t="s">
        <v>1407</v>
      </c>
      <c r="E1278" s="118"/>
      <c r="F1278" s="119" t="s">
        <v>21</v>
      </c>
      <c r="G1278" s="30" t="s">
        <v>21</v>
      </c>
      <c r="H1278" s="30" t="s">
        <v>21</v>
      </c>
      <c r="I1278" s="30" t="s">
        <v>21</v>
      </c>
      <c r="J1278" s="30" t="s">
        <v>128</v>
      </c>
      <c r="K1278" s="30" t="s">
        <v>21</v>
      </c>
      <c r="L1278" s="22"/>
      <c r="M1278" s="20"/>
      <c r="N1278" s="20"/>
      <c r="O1278" s="20"/>
      <c r="P1278" s="20"/>
      <c r="Q1278" s="20"/>
      <c r="R1278" s="20"/>
      <c r="S1278" s="120"/>
      <c r="T1278" s="181" t="str">
        <f>Table3[[#This Row],[Column12]]</f>
        <v>Auto:</v>
      </c>
      <c r="U1278" s="25"/>
      <c r="V1278" s="51" t="str">
        <f>IF(Table3[[#This Row],[TagOrderMethod]]="Ratio:","plants per 1 tag",IF(Table3[[#This Row],[TagOrderMethod]]="tags included","",IF(Table3[[#This Row],[TagOrderMethod]]="Qty:","tags",IF(Table3[[#This Row],[TagOrderMethod]]="Auto:",IF(U1278&lt;&gt;"","tags","")))))</f>
        <v/>
      </c>
      <c r="W1278" s="17">
        <v>50</v>
      </c>
      <c r="X1278" s="17" t="str">
        <f>IF(ISNUMBER(SEARCH("tag",Table3[[#This Row],[Notes]])), "Yes", "No")</f>
        <v>No</v>
      </c>
      <c r="Y1278" s="17" t="str">
        <f>IF(Table3[[#This Row],[Column11]]="yes","tags included","Auto:")</f>
        <v>Auto:</v>
      </c>
      <c r="Z12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Row],[TagOrderMethod]]="Auto:",IF(U1278&gt;0,U1278,IF(COUNTBLANK(L1278:S1278)=8,"",(IF(Table3[[#This Row],[Column11]]&lt;&gt;"no",Table3[[#This Row],[Size]]*(SUM(Table3[[#This Row],[Date 1]:[Date 8]])),"")))),""))),(Table3[[#This Row],[Bundle]])),"")</f>
        <v/>
      </c>
      <c r="AB1278" s="94" t="str">
        <f t="shared" si="20"/>
        <v/>
      </c>
      <c r="AC1278" s="75"/>
      <c r="AD1278" s="42"/>
      <c r="AE1278" s="43"/>
      <c r="AF1278" s="44"/>
      <c r="AG1278" s="134" t="s">
        <v>21</v>
      </c>
      <c r="AH1278" s="134" t="s">
        <v>21</v>
      </c>
      <c r="AI1278" s="134" t="s">
        <v>21</v>
      </c>
      <c r="AJ1278" s="134" t="s">
        <v>21</v>
      </c>
      <c r="AK1278" s="134" t="s">
        <v>5324</v>
      </c>
      <c r="AL1278" s="134" t="s">
        <v>21</v>
      </c>
      <c r="AM1278" s="134" t="b">
        <f>IF(AND(Table3[[#This Row],[Column68]]=TRUE,COUNTBLANK(Table3[[#This Row],[Date 1]:[Date 8]])=8),TRUE,FALSE)</f>
        <v>0</v>
      </c>
      <c r="AN1278" s="134" t="b">
        <f>COUNTIF(Table3[[#This Row],[512]:[51]],"yes")&gt;0</f>
        <v>0</v>
      </c>
      <c r="AO1278" s="45" t="str">
        <f>IF(Table3[[#This Row],[512]]="yes",Table3[[#This Row],[Column1]],"")</f>
        <v/>
      </c>
      <c r="AP1278" s="45" t="str">
        <f>IF(Table3[[#This Row],[250]]="yes",Table3[[#This Row],[Column1.5]],"")</f>
        <v/>
      </c>
      <c r="AQ1278" s="45" t="str">
        <f>IF(Table3[[#This Row],[288]]="yes",Table3[[#This Row],[Column2]],"")</f>
        <v/>
      </c>
      <c r="AR1278" s="45" t="str">
        <f>IF(Table3[[#This Row],[144]]="yes",Table3[[#This Row],[Column3]],"")</f>
        <v/>
      </c>
      <c r="AS1278" s="45" t="str">
        <f>IF(Table3[[#This Row],[26]]="yes",Table3[[#This Row],[Column4]],"")</f>
        <v/>
      </c>
      <c r="AT1278" s="45" t="str">
        <f>IF(Table3[[#This Row],[51]]="yes",Table3[[#This Row],[Column5]],"")</f>
        <v/>
      </c>
      <c r="AU1278" s="29" t="str">
        <f>IF(COUNTBLANK(Table3[[#This Row],[Date 1]:[Date 8]])=7,IF(Table3[[#This Row],[Column9]]&lt;&gt;"",IF(SUM(L1278:S1278)&lt;&gt;0,Table3[[#This Row],[Column9]],""),""),(SUBSTITUTE(TRIM(SUBSTITUTE(AO1278&amp;","&amp;AP1278&amp;","&amp;AQ1278&amp;","&amp;AR1278&amp;","&amp;AS1278&amp;","&amp;AT1278&amp;",",","," "))," ",", ")))</f>
        <v/>
      </c>
      <c r="AV1278" s="35" t="str">
        <f>IF(COUNTBLANK(L1278:AC1278)&lt;&gt;13,IF(Table3[[#This Row],[Comments]]="Please order in multiples of 20. Minimum order of 100.",IF(COUNTBLANK(Table3[[#This Row],[Date 1]:[Order]])=12,"",1),1),IF(OR(F1278="yes",G1278="yes",H1278="yes",I1278="yes",J1278="yes",K1278="yes"="yes"),1,""))</f>
        <v/>
      </c>
    </row>
    <row r="1279" spans="2:48" ht="36" thickBot="1" x14ac:dyDescent="0.4">
      <c r="B1279" s="164">
        <v>3785</v>
      </c>
      <c r="C1279" s="16" t="s">
        <v>3370</v>
      </c>
      <c r="D1279" s="32" t="s">
        <v>1082</v>
      </c>
      <c r="E1279" s="118"/>
      <c r="F1279" s="119" t="s">
        <v>21</v>
      </c>
      <c r="G1279" s="30" t="s">
        <v>21</v>
      </c>
      <c r="H1279" s="30" t="s">
        <v>21</v>
      </c>
      <c r="I1279" s="30" t="s">
        <v>21</v>
      </c>
      <c r="J1279" s="30" t="s">
        <v>128</v>
      </c>
      <c r="K1279" s="30" t="s">
        <v>21</v>
      </c>
      <c r="L1279" s="22"/>
      <c r="M1279" s="20"/>
      <c r="N1279" s="20"/>
      <c r="O1279" s="20"/>
      <c r="P1279" s="20"/>
      <c r="Q1279" s="20"/>
      <c r="R1279" s="20"/>
      <c r="S1279" s="120"/>
      <c r="T1279" s="181" t="str">
        <f>Table3[[#This Row],[Column12]]</f>
        <v>Auto:</v>
      </c>
      <c r="U1279" s="25"/>
      <c r="V1279" s="51" t="str">
        <f>IF(Table3[[#This Row],[TagOrderMethod]]="Ratio:","plants per 1 tag",IF(Table3[[#This Row],[TagOrderMethod]]="tags included","",IF(Table3[[#This Row],[TagOrderMethod]]="Qty:","tags",IF(Table3[[#This Row],[TagOrderMethod]]="Auto:",IF(U1279&lt;&gt;"","tags","")))))</f>
        <v/>
      </c>
      <c r="W1279" s="17">
        <v>50</v>
      </c>
      <c r="X1279" s="17" t="str">
        <f>IF(ISNUMBER(SEARCH("tag",Table3[[#This Row],[Notes]])), "Yes", "No")</f>
        <v>No</v>
      </c>
      <c r="Y1279" s="17" t="str">
        <f>IF(Table3[[#This Row],[Column11]]="yes","tags included","Auto:")</f>
        <v>Auto:</v>
      </c>
      <c r="Z12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Row],[TagOrderMethod]]="Auto:",IF(U1279&gt;0,U1279,IF(COUNTBLANK(L1279:S1279)=8,"",(IF(Table3[[#This Row],[Column11]]&lt;&gt;"no",Table3[[#This Row],[Size]]*(SUM(Table3[[#This Row],[Date 1]:[Date 8]])),"")))),""))),(Table3[[#This Row],[Bundle]])),"")</f>
        <v/>
      </c>
      <c r="AB1279" s="94" t="str">
        <f t="shared" si="20"/>
        <v/>
      </c>
      <c r="AC1279" s="75"/>
      <c r="AD1279" s="42"/>
      <c r="AE1279" s="43"/>
      <c r="AF1279" s="44"/>
      <c r="AG1279" s="134" t="s">
        <v>21</v>
      </c>
      <c r="AH1279" s="134" t="s">
        <v>21</v>
      </c>
      <c r="AI1279" s="134" t="s">
        <v>21</v>
      </c>
      <c r="AJ1279" s="134" t="s">
        <v>21</v>
      </c>
      <c r="AK1279" s="134" t="s">
        <v>5325</v>
      </c>
      <c r="AL1279" s="134" t="s">
        <v>21</v>
      </c>
      <c r="AM1279" s="134" t="b">
        <f>IF(AND(Table3[[#This Row],[Column68]]=TRUE,COUNTBLANK(Table3[[#This Row],[Date 1]:[Date 8]])=8),TRUE,FALSE)</f>
        <v>0</v>
      </c>
      <c r="AN1279" s="134" t="b">
        <f>COUNTIF(Table3[[#This Row],[512]:[51]],"yes")&gt;0</f>
        <v>0</v>
      </c>
      <c r="AO1279" s="45" t="str">
        <f>IF(Table3[[#This Row],[512]]="yes",Table3[[#This Row],[Column1]],"")</f>
        <v/>
      </c>
      <c r="AP1279" s="45" t="str">
        <f>IF(Table3[[#This Row],[250]]="yes",Table3[[#This Row],[Column1.5]],"")</f>
        <v/>
      </c>
      <c r="AQ1279" s="45" t="str">
        <f>IF(Table3[[#This Row],[288]]="yes",Table3[[#This Row],[Column2]],"")</f>
        <v/>
      </c>
      <c r="AR1279" s="45" t="str">
        <f>IF(Table3[[#This Row],[144]]="yes",Table3[[#This Row],[Column3]],"")</f>
        <v/>
      </c>
      <c r="AS1279" s="45" t="str">
        <f>IF(Table3[[#This Row],[26]]="yes",Table3[[#This Row],[Column4]],"")</f>
        <v/>
      </c>
      <c r="AT1279" s="45" t="str">
        <f>IF(Table3[[#This Row],[51]]="yes",Table3[[#This Row],[Column5]],"")</f>
        <v/>
      </c>
      <c r="AU1279" s="29" t="str">
        <f>IF(COUNTBLANK(Table3[[#This Row],[Date 1]:[Date 8]])=7,IF(Table3[[#This Row],[Column9]]&lt;&gt;"",IF(SUM(L1279:S1279)&lt;&gt;0,Table3[[#This Row],[Column9]],""),""),(SUBSTITUTE(TRIM(SUBSTITUTE(AO1279&amp;","&amp;AP1279&amp;","&amp;AQ1279&amp;","&amp;AR1279&amp;","&amp;AS1279&amp;","&amp;AT1279&amp;",",","," "))," ",", ")))</f>
        <v/>
      </c>
      <c r="AV1279" s="35" t="str">
        <f>IF(COUNTBLANK(L1279:AC1279)&lt;&gt;13,IF(Table3[[#This Row],[Comments]]="Please order in multiples of 20. Minimum order of 100.",IF(COUNTBLANK(Table3[[#This Row],[Date 1]:[Order]])=12,"",1),1),IF(OR(F1279="yes",G1279="yes",H1279="yes",I1279="yes",J1279="yes",K1279="yes"="yes"),1,""))</f>
        <v/>
      </c>
    </row>
    <row r="1280" spans="2:48" ht="36" thickBot="1" x14ac:dyDescent="0.4">
      <c r="B1280" s="164">
        <v>3800</v>
      </c>
      <c r="C1280" s="16" t="s">
        <v>3370</v>
      </c>
      <c r="D1280" s="32" t="s">
        <v>612</v>
      </c>
      <c r="E1280" s="118"/>
      <c r="F1280" s="119" t="s">
        <v>21</v>
      </c>
      <c r="G1280" s="30" t="s">
        <v>21</v>
      </c>
      <c r="H1280" s="30" t="s">
        <v>21</v>
      </c>
      <c r="I1280" s="30" t="s">
        <v>21</v>
      </c>
      <c r="J1280" s="30" t="s">
        <v>128</v>
      </c>
      <c r="K1280" s="30" t="s">
        <v>21</v>
      </c>
      <c r="L1280" s="22"/>
      <c r="M1280" s="20"/>
      <c r="N1280" s="20"/>
      <c r="O1280" s="20"/>
      <c r="P1280" s="20"/>
      <c r="Q1280" s="20"/>
      <c r="R1280" s="20"/>
      <c r="S1280" s="120"/>
      <c r="T1280" s="181" t="str">
        <f>Table3[[#This Row],[Column12]]</f>
        <v>Auto:</v>
      </c>
      <c r="U1280" s="25"/>
      <c r="V1280" s="51" t="str">
        <f>IF(Table3[[#This Row],[TagOrderMethod]]="Ratio:","plants per 1 tag",IF(Table3[[#This Row],[TagOrderMethod]]="tags included","",IF(Table3[[#This Row],[TagOrderMethod]]="Qty:","tags",IF(Table3[[#This Row],[TagOrderMethod]]="Auto:",IF(U1280&lt;&gt;"","tags","")))))</f>
        <v/>
      </c>
      <c r="W1280" s="17">
        <v>50</v>
      </c>
      <c r="X1280" s="17" t="str">
        <f>IF(ISNUMBER(SEARCH("tag",Table3[[#This Row],[Notes]])), "Yes", "No")</f>
        <v>No</v>
      </c>
      <c r="Y1280" s="17" t="str">
        <f>IF(Table3[[#This Row],[Column11]]="yes","tags included","Auto:")</f>
        <v>Auto:</v>
      </c>
      <c r="Z12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Row],[TagOrderMethod]]="Auto:",IF(U1280&gt;0,U1280,IF(COUNTBLANK(L1280:S1280)=8,"",(IF(Table3[[#This Row],[Column11]]&lt;&gt;"no",Table3[[#This Row],[Size]]*(SUM(Table3[[#This Row],[Date 1]:[Date 8]])),"")))),""))),(Table3[[#This Row],[Bundle]])),"")</f>
        <v/>
      </c>
      <c r="AB1280" s="94" t="str">
        <f t="shared" si="20"/>
        <v/>
      </c>
      <c r="AC1280" s="75"/>
      <c r="AD1280" s="42"/>
      <c r="AE1280" s="43"/>
      <c r="AF1280" s="44"/>
      <c r="AG1280" s="134" t="s">
        <v>21</v>
      </c>
      <c r="AH1280" s="134" t="s">
        <v>21</v>
      </c>
      <c r="AI1280" s="134" t="s">
        <v>21</v>
      </c>
      <c r="AJ1280" s="134" t="s">
        <v>21</v>
      </c>
      <c r="AK1280" s="134" t="s">
        <v>697</v>
      </c>
      <c r="AL1280" s="134" t="s">
        <v>21</v>
      </c>
      <c r="AM1280" s="134" t="b">
        <f>IF(AND(Table3[[#This Row],[Column68]]=TRUE,COUNTBLANK(Table3[[#This Row],[Date 1]:[Date 8]])=8),TRUE,FALSE)</f>
        <v>0</v>
      </c>
      <c r="AN1280" s="134" t="b">
        <f>COUNTIF(Table3[[#This Row],[512]:[51]],"yes")&gt;0</f>
        <v>0</v>
      </c>
      <c r="AO1280" s="45" t="str">
        <f>IF(Table3[[#This Row],[512]]="yes",Table3[[#This Row],[Column1]],"")</f>
        <v/>
      </c>
      <c r="AP1280" s="45" t="str">
        <f>IF(Table3[[#This Row],[250]]="yes",Table3[[#This Row],[Column1.5]],"")</f>
        <v/>
      </c>
      <c r="AQ1280" s="45" t="str">
        <f>IF(Table3[[#This Row],[288]]="yes",Table3[[#This Row],[Column2]],"")</f>
        <v/>
      </c>
      <c r="AR1280" s="45" t="str">
        <f>IF(Table3[[#This Row],[144]]="yes",Table3[[#This Row],[Column3]],"")</f>
        <v/>
      </c>
      <c r="AS1280" s="45" t="str">
        <f>IF(Table3[[#This Row],[26]]="yes",Table3[[#This Row],[Column4]],"")</f>
        <v/>
      </c>
      <c r="AT1280" s="45" t="str">
        <f>IF(Table3[[#This Row],[51]]="yes",Table3[[#This Row],[Column5]],"")</f>
        <v/>
      </c>
      <c r="AU1280" s="29" t="str">
        <f>IF(COUNTBLANK(Table3[[#This Row],[Date 1]:[Date 8]])=7,IF(Table3[[#This Row],[Column9]]&lt;&gt;"",IF(SUM(L1280:S1280)&lt;&gt;0,Table3[[#This Row],[Column9]],""),""),(SUBSTITUTE(TRIM(SUBSTITUTE(AO1280&amp;","&amp;AP1280&amp;","&amp;AQ1280&amp;","&amp;AR1280&amp;","&amp;AS1280&amp;","&amp;AT1280&amp;",",","," "))," ",", ")))</f>
        <v/>
      </c>
      <c r="AV1280" s="35" t="str">
        <f>IF(COUNTBLANK(L1280:AC1280)&lt;&gt;13,IF(Table3[[#This Row],[Comments]]="Please order in multiples of 20. Minimum order of 100.",IF(COUNTBLANK(Table3[[#This Row],[Date 1]:[Order]])=12,"",1),1),IF(OR(F1280="yes",G1280="yes",H1280="yes",I1280="yes",J1280="yes",K1280="yes"="yes"),1,""))</f>
        <v/>
      </c>
    </row>
    <row r="1281" spans="2:48" ht="36" thickBot="1" x14ac:dyDescent="0.4">
      <c r="B1281" s="164">
        <v>3805</v>
      </c>
      <c r="C1281" s="16" t="s">
        <v>3370</v>
      </c>
      <c r="D1281" s="32" t="s">
        <v>1900</v>
      </c>
      <c r="E1281" s="118"/>
      <c r="F1281" s="119" t="s">
        <v>21</v>
      </c>
      <c r="G1281" s="30" t="s">
        <v>21</v>
      </c>
      <c r="H1281" s="30" t="s">
        <v>21</v>
      </c>
      <c r="I1281" s="30" t="s">
        <v>21</v>
      </c>
      <c r="J1281" s="30" t="s">
        <v>128</v>
      </c>
      <c r="K1281" s="30" t="s">
        <v>21</v>
      </c>
      <c r="L1281" s="22"/>
      <c r="M1281" s="20"/>
      <c r="N1281" s="20"/>
      <c r="O1281" s="20"/>
      <c r="P1281" s="20"/>
      <c r="Q1281" s="20"/>
      <c r="R1281" s="20"/>
      <c r="S1281" s="120"/>
      <c r="T1281" s="181" t="str">
        <f>Table3[[#This Row],[Column12]]</f>
        <v>Auto:</v>
      </c>
      <c r="U1281" s="25"/>
      <c r="V1281" s="51" t="str">
        <f>IF(Table3[[#This Row],[TagOrderMethod]]="Ratio:","plants per 1 tag",IF(Table3[[#This Row],[TagOrderMethod]]="tags included","",IF(Table3[[#This Row],[TagOrderMethod]]="Qty:","tags",IF(Table3[[#This Row],[TagOrderMethod]]="Auto:",IF(U1281&lt;&gt;"","tags","")))))</f>
        <v/>
      </c>
      <c r="W1281" s="17">
        <v>50</v>
      </c>
      <c r="X1281" s="17" t="str">
        <f>IF(ISNUMBER(SEARCH("tag",Table3[[#This Row],[Notes]])), "Yes", "No")</f>
        <v>No</v>
      </c>
      <c r="Y1281" s="17" t="str">
        <f>IF(Table3[[#This Row],[Column11]]="yes","tags included","Auto:")</f>
        <v>Auto:</v>
      </c>
      <c r="Z12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Row],[TagOrderMethod]]="Auto:",IF(U1281&gt;0,U1281,IF(COUNTBLANK(L1281:S1281)=8,"",(IF(Table3[[#This Row],[Column11]]&lt;&gt;"no",Table3[[#This Row],[Size]]*(SUM(Table3[[#This Row],[Date 1]:[Date 8]])),"")))),""))),(Table3[[#This Row],[Bundle]])),"")</f>
        <v/>
      </c>
      <c r="AB1281" s="94" t="str">
        <f t="shared" si="20"/>
        <v/>
      </c>
      <c r="AC1281" s="75"/>
      <c r="AD1281" s="42"/>
      <c r="AE1281" s="43"/>
      <c r="AF1281" s="44"/>
      <c r="AG1281" s="134" t="s">
        <v>21</v>
      </c>
      <c r="AH1281" s="134" t="s">
        <v>21</v>
      </c>
      <c r="AI1281" s="134" t="s">
        <v>21</v>
      </c>
      <c r="AJ1281" s="134" t="s">
        <v>21</v>
      </c>
      <c r="AK1281" s="134" t="s">
        <v>3176</v>
      </c>
      <c r="AL1281" s="134" t="s">
        <v>21</v>
      </c>
      <c r="AM1281" s="134" t="b">
        <f>IF(AND(Table3[[#This Row],[Column68]]=TRUE,COUNTBLANK(Table3[[#This Row],[Date 1]:[Date 8]])=8),TRUE,FALSE)</f>
        <v>0</v>
      </c>
      <c r="AN1281" s="134" t="b">
        <f>COUNTIF(Table3[[#This Row],[512]:[51]],"yes")&gt;0</f>
        <v>0</v>
      </c>
      <c r="AO1281" s="45" t="str">
        <f>IF(Table3[[#This Row],[512]]="yes",Table3[[#This Row],[Column1]],"")</f>
        <v/>
      </c>
      <c r="AP1281" s="45" t="str">
        <f>IF(Table3[[#This Row],[250]]="yes",Table3[[#This Row],[Column1.5]],"")</f>
        <v/>
      </c>
      <c r="AQ1281" s="45" t="str">
        <f>IF(Table3[[#This Row],[288]]="yes",Table3[[#This Row],[Column2]],"")</f>
        <v/>
      </c>
      <c r="AR1281" s="45" t="str">
        <f>IF(Table3[[#This Row],[144]]="yes",Table3[[#This Row],[Column3]],"")</f>
        <v/>
      </c>
      <c r="AS1281" s="45" t="str">
        <f>IF(Table3[[#This Row],[26]]="yes",Table3[[#This Row],[Column4]],"")</f>
        <v/>
      </c>
      <c r="AT1281" s="45" t="str">
        <f>IF(Table3[[#This Row],[51]]="yes",Table3[[#This Row],[Column5]],"")</f>
        <v/>
      </c>
      <c r="AU1281" s="29" t="str">
        <f>IF(COUNTBLANK(Table3[[#This Row],[Date 1]:[Date 8]])=7,IF(Table3[[#This Row],[Column9]]&lt;&gt;"",IF(SUM(L1281:S1281)&lt;&gt;0,Table3[[#This Row],[Column9]],""),""),(SUBSTITUTE(TRIM(SUBSTITUTE(AO1281&amp;","&amp;AP1281&amp;","&amp;AQ1281&amp;","&amp;AR1281&amp;","&amp;AS1281&amp;","&amp;AT1281&amp;",",","," "))," ",", ")))</f>
        <v/>
      </c>
      <c r="AV1281" s="35" t="str">
        <f>IF(COUNTBLANK(L1281:AC1281)&lt;&gt;13,IF(Table3[[#This Row],[Comments]]="Please order in multiples of 20. Minimum order of 100.",IF(COUNTBLANK(Table3[[#This Row],[Date 1]:[Order]])=12,"",1),1),IF(OR(F1281="yes",G1281="yes",H1281="yes",I1281="yes",J1281="yes",K1281="yes"="yes"),1,""))</f>
        <v/>
      </c>
    </row>
    <row r="1282" spans="2:48" ht="36" thickBot="1" x14ac:dyDescent="0.4">
      <c r="B1282" s="164">
        <v>3900</v>
      </c>
      <c r="C1282" s="16" t="s">
        <v>3370</v>
      </c>
      <c r="D1282" s="32" t="s">
        <v>817</v>
      </c>
      <c r="E1282" s="118"/>
      <c r="F1282" s="119" t="s">
        <v>21</v>
      </c>
      <c r="G1282" s="30" t="s">
        <v>21</v>
      </c>
      <c r="H1282" s="30" t="s">
        <v>21</v>
      </c>
      <c r="I1282" s="30" t="s">
        <v>21</v>
      </c>
      <c r="J1282" s="30" t="s">
        <v>21</v>
      </c>
      <c r="K1282" s="30" t="s">
        <v>128</v>
      </c>
      <c r="L1282" s="22"/>
      <c r="M1282" s="20"/>
      <c r="N1282" s="20"/>
      <c r="O1282" s="20"/>
      <c r="P1282" s="20"/>
      <c r="Q1282" s="20"/>
      <c r="R1282" s="20"/>
      <c r="S1282" s="120"/>
      <c r="T1282" s="181" t="str">
        <f>Table3[[#This Row],[Column12]]</f>
        <v>Auto:</v>
      </c>
      <c r="U1282" s="25"/>
      <c r="V1282" s="51" t="str">
        <f>IF(Table3[[#This Row],[TagOrderMethod]]="Ratio:","plants per 1 tag",IF(Table3[[#This Row],[TagOrderMethod]]="tags included","",IF(Table3[[#This Row],[TagOrderMethod]]="Qty:","tags",IF(Table3[[#This Row],[TagOrderMethod]]="Auto:",IF(U1282&lt;&gt;"","tags","")))))</f>
        <v/>
      </c>
      <c r="W1282" s="17">
        <v>50</v>
      </c>
      <c r="X1282" s="17" t="str">
        <f>IF(ISNUMBER(SEARCH("tag",Table3[[#This Row],[Notes]])), "Yes", "No")</f>
        <v>No</v>
      </c>
      <c r="Y1282" s="17" t="str">
        <f>IF(Table3[[#This Row],[Column11]]="yes","tags included","Auto:")</f>
        <v>Auto:</v>
      </c>
      <c r="Z12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Row],[TagOrderMethod]]="Auto:",IF(U1282&gt;0,U1282,IF(COUNTBLANK(L1282:S1282)=8,"",(IF(Table3[[#This Row],[Column11]]&lt;&gt;"no",Table3[[#This Row],[Size]]*(SUM(Table3[[#This Row],[Date 1]:[Date 8]])),"")))),""))),(Table3[[#This Row],[Bundle]])),"")</f>
        <v/>
      </c>
      <c r="AB1282" s="94" t="str">
        <f t="shared" si="20"/>
        <v/>
      </c>
      <c r="AC1282" s="75"/>
      <c r="AD1282" s="42"/>
      <c r="AE1282" s="43"/>
      <c r="AF1282" s="44"/>
      <c r="AG1282" s="134" t="s">
        <v>21</v>
      </c>
      <c r="AH1282" s="134" t="s">
        <v>21</v>
      </c>
      <c r="AI1282" s="134" t="s">
        <v>21</v>
      </c>
      <c r="AJ1282" s="134" t="s">
        <v>21</v>
      </c>
      <c r="AK1282" s="134" t="s">
        <v>21</v>
      </c>
      <c r="AL1282" s="134" t="s">
        <v>237</v>
      </c>
      <c r="AM1282" s="134" t="b">
        <f>IF(AND(Table3[[#This Row],[Column68]]=TRUE,COUNTBLANK(Table3[[#This Row],[Date 1]:[Date 8]])=8),TRUE,FALSE)</f>
        <v>0</v>
      </c>
      <c r="AN1282" s="134" t="b">
        <f>COUNTIF(Table3[[#This Row],[512]:[51]],"yes")&gt;0</f>
        <v>0</v>
      </c>
      <c r="AO1282" s="45" t="str">
        <f>IF(Table3[[#This Row],[512]]="yes",Table3[[#This Row],[Column1]],"")</f>
        <v/>
      </c>
      <c r="AP1282" s="45" t="str">
        <f>IF(Table3[[#This Row],[250]]="yes",Table3[[#This Row],[Column1.5]],"")</f>
        <v/>
      </c>
      <c r="AQ1282" s="45" t="str">
        <f>IF(Table3[[#This Row],[288]]="yes",Table3[[#This Row],[Column2]],"")</f>
        <v/>
      </c>
      <c r="AR1282" s="45" t="str">
        <f>IF(Table3[[#This Row],[144]]="yes",Table3[[#This Row],[Column3]],"")</f>
        <v/>
      </c>
      <c r="AS1282" s="45" t="str">
        <f>IF(Table3[[#This Row],[26]]="yes",Table3[[#This Row],[Column4]],"")</f>
        <v/>
      </c>
      <c r="AT1282" s="45" t="str">
        <f>IF(Table3[[#This Row],[51]]="yes",Table3[[#This Row],[Column5]],"")</f>
        <v/>
      </c>
      <c r="AU1282" s="29" t="str">
        <f>IF(COUNTBLANK(Table3[[#This Row],[Date 1]:[Date 8]])=7,IF(Table3[[#This Row],[Column9]]&lt;&gt;"",IF(SUM(L1282:S1282)&lt;&gt;0,Table3[[#This Row],[Column9]],""),""),(SUBSTITUTE(TRIM(SUBSTITUTE(AO1282&amp;","&amp;AP1282&amp;","&amp;AQ1282&amp;","&amp;AR1282&amp;","&amp;AS1282&amp;","&amp;AT1282&amp;",",","," "))," ",", ")))</f>
        <v/>
      </c>
      <c r="AV1282" s="35" t="str">
        <f>IF(COUNTBLANK(L1282:AC1282)&lt;&gt;13,IF(Table3[[#This Row],[Comments]]="Please order in multiples of 20. Minimum order of 100.",IF(COUNTBLANK(Table3[[#This Row],[Date 1]:[Order]])=12,"",1),1),IF(OR(F1282="yes",G1282="yes",H1282="yes",I1282="yes",J1282="yes",K1282="yes"="yes"),1,""))</f>
        <v/>
      </c>
    </row>
    <row r="1283" spans="2:48" ht="36" thickBot="1" x14ac:dyDescent="0.4">
      <c r="B1283" s="164">
        <v>3905</v>
      </c>
      <c r="C1283" s="16" t="s">
        <v>3370</v>
      </c>
      <c r="D1283" s="32" t="s">
        <v>1408</v>
      </c>
      <c r="E1283" s="118"/>
      <c r="F1283" s="119" t="s">
        <v>21</v>
      </c>
      <c r="G1283" s="30" t="s">
        <v>21</v>
      </c>
      <c r="H1283" s="30" t="s">
        <v>21</v>
      </c>
      <c r="I1283" s="30" t="s">
        <v>21</v>
      </c>
      <c r="J1283" s="30" t="s">
        <v>21</v>
      </c>
      <c r="K1283" s="30" t="s">
        <v>128</v>
      </c>
      <c r="L1283" s="22"/>
      <c r="M1283" s="20"/>
      <c r="N1283" s="20"/>
      <c r="O1283" s="20"/>
      <c r="P1283" s="20"/>
      <c r="Q1283" s="20"/>
      <c r="R1283" s="20"/>
      <c r="S1283" s="120"/>
      <c r="T1283" s="181" t="str">
        <f>Table3[[#This Row],[Column12]]</f>
        <v>Auto:</v>
      </c>
      <c r="U1283" s="25"/>
      <c r="V1283" s="51" t="str">
        <f>IF(Table3[[#This Row],[TagOrderMethod]]="Ratio:","plants per 1 tag",IF(Table3[[#This Row],[TagOrderMethod]]="tags included","",IF(Table3[[#This Row],[TagOrderMethod]]="Qty:","tags",IF(Table3[[#This Row],[TagOrderMethod]]="Auto:",IF(U1283&lt;&gt;"","tags","")))))</f>
        <v/>
      </c>
      <c r="W1283" s="17">
        <v>50</v>
      </c>
      <c r="X1283" s="17" t="str">
        <f>IF(ISNUMBER(SEARCH("tag",Table3[[#This Row],[Notes]])), "Yes", "No")</f>
        <v>No</v>
      </c>
      <c r="Y1283" s="17" t="str">
        <f>IF(Table3[[#This Row],[Column11]]="yes","tags included","Auto:")</f>
        <v>Auto:</v>
      </c>
      <c r="Z12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Row],[TagOrderMethod]]="Auto:",IF(U1283&gt;0,U1283,IF(COUNTBLANK(L1283:S1283)=8,"",(IF(Table3[[#This Row],[Column11]]&lt;&gt;"no",Table3[[#This Row],[Size]]*(SUM(Table3[[#This Row],[Date 1]:[Date 8]])),"")))),""))),(Table3[[#This Row],[Bundle]])),"")</f>
        <v/>
      </c>
      <c r="AB1283" s="94" t="str">
        <f t="shared" ref="AB1283:AB1346" si="21">IF(SUM(L1283:S1283)&gt;0,SUM(L1283:S1283) &amp;" units","")</f>
        <v/>
      </c>
      <c r="AC1283" s="75"/>
      <c r="AD1283" s="42"/>
      <c r="AE1283" s="43"/>
      <c r="AF1283" s="44"/>
      <c r="AG1283" s="134" t="s">
        <v>21</v>
      </c>
      <c r="AH1283" s="134" t="s">
        <v>21</v>
      </c>
      <c r="AI1283" s="134" t="s">
        <v>21</v>
      </c>
      <c r="AJ1283" s="134" t="s">
        <v>21</v>
      </c>
      <c r="AK1283" s="134" t="s">
        <v>21</v>
      </c>
      <c r="AL1283" s="134" t="s">
        <v>236</v>
      </c>
      <c r="AM1283" s="134" t="b">
        <f>IF(AND(Table3[[#This Row],[Column68]]=TRUE,COUNTBLANK(Table3[[#This Row],[Date 1]:[Date 8]])=8),TRUE,FALSE)</f>
        <v>0</v>
      </c>
      <c r="AN1283" s="134" t="b">
        <f>COUNTIF(Table3[[#This Row],[512]:[51]],"yes")&gt;0</f>
        <v>0</v>
      </c>
      <c r="AO1283" s="45" t="str">
        <f>IF(Table3[[#This Row],[512]]="yes",Table3[[#This Row],[Column1]],"")</f>
        <v/>
      </c>
      <c r="AP1283" s="45" t="str">
        <f>IF(Table3[[#This Row],[250]]="yes",Table3[[#This Row],[Column1.5]],"")</f>
        <v/>
      </c>
      <c r="AQ1283" s="45" t="str">
        <f>IF(Table3[[#This Row],[288]]="yes",Table3[[#This Row],[Column2]],"")</f>
        <v/>
      </c>
      <c r="AR1283" s="45" t="str">
        <f>IF(Table3[[#This Row],[144]]="yes",Table3[[#This Row],[Column3]],"")</f>
        <v/>
      </c>
      <c r="AS1283" s="45" t="str">
        <f>IF(Table3[[#This Row],[26]]="yes",Table3[[#This Row],[Column4]],"")</f>
        <v/>
      </c>
      <c r="AT1283" s="45" t="str">
        <f>IF(Table3[[#This Row],[51]]="yes",Table3[[#This Row],[Column5]],"")</f>
        <v/>
      </c>
      <c r="AU1283" s="29" t="str">
        <f>IF(COUNTBLANK(Table3[[#This Row],[Date 1]:[Date 8]])=7,IF(Table3[[#This Row],[Column9]]&lt;&gt;"",IF(SUM(L1283:S1283)&lt;&gt;0,Table3[[#This Row],[Column9]],""),""),(SUBSTITUTE(TRIM(SUBSTITUTE(AO1283&amp;","&amp;AP1283&amp;","&amp;AQ1283&amp;","&amp;AR1283&amp;","&amp;AS1283&amp;","&amp;AT1283&amp;",",","," "))," ",", ")))</f>
        <v/>
      </c>
      <c r="AV1283" s="35" t="str">
        <f>IF(COUNTBLANK(L1283:AC1283)&lt;&gt;13,IF(Table3[[#This Row],[Comments]]="Please order in multiples of 20. Minimum order of 100.",IF(COUNTBLANK(Table3[[#This Row],[Date 1]:[Order]])=12,"",1),1),IF(OR(F1283="yes",G1283="yes",H1283="yes",I1283="yes",J1283="yes",K1283="yes"="yes"),1,""))</f>
        <v/>
      </c>
    </row>
    <row r="1284" spans="2:48" ht="36" thickBot="1" x14ac:dyDescent="0.4">
      <c r="B1284" s="164">
        <v>3910</v>
      </c>
      <c r="C1284" s="16" t="s">
        <v>3370</v>
      </c>
      <c r="D1284" s="32" t="s">
        <v>1409</v>
      </c>
      <c r="E1284" s="118"/>
      <c r="F1284" s="119" t="s">
        <v>21</v>
      </c>
      <c r="G1284" s="30" t="s">
        <v>21</v>
      </c>
      <c r="H1284" s="30" t="s">
        <v>21</v>
      </c>
      <c r="I1284" s="30" t="s">
        <v>21</v>
      </c>
      <c r="J1284" s="30" t="s">
        <v>21</v>
      </c>
      <c r="K1284" s="30" t="s">
        <v>128</v>
      </c>
      <c r="L1284" s="22"/>
      <c r="M1284" s="20"/>
      <c r="N1284" s="20"/>
      <c r="O1284" s="20"/>
      <c r="P1284" s="20"/>
      <c r="Q1284" s="20"/>
      <c r="R1284" s="20"/>
      <c r="S1284" s="120"/>
      <c r="T1284" s="181" t="str">
        <f>Table3[[#This Row],[Column12]]</f>
        <v>Auto:</v>
      </c>
      <c r="U1284" s="25"/>
      <c r="V1284" s="51" t="str">
        <f>IF(Table3[[#This Row],[TagOrderMethod]]="Ratio:","plants per 1 tag",IF(Table3[[#This Row],[TagOrderMethod]]="tags included","",IF(Table3[[#This Row],[TagOrderMethod]]="Qty:","tags",IF(Table3[[#This Row],[TagOrderMethod]]="Auto:",IF(U1284&lt;&gt;"","tags","")))))</f>
        <v/>
      </c>
      <c r="W1284" s="17">
        <v>50</v>
      </c>
      <c r="X1284" s="17" t="str">
        <f>IF(ISNUMBER(SEARCH("tag",Table3[[#This Row],[Notes]])), "Yes", "No")</f>
        <v>No</v>
      </c>
      <c r="Y1284" s="17" t="str">
        <f>IF(Table3[[#This Row],[Column11]]="yes","tags included","Auto:")</f>
        <v>Auto:</v>
      </c>
      <c r="Z12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Row],[TagOrderMethod]]="Auto:",IF(U1284&gt;0,U1284,IF(COUNTBLANK(L1284:S1284)=8,"",(IF(Table3[[#This Row],[Column11]]&lt;&gt;"no",Table3[[#This Row],[Size]]*(SUM(Table3[[#This Row],[Date 1]:[Date 8]])),"")))),""))),(Table3[[#This Row],[Bundle]])),"")</f>
        <v/>
      </c>
      <c r="AB1284" s="94" t="str">
        <f t="shared" si="21"/>
        <v/>
      </c>
      <c r="AC1284" s="75"/>
      <c r="AD1284" s="42"/>
      <c r="AE1284" s="43"/>
      <c r="AF1284" s="44"/>
      <c r="AG1284" s="134" t="s">
        <v>21</v>
      </c>
      <c r="AH1284" s="134" t="s">
        <v>21</v>
      </c>
      <c r="AI1284" s="134" t="s">
        <v>21</v>
      </c>
      <c r="AJ1284" s="134" t="s">
        <v>21</v>
      </c>
      <c r="AK1284" s="134" t="s">
        <v>21</v>
      </c>
      <c r="AL1284" s="134" t="s">
        <v>235</v>
      </c>
      <c r="AM1284" s="134" t="b">
        <f>IF(AND(Table3[[#This Row],[Column68]]=TRUE,COUNTBLANK(Table3[[#This Row],[Date 1]:[Date 8]])=8),TRUE,FALSE)</f>
        <v>0</v>
      </c>
      <c r="AN1284" s="134" t="b">
        <f>COUNTIF(Table3[[#This Row],[512]:[51]],"yes")&gt;0</f>
        <v>0</v>
      </c>
      <c r="AO1284" s="45" t="str">
        <f>IF(Table3[[#This Row],[512]]="yes",Table3[[#This Row],[Column1]],"")</f>
        <v/>
      </c>
      <c r="AP1284" s="45" t="str">
        <f>IF(Table3[[#This Row],[250]]="yes",Table3[[#This Row],[Column1.5]],"")</f>
        <v/>
      </c>
      <c r="AQ1284" s="45" t="str">
        <f>IF(Table3[[#This Row],[288]]="yes",Table3[[#This Row],[Column2]],"")</f>
        <v/>
      </c>
      <c r="AR1284" s="45" t="str">
        <f>IF(Table3[[#This Row],[144]]="yes",Table3[[#This Row],[Column3]],"")</f>
        <v/>
      </c>
      <c r="AS1284" s="45" t="str">
        <f>IF(Table3[[#This Row],[26]]="yes",Table3[[#This Row],[Column4]],"")</f>
        <v/>
      </c>
      <c r="AT1284" s="45" t="str">
        <f>IF(Table3[[#This Row],[51]]="yes",Table3[[#This Row],[Column5]],"")</f>
        <v/>
      </c>
      <c r="AU1284" s="29" t="str">
        <f>IF(COUNTBLANK(Table3[[#This Row],[Date 1]:[Date 8]])=7,IF(Table3[[#This Row],[Column9]]&lt;&gt;"",IF(SUM(L1284:S1284)&lt;&gt;0,Table3[[#This Row],[Column9]],""),""),(SUBSTITUTE(TRIM(SUBSTITUTE(AO1284&amp;","&amp;AP1284&amp;","&amp;AQ1284&amp;","&amp;AR1284&amp;","&amp;AS1284&amp;","&amp;AT1284&amp;",",","," "))," ",", ")))</f>
        <v/>
      </c>
      <c r="AV1284" s="35" t="str">
        <f>IF(COUNTBLANK(L1284:AC1284)&lt;&gt;13,IF(Table3[[#This Row],[Comments]]="Please order in multiples of 20. Minimum order of 100.",IF(COUNTBLANK(Table3[[#This Row],[Date 1]:[Order]])=12,"",1),1),IF(OR(F1284="yes",G1284="yes",H1284="yes",I1284="yes",J1284="yes",K1284="yes"="yes"),1,""))</f>
        <v/>
      </c>
    </row>
    <row r="1285" spans="2:48" ht="36" thickBot="1" x14ac:dyDescent="0.4">
      <c r="B1285" s="164">
        <v>3915</v>
      </c>
      <c r="C1285" s="16" t="s">
        <v>3370</v>
      </c>
      <c r="D1285" s="32" t="s">
        <v>3486</v>
      </c>
      <c r="E1285" s="118"/>
      <c r="F1285" s="119" t="s">
        <v>21</v>
      </c>
      <c r="G1285" s="30" t="s">
        <v>21</v>
      </c>
      <c r="H1285" s="30" t="s">
        <v>21</v>
      </c>
      <c r="I1285" s="30" t="s">
        <v>21</v>
      </c>
      <c r="J1285" s="30" t="s">
        <v>21</v>
      </c>
      <c r="K1285" s="30" t="s">
        <v>128</v>
      </c>
      <c r="L1285" s="22"/>
      <c r="M1285" s="20"/>
      <c r="N1285" s="20"/>
      <c r="O1285" s="20"/>
      <c r="P1285" s="20"/>
      <c r="Q1285" s="20"/>
      <c r="R1285" s="20"/>
      <c r="S1285" s="120"/>
      <c r="T1285" s="181" t="str">
        <f>Table3[[#This Row],[Column12]]</f>
        <v>Auto:</v>
      </c>
      <c r="U1285" s="25"/>
      <c r="V1285" s="51" t="str">
        <f>IF(Table3[[#This Row],[TagOrderMethod]]="Ratio:","plants per 1 tag",IF(Table3[[#This Row],[TagOrderMethod]]="tags included","",IF(Table3[[#This Row],[TagOrderMethod]]="Qty:","tags",IF(Table3[[#This Row],[TagOrderMethod]]="Auto:",IF(U1285&lt;&gt;"","tags","")))))</f>
        <v/>
      </c>
      <c r="W1285" s="17">
        <v>50</v>
      </c>
      <c r="X1285" s="17" t="str">
        <f>IF(ISNUMBER(SEARCH("tag",Table3[[#This Row],[Notes]])), "Yes", "No")</f>
        <v>No</v>
      </c>
      <c r="Y1285" s="17" t="str">
        <f>IF(Table3[[#This Row],[Column11]]="yes","tags included","Auto:")</f>
        <v>Auto:</v>
      </c>
      <c r="Z12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Row],[TagOrderMethod]]="Auto:",IF(U1285&gt;0,U1285,IF(COUNTBLANK(L1285:S1285)=8,"",(IF(Table3[[#This Row],[Column11]]&lt;&gt;"no",Table3[[#This Row],[Size]]*(SUM(Table3[[#This Row],[Date 1]:[Date 8]])),"")))),""))),(Table3[[#This Row],[Bundle]])),"")</f>
        <v/>
      </c>
      <c r="AB1285" s="94" t="str">
        <f t="shared" si="21"/>
        <v/>
      </c>
      <c r="AC1285" s="75"/>
      <c r="AD1285" s="42"/>
      <c r="AE1285" s="43"/>
      <c r="AF1285" s="44"/>
      <c r="AG1285" s="134" t="s">
        <v>21</v>
      </c>
      <c r="AH1285" s="134" t="s">
        <v>21</v>
      </c>
      <c r="AI1285" s="134" t="s">
        <v>21</v>
      </c>
      <c r="AJ1285" s="134" t="s">
        <v>21</v>
      </c>
      <c r="AK1285" s="134" t="s">
        <v>21</v>
      </c>
      <c r="AL1285" s="134" t="s">
        <v>234</v>
      </c>
      <c r="AM1285" s="134" t="b">
        <f>IF(AND(Table3[[#This Row],[Column68]]=TRUE,COUNTBLANK(Table3[[#This Row],[Date 1]:[Date 8]])=8),TRUE,FALSE)</f>
        <v>0</v>
      </c>
      <c r="AN1285" s="134" t="b">
        <f>COUNTIF(Table3[[#This Row],[512]:[51]],"yes")&gt;0</f>
        <v>0</v>
      </c>
      <c r="AO1285" s="45" t="str">
        <f>IF(Table3[[#This Row],[512]]="yes",Table3[[#This Row],[Column1]],"")</f>
        <v/>
      </c>
      <c r="AP1285" s="45" t="str">
        <f>IF(Table3[[#This Row],[250]]="yes",Table3[[#This Row],[Column1.5]],"")</f>
        <v/>
      </c>
      <c r="AQ1285" s="45" t="str">
        <f>IF(Table3[[#This Row],[288]]="yes",Table3[[#This Row],[Column2]],"")</f>
        <v/>
      </c>
      <c r="AR1285" s="45" t="str">
        <f>IF(Table3[[#This Row],[144]]="yes",Table3[[#This Row],[Column3]],"")</f>
        <v/>
      </c>
      <c r="AS1285" s="45" t="str">
        <f>IF(Table3[[#This Row],[26]]="yes",Table3[[#This Row],[Column4]],"")</f>
        <v/>
      </c>
      <c r="AT1285" s="45" t="str">
        <f>IF(Table3[[#This Row],[51]]="yes",Table3[[#This Row],[Column5]],"")</f>
        <v/>
      </c>
      <c r="AU1285" s="29" t="str">
        <f>IF(COUNTBLANK(Table3[[#This Row],[Date 1]:[Date 8]])=7,IF(Table3[[#This Row],[Column9]]&lt;&gt;"",IF(SUM(L1285:S1285)&lt;&gt;0,Table3[[#This Row],[Column9]],""),""),(SUBSTITUTE(TRIM(SUBSTITUTE(AO1285&amp;","&amp;AP1285&amp;","&amp;AQ1285&amp;","&amp;AR1285&amp;","&amp;AS1285&amp;","&amp;AT1285&amp;",",","," "))," ",", ")))</f>
        <v/>
      </c>
      <c r="AV1285" s="35" t="str">
        <f>IF(COUNTBLANK(L1285:AC1285)&lt;&gt;13,IF(Table3[[#This Row],[Comments]]="Please order in multiples of 20. Minimum order of 100.",IF(COUNTBLANK(Table3[[#This Row],[Date 1]:[Order]])=12,"",1),1),IF(OR(F1285="yes",G1285="yes",H1285="yes",I1285="yes",J1285="yes",K1285="yes"="yes"),1,""))</f>
        <v/>
      </c>
    </row>
    <row r="1286" spans="2:48" ht="36" thickBot="1" x14ac:dyDescent="0.4">
      <c r="B1286" s="164">
        <v>3920</v>
      </c>
      <c r="C1286" s="16" t="s">
        <v>3370</v>
      </c>
      <c r="D1286" s="32" t="s">
        <v>818</v>
      </c>
      <c r="E1286" s="118"/>
      <c r="F1286" s="119" t="s">
        <v>21</v>
      </c>
      <c r="G1286" s="30" t="s">
        <v>21</v>
      </c>
      <c r="H1286" s="30" t="s">
        <v>21</v>
      </c>
      <c r="I1286" s="30" t="s">
        <v>21</v>
      </c>
      <c r="J1286" s="30" t="s">
        <v>21</v>
      </c>
      <c r="K1286" s="30" t="s">
        <v>128</v>
      </c>
      <c r="L1286" s="22"/>
      <c r="M1286" s="20"/>
      <c r="N1286" s="20"/>
      <c r="O1286" s="20"/>
      <c r="P1286" s="20"/>
      <c r="Q1286" s="20"/>
      <c r="R1286" s="20"/>
      <c r="S1286" s="120"/>
      <c r="T1286" s="181" t="str">
        <f>Table3[[#This Row],[Column12]]</f>
        <v>Auto:</v>
      </c>
      <c r="U1286" s="25"/>
      <c r="V1286" s="51" t="str">
        <f>IF(Table3[[#This Row],[TagOrderMethod]]="Ratio:","plants per 1 tag",IF(Table3[[#This Row],[TagOrderMethod]]="tags included","",IF(Table3[[#This Row],[TagOrderMethod]]="Qty:","tags",IF(Table3[[#This Row],[TagOrderMethod]]="Auto:",IF(U1286&lt;&gt;"","tags","")))))</f>
        <v/>
      </c>
      <c r="W1286" s="17">
        <v>50</v>
      </c>
      <c r="X1286" s="17" t="str">
        <f>IF(ISNUMBER(SEARCH("tag",Table3[[#This Row],[Notes]])), "Yes", "No")</f>
        <v>No</v>
      </c>
      <c r="Y1286" s="17" t="str">
        <f>IF(Table3[[#This Row],[Column11]]="yes","tags included","Auto:")</f>
        <v>Auto:</v>
      </c>
      <c r="Z12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Row],[TagOrderMethod]]="Auto:",IF(U1286&gt;0,U1286,IF(COUNTBLANK(L1286:S1286)=8,"",(IF(Table3[[#This Row],[Column11]]&lt;&gt;"no",Table3[[#This Row],[Size]]*(SUM(Table3[[#This Row],[Date 1]:[Date 8]])),"")))),""))),(Table3[[#This Row],[Bundle]])),"")</f>
        <v/>
      </c>
      <c r="AB1286" s="94" t="str">
        <f t="shared" si="21"/>
        <v/>
      </c>
      <c r="AC1286" s="75"/>
      <c r="AD1286" s="42"/>
      <c r="AE1286" s="43"/>
      <c r="AF1286" s="44"/>
      <c r="AG1286" s="134" t="s">
        <v>21</v>
      </c>
      <c r="AH1286" s="134" t="s">
        <v>21</v>
      </c>
      <c r="AI1286" s="134" t="s">
        <v>21</v>
      </c>
      <c r="AJ1286" s="134" t="s">
        <v>21</v>
      </c>
      <c r="AK1286" s="134" t="s">
        <v>21</v>
      </c>
      <c r="AL1286" s="134" t="s">
        <v>233</v>
      </c>
      <c r="AM1286" s="134" t="b">
        <f>IF(AND(Table3[[#This Row],[Column68]]=TRUE,COUNTBLANK(Table3[[#This Row],[Date 1]:[Date 8]])=8),TRUE,FALSE)</f>
        <v>0</v>
      </c>
      <c r="AN1286" s="134" t="b">
        <f>COUNTIF(Table3[[#This Row],[512]:[51]],"yes")&gt;0</f>
        <v>0</v>
      </c>
      <c r="AO1286" s="45" t="str">
        <f>IF(Table3[[#This Row],[512]]="yes",Table3[[#This Row],[Column1]],"")</f>
        <v/>
      </c>
      <c r="AP1286" s="45" t="str">
        <f>IF(Table3[[#This Row],[250]]="yes",Table3[[#This Row],[Column1.5]],"")</f>
        <v/>
      </c>
      <c r="AQ1286" s="45" t="str">
        <f>IF(Table3[[#This Row],[288]]="yes",Table3[[#This Row],[Column2]],"")</f>
        <v/>
      </c>
      <c r="AR1286" s="45" t="str">
        <f>IF(Table3[[#This Row],[144]]="yes",Table3[[#This Row],[Column3]],"")</f>
        <v/>
      </c>
      <c r="AS1286" s="45" t="str">
        <f>IF(Table3[[#This Row],[26]]="yes",Table3[[#This Row],[Column4]],"")</f>
        <v/>
      </c>
      <c r="AT1286" s="45" t="str">
        <f>IF(Table3[[#This Row],[51]]="yes",Table3[[#This Row],[Column5]],"")</f>
        <v/>
      </c>
      <c r="AU1286" s="29" t="str">
        <f>IF(COUNTBLANK(Table3[[#This Row],[Date 1]:[Date 8]])=7,IF(Table3[[#This Row],[Column9]]&lt;&gt;"",IF(SUM(L1286:S1286)&lt;&gt;0,Table3[[#This Row],[Column9]],""),""),(SUBSTITUTE(TRIM(SUBSTITUTE(AO1286&amp;","&amp;AP1286&amp;","&amp;AQ1286&amp;","&amp;AR1286&amp;","&amp;AS1286&amp;","&amp;AT1286&amp;",",","," "))," ",", ")))</f>
        <v/>
      </c>
      <c r="AV1286" s="35" t="str">
        <f>IF(COUNTBLANK(L1286:AC1286)&lt;&gt;13,IF(Table3[[#This Row],[Comments]]="Please order in multiples of 20. Minimum order of 100.",IF(COUNTBLANK(Table3[[#This Row],[Date 1]:[Order]])=12,"",1),1),IF(OR(F1286="yes",G1286="yes",H1286="yes",I1286="yes",J1286="yes",K1286="yes"="yes"),1,""))</f>
        <v/>
      </c>
    </row>
    <row r="1287" spans="2:48" ht="36" thickBot="1" x14ac:dyDescent="0.4">
      <c r="B1287" s="164">
        <v>3925</v>
      </c>
      <c r="C1287" s="16" t="s">
        <v>3370</v>
      </c>
      <c r="D1287" s="32" t="s">
        <v>819</v>
      </c>
      <c r="E1287" s="118"/>
      <c r="F1287" s="119" t="s">
        <v>21</v>
      </c>
      <c r="G1287" s="30" t="s">
        <v>21</v>
      </c>
      <c r="H1287" s="30" t="s">
        <v>21</v>
      </c>
      <c r="I1287" s="30" t="s">
        <v>21</v>
      </c>
      <c r="J1287" s="30" t="s">
        <v>21</v>
      </c>
      <c r="K1287" s="30" t="s">
        <v>128</v>
      </c>
      <c r="L1287" s="22"/>
      <c r="M1287" s="20"/>
      <c r="N1287" s="20"/>
      <c r="O1287" s="20"/>
      <c r="P1287" s="20"/>
      <c r="Q1287" s="20"/>
      <c r="R1287" s="20"/>
      <c r="S1287" s="120"/>
      <c r="T1287" s="181" t="str">
        <f>Table3[[#This Row],[Column12]]</f>
        <v>Auto:</v>
      </c>
      <c r="U1287" s="25"/>
      <c r="V1287" s="51" t="str">
        <f>IF(Table3[[#This Row],[TagOrderMethod]]="Ratio:","plants per 1 tag",IF(Table3[[#This Row],[TagOrderMethod]]="tags included","",IF(Table3[[#This Row],[TagOrderMethod]]="Qty:","tags",IF(Table3[[#This Row],[TagOrderMethod]]="Auto:",IF(U1287&lt;&gt;"","tags","")))))</f>
        <v/>
      </c>
      <c r="W1287" s="17">
        <v>50</v>
      </c>
      <c r="X1287" s="17" t="str">
        <f>IF(ISNUMBER(SEARCH("tag",Table3[[#This Row],[Notes]])), "Yes", "No")</f>
        <v>No</v>
      </c>
      <c r="Y1287" s="17" t="str">
        <f>IF(Table3[[#This Row],[Column11]]="yes","tags included","Auto:")</f>
        <v>Auto:</v>
      </c>
      <c r="Z12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Row],[TagOrderMethod]]="Auto:",IF(U1287&gt;0,U1287,IF(COUNTBLANK(L1287:S1287)=8,"",(IF(Table3[[#This Row],[Column11]]&lt;&gt;"no",Table3[[#This Row],[Size]]*(SUM(Table3[[#This Row],[Date 1]:[Date 8]])),"")))),""))),(Table3[[#This Row],[Bundle]])),"")</f>
        <v/>
      </c>
      <c r="AB1287" s="94" t="str">
        <f t="shared" si="21"/>
        <v/>
      </c>
      <c r="AC1287" s="75"/>
      <c r="AD1287" s="42"/>
      <c r="AE1287" s="43"/>
      <c r="AF1287" s="44"/>
      <c r="AG1287" s="134" t="s">
        <v>21</v>
      </c>
      <c r="AH1287" s="134" t="s">
        <v>21</v>
      </c>
      <c r="AI1287" s="134" t="s">
        <v>21</v>
      </c>
      <c r="AJ1287" s="134" t="s">
        <v>21</v>
      </c>
      <c r="AK1287" s="134" t="s">
        <v>21</v>
      </c>
      <c r="AL1287" s="134" t="s">
        <v>232</v>
      </c>
      <c r="AM1287" s="134" t="b">
        <f>IF(AND(Table3[[#This Row],[Column68]]=TRUE,COUNTBLANK(Table3[[#This Row],[Date 1]:[Date 8]])=8),TRUE,FALSE)</f>
        <v>0</v>
      </c>
      <c r="AN1287" s="134" t="b">
        <f>COUNTIF(Table3[[#This Row],[512]:[51]],"yes")&gt;0</f>
        <v>0</v>
      </c>
      <c r="AO1287" s="45" t="str">
        <f>IF(Table3[[#This Row],[512]]="yes",Table3[[#This Row],[Column1]],"")</f>
        <v/>
      </c>
      <c r="AP1287" s="45" t="str">
        <f>IF(Table3[[#This Row],[250]]="yes",Table3[[#This Row],[Column1.5]],"")</f>
        <v/>
      </c>
      <c r="AQ1287" s="45" t="str">
        <f>IF(Table3[[#This Row],[288]]="yes",Table3[[#This Row],[Column2]],"")</f>
        <v/>
      </c>
      <c r="AR1287" s="45" t="str">
        <f>IF(Table3[[#This Row],[144]]="yes",Table3[[#This Row],[Column3]],"")</f>
        <v/>
      </c>
      <c r="AS1287" s="45" t="str">
        <f>IF(Table3[[#This Row],[26]]="yes",Table3[[#This Row],[Column4]],"")</f>
        <v/>
      </c>
      <c r="AT1287" s="45" t="str">
        <f>IF(Table3[[#This Row],[51]]="yes",Table3[[#This Row],[Column5]],"")</f>
        <v/>
      </c>
      <c r="AU1287" s="29" t="str">
        <f>IF(COUNTBLANK(Table3[[#This Row],[Date 1]:[Date 8]])=7,IF(Table3[[#This Row],[Column9]]&lt;&gt;"",IF(SUM(L1287:S1287)&lt;&gt;0,Table3[[#This Row],[Column9]],""),""),(SUBSTITUTE(TRIM(SUBSTITUTE(AO1287&amp;","&amp;AP1287&amp;","&amp;AQ1287&amp;","&amp;AR1287&amp;","&amp;AS1287&amp;","&amp;AT1287&amp;",",","," "))," ",", ")))</f>
        <v/>
      </c>
      <c r="AV1287" s="35" t="str">
        <f>IF(COUNTBLANK(L1287:AC1287)&lt;&gt;13,IF(Table3[[#This Row],[Comments]]="Please order in multiples of 20. Minimum order of 100.",IF(COUNTBLANK(Table3[[#This Row],[Date 1]:[Order]])=12,"",1),1),IF(OR(F1287="yes",G1287="yes",H1287="yes",I1287="yes",J1287="yes",K1287="yes"="yes"),1,""))</f>
        <v/>
      </c>
    </row>
    <row r="1288" spans="2:48" ht="36" thickBot="1" x14ac:dyDescent="0.4">
      <c r="B1288" s="164">
        <v>3930</v>
      </c>
      <c r="C1288" s="16" t="s">
        <v>3370</v>
      </c>
      <c r="D1288" s="32" t="s">
        <v>820</v>
      </c>
      <c r="E1288" s="118"/>
      <c r="F1288" s="119" t="s">
        <v>21</v>
      </c>
      <c r="G1288" s="30" t="s">
        <v>21</v>
      </c>
      <c r="H1288" s="30" t="s">
        <v>21</v>
      </c>
      <c r="I1288" s="30" t="s">
        <v>21</v>
      </c>
      <c r="J1288" s="30" t="s">
        <v>21</v>
      </c>
      <c r="K1288" s="30" t="s">
        <v>128</v>
      </c>
      <c r="L1288" s="22"/>
      <c r="M1288" s="20"/>
      <c r="N1288" s="20"/>
      <c r="O1288" s="20"/>
      <c r="P1288" s="20"/>
      <c r="Q1288" s="20"/>
      <c r="R1288" s="20"/>
      <c r="S1288" s="120"/>
      <c r="T1288" s="181" t="str">
        <f>Table3[[#This Row],[Column12]]</f>
        <v>Auto:</v>
      </c>
      <c r="U1288" s="25"/>
      <c r="V1288" s="51" t="str">
        <f>IF(Table3[[#This Row],[TagOrderMethod]]="Ratio:","plants per 1 tag",IF(Table3[[#This Row],[TagOrderMethod]]="tags included","",IF(Table3[[#This Row],[TagOrderMethod]]="Qty:","tags",IF(Table3[[#This Row],[TagOrderMethod]]="Auto:",IF(U1288&lt;&gt;"","tags","")))))</f>
        <v/>
      </c>
      <c r="W1288" s="17">
        <v>50</v>
      </c>
      <c r="X1288" s="17" t="str">
        <f>IF(ISNUMBER(SEARCH("tag",Table3[[#This Row],[Notes]])), "Yes", "No")</f>
        <v>No</v>
      </c>
      <c r="Y1288" s="17" t="str">
        <f>IF(Table3[[#This Row],[Column11]]="yes","tags included","Auto:")</f>
        <v>Auto:</v>
      </c>
      <c r="Z12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Row],[TagOrderMethod]]="Auto:",IF(U1288&gt;0,U1288,IF(COUNTBLANK(L1288:S1288)=8,"",(IF(Table3[[#This Row],[Column11]]&lt;&gt;"no",Table3[[#This Row],[Size]]*(SUM(Table3[[#This Row],[Date 1]:[Date 8]])),"")))),""))),(Table3[[#This Row],[Bundle]])),"")</f>
        <v/>
      </c>
      <c r="AB1288" s="94" t="str">
        <f t="shared" si="21"/>
        <v/>
      </c>
      <c r="AC1288" s="75"/>
      <c r="AD1288" s="42"/>
      <c r="AE1288" s="43"/>
      <c r="AF1288" s="44"/>
      <c r="AG1288" s="134" t="s">
        <v>21</v>
      </c>
      <c r="AH1288" s="134" t="s">
        <v>21</v>
      </c>
      <c r="AI1288" s="134" t="s">
        <v>21</v>
      </c>
      <c r="AJ1288" s="134" t="s">
        <v>21</v>
      </c>
      <c r="AK1288" s="134" t="s">
        <v>21</v>
      </c>
      <c r="AL1288" s="134" t="s">
        <v>1758</v>
      </c>
      <c r="AM1288" s="134" t="b">
        <f>IF(AND(Table3[[#This Row],[Column68]]=TRUE,COUNTBLANK(Table3[[#This Row],[Date 1]:[Date 8]])=8),TRUE,FALSE)</f>
        <v>0</v>
      </c>
      <c r="AN1288" s="134" t="b">
        <f>COUNTIF(Table3[[#This Row],[512]:[51]],"yes")&gt;0</f>
        <v>0</v>
      </c>
      <c r="AO1288" s="45" t="str">
        <f>IF(Table3[[#This Row],[512]]="yes",Table3[[#This Row],[Column1]],"")</f>
        <v/>
      </c>
      <c r="AP1288" s="45" t="str">
        <f>IF(Table3[[#This Row],[250]]="yes",Table3[[#This Row],[Column1.5]],"")</f>
        <v/>
      </c>
      <c r="AQ1288" s="45" t="str">
        <f>IF(Table3[[#This Row],[288]]="yes",Table3[[#This Row],[Column2]],"")</f>
        <v/>
      </c>
      <c r="AR1288" s="45" t="str">
        <f>IF(Table3[[#This Row],[144]]="yes",Table3[[#This Row],[Column3]],"")</f>
        <v/>
      </c>
      <c r="AS1288" s="45" t="str">
        <f>IF(Table3[[#This Row],[26]]="yes",Table3[[#This Row],[Column4]],"")</f>
        <v/>
      </c>
      <c r="AT1288" s="45" t="str">
        <f>IF(Table3[[#This Row],[51]]="yes",Table3[[#This Row],[Column5]],"")</f>
        <v/>
      </c>
      <c r="AU1288" s="29" t="str">
        <f>IF(COUNTBLANK(Table3[[#This Row],[Date 1]:[Date 8]])=7,IF(Table3[[#This Row],[Column9]]&lt;&gt;"",IF(SUM(L1288:S1288)&lt;&gt;0,Table3[[#This Row],[Column9]],""),""),(SUBSTITUTE(TRIM(SUBSTITUTE(AO1288&amp;","&amp;AP1288&amp;","&amp;AQ1288&amp;","&amp;AR1288&amp;","&amp;AS1288&amp;","&amp;AT1288&amp;",",","," "))," ",", ")))</f>
        <v/>
      </c>
      <c r="AV1288" s="35" t="str">
        <f>IF(COUNTBLANK(L1288:AC1288)&lt;&gt;13,IF(Table3[[#This Row],[Comments]]="Please order in multiples of 20. Minimum order of 100.",IF(COUNTBLANK(Table3[[#This Row],[Date 1]:[Order]])=12,"",1),1),IF(OR(F1288="yes",G1288="yes",H1288="yes",I1288="yes",J1288="yes",K1288="yes"="yes"),1,""))</f>
        <v/>
      </c>
    </row>
    <row r="1289" spans="2:48" ht="36" thickBot="1" x14ac:dyDescent="0.4">
      <c r="B1289" s="164">
        <v>3935</v>
      </c>
      <c r="C1289" s="16" t="s">
        <v>3370</v>
      </c>
      <c r="D1289" s="32" t="s">
        <v>821</v>
      </c>
      <c r="E1289" s="118"/>
      <c r="F1289" s="119" t="s">
        <v>21</v>
      </c>
      <c r="G1289" s="30" t="s">
        <v>21</v>
      </c>
      <c r="H1289" s="30" t="s">
        <v>21</v>
      </c>
      <c r="I1289" s="30" t="s">
        <v>21</v>
      </c>
      <c r="J1289" s="30" t="s">
        <v>21</v>
      </c>
      <c r="K1289" s="30" t="s">
        <v>128</v>
      </c>
      <c r="L1289" s="22"/>
      <c r="M1289" s="20"/>
      <c r="N1289" s="20"/>
      <c r="O1289" s="20"/>
      <c r="P1289" s="20"/>
      <c r="Q1289" s="20"/>
      <c r="R1289" s="20"/>
      <c r="S1289" s="120"/>
      <c r="T1289" s="181" t="str">
        <f>Table3[[#This Row],[Column12]]</f>
        <v>Auto:</v>
      </c>
      <c r="U1289" s="25"/>
      <c r="V1289" s="51" t="str">
        <f>IF(Table3[[#This Row],[TagOrderMethod]]="Ratio:","plants per 1 tag",IF(Table3[[#This Row],[TagOrderMethod]]="tags included","",IF(Table3[[#This Row],[TagOrderMethod]]="Qty:","tags",IF(Table3[[#This Row],[TagOrderMethod]]="Auto:",IF(U1289&lt;&gt;"","tags","")))))</f>
        <v/>
      </c>
      <c r="W1289" s="17">
        <v>50</v>
      </c>
      <c r="X1289" s="17" t="str">
        <f>IF(ISNUMBER(SEARCH("tag",Table3[[#This Row],[Notes]])), "Yes", "No")</f>
        <v>No</v>
      </c>
      <c r="Y1289" s="17" t="str">
        <f>IF(Table3[[#This Row],[Column11]]="yes","tags included","Auto:")</f>
        <v>Auto:</v>
      </c>
      <c r="Z12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Row],[TagOrderMethod]]="Auto:",IF(U1289&gt;0,U1289,IF(COUNTBLANK(L1289:S1289)=8,"",(IF(Table3[[#This Row],[Column11]]&lt;&gt;"no",Table3[[#This Row],[Size]]*(SUM(Table3[[#This Row],[Date 1]:[Date 8]])),"")))),""))),(Table3[[#This Row],[Bundle]])),"")</f>
        <v/>
      </c>
      <c r="AB1289" s="94" t="str">
        <f t="shared" si="21"/>
        <v/>
      </c>
      <c r="AC1289" s="75"/>
      <c r="AD1289" s="42"/>
      <c r="AE1289" s="43"/>
      <c r="AF1289" s="44"/>
      <c r="AG1289" s="134" t="s">
        <v>21</v>
      </c>
      <c r="AH1289" s="134" t="s">
        <v>21</v>
      </c>
      <c r="AI1289" s="134" t="s">
        <v>21</v>
      </c>
      <c r="AJ1289" s="134" t="s">
        <v>21</v>
      </c>
      <c r="AK1289" s="134" t="s">
        <v>21</v>
      </c>
      <c r="AL1289" s="134" t="s">
        <v>1759</v>
      </c>
      <c r="AM1289" s="134" t="b">
        <f>IF(AND(Table3[[#This Row],[Column68]]=TRUE,COUNTBLANK(Table3[[#This Row],[Date 1]:[Date 8]])=8),TRUE,FALSE)</f>
        <v>0</v>
      </c>
      <c r="AN1289" s="134" t="b">
        <f>COUNTIF(Table3[[#This Row],[512]:[51]],"yes")&gt;0</f>
        <v>0</v>
      </c>
      <c r="AO1289" s="45" t="str">
        <f>IF(Table3[[#This Row],[512]]="yes",Table3[[#This Row],[Column1]],"")</f>
        <v/>
      </c>
      <c r="AP1289" s="45" t="str">
        <f>IF(Table3[[#This Row],[250]]="yes",Table3[[#This Row],[Column1.5]],"")</f>
        <v/>
      </c>
      <c r="AQ1289" s="45" t="str">
        <f>IF(Table3[[#This Row],[288]]="yes",Table3[[#This Row],[Column2]],"")</f>
        <v/>
      </c>
      <c r="AR1289" s="45" t="str">
        <f>IF(Table3[[#This Row],[144]]="yes",Table3[[#This Row],[Column3]],"")</f>
        <v/>
      </c>
      <c r="AS1289" s="45" t="str">
        <f>IF(Table3[[#This Row],[26]]="yes",Table3[[#This Row],[Column4]],"")</f>
        <v/>
      </c>
      <c r="AT1289" s="45" t="str">
        <f>IF(Table3[[#This Row],[51]]="yes",Table3[[#This Row],[Column5]],"")</f>
        <v/>
      </c>
      <c r="AU1289" s="29" t="str">
        <f>IF(COUNTBLANK(Table3[[#This Row],[Date 1]:[Date 8]])=7,IF(Table3[[#This Row],[Column9]]&lt;&gt;"",IF(SUM(L1289:S1289)&lt;&gt;0,Table3[[#This Row],[Column9]],""),""),(SUBSTITUTE(TRIM(SUBSTITUTE(AO1289&amp;","&amp;AP1289&amp;","&amp;AQ1289&amp;","&amp;AR1289&amp;","&amp;AS1289&amp;","&amp;AT1289&amp;",",","," "))," ",", ")))</f>
        <v/>
      </c>
      <c r="AV1289" s="35" t="str">
        <f>IF(COUNTBLANK(L1289:AC1289)&lt;&gt;13,IF(Table3[[#This Row],[Comments]]="Please order in multiples of 20. Minimum order of 100.",IF(COUNTBLANK(Table3[[#This Row],[Date 1]:[Order]])=12,"",1),1),IF(OR(F1289="yes",G1289="yes",H1289="yes",I1289="yes",J1289="yes",K1289="yes"="yes"),1,""))</f>
        <v/>
      </c>
    </row>
    <row r="1290" spans="2:48" ht="36" thickBot="1" x14ac:dyDescent="0.4">
      <c r="B1290" s="164">
        <v>3940</v>
      </c>
      <c r="C1290" s="16" t="s">
        <v>3370</v>
      </c>
      <c r="D1290" s="32" t="s">
        <v>1694</v>
      </c>
      <c r="E1290" s="118"/>
      <c r="F1290" s="119" t="s">
        <v>21</v>
      </c>
      <c r="G1290" s="30" t="s">
        <v>21</v>
      </c>
      <c r="H1290" s="30" t="s">
        <v>21</v>
      </c>
      <c r="I1290" s="30" t="s">
        <v>21</v>
      </c>
      <c r="J1290" s="30" t="s">
        <v>21</v>
      </c>
      <c r="K1290" s="30" t="s">
        <v>128</v>
      </c>
      <c r="L1290" s="22"/>
      <c r="M1290" s="20"/>
      <c r="N1290" s="20"/>
      <c r="O1290" s="20"/>
      <c r="P1290" s="20"/>
      <c r="Q1290" s="20"/>
      <c r="R1290" s="20"/>
      <c r="S1290" s="120"/>
      <c r="T1290" s="181" t="str">
        <f>Table3[[#This Row],[Column12]]</f>
        <v>Auto:</v>
      </c>
      <c r="U1290" s="25"/>
      <c r="V1290" s="51" t="str">
        <f>IF(Table3[[#This Row],[TagOrderMethod]]="Ratio:","plants per 1 tag",IF(Table3[[#This Row],[TagOrderMethod]]="tags included","",IF(Table3[[#This Row],[TagOrderMethod]]="Qty:","tags",IF(Table3[[#This Row],[TagOrderMethod]]="Auto:",IF(U1290&lt;&gt;"","tags","")))))</f>
        <v/>
      </c>
      <c r="W1290" s="17">
        <v>50</v>
      </c>
      <c r="X1290" s="17" t="str">
        <f>IF(ISNUMBER(SEARCH("tag",Table3[[#This Row],[Notes]])), "Yes", "No")</f>
        <v>No</v>
      </c>
      <c r="Y1290" s="17" t="str">
        <f>IF(Table3[[#This Row],[Column11]]="yes","tags included","Auto:")</f>
        <v>Auto:</v>
      </c>
      <c r="Z12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Row],[TagOrderMethod]]="Auto:",IF(U1290&gt;0,U1290,IF(COUNTBLANK(L1290:S1290)=8,"",(IF(Table3[[#This Row],[Column11]]&lt;&gt;"no",Table3[[#This Row],[Size]]*(SUM(Table3[[#This Row],[Date 1]:[Date 8]])),"")))),""))),(Table3[[#This Row],[Bundle]])),"")</f>
        <v/>
      </c>
      <c r="AB1290" s="94" t="str">
        <f t="shared" si="21"/>
        <v/>
      </c>
      <c r="AC1290" s="75"/>
      <c r="AD1290" s="42"/>
      <c r="AE1290" s="43"/>
      <c r="AF1290" s="44"/>
      <c r="AG1290" s="134" t="s">
        <v>21</v>
      </c>
      <c r="AH1290" s="134" t="s">
        <v>21</v>
      </c>
      <c r="AI1290" s="134" t="s">
        <v>21</v>
      </c>
      <c r="AJ1290" s="134" t="s">
        <v>21</v>
      </c>
      <c r="AK1290" s="134" t="s">
        <v>21</v>
      </c>
      <c r="AL1290" s="134" t="s">
        <v>1760</v>
      </c>
      <c r="AM1290" s="134" t="b">
        <f>IF(AND(Table3[[#This Row],[Column68]]=TRUE,COUNTBLANK(Table3[[#This Row],[Date 1]:[Date 8]])=8),TRUE,FALSE)</f>
        <v>0</v>
      </c>
      <c r="AN1290" s="134" t="b">
        <f>COUNTIF(Table3[[#This Row],[512]:[51]],"yes")&gt;0</f>
        <v>0</v>
      </c>
      <c r="AO1290" s="45" t="str">
        <f>IF(Table3[[#This Row],[512]]="yes",Table3[[#This Row],[Column1]],"")</f>
        <v/>
      </c>
      <c r="AP1290" s="45" t="str">
        <f>IF(Table3[[#This Row],[250]]="yes",Table3[[#This Row],[Column1.5]],"")</f>
        <v/>
      </c>
      <c r="AQ1290" s="45" t="str">
        <f>IF(Table3[[#This Row],[288]]="yes",Table3[[#This Row],[Column2]],"")</f>
        <v/>
      </c>
      <c r="AR1290" s="45" t="str">
        <f>IF(Table3[[#This Row],[144]]="yes",Table3[[#This Row],[Column3]],"")</f>
        <v/>
      </c>
      <c r="AS1290" s="45" t="str">
        <f>IF(Table3[[#This Row],[26]]="yes",Table3[[#This Row],[Column4]],"")</f>
        <v/>
      </c>
      <c r="AT1290" s="45" t="str">
        <f>IF(Table3[[#This Row],[51]]="yes",Table3[[#This Row],[Column5]],"")</f>
        <v/>
      </c>
      <c r="AU1290" s="29" t="str">
        <f>IF(COUNTBLANK(Table3[[#This Row],[Date 1]:[Date 8]])=7,IF(Table3[[#This Row],[Column9]]&lt;&gt;"",IF(SUM(L1290:S1290)&lt;&gt;0,Table3[[#This Row],[Column9]],""),""),(SUBSTITUTE(TRIM(SUBSTITUTE(AO1290&amp;","&amp;AP1290&amp;","&amp;AQ1290&amp;","&amp;AR1290&amp;","&amp;AS1290&amp;","&amp;AT1290&amp;",",","," "))," ",", ")))</f>
        <v/>
      </c>
      <c r="AV1290" s="35" t="str">
        <f>IF(COUNTBLANK(L1290:AC1290)&lt;&gt;13,IF(Table3[[#This Row],[Comments]]="Please order in multiples of 20. Minimum order of 100.",IF(COUNTBLANK(Table3[[#This Row],[Date 1]:[Order]])=12,"",1),1),IF(OR(F1290="yes",G1290="yes",H1290="yes",I1290="yes",J1290="yes",K1290="yes"="yes"),1,""))</f>
        <v/>
      </c>
    </row>
    <row r="1291" spans="2:48" ht="36" thickBot="1" x14ac:dyDescent="0.4">
      <c r="B1291" s="164">
        <v>3945</v>
      </c>
      <c r="C1291" s="16" t="s">
        <v>3370</v>
      </c>
      <c r="D1291" s="32" t="s">
        <v>1695</v>
      </c>
      <c r="E1291" s="118"/>
      <c r="F1291" s="119" t="s">
        <v>21</v>
      </c>
      <c r="G1291" s="30" t="s">
        <v>21</v>
      </c>
      <c r="H1291" s="30" t="s">
        <v>21</v>
      </c>
      <c r="I1291" s="30" t="s">
        <v>21</v>
      </c>
      <c r="J1291" s="30" t="s">
        <v>21</v>
      </c>
      <c r="K1291" s="30" t="s">
        <v>128</v>
      </c>
      <c r="L1291" s="22"/>
      <c r="M1291" s="20"/>
      <c r="N1291" s="20"/>
      <c r="O1291" s="20"/>
      <c r="P1291" s="20"/>
      <c r="Q1291" s="20"/>
      <c r="R1291" s="20"/>
      <c r="S1291" s="120"/>
      <c r="T1291" s="181" t="str">
        <f>Table3[[#This Row],[Column12]]</f>
        <v>Auto:</v>
      </c>
      <c r="U1291" s="25"/>
      <c r="V1291" s="51" t="str">
        <f>IF(Table3[[#This Row],[TagOrderMethod]]="Ratio:","plants per 1 tag",IF(Table3[[#This Row],[TagOrderMethod]]="tags included","",IF(Table3[[#This Row],[TagOrderMethod]]="Qty:","tags",IF(Table3[[#This Row],[TagOrderMethod]]="Auto:",IF(U1291&lt;&gt;"","tags","")))))</f>
        <v/>
      </c>
      <c r="W1291" s="17">
        <v>50</v>
      </c>
      <c r="X1291" s="17" t="str">
        <f>IF(ISNUMBER(SEARCH("tag",Table3[[#This Row],[Notes]])), "Yes", "No")</f>
        <v>No</v>
      </c>
      <c r="Y1291" s="17" t="str">
        <f>IF(Table3[[#This Row],[Column11]]="yes","tags included","Auto:")</f>
        <v>Auto:</v>
      </c>
      <c r="Z12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Row],[TagOrderMethod]]="Auto:",IF(U1291&gt;0,U1291,IF(COUNTBLANK(L1291:S1291)=8,"",(IF(Table3[[#This Row],[Column11]]&lt;&gt;"no",Table3[[#This Row],[Size]]*(SUM(Table3[[#This Row],[Date 1]:[Date 8]])),"")))),""))),(Table3[[#This Row],[Bundle]])),"")</f>
        <v/>
      </c>
      <c r="AB1291" s="94" t="str">
        <f t="shared" si="21"/>
        <v/>
      </c>
      <c r="AC1291" s="75"/>
      <c r="AD1291" s="42"/>
      <c r="AE1291" s="43"/>
      <c r="AF1291" s="44"/>
      <c r="AG1291" s="134" t="s">
        <v>21</v>
      </c>
      <c r="AH1291" s="134" t="s">
        <v>21</v>
      </c>
      <c r="AI1291" s="134" t="s">
        <v>21</v>
      </c>
      <c r="AJ1291" s="134" t="s">
        <v>21</v>
      </c>
      <c r="AK1291" s="134" t="s">
        <v>21</v>
      </c>
      <c r="AL1291" s="134" t="s">
        <v>1761</v>
      </c>
      <c r="AM1291" s="134" t="b">
        <f>IF(AND(Table3[[#This Row],[Column68]]=TRUE,COUNTBLANK(Table3[[#This Row],[Date 1]:[Date 8]])=8),TRUE,FALSE)</f>
        <v>0</v>
      </c>
      <c r="AN1291" s="134" t="b">
        <f>COUNTIF(Table3[[#This Row],[512]:[51]],"yes")&gt;0</f>
        <v>0</v>
      </c>
      <c r="AO1291" s="45" t="str">
        <f>IF(Table3[[#This Row],[512]]="yes",Table3[[#This Row],[Column1]],"")</f>
        <v/>
      </c>
      <c r="AP1291" s="45" t="str">
        <f>IF(Table3[[#This Row],[250]]="yes",Table3[[#This Row],[Column1.5]],"")</f>
        <v/>
      </c>
      <c r="AQ1291" s="45" t="str">
        <f>IF(Table3[[#This Row],[288]]="yes",Table3[[#This Row],[Column2]],"")</f>
        <v/>
      </c>
      <c r="AR1291" s="45" t="str">
        <f>IF(Table3[[#This Row],[144]]="yes",Table3[[#This Row],[Column3]],"")</f>
        <v/>
      </c>
      <c r="AS1291" s="45" t="str">
        <f>IF(Table3[[#This Row],[26]]="yes",Table3[[#This Row],[Column4]],"")</f>
        <v/>
      </c>
      <c r="AT1291" s="45" t="str">
        <f>IF(Table3[[#This Row],[51]]="yes",Table3[[#This Row],[Column5]],"")</f>
        <v/>
      </c>
      <c r="AU1291" s="29" t="str">
        <f>IF(COUNTBLANK(Table3[[#This Row],[Date 1]:[Date 8]])=7,IF(Table3[[#This Row],[Column9]]&lt;&gt;"",IF(SUM(L1291:S1291)&lt;&gt;0,Table3[[#This Row],[Column9]],""),""),(SUBSTITUTE(TRIM(SUBSTITUTE(AO1291&amp;","&amp;AP1291&amp;","&amp;AQ1291&amp;","&amp;AR1291&amp;","&amp;AS1291&amp;","&amp;AT1291&amp;",",","," "))," ",", ")))</f>
        <v/>
      </c>
      <c r="AV1291" s="35" t="str">
        <f>IF(COUNTBLANK(L1291:AC1291)&lt;&gt;13,IF(Table3[[#This Row],[Comments]]="Please order in multiples of 20. Minimum order of 100.",IF(COUNTBLANK(Table3[[#This Row],[Date 1]:[Order]])=12,"",1),1),IF(OR(F1291="yes",G1291="yes",H1291="yes",I1291="yes",J1291="yes",K1291="yes"="yes"),1,""))</f>
        <v/>
      </c>
    </row>
    <row r="1292" spans="2:48" ht="36" thickBot="1" x14ac:dyDescent="0.4">
      <c r="B1292" s="164">
        <v>3950</v>
      </c>
      <c r="C1292" s="16" t="s">
        <v>3370</v>
      </c>
      <c r="D1292" s="32" t="s">
        <v>2428</v>
      </c>
      <c r="E1292" s="118"/>
      <c r="F1292" s="119" t="s">
        <v>21</v>
      </c>
      <c r="G1292" s="30" t="s">
        <v>21</v>
      </c>
      <c r="H1292" s="30" t="s">
        <v>21</v>
      </c>
      <c r="I1292" s="30" t="s">
        <v>21</v>
      </c>
      <c r="J1292" s="30" t="s">
        <v>21</v>
      </c>
      <c r="K1292" s="30" t="s">
        <v>128</v>
      </c>
      <c r="L1292" s="22"/>
      <c r="M1292" s="20"/>
      <c r="N1292" s="20"/>
      <c r="O1292" s="20"/>
      <c r="P1292" s="20"/>
      <c r="Q1292" s="20"/>
      <c r="R1292" s="20"/>
      <c r="S1292" s="120"/>
      <c r="T1292" s="181" t="str">
        <f>Table3[[#This Row],[Column12]]</f>
        <v>Auto:</v>
      </c>
      <c r="U1292" s="25"/>
      <c r="V1292" s="51" t="str">
        <f>IF(Table3[[#This Row],[TagOrderMethod]]="Ratio:","plants per 1 tag",IF(Table3[[#This Row],[TagOrderMethod]]="tags included","",IF(Table3[[#This Row],[TagOrderMethod]]="Qty:","tags",IF(Table3[[#This Row],[TagOrderMethod]]="Auto:",IF(U1292&lt;&gt;"","tags","")))))</f>
        <v/>
      </c>
      <c r="W1292" s="17">
        <v>50</v>
      </c>
      <c r="X1292" s="17" t="str">
        <f>IF(ISNUMBER(SEARCH("tag",Table3[[#This Row],[Notes]])), "Yes", "No")</f>
        <v>No</v>
      </c>
      <c r="Y1292" s="17" t="str">
        <f>IF(Table3[[#This Row],[Column11]]="yes","tags included","Auto:")</f>
        <v>Auto:</v>
      </c>
      <c r="Z12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Row],[TagOrderMethod]]="Auto:",IF(U1292&gt;0,U1292,IF(COUNTBLANK(L1292:S1292)=8,"",(IF(Table3[[#This Row],[Column11]]&lt;&gt;"no",Table3[[#This Row],[Size]]*(SUM(Table3[[#This Row],[Date 1]:[Date 8]])),"")))),""))),(Table3[[#This Row],[Bundle]])),"")</f>
        <v/>
      </c>
      <c r="AB1292" s="94" t="str">
        <f t="shared" si="21"/>
        <v/>
      </c>
      <c r="AC1292" s="75"/>
      <c r="AD1292" s="42"/>
      <c r="AE1292" s="43"/>
      <c r="AF1292" s="44"/>
      <c r="AG1292" s="134" t="s">
        <v>21</v>
      </c>
      <c r="AH1292" s="134" t="s">
        <v>21</v>
      </c>
      <c r="AI1292" s="134" t="s">
        <v>21</v>
      </c>
      <c r="AJ1292" s="134" t="s">
        <v>21</v>
      </c>
      <c r="AK1292" s="134" t="s">
        <v>21</v>
      </c>
      <c r="AL1292" s="134" t="s">
        <v>3177</v>
      </c>
      <c r="AM1292" s="134" t="b">
        <f>IF(AND(Table3[[#This Row],[Column68]]=TRUE,COUNTBLANK(Table3[[#This Row],[Date 1]:[Date 8]])=8),TRUE,FALSE)</f>
        <v>0</v>
      </c>
      <c r="AN1292" s="134" t="b">
        <f>COUNTIF(Table3[[#This Row],[512]:[51]],"yes")&gt;0</f>
        <v>0</v>
      </c>
      <c r="AO1292" s="45" t="str">
        <f>IF(Table3[[#This Row],[512]]="yes",Table3[[#This Row],[Column1]],"")</f>
        <v/>
      </c>
      <c r="AP1292" s="45" t="str">
        <f>IF(Table3[[#This Row],[250]]="yes",Table3[[#This Row],[Column1.5]],"")</f>
        <v/>
      </c>
      <c r="AQ1292" s="45" t="str">
        <f>IF(Table3[[#This Row],[288]]="yes",Table3[[#This Row],[Column2]],"")</f>
        <v/>
      </c>
      <c r="AR1292" s="45" t="str">
        <f>IF(Table3[[#This Row],[144]]="yes",Table3[[#This Row],[Column3]],"")</f>
        <v/>
      </c>
      <c r="AS1292" s="45" t="str">
        <f>IF(Table3[[#This Row],[26]]="yes",Table3[[#This Row],[Column4]],"")</f>
        <v/>
      </c>
      <c r="AT1292" s="45" t="str">
        <f>IF(Table3[[#This Row],[51]]="yes",Table3[[#This Row],[Column5]],"")</f>
        <v/>
      </c>
      <c r="AU1292" s="29" t="str">
        <f>IF(COUNTBLANK(Table3[[#This Row],[Date 1]:[Date 8]])=7,IF(Table3[[#This Row],[Column9]]&lt;&gt;"",IF(SUM(L1292:S1292)&lt;&gt;0,Table3[[#This Row],[Column9]],""),""),(SUBSTITUTE(TRIM(SUBSTITUTE(AO1292&amp;","&amp;AP1292&amp;","&amp;AQ1292&amp;","&amp;AR1292&amp;","&amp;AS1292&amp;","&amp;AT1292&amp;",",","," "))," ",", ")))</f>
        <v/>
      </c>
      <c r="AV1292" s="35" t="str">
        <f>IF(COUNTBLANK(L1292:AC1292)&lt;&gt;13,IF(Table3[[#This Row],[Comments]]="Please order in multiples of 20. Minimum order of 100.",IF(COUNTBLANK(Table3[[#This Row],[Date 1]:[Order]])=12,"",1),1),IF(OR(F1292="yes",G1292="yes",H1292="yes",I1292="yes",J1292="yes",K1292="yes"="yes"),1,""))</f>
        <v/>
      </c>
    </row>
    <row r="1293" spans="2:48" ht="36" thickBot="1" x14ac:dyDescent="0.4">
      <c r="B1293" s="164">
        <v>3955</v>
      </c>
      <c r="C1293" s="16" t="s">
        <v>3370</v>
      </c>
      <c r="D1293" s="32" t="s">
        <v>3487</v>
      </c>
      <c r="E1293" s="118"/>
      <c r="F1293" s="119" t="s">
        <v>21</v>
      </c>
      <c r="G1293" s="30" t="s">
        <v>21</v>
      </c>
      <c r="H1293" s="30" t="s">
        <v>21</v>
      </c>
      <c r="I1293" s="30" t="s">
        <v>21</v>
      </c>
      <c r="J1293" s="30" t="s">
        <v>21</v>
      </c>
      <c r="K1293" s="30" t="s">
        <v>128</v>
      </c>
      <c r="L1293" s="22"/>
      <c r="M1293" s="20"/>
      <c r="N1293" s="20"/>
      <c r="O1293" s="20"/>
      <c r="P1293" s="20"/>
      <c r="Q1293" s="20"/>
      <c r="R1293" s="20"/>
      <c r="S1293" s="120"/>
      <c r="T1293" s="181" t="str">
        <f>Table3[[#This Row],[Column12]]</f>
        <v>Auto:</v>
      </c>
      <c r="U1293" s="25"/>
      <c r="V1293" s="51" t="str">
        <f>IF(Table3[[#This Row],[TagOrderMethod]]="Ratio:","plants per 1 tag",IF(Table3[[#This Row],[TagOrderMethod]]="tags included","",IF(Table3[[#This Row],[TagOrderMethod]]="Qty:","tags",IF(Table3[[#This Row],[TagOrderMethod]]="Auto:",IF(U1293&lt;&gt;"","tags","")))))</f>
        <v/>
      </c>
      <c r="W1293" s="17">
        <v>50</v>
      </c>
      <c r="X1293" s="17" t="str">
        <f>IF(ISNUMBER(SEARCH("tag",Table3[[#This Row],[Notes]])), "Yes", "No")</f>
        <v>No</v>
      </c>
      <c r="Y1293" s="17" t="str">
        <f>IF(Table3[[#This Row],[Column11]]="yes","tags included","Auto:")</f>
        <v>Auto:</v>
      </c>
      <c r="Z12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Row],[TagOrderMethod]]="Auto:",IF(U1293&gt;0,U1293,IF(COUNTBLANK(L1293:S1293)=8,"",(IF(Table3[[#This Row],[Column11]]&lt;&gt;"no",Table3[[#This Row],[Size]]*(SUM(Table3[[#This Row],[Date 1]:[Date 8]])),"")))),""))),(Table3[[#This Row],[Bundle]])),"")</f>
        <v/>
      </c>
      <c r="AB1293" s="94" t="str">
        <f t="shared" si="21"/>
        <v/>
      </c>
      <c r="AC1293" s="75"/>
      <c r="AD1293" s="42"/>
      <c r="AE1293" s="43"/>
      <c r="AF1293" s="44"/>
      <c r="AG1293" s="134" t="s">
        <v>21</v>
      </c>
      <c r="AH1293" s="134" t="s">
        <v>21</v>
      </c>
      <c r="AI1293" s="134" t="s">
        <v>21</v>
      </c>
      <c r="AJ1293" s="134" t="s">
        <v>21</v>
      </c>
      <c r="AK1293" s="134" t="s">
        <v>21</v>
      </c>
      <c r="AL1293" s="134" t="s">
        <v>3178</v>
      </c>
      <c r="AM1293" s="134" t="b">
        <f>IF(AND(Table3[[#This Row],[Column68]]=TRUE,COUNTBLANK(Table3[[#This Row],[Date 1]:[Date 8]])=8),TRUE,FALSE)</f>
        <v>0</v>
      </c>
      <c r="AN1293" s="134" t="b">
        <f>COUNTIF(Table3[[#This Row],[512]:[51]],"yes")&gt;0</f>
        <v>0</v>
      </c>
      <c r="AO1293" s="45" t="str">
        <f>IF(Table3[[#This Row],[512]]="yes",Table3[[#This Row],[Column1]],"")</f>
        <v/>
      </c>
      <c r="AP1293" s="45" t="str">
        <f>IF(Table3[[#This Row],[250]]="yes",Table3[[#This Row],[Column1.5]],"")</f>
        <v/>
      </c>
      <c r="AQ1293" s="45" t="str">
        <f>IF(Table3[[#This Row],[288]]="yes",Table3[[#This Row],[Column2]],"")</f>
        <v/>
      </c>
      <c r="AR1293" s="45" t="str">
        <f>IF(Table3[[#This Row],[144]]="yes",Table3[[#This Row],[Column3]],"")</f>
        <v/>
      </c>
      <c r="AS1293" s="45" t="str">
        <f>IF(Table3[[#This Row],[26]]="yes",Table3[[#This Row],[Column4]],"")</f>
        <v/>
      </c>
      <c r="AT1293" s="45" t="str">
        <f>IF(Table3[[#This Row],[51]]="yes",Table3[[#This Row],[Column5]],"")</f>
        <v/>
      </c>
      <c r="AU1293" s="29" t="str">
        <f>IF(COUNTBLANK(Table3[[#This Row],[Date 1]:[Date 8]])=7,IF(Table3[[#This Row],[Column9]]&lt;&gt;"",IF(SUM(L1293:S1293)&lt;&gt;0,Table3[[#This Row],[Column9]],""),""),(SUBSTITUTE(TRIM(SUBSTITUTE(AO1293&amp;","&amp;AP1293&amp;","&amp;AQ1293&amp;","&amp;AR1293&amp;","&amp;AS1293&amp;","&amp;AT1293&amp;",",","," "))," ",", ")))</f>
        <v/>
      </c>
      <c r="AV1293" s="35" t="str">
        <f>IF(COUNTBLANK(L1293:AC1293)&lt;&gt;13,IF(Table3[[#This Row],[Comments]]="Please order in multiples of 20. Minimum order of 100.",IF(COUNTBLANK(Table3[[#This Row],[Date 1]:[Order]])=12,"",1),1),IF(OR(F1293="yes",G1293="yes",H1293="yes",I1293="yes",J1293="yes",K1293="yes"="yes"),1,""))</f>
        <v/>
      </c>
    </row>
    <row r="1294" spans="2:48" ht="36" thickBot="1" x14ac:dyDescent="0.4">
      <c r="B1294" s="164">
        <v>3960</v>
      </c>
      <c r="C1294" s="16" t="s">
        <v>3370</v>
      </c>
      <c r="D1294" s="32" t="s">
        <v>822</v>
      </c>
      <c r="E1294" s="118"/>
      <c r="F1294" s="119" t="s">
        <v>21</v>
      </c>
      <c r="G1294" s="30" t="s">
        <v>21</v>
      </c>
      <c r="H1294" s="30" t="s">
        <v>21</v>
      </c>
      <c r="I1294" s="30" t="s">
        <v>21</v>
      </c>
      <c r="J1294" s="30" t="s">
        <v>21</v>
      </c>
      <c r="K1294" s="30" t="s">
        <v>128</v>
      </c>
      <c r="L1294" s="22"/>
      <c r="M1294" s="20"/>
      <c r="N1294" s="20"/>
      <c r="O1294" s="20"/>
      <c r="P1294" s="20"/>
      <c r="Q1294" s="20"/>
      <c r="R1294" s="20"/>
      <c r="S1294" s="120"/>
      <c r="T1294" s="181" t="str">
        <f>Table3[[#This Row],[Column12]]</f>
        <v>Auto:</v>
      </c>
      <c r="U1294" s="25"/>
      <c r="V1294" s="51" t="str">
        <f>IF(Table3[[#This Row],[TagOrderMethod]]="Ratio:","plants per 1 tag",IF(Table3[[#This Row],[TagOrderMethod]]="tags included","",IF(Table3[[#This Row],[TagOrderMethod]]="Qty:","tags",IF(Table3[[#This Row],[TagOrderMethod]]="Auto:",IF(U1294&lt;&gt;"","tags","")))))</f>
        <v/>
      </c>
      <c r="W1294" s="17">
        <v>50</v>
      </c>
      <c r="X1294" s="17" t="str">
        <f>IF(ISNUMBER(SEARCH("tag",Table3[[#This Row],[Notes]])), "Yes", "No")</f>
        <v>No</v>
      </c>
      <c r="Y1294" s="17" t="str">
        <f>IF(Table3[[#This Row],[Column11]]="yes","tags included","Auto:")</f>
        <v>Auto:</v>
      </c>
      <c r="Z12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Row],[TagOrderMethod]]="Auto:",IF(U1294&gt;0,U1294,IF(COUNTBLANK(L1294:S1294)=8,"",(IF(Table3[[#This Row],[Column11]]&lt;&gt;"no",Table3[[#This Row],[Size]]*(SUM(Table3[[#This Row],[Date 1]:[Date 8]])),"")))),""))),(Table3[[#This Row],[Bundle]])),"")</f>
        <v/>
      </c>
      <c r="AB1294" s="94" t="str">
        <f t="shared" si="21"/>
        <v/>
      </c>
      <c r="AC1294" s="75"/>
      <c r="AD1294" s="42"/>
      <c r="AE1294" s="43"/>
      <c r="AF1294" s="44"/>
      <c r="AG1294" s="134" t="s">
        <v>21</v>
      </c>
      <c r="AH1294" s="134" t="s">
        <v>21</v>
      </c>
      <c r="AI1294" s="134" t="s">
        <v>21</v>
      </c>
      <c r="AJ1294" s="134" t="s">
        <v>21</v>
      </c>
      <c r="AK1294" s="134" t="s">
        <v>21</v>
      </c>
      <c r="AL1294" s="134" t="s">
        <v>2151</v>
      </c>
      <c r="AM1294" s="134" t="b">
        <f>IF(AND(Table3[[#This Row],[Column68]]=TRUE,COUNTBLANK(Table3[[#This Row],[Date 1]:[Date 8]])=8),TRUE,FALSE)</f>
        <v>0</v>
      </c>
      <c r="AN1294" s="134" t="b">
        <f>COUNTIF(Table3[[#This Row],[512]:[51]],"yes")&gt;0</f>
        <v>0</v>
      </c>
      <c r="AO1294" s="45" t="str">
        <f>IF(Table3[[#This Row],[512]]="yes",Table3[[#This Row],[Column1]],"")</f>
        <v/>
      </c>
      <c r="AP1294" s="45" t="str">
        <f>IF(Table3[[#This Row],[250]]="yes",Table3[[#This Row],[Column1.5]],"")</f>
        <v/>
      </c>
      <c r="AQ1294" s="45" t="str">
        <f>IF(Table3[[#This Row],[288]]="yes",Table3[[#This Row],[Column2]],"")</f>
        <v/>
      </c>
      <c r="AR1294" s="45" t="str">
        <f>IF(Table3[[#This Row],[144]]="yes",Table3[[#This Row],[Column3]],"")</f>
        <v/>
      </c>
      <c r="AS1294" s="45" t="str">
        <f>IF(Table3[[#This Row],[26]]="yes",Table3[[#This Row],[Column4]],"")</f>
        <v/>
      </c>
      <c r="AT1294" s="45" t="str">
        <f>IF(Table3[[#This Row],[51]]="yes",Table3[[#This Row],[Column5]],"")</f>
        <v/>
      </c>
      <c r="AU1294" s="29" t="str">
        <f>IF(COUNTBLANK(Table3[[#This Row],[Date 1]:[Date 8]])=7,IF(Table3[[#This Row],[Column9]]&lt;&gt;"",IF(SUM(L1294:S1294)&lt;&gt;0,Table3[[#This Row],[Column9]],""),""),(SUBSTITUTE(TRIM(SUBSTITUTE(AO1294&amp;","&amp;AP1294&amp;","&amp;AQ1294&amp;","&amp;AR1294&amp;","&amp;AS1294&amp;","&amp;AT1294&amp;",",","," "))," ",", ")))</f>
        <v/>
      </c>
      <c r="AV1294" s="35" t="str">
        <f>IF(COUNTBLANK(L1294:AC1294)&lt;&gt;13,IF(Table3[[#This Row],[Comments]]="Please order in multiples of 20. Minimum order of 100.",IF(COUNTBLANK(Table3[[#This Row],[Date 1]:[Order]])=12,"",1),1),IF(OR(F1294="yes",G1294="yes",H1294="yes",I1294="yes",J1294="yes",K1294="yes"="yes"),1,""))</f>
        <v/>
      </c>
    </row>
    <row r="1295" spans="2:48" ht="36" thickBot="1" x14ac:dyDescent="0.4">
      <c r="B1295" s="164">
        <v>3965</v>
      </c>
      <c r="C1295" s="16" t="s">
        <v>3370</v>
      </c>
      <c r="D1295" s="32" t="s">
        <v>1696</v>
      </c>
      <c r="E1295" s="118"/>
      <c r="F1295" s="119" t="s">
        <v>21</v>
      </c>
      <c r="G1295" s="30" t="s">
        <v>21</v>
      </c>
      <c r="H1295" s="30" t="s">
        <v>21</v>
      </c>
      <c r="I1295" s="30" t="s">
        <v>21</v>
      </c>
      <c r="J1295" s="30" t="s">
        <v>21</v>
      </c>
      <c r="K1295" s="30" t="s">
        <v>128</v>
      </c>
      <c r="L1295" s="22"/>
      <c r="M1295" s="20"/>
      <c r="N1295" s="20"/>
      <c r="O1295" s="20"/>
      <c r="P1295" s="20"/>
      <c r="Q1295" s="20"/>
      <c r="R1295" s="20"/>
      <c r="S1295" s="120"/>
      <c r="T1295" s="181" t="str">
        <f>Table3[[#This Row],[Column12]]</f>
        <v>Auto:</v>
      </c>
      <c r="U1295" s="25"/>
      <c r="V1295" s="51" t="str">
        <f>IF(Table3[[#This Row],[TagOrderMethod]]="Ratio:","plants per 1 tag",IF(Table3[[#This Row],[TagOrderMethod]]="tags included","",IF(Table3[[#This Row],[TagOrderMethod]]="Qty:","tags",IF(Table3[[#This Row],[TagOrderMethod]]="Auto:",IF(U1295&lt;&gt;"","tags","")))))</f>
        <v/>
      </c>
      <c r="W1295" s="17">
        <v>50</v>
      </c>
      <c r="X1295" s="17" t="str">
        <f>IF(ISNUMBER(SEARCH("tag",Table3[[#This Row],[Notes]])), "Yes", "No")</f>
        <v>No</v>
      </c>
      <c r="Y1295" s="17" t="str">
        <f>IF(Table3[[#This Row],[Column11]]="yes","tags included","Auto:")</f>
        <v>Auto:</v>
      </c>
      <c r="Z12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Row],[TagOrderMethod]]="Auto:",IF(U1295&gt;0,U1295,IF(COUNTBLANK(L1295:S1295)=8,"",(IF(Table3[[#This Row],[Column11]]&lt;&gt;"no",Table3[[#This Row],[Size]]*(SUM(Table3[[#This Row],[Date 1]:[Date 8]])),"")))),""))),(Table3[[#This Row],[Bundle]])),"")</f>
        <v/>
      </c>
      <c r="AB1295" s="94" t="str">
        <f t="shared" si="21"/>
        <v/>
      </c>
      <c r="AC1295" s="75"/>
      <c r="AD1295" s="42"/>
      <c r="AE1295" s="43"/>
      <c r="AF1295" s="44"/>
      <c r="AG1295" s="134" t="s">
        <v>21</v>
      </c>
      <c r="AH1295" s="134" t="s">
        <v>21</v>
      </c>
      <c r="AI1295" s="134" t="s">
        <v>21</v>
      </c>
      <c r="AJ1295" s="134" t="s">
        <v>21</v>
      </c>
      <c r="AK1295" s="134" t="s">
        <v>21</v>
      </c>
      <c r="AL1295" s="134" t="s">
        <v>3179</v>
      </c>
      <c r="AM1295" s="134" t="b">
        <f>IF(AND(Table3[[#This Row],[Column68]]=TRUE,COUNTBLANK(Table3[[#This Row],[Date 1]:[Date 8]])=8),TRUE,FALSE)</f>
        <v>0</v>
      </c>
      <c r="AN1295" s="134" t="b">
        <f>COUNTIF(Table3[[#This Row],[512]:[51]],"yes")&gt;0</f>
        <v>0</v>
      </c>
      <c r="AO1295" s="45" t="str">
        <f>IF(Table3[[#This Row],[512]]="yes",Table3[[#This Row],[Column1]],"")</f>
        <v/>
      </c>
      <c r="AP1295" s="45" t="str">
        <f>IF(Table3[[#This Row],[250]]="yes",Table3[[#This Row],[Column1.5]],"")</f>
        <v/>
      </c>
      <c r="AQ1295" s="45" t="str">
        <f>IF(Table3[[#This Row],[288]]="yes",Table3[[#This Row],[Column2]],"")</f>
        <v/>
      </c>
      <c r="AR1295" s="45" t="str">
        <f>IF(Table3[[#This Row],[144]]="yes",Table3[[#This Row],[Column3]],"")</f>
        <v/>
      </c>
      <c r="AS1295" s="45" t="str">
        <f>IF(Table3[[#This Row],[26]]="yes",Table3[[#This Row],[Column4]],"")</f>
        <v/>
      </c>
      <c r="AT1295" s="45" t="str">
        <f>IF(Table3[[#This Row],[51]]="yes",Table3[[#This Row],[Column5]],"")</f>
        <v/>
      </c>
      <c r="AU1295" s="29" t="str">
        <f>IF(COUNTBLANK(Table3[[#This Row],[Date 1]:[Date 8]])=7,IF(Table3[[#This Row],[Column9]]&lt;&gt;"",IF(SUM(L1295:S1295)&lt;&gt;0,Table3[[#This Row],[Column9]],""),""),(SUBSTITUTE(TRIM(SUBSTITUTE(AO1295&amp;","&amp;AP1295&amp;","&amp;AQ1295&amp;","&amp;AR1295&amp;","&amp;AS1295&amp;","&amp;AT1295&amp;",",","," "))," ",", ")))</f>
        <v/>
      </c>
      <c r="AV1295" s="35" t="str">
        <f>IF(COUNTBLANK(L1295:AC1295)&lt;&gt;13,IF(Table3[[#This Row],[Comments]]="Please order in multiples of 20. Minimum order of 100.",IF(COUNTBLANK(Table3[[#This Row],[Date 1]:[Order]])=12,"",1),1),IF(OR(F1295="yes",G1295="yes",H1295="yes",I1295="yes",J1295="yes",K1295="yes"="yes"),1,""))</f>
        <v/>
      </c>
    </row>
    <row r="1296" spans="2:48" ht="36" thickBot="1" x14ac:dyDescent="0.4">
      <c r="B1296" s="164">
        <v>3970</v>
      </c>
      <c r="C1296" s="16" t="s">
        <v>3370</v>
      </c>
      <c r="D1296" s="32" t="s">
        <v>1697</v>
      </c>
      <c r="E1296" s="118"/>
      <c r="F1296" s="119" t="s">
        <v>21</v>
      </c>
      <c r="G1296" s="30" t="s">
        <v>21</v>
      </c>
      <c r="H1296" s="30" t="s">
        <v>21</v>
      </c>
      <c r="I1296" s="30" t="s">
        <v>21</v>
      </c>
      <c r="J1296" s="30" t="s">
        <v>21</v>
      </c>
      <c r="K1296" s="30" t="s">
        <v>128</v>
      </c>
      <c r="L1296" s="22"/>
      <c r="M1296" s="20"/>
      <c r="N1296" s="20"/>
      <c r="O1296" s="20"/>
      <c r="P1296" s="20"/>
      <c r="Q1296" s="20"/>
      <c r="R1296" s="20"/>
      <c r="S1296" s="120"/>
      <c r="T1296" s="181" t="str">
        <f>Table3[[#This Row],[Column12]]</f>
        <v>Auto:</v>
      </c>
      <c r="U1296" s="25"/>
      <c r="V1296" s="51" t="str">
        <f>IF(Table3[[#This Row],[TagOrderMethod]]="Ratio:","plants per 1 tag",IF(Table3[[#This Row],[TagOrderMethod]]="tags included","",IF(Table3[[#This Row],[TagOrderMethod]]="Qty:","tags",IF(Table3[[#This Row],[TagOrderMethod]]="Auto:",IF(U1296&lt;&gt;"","tags","")))))</f>
        <v/>
      </c>
      <c r="W1296" s="17">
        <v>50</v>
      </c>
      <c r="X1296" s="17" t="str">
        <f>IF(ISNUMBER(SEARCH("tag",Table3[[#This Row],[Notes]])), "Yes", "No")</f>
        <v>No</v>
      </c>
      <c r="Y1296" s="17" t="str">
        <f>IF(Table3[[#This Row],[Column11]]="yes","tags included","Auto:")</f>
        <v>Auto:</v>
      </c>
      <c r="Z12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Row],[TagOrderMethod]]="Auto:",IF(U1296&gt;0,U1296,IF(COUNTBLANK(L1296:S1296)=8,"",(IF(Table3[[#This Row],[Column11]]&lt;&gt;"no",Table3[[#This Row],[Size]]*(SUM(Table3[[#This Row],[Date 1]:[Date 8]])),"")))),""))),(Table3[[#This Row],[Bundle]])),"")</f>
        <v/>
      </c>
      <c r="AB1296" s="94" t="str">
        <f t="shared" si="21"/>
        <v/>
      </c>
      <c r="AC1296" s="75"/>
      <c r="AD1296" s="42"/>
      <c r="AE1296" s="43"/>
      <c r="AF1296" s="44"/>
      <c r="AG1296" s="134" t="s">
        <v>21</v>
      </c>
      <c r="AH1296" s="134" t="s">
        <v>21</v>
      </c>
      <c r="AI1296" s="134" t="s">
        <v>21</v>
      </c>
      <c r="AJ1296" s="134" t="s">
        <v>21</v>
      </c>
      <c r="AK1296" s="134" t="s">
        <v>21</v>
      </c>
      <c r="AL1296" s="134" t="s">
        <v>3180</v>
      </c>
      <c r="AM1296" s="134" t="b">
        <f>IF(AND(Table3[[#This Row],[Column68]]=TRUE,COUNTBLANK(Table3[[#This Row],[Date 1]:[Date 8]])=8),TRUE,FALSE)</f>
        <v>0</v>
      </c>
      <c r="AN1296" s="134" t="b">
        <f>COUNTIF(Table3[[#This Row],[512]:[51]],"yes")&gt;0</f>
        <v>0</v>
      </c>
      <c r="AO1296" s="45" t="str">
        <f>IF(Table3[[#This Row],[512]]="yes",Table3[[#This Row],[Column1]],"")</f>
        <v/>
      </c>
      <c r="AP1296" s="45" t="str">
        <f>IF(Table3[[#This Row],[250]]="yes",Table3[[#This Row],[Column1.5]],"")</f>
        <v/>
      </c>
      <c r="AQ1296" s="45" t="str">
        <f>IF(Table3[[#This Row],[288]]="yes",Table3[[#This Row],[Column2]],"")</f>
        <v/>
      </c>
      <c r="AR1296" s="45" t="str">
        <f>IF(Table3[[#This Row],[144]]="yes",Table3[[#This Row],[Column3]],"")</f>
        <v/>
      </c>
      <c r="AS1296" s="45" t="str">
        <f>IF(Table3[[#This Row],[26]]="yes",Table3[[#This Row],[Column4]],"")</f>
        <v/>
      </c>
      <c r="AT1296" s="45" t="str">
        <f>IF(Table3[[#This Row],[51]]="yes",Table3[[#This Row],[Column5]],"")</f>
        <v/>
      </c>
      <c r="AU1296" s="29" t="str">
        <f>IF(COUNTBLANK(Table3[[#This Row],[Date 1]:[Date 8]])=7,IF(Table3[[#This Row],[Column9]]&lt;&gt;"",IF(SUM(L1296:S1296)&lt;&gt;0,Table3[[#This Row],[Column9]],""),""),(SUBSTITUTE(TRIM(SUBSTITUTE(AO1296&amp;","&amp;AP1296&amp;","&amp;AQ1296&amp;","&amp;AR1296&amp;","&amp;AS1296&amp;","&amp;AT1296&amp;",",","," "))," ",", ")))</f>
        <v/>
      </c>
      <c r="AV1296" s="35" t="str">
        <f>IF(COUNTBLANK(L1296:AC1296)&lt;&gt;13,IF(Table3[[#This Row],[Comments]]="Please order in multiples of 20. Minimum order of 100.",IF(COUNTBLANK(Table3[[#This Row],[Date 1]:[Order]])=12,"",1),1),IF(OR(F1296="yes",G1296="yes",H1296="yes",I1296="yes",J1296="yes",K1296="yes"="yes"),1,""))</f>
        <v/>
      </c>
    </row>
    <row r="1297" spans="2:48" ht="36" thickBot="1" x14ac:dyDescent="0.4">
      <c r="B1297" s="164">
        <v>4000</v>
      </c>
      <c r="C1297" s="16" t="s">
        <v>3370</v>
      </c>
      <c r="D1297" s="32" t="s">
        <v>2429</v>
      </c>
      <c r="E1297" s="118"/>
      <c r="F1297" s="119" t="s">
        <v>21</v>
      </c>
      <c r="G1297" s="30" t="s">
        <v>21</v>
      </c>
      <c r="H1297" s="30" t="s">
        <v>21</v>
      </c>
      <c r="I1297" s="30" t="s">
        <v>21</v>
      </c>
      <c r="J1297" s="30" t="s">
        <v>21</v>
      </c>
      <c r="K1297" s="30" t="s">
        <v>128</v>
      </c>
      <c r="L1297" s="22"/>
      <c r="M1297" s="20"/>
      <c r="N1297" s="20"/>
      <c r="O1297" s="20"/>
      <c r="P1297" s="20"/>
      <c r="Q1297" s="20"/>
      <c r="R1297" s="20"/>
      <c r="S1297" s="120"/>
      <c r="T1297" s="181" t="str">
        <f>Table3[[#This Row],[Column12]]</f>
        <v>Auto:</v>
      </c>
      <c r="U1297" s="25"/>
      <c r="V1297" s="51" t="str">
        <f>IF(Table3[[#This Row],[TagOrderMethod]]="Ratio:","plants per 1 tag",IF(Table3[[#This Row],[TagOrderMethod]]="tags included","",IF(Table3[[#This Row],[TagOrderMethod]]="Qty:","tags",IF(Table3[[#This Row],[TagOrderMethod]]="Auto:",IF(U1297&lt;&gt;"","tags","")))))</f>
        <v/>
      </c>
      <c r="W1297" s="17">
        <v>50</v>
      </c>
      <c r="X1297" s="17" t="str">
        <f>IF(ISNUMBER(SEARCH("tag",Table3[[#This Row],[Notes]])), "Yes", "No")</f>
        <v>No</v>
      </c>
      <c r="Y1297" s="17" t="str">
        <f>IF(Table3[[#This Row],[Column11]]="yes","tags included","Auto:")</f>
        <v>Auto:</v>
      </c>
      <c r="Z12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Row],[TagOrderMethod]]="Auto:",IF(U1297&gt;0,U1297,IF(COUNTBLANK(L1297:S1297)=8,"",(IF(Table3[[#This Row],[Column11]]&lt;&gt;"no",Table3[[#This Row],[Size]]*(SUM(Table3[[#This Row],[Date 1]:[Date 8]])),"")))),""))),(Table3[[#This Row],[Bundle]])),"")</f>
        <v/>
      </c>
      <c r="AB1297" s="94" t="str">
        <f t="shared" si="21"/>
        <v/>
      </c>
      <c r="AC1297" s="75"/>
      <c r="AD1297" s="42"/>
      <c r="AE1297" s="43"/>
      <c r="AF1297" s="44"/>
      <c r="AG1297" s="134" t="s">
        <v>21</v>
      </c>
      <c r="AH1297" s="134" t="s">
        <v>21</v>
      </c>
      <c r="AI1297" s="134" t="s">
        <v>21</v>
      </c>
      <c r="AJ1297" s="134" t="s">
        <v>21</v>
      </c>
      <c r="AK1297" s="134" t="s">
        <v>21</v>
      </c>
      <c r="AL1297" s="134" t="s">
        <v>698</v>
      </c>
      <c r="AM1297" s="134" t="b">
        <f>IF(AND(Table3[[#This Row],[Column68]]=TRUE,COUNTBLANK(Table3[[#This Row],[Date 1]:[Date 8]])=8),TRUE,FALSE)</f>
        <v>0</v>
      </c>
      <c r="AN1297" s="134" t="b">
        <f>COUNTIF(Table3[[#This Row],[512]:[51]],"yes")&gt;0</f>
        <v>0</v>
      </c>
      <c r="AO1297" s="45" t="str">
        <f>IF(Table3[[#This Row],[512]]="yes",Table3[[#This Row],[Column1]],"")</f>
        <v/>
      </c>
      <c r="AP1297" s="45" t="str">
        <f>IF(Table3[[#This Row],[250]]="yes",Table3[[#This Row],[Column1.5]],"")</f>
        <v/>
      </c>
      <c r="AQ1297" s="45" t="str">
        <f>IF(Table3[[#This Row],[288]]="yes",Table3[[#This Row],[Column2]],"")</f>
        <v/>
      </c>
      <c r="AR1297" s="45" t="str">
        <f>IF(Table3[[#This Row],[144]]="yes",Table3[[#This Row],[Column3]],"")</f>
        <v/>
      </c>
      <c r="AS1297" s="45" t="str">
        <f>IF(Table3[[#This Row],[26]]="yes",Table3[[#This Row],[Column4]],"")</f>
        <v/>
      </c>
      <c r="AT1297" s="45" t="str">
        <f>IF(Table3[[#This Row],[51]]="yes",Table3[[#This Row],[Column5]],"")</f>
        <v/>
      </c>
      <c r="AU1297" s="29" t="str">
        <f>IF(COUNTBLANK(Table3[[#This Row],[Date 1]:[Date 8]])=7,IF(Table3[[#This Row],[Column9]]&lt;&gt;"",IF(SUM(L1297:S1297)&lt;&gt;0,Table3[[#This Row],[Column9]],""),""),(SUBSTITUTE(TRIM(SUBSTITUTE(AO1297&amp;","&amp;AP1297&amp;","&amp;AQ1297&amp;","&amp;AR1297&amp;","&amp;AS1297&amp;","&amp;AT1297&amp;",",","," "))," ",", ")))</f>
        <v/>
      </c>
      <c r="AV1297" s="35" t="str">
        <f>IF(COUNTBLANK(L1297:AC1297)&lt;&gt;13,IF(Table3[[#This Row],[Comments]]="Please order in multiples of 20. Minimum order of 100.",IF(COUNTBLANK(Table3[[#This Row],[Date 1]:[Order]])=12,"",1),1),IF(OR(F1297="yes",G1297="yes",H1297="yes",I1297="yes",J1297="yes",K1297="yes"="yes"),1,""))</f>
        <v/>
      </c>
    </row>
    <row r="1298" spans="2:48" ht="36" thickBot="1" x14ac:dyDescent="0.4">
      <c r="B1298" s="164">
        <v>4005</v>
      </c>
      <c r="C1298" s="16" t="s">
        <v>3370</v>
      </c>
      <c r="D1298" s="32" t="s">
        <v>2430</v>
      </c>
      <c r="E1298" s="118"/>
      <c r="F1298" s="119" t="s">
        <v>21</v>
      </c>
      <c r="G1298" s="30" t="s">
        <v>21</v>
      </c>
      <c r="H1298" s="30" t="s">
        <v>21</v>
      </c>
      <c r="I1298" s="30" t="s">
        <v>21</v>
      </c>
      <c r="J1298" s="30" t="s">
        <v>21</v>
      </c>
      <c r="K1298" s="30" t="s">
        <v>128</v>
      </c>
      <c r="L1298" s="22"/>
      <c r="M1298" s="20"/>
      <c r="N1298" s="20"/>
      <c r="O1298" s="20"/>
      <c r="P1298" s="20"/>
      <c r="Q1298" s="20"/>
      <c r="R1298" s="20"/>
      <c r="S1298" s="120"/>
      <c r="T1298" s="181" t="str">
        <f>Table3[[#This Row],[Column12]]</f>
        <v>Auto:</v>
      </c>
      <c r="U1298" s="25"/>
      <c r="V1298" s="51" t="str">
        <f>IF(Table3[[#This Row],[TagOrderMethod]]="Ratio:","plants per 1 tag",IF(Table3[[#This Row],[TagOrderMethod]]="tags included","",IF(Table3[[#This Row],[TagOrderMethod]]="Qty:","tags",IF(Table3[[#This Row],[TagOrderMethod]]="Auto:",IF(U1298&lt;&gt;"","tags","")))))</f>
        <v/>
      </c>
      <c r="W1298" s="17">
        <v>50</v>
      </c>
      <c r="X1298" s="17" t="str">
        <f>IF(ISNUMBER(SEARCH("tag",Table3[[#This Row],[Notes]])), "Yes", "No")</f>
        <v>No</v>
      </c>
      <c r="Y1298" s="17" t="str">
        <f>IF(Table3[[#This Row],[Column11]]="yes","tags included","Auto:")</f>
        <v>Auto:</v>
      </c>
      <c r="Z12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Row],[TagOrderMethod]]="Auto:",IF(U1298&gt;0,U1298,IF(COUNTBLANK(L1298:S1298)=8,"",(IF(Table3[[#This Row],[Column11]]&lt;&gt;"no",Table3[[#This Row],[Size]]*(SUM(Table3[[#This Row],[Date 1]:[Date 8]])),"")))),""))),(Table3[[#This Row],[Bundle]])),"")</f>
        <v/>
      </c>
      <c r="AB1298" s="94" t="str">
        <f t="shared" si="21"/>
        <v/>
      </c>
      <c r="AC1298" s="75"/>
      <c r="AD1298" s="42"/>
      <c r="AE1298" s="43"/>
      <c r="AF1298" s="44"/>
      <c r="AG1298" s="134" t="s">
        <v>21</v>
      </c>
      <c r="AH1298" s="134" t="s">
        <v>21</v>
      </c>
      <c r="AI1298" s="134" t="s">
        <v>21</v>
      </c>
      <c r="AJ1298" s="134" t="s">
        <v>21</v>
      </c>
      <c r="AK1298" s="134" t="s">
        <v>21</v>
      </c>
      <c r="AL1298" s="134" t="s">
        <v>1254</v>
      </c>
      <c r="AM1298" s="134" t="b">
        <f>IF(AND(Table3[[#This Row],[Column68]]=TRUE,COUNTBLANK(Table3[[#This Row],[Date 1]:[Date 8]])=8),TRUE,FALSE)</f>
        <v>0</v>
      </c>
      <c r="AN1298" s="134" t="b">
        <f>COUNTIF(Table3[[#This Row],[512]:[51]],"yes")&gt;0</f>
        <v>0</v>
      </c>
      <c r="AO1298" s="45" t="str">
        <f>IF(Table3[[#This Row],[512]]="yes",Table3[[#This Row],[Column1]],"")</f>
        <v/>
      </c>
      <c r="AP1298" s="45" t="str">
        <f>IF(Table3[[#This Row],[250]]="yes",Table3[[#This Row],[Column1.5]],"")</f>
        <v/>
      </c>
      <c r="AQ1298" s="45" t="str">
        <f>IF(Table3[[#This Row],[288]]="yes",Table3[[#This Row],[Column2]],"")</f>
        <v/>
      </c>
      <c r="AR1298" s="45" t="str">
        <f>IF(Table3[[#This Row],[144]]="yes",Table3[[#This Row],[Column3]],"")</f>
        <v/>
      </c>
      <c r="AS1298" s="45" t="str">
        <f>IF(Table3[[#This Row],[26]]="yes",Table3[[#This Row],[Column4]],"")</f>
        <v/>
      </c>
      <c r="AT1298" s="45" t="str">
        <f>IF(Table3[[#This Row],[51]]="yes",Table3[[#This Row],[Column5]],"")</f>
        <v/>
      </c>
      <c r="AU1298" s="29" t="str">
        <f>IF(COUNTBLANK(Table3[[#This Row],[Date 1]:[Date 8]])=7,IF(Table3[[#This Row],[Column9]]&lt;&gt;"",IF(SUM(L1298:S1298)&lt;&gt;0,Table3[[#This Row],[Column9]],""),""),(SUBSTITUTE(TRIM(SUBSTITUTE(AO1298&amp;","&amp;AP1298&amp;","&amp;AQ1298&amp;","&amp;AR1298&amp;","&amp;AS1298&amp;","&amp;AT1298&amp;",",","," "))," ",", ")))</f>
        <v/>
      </c>
      <c r="AV1298" s="35" t="str">
        <f>IF(COUNTBLANK(L1298:AC1298)&lt;&gt;13,IF(Table3[[#This Row],[Comments]]="Please order in multiples of 20. Minimum order of 100.",IF(COUNTBLANK(Table3[[#This Row],[Date 1]:[Order]])=12,"",1),1),IF(OR(F1298="yes",G1298="yes",H1298="yes",I1298="yes",J1298="yes",K1298="yes"="yes"),1,""))</f>
        <v/>
      </c>
    </row>
    <row r="1299" spans="2:48" ht="36" thickBot="1" x14ac:dyDescent="0.4">
      <c r="B1299" s="164">
        <v>4010</v>
      </c>
      <c r="C1299" s="16" t="s">
        <v>3370</v>
      </c>
      <c r="D1299" s="32" t="s">
        <v>2431</v>
      </c>
      <c r="E1299" s="118"/>
      <c r="F1299" s="119" t="s">
        <v>21</v>
      </c>
      <c r="G1299" s="30" t="s">
        <v>21</v>
      </c>
      <c r="H1299" s="30" t="s">
        <v>21</v>
      </c>
      <c r="I1299" s="30" t="s">
        <v>21</v>
      </c>
      <c r="J1299" s="30" t="s">
        <v>21</v>
      </c>
      <c r="K1299" s="30" t="s">
        <v>128</v>
      </c>
      <c r="L1299" s="22"/>
      <c r="M1299" s="20"/>
      <c r="N1299" s="20"/>
      <c r="O1299" s="20"/>
      <c r="P1299" s="20"/>
      <c r="Q1299" s="20"/>
      <c r="R1299" s="20"/>
      <c r="S1299" s="120"/>
      <c r="T1299" s="181" t="str">
        <f>Table3[[#This Row],[Column12]]</f>
        <v>Auto:</v>
      </c>
      <c r="U1299" s="25"/>
      <c r="V1299" s="51" t="str">
        <f>IF(Table3[[#This Row],[TagOrderMethod]]="Ratio:","plants per 1 tag",IF(Table3[[#This Row],[TagOrderMethod]]="tags included","",IF(Table3[[#This Row],[TagOrderMethod]]="Qty:","tags",IF(Table3[[#This Row],[TagOrderMethod]]="Auto:",IF(U1299&lt;&gt;"","tags","")))))</f>
        <v/>
      </c>
      <c r="W1299" s="17">
        <v>50</v>
      </c>
      <c r="X1299" s="17" t="str">
        <f>IF(ISNUMBER(SEARCH("tag",Table3[[#This Row],[Notes]])), "Yes", "No")</f>
        <v>No</v>
      </c>
      <c r="Y1299" s="17" t="str">
        <f>IF(Table3[[#This Row],[Column11]]="yes","tags included","Auto:")</f>
        <v>Auto:</v>
      </c>
      <c r="Z12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Row],[TagOrderMethod]]="Auto:",IF(U1299&gt;0,U1299,IF(COUNTBLANK(L1299:S1299)=8,"",(IF(Table3[[#This Row],[Column11]]&lt;&gt;"no",Table3[[#This Row],[Size]]*(SUM(Table3[[#This Row],[Date 1]:[Date 8]])),"")))),""))),(Table3[[#This Row],[Bundle]])),"")</f>
        <v/>
      </c>
      <c r="AB1299" s="94" t="str">
        <f t="shared" si="21"/>
        <v/>
      </c>
      <c r="AC1299" s="75"/>
      <c r="AD1299" s="42"/>
      <c r="AE1299" s="43"/>
      <c r="AF1299" s="44"/>
      <c r="AG1299" s="134" t="s">
        <v>21</v>
      </c>
      <c r="AH1299" s="134" t="s">
        <v>21</v>
      </c>
      <c r="AI1299" s="134" t="s">
        <v>21</v>
      </c>
      <c r="AJ1299" s="134" t="s">
        <v>21</v>
      </c>
      <c r="AK1299" s="134" t="s">
        <v>21</v>
      </c>
      <c r="AL1299" s="134" t="s">
        <v>1255</v>
      </c>
      <c r="AM1299" s="134" t="b">
        <f>IF(AND(Table3[[#This Row],[Column68]]=TRUE,COUNTBLANK(Table3[[#This Row],[Date 1]:[Date 8]])=8),TRUE,FALSE)</f>
        <v>0</v>
      </c>
      <c r="AN1299" s="134" t="b">
        <f>COUNTIF(Table3[[#This Row],[512]:[51]],"yes")&gt;0</f>
        <v>0</v>
      </c>
      <c r="AO1299" s="45" t="str">
        <f>IF(Table3[[#This Row],[512]]="yes",Table3[[#This Row],[Column1]],"")</f>
        <v/>
      </c>
      <c r="AP1299" s="45" t="str">
        <f>IF(Table3[[#This Row],[250]]="yes",Table3[[#This Row],[Column1.5]],"")</f>
        <v/>
      </c>
      <c r="AQ1299" s="45" t="str">
        <f>IF(Table3[[#This Row],[288]]="yes",Table3[[#This Row],[Column2]],"")</f>
        <v/>
      </c>
      <c r="AR1299" s="45" t="str">
        <f>IF(Table3[[#This Row],[144]]="yes",Table3[[#This Row],[Column3]],"")</f>
        <v/>
      </c>
      <c r="AS1299" s="45" t="str">
        <f>IF(Table3[[#This Row],[26]]="yes",Table3[[#This Row],[Column4]],"")</f>
        <v/>
      </c>
      <c r="AT1299" s="45" t="str">
        <f>IF(Table3[[#This Row],[51]]="yes",Table3[[#This Row],[Column5]],"")</f>
        <v/>
      </c>
      <c r="AU1299" s="29" t="str">
        <f>IF(COUNTBLANK(Table3[[#This Row],[Date 1]:[Date 8]])=7,IF(Table3[[#This Row],[Column9]]&lt;&gt;"",IF(SUM(L1299:S1299)&lt;&gt;0,Table3[[#This Row],[Column9]],""),""),(SUBSTITUTE(TRIM(SUBSTITUTE(AO1299&amp;","&amp;AP1299&amp;","&amp;AQ1299&amp;","&amp;AR1299&amp;","&amp;AS1299&amp;","&amp;AT1299&amp;",",","," "))," ",", ")))</f>
        <v/>
      </c>
      <c r="AV1299" s="35" t="str">
        <f>IF(COUNTBLANK(L1299:AC1299)&lt;&gt;13,IF(Table3[[#This Row],[Comments]]="Please order in multiples of 20. Minimum order of 100.",IF(COUNTBLANK(Table3[[#This Row],[Date 1]:[Order]])=12,"",1),1),IF(OR(F1299="yes",G1299="yes",H1299="yes",I1299="yes",J1299="yes",K1299="yes"="yes"),1,""))</f>
        <v/>
      </c>
    </row>
    <row r="1300" spans="2:48" ht="36" thickBot="1" x14ac:dyDescent="0.4">
      <c r="B1300" s="164">
        <v>4015</v>
      </c>
      <c r="C1300" s="16" t="s">
        <v>3370</v>
      </c>
      <c r="D1300" s="32" t="s">
        <v>613</v>
      </c>
      <c r="E1300" s="118"/>
      <c r="F1300" s="119" t="s">
        <v>21</v>
      </c>
      <c r="G1300" s="30" t="s">
        <v>21</v>
      </c>
      <c r="H1300" s="30" t="s">
        <v>21</v>
      </c>
      <c r="I1300" s="30" t="s">
        <v>128</v>
      </c>
      <c r="J1300" s="30" t="s">
        <v>21</v>
      </c>
      <c r="K1300" s="30" t="s">
        <v>128</v>
      </c>
      <c r="L1300" s="22"/>
      <c r="M1300" s="20"/>
      <c r="N1300" s="20"/>
      <c r="O1300" s="20"/>
      <c r="P1300" s="20"/>
      <c r="Q1300" s="20"/>
      <c r="R1300" s="20"/>
      <c r="S1300" s="120"/>
      <c r="T1300" s="181" t="str">
        <f>Table3[[#This Row],[Column12]]</f>
        <v>Auto:</v>
      </c>
      <c r="U1300" s="25"/>
      <c r="V1300" s="51" t="str">
        <f>IF(Table3[[#This Row],[TagOrderMethod]]="Ratio:","plants per 1 tag",IF(Table3[[#This Row],[TagOrderMethod]]="tags included","",IF(Table3[[#This Row],[TagOrderMethod]]="Qty:","tags",IF(Table3[[#This Row],[TagOrderMethod]]="Auto:",IF(U1300&lt;&gt;"","tags","")))))</f>
        <v/>
      </c>
      <c r="W1300" s="17">
        <v>50</v>
      </c>
      <c r="X1300" s="17" t="str">
        <f>IF(ISNUMBER(SEARCH("tag",Table3[[#This Row],[Notes]])), "Yes", "No")</f>
        <v>No</v>
      </c>
      <c r="Y1300" s="17" t="str">
        <f>IF(Table3[[#This Row],[Column11]]="yes","tags included","Auto:")</f>
        <v>Auto:</v>
      </c>
      <c r="Z13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Row],[TagOrderMethod]]="Auto:",IF(U1300&gt;0,U1300,IF(COUNTBLANK(L1300:S1300)=8,"",(IF(Table3[[#This Row],[Column11]]&lt;&gt;"no",Table3[[#This Row],[Size]]*(SUM(Table3[[#This Row],[Date 1]:[Date 8]])),"")))),""))),(Table3[[#This Row],[Bundle]])),"")</f>
        <v/>
      </c>
      <c r="AB1300" s="94" t="str">
        <f t="shared" si="21"/>
        <v/>
      </c>
      <c r="AC1300" s="75"/>
      <c r="AD1300" s="42"/>
      <c r="AE1300" s="43"/>
      <c r="AF1300" s="44"/>
      <c r="AG1300" s="134" t="s">
        <v>21</v>
      </c>
      <c r="AH1300" s="134" t="s">
        <v>21</v>
      </c>
      <c r="AI1300" s="134" t="s">
        <v>21</v>
      </c>
      <c r="AJ1300" s="134" t="s">
        <v>5326</v>
      </c>
      <c r="AK1300" s="134" t="s">
        <v>21</v>
      </c>
      <c r="AL1300" s="134" t="s">
        <v>1256</v>
      </c>
      <c r="AM1300" s="134" t="b">
        <f>IF(AND(Table3[[#This Row],[Column68]]=TRUE,COUNTBLANK(Table3[[#This Row],[Date 1]:[Date 8]])=8),TRUE,FALSE)</f>
        <v>0</v>
      </c>
      <c r="AN1300" s="134" t="b">
        <f>COUNTIF(Table3[[#This Row],[512]:[51]],"yes")&gt;0</f>
        <v>0</v>
      </c>
      <c r="AO1300" s="45" t="str">
        <f>IF(Table3[[#This Row],[512]]="yes",Table3[[#This Row],[Column1]],"")</f>
        <v/>
      </c>
      <c r="AP1300" s="45" t="str">
        <f>IF(Table3[[#This Row],[250]]="yes",Table3[[#This Row],[Column1.5]],"")</f>
        <v/>
      </c>
      <c r="AQ1300" s="45" t="str">
        <f>IF(Table3[[#This Row],[288]]="yes",Table3[[#This Row],[Column2]],"")</f>
        <v/>
      </c>
      <c r="AR1300" s="45" t="str">
        <f>IF(Table3[[#This Row],[144]]="yes",Table3[[#This Row],[Column3]],"")</f>
        <v/>
      </c>
      <c r="AS1300" s="45" t="str">
        <f>IF(Table3[[#This Row],[26]]="yes",Table3[[#This Row],[Column4]],"")</f>
        <v/>
      </c>
      <c r="AT1300" s="45" t="str">
        <f>IF(Table3[[#This Row],[51]]="yes",Table3[[#This Row],[Column5]],"")</f>
        <v/>
      </c>
      <c r="AU1300" s="29" t="str">
        <f>IF(COUNTBLANK(Table3[[#This Row],[Date 1]:[Date 8]])=7,IF(Table3[[#This Row],[Column9]]&lt;&gt;"",IF(SUM(L1300:S1300)&lt;&gt;0,Table3[[#This Row],[Column9]],""),""),(SUBSTITUTE(TRIM(SUBSTITUTE(AO1300&amp;","&amp;AP1300&amp;","&amp;AQ1300&amp;","&amp;AR1300&amp;","&amp;AS1300&amp;","&amp;AT1300&amp;",",","," "))," ",", ")))</f>
        <v/>
      </c>
      <c r="AV1300" s="35" t="str">
        <f>IF(COUNTBLANK(L1300:AC1300)&lt;&gt;13,IF(Table3[[#This Row],[Comments]]="Please order in multiples of 20. Minimum order of 100.",IF(COUNTBLANK(Table3[[#This Row],[Date 1]:[Order]])=12,"",1),1),IF(OR(F1300="yes",G1300="yes",H1300="yes",I1300="yes",J1300="yes",K1300="yes"="yes"),1,""))</f>
        <v/>
      </c>
    </row>
    <row r="1301" spans="2:48" ht="36" thickBot="1" x14ac:dyDescent="0.4">
      <c r="B1301" s="164">
        <v>4020</v>
      </c>
      <c r="C1301" s="16" t="s">
        <v>3370</v>
      </c>
      <c r="D1301" s="32" t="s">
        <v>1083</v>
      </c>
      <c r="E1301" s="118"/>
      <c r="F1301" s="119" t="s">
        <v>21</v>
      </c>
      <c r="G1301" s="30" t="s">
        <v>21</v>
      </c>
      <c r="H1301" s="30" t="s">
        <v>21</v>
      </c>
      <c r="I1301" s="30" t="s">
        <v>21</v>
      </c>
      <c r="J1301" s="30" t="s">
        <v>21</v>
      </c>
      <c r="K1301" s="30" t="s">
        <v>128</v>
      </c>
      <c r="L1301" s="22"/>
      <c r="M1301" s="20"/>
      <c r="N1301" s="20"/>
      <c r="O1301" s="20"/>
      <c r="P1301" s="20"/>
      <c r="Q1301" s="20"/>
      <c r="R1301" s="20"/>
      <c r="S1301" s="120"/>
      <c r="T1301" s="181" t="str">
        <f>Table3[[#This Row],[Column12]]</f>
        <v>Auto:</v>
      </c>
      <c r="U1301" s="25"/>
      <c r="V1301" s="51" t="str">
        <f>IF(Table3[[#This Row],[TagOrderMethod]]="Ratio:","plants per 1 tag",IF(Table3[[#This Row],[TagOrderMethod]]="tags included","",IF(Table3[[#This Row],[TagOrderMethod]]="Qty:","tags",IF(Table3[[#This Row],[TagOrderMethod]]="Auto:",IF(U1301&lt;&gt;"","tags","")))))</f>
        <v/>
      </c>
      <c r="W1301" s="17">
        <v>50</v>
      </c>
      <c r="X1301" s="17" t="str">
        <f>IF(ISNUMBER(SEARCH("tag",Table3[[#This Row],[Notes]])), "Yes", "No")</f>
        <v>No</v>
      </c>
      <c r="Y1301" s="17" t="str">
        <f>IF(Table3[[#This Row],[Column11]]="yes","tags included","Auto:")</f>
        <v>Auto:</v>
      </c>
      <c r="Z13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Row],[TagOrderMethod]]="Auto:",IF(U1301&gt;0,U1301,IF(COUNTBLANK(L1301:S1301)=8,"",(IF(Table3[[#This Row],[Column11]]&lt;&gt;"no",Table3[[#This Row],[Size]]*(SUM(Table3[[#This Row],[Date 1]:[Date 8]])),"")))),""))),(Table3[[#This Row],[Bundle]])),"")</f>
        <v/>
      </c>
      <c r="AB1301" s="94" t="str">
        <f t="shared" si="21"/>
        <v/>
      </c>
      <c r="AC1301" s="75"/>
      <c r="AD1301" s="42"/>
      <c r="AE1301" s="43"/>
      <c r="AF1301" s="44"/>
      <c r="AG1301" s="134" t="s">
        <v>21</v>
      </c>
      <c r="AH1301" s="134" t="s">
        <v>21</v>
      </c>
      <c r="AI1301" s="134" t="s">
        <v>21</v>
      </c>
      <c r="AJ1301" s="134" t="s">
        <v>21</v>
      </c>
      <c r="AK1301" s="134" t="s">
        <v>21</v>
      </c>
      <c r="AL1301" s="134" t="s">
        <v>1526</v>
      </c>
      <c r="AM1301" s="134" t="b">
        <f>IF(AND(Table3[[#This Row],[Column68]]=TRUE,COUNTBLANK(Table3[[#This Row],[Date 1]:[Date 8]])=8),TRUE,FALSE)</f>
        <v>0</v>
      </c>
      <c r="AN1301" s="134" t="b">
        <f>COUNTIF(Table3[[#This Row],[512]:[51]],"yes")&gt;0</f>
        <v>0</v>
      </c>
      <c r="AO1301" s="45" t="str">
        <f>IF(Table3[[#This Row],[512]]="yes",Table3[[#This Row],[Column1]],"")</f>
        <v/>
      </c>
      <c r="AP1301" s="45" t="str">
        <f>IF(Table3[[#This Row],[250]]="yes",Table3[[#This Row],[Column1.5]],"")</f>
        <v/>
      </c>
      <c r="AQ1301" s="45" t="str">
        <f>IF(Table3[[#This Row],[288]]="yes",Table3[[#This Row],[Column2]],"")</f>
        <v/>
      </c>
      <c r="AR1301" s="45" t="str">
        <f>IF(Table3[[#This Row],[144]]="yes",Table3[[#This Row],[Column3]],"")</f>
        <v/>
      </c>
      <c r="AS1301" s="45" t="str">
        <f>IF(Table3[[#This Row],[26]]="yes",Table3[[#This Row],[Column4]],"")</f>
        <v/>
      </c>
      <c r="AT1301" s="45" t="str">
        <f>IF(Table3[[#This Row],[51]]="yes",Table3[[#This Row],[Column5]],"")</f>
        <v/>
      </c>
      <c r="AU1301" s="29" t="str">
        <f>IF(COUNTBLANK(Table3[[#This Row],[Date 1]:[Date 8]])=7,IF(Table3[[#This Row],[Column9]]&lt;&gt;"",IF(SUM(L1301:S1301)&lt;&gt;0,Table3[[#This Row],[Column9]],""),""),(SUBSTITUTE(TRIM(SUBSTITUTE(AO1301&amp;","&amp;AP1301&amp;","&amp;AQ1301&amp;","&amp;AR1301&amp;","&amp;AS1301&amp;","&amp;AT1301&amp;",",","," "))," ",", ")))</f>
        <v/>
      </c>
      <c r="AV1301" s="35" t="str">
        <f>IF(COUNTBLANK(L1301:AC1301)&lt;&gt;13,IF(Table3[[#This Row],[Comments]]="Please order in multiples of 20. Minimum order of 100.",IF(COUNTBLANK(Table3[[#This Row],[Date 1]:[Order]])=12,"",1),1),IF(OR(F1301="yes",G1301="yes",H1301="yes",I1301="yes",J1301="yes",K1301="yes"="yes"),1,""))</f>
        <v/>
      </c>
    </row>
    <row r="1302" spans="2:48" ht="36" thickBot="1" x14ac:dyDescent="0.4">
      <c r="B1302" s="164">
        <v>4025</v>
      </c>
      <c r="C1302" s="16" t="s">
        <v>3370</v>
      </c>
      <c r="D1302" s="32" t="s">
        <v>614</v>
      </c>
      <c r="E1302" s="118"/>
      <c r="F1302" s="119" t="s">
        <v>21</v>
      </c>
      <c r="G1302" s="30" t="s">
        <v>21</v>
      </c>
      <c r="H1302" s="30" t="s">
        <v>21</v>
      </c>
      <c r="I1302" s="30" t="s">
        <v>21</v>
      </c>
      <c r="J1302" s="30" t="s">
        <v>21</v>
      </c>
      <c r="K1302" s="30" t="s">
        <v>128</v>
      </c>
      <c r="L1302" s="22"/>
      <c r="M1302" s="20"/>
      <c r="N1302" s="20"/>
      <c r="O1302" s="20"/>
      <c r="P1302" s="20"/>
      <c r="Q1302" s="20"/>
      <c r="R1302" s="20"/>
      <c r="S1302" s="120"/>
      <c r="T1302" s="181" t="str">
        <f>Table3[[#This Row],[Column12]]</f>
        <v>Auto:</v>
      </c>
      <c r="U1302" s="25"/>
      <c r="V1302" s="51" t="str">
        <f>IF(Table3[[#This Row],[TagOrderMethod]]="Ratio:","plants per 1 tag",IF(Table3[[#This Row],[TagOrderMethod]]="tags included","",IF(Table3[[#This Row],[TagOrderMethod]]="Qty:","tags",IF(Table3[[#This Row],[TagOrderMethod]]="Auto:",IF(U1302&lt;&gt;"","tags","")))))</f>
        <v/>
      </c>
      <c r="W1302" s="17">
        <v>50</v>
      </c>
      <c r="X1302" s="17" t="str">
        <f>IF(ISNUMBER(SEARCH("tag",Table3[[#This Row],[Notes]])), "Yes", "No")</f>
        <v>No</v>
      </c>
      <c r="Y1302" s="17" t="str">
        <f>IF(Table3[[#This Row],[Column11]]="yes","tags included","Auto:")</f>
        <v>Auto:</v>
      </c>
      <c r="Z13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Row],[TagOrderMethod]]="Auto:",IF(U1302&gt;0,U1302,IF(COUNTBLANK(L1302:S1302)=8,"",(IF(Table3[[#This Row],[Column11]]&lt;&gt;"no",Table3[[#This Row],[Size]]*(SUM(Table3[[#This Row],[Date 1]:[Date 8]])),"")))),""))),(Table3[[#This Row],[Bundle]])),"")</f>
        <v/>
      </c>
      <c r="AB1302" s="94" t="str">
        <f t="shared" si="21"/>
        <v/>
      </c>
      <c r="AC1302" s="75"/>
      <c r="AD1302" s="42"/>
      <c r="AE1302" s="43"/>
      <c r="AF1302" s="44"/>
      <c r="AG1302" s="134" t="s">
        <v>21</v>
      </c>
      <c r="AH1302" s="134" t="s">
        <v>21</v>
      </c>
      <c r="AI1302" s="134" t="s">
        <v>21</v>
      </c>
      <c r="AJ1302" s="134" t="s">
        <v>21</v>
      </c>
      <c r="AK1302" s="134" t="s">
        <v>21</v>
      </c>
      <c r="AL1302" s="134" t="s">
        <v>2152</v>
      </c>
      <c r="AM1302" s="134" t="b">
        <f>IF(AND(Table3[[#This Row],[Column68]]=TRUE,COUNTBLANK(Table3[[#This Row],[Date 1]:[Date 8]])=8),TRUE,FALSE)</f>
        <v>0</v>
      </c>
      <c r="AN1302" s="134" t="b">
        <f>COUNTIF(Table3[[#This Row],[512]:[51]],"yes")&gt;0</f>
        <v>0</v>
      </c>
      <c r="AO1302" s="45" t="str">
        <f>IF(Table3[[#This Row],[512]]="yes",Table3[[#This Row],[Column1]],"")</f>
        <v/>
      </c>
      <c r="AP1302" s="45" t="str">
        <f>IF(Table3[[#This Row],[250]]="yes",Table3[[#This Row],[Column1.5]],"")</f>
        <v/>
      </c>
      <c r="AQ1302" s="45" t="str">
        <f>IF(Table3[[#This Row],[288]]="yes",Table3[[#This Row],[Column2]],"")</f>
        <v/>
      </c>
      <c r="AR1302" s="45" t="str">
        <f>IF(Table3[[#This Row],[144]]="yes",Table3[[#This Row],[Column3]],"")</f>
        <v/>
      </c>
      <c r="AS1302" s="45" t="str">
        <f>IF(Table3[[#This Row],[26]]="yes",Table3[[#This Row],[Column4]],"")</f>
        <v/>
      </c>
      <c r="AT1302" s="45" t="str">
        <f>IF(Table3[[#This Row],[51]]="yes",Table3[[#This Row],[Column5]],"")</f>
        <v/>
      </c>
      <c r="AU1302" s="29" t="str">
        <f>IF(COUNTBLANK(Table3[[#This Row],[Date 1]:[Date 8]])=7,IF(Table3[[#This Row],[Column9]]&lt;&gt;"",IF(SUM(L1302:S1302)&lt;&gt;0,Table3[[#This Row],[Column9]],""),""),(SUBSTITUTE(TRIM(SUBSTITUTE(AO1302&amp;","&amp;AP1302&amp;","&amp;AQ1302&amp;","&amp;AR1302&amp;","&amp;AS1302&amp;","&amp;AT1302&amp;",",","," "))," ",", ")))</f>
        <v/>
      </c>
      <c r="AV1302" s="35" t="str">
        <f>IF(COUNTBLANK(L1302:AC1302)&lt;&gt;13,IF(Table3[[#This Row],[Comments]]="Please order in multiples of 20. Minimum order of 100.",IF(COUNTBLANK(Table3[[#This Row],[Date 1]:[Order]])=12,"",1),1),IF(OR(F1302="yes",G1302="yes",H1302="yes",I1302="yes",J1302="yes",K1302="yes"="yes"),1,""))</f>
        <v/>
      </c>
    </row>
    <row r="1303" spans="2:48" ht="36" thickBot="1" x14ac:dyDescent="0.4">
      <c r="B1303" s="164">
        <v>4030</v>
      </c>
      <c r="C1303" s="16" t="s">
        <v>3370</v>
      </c>
      <c r="D1303" s="32" t="s">
        <v>1901</v>
      </c>
      <c r="E1303" s="118"/>
      <c r="F1303" s="119" t="s">
        <v>21</v>
      </c>
      <c r="G1303" s="30" t="s">
        <v>21</v>
      </c>
      <c r="H1303" s="30" t="s">
        <v>21</v>
      </c>
      <c r="I1303" s="30" t="s">
        <v>21</v>
      </c>
      <c r="J1303" s="30" t="s">
        <v>21</v>
      </c>
      <c r="K1303" s="30" t="s">
        <v>128</v>
      </c>
      <c r="L1303" s="22"/>
      <c r="M1303" s="20"/>
      <c r="N1303" s="20"/>
      <c r="O1303" s="20"/>
      <c r="P1303" s="20"/>
      <c r="Q1303" s="20"/>
      <c r="R1303" s="20"/>
      <c r="S1303" s="120"/>
      <c r="T1303" s="181" t="str">
        <f>Table3[[#This Row],[Column12]]</f>
        <v>Auto:</v>
      </c>
      <c r="U1303" s="25"/>
      <c r="V1303" s="51" t="str">
        <f>IF(Table3[[#This Row],[TagOrderMethod]]="Ratio:","plants per 1 tag",IF(Table3[[#This Row],[TagOrderMethod]]="tags included","",IF(Table3[[#This Row],[TagOrderMethod]]="Qty:","tags",IF(Table3[[#This Row],[TagOrderMethod]]="Auto:",IF(U1303&lt;&gt;"","tags","")))))</f>
        <v/>
      </c>
      <c r="W1303" s="17">
        <v>50</v>
      </c>
      <c r="X1303" s="17" t="str">
        <f>IF(ISNUMBER(SEARCH("tag",Table3[[#This Row],[Notes]])), "Yes", "No")</f>
        <v>No</v>
      </c>
      <c r="Y1303" s="17" t="str">
        <f>IF(Table3[[#This Row],[Column11]]="yes","tags included","Auto:")</f>
        <v>Auto:</v>
      </c>
      <c r="Z13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Row],[TagOrderMethod]]="Auto:",IF(U1303&gt;0,U1303,IF(COUNTBLANK(L1303:S1303)=8,"",(IF(Table3[[#This Row],[Column11]]&lt;&gt;"no",Table3[[#This Row],[Size]]*(SUM(Table3[[#This Row],[Date 1]:[Date 8]])),"")))),""))),(Table3[[#This Row],[Bundle]])),"")</f>
        <v/>
      </c>
      <c r="AB1303" s="94" t="str">
        <f t="shared" si="21"/>
        <v/>
      </c>
      <c r="AC1303" s="75"/>
      <c r="AD1303" s="42"/>
      <c r="AE1303" s="43"/>
      <c r="AF1303" s="44"/>
      <c r="AG1303" s="134" t="s">
        <v>21</v>
      </c>
      <c r="AH1303" s="134" t="s">
        <v>21</v>
      </c>
      <c r="AI1303" s="134" t="s">
        <v>21</v>
      </c>
      <c r="AJ1303" s="134" t="s">
        <v>21</v>
      </c>
      <c r="AK1303" s="134" t="s">
        <v>21</v>
      </c>
      <c r="AL1303" s="134" t="s">
        <v>2153</v>
      </c>
      <c r="AM1303" s="134" t="b">
        <f>IF(AND(Table3[[#This Row],[Column68]]=TRUE,COUNTBLANK(Table3[[#This Row],[Date 1]:[Date 8]])=8),TRUE,FALSE)</f>
        <v>0</v>
      </c>
      <c r="AN1303" s="134" t="b">
        <f>COUNTIF(Table3[[#This Row],[512]:[51]],"yes")&gt;0</f>
        <v>0</v>
      </c>
      <c r="AO1303" s="45" t="str">
        <f>IF(Table3[[#This Row],[512]]="yes",Table3[[#This Row],[Column1]],"")</f>
        <v/>
      </c>
      <c r="AP1303" s="45" t="str">
        <f>IF(Table3[[#This Row],[250]]="yes",Table3[[#This Row],[Column1.5]],"")</f>
        <v/>
      </c>
      <c r="AQ1303" s="45" t="str">
        <f>IF(Table3[[#This Row],[288]]="yes",Table3[[#This Row],[Column2]],"")</f>
        <v/>
      </c>
      <c r="AR1303" s="45" t="str">
        <f>IF(Table3[[#This Row],[144]]="yes",Table3[[#This Row],[Column3]],"")</f>
        <v/>
      </c>
      <c r="AS1303" s="45" t="str">
        <f>IF(Table3[[#This Row],[26]]="yes",Table3[[#This Row],[Column4]],"")</f>
        <v/>
      </c>
      <c r="AT1303" s="45" t="str">
        <f>IF(Table3[[#This Row],[51]]="yes",Table3[[#This Row],[Column5]],"")</f>
        <v/>
      </c>
      <c r="AU1303" s="29" t="str">
        <f>IF(COUNTBLANK(Table3[[#This Row],[Date 1]:[Date 8]])=7,IF(Table3[[#This Row],[Column9]]&lt;&gt;"",IF(SUM(L1303:S1303)&lt;&gt;0,Table3[[#This Row],[Column9]],""),""),(SUBSTITUTE(TRIM(SUBSTITUTE(AO1303&amp;","&amp;AP1303&amp;","&amp;AQ1303&amp;","&amp;AR1303&amp;","&amp;AS1303&amp;","&amp;AT1303&amp;",",","," "))," ",", ")))</f>
        <v/>
      </c>
      <c r="AV1303" s="35" t="str">
        <f>IF(COUNTBLANK(L1303:AC1303)&lt;&gt;13,IF(Table3[[#This Row],[Comments]]="Please order in multiples of 20. Minimum order of 100.",IF(COUNTBLANK(Table3[[#This Row],[Date 1]:[Order]])=12,"",1),1),IF(OR(F1303="yes",G1303="yes",H1303="yes",I1303="yes",J1303="yes",K1303="yes"="yes"),1,""))</f>
        <v/>
      </c>
    </row>
    <row r="1304" spans="2:48" ht="36" thickBot="1" x14ac:dyDescent="0.4">
      <c r="B1304" s="164">
        <v>4035</v>
      </c>
      <c r="C1304" s="16" t="s">
        <v>3370</v>
      </c>
      <c r="D1304" s="32" t="s">
        <v>615</v>
      </c>
      <c r="E1304" s="118"/>
      <c r="F1304" s="119" t="s">
        <v>21</v>
      </c>
      <c r="G1304" s="30" t="s">
        <v>21</v>
      </c>
      <c r="H1304" s="30" t="s">
        <v>21</v>
      </c>
      <c r="I1304" s="30" t="s">
        <v>128</v>
      </c>
      <c r="J1304" s="30" t="s">
        <v>21</v>
      </c>
      <c r="K1304" s="30" t="s">
        <v>128</v>
      </c>
      <c r="L1304" s="22"/>
      <c r="M1304" s="20"/>
      <c r="N1304" s="20"/>
      <c r="O1304" s="20"/>
      <c r="P1304" s="20"/>
      <c r="Q1304" s="20"/>
      <c r="R1304" s="20"/>
      <c r="S1304" s="120"/>
      <c r="T1304" s="181" t="str">
        <f>Table3[[#This Row],[Column12]]</f>
        <v>Auto:</v>
      </c>
      <c r="U1304" s="25"/>
      <c r="V1304" s="51" t="str">
        <f>IF(Table3[[#This Row],[TagOrderMethod]]="Ratio:","plants per 1 tag",IF(Table3[[#This Row],[TagOrderMethod]]="tags included","",IF(Table3[[#This Row],[TagOrderMethod]]="Qty:","tags",IF(Table3[[#This Row],[TagOrderMethod]]="Auto:",IF(U1304&lt;&gt;"","tags","")))))</f>
        <v/>
      </c>
      <c r="W1304" s="17">
        <v>50</v>
      </c>
      <c r="X1304" s="17" t="str">
        <f>IF(ISNUMBER(SEARCH("tag",Table3[[#This Row],[Notes]])), "Yes", "No")</f>
        <v>No</v>
      </c>
      <c r="Y1304" s="17" t="str">
        <f>IF(Table3[[#This Row],[Column11]]="yes","tags included","Auto:")</f>
        <v>Auto:</v>
      </c>
      <c r="Z13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Row],[TagOrderMethod]]="Auto:",IF(U1304&gt;0,U1304,IF(COUNTBLANK(L1304:S1304)=8,"",(IF(Table3[[#This Row],[Column11]]&lt;&gt;"no",Table3[[#This Row],[Size]]*(SUM(Table3[[#This Row],[Date 1]:[Date 8]])),"")))),""))),(Table3[[#This Row],[Bundle]])),"")</f>
        <v/>
      </c>
      <c r="AB1304" s="94" t="str">
        <f t="shared" si="21"/>
        <v/>
      </c>
      <c r="AC1304" s="75"/>
      <c r="AD1304" s="42"/>
      <c r="AE1304" s="43"/>
      <c r="AF1304" s="44"/>
      <c r="AG1304" s="134" t="s">
        <v>21</v>
      </c>
      <c r="AH1304" s="134" t="s">
        <v>21</v>
      </c>
      <c r="AI1304" s="134" t="s">
        <v>21</v>
      </c>
      <c r="AJ1304" s="134" t="s">
        <v>5327</v>
      </c>
      <c r="AK1304" s="134" t="s">
        <v>21</v>
      </c>
      <c r="AL1304" s="134" t="s">
        <v>2154</v>
      </c>
      <c r="AM1304" s="134" t="b">
        <f>IF(AND(Table3[[#This Row],[Column68]]=TRUE,COUNTBLANK(Table3[[#This Row],[Date 1]:[Date 8]])=8),TRUE,FALSE)</f>
        <v>0</v>
      </c>
      <c r="AN1304" s="134" t="b">
        <f>COUNTIF(Table3[[#This Row],[512]:[51]],"yes")&gt;0</f>
        <v>0</v>
      </c>
      <c r="AO1304" s="45" t="str">
        <f>IF(Table3[[#This Row],[512]]="yes",Table3[[#This Row],[Column1]],"")</f>
        <v/>
      </c>
      <c r="AP1304" s="45" t="str">
        <f>IF(Table3[[#This Row],[250]]="yes",Table3[[#This Row],[Column1.5]],"")</f>
        <v/>
      </c>
      <c r="AQ1304" s="45" t="str">
        <f>IF(Table3[[#This Row],[288]]="yes",Table3[[#This Row],[Column2]],"")</f>
        <v/>
      </c>
      <c r="AR1304" s="45" t="str">
        <f>IF(Table3[[#This Row],[144]]="yes",Table3[[#This Row],[Column3]],"")</f>
        <v/>
      </c>
      <c r="AS1304" s="45" t="str">
        <f>IF(Table3[[#This Row],[26]]="yes",Table3[[#This Row],[Column4]],"")</f>
        <v/>
      </c>
      <c r="AT1304" s="45" t="str">
        <f>IF(Table3[[#This Row],[51]]="yes",Table3[[#This Row],[Column5]],"")</f>
        <v/>
      </c>
      <c r="AU1304" s="29" t="str">
        <f>IF(COUNTBLANK(Table3[[#This Row],[Date 1]:[Date 8]])=7,IF(Table3[[#This Row],[Column9]]&lt;&gt;"",IF(SUM(L1304:S1304)&lt;&gt;0,Table3[[#This Row],[Column9]],""),""),(SUBSTITUTE(TRIM(SUBSTITUTE(AO1304&amp;","&amp;AP1304&amp;","&amp;AQ1304&amp;","&amp;AR1304&amp;","&amp;AS1304&amp;","&amp;AT1304&amp;",",","," "))," ",", ")))</f>
        <v/>
      </c>
      <c r="AV1304" s="35" t="str">
        <f>IF(COUNTBLANK(L1304:AC1304)&lt;&gt;13,IF(Table3[[#This Row],[Comments]]="Please order in multiples of 20. Minimum order of 100.",IF(COUNTBLANK(Table3[[#This Row],[Date 1]:[Order]])=12,"",1),1),IF(OR(F1304="yes",G1304="yes",H1304="yes",I1304="yes",J1304="yes",K1304="yes"="yes"),1,""))</f>
        <v/>
      </c>
    </row>
    <row r="1305" spans="2:48" ht="36" thickBot="1" x14ac:dyDescent="0.4">
      <c r="B1305" s="164">
        <v>4040</v>
      </c>
      <c r="C1305" s="16" t="s">
        <v>3370</v>
      </c>
      <c r="D1305" s="32" t="s">
        <v>616</v>
      </c>
      <c r="E1305" s="118"/>
      <c r="F1305" s="119" t="s">
        <v>21</v>
      </c>
      <c r="G1305" s="30" t="s">
        <v>21</v>
      </c>
      <c r="H1305" s="30" t="s">
        <v>21</v>
      </c>
      <c r="I1305" s="30" t="s">
        <v>128</v>
      </c>
      <c r="J1305" s="30" t="s">
        <v>21</v>
      </c>
      <c r="K1305" s="30" t="s">
        <v>128</v>
      </c>
      <c r="L1305" s="22"/>
      <c r="M1305" s="20"/>
      <c r="N1305" s="20"/>
      <c r="O1305" s="20"/>
      <c r="P1305" s="20"/>
      <c r="Q1305" s="20"/>
      <c r="R1305" s="20"/>
      <c r="S1305" s="120"/>
      <c r="T1305" s="181" t="str">
        <f>Table3[[#This Row],[Column12]]</f>
        <v>Auto:</v>
      </c>
      <c r="U1305" s="25"/>
      <c r="V1305" s="51" t="str">
        <f>IF(Table3[[#This Row],[TagOrderMethod]]="Ratio:","plants per 1 tag",IF(Table3[[#This Row],[TagOrderMethod]]="tags included","",IF(Table3[[#This Row],[TagOrderMethod]]="Qty:","tags",IF(Table3[[#This Row],[TagOrderMethod]]="Auto:",IF(U1305&lt;&gt;"","tags","")))))</f>
        <v/>
      </c>
      <c r="W1305" s="17">
        <v>50</v>
      </c>
      <c r="X1305" s="17" t="str">
        <f>IF(ISNUMBER(SEARCH("tag",Table3[[#This Row],[Notes]])), "Yes", "No")</f>
        <v>No</v>
      </c>
      <c r="Y1305" s="17" t="str">
        <f>IF(Table3[[#This Row],[Column11]]="yes","tags included","Auto:")</f>
        <v>Auto:</v>
      </c>
      <c r="Z13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Row],[TagOrderMethod]]="Auto:",IF(U1305&gt;0,U1305,IF(COUNTBLANK(L1305:S1305)=8,"",(IF(Table3[[#This Row],[Column11]]&lt;&gt;"no",Table3[[#This Row],[Size]]*(SUM(Table3[[#This Row],[Date 1]:[Date 8]])),"")))),""))),(Table3[[#This Row],[Bundle]])),"")</f>
        <v/>
      </c>
      <c r="AB1305" s="94" t="str">
        <f t="shared" si="21"/>
        <v/>
      </c>
      <c r="AC1305" s="75"/>
      <c r="AD1305" s="42"/>
      <c r="AE1305" s="43"/>
      <c r="AF1305" s="44"/>
      <c r="AG1305" s="134" t="s">
        <v>21</v>
      </c>
      <c r="AH1305" s="134" t="s">
        <v>21</v>
      </c>
      <c r="AI1305" s="134" t="s">
        <v>21</v>
      </c>
      <c r="AJ1305" s="134" t="s">
        <v>5328</v>
      </c>
      <c r="AK1305" s="134" t="s">
        <v>21</v>
      </c>
      <c r="AL1305" s="134" t="s">
        <v>2155</v>
      </c>
      <c r="AM1305" s="134" t="b">
        <f>IF(AND(Table3[[#This Row],[Column68]]=TRUE,COUNTBLANK(Table3[[#This Row],[Date 1]:[Date 8]])=8),TRUE,FALSE)</f>
        <v>0</v>
      </c>
      <c r="AN1305" s="134" t="b">
        <f>COUNTIF(Table3[[#This Row],[512]:[51]],"yes")&gt;0</f>
        <v>0</v>
      </c>
      <c r="AO1305" s="45" t="str">
        <f>IF(Table3[[#This Row],[512]]="yes",Table3[[#This Row],[Column1]],"")</f>
        <v/>
      </c>
      <c r="AP1305" s="45" t="str">
        <f>IF(Table3[[#This Row],[250]]="yes",Table3[[#This Row],[Column1.5]],"")</f>
        <v/>
      </c>
      <c r="AQ1305" s="45" t="str">
        <f>IF(Table3[[#This Row],[288]]="yes",Table3[[#This Row],[Column2]],"")</f>
        <v/>
      </c>
      <c r="AR1305" s="45" t="str">
        <f>IF(Table3[[#This Row],[144]]="yes",Table3[[#This Row],[Column3]],"")</f>
        <v/>
      </c>
      <c r="AS1305" s="45" t="str">
        <f>IF(Table3[[#This Row],[26]]="yes",Table3[[#This Row],[Column4]],"")</f>
        <v/>
      </c>
      <c r="AT1305" s="45" t="str">
        <f>IF(Table3[[#This Row],[51]]="yes",Table3[[#This Row],[Column5]],"")</f>
        <v/>
      </c>
      <c r="AU1305" s="29" t="str">
        <f>IF(COUNTBLANK(Table3[[#This Row],[Date 1]:[Date 8]])=7,IF(Table3[[#This Row],[Column9]]&lt;&gt;"",IF(SUM(L1305:S1305)&lt;&gt;0,Table3[[#This Row],[Column9]],""),""),(SUBSTITUTE(TRIM(SUBSTITUTE(AO1305&amp;","&amp;AP1305&amp;","&amp;AQ1305&amp;","&amp;AR1305&amp;","&amp;AS1305&amp;","&amp;AT1305&amp;",",","," "))," ",", ")))</f>
        <v/>
      </c>
      <c r="AV1305" s="35" t="str">
        <f>IF(COUNTBLANK(L1305:AC1305)&lt;&gt;13,IF(Table3[[#This Row],[Comments]]="Please order in multiples of 20. Minimum order of 100.",IF(COUNTBLANK(Table3[[#This Row],[Date 1]:[Order]])=12,"",1),1),IF(OR(F1305="yes",G1305="yes",H1305="yes",I1305="yes",J1305="yes",K1305="yes"="yes"),1,""))</f>
        <v/>
      </c>
    </row>
    <row r="1306" spans="2:48" ht="36" thickBot="1" x14ac:dyDescent="0.4">
      <c r="B1306" s="164">
        <v>4045</v>
      </c>
      <c r="C1306" s="16" t="s">
        <v>3370</v>
      </c>
      <c r="D1306" s="32" t="s">
        <v>2432</v>
      </c>
      <c r="E1306" s="118"/>
      <c r="F1306" s="119" t="s">
        <v>21</v>
      </c>
      <c r="G1306" s="30" t="s">
        <v>21</v>
      </c>
      <c r="H1306" s="30" t="s">
        <v>21</v>
      </c>
      <c r="I1306" s="30" t="s">
        <v>21</v>
      </c>
      <c r="J1306" s="30" t="s">
        <v>21</v>
      </c>
      <c r="K1306" s="30" t="s">
        <v>128</v>
      </c>
      <c r="L1306" s="22"/>
      <c r="M1306" s="20"/>
      <c r="N1306" s="20"/>
      <c r="O1306" s="20"/>
      <c r="P1306" s="20"/>
      <c r="Q1306" s="20"/>
      <c r="R1306" s="20"/>
      <c r="S1306" s="120"/>
      <c r="T1306" s="181" t="str">
        <f>Table3[[#This Row],[Column12]]</f>
        <v>Auto:</v>
      </c>
      <c r="U1306" s="25"/>
      <c r="V1306" s="51" t="str">
        <f>IF(Table3[[#This Row],[TagOrderMethod]]="Ratio:","plants per 1 tag",IF(Table3[[#This Row],[TagOrderMethod]]="tags included","",IF(Table3[[#This Row],[TagOrderMethod]]="Qty:","tags",IF(Table3[[#This Row],[TagOrderMethod]]="Auto:",IF(U1306&lt;&gt;"","tags","")))))</f>
        <v/>
      </c>
      <c r="W1306" s="17">
        <v>50</v>
      </c>
      <c r="X1306" s="17" t="str">
        <f>IF(ISNUMBER(SEARCH("tag",Table3[[#This Row],[Notes]])), "Yes", "No")</f>
        <v>No</v>
      </c>
      <c r="Y1306" s="17" t="str">
        <f>IF(Table3[[#This Row],[Column11]]="yes","tags included","Auto:")</f>
        <v>Auto:</v>
      </c>
      <c r="Z13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Row],[TagOrderMethod]]="Auto:",IF(U1306&gt;0,U1306,IF(COUNTBLANK(L1306:S1306)=8,"",(IF(Table3[[#This Row],[Column11]]&lt;&gt;"no",Table3[[#This Row],[Size]]*(SUM(Table3[[#This Row],[Date 1]:[Date 8]])),"")))),""))),(Table3[[#This Row],[Bundle]])),"")</f>
        <v/>
      </c>
      <c r="AB1306" s="94" t="str">
        <f t="shared" si="21"/>
        <v/>
      </c>
      <c r="AC1306" s="75"/>
      <c r="AD1306" s="42"/>
      <c r="AE1306" s="43"/>
      <c r="AF1306" s="44"/>
      <c r="AG1306" s="134" t="s">
        <v>21</v>
      </c>
      <c r="AH1306" s="134" t="s">
        <v>21</v>
      </c>
      <c r="AI1306" s="134" t="s">
        <v>21</v>
      </c>
      <c r="AJ1306" s="134" t="s">
        <v>21</v>
      </c>
      <c r="AK1306" s="134" t="s">
        <v>21</v>
      </c>
      <c r="AL1306" s="134" t="s">
        <v>2156</v>
      </c>
      <c r="AM1306" s="134" t="b">
        <f>IF(AND(Table3[[#This Row],[Column68]]=TRUE,COUNTBLANK(Table3[[#This Row],[Date 1]:[Date 8]])=8),TRUE,FALSE)</f>
        <v>0</v>
      </c>
      <c r="AN1306" s="134" t="b">
        <f>COUNTIF(Table3[[#This Row],[512]:[51]],"yes")&gt;0</f>
        <v>0</v>
      </c>
      <c r="AO1306" s="45" t="str">
        <f>IF(Table3[[#This Row],[512]]="yes",Table3[[#This Row],[Column1]],"")</f>
        <v/>
      </c>
      <c r="AP1306" s="45" t="str">
        <f>IF(Table3[[#This Row],[250]]="yes",Table3[[#This Row],[Column1.5]],"")</f>
        <v/>
      </c>
      <c r="AQ1306" s="45" t="str">
        <f>IF(Table3[[#This Row],[288]]="yes",Table3[[#This Row],[Column2]],"")</f>
        <v/>
      </c>
      <c r="AR1306" s="45" t="str">
        <f>IF(Table3[[#This Row],[144]]="yes",Table3[[#This Row],[Column3]],"")</f>
        <v/>
      </c>
      <c r="AS1306" s="45" t="str">
        <f>IF(Table3[[#This Row],[26]]="yes",Table3[[#This Row],[Column4]],"")</f>
        <v/>
      </c>
      <c r="AT1306" s="45" t="str">
        <f>IF(Table3[[#This Row],[51]]="yes",Table3[[#This Row],[Column5]],"")</f>
        <v/>
      </c>
      <c r="AU1306" s="29" t="str">
        <f>IF(COUNTBLANK(Table3[[#This Row],[Date 1]:[Date 8]])=7,IF(Table3[[#This Row],[Column9]]&lt;&gt;"",IF(SUM(L1306:S1306)&lt;&gt;0,Table3[[#This Row],[Column9]],""),""),(SUBSTITUTE(TRIM(SUBSTITUTE(AO1306&amp;","&amp;AP1306&amp;","&amp;AQ1306&amp;","&amp;AR1306&amp;","&amp;AS1306&amp;","&amp;AT1306&amp;",",","," "))," ",", ")))</f>
        <v/>
      </c>
      <c r="AV1306" s="35" t="str">
        <f>IF(COUNTBLANK(L1306:AC1306)&lt;&gt;13,IF(Table3[[#This Row],[Comments]]="Please order in multiples of 20. Minimum order of 100.",IF(COUNTBLANK(Table3[[#This Row],[Date 1]:[Order]])=12,"",1),1),IF(OR(F1306="yes",G1306="yes",H1306="yes",I1306="yes",J1306="yes",K1306="yes"="yes"),1,""))</f>
        <v/>
      </c>
    </row>
    <row r="1307" spans="2:48" ht="36" thickBot="1" x14ac:dyDescent="0.4">
      <c r="B1307" s="164">
        <v>4050</v>
      </c>
      <c r="C1307" s="16" t="s">
        <v>3370</v>
      </c>
      <c r="D1307" s="32" t="s">
        <v>2433</v>
      </c>
      <c r="E1307" s="118"/>
      <c r="F1307" s="119" t="s">
        <v>21</v>
      </c>
      <c r="G1307" s="30" t="s">
        <v>21</v>
      </c>
      <c r="H1307" s="30" t="s">
        <v>21</v>
      </c>
      <c r="I1307" s="30" t="s">
        <v>21</v>
      </c>
      <c r="J1307" s="30" t="s">
        <v>21</v>
      </c>
      <c r="K1307" s="30" t="s">
        <v>128</v>
      </c>
      <c r="L1307" s="22"/>
      <c r="M1307" s="20"/>
      <c r="N1307" s="20"/>
      <c r="O1307" s="20"/>
      <c r="P1307" s="20"/>
      <c r="Q1307" s="20"/>
      <c r="R1307" s="20"/>
      <c r="S1307" s="120"/>
      <c r="T1307" s="181" t="str">
        <f>Table3[[#This Row],[Column12]]</f>
        <v>Auto:</v>
      </c>
      <c r="U1307" s="25"/>
      <c r="V1307" s="51" t="str">
        <f>IF(Table3[[#This Row],[TagOrderMethod]]="Ratio:","plants per 1 tag",IF(Table3[[#This Row],[TagOrderMethod]]="tags included","",IF(Table3[[#This Row],[TagOrderMethod]]="Qty:","tags",IF(Table3[[#This Row],[TagOrderMethod]]="Auto:",IF(U1307&lt;&gt;"","tags","")))))</f>
        <v/>
      </c>
      <c r="W1307" s="17">
        <v>50</v>
      </c>
      <c r="X1307" s="17" t="str">
        <f>IF(ISNUMBER(SEARCH("tag",Table3[[#This Row],[Notes]])), "Yes", "No")</f>
        <v>No</v>
      </c>
      <c r="Y1307" s="17" t="str">
        <f>IF(Table3[[#This Row],[Column11]]="yes","tags included","Auto:")</f>
        <v>Auto:</v>
      </c>
      <c r="Z13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Row],[TagOrderMethod]]="Auto:",IF(U1307&gt;0,U1307,IF(COUNTBLANK(L1307:S1307)=8,"",(IF(Table3[[#This Row],[Column11]]&lt;&gt;"no",Table3[[#This Row],[Size]]*(SUM(Table3[[#This Row],[Date 1]:[Date 8]])),"")))),""))),(Table3[[#This Row],[Bundle]])),"")</f>
        <v/>
      </c>
      <c r="AB1307" s="94" t="str">
        <f t="shared" si="21"/>
        <v/>
      </c>
      <c r="AC1307" s="75"/>
      <c r="AD1307" s="42"/>
      <c r="AE1307" s="43"/>
      <c r="AF1307" s="44"/>
      <c r="AG1307" s="134" t="s">
        <v>21</v>
      </c>
      <c r="AH1307" s="134" t="s">
        <v>21</v>
      </c>
      <c r="AI1307" s="134" t="s">
        <v>21</v>
      </c>
      <c r="AJ1307" s="134" t="s">
        <v>21</v>
      </c>
      <c r="AK1307" s="134" t="s">
        <v>21</v>
      </c>
      <c r="AL1307" s="134" t="s">
        <v>2157</v>
      </c>
      <c r="AM1307" s="134" t="b">
        <f>IF(AND(Table3[[#This Row],[Column68]]=TRUE,COUNTBLANK(Table3[[#This Row],[Date 1]:[Date 8]])=8),TRUE,FALSE)</f>
        <v>0</v>
      </c>
      <c r="AN1307" s="134" t="b">
        <f>COUNTIF(Table3[[#This Row],[512]:[51]],"yes")&gt;0</f>
        <v>0</v>
      </c>
      <c r="AO1307" s="45" t="str">
        <f>IF(Table3[[#This Row],[512]]="yes",Table3[[#This Row],[Column1]],"")</f>
        <v/>
      </c>
      <c r="AP1307" s="45" t="str">
        <f>IF(Table3[[#This Row],[250]]="yes",Table3[[#This Row],[Column1.5]],"")</f>
        <v/>
      </c>
      <c r="AQ1307" s="45" t="str">
        <f>IF(Table3[[#This Row],[288]]="yes",Table3[[#This Row],[Column2]],"")</f>
        <v/>
      </c>
      <c r="AR1307" s="45" t="str">
        <f>IF(Table3[[#This Row],[144]]="yes",Table3[[#This Row],[Column3]],"")</f>
        <v/>
      </c>
      <c r="AS1307" s="45" t="str">
        <f>IF(Table3[[#This Row],[26]]="yes",Table3[[#This Row],[Column4]],"")</f>
        <v/>
      </c>
      <c r="AT1307" s="45" t="str">
        <f>IF(Table3[[#This Row],[51]]="yes",Table3[[#This Row],[Column5]],"")</f>
        <v/>
      </c>
      <c r="AU1307" s="29" t="str">
        <f>IF(COUNTBLANK(Table3[[#This Row],[Date 1]:[Date 8]])=7,IF(Table3[[#This Row],[Column9]]&lt;&gt;"",IF(SUM(L1307:S1307)&lt;&gt;0,Table3[[#This Row],[Column9]],""),""),(SUBSTITUTE(TRIM(SUBSTITUTE(AO1307&amp;","&amp;AP1307&amp;","&amp;AQ1307&amp;","&amp;AR1307&amp;","&amp;AS1307&amp;","&amp;AT1307&amp;",",","," "))," ",", ")))</f>
        <v/>
      </c>
      <c r="AV1307" s="35" t="str">
        <f>IF(COUNTBLANK(L1307:AC1307)&lt;&gt;13,IF(Table3[[#This Row],[Comments]]="Please order in multiples of 20. Minimum order of 100.",IF(COUNTBLANK(Table3[[#This Row],[Date 1]:[Order]])=12,"",1),1),IF(OR(F1307="yes",G1307="yes",H1307="yes",I1307="yes",J1307="yes",K1307="yes"="yes"),1,""))</f>
        <v/>
      </c>
    </row>
    <row r="1308" spans="2:48" ht="36" thickBot="1" x14ac:dyDescent="0.4">
      <c r="B1308" s="164">
        <v>4100</v>
      </c>
      <c r="C1308" s="16" t="s">
        <v>3370</v>
      </c>
      <c r="D1308" s="32" t="s">
        <v>2434</v>
      </c>
      <c r="E1308" s="118"/>
      <c r="F1308" s="119" t="s">
        <v>21</v>
      </c>
      <c r="G1308" s="30" t="s">
        <v>21</v>
      </c>
      <c r="H1308" s="30" t="s">
        <v>21</v>
      </c>
      <c r="I1308" s="30" t="s">
        <v>21</v>
      </c>
      <c r="J1308" s="30" t="s">
        <v>21</v>
      </c>
      <c r="K1308" s="30" t="s">
        <v>128</v>
      </c>
      <c r="L1308" s="22"/>
      <c r="M1308" s="20"/>
      <c r="N1308" s="20"/>
      <c r="O1308" s="20"/>
      <c r="P1308" s="20"/>
      <c r="Q1308" s="20"/>
      <c r="R1308" s="20"/>
      <c r="S1308" s="120"/>
      <c r="T1308" s="181" t="str">
        <f>Table3[[#This Row],[Column12]]</f>
        <v>Auto:</v>
      </c>
      <c r="U1308" s="25"/>
      <c r="V1308" s="51" t="str">
        <f>IF(Table3[[#This Row],[TagOrderMethod]]="Ratio:","plants per 1 tag",IF(Table3[[#This Row],[TagOrderMethod]]="tags included","",IF(Table3[[#This Row],[TagOrderMethod]]="Qty:","tags",IF(Table3[[#This Row],[TagOrderMethod]]="Auto:",IF(U1308&lt;&gt;"","tags","")))))</f>
        <v/>
      </c>
      <c r="W1308" s="17">
        <v>50</v>
      </c>
      <c r="X1308" s="17" t="str">
        <f>IF(ISNUMBER(SEARCH("tag",Table3[[#This Row],[Notes]])), "Yes", "No")</f>
        <v>No</v>
      </c>
      <c r="Y1308" s="17" t="str">
        <f>IF(Table3[[#This Row],[Column11]]="yes","tags included","Auto:")</f>
        <v>Auto:</v>
      </c>
      <c r="Z13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Row],[TagOrderMethod]]="Auto:",IF(U1308&gt;0,U1308,IF(COUNTBLANK(L1308:S1308)=8,"",(IF(Table3[[#This Row],[Column11]]&lt;&gt;"no",Table3[[#This Row],[Size]]*(SUM(Table3[[#This Row],[Date 1]:[Date 8]])),"")))),""))),(Table3[[#This Row],[Bundle]])),"")</f>
        <v/>
      </c>
      <c r="AB1308" s="94" t="str">
        <f t="shared" si="21"/>
        <v/>
      </c>
      <c r="AC1308" s="75"/>
      <c r="AD1308" s="42"/>
      <c r="AE1308" s="43"/>
      <c r="AF1308" s="44"/>
      <c r="AG1308" s="134" t="s">
        <v>21</v>
      </c>
      <c r="AH1308" s="134" t="s">
        <v>21</v>
      </c>
      <c r="AI1308" s="134" t="s">
        <v>21</v>
      </c>
      <c r="AJ1308" s="134" t="s">
        <v>21</v>
      </c>
      <c r="AK1308" s="134" t="s">
        <v>21</v>
      </c>
      <c r="AL1308" s="134" t="s">
        <v>1257</v>
      </c>
      <c r="AM1308" s="134" t="b">
        <f>IF(AND(Table3[[#This Row],[Column68]]=TRUE,COUNTBLANK(Table3[[#This Row],[Date 1]:[Date 8]])=8),TRUE,FALSE)</f>
        <v>0</v>
      </c>
      <c r="AN1308" s="134" t="b">
        <f>COUNTIF(Table3[[#This Row],[512]:[51]],"yes")&gt;0</f>
        <v>0</v>
      </c>
      <c r="AO1308" s="45" t="str">
        <f>IF(Table3[[#This Row],[512]]="yes",Table3[[#This Row],[Column1]],"")</f>
        <v/>
      </c>
      <c r="AP1308" s="45" t="str">
        <f>IF(Table3[[#This Row],[250]]="yes",Table3[[#This Row],[Column1.5]],"")</f>
        <v/>
      </c>
      <c r="AQ1308" s="45" t="str">
        <f>IF(Table3[[#This Row],[288]]="yes",Table3[[#This Row],[Column2]],"")</f>
        <v/>
      </c>
      <c r="AR1308" s="45" t="str">
        <f>IF(Table3[[#This Row],[144]]="yes",Table3[[#This Row],[Column3]],"")</f>
        <v/>
      </c>
      <c r="AS1308" s="45" t="str">
        <f>IF(Table3[[#This Row],[26]]="yes",Table3[[#This Row],[Column4]],"")</f>
        <v/>
      </c>
      <c r="AT1308" s="45" t="str">
        <f>IF(Table3[[#This Row],[51]]="yes",Table3[[#This Row],[Column5]],"")</f>
        <v/>
      </c>
      <c r="AU1308" s="29" t="str">
        <f>IF(COUNTBLANK(Table3[[#This Row],[Date 1]:[Date 8]])=7,IF(Table3[[#This Row],[Column9]]&lt;&gt;"",IF(SUM(L1308:S1308)&lt;&gt;0,Table3[[#This Row],[Column9]],""),""),(SUBSTITUTE(TRIM(SUBSTITUTE(AO1308&amp;","&amp;AP1308&amp;","&amp;AQ1308&amp;","&amp;AR1308&amp;","&amp;AS1308&amp;","&amp;AT1308&amp;",",","," "))," ",", ")))</f>
        <v/>
      </c>
      <c r="AV1308" s="35" t="str">
        <f>IF(COUNTBLANK(L1308:AC1308)&lt;&gt;13,IF(Table3[[#This Row],[Comments]]="Please order in multiples of 20. Minimum order of 100.",IF(COUNTBLANK(Table3[[#This Row],[Date 1]:[Order]])=12,"",1),1),IF(OR(F1308="yes",G1308="yes",H1308="yes",I1308="yes",J1308="yes",K1308="yes"="yes"),1,""))</f>
        <v/>
      </c>
    </row>
    <row r="1309" spans="2:48" ht="36" thickBot="1" x14ac:dyDescent="0.4">
      <c r="B1309" s="164">
        <v>4105</v>
      </c>
      <c r="C1309" s="16" t="s">
        <v>3370</v>
      </c>
      <c r="D1309" s="32" t="s">
        <v>1084</v>
      </c>
      <c r="E1309" s="118"/>
      <c r="F1309" s="119" t="s">
        <v>21</v>
      </c>
      <c r="G1309" s="30" t="s">
        <v>21</v>
      </c>
      <c r="H1309" s="30" t="s">
        <v>21</v>
      </c>
      <c r="I1309" s="30" t="s">
        <v>21</v>
      </c>
      <c r="J1309" s="30" t="s">
        <v>21</v>
      </c>
      <c r="K1309" s="30" t="s">
        <v>128</v>
      </c>
      <c r="L1309" s="22"/>
      <c r="M1309" s="20"/>
      <c r="N1309" s="20"/>
      <c r="O1309" s="20"/>
      <c r="P1309" s="20"/>
      <c r="Q1309" s="20"/>
      <c r="R1309" s="20"/>
      <c r="S1309" s="120"/>
      <c r="T1309" s="181" t="str">
        <f>Table3[[#This Row],[Column12]]</f>
        <v>Auto:</v>
      </c>
      <c r="U1309" s="25"/>
      <c r="V1309" s="51" t="str">
        <f>IF(Table3[[#This Row],[TagOrderMethod]]="Ratio:","plants per 1 tag",IF(Table3[[#This Row],[TagOrderMethod]]="tags included","",IF(Table3[[#This Row],[TagOrderMethod]]="Qty:","tags",IF(Table3[[#This Row],[TagOrderMethod]]="Auto:",IF(U1309&lt;&gt;"","tags","")))))</f>
        <v/>
      </c>
      <c r="W1309" s="17">
        <v>50</v>
      </c>
      <c r="X1309" s="17" t="str">
        <f>IF(ISNUMBER(SEARCH("tag",Table3[[#This Row],[Notes]])), "Yes", "No")</f>
        <v>No</v>
      </c>
      <c r="Y1309" s="17" t="str">
        <f>IF(Table3[[#This Row],[Column11]]="yes","tags included","Auto:")</f>
        <v>Auto:</v>
      </c>
      <c r="Z13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Row],[TagOrderMethod]]="Auto:",IF(U1309&gt;0,U1309,IF(COUNTBLANK(L1309:S1309)=8,"",(IF(Table3[[#This Row],[Column11]]&lt;&gt;"no",Table3[[#This Row],[Size]]*(SUM(Table3[[#This Row],[Date 1]:[Date 8]])),"")))),""))),(Table3[[#This Row],[Bundle]])),"")</f>
        <v/>
      </c>
      <c r="AB1309" s="94" t="str">
        <f t="shared" si="21"/>
        <v/>
      </c>
      <c r="AC1309" s="75"/>
      <c r="AD1309" s="42"/>
      <c r="AE1309" s="43"/>
      <c r="AF1309" s="44"/>
      <c r="AG1309" s="134" t="s">
        <v>21</v>
      </c>
      <c r="AH1309" s="134" t="s">
        <v>21</v>
      </c>
      <c r="AI1309" s="134" t="s">
        <v>21</v>
      </c>
      <c r="AJ1309" s="134" t="s">
        <v>21</v>
      </c>
      <c r="AK1309" s="134" t="s">
        <v>21</v>
      </c>
      <c r="AL1309" s="134" t="s">
        <v>313</v>
      </c>
      <c r="AM1309" s="134" t="b">
        <f>IF(AND(Table3[[#This Row],[Column68]]=TRUE,COUNTBLANK(Table3[[#This Row],[Date 1]:[Date 8]])=8),TRUE,FALSE)</f>
        <v>0</v>
      </c>
      <c r="AN1309" s="134" t="b">
        <f>COUNTIF(Table3[[#This Row],[512]:[51]],"yes")&gt;0</f>
        <v>0</v>
      </c>
      <c r="AO1309" s="45" t="str">
        <f>IF(Table3[[#This Row],[512]]="yes",Table3[[#This Row],[Column1]],"")</f>
        <v/>
      </c>
      <c r="AP1309" s="45" t="str">
        <f>IF(Table3[[#This Row],[250]]="yes",Table3[[#This Row],[Column1.5]],"")</f>
        <v/>
      </c>
      <c r="AQ1309" s="45" t="str">
        <f>IF(Table3[[#This Row],[288]]="yes",Table3[[#This Row],[Column2]],"")</f>
        <v/>
      </c>
      <c r="AR1309" s="45" t="str">
        <f>IF(Table3[[#This Row],[144]]="yes",Table3[[#This Row],[Column3]],"")</f>
        <v/>
      </c>
      <c r="AS1309" s="45" t="str">
        <f>IF(Table3[[#This Row],[26]]="yes",Table3[[#This Row],[Column4]],"")</f>
        <v/>
      </c>
      <c r="AT1309" s="45" t="str">
        <f>IF(Table3[[#This Row],[51]]="yes",Table3[[#This Row],[Column5]],"")</f>
        <v/>
      </c>
      <c r="AU1309" s="29" t="str">
        <f>IF(COUNTBLANK(Table3[[#This Row],[Date 1]:[Date 8]])=7,IF(Table3[[#This Row],[Column9]]&lt;&gt;"",IF(SUM(L1309:S1309)&lt;&gt;0,Table3[[#This Row],[Column9]],""),""),(SUBSTITUTE(TRIM(SUBSTITUTE(AO1309&amp;","&amp;AP1309&amp;","&amp;AQ1309&amp;","&amp;AR1309&amp;","&amp;AS1309&amp;","&amp;AT1309&amp;",",","," "))," ",", ")))</f>
        <v/>
      </c>
      <c r="AV1309" s="35" t="str">
        <f>IF(COUNTBLANK(L1309:AC1309)&lt;&gt;13,IF(Table3[[#This Row],[Comments]]="Please order in multiples of 20. Minimum order of 100.",IF(COUNTBLANK(Table3[[#This Row],[Date 1]:[Order]])=12,"",1),1),IF(OR(F1309="yes",G1309="yes",H1309="yes",I1309="yes",J1309="yes",K1309="yes"="yes"),1,""))</f>
        <v/>
      </c>
    </row>
    <row r="1310" spans="2:48" ht="36" thickBot="1" x14ac:dyDescent="0.4">
      <c r="B1310" s="164">
        <v>4110</v>
      </c>
      <c r="C1310" s="16" t="s">
        <v>3370</v>
      </c>
      <c r="D1310" s="32" t="s">
        <v>1410</v>
      </c>
      <c r="E1310" s="118"/>
      <c r="F1310" s="119" t="s">
        <v>21</v>
      </c>
      <c r="G1310" s="30" t="s">
        <v>21</v>
      </c>
      <c r="H1310" s="30" t="s">
        <v>21</v>
      </c>
      <c r="I1310" s="30" t="s">
        <v>21</v>
      </c>
      <c r="J1310" s="30" t="s">
        <v>21</v>
      </c>
      <c r="K1310" s="30" t="s">
        <v>128</v>
      </c>
      <c r="L1310" s="22"/>
      <c r="M1310" s="20"/>
      <c r="N1310" s="20"/>
      <c r="O1310" s="20"/>
      <c r="P1310" s="20"/>
      <c r="Q1310" s="20"/>
      <c r="R1310" s="20"/>
      <c r="S1310" s="120"/>
      <c r="T1310" s="181" t="str">
        <f>Table3[[#This Row],[Column12]]</f>
        <v>Auto:</v>
      </c>
      <c r="U1310" s="25"/>
      <c r="V1310" s="51" t="str">
        <f>IF(Table3[[#This Row],[TagOrderMethod]]="Ratio:","plants per 1 tag",IF(Table3[[#This Row],[TagOrderMethod]]="tags included","",IF(Table3[[#This Row],[TagOrderMethod]]="Qty:","tags",IF(Table3[[#This Row],[TagOrderMethod]]="Auto:",IF(U1310&lt;&gt;"","tags","")))))</f>
        <v/>
      </c>
      <c r="W1310" s="17">
        <v>50</v>
      </c>
      <c r="X1310" s="17" t="str">
        <f>IF(ISNUMBER(SEARCH("tag",Table3[[#This Row],[Notes]])), "Yes", "No")</f>
        <v>No</v>
      </c>
      <c r="Y1310" s="17" t="str">
        <f>IF(Table3[[#This Row],[Column11]]="yes","tags included","Auto:")</f>
        <v>Auto:</v>
      </c>
      <c r="Z13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Row],[TagOrderMethod]]="Auto:",IF(U1310&gt;0,U1310,IF(COUNTBLANK(L1310:S1310)=8,"",(IF(Table3[[#This Row],[Column11]]&lt;&gt;"no",Table3[[#This Row],[Size]]*(SUM(Table3[[#This Row],[Date 1]:[Date 8]])),"")))),""))),(Table3[[#This Row],[Bundle]])),"")</f>
        <v/>
      </c>
      <c r="AB1310" s="94" t="str">
        <f t="shared" si="21"/>
        <v/>
      </c>
      <c r="AC1310" s="75"/>
      <c r="AD1310" s="42"/>
      <c r="AE1310" s="43"/>
      <c r="AF1310" s="44"/>
      <c r="AG1310" s="134" t="s">
        <v>21</v>
      </c>
      <c r="AH1310" s="134" t="s">
        <v>21</v>
      </c>
      <c r="AI1310" s="134" t="s">
        <v>21</v>
      </c>
      <c r="AJ1310" s="134" t="s">
        <v>21</v>
      </c>
      <c r="AK1310" s="134" t="s">
        <v>21</v>
      </c>
      <c r="AL1310" s="134" t="s">
        <v>312</v>
      </c>
      <c r="AM1310" s="134" t="b">
        <f>IF(AND(Table3[[#This Row],[Column68]]=TRUE,COUNTBLANK(Table3[[#This Row],[Date 1]:[Date 8]])=8),TRUE,FALSE)</f>
        <v>0</v>
      </c>
      <c r="AN1310" s="134" t="b">
        <f>COUNTIF(Table3[[#This Row],[512]:[51]],"yes")&gt;0</f>
        <v>0</v>
      </c>
      <c r="AO1310" s="45" t="str">
        <f>IF(Table3[[#This Row],[512]]="yes",Table3[[#This Row],[Column1]],"")</f>
        <v/>
      </c>
      <c r="AP1310" s="45" t="str">
        <f>IF(Table3[[#This Row],[250]]="yes",Table3[[#This Row],[Column1.5]],"")</f>
        <v/>
      </c>
      <c r="AQ1310" s="45" t="str">
        <f>IF(Table3[[#This Row],[288]]="yes",Table3[[#This Row],[Column2]],"")</f>
        <v/>
      </c>
      <c r="AR1310" s="45" t="str">
        <f>IF(Table3[[#This Row],[144]]="yes",Table3[[#This Row],[Column3]],"")</f>
        <v/>
      </c>
      <c r="AS1310" s="45" t="str">
        <f>IF(Table3[[#This Row],[26]]="yes",Table3[[#This Row],[Column4]],"")</f>
        <v/>
      </c>
      <c r="AT1310" s="45" t="str">
        <f>IF(Table3[[#This Row],[51]]="yes",Table3[[#This Row],[Column5]],"")</f>
        <v/>
      </c>
      <c r="AU1310" s="29" t="str">
        <f>IF(COUNTBLANK(Table3[[#This Row],[Date 1]:[Date 8]])=7,IF(Table3[[#This Row],[Column9]]&lt;&gt;"",IF(SUM(L1310:S1310)&lt;&gt;0,Table3[[#This Row],[Column9]],""),""),(SUBSTITUTE(TRIM(SUBSTITUTE(AO1310&amp;","&amp;AP1310&amp;","&amp;AQ1310&amp;","&amp;AR1310&amp;","&amp;AS1310&amp;","&amp;AT1310&amp;",",","," "))," ",", ")))</f>
        <v/>
      </c>
      <c r="AV1310" s="35" t="str">
        <f>IF(COUNTBLANK(L1310:AC1310)&lt;&gt;13,IF(Table3[[#This Row],[Comments]]="Please order in multiples of 20. Minimum order of 100.",IF(COUNTBLANK(Table3[[#This Row],[Date 1]:[Order]])=12,"",1),1),IF(OR(F1310="yes",G1310="yes",H1310="yes",I1310="yes",J1310="yes",K1310="yes"="yes"),1,""))</f>
        <v/>
      </c>
    </row>
    <row r="1311" spans="2:48" ht="36" thickBot="1" x14ac:dyDescent="0.4">
      <c r="B1311" s="164">
        <v>4115</v>
      </c>
      <c r="C1311" s="16" t="s">
        <v>3370</v>
      </c>
      <c r="D1311" s="32" t="s">
        <v>1085</v>
      </c>
      <c r="E1311" s="118"/>
      <c r="F1311" s="119" t="s">
        <v>21</v>
      </c>
      <c r="G1311" s="30" t="s">
        <v>21</v>
      </c>
      <c r="H1311" s="30" t="s">
        <v>21</v>
      </c>
      <c r="I1311" s="30" t="s">
        <v>21</v>
      </c>
      <c r="J1311" s="30" t="s">
        <v>21</v>
      </c>
      <c r="K1311" s="30" t="s">
        <v>128</v>
      </c>
      <c r="L1311" s="22"/>
      <c r="M1311" s="20"/>
      <c r="N1311" s="20"/>
      <c r="O1311" s="20"/>
      <c r="P1311" s="20"/>
      <c r="Q1311" s="20"/>
      <c r="R1311" s="20"/>
      <c r="S1311" s="120"/>
      <c r="T1311" s="181" t="str">
        <f>Table3[[#This Row],[Column12]]</f>
        <v>Auto:</v>
      </c>
      <c r="U1311" s="25"/>
      <c r="V1311" s="51" t="str">
        <f>IF(Table3[[#This Row],[TagOrderMethod]]="Ratio:","plants per 1 tag",IF(Table3[[#This Row],[TagOrderMethod]]="tags included","",IF(Table3[[#This Row],[TagOrderMethod]]="Qty:","tags",IF(Table3[[#This Row],[TagOrderMethod]]="Auto:",IF(U1311&lt;&gt;"","tags","")))))</f>
        <v/>
      </c>
      <c r="W1311" s="17">
        <v>50</v>
      </c>
      <c r="X1311" s="17" t="str">
        <f>IF(ISNUMBER(SEARCH("tag",Table3[[#This Row],[Notes]])), "Yes", "No")</f>
        <v>No</v>
      </c>
      <c r="Y1311" s="17" t="str">
        <f>IF(Table3[[#This Row],[Column11]]="yes","tags included","Auto:")</f>
        <v>Auto:</v>
      </c>
      <c r="Z13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Row],[TagOrderMethod]]="Auto:",IF(U1311&gt;0,U1311,IF(COUNTBLANK(L1311:S1311)=8,"",(IF(Table3[[#This Row],[Column11]]&lt;&gt;"no",Table3[[#This Row],[Size]]*(SUM(Table3[[#This Row],[Date 1]:[Date 8]])),"")))),""))),(Table3[[#This Row],[Bundle]])),"")</f>
        <v/>
      </c>
      <c r="AB1311" s="94" t="str">
        <f t="shared" si="21"/>
        <v/>
      </c>
      <c r="AC1311" s="75"/>
      <c r="AD1311" s="42"/>
      <c r="AE1311" s="43"/>
      <c r="AF1311" s="44"/>
      <c r="AG1311" s="134" t="s">
        <v>21</v>
      </c>
      <c r="AH1311" s="134" t="s">
        <v>21</v>
      </c>
      <c r="AI1311" s="134" t="s">
        <v>21</v>
      </c>
      <c r="AJ1311" s="134" t="s">
        <v>21</v>
      </c>
      <c r="AK1311" s="134" t="s">
        <v>21</v>
      </c>
      <c r="AL1311" s="134" t="s">
        <v>3181</v>
      </c>
      <c r="AM1311" s="134" t="b">
        <f>IF(AND(Table3[[#This Row],[Column68]]=TRUE,COUNTBLANK(Table3[[#This Row],[Date 1]:[Date 8]])=8),TRUE,FALSE)</f>
        <v>0</v>
      </c>
      <c r="AN1311" s="134" t="b">
        <f>COUNTIF(Table3[[#This Row],[512]:[51]],"yes")&gt;0</f>
        <v>0</v>
      </c>
      <c r="AO1311" s="45" t="str">
        <f>IF(Table3[[#This Row],[512]]="yes",Table3[[#This Row],[Column1]],"")</f>
        <v/>
      </c>
      <c r="AP1311" s="45" t="str">
        <f>IF(Table3[[#This Row],[250]]="yes",Table3[[#This Row],[Column1.5]],"")</f>
        <v/>
      </c>
      <c r="AQ1311" s="45" t="str">
        <f>IF(Table3[[#This Row],[288]]="yes",Table3[[#This Row],[Column2]],"")</f>
        <v/>
      </c>
      <c r="AR1311" s="45" t="str">
        <f>IF(Table3[[#This Row],[144]]="yes",Table3[[#This Row],[Column3]],"")</f>
        <v/>
      </c>
      <c r="AS1311" s="45" t="str">
        <f>IF(Table3[[#This Row],[26]]="yes",Table3[[#This Row],[Column4]],"")</f>
        <v/>
      </c>
      <c r="AT1311" s="45" t="str">
        <f>IF(Table3[[#This Row],[51]]="yes",Table3[[#This Row],[Column5]],"")</f>
        <v/>
      </c>
      <c r="AU1311" s="29" t="str">
        <f>IF(COUNTBLANK(Table3[[#This Row],[Date 1]:[Date 8]])=7,IF(Table3[[#This Row],[Column9]]&lt;&gt;"",IF(SUM(L1311:S1311)&lt;&gt;0,Table3[[#This Row],[Column9]],""),""),(SUBSTITUTE(TRIM(SUBSTITUTE(AO1311&amp;","&amp;AP1311&amp;","&amp;AQ1311&amp;","&amp;AR1311&amp;","&amp;AS1311&amp;","&amp;AT1311&amp;",",","," "))," ",", ")))</f>
        <v/>
      </c>
      <c r="AV1311" s="35" t="str">
        <f>IF(COUNTBLANK(L1311:AC1311)&lt;&gt;13,IF(Table3[[#This Row],[Comments]]="Please order in multiples of 20. Minimum order of 100.",IF(COUNTBLANK(Table3[[#This Row],[Date 1]:[Order]])=12,"",1),1),IF(OR(F1311="yes",G1311="yes",H1311="yes",I1311="yes",J1311="yes",K1311="yes"="yes"),1,""))</f>
        <v/>
      </c>
    </row>
    <row r="1312" spans="2:48" ht="36" thickBot="1" x14ac:dyDescent="0.4">
      <c r="B1312" s="164">
        <v>4120</v>
      </c>
      <c r="C1312" s="16" t="s">
        <v>3370</v>
      </c>
      <c r="D1312" s="32" t="s">
        <v>1411</v>
      </c>
      <c r="E1312" s="118"/>
      <c r="F1312" s="119" t="s">
        <v>21</v>
      </c>
      <c r="G1312" s="30" t="s">
        <v>21</v>
      </c>
      <c r="H1312" s="30" t="s">
        <v>21</v>
      </c>
      <c r="I1312" s="30" t="s">
        <v>21</v>
      </c>
      <c r="J1312" s="30" t="s">
        <v>21</v>
      </c>
      <c r="K1312" s="30" t="s">
        <v>128</v>
      </c>
      <c r="L1312" s="22"/>
      <c r="M1312" s="20"/>
      <c r="N1312" s="20"/>
      <c r="O1312" s="20"/>
      <c r="P1312" s="20"/>
      <c r="Q1312" s="20"/>
      <c r="R1312" s="20"/>
      <c r="S1312" s="120"/>
      <c r="T1312" s="181" t="str">
        <f>Table3[[#This Row],[Column12]]</f>
        <v>Auto:</v>
      </c>
      <c r="U1312" s="25"/>
      <c r="V1312" s="51" t="str">
        <f>IF(Table3[[#This Row],[TagOrderMethod]]="Ratio:","plants per 1 tag",IF(Table3[[#This Row],[TagOrderMethod]]="tags included","",IF(Table3[[#This Row],[TagOrderMethod]]="Qty:","tags",IF(Table3[[#This Row],[TagOrderMethod]]="Auto:",IF(U1312&lt;&gt;"","tags","")))))</f>
        <v/>
      </c>
      <c r="W1312" s="17">
        <v>50</v>
      </c>
      <c r="X1312" s="17" t="str">
        <f>IF(ISNUMBER(SEARCH("tag",Table3[[#This Row],[Notes]])), "Yes", "No")</f>
        <v>No</v>
      </c>
      <c r="Y1312" s="17" t="str">
        <f>IF(Table3[[#This Row],[Column11]]="yes","tags included","Auto:")</f>
        <v>Auto:</v>
      </c>
      <c r="Z13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Row],[TagOrderMethod]]="Auto:",IF(U1312&gt;0,U1312,IF(COUNTBLANK(L1312:S1312)=8,"",(IF(Table3[[#This Row],[Column11]]&lt;&gt;"no",Table3[[#This Row],[Size]]*(SUM(Table3[[#This Row],[Date 1]:[Date 8]])),"")))),""))),(Table3[[#This Row],[Bundle]])),"")</f>
        <v/>
      </c>
      <c r="AB1312" s="94" t="str">
        <f t="shared" si="21"/>
        <v/>
      </c>
      <c r="AC1312" s="75"/>
      <c r="AD1312" s="42"/>
      <c r="AE1312" s="43"/>
      <c r="AF1312" s="44"/>
      <c r="AG1312" s="134" t="s">
        <v>21</v>
      </c>
      <c r="AH1312" s="134" t="s">
        <v>21</v>
      </c>
      <c r="AI1312" s="134" t="s">
        <v>21</v>
      </c>
      <c r="AJ1312" s="134" t="s">
        <v>21</v>
      </c>
      <c r="AK1312" s="134" t="s">
        <v>21</v>
      </c>
      <c r="AL1312" s="134" t="s">
        <v>3182</v>
      </c>
      <c r="AM1312" s="134" t="b">
        <f>IF(AND(Table3[[#This Row],[Column68]]=TRUE,COUNTBLANK(Table3[[#This Row],[Date 1]:[Date 8]])=8),TRUE,FALSE)</f>
        <v>0</v>
      </c>
      <c r="AN1312" s="134" t="b">
        <f>COUNTIF(Table3[[#This Row],[512]:[51]],"yes")&gt;0</f>
        <v>0</v>
      </c>
      <c r="AO1312" s="45" t="str">
        <f>IF(Table3[[#This Row],[512]]="yes",Table3[[#This Row],[Column1]],"")</f>
        <v/>
      </c>
      <c r="AP1312" s="45" t="str">
        <f>IF(Table3[[#This Row],[250]]="yes",Table3[[#This Row],[Column1.5]],"")</f>
        <v/>
      </c>
      <c r="AQ1312" s="45" t="str">
        <f>IF(Table3[[#This Row],[288]]="yes",Table3[[#This Row],[Column2]],"")</f>
        <v/>
      </c>
      <c r="AR1312" s="45" t="str">
        <f>IF(Table3[[#This Row],[144]]="yes",Table3[[#This Row],[Column3]],"")</f>
        <v/>
      </c>
      <c r="AS1312" s="45" t="str">
        <f>IF(Table3[[#This Row],[26]]="yes",Table3[[#This Row],[Column4]],"")</f>
        <v/>
      </c>
      <c r="AT1312" s="45" t="str">
        <f>IF(Table3[[#This Row],[51]]="yes",Table3[[#This Row],[Column5]],"")</f>
        <v/>
      </c>
      <c r="AU1312" s="29" t="str">
        <f>IF(COUNTBLANK(Table3[[#This Row],[Date 1]:[Date 8]])=7,IF(Table3[[#This Row],[Column9]]&lt;&gt;"",IF(SUM(L1312:S1312)&lt;&gt;0,Table3[[#This Row],[Column9]],""),""),(SUBSTITUTE(TRIM(SUBSTITUTE(AO1312&amp;","&amp;AP1312&amp;","&amp;AQ1312&amp;","&amp;AR1312&amp;","&amp;AS1312&amp;","&amp;AT1312&amp;",",","," "))," ",", ")))</f>
        <v/>
      </c>
      <c r="AV1312" s="35" t="str">
        <f>IF(COUNTBLANK(L1312:AC1312)&lt;&gt;13,IF(Table3[[#This Row],[Comments]]="Please order in multiples of 20. Minimum order of 100.",IF(COUNTBLANK(Table3[[#This Row],[Date 1]:[Order]])=12,"",1),1),IF(OR(F1312="yes",G1312="yes",H1312="yes",I1312="yes",J1312="yes",K1312="yes"="yes"),1,""))</f>
        <v/>
      </c>
    </row>
    <row r="1313" spans="2:48" ht="36" thickBot="1" x14ac:dyDescent="0.4">
      <c r="B1313" s="164">
        <v>4125</v>
      </c>
      <c r="C1313" s="16" t="s">
        <v>3370</v>
      </c>
      <c r="D1313" s="32" t="s">
        <v>617</v>
      </c>
      <c r="E1313" s="118"/>
      <c r="F1313" s="119" t="s">
        <v>21</v>
      </c>
      <c r="G1313" s="30" t="s">
        <v>21</v>
      </c>
      <c r="H1313" s="30" t="s">
        <v>21</v>
      </c>
      <c r="I1313" s="30" t="s">
        <v>21</v>
      </c>
      <c r="J1313" s="30" t="s">
        <v>21</v>
      </c>
      <c r="K1313" s="30" t="s">
        <v>128</v>
      </c>
      <c r="L1313" s="22"/>
      <c r="M1313" s="20"/>
      <c r="N1313" s="20"/>
      <c r="O1313" s="20"/>
      <c r="P1313" s="20"/>
      <c r="Q1313" s="20"/>
      <c r="R1313" s="20"/>
      <c r="S1313" s="120"/>
      <c r="T1313" s="181" t="str">
        <f>Table3[[#This Row],[Column12]]</f>
        <v>Auto:</v>
      </c>
      <c r="U1313" s="25"/>
      <c r="V1313" s="51" t="str">
        <f>IF(Table3[[#This Row],[TagOrderMethod]]="Ratio:","plants per 1 tag",IF(Table3[[#This Row],[TagOrderMethod]]="tags included","",IF(Table3[[#This Row],[TagOrderMethod]]="Qty:","tags",IF(Table3[[#This Row],[TagOrderMethod]]="Auto:",IF(U1313&lt;&gt;"","tags","")))))</f>
        <v/>
      </c>
      <c r="W1313" s="17">
        <v>50</v>
      </c>
      <c r="X1313" s="17" t="str">
        <f>IF(ISNUMBER(SEARCH("tag",Table3[[#This Row],[Notes]])), "Yes", "No")</f>
        <v>No</v>
      </c>
      <c r="Y1313" s="17" t="str">
        <f>IF(Table3[[#This Row],[Column11]]="yes","tags included","Auto:")</f>
        <v>Auto:</v>
      </c>
      <c r="Z13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Row],[TagOrderMethod]]="Auto:",IF(U1313&gt;0,U1313,IF(COUNTBLANK(L1313:S1313)=8,"",(IF(Table3[[#This Row],[Column11]]&lt;&gt;"no",Table3[[#This Row],[Size]]*(SUM(Table3[[#This Row],[Date 1]:[Date 8]])),"")))),""))),(Table3[[#This Row],[Bundle]])),"")</f>
        <v/>
      </c>
      <c r="AB1313" s="94" t="str">
        <f t="shared" si="21"/>
        <v/>
      </c>
      <c r="AC1313" s="75"/>
      <c r="AD1313" s="42"/>
      <c r="AE1313" s="43"/>
      <c r="AF1313" s="44"/>
      <c r="AG1313" s="134" t="s">
        <v>21</v>
      </c>
      <c r="AH1313" s="134" t="s">
        <v>21</v>
      </c>
      <c r="AI1313" s="134" t="s">
        <v>21</v>
      </c>
      <c r="AJ1313" s="134" t="s">
        <v>21</v>
      </c>
      <c r="AK1313" s="134" t="s">
        <v>21</v>
      </c>
      <c r="AL1313" s="134" t="s">
        <v>3183</v>
      </c>
      <c r="AM1313" s="134" t="b">
        <f>IF(AND(Table3[[#This Row],[Column68]]=TRUE,COUNTBLANK(Table3[[#This Row],[Date 1]:[Date 8]])=8),TRUE,FALSE)</f>
        <v>0</v>
      </c>
      <c r="AN1313" s="134" t="b">
        <f>COUNTIF(Table3[[#This Row],[512]:[51]],"yes")&gt;0</f>
        <v>0</v>
      </c>
      <c r="AO1313" s="45" t="str">
        <f>IF(Table3[[#This Row],[512]]="yes",Table3[[#This Row],[Column1]],"")</f>
        <v/>
      </c>
      <c r="AP1313" s="45" t="str">
        <f>IF(Table3[[#This Row],[250]]="yes",Table3[[#This Row],[Column1.5]],"")</f>
        <v/>
      </c>
      <c r="AQ1313" s="45" t="str">
        <f>IF(Table3[[#This Row],[288]]="yes",Table3[[#This Row],[Column2]],"")</f>
        <v/>
      </c>
      <c r="AR1313" s="45" t="str">
        <f>IF(Table3[[#This Row],[144]]="yes",Table3[[#This Row],[Column3]],"")</f>
        <v/>
      </c>
      <c r="AS1313" s="45" t="str">
        <f>IF(Table3[[#This Row],[26]]="yes",Table3[[#This Row],[Column4]],"")</f>
        <v/>
      </c>
      <c r="AT1313" s="45" t="str">
        <f>IF(Table3[[#This Row],[51]]="yes",Table3[[#This Row],[Column5]],"")</f>
        <v/>
      </c>
      <c r="AU1313" s="29" t="str">
        <f>IF(COUNTBLANK(Table3[[#This Row],[Date 1]:[Date 8]])=7,IF(Table3[[#This Row],[Column9]]&lt;&gt;"",IF(SUM(L1313:S1313)&lt;&gt;0,Table3[[#This Row],[Column9]],""),""),(SUBSTITUTE(TRIM(SUBSTITUTE(AO1313&amp;","&amp;AP1313&amp;","&amp;AQ1313&amp;","&amp;AR1313&amp;","&amp;AS1313&amp;","&amp;AT1313&amp;",",","," "))," ",", ")))</f>
        <v/>
      </c>
      <c r="AV1313" s="35" t="str">
        <f>IF(COUNTBLANK(L1313:AC1313)&lt;&gt;13,IF(Table3[[#This Row],[Comments]]="Please order in multiples of 20. Minimum order of 100.",IF(COUNTBLANK(Table3[[#This Row],[Date 1]:[Order]])=12,"",1),1),IF(OR(F1313="yes",G1313="yes",H1313="yes",I1313="yes",J1313="yes",K1313="yes"="yes"),1,""))</f>
        <v/>
      </c>
    </row>
    <row r="1314" spans="2:48" ht="36" thickBot="1" x14ac:dyDescent="0.4">
      <c r="B1314" s="164">
        <v>4130</v>
      </c>
      <c r="C1314" s="16" t="s">
        <v>3370</v>
      </c>
      <c r="D1314" s="32" t="s">
        <v>618</v>
      </c>
      <c r="E1314" s="118"/>
      <c r="F1314" s="119" t="s">
        <v>21</v>
      </c>
      <c r="G1314" s="30" t="s">
        <v>21</v>
      </c>
      <c r="H1314" s="30" t="s">
        <v>21</v>
      </c>
      <c r="I1314" s="30" t="s">
        <v>21</v>
      </c>
      <c r="J1314" s="30" t="s">
        <v>21</v>
      </c>
      <c r="K1314" s="30" t="s">
        <v>128</v>
      </c>
      <c r="L1314" s="22"/>
      <c r="M1314" s="20"/>
      <c r="N1314" s="20"/>
      <c r="O1314" s="20"/>
      <c r="P1314" s="20"/>
      <c r="Q1314" s="20"/>
      <c r="R1314" s="20"/>
      <c r="S1314" s="120"/>
      <c r="T1314" s="181" t="str">
        <f>Table3[[#This Row],[Column12]]</f>
        <v>Auto:</v>
      </c>
      <c r="U1314" s="25"/>
      <c r="V1314" s="51" t="str">
        <f>IF(Table3[[#This Row],[TagOrderMethod]]="Ratio:","plants per 1 tag",IF(Table3[[#This Row],[TagOrderMethod]]="tags included","",IF(Table3[[#This Row],[TagOrderMethod]]="Qty:","tags",IF(Table3[[#This Row],[TagOrderMethod]]="Auto:",IF(U1314&lt;&gt;"","tags","")))))</f>
        <v/>
      </c>
      <c r="W1314" s="17">
        <v>50</v>
      </c>
      <c r="X1314" s="17" t="str">
        <f>IF(ISNUMBER(SEARCH("tag",Table3[[#This Row],[Notes]])), "Yes", "No")</f>
        <v>No</v>
      </c>
      <c r="Y1314" s="17" t="str">
        <f>IF(Table3[[#This Row],[Column11]]="yes","tags included","Auto:")</f>
        <v>Auto:</v>
      </c>
      <c r="Z13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Row],[TagOrderMethod]]="Auto:",IF(U1314&gt;0,U1314,IF(COUNTBLANK(L1314:S1314)=8,"",(IF(Table3[[#This Row],[Column11]]&lt;&gt;"no",Table3[[#This Row],[Size]]*(SUM(Table3[[#This Row],[Date 1]:[Date 8]])),"")))),""))),(Table3[[#This Row],[Bundle]])),"")</f>
        <v/>
      </c>
      <c r="AB1314" s="94" t="str">
        <f t="shared" si="21"/>
        <v/>
      </c>
      <c r="AC1314" s="75"/>
      <c r="AD1314" s="42"/>
      <c r="AE1314" s="43"/>
      <c r="AF1314" s="44"/>
      <c r="AG1314" s="134" t="s">
        <v>21</v>
      </c>
      <c r="AH1314" s="134" t="s">
        <v>21</v>
      </c>
      <c r="AI1314" s="134" t="s">
        <v>21</v>
      </c>
      <c r="AJ1314" s="134" t="s">
        <v>21</v>
      </c>
      <c r="AK1314" s="134" t="s">
        <v>21</v>
      </c>
      <c r="AL1314" s="134" t="s">
        <v>3184</v>
      </c>
      <c r="AM1314" s="134" t="b">
        <f>IF(AND(Table3[[#This Row],[Column68]]=TRUE,COUNTBLANK(Table3[[#This Row],[Date 1]:[Date 8]])=8),TRUE,FALSE)</f>
        <v>0</v>
      </c>
      <c r="AN1314" s="134" t="b">
        <f>COUNTIF(Table3[[#This Row],[512]:[51]],"yes")&gt;0</f>
        <v>0</v>
      </c>
      <c r="AO1314" s="45" t="str">
        <f>IF(Table3[[#This Row],[512]]="yes",Table3[[#This Row],[Column1]],"")</f>
        <v/>
      </c>
      <c r="AP1314" s="45" t="str">
        <f>IF(Table3[[#This Row],[250]]="yes",Table3[[#This Row],[Column1.5]],"")</f>
        <v/>
      </c>
      <c r="AQ1314" s="45" t="str">
        <f>IF(Table3[[#This Row],[288]]="yes",Table3[[#This Row],[Column2]],"")</f>
        <v/>
      </c>
      <c r="AR1314" s="45" t="str">
        <f>IF(Table3[[#This Row],[144]]="yes",Table3[[#This Row],[Column3]],"")</f>
        <v/>
      </c>
      <c r="AS1314" s="45" t="str">
        <f>IF(Table3[[#This Row],[26]]="yes",Table3[[#This Row],[Column4]],"")</f>
        <v/>
      </c>
      <c r="AT1314" s="45" t="str">
        <f>IF(Table3[[#This Row],[51]]="yes",Table3[[#This Row],[Column5]],"")</f>
        <v/>
      </c>
      <c r="AU1314" s="29" t="str">
        <f>IF(COUNTBLANK(Table3[[#This Row],[Date 1]:[Date 8]])=7,IF(Table3[[#This Row],[Column9]]&lt;&gt;"",IF(SUM(L1314:S1314)&lt;&gt;0,Table3[[#This Row],[Column9]],""),""),(SUBSTITUTE(TRIM(SUBSTITUTE(AO1314&amp;","&amp;AP1314&amp;","&amp;AQ1314&amp;","&amp;AR1314&amp;","&amp;AS1314&amp;","&amp;AT1314&amp;",",","," "))," ",", ")))</f>
        <v/>
      </c>
      <c r="AV1314" s="35" t="str">
        <f>IF(COUNTBLANK(L1314:AC1314)&lt;&gt;13,IF(Table3[[#This Row],[Comments]]="Please order in multiples of 20. Minimum order of 100.",IF(COUNTBLANK(Table3[[#This Row],[Date 1]:[Order]])=12,"",1),1),IF(OR(F1314="yes",G1314="yes",H1314="yes",I1314="yes",J1314="yes",K1314="yes"="yes"),1,""))</f>
        <v/>
      </c>
    </row>
    <row r="1315" spans="2:48" ht="36" thickBot="1" x14ac:dyDescent="0.4">
      <c r="B1315" s="164">
        <v>4145</v>
      </c>
      <c r="C1315" s="16" t="s">
        <v>3370</v>
      </c>
      <c r="D1315" s="32" t="s">
        <v>2435</v>
      </c>
      <c r="E1315" s="118"/>
      <c r="F1315" s="119" t="s">
        <v>21</v>
      </c>
      <c r="G1315" s="30" t="s">
        <v>21</v>
      </c>
      <c r="H1315" s="30" t="s">
        <v>21</v>
      </c>
      <c r="I1315" s="30" t="s">
        <v>21</v>
      </c>
      <c r="J1315" s="30" t="s">
        <v>21</v>
      </c>
      <c r="K1315" s="30" t="s">
        <v>128</v>
      </c>
      <c r="L1315" s="22"/>
      <c r="M1315" s="20"/>
      <c r="N1315" s="20"/>
      <c r="O1315" s="20"/>
      <c r="P1315" s="20"/>
      <c r="Q1315" s="20"/>
      <c r="R1315" s="20"/>
      <c r="S1315" s="120"/>
      <c r="T1315" s="181" t="str">
        <f>Table3[[#This Row],[Column12]]</f>
        <v>Auto:</v>
      </c>
      <c r="U1315" s="25"/>
      <c r="V1315" s="51" t="str">
        <f>IF(Table3[[#This Row],[TagOrderMethod]]="Ratio:","plants per 1 tag",IF(Table3[[#This Row],[TagOrderMethod]]="tags included","",IF(Table3[[#This Row],[TagOrderMethod]]="Qty:","tags",IF(Table3[[#This Row],[TagOrderMethod]]="Auto:",IF(U1315&lt;&gt;"","tags","")))))</f>
        <v/>
      </c>
      <c r="W1315" s="17">
        <v>50</v>
      </c>
      <c r="X1315" s="17" t="str">
        <f>IF(ISNUMBER(SEARCH("tag",Table3[[#This Row],[Notes]])), "Yes", "No")</f>
        <v>No</v>
      </c>
      <c r="Y1315" s="17" t="str">
        <f>IF(Table3[[#This Row],[Column11]]="yes","tags included","Auto:")</f>
        <v>Auto:</v>
      </c>
      <c r="Z13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Row],[TagOrderMethod]]="Auto:",IF(U1315&gt;0,U1315,IF(COUNTBLANK(L1315:S1315)=8,"",(IF(Table3[[#This Row],[Column11]]&lt;&gt;"no",Table3[[#This Row],[Size]]*(SUM(Table3[[#This Row],[Date 1]:[Date 8]])),"")))),""))),(Table3[[#This Row],[Bundle]])),"")</f>
        <v/>
      </c>
      <c r="AB1315" s="94" t="str">
        <f t="shared" si="21"/>
        <v/>
      </c>
      <c r="AC1315" s="75"/>
      <c r="AD1315" s="42"/>
      <c r="AE1315" s="43"/>
      <c r="AF1315" s="44"/>
      <c r="AG1315" s="134" t="s">
        <v>21</v>
      </c>
      <c r="AH1315" s="134" t="s">
        <v>21</v>
      </c>
      <c r="AI1315" s="134" t="s">
        <v>21</v>
      </c>
      <c r="AJ1315" s="134" t="s">
        <v>21</v>
      </c>
      <c r="AK1315" s="134" t="s">
        <v>21</v>
      </c>
      <c r="AL1315" s="134" t="s">
        <v>3185</v>
      </c>
      <c r="AM1315" s="134" t="b">
        <f>IF(AND(Table3[[#This Row],[Column68]]=TRUE,COUNTBLANK(Table3[[#This Row],[Date 1]:[Date 8]])=8),TRUE,FALSE)</f>
        <v>0</v>
      </c>
      <c r="AN1315" s="134" t="b">
        <f>COUNTIF(Table3[[#This Row],[512]:[51]],"yes")&gt;0</f>
        <v>0</v>
      </c>
      <c r="AO1315" s="45" t="str">
        <f>IF(Table3[[#This Row],[512]]="yes",Table3[[#This Row],[Column1]],"")</f>
        <v/>
      </c>
      <c r="AP1315" s="45" t="str">
        <f>IF(Table3[[#This Row],[250]]="yes",Table3[[#This Row],[Column1.5]],"")</f>
        <v/>
      </c>
      <c r="AQ1315" s="45" t="str">
        <f>IF(Table3[[#This Row],[288]]="yes",Table3[[#This Row],[Column2]],"")</f>
        <v/>
      </c>
      <c r="AR1315" s="45" t="str">
        <f>IF(Table3[[#This Row],[144]]="yes",Table3[[#This Row],[Column3]],"")</f>
        <v/>
      </c>
      <c r="AS1315" s="45" t="str">
        <f>IF(Table3[[#This Row],[26]]="yes",Table3[[#This Row],[Column4]],"")</f>
        <v/>
      </c>
      <c r="AT1315" s="45" t="str">
        <f>IF(Table3[[#This Row],[51]]="yes",Table3[[#This Row],[Column5]],"")</f>
        <v/>
      </c>
      <c r="AU1315" s="29" t="str">
        <f>IF(COUNTBLANK(Table3[[#This Row],[Date 1]:[Date 8]])=7,IF(Table3[[#This Row],[Column9]]&lt;&gt;"",IF(SUM(L1315:S1315)&lt;&gt;0,Table3[[#This Row],[Column9]],""),""),(SUBSTITUTE(TRIM(SUBSTITUTE(AO1315&amp;","&amp;AP1315&amp;","&amp;AQ1315&amp;","&amp;AR1315&amp;","&amp;AS1315&amp;","&amp;AT1315&amp;",",","," "))," ",", ")))</f>
        <v/>
      </c>
      <c r="AV1315" s="35" t="str">
        <f>IF(COUNTBLANK(L1315:AC1315)&lt;&gt;13,IF(Table3[[#This Row],[Comments]]="Please order in multiples of 20. Minimum order of 100.",IF(COUNTBLANK(Table3[[#This Row],[Date 1]:[Order]])=12,"",1),1),IF(OR(F1315="yes",G1315="yes",H1315="yes",I1315="yes",J1315="yes",K1315="yes"="yes"),1,""))</f>
        <v/>
      </c>
    </row>
    <row r="1316" spans="2:48" ht="36" thickBot="1" x14ac:dyDescent="0.4">
      <c r="B1316" s="164">
        <v>4175</v>
      </c>
      <c r="C1316" s="16" t="s">
        <v>3370</v>
      </c>
      <c r="D1316" s="32" t="s">
        <v>1902</v>
      </c>
      <c r="E1316" s="118"/>
      <c r="F1316" s="119" t="s">
        <v>21</v>
      </c>
      <c r="G1316" s="30" t="s">
        <v>21</v>
      </c>
      <c r="H1316" s="30" t="s">
        <v>21</v>
      </c>
      <c r="I1316" s="30" t="s">
        <v>21</v>
      </c>
      <c r="J1316" s="30" t="s">
        <v>21</v>
      </c>
      <c r="K1316" s="30" t="s">
        <v>128</v>
      </c>
      <c r="L1316" s="22"/>
      <c r="M1316" s="20"/>
      <c r="N1316" s="20"/>
      <c r="O1316" s="20"/>
      <c r="P1316" s="20"/>
      <c r="Q1316" s="20"/>
      <c r="R1316" s="20"/>
      <c r="S1316" s="120"/>
      <c r="T1316" s="181" t="str">
        <f>Table3[[#This Row],[Column12]]</f>
        <v>Auto:</v>
      </c>
      <c r="U1316" s="25"/>
      <c r="V1316" s="51" t="str">
        <f>IF(Table3[[#This Row],[TagOrderMethod]]="Ratio:","plants per 1 tag",IF(Table3[[#This Row],[TagOrderMethod]]="tags included","",IF(Table3[[#This Row],[TagOrderMethod]]="Qty:","tags",IF(Table3[[#This Row],[TagOrderMethod]]="Auto:",IF(U1316&lt;&gt;"","tags","")))))</f>
        <v/>
      </c>
      <c r="W1316" s="17">
        <v>50</v>
      </c>
      <c r="X1316" s="17" t="str">
        <f>IF(ISNUMBER(SEARCH("tag",Table3[[#This Row],[Notes]])), "Yes", "No")</f>
        <v>No</v>
      </c>
      <c r="Y1316" s="17" t="str">
        <f>IF(Table3[[#This Row],[Column11]]="yes","tags included","Auto:")</f>
        <v>Auto:</v>
      </c>
      <c r="Z13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Row],[TagOrderMethod]]="Auto:",IF(U1316&gt;0,U1316,IF(COUNTBLANK(L1316:S1316)=8,"",(IF(Table3[[#This Row],[Column11]]&lt;&gt;"no",Table3[[#This Row],[Size]]*(SUM(Table3[[#This Row],[Date 1]:[Date 8]])),"")))),""))),(Table3[[#This Row],[Bundle]])),"")</f>
        <v/>
      </c>
      <c r="AB1316" s="94" t="str">
        <f t="shared" si="21"/>
        <v/>
      </c>
      <c r="AC1316" s="75"/>
      <c r="AD1316" s="42"/>
      <c r="AE1316" s="43"/>
      <c r="AF1316" s="44"/>
      <c r="AG1316" s="134" t="s">
        <v>21</v>
      </c>
      <c r="AH1316" s="134" t="s">
        <v>21</v>
      </c>
      <c r="AI1316" s="134" t="s">
        <v>21</v>
      </c>
      <c r="AJ1316" s="134" t="s">
        <v>21</v>
      </c>
      <c r="AK1316" s="134" t="s">
        <v>21</v>
      </c>
      <c r="AL1316" s="134" t="s">
        <v>3186</v>
      </c>
      <c r="AM1316" s="134" t="b">
        <f>IF(AND(Table3[[#This Row],[Column68]]=TRUE,COUNTBLANK(Table3[[#This Row],[Date 1]:[Date 8]])=8),TRUE,FALSE)</f>
        <v>0</v>
      </c>
      <c r="AN1316" s="134" t="b">
        <f>COUNTIF(Table3[[#This Row],[512]:[51]],"yes")&gt;0</f>
        <v>0</v>
      </c>
      <c r="AO1316" s="45" t="str">
        <f>IF(Table3[[#This Row],[512]]="yes",Table3[[#This Row],[Column1]],"")</f>
        <v/>
      </c>
      <c r="AP1316" s="45" t="str">
        <f>IF(Table3[[#This Row],[250]]="yes",Table3[[#This Row],[Column1.5]],"")</f>
        <v/>
      </c>
      <c r="AQ1316" s="45" t="str">
        <f>IF(Table3[[#This Row],[288]]="yes",Table3[[#This Row],[Column2]],"")</f>
        <v/>
      </c>
      <c r="AR1316" s="45" t="str">
        <f>IF(Table3[[#This Row],[144]]="yes",Table3[[#This Row],[Column3]],"")</f>
        <v/>
      </c>
      <c r="AS1316" s="45" t="str">
        <f>IF(Table3[[#This Row],[26]]="yes",Table3[[#This Row],[Column4]],"")</f>
        <v/>
      </c>
      <c r="AT1316" s="45" t="str">
        <f>IF(Table3[[#This Row],[51]]="yes",Table3[[#This Row],[Column5]],"")</f>
        <v/>
      </c>
      <c r="AU1316" s="29" t="str">
        <f>IF(COUNTBLANK(Table3[[#This Row],[Date 1]:[Date 8]])=7,IF(Table3[[#This Row],[Column9]]&lt;&gt;"",IF(SUM(L1316:S1316)&lt;&gt;0,Table3[[#This Row],[Column9]],""),""),(SUBSTITUTE(TRIM(SUBSTITUTE(AO1316&amp;","&amp;AP1316&amp;","&amp;AQ1316&amp;","&amp;AR1316&amp;","&amp;AS1316&amp;","&amp;AT1316&amp;",",","," "))," ",", ")))</f>
        <v/>
      </c>
      <c r="AV1316" s="35" t="str">
        <f>IF(COUNTBLANK(L1316:AC1316)&lt;&gt;13,IF(Table3[[#This Row],[Comments]]="Please order in multiples of 20. Minimum order of 100.",IF(COUNTBLANK(Table3[[#This Row],[Date 1]:[Order]])=12,"",1),1),IF(OR(F1316="yes",G1316="yes",H1316="yes",I1316="yes",J1316="yes",K1316="yes"="yes"),1,""))</f>
        <v/>
      </c>
    </row>
    <row r="1317" spans="2:48" ht="36" thickBot="1" x14ac:dyDescent="0.4">
      <c r="B1317" s="164">
        <v>4185</v>
      </c>
      <c r="C1317" s="16" t="s">
        <v>3370</v>
      </c>
      <c r="D1317" s="32" t="s">
        <v>3488</v>
      </c>
      <c r="E1317" s="118"/>
      <c r="F1317" s="119" t="s">
        <v>21</v>
      </c>
      <c r="G1317" s="30" t="s">
        <v>21</v>
      </c>
      <c r="H1317" s="30" t="s">
        <v>21</v>
      </c>
      <c r="I1317" s="30" t="s">
        <v>21</v>
      </c>
      <c r="J1317" s="30" t="s">
        <v>21</v>
      </c>
      <c r="K1317" s="30" t="s">
        <v>128</v>
      </c>
      <c r="L1317" s="22"/>
      <c r="M1317" s="20"/>
      <c r="N1317" s="20"/>
      <c r="O1317" s="20"/>
      <c r="P1317" s="20"/>
      <c r="Q1317" s="20"/>
      <c r="R1317" s="20"/>
      <c r="S1317" s="120"/>
      <c r="T1317" s="181" t="str">
        <f>Table3[[#This Row],[Column12]]</f>
        <v>Auto:</v>
      </c>
      <c r="U1317" s="25"/>
      <c r="V1317" s="51" t="str">
        <f>IF(Table3[[#This Row],[TagOrderMethod]]="Ratio:","plants per 1 tag",IF(Table3[[#This Row],[TagOrderMethod]]="tags included","",IF(Table3[[#This Row],[TagOrderMethod]]="Qty:","tags",IF(Table3[[#This Row],[TagOrderMethod]]="Auto:",IF(U1317&lt;&gt;"","tags","")))))</f>
        <v/>
      </c>
      <c r="W1317" s="17">
        <v>50</v>
      </c>
      <c r="X1317" s="17" t="str">
        <f>IF(ISNUMBER(SEARCH("tag",Table3[[#This Row],[Notes]])), "Yes", "No")</f>
        <v>No</v>
      </c>
      <c r="Y1317" s="17" t="str">
        <f>IF(Table3[[#This Row],[Column11]]="yes","tags included","Auto:")</f>
        <v>Auto:</v>
      </c>
      <c r="Z13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Row],[TagOrderMethod]]="Auto:",IF(U1317&gt;0,U1317,IF(COUNTBLANK(L1317:S1317)=8,"",(IF(Table3[[#This Row],[Column11]]&lt;&gt;"no",Table3[[#This Row],[Size]]*(SUM(Table3[[#This Row],[Date 1]:[Date 8]])),"")))),""))),(Table3[[#This Row],[Bundle]])),"")</f>
        <v/>
      </c>
      <c r="AB1317" s="94" t="str">
        <f t="shared" si="21"/>
        <v/>
      </c>
      <c r="AC1317" s="75"/>
      <c r="AD1317" s="42"/>
      <c r="AE1317" s="43"/>
      <c r="AF1317" s="44"/>
      <c r="AG1317" s="134" t="s">
        <v>21</v>
      </c>
      <c r="AH1317" s="134" t="s">
        <v>21</v>
      </c>
      <c r="AI1317" s="134" t="s">
        <v>21</v>
      </c>
      <c r="AJ1317" s="134" t="s">
        <v>21</v>
      </c>
      <c r="AK1317" s="134" t="s">
        <v>21</v>
      </c>
      <c r="AL1317" s="134" t="s">
        <v>3187</v>
      </c>
      <c r="AM1317" s="134" t="b">
        <f>IF(AND(Table3[[#This Row],[Column68]]=TRUE,COUNTBLANK(Table3[[#This Row],[Date 1]:[Date 8]])=8),TRUE,FALSE)</f>
        <v>0</v>
      </c>
      <c r="AN1317" s="134" t="b">
        <f>COUNTIF(Table3[[#This Row],[512]:[51]],"yes")&gt;0</f>
        <v>0</v>
      </c>
      <c r="AO1317" s="45" t="str">
        <f>IF(Table3[[#This Row],[512]]="yes",Table3[[#This Row],[Column1]],"")</f>
        <v/>
      </c>
      <c r="AP1317" s="45" t="str">
        <f>IF(Table3[[#This Row],[250]]="yes",Table3[[#This Row],[Column1.5]],"")</f>
        <v/>
      </c>
      <c r="AQ1317" s="45" t="str">
        <f>IF(Table3[[#This Row],[288]]="yes",Table3[[#This Row],[Column2]],"")</f>
        <v/>
      </c>
      <c r="AR1317" s="45" t="str">
        <f>IF(Table3[[#This Row],[144]]="yes",Table3[[#This Row],[Column3]],"")</f>
        <v/>
      </c>
      <c r="AS1317" s="45" t="str">
        <f>IF(Table3[[#This Row],[26]]="yes",Table3[[#This Row],[Column4]],"")</f>
        <v/>
      </c>
      <c r="AT1317" s="45" t="str">
        <f>IF(Table3[[#This Row],[51]]="yes",Table3[[#This Row],[Column5]],"")</f>
        <v/>
      </c>
      <c r="AU1317" s="29" t="str">
        <f>IF(COUNTBLANK(Table3[[#This Row],[Date 1]:[Date 8]])=7,IF(Table3[[#This Row],[Column9]]&lt;&gt;"",IF(SUM(L1317:S1317)&lt;&gt;0,Table3[[#This Row],[Column9]],""),""),(SUBSTITUTE(TRIM(SUBSTITUTE(AO1317&amp;","&amp;AP1317&amp;","&amp;AQ1317&amp;","&amp;AR1317&amp;","&amp;AS1317&amp;","&amp;AT1317&amp;",",","," "))," ",", ")))</f>
        <v/>
      </c>
      <c r="AV1317" s="35" t="str">
        <f>IF(COUNTBLANK(L1317:AC1317)&lt;&gt;13,IF(Table3[[#This Row],[Comments]]="Please order in multiples of 20. Minimum order of 100.",IF(COUNTBLANK(Table3[[#This Row],[Date 1]:[Order]])=12,"",1),1),IF(OR(F1317="yes",G1317="yes",H1317="yes",I1317="yes",J1317="yes",K1317="yes"="yes"),1,""))</f>
        <v/>
      </c>
    </row>
    <row r="1318" spans="2:48" ht="36" thickBot="1" x14ac:dyDescent="0.4">
      <c r="B1318" s="164">
        <v>4190</v>
      </c>
      <c r="C1318" s="16" t="s">
        <v>3370</v>
      </c>
      <c r="D1318" s="32" t="s">
        <v>1086</v>
      </c>
      <c r="E1318" s="118"/>
      <c r="F1318" s="119" t="s">
        <v>21</v>
      </c>
      <c r="G1318" s="30" t="s">
        <v>21</v>
      </c>
      <c r="H1318" s="30" t="s">
        <v>21</v>
      </c>
      <c r="I1318" s="30" t="s">
        <v>21</v>
      </c>
      <c r="J1318" s="30" t="s">
        <v>21</v>
      </c>
      <c r="K1318" s="30" t="s">
        <v>128</v>
      </c>
      <c r="L1318" s="22"/>
      <c r="M1318" s="20"/>
      <c r="N1318" s="20"/>
      <c r="O1318" s="20"/>
      <c r="P1318" s="20"/>
      <c r="Q1318" s="20"/>
      <c r="R1318" s="20"/>
      <c r="S1318" s="120"/>
      <c r="T1318" s="181" t="str">
        <f>Table3[[#This Row],[Column12]]</f>
        <v>Auto:</v>
      </c>
      <c r="U1318" s="25"/>
      <c r="V1318" s="51" t="str">
        <f>IF(Table3[[#This Row],[TagOrderMethod]]="Ratio:","plants per 1 tag",IF(Table3[[#This Row],[TagOrderMethod]]="tags included","",IF(Table3[[#This Row],[TagOrderMethod]]="Qty:","tags",IF(Table3[[#This Row],[TagOrderMethod]]="Auto:",IF(U1318&lt;&gt;"","tags","")))))</f>
        <v/>
      </c>
      <c r="W1318" s="17">
        <v>50</v>
      </c>
      <c r="X1318" s="17" t="str">
        <f>IF(ISNUMBER(SEARCH("tag",Table3[[#This Row],[Notes]])), "Yes", "No")</f>
        <v>No</v>
      </c>
      <c r="Y1318" s="17" t="str">
        <f>IF(Table3[[#This Row],[Column11]]="yes","tags included","Auto:")</f>
        <v>Auto:</v>
      </c>
      <c r="Z13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Row],[TagOrderMethod]]="Auto:",IF(U1318&gt;0,U1318,IF(COUNTBLANK(L1318:S1318)=8,"",(IF(Table3[[#This Row],[Column11]]&lt;&gt;"no",Table3[[#This Row],[Size]]*(SUM(Table3[[#This Row],[Date 1]:[Date 8]])),"")))),""))),(Table3[[#This Row],[Bundle]])),"")</f>
        <v/>
      </c>
      <c r="AB1318" s="94" t="str">
        <f t="shared" si="21"/>
        <v/>
      </c>
      <c r="AC1318" s="75"/>
      <c r="AD1318" s="42"/>
      <c r="AE1318" s="43"/>
      <c r="AF1318" s="44"/>
      <c r="AG1318" s="134" t="s">
        <v>21</v>
      </c>
      <c r="AH1318" s="134" t="s">
        <v>21</v>
      </c>
      <c r="AI1318" s="134" t="s">
        <v>21</v>
      </c>
      <c r="AJ1318" s="134" t="s">
        <v>21</v>
      </c>
      <c r="AK1318" s="134" t="s">
        <v>21</v>
      </c>
      <c r="AL1318" s="134" t="s">
        <v>3188</v>
      </c>
      <c r="AM1318" s="134" t="b">
        <f>IF(AND(Table3[[#This Row],[Column68]]=TRUE,COUNTBLANK(Table3[[#This Row],[Date 1]:[Date 8]])=8),TRUE,FALSE)</f>
        <v>0</v>
      </c>
      <c r="AN1318" s="134" t="b">
        <f>COUNTIF(Table3[[#This Row],[512]:[51]],"yes")&gt;0</f>
        <v>0</v>
      </c>
      <c r="AO1318" s="45" t="str">
        <f>IF(Table3[[#This Row],[512]]="yes",Table3[[#This Row],[Column1]],"")</f>
        <v/>
      </c>
      <c r="AP1318" s="45" t="str">
        <f>IF(Table3[[#This Row],[250]]="yes",Table3[[#This Row],[Column1.5]],"")</f>
        <v/>
      </c>
      <c r="AQ1318" s="45" t="str">
        <f>IF(Table3[[#This Row],[288]]="yes",Table3[[#This Row],[Column2]],"")</f>
        <v/>
      </c>
      <c r="AR1318" s="45" t="str">
        <f>IF(Table3[[#This Row],[144]]="yes",Table3[[#This Row],[Column3]],"")</f>
        <v/>
      </c>
      <c r="AS1318" s="45" t="str">
        <f>IF(Table3[[#This Row],[26]]="yes",Table3[[#This Row],[Column4]],"")</f>
        <v/>
      </c>
      <c r="AT1318" s="45" t="str">
        <f>IF(Table3[[#This Row],[51]]="yes",Table3[[#This Row],[Column5]],"")</f>
        <v/>
      </c>
      <c r="AU1318" s="29" t="str">
        <f>IF(COUNTBLANK(Table3[[#This Row],[Date 1]:[Date 8]])=7,IF(Table3[[#This Row],[Column9]]&lt;&gt;"",IF(SUM(L1318:S1318)&lt;&gt;0,Table3[[#This Row],[Column9]],""),""),(SUBSTITUTE(TRIM(SUBSTITUTE(AO1318&amp;","&amp;AP1318&amp;","&amp;AQ1318&amp;","&amp;AR1318&amp;","&amp;AS1318&amp;","&amp;AT1318&amp;",",","," "))," ",", ")))</f>
        <v/>
      </c>
      <c r="AV1318" s="35" t="str">
        <f>IF(COUNTBLANK(L1318:AC1318)&lt;&gt;13,IF(Table3[[#This Row],[Comments]]="Please order in multiples of 20. Minimum order of 100.",IF(COUNTBLANK(Table3[[#This Row],[Date 1]:[Order]])=12,"",1),1),IF(OR(F1318="yes",G1318="yes",H1318="yes",I1318="yes",J1318="yes",K1318="yes"="yes"),1,""))</f>
        <v/>
      </c>
    </row>
    <row r="1319" spans="2:48" ht="36" thickBot="1" x14ac:dyDescent="0.4">
      <c r="B1319" s="164">
        <v>4195</v>
      </c>
      <c r="C1319" s="16" t="s">
        <v>3370</v>
      </c>
      <c r="D1319" s="32" t="s">
        <v>1412</v>
      </c>
      <c r="E1319" s="118"/>
      <c r="F1319" s="119" t="s">
        <v>21</v>
      </c>
      <c r="G1319" s="30" t="s">
        <v>21</v>
      </c>
      <c r="H1319" s="30" t="s">
        <v>21</v>
      </c>
      <c r="I1319" s="30" t="s">
        <v>21</v>
      </c>
      <c r="J1319" s="30" t="s">
        <v>21</v>
      </c>
      <c r="K1319" s="30" t="s">
        <v>128</v>
      </c>
      <c r="L1319" s="22"/>
      <c r="M1319" s="20"/>
      <c r="N1319" s="20"/>
      <c r="O1319" s="20"/>
      <c r="P1319" s="20"/>
      <c r="Q1319" s="20"/>
      <c r="R1319" s="20"/>
      <c r="S1319" s="120"/>
      <c r="T1319" s="181" t="str">
        <f>Table3[[#This Row],[Column12]]</f>
        <v>Auto:</v>
      </c>
      <c r="U1319" s="25"/>
      <c r="V1319" s="51" t="str">
        <f>IF(Table3[[#This Row],[TagOrderMethod]]="Ratio:","plants per 1 tag",IF(Table3[[#This Row],[TagOrderMethod]]="tags included","",IF(Table3[[#This Row],[TagOrderMethod]]="Qty:","tags",IF(Table3[[#This Row],[TagOrderMethod]]="Auto:",IF(U1319&lt;&gt;"","tags","")))))</f>
        <v/>
      </c>
      <c r="W1319" s="17">
        <v>50</v>
      </c>
      <c r="X1319" s="17" t="str">
        <f>IF(ISNUMBER(SEARCH("tag",Table3[[#This Row],[Notes]])), "Yes", "No")</f>
        <v>No</v>
      </c>
      <c r="Y1319" s="17" t="str">
        <f>IF(Table3[[#This Row],[Column11]]="yes","tags included","Auto:")</f>
        <v>Auto:</v>
      </c>
      <c r="Z13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Row],[TagOrderMethod]]="Auto:",IF(U1319&gt;0,U1319,IF(COUNTBLANK(L1319:S1319)=8,"",(IF(Table3[[#This Row],[Column11]]&lt;&gt;"no",Table3[[#This Row],[Size]]*(SUM(Table3[[#This Row],[Date 1]:[Date 8]])),"")))),""))),(Table3[[#This Row],[Bundle]])),"")</f>
        <v/>
      </c>
      <c r="AB1319" s="94" t="str">
        <f t="shared" si="21"/>
        <v/>
      </c>
      <c r="AC1319" s="75"/>
      <c r="AD1319" s="42"/>
      <c r="AE1319" s="43"/>
      <c r="AF1319" s="44"/>
      <c r="AG1319" s="134" t="s">
        <v>21</v>
      </c>
      <c r="AH1319" s="134" t="s">
        <v>21</v>
      </c>
      <c r="AI1319" s="134" t="s">
        <v>21</v>
      </c>
      <c r="AJ1319" s="134" t="s">
        <v>21</v>
      </c>
      <c r="AK1319" s="134" t="s">
        <v>21</v>
      </c>
      <c r="AL1319" s="134" t="s">
        <v>3189</v>
      </c>
      <c r="AM1319" s="134" t="b">
        <f>IF(AND(Table3[[#This Row],[Column68]]=TRUE,COUNTBLANK(Table3[[#This Row],[Date 1]:[Date 8]])=8),TRUE,FALSE)</f>
        <v>0</v>
      </c>
      <c r="AN1319" s="134" t="b">
        <f>COUNTIF(Table3[[#This Row],[512]:[51]],"yes")&gt;0</f>
        <v>0</v>
      </c>
      <c r="AO1319" s="45" t="str">
        <f>IF(Table3[[#This Row],[512]]="yes",Table3[[#This Row],[Column1]],"")</f>
        <v/>
      </c>
      <c r="AP1319" s="45" t="str">
        <f>IF(Table3[[#This Row],[250]]="yes",Table3[[#This Row],[Column1.5]],"")</f>
        <v/>
      </c>
      <c r="AQ1319" s="45" t="str">
        <f>IF(Table3[[#This Row],[288]]="yes",Table3[[#This Row],[Column2]],"")</f>
        <v/>
      </c>
      <c r="AR1319" s="45" t="str">
        <f>IF(Table3[[#This Row],[144]]="yes",Table3[[#This Row],[Column3]],"")</f>
        <v/>
      </c>
      <c r="AS1319" s="45" t="str">
        <f>IF(Table3[[#This Row],[26]]="yes",Table3[[#This Row],[Column4]],"")</f>
        <v/>
      </c>
      <c r="AT1319" s="45" t="str">
        <f>IF(Table3[[#This Row],[51]]="yes",Table3[[#This Row],[Column5]],"")</f>
        <v/>
      </c>
      <c r="AU1319" s="29" t="str">
        <f>IF(COUNTBLANK(Table3[[#This Row],[Date 1]:[Date 8]])=7,IF(Table3[[#This Row],[Column9]]&lt;&gt;"",IF(SUM(L1319:S1319)&lt;&gt;0,Table3[[#This Row],[Column9]],""),""),(SUBSTITUTE(TRIM(SUBSTITUTE(AO1319&amp;","&amp;AP1319&amp;","&amp;AQ1319&amp;","&amp;AR1319&amp;","&amp;AS1319&amp;","&amp;AT1319&amp;",",","," "))," ",", ")))</f>
        <v/>
      </c>
      <c r="AV1319" s="35" t="str">
        <f>IF(COUNTBLANK(L1319:AC1319)&lt;&gt;13,IF(Table3[[#This Row],[Comments]]="Please order in multiples of 20. Minimum order of 100.",IF(COUNTBLANK(Table3[[#This Row],[Date 1]:[Order]])=12,"",1),1),IF(OR(F1319="yes",G1319="yes",H1319="yes",I1319="yes",J1319="yes",K1319="yes"="yes"),1,""))</f>
        <v/>
      </c>
    </row>
    <row r="1320" spans="2:48" ht="36" thickBot="1" x14ac:dyDescent="0.4">
      <c r="B1320" s="164">
        <v>4200</v>
      </c>
      <c r="C1320" s="16" t="s">
        <v>3370</v>
      </c>
      <c r="D1320" s="32" t="s">
        <v>3489</v>
      </c>
      <c r="E1320" s="118"/>
      <c r="F1320" s="119" t="s">
        <v>21</v>
      </c>
      <c r="G1320" s="30" t="s">
        <v>21</v>
      </c>
      <c r="H1320" s="30" t="s">
        <v>21</v>
      </c>
      <c r="I1320" s="30" t="s">
        <v>21</v>
      </c>
      <c r="J1320" s="30" t="s">
        <v>21</v>
      </c>
      <c r="K1320" s="30" t="s">
        <v>128</v>
      </c>
      <c r="L1320" s="22"/>
      <c r="M1320" s="20"/>
      <c r="N1320" s="20"/>
      <c r="O1320" s="20"/>
      <c r="P1320" s="20"/>
      <c r="Q1320" s="20"/>
      <c r="R1320" s="20"/>
      <c r="S1320" s="120"/>
      <c r="T1320" s="181" t="str">
        <f>Table3[[#This Row],[Column12]]</f>
        <v>Auto:</v>
      </c>
      <c r="U1320" s="25"/>
      <c r="V1320" s="51" t="str">
        <f>IF(Table3[[#This Row],[TagOrderMethod]]="Ratio:","plants per 1 tag",IF(Table3[[#This Row],[TagOrderMethod]]="tags included","",IF(Table3[[#This Row],[TagOrderMethod]]="Qty:","tags",IF(Table3[[#This Row],[TagOrderMethod]]="Auto:",IF(U1320&lt;&gt;"","tags","")))))</f>
        <v/>
      </c>
      <c r="W1320" s="17">
        <v>50</v>
      </c>
      <c r="X1320" s="17" t="str">
        <f>IF(ISNUMBER(SEARCH("tag",Table3[[#This Row],[Notes]])), "Yes", "No")</f>
        <v>No</v>
      </c>
      <c r="Y1320" s="17" t="str">
        <f>IF(Table3[[#This Row],[Column11]]="yes","tags included","Auto:")</f>
        <v>Auto:</v>
      </c>
      <c r="Z13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Row],[TagOrderMethod]]="Auto:",IF(U1320&gt;0,U1320,IF(COUNTBLANK(L1320:S1320)=8,"",(IF(Table3[[#This Row],[Column11]]&lt;&gt;"no",Table3[[#This Row],[Size]]*(SUM(Table3[[#This Row],[Date 1]:[Date 8]])),"")))),""))),(Table3[[#This Row],[Bundle]])),"")</f>
        <v/>
      </c>
      <c r="AB1320" s="94" t="str">
        <f t="shared" si="21"/>
        <v/>
      </c>
      <c r="AC1320" s="75"/>
      <c r="AD1320" s="42"/>
      <c r="AE1320" s="43"/>
      <c r="AF1320" s="44"/>
      <c r="AG1320" s="134" t="s">
        <v>21</v>
      </c>
      <c r="AH1320" s="134" t="s">
        <v>21</v>
      </c>
      <c r="AI1320" s="134" t="s">
        <v>21</v>
      </c>
      <c r="AJ1320" s="134" t="s">
        <v>21</v>
      </c>
      <c r="AK1320" s="134" t="s">
        <v>21</v>
      </c>
      <c r="AL1320" s="134" t="s">
        <v>1258</v>
      </c>
      <c r="AM1320" s="134" t="b">
        <f>IF(AND(Table3[[#This Row],[Column68]]=TRUE,COUNTBLANK(Table3[[#This Row],[Date 1]:[Date 8]])=8),TRUE,FALSE)</f>
        <v>0</v>
      </c>
      <c r="AN1320" s="134" t="b">
        <f>COUNTIF(Table3[[#This Row],[512]:[51]],"yes")&gt;0</f>
        <v>0</v>
      </c>
      <c r="AO1320" s="45" t="str">
        <f>IF(Table3[[#This Row],[512]]="yes",Table3[[#This Row],[Column1]],"")</f>
        <v/>
      </c>
      <c r="AP1320" s="45" t="str">
        <f>IF(Table3[[#This Row],[250]]="yes",Table3[[#This Row],[Column1.5]],"")</f>
        <v/>
      </c>
      <c r="AQ1320" s="45" t="str">
        <f>IF(Table3[[#This Row],[288]]="yes",Table3[[#This Row],[Column2]],"")</f>
        <v/>
      </c>
      <c r="AR1320" s="45" t="str">
        <f>IF(Table3[[#This Row],[144]]="yes",Table3[[#This Row],[Column3]],"")</f>
        <v/>
      </c>
      <c r="AS1320" s="45" t="str">
        <f>IF(Table3[[#This Row],[26]]="yes",Table3[[#This Row],[Column4]],"")</f>
        <v/>
      </c>
      <c r="AT1320" s="45" t="str">
        <f>IF(Table3[[#This Row],[51]]="yes",Table3[[#This Row],[Column5]],"")</f>
        <v/>
      </c>
      <c r="AU1320" s="29" t="str">
        <f>IF(COUNTBLANK(Table3[[#This Row],[Date 1]:[Date 8]])=7,IF(Table3[[#This Row],[Column9]]&lt;&gt;"",IF(SUM(L1320:S1320)&lt;&gt;0,Table3[[#This Row],[Column9]],""),""),(SUBSTITUTE(TRIM(SUBSTITUTE(AO1320&amp;","&amp;AP1320&amp;","&amp;AQ1320&amp;","&amp;AR1320&amp;","&amp;AS1320&amp;","&amp;AT1320&amp;",",","," "))," ",", ")))</f>
        <v/>
      </c>
      <c r="AV1320" s="35" t="str">
        <f>IF(COUNTBLANK(L1320:AC1320)&lt;&gt;13,IF(Table3[[#This Row],[Comments]]="Please order in multiples of 20. Minimum order of 100.",IF(COUNTBLANK(Table3[[#This Row],[Date 1]:[Order]])=12,"",1),1),IF(OR(F1320="yes",G1320="yes",H1320="yes",I1320="yes",J1320="yes",K1320="yes"="yes"),1,""))</f>
        <v/>
      </c>
    </row>
    <row r="1321" spans="2:48" ht="36" thickBot="1" x14ac:dyDescent="0.4">
      <c r="B1321" s="164">
        <v>4205</v>
      </c>
      <c r="C1321" s="16" t="s">
        <v>3370</v>
      </c>
      <c r="D1321" s="32" t="s">
        <v>1698</v>
      </c>
      <c r="E1321" s="118"/>
      <c r="F1321" s="119" t="s">
        <v>21</v>
      </c>
      <c r="G1321" s="30" t="s">
        <v>21</v>
      </c>
      <c r="H1321" s="30" t="s">
        <v>21</v>
      </c>
      <c r="I1321" s="30" t="s">
        <v>21</v>
      </c>
      <c r="J1321" s="30" t="s">
        <v>21</v>
      </c>
      <c r="K1321" s="30" t="s">
        <v>128</v>
      </c>
      <c r="L1321" s="22"/>
      <c r="M1321" s="20"/>
      <c r="N1321" s="20"/>
      <c r="O1321" s="20"/>
      <c r="P1321" s="20"/>
      <c r="Q1321" s="20"/>
      <c r="R1321" s="20"/>
      <c r="S1321" s="120"/>
      <c r="T1321" s="181" t="str">
        <f>Table3[[#This Row],[Column12]]</f>
        <v>Auto:</v>
      </c>
      <c r="U1321" s="25"/>
      <c r="V1321" s="51" t="str">
        <f>IF(Table3[[#This Row],[TagOrderMethod]]="Ratio:","plants per 1 tag",IF(Table3[[#This Row],[TagOrderMethod]]="tags included","",IF(Table3[[#This Row],[TagOrderMethod]]="Qty:","tags",IF(Table3[[#This Row],[TagOrderMethod]]="Auto:",IF(U1321&lt;&gt;"","tags","")))))</f>
        <v/>
      </c>
      <c r="W1321" s="17">
        <v>50</v>
      </c>
      <c r="X1321" s="17" t="str">
        <f>IF(ISNUMBER(SEARCH("tag",Table3[[#This Row],[Notes]])), "Yes", "No")</f>
        <v>No</v>
      </c>
      <c r="Y1321" s="17" t="str">
        <f>IF(Table3[[#This Row],[Column11]]="yes","tags included","Auto:")</f>
        <v>Auto:</v>
      </c>
      <c r="Z13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Row],[TagOrderMethod]]="Auto:",IF(U1321&gt;0,U1321,IF(COUNTBLANK(L1321:S1321)=8,"",(IF(Table3[[#This Row],[Column11]]&lt;&gt;"no",Table3[[#This Row],[Size]]*(SUM(Table3[[#This Row],[Date 1]:[Date 8]])),"")))),""))),(Table3[[#This Row],[Bundle]])),"")</f>
        <v/>
      </c>
      <c r="AB1321" s="94" t="str">
        <f t="shared" si="21"/>
        <v/>
      </c>
      <c r="AC1321" s="75"/>
      <c r="AD1321" s="42"/>
      <c r="AE1321" s="43"/>
      <c r="AF1321" s="44"/>
      <c r="AG1321" s="134" t="s">
        <v>21</v>
      </c>
      <c r="AH1321" s="134" t="s">
        <v>21</v>
      </c>
      <c r="AI1321" s="134" t="s">
        <v>21</v>
      </c>
      <c r="AJ1321" s="134" t="s">
        <v>21</v>
      </c>
      <c r="AK1321" s="134" t="s">
        <v>21</v>
      </c>
      <c r="AL1321" s="134" t="s">
        <v>1259</v>
      </c>
      <c r="AM1321" s="134" t="b">
        <f>IF(AND(Table3[[#This Row],[Column68]]=TRUE,COUNTBLANK(Table3[[#This Row],[Date 1]:[Date 8]])=8),TRUE,FALSE)</f>
        <v>0</v>
      </c>
      <c r="AN1321" s="134" t="b">
        <f>COUNTIF(Table3[[#This Row],[512]:[51]],"yes")&gt;0</f>
        <v>0</v>
      </c>
      <c r="AO1321" s="45" t="str">
        <f>IF(Table3[[#This Row],[512]]="yes",Table3[[#This Row],[Column1]],"")</f>
        <v/>
      </c>
      <c r="AP1321" s="45" t="str">
        <f>IF(Table3[[#This Row],[250]]="yes",Table3[[#This Row],[Column1.5]],"")</f>
        <v/>
      </c>
      <c r="AQ1321" s="45" t="str">
        <f>IF(Table3[[#This Row],[288]]="yes",Table3[[#This Row],[Column2]],"")</f>
        <v/>
      </c>
      <c r="AR1321" s="45" t="str">
        <f>IF(Table3[[#This Row],[144]]="yes",Table3[[#This Row],[Column3]],"")</f>
        <v/>
      </c>
      <c r="AS1321" s="45" t="str">
        <f>IF(Table3[[#This Row],[26]]="yes",Table3[[#This Row],[Column4]],"")</f>
        <v/>
      </c>
      <c r="AT1321" s="45" t="str">
        <f>IF(Table3[[#This Row],[51]]="yes",Table3[[#This Row],[Column5]],"")</f>
        <v/>
      </c>
      <c r="AU1321" s="29" t="str">
        <f>IF(COUNTBLANK(Table3[[#This Row],[Date 1]:[Date 8]])=7,IF(Table3[[#This Row],[Column9]]&lt;&gt;"",IF(SUM(L1321:S1321)&lt;&gt;0,Table3[[#This Row],[Column9]],""),""),(SUBSTITUTE(TRIM(SUBSTITUTE(AO1321&amp;","&amp;AP1321&amp;","&amp;AQ1321&amp;","&amp;AR1321&amp;","&amp;AS1321&amp;","&amp;AT1321&amp;",",","," "))," ",", ")))</f>
        <v/>
      </c>
      <c r="AV1321" s="35" t="str">
        <f>IF(COUNTBLANK(L1321:AC1321)&lt;&gt;13,IF(Table3[[#This Row],[Comments]]="Please order in multiples of 20. Minimum order of 100.",IF(COUNTBLANK(Table3[[#This Row],[Date 1]:[Order]])=12,"",1),1),IF(OR(F1321="yes",G1321="yes",H1321="yes",I1321="yes",J1321="yes",K1321="yes"="yes"),1,""))</f>
        <v/>
      </c>
    </row>
    <row r="1322" spans="2:48" ht="36" thickBot="1" x14ac:dyDescent="0.4">
      <c r="B1322" s="164">
        <v>4210</v>
      </c>
      <c r="C1322" s="16" t="s">
        <v>3370</v>
      </c>
      <c r="D1322" s="32" t="s">
        <v>823</v>
      </c>
      <c r="E1322" s="118"/>
      <c r="F1322" s="119" t="s">
        <v>21</v>
      </c>
      <c r="G1322" s="30" t="s">
        <v>21</v>
      </c>
      <c r="H1322" s="30" t="s">
        <v>21</v>
      </c>
      <c r="I1322" s="30" t="s">
        <v>21</v>
      </c>
      <c r="J1322" s="30" t="s">
        <v>21</v>
      </c>
      <c r="K1322" s="30" t="s">
        <v>128</v>
      </c>
      <c r="L1322" s="22"/>
      <c r="M1322" s="20"/>
      <c r="N1322" s="20"/>
      <c r="O1322" s="20"/>
      <c r="P1322" s="20"/>
      <c r="Q1322" s="20"/>
      <c r="R1322" s="20"/>
      <c r="S1322" s="120"/>
      <c r="T1322" s="181" t="str">
        <f>Table3[[#This Row],[Column12]]</f>
        <v>Auto:</v>
      </c>
      <c r="U1322" s="25"/>
      <c r="V1322" s="51" t="str">
        <f>IF(Table3[[#This Row],[TagOrderMethod]]="Ratio:","plants per 1 tag",IF(Table3[[#This Row],[TagOrderMethod]]="tags included","",IF(Table3[[#This Row],[TagOrderMethod]]="Qty:","tags",IF(Table3[[#This Row],[TagOrderMethod]]="Auto:",IF(U1322&lt;&gt;"","tags","")))))</f>
        <v/>
      </c>
      <c r="W1322" s="17">
        <v>50</v>
      </c>
      <c r="X1322" s="17" t="str">
        <f>IF(ISNUMBER(SEARCH("tag",Table3[[#This Row],[Notes]])), "Yes", "No")</f>
        <v>No</v>
      </c>
      <c r="Y1322" s="17" t="str">
        <f>IF(Table3[[#This Row],[Column11]]="yes","tags included","Auto:")</f>
        <v>Auto:</v>
      </c>
      <c r="Z13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Row],[TagOrderMethod]]="Auto:",IF(U1322&gt;0,U1322,IF(COUNTBLANK(L1322:S1322)=8,"",(IF(Table3[[#This Row],[Column11]]&lt;&gt;"no",Table3[[#This Row],[Size]]*(SUM(Table3[[#This Row],[Date 1]:[Date 8]])),"")))),""))),(Table3[[#This Row],[Bundle]])),"")</f>
        <v/>
      </c>
      <c r="AB1322" s="94" t="str">
        <f t="shared" si="21"/>
        <v/>
      </c>
      <c r="AC1322" s="75"/>
      <c r="AD1322" s="42"/>
      <c r="AE1322" s="43"/>
      <c r="AF1322" s="44"/>
      <c r="AG1322" s="134" t="s">
        <v>21</v>
      </c>
      <c r="AH1322" s="134" t="s">
        <v>21</v>
      </c>
      <c r="AI1322" s="134" t="s">
        <v>21</v>
      </c>
      <c r="AJ1322" s="134" t="s">
        <v>21</v>
      </c>
      <c r="AK1322" s="134" t="s">
        <v>21</v>
      </c>
      <c r="AL1322" s="134" t="s">
        <v>860</v>
      </c>
      <c r="AM1322" s="134" t="b">
        <f>IF(AND(Table3[[#This Row],[Column68]]=TRUE,COUNTBLANK(Table3[[#This Row],[Date 1]:[Date 8]])=8),TRUE,FALSE)</f>
        <v>0</v>
      </c>
      <c r="AN1322" s="134" t="b">
        <f>COUNTIF(Table3[[#This Row],[512]:[51]],"yes")&gt;0</f>
        <v>0</v>
      </c>
      <c r="AO1322" s="45" t="str">
        <f>IF(Table3[[#This Row],[512]]="yes",Table3[[#This Row],[Column1]],"")</f>
        <v/>
      </c>
      <c r="AP1322" s="45" t="str">
        <f>IF(Table3[[#This Row],[250]]="yes",Table3[[#This Row],[Column1.5]],"")</f>
        <v/>
      </c>
      <c r="AQ1322" s="45" t="str">
        <f>IF(Table3[[#This Row],[288]]="yes",Table3[[#This Row],[Column2]],"")</f>
        <v/>
      </c>
      <c r="AR1322" s="45" t="str">
        <f>IF(Table3[[#This Row],[144]]="yes",Table3[[#This Row],[Column3]],"")</f>
        <v/>
      </c>
      <c r="AS1322" s="45" t="str">
        <f>IF(Table3[[#This Row],[26]]="yes",Table3[[#This Row],[Column4]],"")</f>
        <v/>
      </c>
      <c r="AT1322" s="45" t="str">
        <f>IF(Table3[[#This Row],[51]]="yes",Table3[[#This Row],[Column5]],"")</f>
        <v/>
      </c>
      <c r="AU1322" s="29" t="str">
        <f>IF(COUNTBLANK(Table3[[#This Row],[Date 1]:[Date 8]])=7,IF(Table3[[#This Row],[Column9]]&lt;&gt;"",IF(SUM(L1322:S1322)&lt;&gt;0,Table3[[#This Row],[Column9]],""),""),(SUBSTITUTE(TRIM(SUBSTITUTE(AO1322&amp;","&amp;AP1322&amp;","&amp;AQ1322&amp;","&amp;AR1322&amp;","&amp;AS1322&amp;","&amp;AT1322&amp;",",","," "))," ",", ")))</f>
        <v/>
      </c>
      <c r="AV1322" s="35" t="str">
        <f>IF(COUNTBLANK(L1322:AC1322)&lt;&gt;13,IF(Table3[[#This Row],[Comments]]="Please order in multiples of 20. Minimum order of 100.",IF(COUNTBLANK(Table3[[#This Row],[Date 1]:[Order]])=12,"",1),1),IF(OR(F1322="yes",G1322="yes",H1322="yes",I1322="yes",J1322="yes",K1322="yes"="yes"),1,""))</f>
        <v/>
      </c>
    </row>
    <row r="1323" spans="2:48" ht="36" thickBot="1" x14ac:dyDescent="0.4">
      <c r="B1323" s="164">
        <v>4215</v>
      </c>
      <c r="C1323" s="16" t="s">
        <v>3370</v>
      </c>
      <c r="D1323" s="32" t="s">
        <v>3490</v>
      </c>
      <c r="E1323" s="118"/>
      <c r="F1323" s="119" t="s">
        <v>21</v>
      </c>
      <c r="G1323" s="30" t="s">
        <v>21</v>
      </c>
      <c r="H1323" s="30" t="s">
        <v>21</v>
      </c>
      <c r="I1323" s="30" t="s">
        <v>21</v>
      </c>
      <c r="J1323" s="30" t="s">
        <v>21</v>
      </c>
      <c r="K1323" s="30" t="s">
        <v>128</v>
      </c>
      <c r="L1323" s="22"/>
      <c r="M1323" s="20"/>
      <c r="N1323" s="20"/>
      <c r="O1323" s="20"/>
      <c r="P1323" s="20"/>
      <c r="Q1323" s="20"/>
      <c r="R1323" s="20"/>
      <c r="S1323" s="120"/>
      <c r="T1323" s="181" t="str">
        <f>Table3[[#This Row],[Column12]]</f>
        <v>Auto:</v>
      </c>
      <c r="U1323" s="25"/>
      <c r="V1323" s="51" t="str">
        <f>IF(Table3[[#This Row],[TagOrderMethod]]="Ratio:","plants per 1 tag",IF(Table3[[#This Row],[TagOrderMethod]]="tags included","",IF(Table3[[#This Row],[TagOrderMethod]]="Qty:","tags",IF(Table3[[#This Row],[TagOrderMethod]]="Auto:",IF(U1323&lt;&gt;"","tags","")))))</f>
        <v/>
      </c>
      <c r="W1323" s="17">
        <v>50</v>
      </c>
      <c r="X1323" s="17" t="str">
        <f>IF(ISNUMBER(SEARCH("tag",Table3[[#This Row],[Notes]])), "Yes", "No")</f>
        <v>No</v>
      </c>
      <c r="Y1323" s="17" t="str">
        <f>IF(Table3[[#This Row],[Column11]]="yes","tags included","Auto:")</f>
        <v>Auto:</v>
      </c>
      <c r="Z13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Row],[TagOrderMethod]]="Auto:",IF(U1323&gt;0,U1323,IF(COUNTBLANK(L1323:S1323)=8,"",(IF(Table3[[#This Row],[Column11]]&lt;&gt;"no",Table3[[#This Row],[Size]]*(SUM(Table3[[#This Row],[Date 1]:[Date 8]])),"")))),""))),(Table3[[#This Row],[Bundle]])),"")</f>
        <v/>
      </c>
      <c r="AB1323" s="94" t="str">
        <f t="shared" si="21"/>
        <v/>
      </c>
      <c r="AC1323" s="75"/>
      <c r="AD1323" s="42"/>
      <c r="AE1323" s="43"/>
      <c r="AF1323" s="44"/>
      <c r="AG1323" s="134" t="s">
        <v>21</v>
      </c>
      <c r="AH1323" s="134" t="s">
        <v>21</v>
      </c>
      <c r="AI1323" s="134" t="s">
        <v>21</v>
      </c>
      <c r="AJ1323" s="134" t="s">
        <v>21</v>
      </c>
      <c r="AK1323" s="134" t="s">
        <v>21</v>
      </c>
      <c r="AL1323" s="134" t="s">
        <v>5458</v>
      </c>
      <c r="AM1323" s="134" t="b">
        <f>IF(AND(Table3[[#This Row],[Column68]]=TRUE,COUNTBLANK(Table3[[#This Row],[Date 1]:[Date 8]])=8),TRUE,FALSE)</f>
        <v>0</v>
      </c>
      <c r="AN1323" s="134" t="b">
        <f>COUNTIF(Table3[[#This Row],[512]:[51]],"yes")&gt;0</f>
        <v>0</v>
      </c>
      <c r="AO1323" s="45" t="str">
        <f>IF(Table3[[#This Row],[512]]="yes",Table3[[#This Row],[Column1]],"")</f>
        <v/>
      </c>
      <c r="AP1323" s="45" t="str">
        <f>IF(Table3[[#This Row],[250]]="yes",Table3[[#This Row],[Column1.5]],"")</f>
        <v/>
      </c>
      <c r="AQ1323" s="45" t="str">
        <f>IF(Table3[[#This Row],[288]]="yes",Table3[[#This Row],[Column2]],"")</f>
        <v/>
      </c>
      <c r="AR1323" s="45" t="str">
        <f>IF(Table3[[#This Row],[144]]="yes",Table3[[#This Row],[Column3]],"")</f>
        <v/>
      </c>
      <c r="AS1323" s="45" t="str">
        <f>IF(Table3[[#This Row],[26]]="yes",Table3[[#This Row],[Column4]],"")</f>
        <v/>
      </c>
      <c r="AT1323" s="45" t="str">
        <f>IF(Table3[[#This Row],[51]]="yes",Table3[[#This Row],[Column5]],"")</f>
        <v/>
      </c>
      <c r="AU1323" s="29" t="str">
        <f>IF(COUNTBLANK(Table3[[#This Row],[Date 1]:[Date 8]])=7,IF(Table3[[#This Row],[Column9]]&lt;&gt;"",IF(SUM(L1323:S1323)&lt;&gt;0,Table3[[#This Row],[Column9]],""),""),(SUBSTITUTE(TRIM(SUBSTITUTE(AO1323&amp;","&amp;AP1323&amp;","&amp;AQ1323&amp;","&amp;AR1323&amp;","&amp;AS1323&amp;","&amp;AT1323&amp;",",","," "))," ",", ")))</f>
        <v/>
      </c>
      <c r="AV1323" s="35" t="str">
        <f>IF(COUNTBLANK(L1323:AC1323)&lt;&gt;13,IF(Table3[[#This Row],[Comments]]="Please order in multiples of 20. Minimum order of 100.",IF(COUNTBLANK(Table3[[#This Row],[Date 1]:[Order]])=12,"",1),1),IF(OR(F1323="yes",G1323="yes",H1323="yes",I1323="yes",J1323="yes",K1323="yes"="yes"),1,""))</f>
        <v/>
      </c>
    </row>
    <row r="1324" spans="2:48" ht="36" thickBot="1" x14ac:dyDescent="0.4">
      <c r="B1324" s="164">
        <v>4220</v>
      </c>
      <c r="C1324" s="16" t="s">
        <v>3370</v>
      </c>
      <c r="D1324" s="32" t="s">
        <v>3491</v>
      </c>
      <c r="E1324" s="118"/>
      <c r="F1324" s="119" t="s">
        <v>21</v>
      </c>
      <c r="G1324" s="30" t="s">
        <v>21</v>
      </c>
      <c r="H1324" s="30" t="s">
        <v>21</v>
      </c>
      <c r="I1324" s="30" t="s">
        <v>21</v>
      </c>
      <c r="J1324" s="30" t="s">
        <v>21</v>
      </c>
      <c r="K1324" s="30" t="s">
        <v>128</v>
      </c>
      <c r="L1324" s="22"/>
      <c r="M1324" s="20"/>
      <c r="N1324" s="20"/>
      <c r="O1324" s="20"/>
      <c r="P1324" s="20"/>
      <c r="Q1324" s="20"/>
      <c r="R1324" s="20"/>
      <c r="S1324" s="120"/>
      <c r="T1324" s="181" t="str">
        <f>Table3[[#This Row],[Column12]]</f>
        <v>Auto:</v>
      </c>
      <c r="U1324" s="25"/>
      <c r="V1324" s="51" t="str">
        <f>IF(Table3[[#This Row],[TagOrderMethod]]="Ratio:","plants per 1 tag",IF(Table3[[#This Row],[TagOrderMethod]]="tags included","",IF(Table3[[#This Row],[TagOrderMethod]]="Qty:","tags",IF(Table3[[#This Row],[TagOrderMethod]]="Auto:",IF(U1324&lt;&gt;"","tags","")))))</f>
        <v/>
      </c>
      <c r="W1324" s="17">
        <v>50</v>
      </c>
      <c r="X1324" s="17" t="str">
        <f>IF(ISNUMBER(SEARCH("tag",Table3[[#This Row],[Notes]])), "Yes", "No")</f>
        <v>No</v>
      </c>
      <c r="Y1324" s="17" t="str">
        <f>IF(Table3[[#This Row],[Column11]]="yes","tags included","Auto:")</f>
        <v>Auto:</v>
      </c>
      <c r="Z13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Row],[TagOrderMethod]]="Auto:",IF(U1324&gt;0,U1324,IF(COUNTBLANK(L1324:S1324)=8,"",(IF(Table3[[#This Row],[Column11]]&lt;&gt;"no",Table3[[#This Row],[Size]]*(SUM(Table3[[#This Row],[Date 1]:[Date 8]])),"")))),""))),(Table3[[#This Row],[Bundle]])),"")</f>
        <v/>
      </c>
      <c r="AB1324" s="94" t="str">
        <f t="shared" si="21"/>
        <v/>
      </c>
      <c r="AC1324" s="75"/>
      <c r="AD1324" s="42"/>
      <c r="AE1324" s="43"/>
      <c r="AF1324" s="44"/>
      <c r="AG1324" s="134" t="s">
        <v>21</v>
      </c>
      <c r="AH1324" s="134" t="s">
        <v>21</v>
      </c>
      <c r="AI1324" s="134" t="s">
        <v>21</v>
      </c>
      <c r="AJ1324" s="134" t="s">
        <v>21</v>
      </c>
      <c r="AK1324" s="134" t="s">
        <v>21</v>
      </c>
      <c r="AL1324" s="134" t="s">
        <v>311</v>
      </c>
      <c r="AM1324" s="134" t="b">
        <f>IF(AND(Table3[[#This Row],[Column68]]=TRUE,COUNTBLANK(Table3[[#This Row],[Date 1]:[Date 8]])=8),TRUE,FALSE)</f>
        <v>0</v>
      </c>
      <c r="AN1324" s="134" t="b">
        <f>COUNTIF(Table3[[#This Row],[512]:[51]],"yes")&gt;0</f>
        <v>0</v>
      </c>
      <c r="AO1324" s="45" t="str">
        <f>IF(Table3[[#This Row],[512]]="yes",Table3[[#This Row],[Column1]],"")</f>
        <v/>
      </c>
      <c r="AP1324" s="45" t="str">
        <f>IF(Table3[[#This Row],[250]]="yes",Table3[[#This Row],[Column1.5]],"")</f>
        <v/>
      </c>
      <c r="AQ1324" s="45" t="str">
        <f>IF(Table3[[#This Row],[288]]="yes",Table3[[#This Row],[Column2]],"")</f>
        <v/>
      </c>
      <c r="AR1324" s="45" t="str">
        <f>IF(Table3[[#This Row],[144]]="yes",Table3[[#This Row],[Column3]],"")</f>
        <v/>
      </c>
      <c r="AS1324" s="45" t="str">
        <f>IF(Table3[[#This Row],[26]]="yes",Table3[[#This Row],[Column4]],"")</f>
        <v/>
      </c>
      <c r="AT1324" s="45" t="str">
        <f>IF(Table3[[#This Row],[51]]="yes",Table3[[#This Row],[Column5]],"")</f>
        <v/>
      </c>
      <c r="AU1324" s="29" t="str">
        <f>IF(COUNTBLANK(Table3[[#This Row],[Date 1]:[Date 8]])=7,IF(Table3[[#This Row],[Column9]]&lt;&gt;"",IF(SUM(L1324:S1324)&lt;&gt;0,Table3[[#This Row],[Column9]],""),""),(SUBSTITUTE(TRIM(SUBSTITUTE(AO1324&amp;","&amp;AP1324&amp;","&amp;AQ1324&amp;","&amp;AR1324&amp;","&amp;AS1324&amp;","&amp;AT1324&amp;",",","," "))," ",", ")))</f>
        <v/>
      </c>
      <c r="AV1324" s="35" t="str">
        <f>IF(COUNTBLANK(L1324:AC1324)&lt;&gt;13,IF(Table3[[#This Row],[Comments]]="Please order in multiples of 20. Minimum order of 100.",IF(COUNTBLANK(Table3[[#This Row],[Date 1]:[Order]])=12,"",1),1),IF(OR(F1324="yes",G1324="yes",H1324="yes",I1324="yes",J1324="yes",K1324="yes"="yes"),1,""))</f>
        <v/>
      </c>
    </row>
    <row r="1325" spans="2:48" ht="36" thickBot="1" x14ac:dyDescent="0.4">
      <c r="B1325" s="164">
        <v>4225</v>
      </c>
      <c r="C1325" s="16" t="s">
        <v>3370</v>
      </c>
      <c r="D1325" s="32" t="s">
        <v>1087</v>
      </c>
      <c r="E1325" s="118"/>
      <c r="F1325" s="119" t="s">
        <v>21</v>
      </c>
      <c r="G1325" s="30" t="s">
        <v>21</v>
      </c>
      <c r="H1325" s="30" t="s">
        <v>21</v>
      </c>
      <c r="I1325" s="30" t="s">
        <v>21</v>
      </c>
      <c r="J1325" s="30" t="s">
        <v>21</v>
      </c>
      <c r="K1325" s="30" t="s">
        <v>128</v>
      </c>
      <c r="L1325" s="22"/>
      <c r="M1325" s="20"/>
      <c r="N1325" s="20"/>
      <c r="O1325" s="20"/>
      <c r="P1325" s="20"/>
      <c r="Q1325" s="20"/>
      <c r="R1325" s="20"/>
      <c r="S1325" s="120"/>
      <c r="T1325" s="181" t="str">
        <f>Table3[[#This Row],[Column12]]</f>
        <v>Auto:</v>
      </c>
      <c r="U1325" s="25"/>
      <c r="V1325" s="51" t="str">
        <f>IF(Table3[[#This Row],[TagOrderMethod]]="Ratio:","plants per 1 tag",IF(Table3[[#This Row],[TagOrderMethod]]="tags included","",IF(Table3[[#This Row],[TagOrderMethod]]="Qty:","tags",IF(Table3[[#This Row],[TagOrderMethod]]="Auto:",IF(U1325&lt;&gt;"","tags","")))))</f>
        <v/>
      </c>
      <c r="W1325" s="17">
        <v>50</v>
      </c>
      <c r="X1325" s="17" t="str">
        <f>IF(ISNUMBER(SEARCH("tag",Table3[[#This Row],[Notes]])), "Yes", "No")</f>
        <v>No</v>
      </c>
      <c r="Y1325" s="17" t="str">
        <f>IF(Table3[[#This Row],[Column11]]="yes","tags included","Auto:")</f>
        <v>Auto:</v>
      </c>
      <c r="Z13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Row],[TagOrderMethod]]="Auto:",IF(U1325&gt;0,U1325,IF(COUNTBLANK(L1325:S1325)=8,"",(IF(Table3[[#This Row],[Column11]]&lt;&gt;"no",Table3[[#This Row],[Size]]*(SUM(Table3[[#This Row],[Date 1]:[Date 8]])),"")))),""))),(Table3[[#This Row],[Bundle]])),"")</f>
        <v/>
      </c>
      <c r="AB1325" s="94" t="str">
        <f t="shared" si="21"/>
        <v/>
      </c>
      <c r="AC1325" s="75"/>
      <c r="AD1325" s="42"/>
      <c r="AE1325" s="43"/>
      <c r="AF1325" s="44"/>
      <c r="AG1325" s="134" t="s">
        <v>21</v>
      </c>
      <c r="AH1325" s="134" t="s">
        <v>21</v>
      </c>
      <c r="AI1325" s="134" t="s">
        <v>21</v>
      </c>
      <c r="AJ1325" s="134" t="s">
        <v>21</v>
      </c>
      <c r="AK1325" s="134" t="s">
        <v>21</v>
      </c>
      <c r="AL1325" s="134" t="s">
        <v>310</v>
      </c>
      <c r="AM1325" s="134" t="b">
        <f>IF(AND(Table3[[#This Row],[Column68]]=TRUE,COUNTBLANK(Table3[[#This Row],[Date 1]:[Date 8]])=8),TRUE,FALSE)</f>
        <v>0</v>
      </c>
      <c r="AN1325" s="134" t="b">
        <f>COUNTIF(Table3[[#This Row],[512]:[51]],"yes")&gt;0</f>
        <v>0</v>
      </c>
      <c r="AO1325" s="45" t="str">
        <f>IF(Table3[[#This Row],[512]]="yes",Table3[[#This Row],[Column1]],"")</f>
        <v/>
      </c>
      <c r="AP1325" s="45" t="str">
        <f>IF(Table3[[#This Row],[250]]="yes",Table3[[#This Row],[Column1.5]],"")</f>
        <v/>
      </c>
      <c r="AQ1325" s="45" t="str">
        <f>IF(Table3[[#This Row],[288]]="yes",Table3[[#This Row],[Column2]],"")</f>
        <v/>
      </c>
      <c r="AR1325" s="45" t="str">
        <f>IF(Table3[[#This Row],[144]]="yes",Table3[[#This Row],[Column3]],"")</f>
        <v/>
      </c>
      <c r="AS1325" s="45" t="str">
        <f>IF(Table3[[#This Row],[26]]="yes",Table3[[#This Row],[Column4]],"")</f>
        <v/>
      </c>
      <c r="AT1325" s="45" t="str">
        <f>IF(Table3[[#This Row],[51]]="yes",Table3[[#This Row],[Column5]],"")</f>
        <v/>
      </c>
      <c r="AU1325" s="29" t="str">
        <f>IF(COUNTBLANK(Table3[[#This Row],[Date 1]:[Date 8]])=7,IF(Table3[[#This Row],[Column9]]&lt;&gt;"",IF(SUM(L1325:S1325)&lt;&gt;0,Table3[[#This Row],[Column9]],""),""),(SUBSTITUTE(TRIM(SUBSTITUTE(AO1325&amp;","&amp;AP1325&amp;","&amp;AQ1325&amp;","&amp;AR1325&amp;","&amp;AS1325&amp;","&amp;AT1325&amp;",",","," "))," ",", ")))</f>
        <v/>
      </c>
      <c r="AV1325" s="35" t="str">
        <f>IF(COUNTBLANK(L1325:AC1325)&lt;&gt;13,IF(Table3[[#This Row],[Comments]]="Please order in multiples of 20. Minimum order of 100.",IF(COUNTBLANK(Table3[[#This Row],[Date 1]:[Order]])=12,"",1),1),IF(OR(F1325="yes",G1325="yes",H1325="yes",I1325="yes",J1325="yes",K1325="yes"="yes"),1,""))</f>
        <v/>
      </c>
    </row>
    <row r="1326" spans="2:48" ht="36" thickBot="1" x14ac:dyDescent="0.4">
      <c r="B1326" s="164">
        <v>4230</v>
      </c>
      <c r="C1326" s="16" t="s">
        <v>3370</v>
      </c>
      <c r="D1326" s="32" t="s">
        <v>3492</v>
      </c>
      <c r="E1326" s="118"/>
      <c r="F1326" s="119" t="s">
        <v>21</v>
      </c>
      <c r="G1326" s="30" t="s">
        <v>21</v>
      </c>
      <c r="H1326" s="30" t="s">
        <v>21</v>
      </c>
      <c r="I1326" s="30" t="s">
        <v>21</v>
      </c>
      <c r="J1326" s="30" t="s">
        <v>21</v>
      </c>
      <c r="K1326" s="30" t="s">
        <v>128</v>
      </c>
      <c r="L1326" s="22"/>
      <c r="M1326" s="20"/>
      <c r="N1326" s="20"/>
      <c r="O1326" s="20"/>
      <c r="P1326" s="20"/>
      <c r="Q1326" s="20"/>
      <c r="R1326" s="20"/>
      <c r="S1326" s="120"/>
      <c r="T1326" s="181" t="str">
        <f>Table3[[#This Row],[Column12]]</f>
        <v>Auto:</v>
      </c>
      <c r="U1326" s="25"/>
      <c r="V1326" s="51" t="str">
        <f>IF(Table3[[#This Row],[TagOrderMethod]]="Ratio:","plants per 1 tag",IF(Table3[[#This Row],[TagOrderMethod]]="tags included","",IF(Table3[[#This Row],[TagOrderMethod]]="Qty:","tags",IF(Table3[[#This Row],[TagOrderMethod]]="Auto:",IF(U1326&lt;&gt;"","tags","")))))</f>
        <v/>
      </c>
      <c r="W1326" s="17">
        <v>50</v>
      </c>
      <c r="X1326" s="17" t="str">
        <f>IF(ISNUMBER(SEARCH("tag",Table3[[#This Row],[Notes]])), "Yes", "No")</f>
        <v>No</v>
      </c>
      <c r="Y1326" s="17" t="str">
        <f>IF(Table3[[#This Row],[Column11]]="yes","tags included","Auto:")</f>
        <v>Auto:</v>
      </c>
      <c r="Z13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Row],[TagOrderMethod]]="Auto:",IF(U1326&gt;0,U1326,IF(COUNTBLANK(L1326:S1326)=8,"",(IF(Table3[[#This Row],[Column11]]&lt;&gt;"no",Table3[[#This Row],[Size]]*(SUM(Table3[[#This Row],[Date 1]:[Date 8]])),"")))),""))),(Table3[[#This Row],[Bundle]])),"")</f>
        <v/>
      </c>
      <c r="AB1326" s="94" t="str">
        <f t="shared" si="21"/>
        <v/>
      </c>
      <c r="AC1326" s="75"/>
      <c r="AD1326" s="42"/>
      <c r="AE1326" s="43"/>
      <c r="AF1326" s="44"/>
      <c r="AG1326" s="134" t="s">
        <v>21</v>
      </c>
      <c r="AH1326" s="134" t="s">
        <v>21</v>
      </c>
      <c r="AI1326" s="134" t="s">
        <v>21</v>
      </c>
      <c r="AJ1326" s="134" t="s">
        <v>21</v>
      </c>
      <c r="AK1326" s="134" t="s">
        <v>21</v>
      </c>
      <c r="AL1326" s="134" t="s">
        <v>309</v>
      </c>
      <c r="AM1326" s="134" t="b">
        <f>IF(AND(Table3[[#This Row],[Column68]]=TRUE,COUNTBLANK(Table3[[#This Row],[Date 1]:[Date 8]])=8),TRUE,FALSE)</f>
        <v>0</v>
      </c>
      <c r="AN1326" s="134" t="b">
        <f>COUNTIF(Table3[[#This Row],[512]:[51]],"yes")&gt;0</f>
        <v>0</v>
      </c>
      <c r="AO1326" s="45" t="str">
        <f>IF(Table3[[#This Row],[512]]="yes",Table3[[#This Row],[Column1]],"")</f>
        <v/>
      </c>
      <c r="AP1326" s="45" t="str">
        <f>IF(Table3[[#This Row],[250]]="yes",Table3[[#This Row],[Column1.5]],"")</f>
        <v/>
      </c>
      <c r="AQ1326" s="45" t="str">
        <f>IF(Table3[[#This Row],[288]]="yes",Table3[[#This Row],[Column2]],"")</f>
        <v/>
      </c>
      <c r="AR1326" s="45" t="str">
        <f>IF(Table3[[#This Row],[144]]="yes",Table3[[#This Row],[Column3]],"")</f>
        <v/>
      </c>
      <c r="AS1326" s="45" t="str">
        <f>IF(Table3[[#This Row],[26]]="yes",Table3[[#This Row],[Column4]],"")</f>
        <v/>
      </c>
      <c r="AT1326" s="45" t="str">
        <f>IF(Table3[[#This Row],[51]]="yes",Table3[[#This Row],[Column5]],"")</f>
        <v/>
      </c>
      <c r="AU1326" s="29" t="str">
        <f>IF(COUNTBLANK(Table3[[#This Row],[Date 1]:[Date 8]])=7,IF(Table3[[#This Row],[Column9]]&lt;&gt;"",IF(SUM(L1326:S1326)&lt;&gt;0,Table3[[#This Row],[Column9]],""),""),(SUBSTITUTE(TRIM(SUBSTITUTE(AO1326&amp;","&amp;AP1326&amp;","&amp;AQ1326&amp;","&amp;AR1326&amp;","&amp;AS1326&amp;","&amp;AT1326&amp;",",","," "))," ",", ")))</f>
        <v/>
      </c>
      <c r="AV1326" s="35" t="str">
        <f>IF(COUNTBLANK(L1326:AC1326)&lt;&gt;13,IF(Table3[[#This Row],[Comments]]="Please order in multiples of 20. Minimum order of 100.",IF(COUNTBLANK(Table3[[#This Row],[Date 1]:[Order]])=12,"",1),1),IF(OR(F1326="yes",G1326="yes",H1326="yes",I1326="yes",J1326="yes",K1326="yes"="yes"),1,""))</f>
        <v/>
      </c>
    </row>
    <row r="1327" spans="2:48" ht="36" thickBot="1" x14ac:dyDescent="0.4">
      <c r="B1327" s="164">
        <v>4235</v>
      </c>
      <c r="C1327" s="16" t="s">
        <v>3370</v>
      </c>
      <c r="D1327" s="32" t="s">
        <v>1903</v>
      </c>
      <c r="E1327" s="118"/>
      <c r="F1327" s="119" t="s">
        <v>21</v>
      </c>
      <c r="G1327" s="30" t="s">
        <v>21</v>
      </c>
      <c r="H1327" s="30" t="s">
        <v>21</v>
      </c>
      <c r="I1327" s="30" t="s">
        <v>21</v>
      </c>
      <c r="J1327" s="30" t="s">
        <v>21</v>
      </c>
      <c r="K1327" s="30" t="s">
        <v>128</v>
      </c>
      <c r="L1327" s="22"/>
      <c r="M1327" s="20"/>
      <c r="N1327" s="20"/>
      <c r="O1327" s="20"/>
      <c r="P1327" s="20"/>
      <c r="Q1327" s="20"/>
      <c r="R1327" s="20"/>
      <c r="S1327" s="120"/>
      <c r="T1327" s="181" t="str">
        <f>Table3[[#This Row],[Column12]]</f>
        <v>Auto:</v>
      </c>
      <c r="U1327" s="25"/>
      <c r="V1327" s="51" t="str">
        <f>IF(Table3[[#This Row],[TagOrderMethod]]="Ratio:","plants per 1 tag",IF(Table3[[#This Row],[TagOrderMethod]]="tags included","",IF(Table3[[#This Row],[TagOrderMethod]]="Qty:","tags",IF(Table3[[#This Row],[TagOrderMethod]]="Auto:",IF(U1327&lt;&gt;"","tags","")))))</f>
        <v/>
      </c>
      <c r="W1327" s="17">
        <v>50</v>
      </c>
      <c r="X1327" s="17" t="str">
        <f>IF(ISNUMBER(SEARCH("tag",Table3[[#This Row],[Notes]])), "Yes", "No")</f>
        <v>No</v>
      </c>
      <c r="Y1327" s="17" t="str">
        <f>IF(Table3[[#This Row],[Column11]]="yes","tags included","Auto:")</f>
        <v>Auto:</v>
      </c>
      <c r="Z13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Row],[TagOrderMethod]]="Auto:",IF(U1327&gt;0,U1327,IF(COUNTBLANK(L1327:S1327)=8,"",(IF(Table3[[#This Row],[Column11]]&lt;&gt;"no",Table3[[#This Row],[Size]]*(SUM(Table3[[#This Row],[Date 1]:[Date 8]])),"")))),""))),(Table3[[#This Row],[Bundle]])),"")</f>
        <v/>
      </c>
      <c r="AB1327" s="94" t="str">
        <f t="shared" si="21"/>
        <v/>
      </c>
      <c r="AC1327" s="75"/>
      <c r="AD1327" s="42"/>
      <c r="AE1327" s="43"/>
      <c r="AF1327" s="44"/>
      <c r="AG1327" s="134" t="s">
        <v>21</v>
      </c>
      <c r="AH1327" s="134" t="s">
        <v>21</v>
      </c>
      <c r="AI1327" s="134" t="s">
        <v>21</v>
      </c>
      <c r="AJ1327" s="134" t="s">
        <v>21</v>
      </c>
      <c r="AK1327" s="134" t="s">
        <v>21</v>
      </c>
      <c r="AL1327" s="134" t="s">
        <v>1260</v>
      </c>
      <c r="AM1327" s="134" t="b">
        <f>IF(AND(Table3[[#This Row],[Column68]]=TRUE,COUNTBLANK(Table3[[#This Row],[Date 1]:[Date 8]])=8),TRUE,FALSE)</f>
        <v>0</v>
      </c>
      <c r="AN1327" s="134" t="b">
        <f>COUNTIF(Table3[[#This Row],[512]:[51]],"yes")&gt;0</f>
        <v>0</v>
      </c>
      <c r="AO1327" s="45" t="str">
        <f>IF(Table3[[#This Row],[512]]="yes",Table3[[#This Row],[Column1]],"")</f>
        <v/>
      </c>
      <c r="AP1327" s="45" t="str">
        <f>IF(Table3[[#This Row],[250]]="yes",Table3[[#This Row],[Column1.5]],"")</f>
        <v/>
      </c>
      <c r="AQ1327" s="45" t="str">
        <f>IF(Table3[[#This Row],[288]]="yes",Table3[[#This Row],[Column2]],"")</f>
        <v/>
      </c>
      <c r="AR1327" s="45" t="str">
        <f>IF(Table3[[#This Row],[144]]="yes",Table3[[#This Row],[Column3]],"")</f>
        <v/>
      </c>
      <c r="AS1327" s="45" t="str">
        <f>IF(Table3[[#This Row],[26]]="yes",Table3[[#This Row],[Column4]],"")</f>
        <v/>
      </c>
      <c r="AT1327" s="45" t="str">
        <f>IF(Table3[[#This Row],[51]]="yes",Table3[[#This Row],[Column5]],"")</f>
        <v/>
      </c>
      <c r="AU1327" s="29" t="str">
        <f>IF(COUNTBLANK(Table3[[#This Row],[Date 1]:[Date 8]])=7,IF(Table3[[#This Row],[Column9]]&lt;&gt;"",IF(SUM(L1327:S1327)&lt;&gt;0,Table3[[#This Row],[Column9]],""),""),(SUBSTITUTE(TRIM(SUBSTITUTE(AO1327&amp;","&amp;AP1327&amp;","&amp;AQ1327&amp;","&amp;AR1327&amp;","&amp;AS1327&amp;","&amp;AT1327&amp;",",","," "))," ",", ")))</f>
        <v/>
      </c>
      <c r="AV1327" s="35" t="str">
        <f>IF(COUNTBLANK(L1327:AC1327)&lt;&gt;13,IF(Table3[[#This Row],[Comments]]="Please order in multiples of 20. Minimum order of 100.",IF(COUNTBLANK(Table3[[#This Row],[Date 1]:[Order]])=12,"",1),1),IF(OR(F1327="yes",G1327="yes",H1327="yes",I1327="yes",J1327="yes",K1327="yes"="yes"),1,""))</f>
        <v/>
      </c>
    </row>
    <row r="1328" spans="2:48" ht="36" thickBot="1" x14ac:dyDescent="0.4">
      <c r="B1328" s="164">
        <v>4240</v>
      </c>
      <c r="C1328" s="16" t="s">
        <v>3370</v>
      </c>
      <c r="D1328" s="32" t="s">
        <v>1088</v>
      </c>
      <c r="E1328" s="118"/>
      <c r="F1328" s="119" t="s">
        <v>21</v>
      </c>
      <c r="G1328" s="30" t="s">
        <v>21</v>
      </c>
      <c r="H1328" s="30" t="s">
        <v>21</v>
      </c>
      <c r="I1328" s="30" t="s">
        <v>21</v>
      </c>
      <c r="J1328" s="30" t="s">
        <v>21</v>
      </c>
      <c r="K1328" s="30" t="s">
        <v>128</v>
      </c>
      <c r="L1328" s="22"/>
      <c r="M1328" s="20"/>
      <c r="N1328" s="20"/>
      <c r="O1328" s="20"/>
      <c r="P1328" s="20"/>
      <c r="Q1328" s="20"/>
      <c r="R1328" s="20"/>
      <c r="S1328" s="120"/>
      <c r="T1328" s="181" t="str">
        <f>Table3[[#This Row],[Column12]]</f>
        <v>Auto:</v>
      </c>
      <c r="U1328" s="25"/>
      <c r="V1328" s="51" t="str">
        <f>IF(Table3[[#This Row],[TagOrderMethod]]="Ratio:","plants per 1 tag",IF(Table3[[#This Row],[TagOrderMethod]]="tags included","",IF(Table3[[#This Row],[TagOrderMethod]]="Qty:","tags",IF(Table3[[#This Row],[TagOrderMethod]]="Auto:",IF(U1328&lt;&gt;"","tags","")))))</f>
        <v/>
      </c>
      <c r="W1328" s="17">
        <v>50</v>
      </c>
      <c r="X1328" s="17" t="str">
        <f>IF(ISNUMBER(SEARCH("tag",Table3[[#This Row],[Notes]])), "Yes", "No")</f>
        <v>No</v>
      </c>
      <c r="Y1328" s="17" t="str">
        <f>IF(Table3[[#This Row],[Column11]]="yes","tags included","Auto:")</f>
        <v>Auto:</v>
      </c>
      <c r="Z13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Row],[TagOrderMethod]]="Auto:",IF(U1328&gt;0,U1328,IF(COUNTBLANK(L1328:S1328)=8,"",(IF(Table3[[#This Row],[Column11]]&lt;&gt;"no",Table3[[#This Row],[Size]]*(SUM(Table3[[#This Row],[Date 1]:[Date 8]])),"")))),""))),(Table3[[#This Row],[Bundle]])),"")</f>
        <v/>
      </c>
      <c r="AB1328" s="94" t="str">
        <f t="shared" si="21"/>
        <v/>
      </c>
      <c r="AC1328" s="75"/>
      <c r="AD1328" s="42"/>
      <c r="AE1328" s="43"/>
      <c r="AF1328" s="44"/>
      <c r="AG1328" s="134" t="s">
        <v>21</v>
      </c>
      <c r="AH1328" s="134" t="s">
        <v>21</v>
      </c>
      <c r="AI1328" s="134" t="s">
        <v>21</v>
      </c>
      <c r="AJ1328" s="134" t="s">
        <v>21</v>
      </c>
      <c r="AK1328" s="134" t="s">
        <v>21</v>
      </c>
      <c r="AL1328" s="134" t="s">
        <v>1261</v>
      </c>
      <c r="AM1328" s="134" t="b">
        <f>IF(AND(Table3[[#This Row],[Column68]]=TRUE,COUNTBLANK(Table3[[#This Row],[Date 1]:[Date 8]])=8),TRUE,FALSE)</f>
        <v>0</v>
      </c>
      <c r="AN1328" s="134" t="b">
        <f>COUNTIF(Table3[[#This Row],[512]:[51]],"yes")&gt;0</f>
        <v>0</v>
      </c>
      <c r="AO1328" s="45" t="str">
        <f>IF(Table3[[#This Row],[512]]="yes",Table3[[#This Row],[Column1]],"")</f>
        <v/>
      </c>
      <c r="AP1328" s="45" t="str">
        <f>IF(Table3[[#This Row],[250]]="yes",Table3[[#This Row],[Column1.5]],"")</f>
        <v/>
      </c>
      <c r="AQ1328" s="45" t="str">
        <f>IF(Table3[[#This Row],[288]]="yes",Table3[[#This Row],[Column2]],"")</f>
        <v/>
      </c>
      <c r="AR1328" s="45" t="str">
        <f>IF(Table3[[#This Row],[144]]="yes",Table3[[#This Row],[Column3]],"")</f>
        <v/>
      </c>
      <c r="AS1328" s="45" t="str">
        <f>IF(Table3[[#This Row],[26]]="yes",Table3[[#This Row],[Column4]],"")</f>
        <v/>
      </c>
      <c r="AT1328" s="45" t="str">
        <f>IF(Table3[[#This Row],[51]]="yes",Table3[[#This Row],[Column5]],"")</f>
        <v/>
      </c>
      <c r="AU1328" s="29" t="str">
        <f>IF(COUNTBLANK(Table3[[#This Row],[Date 1]:[Date 8]])=7,IF(Table3[[#This Row],[Column9]]&lt;&gt;"",IF(SUM(L1328:S1328)&lt;&gt;0,Table3[[#This Row],[Column9]],""),""),(SUBSTITUTE(TRIM(SUBSTITUTE(AO1328&amp;","&amp;AP1328&amp;","&amp;AQ1328&amp;","&amp;AR1328&amp;","&amp;AS1328&amp;","&amp;AT1328&amp;",",","," "))," ",", ")))</f>
        <v/>
      </c>
      <c r="AV1328" s="35" t="str">
        <f>IF(COUNTBLANK(L1328:AC1328)&lt;&gt;13,IF(Table3[[#This Row],[Comments]]="Please order in multiples of 20. Minimum order of 100.",IF(COUNTBLANK(Table3[[#This Row],[Date 1]:[Order]])=12,"",1),1),IF(OR(F1328="yes",G1328="yes",H1328="yes",I1328="yes",J1328="yes",K1328="yes"="yes"),1,""))</f>
        <v/>
      </c>
    </row>
    <row r="1329" spans="2:48" ht="36" thickBot="1" x14ac:dyDescent="0.4">
      <c r="B1329" s="164">
        <v>4245</v>
      </c>
      <c r="C1329" s="16" t="s">
        <v>3370</v>
      </c>
      <c r="D1329" s="32" t="s">
        <v>3493</v>
      </c>
      <c r="E1329" s="118"/>
      <c r="F1329" s="119" t="s">
        <v>21</v>
      </c>
      <c r="G1329" s="30" t="s">
        <v>21</v>
      </c>
      <c r="H1329" s="30" t="s">
        <v>21</v>
      </c>
      <c r="I1329" s="30" t="s">
        <v>21</v>
      </c>
      <c r="J1329" s="30" t="s">
        <v>21</v>
      </c>
      <c r="K1329" s="30" t="s">
        <v>128</v>
      </c>
      <c r="L1329" s="22"/>
      <c r="M1329" s="20"/>
      <c r="N1329" s="20"/>
      <c r="O1329" s="20"/>
      <c r="P1329" s="20"/>
      <c r="Q1329" s="20"/>
      <c r="R1329" s="20"/>
      <c r="S1329" s="120"/>
      <c r="T1329" s="181" t="str">
        <f>Table3[[#This Row],[Column12]]</f>
        <v>Auto:</v>
      </c>
      <c r="U1329" s="25"/>
      <c r="V1329" s="51" t="str">
        <f>IF(Table3[[#This Row],[TagOrderMethod]]="Ratio:","plants per 1 tag",IF(Table3[[#This Row],[TagOrderMethod]]="tags included","",IF(Table3[[#This Row],[TagOrderMethod]]="Qty:","tags",IF(Table3[[#This Row],[TagOrderMethod]]="Auto:",IF(U1329&lt;&gt;"","tags","")))))</f>
        <v/>
      </c>
      <c r="W1329" s="17">
        <v>50</v>
      </c>
      <c r="X1329" s="17" t="str">
        <f>IF(ISNUMBER(SEARCH("tag",Table3[[#This Row],[Notes]])), "Yes", "No")</f>
        <v>No</v>
      </c>
      <c r="Y1329" s="17" t="str">
        <f>IF(Table3[[#This Row],[Column11]]="yes","tags included","Auto:")</f>
        <v>Auto:</v>
      </c>
      <c r="Z13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Row],[TagOrderMethod]]="Auto:",IF(U1329&gt;0,U1329,IF(COUNTBLANK(L1329:S1329)=8,"",(IF(Table3[[#This Row],[Column11]]&lt;&gt;"no",Table3[[#This Row],[Size]]*(SUM(Table3[[#This Row],[Date 1]:[Date 8]])),"")))),""))),(Table3[[#This Row],[Bundle]])),"")</f>
        <v/>
      </c>
      <c r="AB1329" s="94" t="str">
        <f t="shared" si="21"/>
        <v/>
      </c>
      <c r="AC1329" s="75"/>
      <c r="AD1329" s="42"/>
      <c r="AE1329" s="43"/>
      <c r="AF1329" s="44"/>
      <c r="AG1329" s="134" t="s">
        <v>21</v>
      </c>
      <c r="AH1329" s="134" t="s">
        <v>21</v>
      </c>
      <c r="AI1329" s="134" t="s">
        <v>21</v>
      </c>
      <c r="AJ1329" s="134" t="s">
        <v>21</v>
      </c>
      <c r="AK1329" s="134" t="s">
        <v>21</v>
      </c>
      <c r="AL1329" s="134" t="s">
        <v>1262</v>
      </c>
      <c r="AM1329" s="134" t="b">
        <f>IF(AND(Table3[[#This Row],[Column68]]=TRUE,COUNTBLANK(Table3[[#This Row],[Date 1]:[Date 8]])=8),TRUE,FALSE)</f>
        <v>0</v>
      </c>
      <c r="AN1329" s="134" t="b">
        <f>COUNTIF(Table3[[#This Row],[512]:[51]],"yes")&gt;0</f>
        <v>0</v>
      </c>
      <c r="AO1329" s="45" t="str">
        <f>IF(Table3[[#This Row],[512]]="yes",Table3[[#This Row],[Column1]],"")</f>
        <v/>
      </c>
      <c r="AP1329" s="45" t="str">
        <f>IF(Table3[[#This Row],[250]]="yes",Table3[[#This Row],[Column1.5]],"")</f>
        <v/>
      </c>
      <c r="AQ1329" s="45" t="str">
        <f>IF(Table3[[#This Row],[288]]="yes",Table3[[#This Row],[Column2]],"")</f>
        <v/>
      </c>
      <c r="AR1329" s="45" t="str">
        <f>IF(Table3[[#This Row],[144]]="yes",Table3[[#This Row],[Column3]],"")</f>
        <v/>
      </c>
      <c r="AS1329" s="45" t="str">
        <f>IF(Table3[[#This Row],[26]]="yes",Table3[[#This Row],[Column4]],"")</f>
        <v/>
      </c>
      <c r="AT1329" s="45" t="str">
        <f>IF(Table3[[#This Row],[51]]="yes",Table3[[#This Row],[Column5]],"")</f>
        <v/>
      </c>
      <c r="AU1329" s="29" t="str">
        <f>IF(COUNTBLANK(Table3[[#This Row],[Date 1]:[Date 8]])=7,IF(Table3[[#This Row],[Column9]]&lt;&gt;"",IF(SUM(L1329:S1329)&lt;&gt;0,Table3[[#This Row],[Column9]],""),""),(SUBSTITUTE(TRIM(SUBSTITUTE(AO1329&amp;","&amp;AP1329&amp;","&amp;AQ1329&amp;","&amp;AR1329&amp;","&amp;AS1329&amp;","&amp;AT1329&amp;",",","," "))," ",", ")))</f>
        <v/>
      </c>
      <c r="AV1329" s="35" t="str">
        <f>IF(COUNTBLANK(L1329:AC1329)&lt;&gt;13,IF(Table3[[#This Row],[Comments]]="Please order in multiples of 20. Minimum order of 100.",IF(COUNTBLANK(Table3[[#This Row],[Date 1]:[Order]])=12,"",1),1),IF(OR(F1329="yes",G1329="yes",H1329="yes",I1329="yes",J1329="yes",K1329="yes"="yes"),1,""))</f>
        <v/>
      </c>
    </row>
    <row r="1330" spans="2:48" ht="36" thickBot="1" x14ac:dyDescent="0.4">
      <c r="B1330" s="164">
        <v>4250</v>
      </c>
      <c r="C1330" s="16" t="s">
        <v>3370</v>
      </c>
      <c r="D1330" s="32" t="s">
        <v>2436</v>
      </c>
      <c r="E1330" s="118"/>
      <c r="F1330" s="119" t="s">
        <v>21</v>
      </c>
      <c r="G1330" s="30" t="s">
        <v>21</v>
      </c>
      <c r="H1330" s="30" t="s">
        <v>21</v>
      </c>
      <c r="I1330" s="30" t="s">
        <v>21</v>
      </c>
      <c r="J1330" s="30" t="s">
        <v>21</v>
      </c>
      <c r="K1330" s="30" t="s">
        <v>128</v>
      </c>
      <c r="L1330" s="22"/>
      <c r="M1330" s="20"/>
      <c r="N1330" s="20"/>
      <c r="O1330" s="20"/>
      <c r="P1330" s="20"/>
      <c r="Q1330" s="20"/>
      <c r="R1330" s="20"/>
      <c r="S1330" s="120"/>
      <c r="T1330" s="181" t="str">
        <f>Table3[[#This Row],[Column12]]</f>
        <v>Auto:</v>
      </c>
      <c r="U1330" s="25"/>
      <c r="V1330" s="51" t="str">
        <f>IF(Table3[[#This Row],[TagOrderMethod]]="Ratio:","plants per 1 tag",IF(Table3[[#This Row],[TagOrderMethod]]="tags included","",IF(Table3[[#This Row],[TagOrderMethod]]="Qty:","tags",IF(Table3[[#This Row],[TagOrderMethod]]="Auto:",IF(U1330&lt;&gt;"","tags","")))))</f>
        <v/>
      </c>
      <c r="W1330" s="17">
        <v>50</v>
      </c>
      <c r="X1330" s="17" t="str">
        <f>IF(ISNUMBER(SEARCH("tag",Table3[[#This Row],[Notes]])), "Yes", "No")</f>
        <v>No</v>
      </c>
      <c r="Y1330" s="17" t="str">
        <f>IF(Table3[[#This Row],[Column11]]="yes","tags included","Auto:")</f>
        <v>Auto:</v>
      </c>
      <c r="Z13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Row],[TagOrderMethod]]="Auto:",IF(U1330&gt;0,U1330,IF(COUNTBLANK(L1330:S1330)=8,"",(IF(Table3[[#This Row],[Column11]]&lt;&gt;"no",Table3[[#This Row],[Size]]*(SUM(Table3[[#This Row],[Date 1]:[Date 8]])),"")))),""))),(Table3[[#This Row],[Bundle]])),"")</f>
        <v/>
      </c>
      <c r="AB1330" s="94" t="str">
        <f t="shared" si="21"/>
        <v/>
      </c>
      <c r="AC1330" s="75"/>
      <c r="AD1330" s="42"/>
      <c r="AE1330" s="43"/>
      <c r="AF1330" s="44"/>
      <c r="AG1330" s="134" t="s">
        <v>21</v>
      </c>
      <c r="AH1330" s="134" t="s">
        <v>21</v>
      </c>
      <c r="AI1330" s="134" t="s">
        <v>21</v>
      </c>
      <c r="AJ1330" s="134" t="s">
        <v>21</v>
      </c>
      <c r="AK1330" s="134" t="s">
        <v>21</v>
      </c>
      <c r="AL1330" s="134" t="s">
        <v>5459</v>
      </c>
      <c r="AM1330" s="134" t="b">
        <f>IF(AND(Table3[[#This Row],[Column68]]=TRUE,COUNTBLANK(Table3[[#This Row],[Date 1]:[Date 8]])=8),TRUE,FALSE)</f>
        <v>0</v>
      </c>
      <c r="AN1330" s="134" t="b">
        <f>COUNTIF(Table3[[#This Row],[512]:[51]],"yes")&gt;0</f>
        <v>0</v>
      </c>
      <c r="AO1330" s="45" t="str">
        <f>IF(Table3[[#This Row],[512]]="yes",Table3[[#This Row],[Column1]],"")</f>
        <v/>
      </c>
      <c r="AP1330" s="45" t="str">
        <f>IF(Table3[[#This Row],[250]]="yes",Table3[[#This Row],[Column1.5]],"")</f>
        <v/>
      </c>
      <c r="AQ1330" s="45" t="str">
        <f>IF(Table3[[#This Row],[288]]="yes",Table3[[#This Row],[Column2]],"")</f>
        <v/>
      </c>
      <c r="AR1330" s="45" t="str">
        <f>IF(Table3[[#This Row],[144]]="yes",Table3[[#This Row],[Column3]],"")</f>
        <v/>
      </c>
      <c r="AS1330" s="45" t="str">
        <f>IF(Table3[[#This Row],[26]]="yes",Table3[[#This Row],[Column4]],"")</f>
        <v/>
      </c>
      <c r="AT1330" s="45" t="str">
        <f>IF(Table3[[#This Row],[51]]="yes",Table3[[#This Row],[Column5]],"")</f>
        <v/>
      </c>
      <c r="AU1330" s="29" t="str">
        <f>IF(COUNTBLANK(Table3[[#This Row],[Date 1]:[Date 8]])=7,IF(Table3[[#This Row],[Column9]]&lt;&gt;"",IF(SUM(L1330:S1330)&lt;&gt;0,Table3[[#This Row],[Column9]],""),""),(SUBSTITUTE(TRIM(SUBSTITUTE(AO1330&amp;","&amp;AP1330&amp;","&amp;AQ1330&amp;","&amp;AR1330&amp;","&amp;AS1330&amp;","&amp;AT1330&amp;",",","," "))," ",", ")))</f>
        <v/>
      </c>
      <c r="AV1330" s="35" t="str">
        <f>IF(COUNTBLANK(L1330:AC1330)&lt;&gt;13,IF(Table3[[#This Row],[Comments]]="Please order in multiples of 20. Minimum order of 100.",IF(COUNTBLANK(Table3[[#This Row],[Date 1]:[Order]])=12,"",1),1),IF(OR(F1330="yes",G1330="yes",H1330="yes",I1330="yes",J1330="yes",K1330="yes"="yes"),1,""))</f>
        <v/>
      </c>
    </row>
    <row r="1331" spans="2:48" ht="36" thickBot="1" x14ac:dyDescent="0.4">
      <c r="B1331" s="164">
        <v>4255</v>
      </c>
      <c r="C1331" s="16" t="s">
        <v>3370</v>
      </c>
      <c r="D1331" s="32" t="s">
        <v>1089</v>
      </c>
      <c r="E1331" s="118"/>
      <c r="F1331" s="119" t="s">
        <v>21</v>
      </c>
      <c r="G1331" s="30" t="s">
        <v>21</v>
      </c>
      <c r="H1331" s="30" t="s">
        <v>21</v>
      </c>
      <c r="I1331" s="30" t="s">
        <v>21</v>
      </c>
      <c r="J1331" s="30" t="s">
        <v>21</v>
      </c>
      <c r="K1331" s="30" t="s">
        <v>128</v>
      </c>
      <c r="L1331" s="22"/>
      <c r="M1331" s="20"/>
      <c r="N1331" s="20"/>
      <c r="O1331" s="20"/>
      <c r="P1331" s="20"/>
      <c r="Q1331" s="20"/>
      <c r="R1331" s="20"/>
      <c r="S1331" s="120"/>
      <c r="T1331" s="181" t="str">
        <f>Table3[[#This Row],[Column12]]</f>
        <v>Auto:</v>
      </c>
      <c r="U1331" s="25"/>
      <c r="V1331" s="51" t="str">
        <f>IF(Table3[[#This Row],[TagOrderMethod]]="Ratio:","plants per 1 tag",IF(Table3[[#This Row],[TagOrderMethod]]="tags included","",IF(Table3[[#This Row],[TagOrderMethod]]="Qty:","tags",IF(Table3[[#This Row],[TagOrderMethod]]="Auto:",IF(U1331&lt;&gt;"","tags","")))))</f>
        <v/>
      </c>
      <c r="W1331" s="17">
        <v>50</v>
      </c>
      <c r="X1331" s="17" t="str">
        <f>IF(ISNUMBER(SEARCH("tag",Table3[[#This Row],[Notes]])), "Yes", "No")</f>
        <v>No</v>
      </c>
      <c r="Y1331" s="17" t="str">
        <f>IF(Table3[[#This Row],[Column11]]="yes","tags included","Auto:")</f>
        <v>Auto:</v>
      </c>
      <c r="Z13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Row],[TagOrderMethod]]="Auto:",IF(U1331&gt;0,U1331,IF(COUNTBLANK(L1331:S1331)=8,"",(IF(Table3[[#This Row],[Column11]]&lt;&gt;"no",Table3[[#This Row],[Size]]*(SUM(Table3[[#This Row],[Date 1]:[Date 8]])),"")))),""))),(Table3[[#This Row],[Bundle]])),"")</f>
        <v/>
      </c>
      <c r="AB1331" s="94" t="str">
        <f t="shared" si="21"/>
        <v/>
      </c>
      <c r="AC1331" s="75"/>
      <c r="AD1331" s="42"/>
      <c r="AE1331" s="43"/>
      <c r="AF1331" s="44"/>
      <c r="AG1331" s="134" t="s">
        <v>21</v>
      </c>
      <c r="AH1331" s="134" t="s">
        <v>21</v>
      </c>
      <c r="AI1331" s="134" t="s">
        <v>21</v>
      </c>
      <c r="AJ1331" s="134" t="s">
        <v>21</v>
      </c>
      <c r="AK1331" s="134" t="s">
        <v>21</v>
      </c>
      <c r="AL1331" s="134" t="s">
        <v>5460</v>
      </c>
      <c r="AM1331" s="134" t="b">
        <f>IF(AND(Table3[[#This Row],[Column68]]=TRUE,COUNTBLANK(Table3[[#This Row],[Date 1]:[Date 8]])=8),TRUE,FALSE)</f>
        <v>0</v>
      </c>
      <c r="AN1331" s="134" t="b">
        <f>COUNTIF(Table3[[#This Row],[512]:[51]],"yes")&gt;0</f>
        <v>0</v>
      </c>
      <c r="AO1331" s="45" t="str">
        <f>IF(Table3[[#This Row],[512]]="yes",Table3[[#This Row],[Column1]],"")</f>
        <v/>
      </c>
      <c r="AP1331" s="45" t="str">
        <f>IF(Table3[[#This Row],[250]]="yes",Table3[[#This Row],[Column1.5]],"")</f>
        <v/>
      </c>
      <c r="AQ1331" s="45" t="str">
        <f>IF(Table3[[#This Row],[288]]="yes",Table3[[#This Row],[Column2]],"")</f>
        <v/>
      </c>
      <c r="AR1331" s="45" t="str">
        <f>IF(Table3[[#This Row],[144]]="yes",Table3[[#This Row],[Column3]],"")</f>
        <v/>
      </c>
      <c r="AS1331" s="45" t="str">
        <f>IF(Table3[[#This Row],[26]]="yes",Table3[[#This Row],[Column4]],"")</f>
        <v/>
      </c>
      <c r="AT1331" s="45" t="str">
        <f>IF(Table3[[#This Row],[51]]="yes",Table3[[#This Row],[Column5]],"")</f>
        <v/>
      </c>
      <c r="AU1331" s="29" t="str">
        <f>IF(COUNTBLANK(Table3[[#This Row],[Date 1]:[Date 8]])=7,IF(Table3[[#This Row],[Column9]]&lt;&gt;"",IF(SUM(L1331:S1331)&lt;&gt;0,Table3[[#This Row],[Column9]],""),""),(SUBSTITUTE(TRIM(SUBSTITUTE(AO1331&amp;","&amp;AP1331&amp;","&amp;AQ1331&amp;","&amp;AR1331&amp;","&amp;AS1331&amp;","&amp;AT1331&amp;",",","," "))," ",", ")))</f>
        <v/>
      </c>
      <c r="AV1331" s="35" t="str">
        <f>IF(COUNTBLANK(L1331:AC1331)&lt;&gt;13,IF(Table3[[#This Row],[Comments]]="Please order in multiples of 20. Minimum order of 100.",IF(COUNTBLANK(Table3[[#This Row],[Date 1]:[Order]])=12,"",1),1),IF(OR(F1331="yes",G1331="yes",H1331="yes",I1331="yes",J1331="yes",K1331="yes"="yes"),1,""))</f>
        <v/>
      </c>
    </row>
    <row r="1332" spans="2:48" ht="36" thickBot="1" x14ac:dyDescent="0.4">
      <c r="B1332" s="164">
        <v>4260</v>
      </c>
      <c r="C1332" s="16" t="s">
        <v>3370</v>
      </c>
      <c r="D1332" s="32" t="s">
        <v>3494</v>
      </c>
      <c r="E1332" s="118"/>
      <c r="F1332" s="119" t="s">
        <v>21</v>
      </c>
      <c r="G1332" s="30" t="s">
        <v>21</v>
      </c>
      <c r="H1332" s="30" t="s">
        <v>21</v>
      </c>
      <c r="I1332" s="30" t="s">
        <v>21</v>
      </c>
      <c r="J1332" s="30" t="s">
        <v>21</v>
      </c>
      <c r="K1332" s="30" t="s">
        <v>128</v>
      </c>
      <c r="L1332" s="22"/>
      <c r="M1332" s="20"/>
      <c r="N1332" s="20"/>
      <c r="O1332" s="20"/>
      <c r="P1332" s="20"/>
      <c r="Q1332" s="20"/>
      <c r="R1332" s="20"/>
      <c r="S1332" s="120"/>
      <c r="T1332" s="181" t="str">
        <f>Table3[[#This Row],[Column12]]</f>
        <v>Auto:</v>
      </c>
      <c r="U1332" s="25"/>
      <c r="V1332" s="51" t="str">
        <f>IF(Table3[[#This Row],[TagOrderMethod]]="Ratio:","plants per 1 tag",IF(Table3[[#This Row],[TagOrderMethod]]="tags included","",IF(Table3[[#This Row],[TagOrderMethod]]="Qty:","tags",IF(Table3[[#This Row],[TagOrderMethod]]="Auto:",IF(U1332&lt;&gt;"","tags","")))))</f>
        <v/>
      </c>
      <c r="W1332" s="17">
        <v>50</v>
      </c>
      <c r="X1332" s="17" t="str">
        <f>IF(ISNUMBER(SEARCH("tag",Table3[[#This Row],[Notes]])), "Yes", "No")</f>
        <v>No</v>
      </c>
      <c r="Y1332" s="17" t="str">
        <f>IF(Table3[[#This Row],[Column11]]="yes","tags included","Auto:")</f>
        <v>Auto:</v>
      </c>
      <c r="Z13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Row],[TagOrderMethod]]="Auto:",IF(U1332&gt;0,U1332,IF(COUNTBLANK(L1332:S1332)=8,"",(IF(Table3[[#This Row],[Column11]]&lt;&gt;"no",Table3[[#This Row],[Size]]*(SUM(Table3[[#This Row],[Date 1]:[Date 8]])),"")))),""))),(Table3[[#This Row],[Bundle]])),"")</f>
        <v/>
      </c>
      <c r="AB1332" s="94" t="str">
        <f t="shared" si="21"/>
        <v/>
      </c>
      <c r="AC1332" s="75"/>
      <c r="AD1332" s="42"/>
      <c r="AE1332" s="43"/>
      <c r="AF1332" s="44"/>
      <c r="AG1332" s="134" t="s">
        <v>21</v>
      </c>
      <c r="AH1332" s="134" t="s">
        <v>21</v>
      </c>
      <c r="AI1332" s="134" t="s">
        <v>21</v>
      </c>
      <c r="AJ1332" s="134" t="s">
        <v>21</v>
      </c>
      <c r="AK1332" s="134" t="s">
        <v>21</v>
      </c>
      <c r="AL1332" s="134" t="s">
        <v>1762</v>
      </c>
      <c r="AM1332" s="134" t="b">
        <f>IF(AND(Table3[[#This Row],[Column68]]=TRUE,COUNTBLANK(Table3[[#This Row],[Date 1]:[Date 8]])=8),TRUE,FALSE)</f>
        <v>0</v>
      </c>
      <c r="AN1332" s="134" t="b">
        <f>COUNTIF(Table3[[#This Row],[512]:[51]],"yes")&gt;0</f>
        <v>0</v>
      </c>
      <c r="AO1332" s="45" t="str">
        <f>IF(Table3[[#This Row],[512]]="yes",Table3[[#This Row],[Column1]],"")</f>
        <v/>
      </c>
      <c r="AP1332" s="45" t="str">
        <f>IF(Table3[[#This Row],[250]]="yes",Table3[[#This Row],[Column1.5]],"")</f>
        <v/>
      </c>
      <c r="AQ1332" s="45" t="str">
        <f>IF(Table3[[#This Row],[288]]="yes",Table3[[#This Row],[Column2]],"")</f>
        <v/>
      </c>
      <c r="AR1332" s="45" t="str">
        <f>IF(Table3[[#This Row],[144]]="yes",Table3[[#This Row],[Column3]],"")</f>
        <v/>
      </c>
      <c r="AS1332" s="45" t="str">
        <f>IF(Table3[[#This Row],[26]]="yes",Table3[[#This Row],[Column4]],"")</f>
        <v/>
      </c>
      <c r="AT1332" s="45" t="str">
        <f>IF(Table3[[#This Row],[51]]="yes",Table3[[#This Row],[Column5]],"")</f>
        <v/>
      </c>
      <c r="AU1332" s="29" t="str">
        <f>IF(COUNTBLANK(Table3[[#This Row],[Date 1]:[Date 8]])=7,IF(Table3[[#This Row],[Column9]]&lt;&gt;"",IF(SUM(L1332:S1332)&lt;&gt;0,Table3[[#This Row],[Column9]],""),""),(SUBSTITUTE(TRIM(SUBSTITUTE(AO1332&amp;","&amp;AP1332&amp;","&amp;AQ1332&amp;","&amp;AR1332&amp;","&amp;AS1332&amp;","&amp;AT1332&amp;",",","," "))," ",", ")))</f>
        <v/>
      </c>
      <c r="AV1332" s="35" t="str">
        <f>IF(COUNTBLANK(L1332:AC1332)&lt;&gt;13,IF(Table3[[#This Row],[Comments]]="Please order in multiples of 20. Minimum order of 100.",IF(COUNTBLANK(Table3[[#This Row],[Date 1]:[Order]])=12,"",1),1),IF(OR(F1332="yes",G1332="yes",H1332="yes",I1332="yes",J1332="yes",K1332="yes"="yes"),1,""))</f>
        <v/>
      </c>
    </row>
    <row r="1333" spans="2:48" ht="36" thickBot="1" x14ac:dyDescent="0.4">
      <c r="B1333" s="164">
        <v>4265</v>
      </c>
      <c r="C1333" s="16" t="s">
        <v>3370</v>
      </c>
      <c r="D1333" s="32" t="s">
        <v>3495</v>
      </c>
      <c r="E1333" s="118"/>
      <c r="F1333" s="119" t="s">
        <v>21</v>
      </c>
      <c r="G1333" s="30" t="s">
        <v>21</v>
      </c>
      <c r="H1333" s="30" t="s">
        <v>21</v>
      </c>
      <c r="I1333" s="30" t="s">
        <v>21</v>
      </c>
      <c r="J1333" s="30" t="s">
        <v>21</v>
      </c>
      <c r="K1333" s="30" t="s">
        <v>128</v>
      </c>
      <c r="L1333" s="22"/>
      <c r="M1333" s="20"/>
      <c r="N1333" s="20"/>
      <c r="O1333" s="20"/>
      <c r="P1333" s="20"/>
      <c r="Q1333" s="20"/>
      <c r="R1333" s="20"/>
      <c r="S1333" s="120"/>
      <c r="T1333" s="181" t="str">
        <f>Table3[[#This Row],[Column12]]</f>
        <v>Auto:</v>
      </c>
      <c r="U1333" s="25"/>
      <c r="V1333" s="51" t="str">
        <f>IF(Table3[[#This Row],[TagOrderMethod]]="Ratio:","plants per 1 tag",IF(Table3[[#This Row],[TagOrderMethod]]="tags included","",IF(Table3[[#This Row],[TagOrderMethod]]="Qty:","tags",IF(Table3[[#This Row],[TagOrderMethod]]="Auto:",IF(U1333&lt;&gt;"","tags","")))))</f>
        <v/>
      </c>
      <c r="W1333" s="17">
        <v>50</v>
      </c>
      <c r="X1333" s="17" t="str">
        <f>IF(ISNUMBER(SEARCH("tag",Table3[[#This Row],[Notes]])), "Yes", "No")</f>
        <v>No</v>
      </c>
      <c r="Y1333" s="17" t="str">
        <f>IF(Table3[[#This Row],[Column11]]="yes","tags included","Auto:")</f>
        <v>Auto:</v>
      </c>
      <c r="Z13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Row],[TagOrderMethod]]="Auto:",IF(U1333&gt;0,U1333,IF(COUNTBLANK(L1333:S1333)=8,"",(IF(Table3[[#This Row],[Column11]]&lt;&gt;"no",Table3[[#This Row],[Size]]*(SUM(Table3[[#This Row],[Date 1]:[Date 8]])),"")))),""))),(Table3[[#This Row],[Bundle]])),"")</f>
        <v/>
      </c>
      <c r="AB1333" s="94" t="str">
        <f t="shared" si="21"/>
        <v/>
      </c>
      <c r="AC1333" s="75"/>
      <c r="AD1333" s="42"/>
      <c r="AE1333" s="43"/>
      <c r="AF1333" s="44"/>
      <c r="AG1333" s="134" t="s">
        <v>21</v>
      </c>
      <c r="AH1333" s="134" t="s">
        <v>21</v>
      </c>
      <c r="AI1333" s="134" t="s">
        <v>21</v>
      </c>
      <c r="AJ1333" s="134" t="s">
        <v>21</v>
      </c>
      <c r="AK1333" s="134" t="s">
        <v>21</v>
      </c>
      <c r="AL1333" s="134" t="s">
        <v>5461</v>
      </c>
      <c r="AM1333" s="134" t="b">
        <f>IF(AND(Table3[[#This Row],[Column68]]=TRUE,COUNTBLANK(Table3[[#This Row],[Date 1]:[Date 8]])=8),TRUE,FALSE)</f>
        <v>0</v>
      </c>
      <c r="AN1333" s="134" t="b">
        <f>COUNTIF(Table3[[#This Row],[512]:[51]],"yes")&gt;0</f>
        <v>0</v>
      </c>
      <c r="AO1333" s="45" t="str">
        <f>IF(Table3[[#This Row],[512]]="yes",Table3[[#This Row],[Column1]],"")</f>
        <v/>
      </c>
      <c r="AP1333" s="45" t="str">
        <f>IF(Table3[[#This Row],[250]]="yes",Table3[[#This Row],[Column1.5]],"")</f>
        <v/>
      </c>
      <c r="AQ1333" s="45" t="str">
        <f>IF(Table3[[#This Row],[288]]="yes",Table3[[#This Row],[Column2]],"")</f>
        <v/>
      </c>
      <c r="AR1333" s="45" t="str">
        <f>IF(Table3[[#This Row],[144]]="yes",Table3[[#This Row],[Column3]],"")</f>
        <v/>
      </c>
      <c r="AS1333" s="45" t="str">
        <f>IF(Table3[[#This Row],[26]]="yes",Table3[[#This Row],[Column4]],"")</f>
        <v/>
      </c>
      <c r="AT1333" s="45" t="str">
        <f>IF(Table3[[#This Row],[51]]="yes",Table3[[#This Row],[Column5]],"")</f>
        <v/>
      </c>
      <c r="AU1333" s="29" t="str">
        <f>IF(COUNTBLANK(Table3[[#This Row],[Date 1]:[Date 8]])=7,IF(Table3[[#This Row],[Column9]]&lt;&gt;"",IF(SUM(L1333:S1333)&lt;&gt;0,Table3[[#This Row],[Column9]],""),""),(SUBSTITUTE(TRIM(SUBSTITUTE(AO1333&amp;","&amp;AP1333&amp;","&amp;AQ1333&amp;","&amp;AR1333&amp;","&amp;AS1333&amp;","&amp;AT1333&amp;",",","," "))," ",", ")))</f>
        <v/>
      </c>
      <c r="AV1333" s="35" t="str">
        <f>IF(COUNTBLANK(L1333:AC1333)&lt;&gt;13,IF(Table3[[#This Row],[Comments]]="Please order in multiples of 20. Minimum order of 100.",IF(COUNTBLANK(Table3[[#This Row],[Date 1]:[Order]])=12,"",1),1),IF(OR(F1333="yes",G1333="yes",H1333="yes",I1333="yes",J1333="yes",K1333="yes"="yes"),1,""))</f>
        <v/>
      </c>
    </row>
    <row r="1334" spans="2:48" ht="36" thickBot="1" x14ac:dyDescent="0.4">
      <c r="B1334" s="164">
        <v>4270</v>
      </c>
      <c r="C1334" s="16" t="s">
        <v>3370</v>
      </c>
      <c r="D1334" s="32" t="s">
        <v>619</v>
      </c>
      <c r="E1334" s="118"/>
      <c r="F1334" s="119" t="s">
        <v>21</v>
      </c>
      <c r="G1334" s="30" t="s">
        <v>21</v>
      </c>
      <c r="H1334" s="30" t="s">
        <v>21</v>
      </c>
      <c r="I1334" s="30" t="s">
        <v>21</v>
      </c>
      <c r="J1334" s="30" t="s">
        <v>21</v>
      </c>
      <c r="K1334" s="30" t="s">
        <v>128</v>
      </c>
      <c r="L1334" s="22"/>
      <c r="M1334" s="20"/>
      <c r="N1334" s="20"/>
      <c r="O1334" s="20"/>
      <c r="P1334" s="20"/>
      <c r="Q1334" s="20"/>
      <c r="R1334" s="20"/>
      <c r="S1334" s="120"/>
      <c r="T1334" s="181" t="str">
        <f>Table3[[#This Row],[Column12]]</f>
        <v>Auto:</v>
      </c>
      <c r="U1334" s="25"/>
      <c r="V1334" s="51" t="str">
        <f>IF(Table3[[#This Row],[TagOrderMethod]]="Ratio:","plants per 1 tag",IF(Table3[[#This Row],[TagOrderMethod]]="tags included","",IF(Table3[[#This Row],[TagOrderMethod]]="Qty:","tags",IF(Table3[[#This Row],[TagOrderMethod]]="Auto:",IF(U1334&lt;&gt;"","tags","")))))</f>
        <v/>
      </c>
      <c r="W1334" s="17">
        <v>50</v>
      </c>
      <c r="X1334" s="17" t="str">
        <f>IF(ISNUMBER(SEARCH("tag",Table3[[#This Row],[Notes]])), "Yes", "No")</f>
        <v>No</v>
      </c>
      <c r="Y1334" s="17" t="str">
        <f>IF(Table3[[#This Row],[Column11]]="yes","tags included","Auto:")</f>
        <v>Auto:</v>
      </c>
      <c r="Z13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Row],[TagOrderMethod]]="Auto:",IF(U1334&gt;0,U1334,IF(COUNTBLANK(L1334:S1334)=8,"",(IF(Table3[[#This Row],[Column11]]&lt;&gt;"no",Table3[[#This Row],[Size]]*(SUM(Table3[[#This Row],[Date 1]:[Date 8]])),"")))),""))),(Table3[[#This Row],[Bundle]])),"")</f>
        <v/>
      </c>
      <c r="AB1334" s="94" t="str">
        <f t="shared" si="21"/>
        <v/>
      </c>
      <c r="AC1334" s="75"/>
      <c r="AD1334" s="42"/>
      <c r="AE1334" s="43"/>
      <c r="AF1334" s="44"/>
      <c r="AG1334" s="134" t="s">
        <v>21</v>
      </c>
      <c r="AH1334" s="134" t="s">
        <v>21</v>
      </c>
      <c r="AI1334" s="134" t="s">
        <v>21</v>
      </c>
      <c r="AJ1334" s="134" t="s">
        <v>21</v>
      </c>
      <c r="AK1334" s="134" t="s">
        <v>21</v>
      </c>
      <c r="AL1334" s="134" t="s">
        <v>3190</v>
      </c>
      <c r="AM1334" s="134" t="b">
        <f>IF(AND(Table3[[#This Row],[Column68]]=TRUE,COUNTBLANK(Table3[[#This Row],[Date 1]:[Date 8]])=8),TRUE,FALSE)</f>
        <v>0</v>
      </c>
      <c r="AN1334" s="134" t="b">
        <f>COUNTIF(Table3[[#This Row],[512]:[51]],"yes")&gt;0</f>
        <v>0</v>
      </c>
      <c r="AO1334" s="45" t="str">
        <f>IF(Table3[[#This Row],[512]]="yes",Table3[[#This Row],[Column1]],"")</f>
        <v/>
      </c>
      <c r="AP1334" s="45" t="str">
        <f>IF(Table3[[#This Row],[250]]="yes",Table3[[#This Row],[Column1.5]],"")</f>
        <v/>
      </c>
      <c r="AQ1334" s="45" t="str">
        <f>IF(Table3[[#This Row],[288]]="yes",Table3[[#This Row],[Column2]],"")</f>
        <v/>
      </c>
      <c r="AR1334" s="45" t="str">
        <f>IF(Table3[[#This Row],[144]]="yes",Table3[[#This Row],[Column3]],"")</f>
        <v/>
      </c>
      <c r="AS1334" s="45" t="str">
        <f>IF(Table3[[#This Row],[26]]="yes",Table3[[#This Row],[Column4]],"")</f>
        <v/>
      </c>
      <c r="AT1334" s="45" t="str">
        <f>IF(Table3[[#This Row],[51]]="yes",Table3[[#This Row],[Column5]],"")</f>
        <v/>
      </c>
      <c r="AU1334" s="29" t="str">
        <f>IF(COUNTBLANK(Table3[[#This Row],[Date 1]:[Date 8]])=7,IF(Table3[[#This Row],[Column9]]&lt;&gt;"",IF(SUM(L1334:S1334)&lt;&gt;0,Table3[[#This Row],[Column9]],""),""),(SUBSTITUTE(TRIM(SUBSTITUTE(AO1334&amp;","&amp;AP1334&amp;","&amp;AQ1334&amp;","&amp;AR1334&amp;","&amp;AS1334&amp;","&amp;AT1334&amp;",",","," "))," ",", ")))</f>
        <v/>
      </c>
      <c r="AV1334" s="35" t="str">
        <f>IF(COUNTBLANK(L1334:AC1334)&lt;&gt;13,IF(Table3[[#This Row],[Comments]]="Please order in multiples of 20. Minimum order of 100.",IF(COUNTBLANK(Table3[[#This Row],[Date 1]:[Order]])=12,"",1),1),IF(OR(F1334="yes",G1334="yes",H1334="yes",I1334="yes",J1334="yes",K1334="yes"="yes"),1,""))</f>
        <v/>
      </c>
    </row>
    <row r="1335" spans="2:48" ht="36" thickBot="1" x14ac:dyDescent="0.4">
      <c r="B1335" s="164">
        <v>4275</v>
      </c>
      <c r="C1335" s="16" t="s">
        <v>3370</v>
      </c>
      <c r="D1335" s="32" t="s">
        <v>620</v>
      </c>
      <c r="E1335" s="118"/>
      <c r="F1335" s="119" t="s">
        <v>21</v>
      </c>
      <c r="G1335" s="30" t="s">
        <v>21</v>
      </c>
      <c r="H1335" s="30" t="s">
        <v>21</v>
      </c>
      <c r="I1335" s="30" t="s">
        <v>128</v>
      </c>
      <c r="J1335" s="30" t="s">
        <v>21</v>
      </c>
      <c r="K1335" s="30" t="s">
        <v>128</v>
      </c>
      <c r="L1335" s="22"/>
      <c r="M1335" s="20"/>
      <c r="N1335" s="20"/>
      <c r="O1335" s="20"/>
      <c r="P1335" s="20"/>
      <c r="Q1335" s="20"/>
      <c r="R1335" s="20"/>
      <c r="S1335" s="120"/>
      <c r="T1335" s="181" t="str">
        <f>Table3[[#This Row],[Column12]]</f>
        <v>Auto:</v>
      </c>
      <c r="U1335" s="25"/>
      <c r="V1335" s="51" t="str">
        <f>IF(Table3[[#This Row],[TagOrderMethod]]="Ratio:","plants per 1 tag",IF(Table3[[#This Row],[TagOrderMethod]]="tags included","",IF(Table3[[#This Row],[TagOrderMethod]]="Qty:","tags",IF(Table3[[#This Row],[TagOrderMethod]]="Auto:",IF(U1335&lt;&gt;"","tags","")))))</f>
        <v/>
      </c>
      <c r="W1335" s="17">
        <v>50</v>
      </c>
      <c r="X1335" s="17" t="str">
        <f>IF(ISNUMBER(SEARCH("tag",Table3[[#This Row],[Notes]])), "Yes", "No")</f>
        <v>No</v>
      </c>
      <c r="Y1335" s="17" t="str">
        <f>IF(Table3[[#This Row],[Column11]]="yes","tags included","Auto:")</f>
        <v>Auto:</v>
      </c>
      <c r="Z13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Row],[TagOrderMethod]]="Auto:",IF(U1335&gt;0,U1335,IF(COUNTBLANK(L1335:S1335)=8,"",(IF(Table3[[#This Row],[Column11]]&lt;&gt;"no",Table3[[#This Row],[Size]]*(SUM(Table3[[#This Row],[Date 1]:[Date 8]])),"")))),""))),(Table3[[#This Row],[Bundle]])),"")</f>
        <v/>
      </c>
      <c r="AB1335" s="94" t="str">
        <f t="shared" si="21"/>
        <v/>
      </c>
      <c r="AC1335" s="75"/>
      <c r="AD1335" s="42"/>
      <c r="AE1335" s="43"/>
      <c r="AF1335" s="44"/>
      <c r="AG1335" s="134" t="s">
        <v>21</v>
      </c>
      <c r="AH1335" s="134" t="s">
        <v>21</v>
      </c>
      <c r="AI1335" s="134" t="s">
        <v>21</v>
      </c>
      <c r="AJ1335" s="134" t="s">
        <v>5329</v>
      </c>
      <c r="AK1335" s="134" t="s">
        <v>21</v>
      </c>
      <c r="AL1335" s="134" t="s">
        <v>5462</v>
      </c>
      <c r="AM1335" s="134" t="b">
        <f>IF(AND(Table3[[#This Row],[Column68]]=TRUE,COUNTBLANK(Table3[[#This Row],[Date 1]:[Date 8]])=8),TRUE,FALSE)</f>
        <v>0</v>
      </c>
      <c r="AN1335" s="134" t="b">
        <f>COUNTIF(Table3[[#This Row],[512]:[51]],"yes")&gt;0</f>
        <v>0</v>
      </c>
      <c r="AO1335" s="45" t="str">
        <f>IF(Table3[[#This Row],[512]]="yes",Table3[[#This Row],[Column1]],"")</f>
        <v/>
      </c>
      <c r="AP1335" s="45" t="str">
        <f>IF(Table3[[#This Row],[250]]="yes",Table3[[#This Row],[Column1.5]],"")</f>
        <v/>
      </c>
      <c r="AQ1335" s="45" t="str">
        <f>IF(Table3[[#This Row],[288]]="yes",Table3[[#This Row],[Column2]],"")</f>
        <v/>
      </c>
      <c r="AR1335" s="45" t="str">
        <f>IF(Table3[[#This Row],[144]]="yes",Table3[[#This Row],[Column3]],"")</f>
        <v/>
      </c>
      <c r="AS1335" s="45" t="str">
        <f>IF(Table3[[#This Row],[26]]="yes",Table3[[#This Row],[Column4]],"")</f>
        <v/>
      </c>
      <c r="AT1335" s="45" t="str">
        <f>IF(Table3[[#This Row],[51]]="yes",Table3[[#This Row],[Column5]],"")</f>
        <v/>
      </c>
      <c r="AU1335" s="29" t="str">
        <f>IF(COUNTBLANK(Table3[[#This Row],[Date 1]:[Date 8]])=7,IF(Table3[[#This Row],[Column9]]&lt;&gt;"",IF(SUM(L1335:S1335)&lt;&gt;0,Table3[[#This Row],[Column9]],""),""),(SUBSTITUTE(TRIM(SUBSTITUTE(AO1335&amp;","&amp;AP1335&amp;","&amp;AQ1335&amp;","&amp;AR1335&amp;","&amp;AS1335&amp;","&amp;AT1335&amp;",",","," "))," ",", ")))</f>
        <v/>
      </c>
      <c r="AV1335" s="35" t="str">
        <f>IF(COUNTBLANK(L1335:AC1335)&lt;&gt;13,IF(Table3[[#This Row],[Comments]]="Please order in multiples of 20. Minimum order of 100.",IF(COUNTBLANK(Table3[[#This Row],[Date 1]:[Order]])=12,"",1),1),IF(OR(F1335="yes",G1335="yes",H1335="yes",I1335="yes",J1335="yes",K1335="yes"="yes"),1,""))</f>
        <v/>
      </c>
    </row>
    <row r="1336" spans="2:48" ht="36" thickBot="1" x14ac:dyDescent="0.4">
      <c r="B1336" s="164">
        <v>4280</v>
      </c>
      <c r="C1336" s="16" t="s">
        <v>3370</v>
      </c>
      <c r="D1336" s="32" t="s">
        <v>1699</v>
      </c>
      <c r="E1336" s="118"/>
      <c r="F1336" s="119" t="s">
        <v>21</v>
      </c>
      <c r="G1336" s="30" t="s">
        <v>21</v>
      </c>
      <c r="H1336" s="30" t="s">
        <v>21</v>
      </c>
      <c r="I1336" s="30" t="s">
        <v>128</v>
      </c>
      <c r="J1336" s="30" t="s">
        <v>21</v>
      </c>
      <c r="K1336" s="30" t="s">
        <v>128</v>
      </c>
      <c r="L1336" s="22"/>
      <c r="M1336" s="20"/>
      <c r="N1336" s="20"/>
      <c r="O1336" s="20"/>
      <c r="P1336" s="20"/>
      <c r="Q1336" s="20"/>
      <c r="R1336" s="20"/>
      <c r="S1336" s="120"/>
      <c r="T1336" s="181" t="str">
        <f>Table3[[#This Row],[Column12]]</f>
        <v>Auto:</v>
      </c>
      <c r="U1336" s="25"/>
      <c r="V1336" s="51" t="str">
        <f>IF(Table3[[#This Row],[TagOrderMethod]]="Ratio:","plants per 1 tag",IF(Table3[[#This Row],[TagOrderMethod]]="tags included","",IF(Table3[[#This Row],[TagOrderMethod]]="Qty:","tags",IF(Table3[[#This Row],[TagOrderMethod]]="Auto:",IF(U1336&lt;&gt;"","tags","")))))</f>
        <v/>
      </c>
      <c r="W1336" s="17">
        <v>50</v>
      </c>
      <c r="X1336" s="17" t="str">
        <f>IF(ISNUMBER(SEARCH("tag",Table3[[#This Row],[Notes]])), "Yes", "No")</f>
        <v>No</v>
      </c>
      <c r="Y1336" s="17" t="str">
        <f>IF(Table3[[#This Row],[Column11]]="yes","tags included","Auto:")</f>
        <v>Auto:</v>
      </c>
      <c r="Z13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Row],[TagOrderMethod]]="Auto:",IF(U1336&gt;0,U1336,IF(COUNTBLANK(L1336:S1336)=8,"",(IF(Table3[[#This Row],[Column11]]&lt;&gt;"no",Table3[[#This Row],[Size]]*(SUM(Table3[[#This Row],[Date 1]:[Date 8]])),"")))),""))),(Table3[[#This Row],[Bundle]])),"")</f>
        <v/>
      </c>
      <c r="AB1336" s="94" t="str">
        <f t="shared" si="21"/>
        <v/>
      </c>
      <c r="AC1336" s="75"/>
      <c r="AD1336" s="42"/>
      <c r="AE1336" s="43"/>
      <c r="AF1336" s="44"/>
      <c r="AG1336" s="134" t="s">
        <v>21</v>
      </c>
      <c r="AH1336" s="134" t="s">
        <v>21</v>
      </c>
      <c r="AI1336" s="134" t="s">
        <v>21</v>
      </c>
      <c r="AJ1336" s="134" t="s">
        <v>5330</v>
      </c>
      <c r="AK1336" s="134" t="s">
        <v>21</v>
      </c>
      <c r="AL1336" s="134" t="s">
        <v>5463</v>
      </c>
      <c r="AM1336" s="134" t="b">
        <f>IF(AND(Table3[[#This Row],[Column68]]=TRUE,COUNTBLANK(Table3[[#This Row],[Date 1]:[Date 8]])=8),TRUE,FALSE)</f>
        <v>0</v>
      </c>
      <c r="AN1336" s="134" t="b">
        <f>COUNTIF(Table3[[#This Row],[512]:[51]],"yes")&gt;0</f>
        <v>0</v>
      </c>
      <c r="AO1336" s="45" t="str">
        <f>IF(Table3[[#This Row],[512]]="yes",Table3[[#This Row],[Column1]],"")</f>
        <v/>
      </c>
      <c r="AP1336" s="45" t="str">
        <f>IF(Table3[[#This Row],[250]]="yes",Table3[[#This Row],[Column1.5]],"")</f>
        <v/>
      </c>
      <c r="AQ1336" s="45" t="str">
        <f>IF(Table3[[#This Row],[288]]="yes",Table3[[#This Row],[Column2]],"")</f>
        <v/>
      </c>
      <c r="AR1336" s="45" t="str">
        <f>IF(Table3[[#This Row],[144]]="yes",Table3[[#This Row],[Column3]],"")</f>
        <v/>
      </c>
      <c r="AS1336" s="45" t="str">
        <f>IF(Table3[[#This Row],[26]]="yes",Table3[[#This Row],[Column4]],"")</f>
        <v/>
      </c>
      <c r="AT1336" s="45" t="str">
        <f>IF(Table3[[#This Row],[51]]="yes",Table3[[#This Row],[Column5]],"")</f>
        <v/>
      </c>
      <c r="AU1336" s="29" t="str">
        <f>IF(COUNTBLANK(Table3[[#This Row],[Date 1]:[Date 8]])=7,IF(Table3[[#This Row],[Column9]]&lt;&gt;"",IF(SUM(L1336:S1336)&lt;&gt;0,Table3[[#This Row],[Column9]],""),""),(SUBSTITUTE(TRIM(SUBSTITUTE(AO1336&amp;","&amp;AP1336&amp;","&amp;AQ1336&amp;","&amp;AR1336&amp;","&amp;AS1336&amp;","&amp;AT1336&amp;",",","," "))," ",", ")))</f>
        <v/>
      </c>
      <c r="AV1336" s="35" t="str">
        <f>IF(COUNTBLANK(L1336:AC1336)&lt;&gt;13,IF(Table3[[#This Row],[Comments]]="Please order in multiples of 20. Minimum order of 100.",IF(COUNTBLANK(Table3[[#This Row],[Date 1]:[Order]])=12,"",1),1),IF(OR(F1336="yes",G1336="yes",H1336="yes",I1336="yes",J1336="yes",K1336="yes"="yes"),1,""))</f>
        <v/>
      </c>
    </row>
    <row r="1337" spans="2:48" ht="36" thickBot="1" x14ac:dyDescent="0.4">
      <c r="B1337" s="164">
        <v>4285</v>
      </c>
      <c r="C1337" s="16" t="s">
        <v>3370</v>
      </c>
      <c r="D1337" s="32" t="s">
        <v>3496</v>
      </c>
      <c r="E1337" s="118"/>
      <c r="F1337" s="119" t="s">
        <v>21</v>
      </c>
      <c r="G1337" s="30" t="s">
        <v>21</v>
      </c>
      <c r="H1337" s="30" t="s">
        <v>21</v>
      </c>
      <c r="I1337" s="30" t="s">
        <v>21</v>
      </c>
      <c r="J1337" s="30" t="s">
        <v>21</v>
      </c>
      <c r="K1337" s="30" t="s">
        <v>128</v>
      </c>
      <c r="L1337" s="22"/>
      <c r="M1337" s="20"/>
      <c r="N1337" s="20"/>
      <c r="O1337" s="20"/>
      <c r="P1337" s="20"/>
      <c r="Q1337" s="20"/>
      <c r="R1337" s="20"/>
      <c r="S1337" s="120"/>
      <c r="T1337" s="181" t="str">
        <f>Table3[[#This Row],[Column12]]</f>
        <v>Auto:</v>
      </c>
      <c r="U1337" s="25"/>
      <c r="V1337" s="51" t="str">
        <f>IF(Table3[[#This Row],[TagOrderMethod]]="Ratio:","plants per 1 tag",IF(Table3[[#This Row],[TagOrderMethod]]="tags included","",IF(Table3[[#This Row],[TagOrderMethod]]="Qty:","tags",IF(Table3[[#This Row],[TagOrderMethod]]="Auto:",IF(U1337&lt;&gt;"","tags","")))))</f>
        <v/>
      </c>
      <c r="W1337" s="17">
        <v>50</v>
      </c>
      <c r="X1337" s="17" t="str">
        <f>IF(ISNUMBER(SEARCH("tag",Table3[[#This Row],[Notes]])), "Yes", "No")</f>
        <v>No</v>
      </c>
      <c r="Y1337" s="17" t="str">
        <f>IF(Table3[[#This Row],[Column11]]="yes","tags included","Auto:")</f>
        <v>Auto:</v>
      </c>
      <c r="Z13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Row],[TagOrderMethod]]="Auto:",IF(U1337&gt;0,U1337,IF(COUNTBLANK(L1337:S1337)=8,"",(IF(Table3[[#This Row],[Column11]]&lt;&gt;"no",Table3[[#This Row],[Size]]*(SUM(Table3[[#This Row],[Date 1]:[Date 8]])),"")))),""))),(Table3[[#This Row],[Bundle]])),"")</f>
        <v/>
      </c>
      <c r="AB1337" s="94" t="str">
        <f t="shared" si="21"/>
        <v/>
      </c>
      <c r="AC1337" s="75"/>
      <c r="AD1337" s="42"/>
      <c r="AE1337" s="43"/>
      <c r="AF1337" s="44"/>
      <c r="AG1337" s="134" t="s">
        <v>21</v>
      </c>
      <c r="AH1337" s="134" t="s">
        <v>21</v>
      </c>
      <c r="AI1337" s="134" t="s">
        <v>21</v>
      </c>
      <c r="AJ1337" s="134" t="s">
        <v>21</v>
      </c>
      <c r="AK1337" s="134" t="s">
        <v>21</v>
      </c>
      <c r="AL1337" s="134" t="s">
        <v>5464</v>
      </c>
      <c r="AM1337" s="134" t="b">
        <f>IF(AND(Table3[[#This Row],[Column68]]=TRUE,COUNTBLANK(Table3[[#This Row],[Date 1]:[Date 8]])=8),TRUE,FALSE)</f>
        <v>0</v>
      </c>
      <c r="AN1337" s="134" t="b">
        <f>COUNTIF(Table3[[#This Row],[512]:[51]],"yes")&gt;0</f>
        <v>0</v>
      </c>
      <c r="AO1337" s="45" t="str">
        <f>IF(Table3[[#This Row],[512]]="yes",Table3[[#This Row],[Column1]],"")</f>
        <v/>
      </c>
      <c r="AP1337" s="45" t="str">
        <f>IF(Table3[[#This Row],[250]]="yes",Table3[[#This Row],[Column1.5]],"")</f>
        <v/>
      </c>
      <c r="AQ1337" s="45" t="str">
        <f>IF(Table3[[#This Row],[288]]="yes",Table3[[#This Row],[Column2]],"")</f>
        <v/>
      </c>
      <c r="AR1337" s="45" t="str">
        <f>IF(Table3[[#This Row],[144]]="yes",Table3[[#This Row],[Column3]],"")</f>
        <v/>
      </c>
      <c r="AS1337" s="45" t="str">
        <f>IF(Table3[[#This Row],[26]]="yes",Table3[[#This Row],[Column4]],"")</f>
        <v/>
      </c>
      <c r="AT1337" s="45" t="str">
        <f>IF(Table3[[#This Row],[51]]="yes",Table3[[#This Row],[Column5]],"")</f>
        <v/>
      </c>
      <c r="AU1337" s="29" t="str">
        <f>IF(COUNTBLANK(Table3[[#This Row],[Date 1]:[Date 8]])=7,IF(Table3[[#This Row],[Column9]]&lt;&gt;"",IF(SUM(L1337:S1337)&lt;&gt;0,Table3[[#This Row],[Column9]],""),""),(SUBSTITUTE(TRIM(SUBSTITUTE(AO1337&amp;","&amp;AP1337&amp;","&amp;AQ1337&amp;","&amp;AR1337&amp;","&amp;AS1337&amp;","&amp;AT1337&amp;",",","," "))," ",", ")))</f>
        <v/>
      </c>
      <c r="AV1337" s="35" t="str">
        <f>IF(COUNTBLANK(L1337:AC1337)&lt;&gt;13,IF(Table3[[#This Row],[Comments]]="Please order in multiples of 20. Minimum order of 100.",IF(COUNTBLANK(Table3[[#This Row],[Date 1]:[Order]])=12,"",1),1),IF(OR(F1337="yes",G1337="yes",H1337="yes",I1337="yes",J1337="yes",K1337="yes"="yes"),1,""))</f>
        <v/>
      </c>
    </row>
    <row r="1338" spans="2:48" ht="36" thickBot="1" x14ac:dyDescent="0.4">
      <c r="B1338" s="164">
        <v>4290</v>
      </c>
      <c r="C1338" s="16" t="s">
        <v>3370</v>
      </c>
      <c r="D1338" s="32" t="s">
        <v>621</v>
      </c>
      <c r="E1338" s="118"/>
      <c r="F1338" s="119" t="s">
        <v>21</v>
      </c>
      <c r="G1338" s="30" t="s">
        <v>21</v>
      </c>
      <c r="H1338" s="30" t="s">
        <v>21</v>
      </c>
      <c r="I1338" s="30" t="s">
        <v>128</v>
      </c>
      <c r="J1338" s="30" t="s">
        <v>21</v>
      </c>
      <c r="K1338" s="30" t="s">
        <v>128</v>
      </c>
      <c r="L1338" s="22"/>
      <c r="M1338" s="20"/>
      <c r="N1338" s="20"/>
      <c r="O1338" s="20"/>
      <c r="P1338" s="20"/>
      <c r="Q1338" s="20"/>
      <c r="R1338" s="20"/>
      <c r="S1338" s="120"/>
      <c r="T1338" s="181" t="str">
        <f>Table3[[#This Row],[Column12]]</f>
        <v>Auto:</v>
      </c>
      <c r="U1338" s="25"/>
      <c r="V1338" s="51" t="str">
        <f>IF(Table3[[#This Row],[TagOrderMethod]]="Ratio:","plants per 1 tag",IF(Table3[[#This Row],[TagOrderMethod]]="tags included","",IF(Table3[[#This Row],[TagOrderMethod]]="Qty:","tags",IF(Table3[[#This Row],[TagOrderMethod]]="Auto:",IF(U1338&lt;&gt;"","tags","")))))</f>
        <v/>
      </c>
      <c r="W1338" s="17">
        <v>50</v>
      </c>
      <c r="X1338" s="17" t="str">
        <f>IF(ISNUMBER(SEARCH("tag",Table3[[#This Row],[Notes]])), "Yes", "No")</f>
        <v>No</v>
      </c>
      <c r="Y1338" s="17" t="str">
        <f>IF(Table3[[#This Row],[Column11]]="yes","tags included","Auto:")</f>
        <v>Auto:</v>
      </c>
      <c r="Z13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Row],[TagOrderMethod]]="Auto:",IF(U1338&gt;0,U1338,IF(COUNTBLANK(L1338:S1338)=8,"",(IF(Table3[[#This Row],[Column11]]&lt;&gt;"no",Table3[[#This Row],[Size]]*(SUM(Table3[[#This Row],[Date 1]:[Date 8]])),"")))),""))),(Table3[[#This Row],[Bundle]])),"")</f>
        <v/>
      </c>
      <c r="AB1338" s="94" t="str">
        <f t="shared" si="21"/>
        <v/>
      </c>
      <c r="AC1338" s="75"/>
      <c r="AD1338" s="42"/>
      <c r="AE1338" s="43"/>
      <c r="AF1338" s="44"/>
      <c r="AG1338" s="134" t="s">
        <v>21</v>
      </c>
      <c r="AH1338" s="134" t="s">
        <v>21</v>
      </c>
      <c r="AI1338" s="134" t="s">
        <v>21</v>
      </c>
      <c r="AJ1338" s="134" t="s">
        <v>5331</v>
      </c>
      <c r="AK1338" s="134" t="s">
        <v>21</v>
      </c>
      <c r="AL1338" s="134" t="s">
        <v>5465</v>
      </c>
      <c r="AM1338" s="134" t="b">
        <f>IF(AND(Table3[[#This Row],[Column68]]=TRUE,COUNTBLANK(Table3[[#This Row],[Date 1]:[Date 8]])=8),TRUE,FALSE)</f>
        <v>0</v>
      </c>
      <c r="AN1338" s="134" t="b">
        <f>COUNTIF(Table3[[#This Row],[512]:[51]],"yes")&gt;0</f>
        <v>0</v>
      </c>
      <c r="AO1338" s="45" t="str">
        <f>IF(Table3[[#This Row],[512]]="yes",Table3[[#This Row],[Column1]],"")</f>
        <v/>
      </c>
      <c r="AP1338" s="45" t="str">
        <f>IF(Table3[[#This Row],[250]]="yes",Table3[[#This Row],[Column1.5]],"")</f>
        <v/>
      </c>
      <c r="AQ1338" s="45" t="str">
        <f>IF(Table3[[#This Row],[288]]="yes",Table3[[#This Row],[Column2]],"")</f>
        <v/>
      </c>
      <c r="AR1338" s="45" t="str">
        <f>IF(Table3[[#This Row],[144]]="yes",Table3[[#This Row],[Column3]],"")</f>
        <v/>
      </c>
      <c r="AS1338" s="45" t="str">
        <f>IF(Table3[[#This Row],[26]]="yes",Table3[[#This Row],[Column4]],"")</f>
        <v/>
      </c>
      <c r="AT1338" s="45" t="str">
        <f>IF(Table3[[#This Row],[51]]="yes",Table3[[#This Row],[Column5]],"")</f>
        <v/>
      </c>
      <c r="AU1338" s="29" t="str">
        <f>IF(COUNTBLANK(Table3[[#This Row],[Date 1]:[Date 8]])=7,IF(Table3[[#This Row],[Column9]]&lt;&gt;"",IF(SUM(L1338:S1338)&lt;&gt;0,Table3[[#This Row],[Column9]],""),""),(SUBSTITUTE(TRIM(SUBSTITUTE(AO1338&amp;","&amp;AP1338&amp;","&amp;AQ1338&amp;","&amp;AR1338&amp;","&amp;AS1338&amp;","&amp;AT1338&amp;",",","," "))," ",", ")))</f>
        <v/>
      </c>
      <c r="AV1338" s="35" t="str">
        <f>IF(COUNTBLANK(L1338:AC1338)&lt;&gt;13,IF(Table3[[#This Row],[Comments]]="Please order in multiples of 20. Minimum order of 100.",IF(COUNTBLANK(Table3[[#This Row],[Date 1]:[Order]])=12,"",1),1),IF(OR(F1338="yes",G1338="yes",H1338="yes",I1338="yes",J1338="yes",K1338="yes"="yes"),1,""))</f>
        <v/>
      </c>
    </row>
    <row r="1339" spans="2:48" ht="36" thickBot="1" x14ac:dyDescent="0.4">
      <c r="B1339" s="164">
        <v>4295</v>
      </c>
      <c r="C1339" s="16" t="s">
        <v>3370</v>
      </c>
      <c r="D1339" s="32" t="s">
        <v>622</v>
      </c>
      <c r="E1339" s="118"/>
      <c r="F1339" s="119" t="s">
        <v>21</v>
      </c>
      <c r="G1339" s="30" t="s">
        <v>21</v>
      </c>
      <c r="H1339" s="30" t="s">
        <v>21</v>
      </c>
      <c r="I1339" s="30" t="s">
        <v>128</v>
      </c>
      <c r="J1339" s="30" t="s">
        <v>21</v>
      </c>
      <c r="K1339" s="30" t="s">
        <v>128</v>
      </c>
      <c r="L1339" s="22"/>
      <c r="M1339" s="20"/>
      <c r="N1339" s="20"/>
      <c r="O1339" s="20"/>
      <c r="P1339" s="20"/>
      <c r="Q1339" s="20"/>
      <c r="R1339" s="20"/>
      <c r="S1339" s="120"/>
      <c r="T1339" s="181" t="str">
        <f>Table3[[#This Row],[Column12]]</f>
        <v>Auto:</v>
      </c>
      <c r="U1339" s="25"/>
      <c r="V1339" s="51" t="str">
        <f>IF(Table3[[#This Row],[TagOrderMethod]]="Ratio:","plants per 1 tag",IF(Table3[[#This Row],[TagOrderMethod]]="tags included","",IF(Table3[[#This Row],[TagOrderMethod]]="Qty:","tags",IF(Table3[[#This Row],[TagOrderMethod]]="Auto:",IF(U1339&lt;&gt;"","tags","")))))</f>
        <v/>
      </c>
      <c r="W1339" s="17">
        <v>50</v>
      </c>
      <c r="X1339" s="17" t="str">
        <f>IF(ISNUMBER(SEARCH("tag",Table3[[#This Row],[Notes]])), "Yes", "No")</f>
        <v>No</v>
      </c>
      <c r="Y1339" s="17" t="str">
        <f>IF(Table3[[#This Row],[Column11]]="yes","tags included","Auto:")</f>
        <v>Auto:</v>
      </c>
      <c r="Z13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Row],[TagOrderMethod]]="Auto:",IF(U1339&gt;0,U1339,IF(COUNTBLANK(L1339:S1339)=8,"",(IF(Table3[[#This Row],[Column11]]&lt;&gt;"no",Table3[[#This Row],[Size]]*(SUM(Table3[[#This Row],[Date 1]:[Date 8]])),"")))),""))),(Table3[[#This Row],[Bundle]])),"")</f>
        <v/>
      </c>
      <c r="AB1339" s="94" t="str">
        <f t="shared" si="21"/>
        <v/>
      </c>
      <c r="AC1339" s="75"/>
      <c r="AD1339" s="42"/>
      <c r="AE1339" s="43"/>
      <c r="AF1339" s="44"/>
      <c r="AG1339" s="134" t="s">
        <v>21</v>
      </c>
      <c r="AH1339" s="134" t="s">
        <v>21</v>
      </c>
      <c r="AI1339" s="134" t="s">
        <v>21</v>
      </c>
      <c r="AJ1339" s="134" t="s">
        <v>5332</v>
      </c>
      <c r="AK1339" s="134" t="s">
        <v>21</v>
      </c>
      <c r="AL1339" s="134" t="s">
        <v>3191</v>
      </c>
      <c r="AM1339" s="134" t="b">
        <f>IF(AND(Table3[[#This Row],[Column68]]=TRUE,COUNTBLANK(Table3[[#This Row],[Date 1]:[Date 8]])=8),TRUE,FALSE)</f>
        <v>0</v>
      </c>
      <c r="AN1339" s="134" t="b">
        <f>COUNTIF(Table3[[#This Row],[512]:[51]],"yes")&gt;0</f>
        <v>0</v>
      </c>
      <c r="AO1339" s="45" t="str">
        <f>IF(Table3[[#This Row],[512]]="yes",Table3[[#This Row],[Column1]],"")</f>
        <v/>
      </c>
      <c r="AP1339" s="45" t="str">
        <f>IF(Table3[[#This Row],[250]]="yes",Table3[[#This Row],[Column1.5]],"")</f>
        <v/>
      </c>
      <c r="AQ1339" s="45" t="str">
        <f>IF(Table3[[#This Row],[288]]="yes",Table3[[#This Row],[Column2]],"")</f>
        <v/>
      </c>
      <c r="AR1339" s="45" t="str">
        <f>IF(Table3[[#This Row],[144]]="yes",Table3[[#This Row],[Column3]],"")</f>
        <v/>
      </c>
      <c r="AS1339" s="45" t="str">
        <f>IF(Table3[[#This Row],[26]]="yes",Table3[[#This Row],[Column4]],"")</f>
        <v/>
      </c>
      <c r="AT1339" s="45" t="str">
        <f>IF(Table3[[#This Row],[51]]="yes",Table3[[#This Row],[Column5]],"")</f>
        <v/>
      </c>
      <c r="AU1339" s="29" t="str">
        <f>IF(COUNTBLANK(Table3[[#This Row],[Date 1]:[Date 8]])=7,IF(Table3[[#This Row],[Column9]]&lt;&gt;"",IF(SUM(L1339:S1339)&lt;&gt;0,Table3[[#This Row],[Column9]],""),""),(SUBSTITUTE(TRIM(SUBSTITUTE(AO1339&amp;","&amp;AP1339&amp;","&amp;AQ1339&amp;","&amp;AR1339&amp;","&amp;AS1339&amp;","&amp;AT1339&amp;",",","," "))," ",", ")))</f>
        <v/>
      </c>
      <c r="AV1339" s="35" t="str">
        <f>IF(COUNTBLANK(L1339:AC1339)&lt;&gt;13,IF(Table3[[#This Row],[Comments]]="Please order in multiples of 20. Minimum order of 100.",IF(COUNTBLANK(Table3[[#This Row],[Date 1]:[Order]])=12,"",1),1),IF(OR(F1339="yes",G1339="yes",H1339="yes",I1339="yes",J1339="yes",K1339="yes"="yes"),1,""))</f>
        <v/>
      </c>
    </row>
    <row r="1340" spans="2:48" ht="36" thickBot="1" x14ac:dyDescent="0.4">
      <c r="B1340" s="164">
        <v>4300</v>
      </c>
      <c r="C1340" s="16" t="s">
        <v>3370</v>
      </c>
      <c r="D1340" s="32" t="s">
        <v>1904</v>
      </c>
      <c r="E1340" s="118"/>
      <c r="F1340" s="119" t="s">
        <v>21</v>
      </c>
      <c r="G1340" s="30" t="s">
        <v>21</v>
      </c>
      <c r="H1340" s="30" t="s">
        <v>21</v>
      </c>
      <c r="I1340" s="30" t="s">
        <v>21</v>
      </c>
      <c r="J1340" s="30" t="s">
        <v>21</v>
      </c>
      <c r="K1340" s="30" t="s">
        <v>128</v>
      </c>
      <c r="L1340" s="22"/>
      <c r="M1340" s="20"/>
      <c r="N1340" s="20"/>
      <c r="O1340" s="20"/>
      <c r="P1340" s="20"/>
      <c r="Q1340" s="20"/>
      <c r="R1340" s="20"/>
      <c r="S1340" s="120"/>
      <c r="T1340" s="181" t="str">
        <f>Table3[[#This Row],[Column12]]</f>
        <v>Auto:</v>
      </c>
      <c r="U1340" s="25"/>
      <c r="V1340" s="51" t="str">
        <f>IF(Table3[[#This Row],[TagOrderMethod]]="Ratio:","plants per 1 tag",IF(Table3[[#This Row],[TagOrderMethod]]="tags included","",IF(Table3[[#This Row],[TagOrderMethod]]="Qty:","tags",IF(Table3[[#This Row],[TagOrderMethod]]="Auto:",IF(U1340&lt;&gt;"","tags","")))))</f>
        <v/>
      </c>
      <c r="W1340" s="17">
        <v>50</v>
      </c>
      <c r="X1340" s="17" t="str">
        <f>IF(ISNUMBER(SEARCH("tag",Table3[[#This Row],[Notes]])), "Yes", "No")</f>
        <v>No</v>
      </c>
      <c r="Y1340" s="17" t="str">
        <f>IF(Table3[[#This Row],[Column11]]="yes","tags included","Auto:")</f>
        <v>Auto:</v>
      </c>
      <c r="Z13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Row],[TagOrderMethod]]="Auto:",IF(U1340&gt;0,U1340,IF(COUNTBLANK(L1340:S1340)=8,"",(IF(Table3[[#This Row],[Column11]]&lt;&gt;"no",Table3[[#This Row],[Size]]*(SUM(Table3[[#This Row],[Date 1]:[Date 8]])),"")))),""))),(Table3[[#This Row],[Bundle]])),"")</f>
        <v/>
      </c>
      <c r="AB1340" s="94" t="str">
        <f t="shared" si="21"/>
        <v/>
      </c>
      <c r="AC1340" s="75"/>
      <c r="AD1340" s="42"/>
      <c r="AE1340" s="43"/>
      <c r="AF1340" s="44"/>
      <c r="AG1340" s="134" t="s">
        <v>21</v>
      </c>
      <c r="AH1340" s="134" t="s">
        <v>21</v>
      </c>
      <c r="AI1340" s="134" t="s">
        <v>21</v>
      </c>
      <c r="AJ1340" s="134" t="s">
        <v>21</v>
      </c>
      <c r="AK1340" s="134" t="s">
        <v>21</v>
      </c>
      <c r="AL1340" s="134" t="s">
        <v>1263</v>
      </c>
      <c r="AM1340" s="134" t="b">
        <f>IF(AND(Table3[[#This Row],[Column68]]=TRUE,COUNTBLANK(Table3[[#This Row],[Date 1]:[Date 8]])=8),TRUE,FALSE)</f>
        <v>0</v>
      </c>
      <c r="AN1340" s="134" t="b">
        <f>COUNTIF(Table3[[#This Row],[512]:[51]],"yes")&gt;0</f>
        <v>0</v>
      </c>
      <c r="AO1340" s="45" t="str">
        <f>IF(Table3[[#This Row],[512]]="yes",Table3[[#This Row],[Column1]],"")</f>
        <v/>
      </c>
      <c r="AP1340" s="45" t="str">
        <f>IF(Table3[[#This Row],[250]]="yes",Table3[[#This Row],[Column1.5]],"")</f>
        <v/>
      </c>
      <c r="AQ1340" s="45" t="str">
        <f>IF(Table3[[#This Row],[288]]="yes",Table3[[#This Row],[Column2]],"")</f>
        <v/>
      </c>
      <c r="AR1340" s="45" t="str">
        <f>IF(Table3[[#This Row],[144]]="yes",Table3[[#This Row],[Column3]],"")</f>
        <v/>
      </c>
      <c r="AS1340" s="45" t="str">
        <f>IF(Table3[[#This Row],[26]]="yes",Table3[[#This Row],[Column4]],"")</f>
        <v/>
      </c>
      <c r="AT1340" s="45" t="str">
        <f>IF(Table3[[#This Row],[51]]="yes",Table3[[#This Row],[Column5]],"")</f>
        <v/>
      </c>
      <c r="AU1340" s="29" t="str">
        <f>IF(COUNTBLANK(Table3[[#This Row],[Date 1]:[Date 8]])=7,IF(Table3[[#This Row],[Column9]]&lt;&gt;"",IF(SUM(L1340:S1340)&lt;&gt;0,Table3[[#This Row],[Column9]],""),""),(SUBSTITUTE(TRIM(SUBSTITUTE(AO1340&amp;","&amp;AP1340&amp;","&amp;AQ1340&amp;","&amp;AR1340&amp;","&amp;AS1340&amp;","&amp;AT1340&amp;",",","," "))," ",", ")))</f>
        <v/>
      </c>
      <c r="AV1340" s="35" t="str">
        <f>IF(COUNTBLANK(L1340:AC1340)&lt;&gt;13,IF(Table3[[#This Row],[Comments]]="Please order in multiples of 20. Minimum order of 100.",IF(COUNTBLANK(Table3[[#This Row],[Date 1]:[Order]])=12,"",1),1),IF(OR(F1340="yes",G1340="yes",H1340="yes",I1340="yes",J1340="yes",K1340="yes"="yes"),1,""))</f>
        <v/>
      </c>
    </row>
    <row r="1341" spans="2:48" ht="36" thickBot="1" x14ac:dyDescent="0.4">
      <c r="B1341" s="164">
        <v>4305</v>
      </c>
      <c r="C1341" s="16" t="s">
        <v>3370</v>
      </c>
      <c r="D1341" s="32" t="s">
        <v>623</v>
      </c>
      <c r="E1341" s="118"/>
      <c r="F1341" s="119" t="s">
        <v>21</v>
      </c>
      <c r="G1341" s="30" t="s">
        <v>21</v>
      </c>
      <c r="H1341" s="30" t="s">
        <v>21</v>
      </c>
      <c r="I1341" s="30" t="s">
        <v>21</v>
      </c>
      <c r="J1341" s="30" t="s">
        <v>21</v>
      </c>
      <c r="K1341" s="30" t="s">
        <v>128</v>
      </c>
      <c r="L1341" s="22"/>
      <c r="M1341" s="20"/>
      <c r="N1341" s="20"/>
      <c r="O1341" s="20"/>
      <c r="P1341" s="20"/>
      <c r="Q1341" s="20"/>
      <c r="R1341" s="20"/>
      <c r="S1341" s="120"/>
      <c r="T1341" s="181" t="str">
        <f>Table3[[#This Row],[Column12]]</f>
        <v>Auto:</v>
      </c>
      <c r="U1341" s="25"/>
      <c r="V1341" s="51" t="str">
        <f>IF(Table3[[#This Row],[TagOrderMethod]]="Ratio:","plants per 1 tag",IF(Table3[[#This Row],[TagOrderMethod]]="tags included","",IF(Table3[[#This Row],[TagOrderMethod]]="Qty:","tags",IF(Table3[[#This Row],[TagOrderMethod]]="Auto:",IF(U1341&lt;&gt;"","tags","")))))</f>
        <v/>
      </c>
      <c r="W1341" s="17">
        <v>50</v>
      </c>
      <c r="X1341" s="17" t="str">
        <f>IF(ISNUMBER(SEARCH("tag",Table3[[#This Row],[Notes]])), "Yes", "No")</f>
        <v>No</v>
      </c>
      <c r="Y1341" s="17" t="str">
        <f>IF(Table3[[#This Row],[Column11]]="yes","tags included","Auto:")</f>
        <v>Auto:</v>
      </c>
      <c r="Z13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Row],[TagOrderMethod]]="Auto:",IF(U1341&gt;0,U1341,IF(COUNTBLANK(L1341:S1341)=8,"",(IF(Table3[[#This Row],[Column11]]&lt;&gt;"no",Table3[[#This Row],[Size]]*(SUM(Table3[[#This Row],[Date 1]:[Date 8]])),"")))),""))),(Table3[[#This Row],[Bundle]])),"")</f>
        <v/>
      </c>
      <c r="AB1341" s="94" t="str">
        <f t="shared" si="21"/>
        <v/>
      </c>
      <c r="AC1341" s="75"/>
      <c r="AD1341" s="42"/>
      <c r="AE1341" s="43"/>
      <c r="AF1341" s="44"/>
      <c r="AG1341" s="134" t="s">
        <v>21</v>
      </c>
      <c r="AH1341" s="134" t="s">
        <v>21</v>
      </c>
      <c r="AI1341" s="134" t="s">
        <v>21</v>
      </c>
      <c r="AJ1341" s="134" t="s">
        <v>21</v>
      </c>
      <c r="AK1341" s="134" t="s">
        <v>21</v>
      </c>
      <c r="AL1341" s="134" t="s">
        <v>5466</v>
      </c>
      <c r="AM1341" s="134" t="b">
        <f>IF(AND(Table3[[#This Row],[Column68]]=TRUE,COUNTBLANK(Table3[[#This Row],[Date 1]:[Date 8]])=8),TRUE,FALSE)</f>
        <v>0</v>
      </c>
      <c r="AN1341" s="134" t="b">
        <f>COUNTIF(Table3[[#This Row],[512]:[51]],"yes")&gt;0</f>
        <v>0</v>
      </c>
      <c r="AO1341" s="45" t="str">
        <f>IF(Table3[[#This Row],[512]]="yes",Table3[[#This Row],[Column1]],"")</f>
        <v/>
      </c>
      <c r="AP1341" s="45" t="str">
        <f>IF(Table3[[#This Row],[250]]="yes",Table3[[#This Row],[Column1.5]],"")</f>
        <v/>
      </c>
      <c r="AQ1341" s="45" t="str">
        <f>IF(Table3[[#This Row],[288]]="yes",Table3[[#This Row],[Column2]],"")</f>
        <v/>
      </c>
      <c r="AR1341" s="45" t="str">
        <f>IF(Table3[[#This Row],[144]]="yes",Table3[[#This Row],[Column3]],"")</f>
        <v/>
      </c>
      <c r="AS1341" s="45" t="str">
        <f>IF(Table3[[#This Row],[26]]="yes",Table3[[#This Row],[Column4]],"")</f>
        <v/>
      </c>
      <c r="AT1341" s="45" t="str">
        <f>IF(Table3[[#This Row],[51]]="yes",Table3[[#This Row],[Column5]],"")</f>
        <v/>
      </c>
      <c r="AU1341" s="29" t="str">
        <f>IF(COUNTBLANK(Table3[[#This Row],[Date 1]:[Date 8]])=7,IF(Table3[[#This Row],[Column9]]&lt;&gt;"",IF(SUM(L1341:S1341)&lt;&gt;0,Table3[[#This Row],[Column9]],""),""),(SUBSTITUTE(TRIM(SUBSTITUTE(AO1341&amp;","&amp;AP1341&amp;","&amp;AQ1341&amp;","&amp;AR1341&amp;","&amp;AS1341&amp;","&amp;AT1341&amp;",",","," "))," ",", ")))</f>
        <v/>
      </c>
      <c r="AV1341" s="35" t="str">
        <f>IF(COUNTBLANK(L1341:AC1341)&lt;&gt;13,IF(Table3[[#This Row],[Comments]]="Please order in multiples of 20. Minimum order of 100.",IF(COUNTBLANK(Table3[[#This Row],[Date 1]:[Order]])=12,"",1),1),IF(OR(F1341="yes",G1341="yes",H1341="yes",I1341="yes",J1341="yes",K1341="yes"="yes"),1,""))</f>
        <v/>
      </c>
    </row>
    <row r="1342" spans="2:48" ht="36" thickBot="1" x14ac:dyDescent="0.4">
      <c r="B1342" s="164">
        <v>4310</v>
      </c>
      <c r="C1342" s="16" t="s">
        <v>3370</v>
      </c>
      <c r="D1342" s="32" t="s">
        <v>624</v>
      </c>
      <c r="E1342" s="118"/>
      <c r="F1342" s="119" t="s">
        <v>21</v>
      </c>
      <c r="G1342" s="30" t="s">
        <v>21</v>
      </c>
      <c r="H1342" s="30" t="s">
        <v>21</v>
      </c>
      <c r="I1342" s="30" t="s">
        <v>21</v>
      </c>
      <c r="J1342" s="30" t="s">
        <v>21</v>
      </c>
      <c r="K1342" s="30" t="s">
        <v>128</v>
      </c>
      <c r="L1342" s="22"/>
      <c r="M1342" s="20"/>
      <c r="N1342" s="20"/>
      <c r="O1342" s="20"/>
      <c r="P1342" s="20"/>
      <c r="Q1342" s="20"/>
      <c r="R1342" s="20"/>
      <c r="S1342" s="120"/>
      <c r="T1342" s="181" t="str">
        <f>Table3[[#This Row],[Column12]]</f>
        <v>Auto:</v>
      </c>
      <c r="U1342" s="25"/>
      <c r="V1342" s="51" t="str">
        <f>IF(Table3[[#This Row],[TagOrderMethod]]="Ratio:","plants per 1 tag",IF(Table3[[#This Row],[TagOrderMethod]]="tags included","",IF(Table3[[#This Row],[TagOrderMethod]]="Qty:","tags",IF(Table3[[#This Row],[TagOrderMethod]]="Auto:",IF(U1342&lt;&gt;"","tags","")))))</f>
        <v/>
      </c>
      <c r="W1342" s="17">
        <v>50</v>
      </c>
      <c r="X1342" s="17" t="str">
        <f>IF(ISNUMBER(SEARCH("tag",Table3[[#This Row],[Notes]])), "Yes", "No")</f>
        <v>No</v>
      </c>
      <c r="Y1342" s="17" t="str">
        <f>IF(Table3[[#This Row],[Column11]]="yes","tags included","Auto:")</f>
        <v>Auto:</v>
      </c>
      <c r="Z13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Row],[TagOrderMethod]]="Auto:",IF(U1342&gt;0,U1342,IF(COUNTBLANK(L1342:S1342)=8,"",(IF(Table3[[#This Row],[Column11]]&lt;&gt;"no",Table3[[#This Row],[Size]]*(SUM(Table3[[#This Row],[Date 1]:[Date 8]])),"")))),""))),(Table3[[#This Row],[Bundle]])),"")</f>
        <v/>
      </c>
      <c r="AB1342" s="94" t="str">
        <f t="shared" si="21"/>
        <v/>
      </c>
      <c r="AC1342" s="75"/>
      <c r="AD1342" s="42"/>
      <c r="AE1342" s="43"/>
      <c r="AF1342" s="44"/>
      <c r="AG1342" s="134" t="s">
        <v>21</v>
      </c>
      <c r="AH1342" s="134" t="s">
        <v>21</v>
      </c>
      <c r="AI1342" s="134" t="s">
        <v>21</v>
      </c>
      <c r="AJ1342" s="134" t="s">
        <v>21</v>
      </c>
      <c r="AK1342" s="134" t="s">
        <v>21</v>
      </c>
      <c r="AL1342" s="134" t="s">
        <v>5467</v>
      </c>
      <c r="AM1342" s="134" t="b">
        <f>IF(AND(Table3[[#This Row],[Column68]]=TRUE,COUNTBLANK(Table3[[#This Row],[Date 1]:[Date 8]])=8),TRUE,FALSE)</f>
        <v>0</v>
      </c>
      <c r="AN1342" s="134" t="b">
        <f>COUNTIF(Table3[[#This Row],[512]:[51]],"yes")&gt;0</f>
        <v>0</v>
      </c>
      <c r="AO1342" s="45" t="str">
        <f>IF(Table3[[#This Row],[512]]="yes",Table3[[#This Row],[Column1]],"")</f>
        <v/>
      </c>
      <c r="AP1342" s="45" t="str">
        <f>IF(Table3[[#This Row],[250]]="yes",Table3[[#This Row],[Column1.5]],"")</f>
        <v/>
      </c>
      <c r="AQ1342" s="45" t="str">
        <f>IF(Table3[[#This Row],[288]]="yes",Table3[[#This Row],[Column2]],"")</f>
        <v/>
      </c>
      <c r="AR1342" s="45" t="str">
        <f>IF(Table3[[#This Row],[144]]="yes",Table3[[#This Row],[Column3]],"")</f>
        <v/>
      </c>
      <c r="AS1342" s="45" t="str">
        <f>IF(Table3[[#This Row],[26]]="yes",Table3[[#This Row],[Column4]],"")</f>
        <v/>
      </c>
      <c r="AT1342" s="45" t="str">
        <f>IF(Table3[[#This Row],[51]]="yes",Table3[[#This Row],[Column5]],"")</f>
        <v/>
      </c>
      <c r="AU1342" s="29" t="str">
        <f>IF(COUNTBLANK(Table3[[#This Row],[Date 1]:[Date 8]])=7,IF(Table3[[#This Row],[Column9]]&lt;&gt;"",IF(SUM(L1342:S1342)&lt;&gt;0,Table3[[#This Row],[Column9]],""),""),(SUBSTITUTE(TRIM(SUBSTITUTE(AO1342&amp;","&amp;AP1342&amp;","&amp;AQ1342&amp;","&amp;AR1342&amp;","&amp;AS1342&amp;","&amp;AT1342&amp;",",","," "))," ",", ")))</f>
        <v/>
      </c>
      <c r="AV1342" s="35" t="str">
        <f>IF(COUNTBLANK(L1342:AC1342)&lt;&gt;13,IF(Table3[[#This Row],[Comments]]="Please order in multiples of 20. Minimum order of 100.",IF(COUNTBLANK(Table3[[#This Row],[Date 1]:[Order]])=12,"",1),1),IF(OR(F1342="yes",G1342="yes",H1342="yes",I1342="yes",J1342="yes",K1342="yes"="yes"),1,""))</f>
        <v/>
      </c>
    </row>
    <row r="1343" spans="2:48" ht="36" thickBot="1" x14ac:dyDescent="0.4">
      <c r="B1343" s="164">
        <v>4315</v>
      </c>
      <c r="C1343" s="16" t="s">
        <v>3370</v>
      </c>
      <c r="D1343" s="32" t="s">
        <v>1090</v>
      </c>
      <c r="E1343" s="118"/>
      <c r="F1343" s="119" t="s">
        <v>21</v>
      </c>
      <c r="G1343" s="30" t="s">
        <v>21</v>
      </c>
      <c r="H1343" s="30" t="s">
        <v>21</v>
      </c>
      <c r="I1343" s="30" t="s">
        <v>128</v>
      </c>
      <c r="J1343" s="30" t="s">
        <v>21</v>
      </c>
      <c r="K1343" s="30" t="s">
        <v>128</v>
      </c>
      <c r="L1343" s="22"/>
      <c r="M1343" s="20"/>
      <c r="N1343" s="20"/>
      <c r="O1343" s="20"/>
      <c r="P1343" s="20"/>
      <c r="Q1343" s="20"/>
      <c r="R1343" s="20"/>
      <c r="S1343" s="120"/>
      <c r="T1343" s="181" t="str">
        <f>Table3[[#This Row],[Column12]]</f>
        <v>Auto:</v>
      </c>
      <c r="U1343" s="25"/>
      <c r="V1343" s="51" t="str">
        <f>IF(Table3[[#This Row],[TagOrderMethod]]="Ratio:","plants per 1 tag",IF(Table3[[#This Row],[TagOrderMethod]]="tags included","",IF(Table3[[#This Row],[TagOrderMethod]]="Qty:","tags",IF(Table3[[#This Row],[TagOrderMethod]]="Auto:",IF(U1343&lt;&gt;"","tags","")))))</f>
        <v/>
      </c>
      <c r="W1343" s="17">
        <v>50</v>
      </c>
      <c r="X1343" s="17" t="str">
        <f>IF(ISNUMBER(SEARCH("tag",Table3[[#This Row],[Notes]])), "Yes", "No")</f>
        <v>No</v>
      </c>
      <c r="Y1343" s="17" t="str">
        <f>IF(Table3[[#This Row],[Column11]]="yes","tags included","Auto:")</f>
        <v>Auto:</v>
      </c>
      <c r="Z13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Row],[TagOrderMethod]]="Auto:",IF(U1343&gt;0,U1343,IF(COUNTBLANK(L1343:S1343)=8,"",(IF(Table3[[#This Row],[Column11]]&lt;&gt;"no",Table3[[#This Row],[Size]]*(SUM(Table3[[#This Row],[Date 1]:[Date 8]])),"")))),""))),(Table3[[#This Row],[Bundle]])),"")</f>
        <v/>
      </c>
      <c r="AB1343" s="94" t="str">
        <f t="shared" si="21"/>
        <v/>
      </c>
      <c r="AC1343" s="75"/>
      <c r="AD1343" s="42"/>
      <c r="AE1343" s="43"/>
      <c r="AF1343" s="44"/>
      <c r="AG1343" s="134" t="s">
        <v>21</v>
      </c>
      <c r="AH1343" s="134" t="s">
        <v>21</v>
      </c>
      <c r="AI1343" s="134" t="s">
        <v>21</v>
      </c>
      <c r="AJ1343" s="134" t="s">
        <v>5333</v>
      </c>
      <c r="AK1343" s="134" t="s">
        <v>21</v>
      </c>
      <c r="AL1343" s="134" t="s">
        <v>308</v>
      </c>
      <c r="AM1343" s="134" t="b">
        <f>IF(AND(Table3[[#This Row],[Column68]]=TRUE,COUNTBLANK(Table3[[#This Row],[Date 1]:[Date 8]])=8),TRUE,FALSE)</f>
        <v>0</v>
      </c>
      <c r="AN1343" s="134" t="b">
        <f>COUNTIF(Table3[[#This Row],[512]:[51]],"yes")&gt;0</f>
        <v>0</v>
      </c>
      <c r="AO1343" s="45" t="str">
        <f>IF(Table3[[#This Row],[512]]="yes",Table3[[#This Row],[Column1]],"")</f>
        <v/>
      </c>
      <c r="AP1343" s="45" t="str">
        <f>IF(Table3[[#This Row],[250]]="yes",Table3[[#This Row],[Column1.5]],"")</f>
        <v/>
      </c>
      <c r="AQ1343" s="45" t="str">
        <f>IF(Table3[[#This Row],[288]]="yes",Table3[[#This Row],[Column2]],"")</f>
        <v/>
      </c>
      <c r="AR1343" s="45" t="str">
        <f>IF(Table3[[#This Row],[144]]="yes",Table3[[#This Row],[Column3]],"")</f>
        <v/>
      </c>
      <c r="AS1343" s="45" t="str">
        <f>IF(Table3[[#This Row],[26]]="yes",Table3[[#This Row],[Column4]],"")</f>
        <v/>
      </c>
      <c r="AT1343" s="45" t="str">
        <f>IF(Table3[[#This Row],[51]]="yes",Table3[[#This Row],[Column5]],"")</f>
        <v/>
      </c>
      <c r="AU1343" s="29" t="str">
        <f>IF(COUNTBLANK(Table3[[#This Row],[Date 1]:[Date 8]])=7,IF(Table3[[#This Row],[Column9]]&lt;&gt;"",IF(SUM(L1343:S1343)&lt;&gt;0,Table3[[#This Row],[Column9]],""),""),(SUBSTITUTE(TRIM(SUBSTITUTE(AO1343&amp;","&amp;AP1343&amp;","&amp;AQ1343&amp;","&amp;AR1343&amp;","&amp;AS1343&amp;","&amp;AT1343&amp;",",","," "))," ",", ")))</f>
        <v/>
      </c>
      <c r="AV1343" s="35" t="str">
        <f>IF(COUNTBLANK(L1343:AC1343)&lt;&gt;13,IF(Table3[[#This Row],[Comments]]="Please order in multiples of 20. Minimum order of 100.",IF(COUNTBLANK(Table3[[#This Row],[Date 1]:[Order]])=12,"",1),1),IF(OR(F1343="yes",G1343="yes",H1343="yes",I1343="yes",J1343="yes",K1343="yes"="yes"),1,""))</f>
        <v/>
      </c>
    </row>
    <row r="1344" spans="2:48" ht="36" thickBot="1" x14ac:dyDescent="0.4">
      <c r="B1344" s="164">
        <v>4320</v>
      </c>
      <c r="C1344" s="16" t="s">
        <v>3370</v>
      </c>
      <c r="D1344" s="32" t="s">
        <v>625</v>
      </c>
      <c r="E1344" s="118"/>
      <c r="F1344" s="119" t="s">
        <v>21</v>
      </c>
      <c r="G1344" s="30" t="s">
        <v>21</v>
      </c>
      <c r="H1344" s="30" t="s">
        <v>21</v>
      </c>
      <c r="I1344" s="30" t="s">
        <v>128</v>
      </c>
      <c r="J1344" s="30" t="s">
        <v>21</v>
      </c>
      <c r="K1344" s="30" t="s">
        <v>128</v>
      </c>
      <c r="L1344" s="22"/>
      <c r="M1344" s="20"/>
      <c r="N1344" s="20"/>
      <c r="O1344" s="20"/>
      <c r="P1344" s="20"/>
      <c r="Q1344" s="20"/>
      <c r="R1344" s="20"/>
      <c r="S1344" s="120"/>
      <c r="T1344" s="181" t="str">
        <f>Table3[[#This Row],[Column12]]</f>
        <v>Auto:</v>
      </c>
      <c r="U1344" s="25"/>
      <c r="V1344" s="51" t="str">
        <f>IF(Table3[[#This Row],[TagOrderMethod]]="Ratio:","plants per 1 tag",IF(Table3[[#This Row],[TagOrderMethod]]="tags included","",IF(Table3[[#This Row],[TagOrderMethod]]="Qty:","tags",IF(Table3[[#This Row],[TagOrderMethod]]="Auto:",IF(U1344&lt;&gt;"","tags","")))))</f>
        <v/>
      </c>
      <c r="W1344" s="17">
        <v>50</v>
      </c>
      <c r="X1344" s="17" t="str">
        <f>IF(ISNUMBER(SEARCH("tag",Table3[[#This Row],[Notes]])), "Yes", "No")</f>
        <v>No</v>
      </c>
      <c r="Y1344" s="17" t="str">
        <f>IF(Table3[[#This Row],[Column11]]="yes","tags included","Auto:")</f>
        <v>Auto:</v>
      </c>
      <c r="Z13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Row],[TagOrderMethod]]="Auto:",IF(U1344&gt;0,U1344,IF(COUNTBLANK(L1344:S1344)=8,"",(IF(Table3[[#This Row],[Column11]]&lt;&gt;"no",Table3[[#This Row],[Size]]*(SUM(Table3[[#This Row],[Date 1]:[Date 8]])),"")))),""))),(Table3[[#This Row],[Bundle]])),"")</f>
        <v/>
      </c>
      <c r="AB1344" s="94" t="str">
        <f t="shared" si="21"/>
        <v/>
      </c>
      <c r="AC1344" s="75"/>
      <c r="AD1344" s="42"/>
      <c r="AE1344" s="43"/>
      <c r="AF1344" s="44"/>
      <c r="AG1344" s="134" t="s">
        <v>21</v>
      </c>
      <c r="AH1344" s="134" t="s">
        <v>21</v>
      </c>
      <c r="AI1344" s="134" t="s">
        <v>21</v>
      </c>
      <c r="AJ1344" s="134" t="s">
        <v>5334</v>
      </c>
      <c r="AK1344" s="134" t="s">
        <v>21</v>
      </c>
      <c r="AL1344" s="134" t="s">
        <v>307</v>
      </c>
      <c r="AM1344" s="134" t="b">
        <f>IF(AND(Table3[[#This Row],[Column68]]=TRUE,COUNTBLANK(Table3[[#This Row],[Date 1]:[Date 8]])=8),TRUE,FALSE)</f>
        <v>0</v>
      </c>
      <c r="AN1344" s="134" t="b">
        <f>COUNTIF(Table3[[#This Row],[512]:[51]],"yes")&gt;0</f>
        <v>0</v>
      </c>
      <c r="AO1344" s="45" t="str">
        <f>IF(Table3[[#This Row],[512]]="yes",Table3[[#This Row],[Column1]],"")</f>
        <v/>
      </c>
      <c r="AP1344" s="45" t="str">
        <f>IF(Table3[[#This Row],[250]]="yes",Table3[[#This Row],[Column1.5]],"")</f>
        <v/>
      </c>
      <c r="AQ1344" s="45" t="str">
        <f>IF(Table3[[#This Row],[288]]="yes",Table3[[#This Row],[Column2]],"")</f>
        <v/>
      </c>
      <c r="AR1344" s="45" t="str">
        <f>IF(Table3[[#This Row],[144]]="yes",Table3[[#This Row],[Column3]],"")</f>
        <v/>
      </c>
      <c r="AS1344" s="45" t="str">
        <f>IF(Table3[[#This Row],[26]]="yes",Table3[[#This Row],[Column4]],"")</f>
        <v/>
      </c>
      <c r="AT1344" s="45" t="str">
        <f>IF(Table3[[#This Row],[51]]="yes",Table3[[#This Row],[Column5]],"")</f>
        <v/>
      </c>
      <c r="AU1344" s="29" t="str">
        <f>IF(COUNTBLANK(Table3[[#This Row],[Date 1]:[Date 8]])=7,IF(Table3[[#This Row],[Column9]]&lt;&gt;"",IF(SUM(L1344:S1344)&lt;&gt;0,Table3[[#This Row],[Column9]],""),""),(SUBSTITUTE(TRIM(SUBSTITUTE(AO1344&amp;","&amp;AP1344&amp;","&amp;AQ1344&amp;","&amp;AR1344&amp;","&amp;AS1344&amp;","&amp;AT1344&amp;",",","," "))," ",", ")))</f>
        <v/>
      </c>
      <c r="AV1344" s="35" t="str">
        <f>IF(COUNTBLANK(L1344:AC1344)&lt;&gt;13,IF(Table3[[#This Row],[Comments]]="Please order in multiples of 20. Minimum order of 100.",IF(COUNTBLANK(Table3[[#This Row],[Date 1]:[Order]])=12,"",1),1),IF(OR(F1344="yes",G1344="yes",H1344="yes",I1344="yes",J1344="yes",K1344="yes"="yes"),1,""))</f>
        <v/>
      </c>
    </row>
    <row r="1345" spans="2:48" ht="36" thickBot="1" x14ac:dyDescent="0.4">
      <c r="B1345" s="164">
        <v>4325</v>
      </c>
      <c r="C1345" s="16" t="s">
        <v>3370</v>
      </c>
      <c r="D1345" s="32" t="s">
        <v>626</v>
      </c>
      <c r="E1345" s="118"/>
      <c r="F1345" s="119" t="s">
        <v>21</v>
      </c>
      <c r="G1345" s="30" t="s">
        <v>21</v>
      </c>
      <c r="H1345" s="30" t="s">
        <v>21</v>
      </c>
      <c r="I1345" s="30" t="s">
        <v>21</v>
      </c>
      <c r="J1345" s="30" t="s">
        <v>21</v>
      </c>
      <c r="K1345" s="30" t="s">
        <v>128</v>
      </c>
      <c r="L1345" s="22"/>
      <c r="M1345" s="20"/>
      <c r="N1345" s="20"/>
      <c r="O1345" s="20"/>
      <c r="P1345" s="20"/>
      <c r="Q1345" s="20"/>
      <c r="R1345" s="20"/>
      <c r="S1345" s="120"/>
      <c r="T1345" s="181" t="str">
        <f>Table3[[#This Row],[Column12]]</f>
        <v>Auto:</v>
      </c>
      <c r="U1345" s="25"/>
      <c r="V1345" s="51" t="str">
        <f>IF(Table3[[#This Row],[TagOrderMethod]]="Ratio:","plants per 1 tag",IF(Table3[[#This Row],[TagOrderMethod]]="tags included","",IF(Table3[[#This Row],[TagOrderMethod]]="Qty:","tags",IF(Table3[[#This Row],[TagOrderMethod]]="Auto:",IF(U1345&lt;&gt;"","tags","")))))</f>
        <v/>
      </c>
      <c r="W1345" s="17">
        <v>50</v>
      </c>
      <c r="X1345" s="17" t="str">
        <f>IF(ISNUMBER(SEARCH("tag",Table3[[#This Row],[Notes]])), "Yes", "No")</f>
        <v>No</v>
      </c>
      <c r="Y1345" s="17" t="str">
        <f>IF(Table3[[#This Row],[Column11]]="yes","tags included","Auto:")</f>
        <v>Auto:</v>
      </c>
      <c r="Z13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Row],[TagOrderMethod]]="Auto:",IF(U1345&gt;0,U1345,IF(COUNTBLANK(L1345:S1345)=8,"",(IF(Table3[[#This Row],[Column11]]&lt;&gt;"no",Table3[[#This Row],[Size]]*(SUM(Table3[[#This Row],[Date 1]:[Date 8]])),"")))),""))),(Table3[[#This Row],[Bundle]])),"")</f>
        <v/>
      </c>
      <c r="AB1345" s="94" t="str">
        <f t="shared" si="21"/>
        <v/>
      </c>
      <c r="AC1345" s="75"/>
      <c r="AD1345" s="42"/>
      <c r="AE1345" s="43"/>
      <c r="AF1345" s="44"/>
      <c r="AG1345" s="134" t="s">
        <v>21</v>
      </c>
      <c r="AH1345" s="134" t="s">
        <v>21</v>
      </c>
      <c r="AI1345" s="134" t="s">
        <v>21</v>
      </c>
      <c r="AJ1345" s="134" t="s">
        <v>21</v>
      </c>
      <c r="AK1345" s="134" t="s">
        <v>21</v>
      </c>
      <c r="AL1345" s="134" t="s">
        <v>306</v>
      </c>
      <c r="AM1345" s="134" t="b">
        <f>IF(AND(Table3[[#This Row],[Column68]]=TRUE,COUNTBLANK(Table3[[#This Row],[Date 1]:[Date 8]])=8),TRUE,FALSE)</f>
        <v>0</v>
      </c>
      <c r="AN1345" s="134" t="b">
        <f>COUNTIF(Table3[[#This Row],[512]:[51]],"yes")&gt;0</f>
        <v>0</v>
      </c>
      <c r="AO1345" s="45" t="str">
        <f>IF(Table3[[#This Row],[512]]="yes",Table3[[#This Row],[Column1]],"")</f>
        <v/>
      </c>
      <c r="AP1345" s="45" t="str">
        <f>IF(Table3[[#This Row],[250]]="yes",Table3[[#This Row],[Column1.5]],"")</f>
        <v/>
      </c>
      <c r="AQ1345" s="45" t="str">
        <f>IF(Table3[[#This Row],[288]]="yes",Table3[[#This Row],[Column2]],"")</f>
        <v/>
      </c>
      <c r="AR1345" s="45" t="str">
        <f>IF(Table3[[#This Row],[144]]="yes",Table3[[#This Row],[Column3]],"")</f>
        <v/>
      </c>
      <c r="AS1345" s="45" t="str">
        <f>IF(Table3[[#This Row],[26]]="yes",Table3[[#This Row],[Column4]],"")</f>
        <v/>
      </c>
      <c r="AT1345" s="45" t="str">
        <f>IF(Table3[[#This Row],[51]]="yes",Table3[[#This Row],[Column5]],"")</f>
        <v/>
      </c>
      <c r="AU1345" s="29" t="str">
        <f>IF(COUNTBLANK(Table3[[#This Row],[Date 1]:[Date 8]])=7,IF(Table3[[#This Row],[Column9]]&lt;&gt;"",IF(SUM(L1345:S1345)&lt;&gt;0,Table3[[#This Row],[Column9]],""),""),(SUBSTITUTE(TRIM(SUBSTITUTE(AO1345&amp;","&amp;AP1345&amp;","&amp;AQ1345&amp;","&amp;AR1345&amp;","&amp;AS1345&amp;","&amp;AT1345&amp;",",","," "))," ",", ")))</f>
        <v/>
      </c>
      <c r="AV1345" s="35" t="str">
        <f>IF(COUNTBLANK(L1345:AC1345)&lt;&gt;13,IF(Table3[[#This Row],[Comments]]="Please order in multiples of 20. Minimum order of 100.",IF(COUNTBLANK(Table3[[#This Row],[Date 1]:[Order]])=12,"",1),1),IF(OR(F1345="yes",G1345="yes",H1345="yes",I1345="yes",J1345="yes",K1345="yes"="yes"),1,""))</f>
        <v/>
      </c>
    </row>
    <row r="1346" spans="2:48" ht="36" thickBot="1" x14ac:dyDescent="0.4">
      <c r="B1346" s="164">
        <v>4330</v>
      </c>
      <c r="C1346" s="16" t="s">
        <v>3370</v>
      </c>
      <c r="D1346" s="32" t="s">
        <v>1413</v>
      </c>
      <c r="E1346" s="118"/>
      <c r="F1346" s="119" t="s">
        <v>21</v>
      </c>
      <c r="G1346" s="30" t="s">
        <v>21</v>
      </c>
      <c r="H1346" s="30" t="s">
        <v>21</v>
      </c>
      <c r="I1346" s="30" t="s">
        <v>128</v>
      </c>
      <c r="J1346" s="30" t="s">
        <v>21</v>
      </c>
      <c r="K1346" s="30" t="s">
        <v>128</v>
      </c>
      <c r="L1346" s="22"/>
      <c r="M1346" s="20"/>
      <c r="N1346" s="20"/>
      <c r="O1346" s="20"/>
      <c r="P1346" s="20"/>
      <c r="Q1346" s="20"/>
      <c r="R1346" s="20"/>
      <c r="S1346" s="120"/>
      <c r="T1346" s="181" t="str">
        <f>Table3[[#This Row],[Column12]]</f>
        <v>Auto:</v>
      </c>
      <c r="U1346" s="25"/>
      <c r="V1346" s="51" t="str">
        <f>IF(Table3[[#This Row],[TagOrderMethod]]="Ratio:","plants per 1 tag",IF(Table3[[#This Row],[TagOrderMethod]]="tags included","",IF(Table3[[#This Row],[TagOrderMethod]]="Qty:","tags",IF(Table3[[#This Row],[TagOrderMethod]]="Auto:",IF(U1346&lt;&gt;"","tags","")))))</f>
        <v/>
      </c>
      <c r="W1346" s="17">
        <v>50</v>
      </c>
      <c r="X1346" s="17" t="str">
        <f>IF(ISNUMBER(SEARCH("tag",Table3[[#This Row],[Notes]])), "Yes", "No")</f>
        <v>No</v>
      </c>
      <c r="Y1346" s="17" t="str">
        <f>IF(Table3[[#This Row],[Column11]]="yes","tags included","Auto:")</f>
        <v>Auto:</v>
      </c>
      <c r="Z13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Row],[TagOrderMethod]]="Auto:",IF(U1346&gt;0,U1346,IF(COUNTBLANK(L1346:S1346)=8,"",(IF(Table3[[#This Row],[Column11]]&lt;&gt;"no",Table3[[#This Row],[Size]]*(SUM(Table3[[#This Row],[Date 1]:[Date 8]])),"")))),""))),(Table3[[#This Row],[Bundle]])),"")</f>
        <v/>
      </c>
      <c r="AB1346" s="94" t="str">
        <f t="shared" si="21"/>
        <v/>
      </c>
      <c r="AC1346" s="75"/>
      <c r="AD1346" s="42"/>
      <c r="AE1346" s="43"/>
      <c r="AF1346" s="44"/>
      <c r="AG1346" s="134" t="s">
        <v>21</v>
      </c>
      <c r="AH1346" s="134" t="s">
        <v>21</v>
      </c>
      <c r="AI1346" s="134" t="s">
        <v>21</v>
      </c>
      <c r="AJ1346" s="134" t="s">
        <v>5335</v>
      </c>
      <c r="AK1346" s="134" t="s">
        <v>21</v>
      </c>
      <c r="AL1346" s="134" t="s">
        <v>305</v>
      </c>
      <c r="AM1346" s="134" t="b">
        <f>IF(AND(Table3[[#This Row],[Column68]]=TRUE,COUNTBLANK(Table3[[#This Row],[Date 1]:[Date 8]])=8),TRUE,FALSE)</f>
        <v>0</v>
      </c>
      <c r="AN1346" s="134" t="b">
        <f>COUNTIF(Table3[[#This Row],[512]:[51]],"yes")&gt;0</f>
        <v>0</v>
      </c>
      <c r="AO1346" s="45" t="str">
        <f>IF(Table3[[#This Row],[512]]="yes",Table3[[#This Row],[Column1]],"")</f>
        <v/>
      </c>
      <c r="AP1346" s="45" t="str">
        <f>IF(Table3[[#This Row],[250]]="yes",Table3[[#This Row],[Column1.5]],"")</f>
        <v/>
      </c>
      <c r="AQ1346" s="45" t="str">
        <f>IF(Table3[[#This Row],[288]]="yes",Table3[[#This Row],[Column2]],"")</f>
        <v/>
      </c>
      <c r="AR1346" s="45" t="str">
        <f>IF(Table3[[#This Row],[144]]="yes",Table3[[#This Row],[Column3]],"")</f>
        <v/>
      </c>
      <c r="AS1346" s="45" t="str">
        <f>IF(Table3[[#This Row],[26]]="yes",Table3[[#This Row],[Column4]],"")</f>
        <v/>
      </c>
      <c r="AT1346" s="45" t="str">
        <f>IF(Table3[[#This Row],[51]]="yes",Table3[[#This Row],[Column5]],"")</f>
        <v/>
      </c>
      <c r="AU1346" s="29" t="str">
        <f>IF(COUNTBLANK(Table3[[#This Row],[Date 1]:[Date 8]])=7,IF(Table3[[#This Row],[Column9]]&lt;&gt;"",IF(SUM(L1346:S1346)&lt;&gt;0,Table3[[#This Row],[Column9]],""),""),(SUBSTITUTE(TRIM(SUBSTITUTE(AO1346&amp;","&amp;AP1346&amp;","&amp;AQ1346&amp;","&amp;AR1346&amp;","&amp;AS1346&amp;","&amp;AT1346&amp;",",","," "))," ",", ")))</f>
        <v/>
      </c>
      <c r="AV1346" s="35" t="str">
        <f>IF(COUNTBLANK(L1346:AC1346)&lt;&gt;13,IF(Table3[[#This Row],[Comments]]="Please order in multiples of 20. Minimum order of 100.",IF(COUNTBLANK(Table3[[#This Row],[Date 1]:[Order]])=12,"",1),1),IF(OR(F1346="yes",G1346="yes",H1346="yes",I1346="yes",J1346="yes",K1346="yes"="yes"),1,""))</f>
        <v/>
      </c>
    </row>
    <row r="1347" spans="2:48" ht="36" thickBot="1" x14ac:dyDescent="0.4">
      <c r="B1347" s="164">
        <v>4335</v>
      </c>
      <c r="C1347" s="16" t="s">
        <v>3370</v>
      </c>
      <c r="D1347" s="32" t="s">
        <v>627</v>
      </c>
      <c r="E1347" s="118"/>
      <c r="F1347" s="119" t="s">
        <v>21</v>
      </c>
      <c r="G1347" s="30" t="s">
        <v>21</v>
      </c>
      <c r="H1347" s="30" t="s">
        <v>21</v>
      </c>
      <c r="I1347" s="30" t="s">
        <v>21</v>
      </c>
      <c r="J1347" s="30" t="s">
        <v>21</v>
      </c>
      <c r="K1347" s="30" t="s">
        <v>128</v>
      </c>
      <c r="L1347" s="22"/>
      <c r="M1347" s="20"/>
      <c r="N1347" s="20"/>
      <c r="O1347" s="20"/>
      <c r="P1347" s="20"/>
      <c r="Q1347" s="20"/>
      <c r="R1347" s="20"/>
      <c r="S1347" s="120"/>
      <c r="T1347" s="181" t="str">
        <f>Table3[[#This Row],[Column12]]</f>
        <v>Auto:</v>
      </c>
      <c r="U1347" s="25"/>
      <c r="V1347" s="51" t="str">
        <f>IF(Table3[[#This Row],[TagOrderMethod]]="Ratio:","plants per 1 tag",IF(Table3[[#This Row],[TagOrderMethod]]="tags included","",IF(Table3[[#This Row],[TagOrderMethod]]="Qty:","tags",IF(Table3[[#This Row],[TagOrderMethod]]="Auto:",IF(U1347&lt;&gt;"","tags","")))))</f>
        <v/>
      </c>
      <c r="W1347" s="17">
        <v>50</v>
      </c>
      <c r="X1347" s="17" t="str">
        <f>IF(ISNUMBER(SEARCH("tag",Table3[[#This Row],[Notes]])), "Yes", "No")</f>
        <v>No</v>
      </c>
      <c r="Y1347" s="17" t="str">
        <f>IF(Table3[[#This Row],[Column11]]="yes","tags included","Auto:")</f>
        <v>Auto:</v>
      </c>
      <c r="Z13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Row],[TagOrderMethod]]="Auto:",IF(U1347&gt;0,U1347,IF(COUNTBLANK(L1347:S1347)=8,"",(IF(Table3[[#This Row],[Column11]]&lt;&gt;"no",Table3[[#This Row],[Size]]*(SUM(Table3[[#This Row],[Date 1]:[Date 8]])),"")))),""))),(Table3[[#This Row],[Bundle]])),"")</f>
        <v/>
      </c>
      <c r="AB1347" s="94" t="str">
        <f t="shared" ref="AB1347:AB1410" si="22">IF(SUM(L1347:S1347)&gt;0,SUM(L1347:S1347) &amp;" units","")</f>
        <v/>
      </c>
      <c r="AC1347" s="75"/>
      <c r="AD1347" s="42"/>
      <c r="AE1347" s="43"/>
      <c r="AF1347" s="44"/>
      <c r="AG1347" s="134" t="s">
        <v>21</v>
      </c>
      <c r="AH1347" s="134" t="s">
        <v>21</v>
      </c>
      <c r="AI1347" s="134" t="s">
        <v>21</v>
      </c>
      <c r="AJ1347" s="134" t="s">
        <v>21</v>
      </c>
      <c r="AK1347" s="134" t="s">
        <v>21</v>
      </c>
      <c r="AL1347" s="134" t="s">
        <v>304</v>
      </c>
      <c r="AM1347" s="134" t="b">
        <f>IF(AND(Table3[[#This Row],[Column68]]=TRUE,COUNTBLANK(Table3[[#This Row],[Date 1]:[Date 8]])=8),TRUE,FALSE)</f>
        <v>0</v>
      </c>
      <c r="AN1347" s="134" t="b">
        <f>COUNTIF(Table3[[#This Row],[512]:[51]],"yes")&gt;0</f>
        <v>0</v>
      </c>
      <c r="AO1347" s="45" t="str">
        <f>IF(Table3[[#This Row],[512]]="yes",Table3[[#This Row],[Column1]],"")</f>
        <v/>
      </c>
      <c r="AP1347" s="45" t="str">
        <f>IF(Table3[[#This Row],[250]]="yes",Table3[[#This Row],[Column1.5]],"")</f>
        <v/>
      </c>
      <c r="AQ1347" s="45" t="str">
        <f>IF(Table3[[#This Row],[288]]="yes",Table3[[#This Row],[Column2]],"")</f>
        <v/>
      </c>
      <c r="AR1347" s="45" t="str">
        <f>IF(Table3[[#This Row],[144]]="yes",Table3[[#This Row],[Column3]],"")</f>
        <v/>
      </c>
      <c r="AS1347" s="45" t="str">
        <f>IF(Table3[[#This Row],[26]]="yes",Table3[[#This Row],[Column4]],"")</f>
        <v/>
      </c>
      <c r="AT1347" s="45" t="str">
        <f>IF(Table3[[#This Row],[51]]="yes",Table3[[#This Row],[Column5]],"")</f>
        <v/>
      </c>
      <c r="AU1347" s="29" t="str">
        <f>IF(COUNTBLANK(Table3[[#This Row],[Date 1]:[Date 8]])=7,IF(Table3[[#This Row],[Column9]]&lt;&gt;"",IF(SUM(L1347:S1347)&lt;&gt;0,Table3[[#This Row],[Column9]],""),""),(SUBSTITUTE(TRIM(SUBSTITUTE(AO1347&amp;","&amp;AP1347&amp;","&amp;AQ1347&amp;","&amp;AR1347&amp;","&amp;AS1347&amp;","&amp;AT1347&amp;",",","," "))," ",", ")))</f>
        <v/>
      </c>
      <c r="AV1347" s="35" t="str">
        <f>IF(COUNTBLANK(L1347:AC1347)&lt;&gt;13,IF(Table3[[#This Row],[Comments]]="Please order in multiples of 20. Minimum order of 100.",IF(COUNTBLANK(Table3[[#This Row],[Date 1]:[Order]])=12,"",1),1),IF(OR(F1347="yes",G1347="yes",H1347="yes",I1347="yes",J1347="yes",K1347="yes"="yes"),1,""))</f>
        <v/>
      </c>
    </row>
    <row r="1348" spans="2:48" ht="36" thickBot="1" x14ac:dyDescent="0.4">
      <c r="B1348" s="164">
        <v>4340</v>
      </c>
      <c r="C1348" s="16" t="s">
        <v>3370</v>
      </c>
      <c r="D1348" s="32" t="s">
        <v>1700</v>
      </c>
      <c r="E1348" s="118"/>
      <c r="F1348" s="119" t="s">
        <v>21</v>
      </c>
      <c r="G1348" s="30" t="s">
        <v>21</v>
      </c>
      <c r="H1348" s="30" t="s">
        <v>21</v>
      </c>
      <c r="I1348" s="30" t="s">
        <v>21</v>
      </c>
      <c r="J1348" s="30" t="s">
        <v>21</v>
      </c>
      <c r="K1348" s="30" t="s">
        <v>128</v>
      </c>
      <c r="L1348" s="22"/>
      <c r="M1348" s="20"/>
      <c r="N1348" s="20"/>
      <c r="O1348" s="20"/>
      <c r="P1348" s="20"/>
      <c r="Q1348" s="20"/>
      <c r="R1348" s="20"/>
      <c r="S1348" s="120"/>
      <c r="T1348" s="181" t="str">
        <f>Table3[[#This Row],[Column12]]</f>
        <v>Auto:</v>
      </c>
      <c r="U1348" s="25"/>
      <c r="V1348" s="51" t="str">
        <f>IF(Table3[[#This Row],[TagOrderMethod]]="Ratio:","plants per 1 tag",IF(Table3[[#This Row],[TagOrderMethod]]="tags included","",IF(Table3[[#This Row],[TagOrderMethod]]="Qty:","tags",IF(Table3[[#This Row],[TagOrderMethod]]="Auto:",IF(U1348&lt;&gt;"","tags","")))))</f>
        <v/>
      </c>
      <c r="W1348" s="17">
        <v>50</v>
      </c>
      <c r="X1348" s="17" t="str">
        <f>IF(ISNUMBER(SEARCH("tag",Table3[[#This Row],[Notes]])), "Yes", "No")</f>
        <v>No</v>
      </c>
      <c r="Y1348" s="17" t="str">
        <f>IF(Table3[[#This Row],[Column11]]="yes","tags included","Auto:")</f>
        <v>Auto:</v>
      </c>
      <c r="Z13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Row],[TagOrderMethod]]="Auto:",IF(U1348&gt;0,U1348,IF(COUNTBLANK(L1348:S1348)=8,"",(IF(Table3[[#This Row],[Column11]]&lt;&gt;"no",Table3[[#This Row],[Size]]*(SUM(Table3[[#This Row],[Date 1]:[Date 8]])),"")))),""))),(Table3[[#This Row],[Bundle]])),"")</f>
        <v/>
      </c>
      <c r="AB1348" s="94" t="str">
        <f t="shared" si="22"/>
        <v/>
      </c>
      <c r="AC1348" s="75"/>
      <c r="AD1348" s="42"/>
      <c r="AE1348" s="43"/>
      <c r="AF1348" s="44"/>
      <c r="AG1348" s="134" t="s">
        <v>21</v>
      </c>
      <c r="AH1348" s="134" t="s">
        <v>21</v>
      </c>
      <c r="AI1348" s="134" t="s">
        <v>21</v>
      </c>
      <c r="AJ1348" s="134" t="s">
        <v>21</v>
      </c>
      <c r="AK1348" s="134" t="s">
        <v>21</v>
      </c>
      <c r="AL1348" s="134" t="s">
        <v>5468</v>
      </c>
      <c r="AM1348" s="134" t="b">
        <f>IF(AND(Table3[[#This Row],[Column68]]=TRUE,COUNTBLANK(Table3[[#This Row],[Date 1]:[Date 8]])=8),TRUE,FALSE)</f>
        <v>0</v>
      </c>
      <c r="AN1348" s="134" t="b">
        <f>COUNTIF(Table3[[#This Row],[512]:[51]],"yes")&gt;0</f>
        <v>0</v>
      </c>
      <c r="AO1348" s="45" t="str">
        <f>IF(Table3[[#This Row],[512]]="yes",Table3[[#This Row],[Column1]],"")</f>
        <v/>
      </c>
      <c r="AP1348" s="45" t="str">
        <f>IF(Table3[[#This Row],[250]]="yes",Table3[[#This Row],[Column1.5]],"")</f>
        <v/>
      </c>
      <c r="AQ1348" s="45" t="str">
        <f>IF(Table3[[#This Row],[288]]="yes",Table3[[#This Row],[Column2]],"")</f>
        <v/>
      </c>
      <c r="AR1348" s="45" t="str">
        <f>IF(Table3[[#This Row],[144]]="yes",Table3[[#This Row],[Column3]],"")</f>
        <v/>
      </c>
      <c r="AS1348" s="45" t="str">
        <f>IF(Table3[[#This Row],[26]]="yes",Table3[[#This Row],[Column4]],"")</f>
        <v/>
      </c>
      <c r="AT1348" s="45" t="str">
        <f>IF(Table3[[#This Row],[51]]="yes",Table3[[#This Row],[Column5]],"")</f>
        <v/>
      </c>
      <c r="AU1348" s="29" t="str">
        <f>IF(COUNTBLANK(Table3[[#This Row],[Date 1]:[Date 8]])=7,IF(Table3[[#This Row],[Column9]]&lt;&gt;"",IF(SUM(L1348:S1348)&lt;&gt;0,Table3[[#This Row],[Column9]],""),""),(SUBSTITUTE(TRIM(SUBSTITUTE(AO1348&amp;","&amp;AP1348&amp;","&amp;AQ1348&amp;","&amp;AR1348&amp;","&amp;AS1348&amp;","&amp;AT1348&amp;",",","," "))," ",", ")))</f>
        <v/>
      </c>
      <c r="AV1348" s="35" t="str">
        <f>IF(COUNTBLANK(L1348:AC1348)&lt;&gt;13,IF(Table3[[#This Row],[Comments]]="Please order in multiples of 20. Minimum order of 100.",IF(COUNTBLANK(Table3[[#This Row],[Date 1]:[Order]])=12,"",1),1),IF(OR(F1348="yes",G1348="yes",H1348="yes",I1348="yes",J1348="yes",K1348="yes"="yes"),1,""))</f>
        <v/>
      </c>
    </row>
    <row r="1349" spans="2:48" ht="36" thickBot="1" x14ac:dyDescent="0.4">
      <c r="B1349" s="164">
        <v>4345</v>
      </c>
      <c r="C1349" s="16" t="s">
        <v>3370</v>
      </c>
      <c r="D1349" s="32" t="s">
        <v>1414</v>
      </c>
      <c r="E1349" s="118"/>
      <c r="F1349" s="119" t="s">
        <v>21</v>
      </c>
      <c r="G1349" s="30" t="s">
        <v>21</v>
      </c>
      <c r="H1349" s="30" t="s">
        <v>21</v>
      </c>
      <c r="I1349" s="30" t="s">
        <v>21</v>
      </c>
      <c r="J1349" s="30" t="s">
        <v>21</v>
      </c>
      <c r="K1349" s="30" t="s">
        <v>128</v>
      </c>
      <c r="L1349" s="22"/>
      <c r="M1349" s="20"/>
      <c r="N1349" s="20"/>
      <c r="O1349" s="20"/>
      <c r="P1349" s="20"/>
      <c r="Q1349" s="20"/>
      <c r="R1349" s="20"/>
      <c r="S1349" s="120"/>
      <c r="T1349" s="181" t="str">
        <f>Table3[[#This Row],[Column12]]</f>
        <v>Auto:</v>
      </c>
      <c r="U1349" s="25"/>
      <c r="V1349" s="51" t="str">
        <f>IF(Table3[[#This Row],[TagOrderMethod]]="Ratio:","plants per 1 tag",IF(Table3[[#This Row],[TagOrderMethod]]="tags included","",IF(Table3[[#This Row],[TagOrderMethod]]="Qty:","tags",IF(Table3[[#This Row],[TagOrderMethod]]="Auto:",IF(U1349&lt;&gt;"","tags","")))))</f>
        <v/>
      </c>
      <c r="W1349" s="17">
        <v>50</v>
      </c>
      <c r="X1349" s="17" t="str">
        <f>IF(ISNUMBER(SEARCH("tag",Table3[[#This Row],[Notes]])), "Yes", "No")</f>
        <v>No</v>
      </c>
      <c r="Y1349" s="17" t="str">
        <f>IF(Table3[[#This Row],[Column11]]="yes","tags included","Auto:")</f>
        <v>Auto:</v>
      </c>
      <c r="Z13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Row],[TagOrderMethod]]="Auto:",IF(U1349&gt;0,U1349,IF(COUNTBLANK(L1349:S1349)=8,"",(IF(Table3[[#This Row],[Column11]]&lt;&gt;"no",Table3[[#This Row],[Size]]*(SUM(Table3[[#This Row],[Date 1]:[Date 8]])),"")))),""))),(Table3[[#This Row],[Bundle]])),"")</f>
        <v/>
      </c>
      <c r="AB1349" s="94" t="str">
        <f t="shared" si="22"/>
        <v/>
      </c>
      <c r="AC1349" s="75"/>
      <c r="AD1349" s="42"/>
      <c r="AE1349" s="43"/>
      <c r="AF1349" s="44"/>
      <c r="AG1349" s="134" t="s">
        <v>21</v>
      </c>
      <c r="AH1349" s="134" t="s">
        <v>21</v>
      </c>
      <c r="AI1349" s="134" t="s">
        <v>21</v>
      </c>
      <c r="AJ1349" s="134" t="s">
        <v>21</v>
      </c>
      <c r="AK1349" s="134" t="s">
        <v>21</v>
      </c>
      <c r="AL1349" s="134" t="s">
        <v>5469</v>
      </c>
      <c r="AM1349" s="134" t="b">
        <f>IF(AND(Table3[[#This Row],[Column68]]=TRUE,COUNTBLANK(Table3[[#This Row],[Date 1]:[Date 8]])=8),TRUE,FALSE)</f>
        <v>0</v>
      </c>
      <c r="AN1349" s="134" t="b">
        <f>COUNTIF(Table3[[#This Row],[512]:[51]],"yes")&gt;0</f>
        <v>0</v>
      </c>
      <c r="AO1349" s="45" t="str">
        <f>IF(Table3[[#This Row],[512]]="yes",Table3[[#This Row],[Column1]],"")</f>
        <v/>
      </c>
      <c r="AP1349" s="45" t="str">
        <f>IF(Table3[[#This Row],[250]]="yes",Table3[[#This Row],[Column1.5]],"")</f>
        <v/>
      </c>
      <c r="AQ1349" s="45" t="str">
        <f>IF(Table3[[#This Row],[288]]="yes",Table3[[#This Row],[Column2]],"")</f>
        <v/>
      </c>
      <c r="AR1349" s="45" t="str">
        <f>IF(Table3[[#This Row],[144]]="yes",Table3[[#This Row],[Column3]],"")</f>
        <v/>
      </c>
      <c r="AS1349" s="45" t="str">
        <f>IF(Table3[[#This Row],[26]]="yes",Table3[[#This Row],[Column4]],"")</f>
        <v/>
      </c>
      <c r="AT1349" s="45" t="str">
        <f>IF(Table3[[#This Row],[51]]="yes",Table3[[#This Row],[Column5]],"")</f>
        <v/>
      </c>
      <c r="AU1349" s="29" t="str">
        <f>IF(COUNTBLANK(Table3[[#This Row],[Date 1]:[Date 8]])=7,IF(Table3[[#This Row],[Column9]]&lt;&gt;"",IF(SUM(L1349:S1349)&lt;&gt;0,Table3[[#This Row],[Column9]],""),""),(SUBSTITUTE(TRIM(SUBSTITUTE(AO1349&amp;","&amp;AP1349&amp;","&amp;AQ1349&amp;","&amp;AR1349&amp;","&amp;AS1349&amp;","&amp;AT1349&amp;",",","," "))," ",", ")))</f>
        <v/>
      </c>
      <c r="AV1349" s="35" t="str">
        <f>IF(COUNTBLANK(L1349:AC1349)&lt;&gt;13,IF(Table3[[#This Row],[Comments]]="Please order in multiples of 20. Minimum order of 100.",IF(COUNTBLANK(Table3[[#This Row],[Date 1]:[Order]])=12,"",1),1),IF(OR(F1349="yes",G1349="yes",H1349="yes",I1349="yes",J1349="yes",K1349="yes"="yes"),1,""))</f>
        <v/>
      </c>
    </row>
    <row r="1350" spans="2:48" ht="36" thickBot="1" x14ac:dyDescent="0.4">
      <c r="B1350" s="164">
        <v>4350</v>
      </c>
      <c r="C1350" s="16" t="s">
        <v>3370</v>
      </c>
      <c r="D1350" s="32" t="s">
        <v>3497</v>
      </c>
      <c r="E1350" s="118"/>
      <c r="F1350" s="119" t="s">
        <v>21</v>
      </c>
      <c r="G1350" s="30" t="s">
        <v>21</v>
      </c>
      <c r="H1350" s="30" t="s">
        <v>21</v>
      </c>
      <c r="I1350" s="30" t="s">
        <v>21</v>
      </c>
      <c r="J1350" s="30" t="s">
        <v>21</v>
      </c>
      <c r="K1350" s="30" t="s">
        <v>128</v>
      </c>
      <c r="L1350" s="22"/>
      <c r="M1350" s="20"/>
      <c r="N1350" s="20"/>
      <c r="O1350" s="20"/>
      <c r="P1350" s="20"/>
      <c r="Q1350" s="20"/>
      <c r="R1350" s="20"/>
      <c r="S1350" s="120"/>
      <c r="T1350" s="181" t="str">
        <f>Table3[[#This Row],[Column12]]</f>
        <v>Auto:</v>
      </c>
      <c r="U1350" s="25"/>
      <c r="V1350" s="51" t="str">
        <f>IF(Table3[[#This Row],[TagOrderMethod]]="Ratio:","plants per 1 tag",IF(Table3[[#This Row],[TagOrderMethod]]="tags included","",IF(Table3[[#This Row],[TagOrderMethod]]="Qty:","tags",IF(Table3[[#This Row],[TagOrderMethod]]="Auto:",IF(U1350&lt;&gt;"","tags","")))))</f>
        <v/>
      </c>
      <c r="W1350" s="17">
        <v>50</v>
      </c>
      <c r="X1350" s="17" t="str">
        <f>IF(ISNUMBER(SEARCH("tag",Table3[[#This Row],[Notes]])), "Yes", "No")</f>
        <v>No</v>
      </c>
      <c r="Y1350" s="17" t="str">
        <f>IF(Table3[[#This Row],[Column11]]="yes","tags included","Auto:")</f>
        <v>Auto:</v>
      </c>
      <c r="Z13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Row],[TagOrderMethod]]="Auto:",IF(U1350&gt;0,U1350,IF(COUNTBLANK(L1350:S1350)=8,"",(IF(Table3[[#This Row],[Column11]]&lt;&gt;"no",Table3[[#This Row],[Size]]*(SUM(Table3[[#This Row],[Date 1]:[Date 8]])),"")))),""))),(Table3[[#This Row],[Bundle]])),"")</f>
        <v/>
      </c>
      <c r="AB1350" s="94" t="str">
        <f t="shared" si="22"/>
        <v/>
      </c>
      <c r="AC1350" s="75"/>
      <c r="AD1350" s="42"/>
      <c r="AE1350" s="43"/>
      <c r="AF1350" s="44"/>
      <c r="AG1350" s="134" t="s">
        <v>21</v>
      </c>
      <c r="AH1350" s="134" t="s">
        <v>21</v>
      </c>
      <c r="AI1350" s="134" t="s">
        <v>21</v>
      </c>
      <c r="AJ1350" s="134" t="s">
        <v>21</v>
      </c>
      <c r="AK1350" s="134" t="s">
        <v>21</v>
      </c>
      <c r="AL1350" s="134" t="s">
        <v>5470</v>
      </c>
      <c r="AM1350" s="134" t="b">
        <f>IF(AND(Table3[[#This Row],[Column68]]=TRUE,COUNTBLANK(Table3[[#This Row],[Date 1]:[Date 8]])=8),TRUE,FALSE)</f>
        <v>0</v>
      </c>
      <c r="AN1350" s="134" t="b">
        <f>COUNTIF(Table3[[#This Row],[512]:[51]],"yes")&gt;0</f>
        <v>0</v>
      </c>
      <c r="AO1350" s="45" t="str">
        <f>IF(Table3[[#This Row],[512]]="yes",Table3[[#This Row],[Column1]],"")</f>
        <v/>
      </c>
      <c r="AP1350" s="45" t="str">
        <f>IF(Table3[[#This Row],[250]]="yes",Table3[[#This Row],[Column1.5]],"")</f>
        <v/>
      </c>
      <c r="AQ1350" s="45" t="str">
        <f>IF(Table3[[#This Row],[288]]="yes",Table3[[#This Row],[Column2]],"")</f>
        <v/>
      </c>
      <c r="AR1350" s="45" t="str">
        <f>IF(Table3[[#This Row],[144]]="yes",Table3[[#This Row],[Column3]],"")</f>
        <v/>
      </c>
      <c r="AS1350" s="45" t="str">
        <f>IF(Table3[[#This Row],[26]]="yes",Table3[[#This Row],[Column4]],"")</f>
        <v/>
      </c>
      <c r="AT1350" s="45" t="str">
        <f>IF(Table3[[#This Row],[51]]="yes",Table3[[#This Row],[Column5]],"")</f>
        <v/>
      </c>
      <c r="AU1350" s="29" t="str">
        <f>IF(COUNTBLANK(Table3[[#This Row],[Date 1]:[Date 8]])=7,IF(Table3[[#This Row],[Column9]]&lt;&gt;"",IF(SUM(L1350:S1350)&lt;&gt;0,Table3[[#This Row],[Column9]],""),""),(SUBSTITUTE(TRIM(SUBSTITUTE(AO1350&amp;","&amp;AP1350&amp;","&amp;AQ1350&amp;","&amp;AR1350&amp;","&amp;AS1350&amp;","&amp;AT1350&amp;",",","," "))," ",", ")))</f>
        <v/>
      </c>
      <c r="AV1350" s="35" t="str">
        <f>IF(COUNTBLANK(L1350:AC1350)&lt;&gt;13,IF(Table3[[#This Row],[Comments]]="Please order in multiples of 20. Minimum order of 100.",IF(COUNTBLANK(Table3[[#This Row],[Date 1]:[Order]])=12,"",1),1),IF(OR(F1350="yes",G1350="yes",H1350="yes",I1350="yes",J1350="yes",K1350="yes"="yes"),1,""))</f>
        <v/>
      </c>
    </row>
    <row r="1351" spans="2:48" ht="36" thickBot="1" x14ac:dyDescent="0.4">
      <c r="B1351" s="164">
        <v>4355</v>
      </c>
      <c r="C1351" s="16" t="s">
        <v>3370</v>
      </c>
      <c r="D1351" s="32" t="s">
        <v>1905</v>
      </c>
      <c r="E1351" s="118"/>
      <c r="F1351" s="119" t="s">
        <v>21</v>
      </c>
      <c r="G1351" s="30" t="s">
        <v>21</v>
      </c>
      <c r="H1351" s="30" t="s">
        <v>21</v>
      </c>
      <c r="I1351" s="30" t="s">
        <v>21</v>
      </c>
      <c r="J1351" s="30" t="s">
        <v>21</v>
      </c>
      <c r="K1351" s="30" t="s">
        <v>128</v>
      </c>
      <c r="L1351" s="22"/>
      <c r="M1351" s="20"/>
      <c r="N1351" s="20"/>
      <c r="O1351" s="20"/>
      <c r="P1351" s="20"/>
      <c r="Q1351" s="20"/>
      <c r="R1351" s="20"/>
      <c r="S1351" s="120"/>
      <c r="T1351" s="181" t="str">
        <f>Table3[[#This Row],[Column12]]</f>
        <v>Auto:</v>
      </c>
      <c r="U1351" s="25"/>
      <c r="V1351" s="51" t="str">
        <f>IF(Table3[[#This Row],[TagOrderMethod]]="Ratio:","plants per 1 tag",IF(Table3[[#This Row],[TagOrderMethod]]="tags included","",IF(Table3[[#This Row],[TagOrderMethod]]="Qty:","tags",IF(Table3[[#This Row],[TagOrderMethod]]="Auto:",IF(U1351&lt;&gt;"","tags","")))))</f>
        <v/>
      </c>
      <c r="W1351" s="17">
        <v>50</v>
      </c>
      <c r="X1351" s="17" t="str">
        <f>IF(ISNUMBER(SEARCH("tag",Table3[[#This Row],[Notes]])), "Yes", "No")</f>
        <v>No</v>
      </c>
      <c r="Y1351" s="17" t="str">
        <f>IF(Table3[[#This Row],[Column11]]="yes","tags included","Auto:")</f>
        <v>Auto:</v>
      </c>
      <c r="Z13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Row],[TagOrderMethod]]="Auto:",IF(U1351&gt;0,U1351,IF(COUNTBLANK(L1351:S1351)=8,"",(IF(Table3[[#This Row],[Column11]]&lt;&gt;"no",Table3[[#This Row],[Size]]*(SUM(Table3[[#This Row],[Date 1]:[Date 8]])),"")))),""))),(Table3[[#This Row],[Bundle]])),"")</f>
        <v/>
      </c>
      <c r="AB1351" s="94" t="str">
        <f t="shared" si="22"/>
        <v/>
      </c>
      <c r="AC1351" s="75"/>
      <c r="AD1351" s="42"/>
      <c r="AE1351" s="43"/>
      <c r="AF1351" s="44"/>
      <c r="AG1351" s="134" t="s">
        <v>21</v>
      </c>
      <c r="AH1351" s="134" t="s">
        <v>21</v>
      </c>
      <c r="AI1351" s="134" t="s">
        <v>21</v>
      </c>
      <c r="AJ1351" s="134" t="s">
        <v>21</v>
      </c>
      <c r="AK1351" s="134" t="s">
        <v>21</v>
      </c>
      <c r="AL1351" s="134" t="s">
        <v>5471</v>
      </c>
      <c r="AM1351" s="134" t="b">
        <f>IF(AND(Table3[[#This Row],[Column68]]=TRUE,COUNTBLANK(Table3[[#This Row],[Date 1]:[Date 8]])=8),TRUE,FALSE)</f>
        <v>0</v>
      </c>
      <c r="AN1351" s="134" t="b">
        <f>COUNTIF(Table3[[#This Row],[512]:[51]],"yes")&gt;0</f>
        <v>0</v>
      </c>
      <c r="AO1351" s="45" t="str">
        <f>IF(Table3[[#This Row],[512]]="yes",Table3[[#This Row],[Column1]],"")</f>
        <v/>
      </c>
      <c r="AP1351" s="45" t="str">
        <f>IF(Table3[[#This Row],[250]]="yes",Table3[[#This Row],[Column1.5]],"")</f>
        <v/>
      </c>
      <c r="AQ1351" s="45" t="str">
        <f>IF(Table3[[#This Row],[288]]="yes",Table3[[#This Row],[Column2]],"")</f>
        <v/>
      </c>
      <c r="AR1351" s="45" t="str">
        <f>IF(Table3[[#This Row],[144]]="yes",Table3[[#This Row],[Column3]],"")</f>
        <v/>
      </c>
      <c r="AS1351" s="45" t="str">
        <f>IF(Table3[[#This Row],[26]]="yes",Table3[[#This Row],[Column4]],"")</f>
        <v/>
      </c>
      <c r="AT1351" s="45" t="str">
        <f>IF(Table3[[#This Row],[51]]="yes",Table3[[#This Row],[Column5]],"")</f>
        <v/>
      </c>
      <c r="AU1351" s="29" t="str">
        <f>IF(COUNTBLANK(Table3[[#This Row],[Date 1]:[Date 8]])=7,IF(Table3[[#This Row],[Column9]]&lt;&gt;"",IF(SUM(L1351:S1351)&lt;&gt;0,Table3[[#This Row],[Column9]],""),""),(SUBSTITUTE(TRIM(SUBSTITUTE(AO1351&amp;","&amp;AP1351&amp;","&amp;AQ1351&amp;","&amp;AR1351&amp;","&amp;AS1351&amp;","&amp;AT1351&amp;",",","," "))," ",", ")))</f>
        <v/>
      </c>
      <c r="AV1351" s="35" t="str">
        <f>IF(COUNTBLANK(L1351:AC1351)&lt;&gt;13,IF(Table3[[#This Row],[Comments]]="Please order in multiples of 20. Minimum order of 100.",IF(COUNTBLANK(Table3[[#This Row],[Date 1]:[Order]])=12,"",1),1),IF(OR(F1351="yes",G1351="yes",H1351="yes",I1351="yes",J1351="yes",K1351="yes"="yes"),1,""))</f>
        <v/>
      </c>
    </row>
    <row r="1352" spans="2:48" ht="36" thickBot="1" x14ac:dyDescent="0.4">
      <c r="B1352" s="164">
        <v>4360</v>
      </c>
      <c r="C1352" s="16" t="s">
        <v>3370</v>
      </c>
      <c r="D1352" s="32" t="s">
        <v>824</v>
      </c>
      <c r="E1352" s="118"/>
      <c r="F1352" s="119" t="s">
        <v>21</v>
      </c>
      <c r="G1352" s="30" t="s">
        <v>21</v>
      </c>
      <c r="H1352" s="30" t="s">
        <v>21</v>
      </c>
      <c r="I1352" s="30" t="s">
        <v>21</v>
      </c>
      <c r="J1352" s="30" t="s">
        <v>21</v>
      </c>
      <c r="K1352" s="30" t="s">
        <v>128</v>
      </c>
      <c r="L1352" s="22"/>
      <c r="M1352" s="20"/>
      <c r="N1352" s="20"/>
      <c r="O1352" s="20"/>
      <c r="P1352" s="20"/>
      <c r="Q1352" s="20"/>
      <c r="R1352" s="20"/>
      <c r="S1352" s="120"/>
      <c r="T1352" s="181" t="str">
        <f>Table3[[#This Row],[Column12]]</f>
        <v>Auto:</v>
      </c>
      <c r="U1352" s="25"/>
      <c r="V1352" s="51" t="str">
        <f>IF(Table3[[#This Row],[TagOrderMethod]]="Ratio:","plants per 1 tag",IF(Table3[[#This Row],[TagOrderMethod]]="tags included","",IF(Table3[[#This Row],[TagOrderMethod]]="Qty:","tags",IF(Table3[[#This Row],[TagOrderMethod]]="Auto:",IF(U1352&lt;&gt;"","tags","")))))</f>
        <v/>
      </c>
      <c r="W1352" s="17">
        <v>50</v>
      </c>
      <c r="X1352" s="17" t="str">
        <f>IF(ISNUMBER(SEARCH("tag",Table3[[#This Row],[Notes]])), "Yes", "No")</f>
        <v>No</v>
      </c>
      <c r="Y1352" s="17" t="str">
        <f>IF(Table3[[#This Row],[Column11]]="yes","tags included","Auto:")</f>
        <v>Auto:</v>
      </c>
      <c r="Z13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Row],[TagOrderMethod]]="Auto:",IF(U1352&gt;0,U1352,IF(COUNTBLANK(L1352:S1352)=8,"",(IF(Table3[[#This Row],[Column11]]&lt;&gt;"no",Table3[[#This Row],[Size]]*(SUM(Table3[[#This Row],[Date 1]:[Date 8]])),"")))),""))),(Table3[[#This Row],[Bundle]])),"")</f>
        <v/>
      </c>
      <c r="AB1352" s="94" t="str">
        <f t="shared" si="22"/>
        <v/>
      </c>
      <c r="AC1352" s="75"/>
      <c r="AD1352" s="42"/>
      <c r="AE1352" s="43"/>
      <c r="AF1352" s="44"/>
      <c r="AG1352" s="134" t="s">
        <v>21</v>
      </c>
      <c r="AH1352" s="134" t="s">
        <v>21</v>
      </c>
      <c r="AI1352" s="134" t="s">
        <v>21</v>
      </c>
      <c r="AJ1352" s="134" t="s">
        <v>21</v>
      </c>
      <c r="AK1352" s="134" t="s">
        <v>21</v>
      </c>
      <c r="AL1352" s="134" t="s">
        <v>3192</v>
      </c>
      <c r="AM1352" s="134" t="b">
        <f>IF(AND(Table3[[#This Row],[Column68]]=TRUE,COUNTBLANK(Table3[[#This Row],[Date 1]:[Date 8]])=8),TRUE,FALSE)</f>
        <v>0</v>
      </c>
      <c r="AN1352" s="134" t="b">
        <f>COUNTIF(Table3[[#This Row],[512]:[51]],"yes")&gt;0</f>
        <v>0</v>
      </c>
      <c r="AO1352" s="45" t="str">
        <f>IF(Table3[[#This Row],[512]]="yes",Table3[[#This Row],[Column1]],"")</f>
        <v/>
      </c>
      <c r="AP1352" s="45" t="str">
        <f>IF(Table3[[#This Row],[250]]="yes",Table3[[#This Row],[Column1.5]],"")</f>
        <v/>
      </c>
      <c r="AQ1352" s="45" t="str">
        <f>IF(Table3[[#This Row],[288]]="yes",Table3[[#This Row],[Column2]],"")</f>
        <v/>
      </c>
      <c r="AR1352" s="45" t="str">
        <f>IF(Table3[[#This Row],[144]]="yes",Table3[[#This Row],[Column3]],"")</f>
        <v/>
      </c>
      <c r="AS1352" s="45" t="str">
        <f>IF(Table3[[#This Row],[26]]="yes",Table3[[#This Row],[Column4]],"")</f>
        <v/>
      </c>
      <c r="AT1352" s="45" t="str">
        <f>IF(Table3[[#This Row],[51]]="yes",Table3[[#This Row],[Column5]],"")</f>
        <v/>
      </c>
      <c r="AU1352" s="29" t="str">
        <f>IF(COUNTBLANK(Table3[[#This Row],[Date 1]:[Date 8]])=7,IF(Table3[[#This Row],[Column9]]&lt;&gt;"",IF(SUM(L1352:S1352)&lt;&gt;0,Table3[[#This Row],[Column9]],""),""),(SUBSTITUTE(TRIM(SUBSTITUTE(AO1352&amp;","&amp;AP1352&amp;","&amp;AQ1352&amp;","&amp;AR1352&amp;","&amp;AS1352&amp;","&amp;AT1352&amp;",",","," "))," ",", ")))</f>
        <v/>
      </c>
      <c r="AV1352" s="35" t="str">
        <f>IF(COUNTBLANK(L1352:AC1352)&lt;&gt;13,IF(Table3[[#This Row],[Comments]]="Please order in multiples of 20. Minimum order of 100.",IF(COUNTBLANK(Table3[[#This Row],[Date 1]:[Order]])=12,"",1),1),IF(OR(F1352="yes",G1352="yes",H1352="yes",I1352="yes",J1352="yes",K1352="yes"="yes"),1,""))</f>
        <v/>
      </c>
    </row>
    <row r="1353" spans="2:48" ht="36" thickBot="1" x14ac:dyDescent="0.4">
      <c r="B1353" s="164">
        <v>4365</v>
      </c>
      <c r="C1353" s="16" t="s">
        <v>3370</v>
      </c>
      <c r="D1353" s="32" t="s">
        <v>2437</v>
      </c>
      <c r="E1353" s="118"/>
      <c r="F1353" s="119" t="s">
        <v>21</v>
      </c>
      <c r="G1353" s="30" t="s">
        <v>21</v>
      </c>
      <c r="H1353" s="30" t="s">
        <v>21</v>
      </c>
      <c r="I1353" s="30" t="s">
        <v>21</v>
      </c>
      <c r="J1353" s="30" t="s">
        <v>21</v>
      </c>
      <c r="K1353" s="30" t="s">
        <v>128</v>
      </c>
      <c r="L1353" s="22"/>
      <c r="M1353" s="20"/>
      <c r="N1353" s="20"/>
      <c r="O1353" s="20"/>
      <c r="P1353" s="20"/>
      <c r="Q1353" s="20"/>
      <c r="R1353" s="20"/>
      <c r="S1353" s="120"/>
      <c r="T1353" s="181" t="str">
        <f>Table3[[#This Row],[Column12]]</f>
        <v>Auto:</v>
      </c>
      <c r="U1353" s="25"/>
      <c r="V1353" s="51" t="str">
        <f>IF(Table3[[#This Row],[TagOrderMethod]]="Ratio:","plants per 1 tag",IF(Table3[[#This Row],[TagOrderMethod]]="tags included","",IF(Table3[[#This Row],[TagOrderMethod]]="Qty:","tags",IF(Table3[[#This Row],[TagOrderMethod]]="Auto:",IF(U1353&lt;&gt;"","tags","")))))</f>
        <v/>
      </c>
      <c r="W1353" s="17">
        <v>50</v>
      </c>
      <c r="X1353" s="17" t="str">
        <f>IF(ISNUMBER(SEARCH("tag",Table3[[#This Row],[Notes]])), "Yes", "No")</f>
        <v>No</v>
      </c>
      <c r="Y1353" s="17" t="str">
        <f>IF(Table3[[#This Row],[Column11]]="yes","tags included","Auto:")</f>
        <v>Auto:</v>
      </c>
      <c r="Z13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Row],[TagOrderMethod]]="Auto:",IF(U1353&gt;0,U1353,IF(COUNTBLANK(L1353:S1353)=8,"",(IF(Table3[[#This Row],[Column11]]&lt;&gt;"no",Table3[[#This Row],[Size]]*(SUM(Table3[[#This Row],[Date 1]:[Date 8]])),"")))),""))),(Table3[[#This Row],[Bundle]])),"")</f>
        <v/>
      </c>
      <c r="AB1353" s="94" t="str">
        <f t="shared" si="22"/>
        <v/>
      </c>
      <c r="AC1353" s="75"/>
      <c r="AD1353" s="42"/>
      <c r="AE1353" s="43"/>
      <c r="AF1353" s="44"/>
      <c r="AG1353" s="134" t="s">
        <v>21</v>
      </c>
      <c r="AH1353" s="134" t="s">
        <v>21</v>
      </c>
      <c r="AI1353" s="134" t="s">
        <v>21</v>
      </c>
      <c r="AJ1353" s="134" t="s">
        <v>21</v>
      </c>
      <c r="AK1353" s="134" t="s">
        <v>21</v>
      </c>
      <c r="AL1353" s="134" t="s">
        <v>5472</v>
      </c>
      <c r="AM1353" s="134" t="b">
        <f>IF(AND(Table3[[#This Row],[Column68]]=TRUE,COUNTBLANK(Table3[[#This Row],[Date 1]:[Date 8]])=8),TRUE,FALSE)</f>
        <v>0</v>
      </c>
      <c r="AN1353" s="134" t="b">
        <f>COUNTIF(Table3[[#This Row],[512]:[51]],"yes")&gt;0</f>
        <v>0</v>
      </c>
      <c r="AO1353" s="45" t="str">
        <f>IF(Table3[[#This Row],[512]]="yes",Table3[[#This Row],[Column1]],"")</f>
        <v/>
      </c>
      <c r="AP1353" s="45" t="str">
        <f>IF(Table3[[#This Row],[250]]="yes",Table3[[#This Row],[Column1.5]],"")</f>
        <v/>
      </c>
      <c r="AQ1353" s="45" t="str">
        <f>IF(Table3[[#This Row],[288]]="yes",Table3[[#This Row],[Column2]],"")</f>
        <v/>
      </c>
      <c r="AR1353" s="45" t="str">
        <f>IF(Table3[[#This Row],[144]]="yes",Table3[[#This Row],[Column3]],"")</f>
        <v/>
      </c>
      <c r="AS1353" s="45" t="str">
        <f>IF(Table3[[#This Row],[26]]="yes",Table3[[#This Row],[Column4]],"")</f>
        <v/>
      </c>
      <c r="AT1353" s="45" t="str">
        <f>IF(Table3[[#This Row],[51]]="yes",Table3[[#This Row],[Column5]],"")</f>
        <v/>
      </c>
      <c r="AU1353" s="29" t="str">
        <f>IF(COUNTBLANK(Table3[[#This Row],[Date 1]:[Date 8]])=7,IF(Table3[[#This Row],[Column9]]&lt;&gt;"",IF(SUM(L1353:S1353)&lt;&gt;0,Table3[[#This Row],[Column9]],""),""),(SUBSTITUTE(TRIM(SUBSTITUTE(AO1353&amp;","&amp;AP1353&amp;","&amp;AQ1353&amp;","&amp;AR1353&amp;","&amp;AS1353&amp;","&amp;AT1353&amp;",",","," "))," ",", ")))</f>
        <v/>
      </c>
      <c r="AV1353" s="35" t="str">
        <f>IF(COUNTBLANK(L1353:AC1353)&lt;&gt;13,IF(Table3[[#This Row],[Comments]]="Please order in multiples of 20. Minimum order of 100.",IF(COUNTBLANK(Table3[[#This Row],[Date 1]:[Order]])=12,"",1),1),IF(OR(F1353="yes",G1353="yes",H1353="yes",I1353="yes",J1353="yes",K1353="yes"="yes"),1,""))</f>
        <v/>
      </c>
    </row>
    <row r="1354" spans="2:48" ht="36" thickBot="1" x14ac:dyDescent="0.4">
      <c r="B1354" s="164">
        <v>4370</v>
      </c>
      <c r="C1354" s="16" t="s">
        <v>3370</v>
      </c>
      <c r="D1354" s="32" t="s">
        <v>1701</v>
      </c>
      <c r="E1354" s="118"/>
      <c r="F1354" s="119" t="s">
        <v>21</v>
      </c>
      <c r="G1354" s="30" t="s">
        <v>21</v>
      </c>
      <c r="H1354" s="30" t="s">
        <v>21</v>
      </c>
      <c r="I1354" s="30" t="s">
        <v>21</v>
      </c>
      <c r="J1354" s="30" t="s">
        <v>21</v>
      </c>
      <c r="K1354" s="30" t="s">
        <v>128</v>
      </c>
      <c r="L1354" s="22"/>
      <c r="M1354" s="20"/>
      <c r="N1354" s="20"/>
      <c r="O1354" s="20"/>
      <c r="P1354" s="20"/>
      <c r="Q1354" s="20"/>
      <c r="R1354" s="20"/>
      <c r="S1354" s="120"/>
      <c r="T1354" s="181" t="str">
        <f>Table3[[#This Row],[Column12]]</f>
        <v>Auto:</v>
      </c>
      <c r="U1354" s="25"/>
      <c r="V1354" s="51" t="str">
        <f>IF(Table3[[#This Row],[TagOrderMethod]]="Ratio:","plants per 1 tag",IF(Table3[[#This Row],[TagOrderMethod]]="tags included","",IF(Table3[[#This Row],[TagOrderMethod]]="Qty:","tags",IF(Table3[[#This Row],[TagOrderMethod]]="Auto:",IF(U1354&lt;&gt;"","tags","")))))</f>
        <v/>
      </c>
      <c r="W1354" s="17">
        <v>50</v>
      </c>
      <c r="X1354" s="17" t="str">
        <f>IF(ISNUMBER(SEARCH("tag",Table3[[#This Row],[Notes]])), "Yes", "No")</f>
        <v>No</v>
      </c>
      <c r="Y1354" s="17" t="str">
        <f>IF(Table3[[#This Row],[Column11]]="yes","tags included","Auto:")</f>
        <v>Auto:</v>
      </c>
      <c r="Z13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Row],[TagOrderMethod]]="Auto:",IF(U1354&gt;0,U1354,IF(COUNTBLANK(L1354:S1354)=8,"",(IF(Table3[[#This Row],[Column11]]&lt;&gt;"no",Table3[[#This Row],[Size]]*(SUM(Table3[[#This Row],[Date 1]:[Date 8]])),"")))),""))),(Table3[[#This Row],[Bundle]])),"")</f>
        <v/>
      </c>
      <c r="AB1354" s="94" t="str">
        <f t="shared" si="22"/>
        <v/>
      </c>
      <c r="AC1354" s="75"/>
      <c r="AD1354" s="42"/>
      <c r="AE1354" s="43"/>
      <c r="AF1354" s="44"/>
      <c r="AG1354" s="134" t="s">
        <v>21</v>
      </c>
      <c r="AH1354" s="134" t="s">
        <v>21</v>
      </c>
      <c r="AI1354" s="134" t="s">
        <v>21</v>
      </c>
      <c r="AJ1354" s="134" t="s">
        <v>21</v>
      </c>
      <c r="AK1354" s="134" t="s">
        <v>21</v>
      </c>
      <c r="AL1354" s="134" t="s">
        <v>5473</v>
      </c>
      <c r="AM1354" s="134" t="b">
        <f>IF(AND(Table3[[#This Row],[Column68]]=TRUE,COUNTBLANK(Table3[[#This Row],[Date 1]:[Date 8]])=8),TRUE,FALSE)</f>
        <v>0</v>
      </c>
      <c r="AN1354" s="134" t="b">
        <f>COUNTIF(Table3[[#This Row],[512]:[51]],"yes")&gt;0</f>
        <v>0</v>
      </c>
      <c r="AO1354" s="45" t="str">
        <f>IF(Table3[[#This Row],[512]]="yes",Table3[[#This Row],[Column1]],"")</f>
        <v/>
      </c>
      <c r="AP1354" s="45" t="str">
        <f>IF(Table3[[#This Row],[250]]="yes",Table3[[#This Row],[Column1.5]],"")</f>
        <v/>
      </c>
      <c r="AQ1354" s="45" t="str">
        <f>IF(Table3[[#This Row],[288]]="yes",Table3[[#This Row],[Column2]],"")</f>
        <v/>
      </c>
      <c r="AR1354" s="45" t="str">
        <f>IF(Table3[[#This Row],[144]]="yes",Table3[[#This Row],[Column3]],"")</f>
        <v/>
      </c>
      <c r="AS1354" s="45" t="str">
        <f>IF(Table3[[#This Row],[26]]="yes",Table3[[#This Row],[Column4]],"")</f>
        <v/>
      </c>
      <c r="AT1354" s="45" t="str">
        <f>IF(Table3[[#This Row],[51]]="yes",Table3[[#This Row],[Column5]],"")</f>
        <v/>
      </c>
      <c r="AU1354" s="29" t="str">
        <f>IF(COUNTBLANK(Table3[[#This Row],[Date 1]:[Date 8]])=7,IF(Table3[[#This Row],[Column9]]&lt;&gt;"",IF(SUM(L1354:S1354)&lt;&gt;0,Table3[[#This Row],[Column9]],""),""),(SUBSTITUTE(TRIM(SUBSTITUTE(AO1354&amp;","&amp;AP1354&amp;","&amp;AQ1354&amp;","&amp;AR1354&amp;","&amp;AS1354&amp;","&amp;AT1354&amp;",",","," "))," ",", ")))</f>
        <v/>
      </c>
      <c r="AV1354" s="35" t="str">
        <f>IF(COUNTBLANK(L1354:AC1354)&lt;&gt;13,IF(Table3[[#This Row],[Comments]]="Please order in multiples of 20. Minimum order of 100.",IF(COUNTBLANK(Table3[[#This Row],[Date 1]:[Order]])=12,"",1),1),IF(OR(F1354="yes",G1354="yes",H1354="yes",I1354="yes",J1354="yes",K1354="yes"="yes"),1,""))</f>
        <v/>
      </c>
    </row>
    <row r="1355" spans="2:48" ht="36" thickBot="1" x14ac:dyDescent="0.4">
      <c r="B1355" s="164">
        <v>4375</v>
      </c>
      <c r="C1355" s="16" t="s">
        <v>3370</v>
      </c>
      <c r="D1355" s="32" t="s">
        <v>2438</v>
      </c>
      <c r="E1355" s="118"/>
      <c r="F1355" s="119" t="s">
        <v>21</v>
      </c>
      <c r="G1355" s="30" t="s">
        <v>21</v>
      </c>
      <c r="H1355" s="30" t="s">
        <v>21</v>
      </c>
      <c r="I1355" s="30" t="s">
        <v>21</v>
      </c>
      <c r="J1355" s="30" t="s">
        <v>21</v>
      </c>
      <c r="K1355" s="30" t="s">
        <v>128</v>
      </c>
      <c r="L1355" s="22"/>
      <c r="M1355" s="20"/>
      <c r="N1355" s="20"/>
      <c r="O1355" s="20"/>
      <c r="P1355" s="20"/>
      <c r="Q1355" s="20"/>
      <c r="R1355" s="20"/>
      <c r="S1355" s="120"/>
      <c r="T1355" s="181" t="str">
        <f>Table3[[#This Row],[Column12]]</f>
        <v>Auto:</v>
      </c>
      <c r="U1355" s="25"/>
      <c r="V1355" s="51" t="str">
        <f>IF(Table3[[#This Row],[TagOrderMethod]]="Ratio:","plants per 1 tag",IF(Table3[[#This Row],[TagOrderMethod]]="tags included","",IF(Table3[[#This Row],[TagOrderMethod]]="Qty:","tags",IF(Table3[[#This Row],[TagOrderMethod]]="Auto:",IF(U1355&lt;&gt;"","tags","")))))</f>
        <v/>
      </c>
      <c r="W1355" s="17">
        <v>50</v>
      </c>
      <c r="X1355" s="17" t="str">
        <f>IF(ISNUMBER(SEARCH("tag",Table3[[#This Row],[Notes]])), "Yes", "No")</f>
        <v>No</v>
      </c>
      <c r="Y1355" s="17" t="str">
        <f>IF(Table3[[#This Row],[Column11]]="yes","tags included","Auto:")</f>
        <v>Auto:</v>
      </c>
      <c r="Z13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Row],[TagOrderMethod]]="Auto:",IF(U1355&gt;0,U1355,IF(COUNTBLANK(L1355:S1355)=8,"",(IF(Table3[[#This Row],[Column11]]&lt;&gt;"no",Table3[[#This Row],[Size]]*(SUM(Table3[[#This Row],[Date 1]:[Date 8]])),"")))),""))),(Table3[[#This Row],[Bundle]])),"")</f>
        <v/>
      </c>
      <c r="AB1355" s="94" t="str">
        <f t="shared" si="22"/>
        <v/>
      </c>
      <c r="AC1355" s="75"/>
      <c r="AD1355" s="42"/>
      <c r="AE1355" s="43"/>
      <c r="AF1355" s="44"/>
      <c r="AG1355" s="134" t="s">
        <v>21</v>
      </c>
      <c r="AH1355" s="134" t="s">
        <v>21</v>
      </c>
      <c r="AI1355" s="134" t="s">
        <v>21</v>
      </c>
      <c r="AJ1355" s="134" t="s">
        <v>21</v>
      </c>
      <c r="AK1355" s="134" t="s">
        <v>21</v>
      </c>
      <c r="AL1355" s="134" t="s">
        <v>5474</v>
      </c>
      <c r="AM1355" s="134" t="b">
        <f>IF(AND(Table3[[#This Row],[Column68]]=TRUE,COUNTBLANK(Table3[[#This Row],[Date 1]:[Date 8]])=8),TRUE,FALSE)</f>
        <v>0</v>
      </c>
      <c r="AN1355" s="134" t="b">
        <f>COUNTIF(Table3[[#This Row],[512]:[51]],"yes")&gt;0</f>
        <v>0</v>
      </c>
      <c r="AO1355" s="45" t="str">
        <f>IF(Table3[[#This Row],[512]]="yes",Table3[[#This Row],[Column1]],"")</f>
        <v/>
      </c>
      <c r="AP1355" s="45" t="str">
        <f>IF(Table3[[#This Row],[250]]="yes",Table3[[#This Row],[Column1.5]],"")</f>
        <v/>
      </c>
      <c r="AQ1355" s="45" t="str">
        <f>IF(Table3[[#This Row],[288]]="yes",Table3[[#This Row],[Column2]],"")</f>
        <v/>
      </c>
      <c r="AR1355" s="45" t="str">
        <f>IF(Table3[[#This Row],[144]]="yes",Table3[[#This Row],[Column3]],"")</f>
        <v/>
      </c>
      <c r="AS1355" s="45" t="str">
        <f>IF(Table3[[#This Row],[26]]="yes",Table3[[#This Row],[Column4]],"")</f>
        <v/>
      </c>
      <c r="AT1355" s="45" t="str">
        <f>IF(Table3[[#This Row],[51]]="yes",Table3[[#This Row],[Column5]],"")</f>
        <v/>
      </c>
      <c r="AU1355" s="29" t="str">
        <f>IF(COUNTBLANK(Table3[[#This Row],[Date 1]:[Date 8]])=7,IF(Table3[[#This Row],[Column9]]&lt;&gt;"",IF(SUM(L1355:S1355)&lt;&gt;0,Table3[[#This Row],[Column9]],""),""),(SUBSTITUTE(TRIM(SUBSTITUTE(AO1355&amp;","&amp;AP1355&amp;","&amp;AQ1355&amp;","&amp;AR1355&amp;","&amp;AS1355&amp;","&amp;AT1355&amp;",",","," "))," ",", ")))</f>
        <v/>
      </c>
      <c r="AV1355" s="35" t="str">
        <f>IF(COUNTBLANK(L1355:AC1355)&lt;&gt;13,IF(Table3[[#This Row],[Comments]]="Please order in multiples of 20. Minimum order of 100.",IF(COUNTBLANK(Table3[[#This Row],[Date 1]:[Order]])=12,"",1),1),IF(OR(F1355="yes",G1355="yes",H1355="yes",I1355="yes",J1355="yes",K1355="yes"="yes"),1,""))</f>
        <v/>
      </c>
    </row>
    <row r="1356" spans="2:48" ht="36" thickBot="1" x14ac:dyDescent="0.4">
      <c r="B1356" s="164">
        <v>4380</v>
      </c>
      <c r="C1356" s="16" t="s">
        <v>3370</v>
      </c>
      <c r="D1356" s="32" t="s">
        <v>628</v>
      </c>
      <c r="E1356" s="118"/>
      <c r="F1356" s="119" t="s">
        <v>21</v>
      </c>
      <c r="G1356" s="30" t="s">
        <v>21</v>
      </c>
      <c r="H1356" s="30" t="s">
        <v>21</v>
      </c>
      <c r="I1356" s="30" t="s">
        <v>21</v>
      </c>
      <c r="J1356" s="30" t="s">
        <v>21</v>
      </c>
      <c r="K1356" s="30" t="s">
        <v>128</v>
      </c>
      <c r="L1356" s="22"/>
      <c r="M1356" s="20"/>
      <c r="N1356" s="20"/>
      <c r="O1356" s="20"/>
      <c r="P1356" s="20"/>
      <c r="Q1356" s="20"/>
      <c r="R1356" s="20"/>
      <c r="S1356" s="120"/>
      <c r="T1356" s="181" t="str">
        <f>Table3[[#This Row],[Column12]]</f>
        <v>Auto:</v>
      </c>
      <c r="U1356" s="25"/>
      <c r="V1356" s="51" t="str">
        <f>IF(Table3[[#This Row],[TagOrderMethod]]="Ratio:","plants per 1 tag",IF(Table3[[#This Row],[TagOrderMethod]]="tags included","",IF(Table3[[#This Row],[TagOrderMethod]]="Qty:","tags",IF(Table3[[#This Row],[TagOrderMethod]]="Auto:",IF(U1356&lt;&gt;"","tags","")))))</f>
        <v/>
      </c>
      <c r="W1356" s="17">
        <v>50</v>
      </c>
      <c r="X1356" s="17" t="str">
        <f>IF(ISNUMBER(SEARCH("tag",Table3[[#This Row],[Notes]])), "Yes", "No")</f>
        <v>No</v>
      </c>
      <c r="Y1356" s="17" t="str">
        <f>IF(Table3[[#This Row],[Column11]]="yes","tags included","Auto:")</f>
        <v>Auto:</v>
      </c>
      <c r="Z13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Row],[TagOrderMethod]]="Auto:",IF(U1356&gt;0,U1356,IF(COUNTBLANK(L1356:S1356)=8,"",(IF(Table3[[#This Row],[Column11]]&lt;&gt;"no",Table3[[#This Row],[Size]]*(SUM(Table3[[#This Row],[Date 1]:[Date 8]])),"")))),""))),(Table3[[#This Row],[Bundle]])),"")</f>
        <v/>
      </c>
      <c r="AB1356" s="94" t="str">
        <f t="shared" si="22"/>
        <v/>
      </c>
      <c r="AC1356" s="75"/>
      <c r="AD1356" s="42"/>
      <c r="AE1356" s="43"/>
      <c r="AF1356" s="44"/>
      <c r="AG1356" s="134" t="s">
        <v>21</v>
      </c>
      <c r="AH1356" s="134" t="s">
        <v>21</v>
      </c>
      <c r="AI1356" s="134" t="s">
        <v>21</v>
      </c>
      <c r="AJ1356" s="134" t="s">
        <v>21</v>
      </c>
      <c r="AK1356" s="134" t="s">
        <v>21</v>
      </c>
      <c r="AL1356" s="134" t="s">
        <v>3193</v>
      </c>
      <c r="AM1356" s="134" t="b">
        <f>IF(AND(Table3[[#This Row],[Column68]]=TRUE,COUNTBLANK(Table3[[#This Row],[Date 1]:[Date 8]])=8),TRUE,FALSE)</f>
        <v>0</v>
      </c>
      <c r="AN1356" s="134" t="b">
        <f>COUNTIF(Table3[[#This Row],[512]:[51]],"yes")&gt;0</f>
        <v>0</v>
      </c>
      <c r="AO1356" s="45" t="str">
        <f>IF(Table3[[#This Row],[512]]="yes",Table3[[#This Row],[Column1]],"")</f>
        <v/>
      </c>
      <c r="AP1356" s="45" t="str">
        <f>IF(Table3[[#This Row],[250]]="yes",Table3[[#This Row],[Column1.5]],"")</f>
        <v/>
      </c>
      <c r="AQ1356" s="45" t="str">
        <f>IF(Table3[[#This Row],[288]]="yes",Table3[[#This Row],[Column2]],"")</f>
        <v/>
      </c>
      <c r="AR1356" s="45" t="str">
        <f>IF(Table3[[#This Row],[144]]="yes",Table3[[#This Row],[Column3]],"")</f>
        <v/>
      </c>
      <c r="AS1356" s="45" t="str">
        <f>IF(Table3[[#This Row],[26]]="yes",Table3[[#This Row],[Column4]],"")</f>
        <v/>
      </c>
      <c r="AT1356" s="45" t="str">
        <f>IF(Table3[[#This Row],[51]]="yes",Table3[[#This Row],[Column5]],"")</f>
        <v/>
      </c>
      <c r="AU1356" s="29" t="str">
        <f>IF(COUNTBLANK(Table3[[#This Row],[Date 1]:[Date 8]])=7,IF(Table3[[#This Row],[Column9]]&lt;&gt;"",IF(SUM(L1356:S1356)&lt;&gt;0,Table3[[#This Row],[Column9]],""),""),(SUBSTITUTE(TRIM(SUBSTITUTE(AO1356&amp;","&amp;AP1356&amp;","&amp;AQ1356&amp;","&amp;AR1356&amp;","&amp;AS1356&amp;","&amp;AT1356&amp;",",","," "))," ",", ")))</f>
        <v/>
      </c>
      <c r="AV1356" s="35" t="str">
        <f>IF(COUNTBLANK(L1356:AC1356)&lt;&gt;13,IF(Table3[[#This Row],[Comments]]="Please order in multiples of 20. Minimum order of 100.",IF(COUNTBLANK(Table3[[#This Row],[Date 1]:[Order]])=12,"",1),1),IF(OR(F1356="yes",G1356="yes",H1356="yes",I1356="yes",J1356="yes",K1356="yes"="yes"),1,""))</f>
        <v/>
      </c>
    </row>
    <row r="1357" spans="2:48" ht="36" thickBot="1" x14ac:dyDescent="0.4">
      <c r="B1357" s="164">
        <v>4385</v>
      </c>
      <c r="C1357" s="16" t="s">
        <v>3370</v>
      </c>
      <c r="D1357" s="32" t="s">
        <v>1702</v>
      </c>
      <c r="E1357" s="118"/>
      <c r="F1357" s="119" t="s">
        <v>21</v>
      </c>
      <c r="G1357" s="30" t="s">
        <v>21</v>
      </c>
      <c r="H1357" s="30" t="s">
        <v>21</v>
      </c>
      <c r="I1357" s="30" t="s">
        <v>21</v>
      </c>
      <c r="J1357" s="30" t="s">
        <v>21</v>
      </c>
      <c r="K1357" s="30" t="s">
        <v>128</v>
      </c>
      <c r="L1357" s="22"/>
      <c r="M1357" s="20"/>
      <c r="N1357" s="20"/>
      <c r="O1357" s="20"/>
      <c r="P1357" s="20"/>
      <c r="Q1357" s="20"/>
      <c r="R1357" s="20"/>
      <c r="S1357" s="120"/>
      <c r="T1357" s="181" t="str">
        <f>Table3[[#This Row],[Column12]]</f>
        <v>Auto:</v>
      </c>
      <c r="U1357" s="25"/>
      <c r="V1357" s="51" t="str">
        <f>IF(Table3[[#This Row],[TagOrderMethod]]="Ratio:","plants per 1 tag",IF(Table3[[#This Row],[TagOrderMethod]]="tags included","",IF(Table3[[#This Row],[TagOrderMethod]]="Qty:","tags",IF(Table3[[#This Row],[TagOrderMethod]]="Auto:",IF(U1357&lt;&gt;"","tags","")))))</f>
        <v/>
      </c>
      <c r="W1357" s="17">
        <v>50</v>
      </c>
      <c r="X1357" s="17" t="str">
        <f>IF(ISNUMBER(SEARCH("tag",Table3[[#This Row],[Notes]])), "Yes", "No")</f>
        <v>No</v>
      </c>
      <c r="Y1357" s="17" t="str">
        <f>IF(Table3[[#This Row],[Column11]]="yes","tags included","Auto:")</f>
        <v>Auto:</v>
      </c>
      <c r="Z13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Row],[TagOrderMethod]]="Auto:",IF(U1357&gt;0,U1357,IF(COUNTBLANK(L1357:S1357)=8,"",(IF(Table3[[#This Row],[Column11]]&lt;&gt;"no",Table3[[#This Row],[Size]]*(SUM(Table3[[#This Row],[Date 1]:[Date 8]])),"")))),""))),(Table3[[#This Row],[Bundle]])),"")</f>
        <v/>
      </c>
      <c r="AB1357" s="94" t="str">
        <f t="shared" si="22"/>
        <v/>
      </c>
      <c r="AC1357" s="75"/>
      <c r="AD1357" s="42"/>
      <c r="AE1357" s="43"/>
      <c r="AF1357" s="44"/>
      <c r="AG1357" s="134" t="s">
        <v>21</v>
      </c>
      <c r="AH1357" s="134" t="s">
        <v>21</v>
      </c>
      <c r="AI1357" s="134" t="s">
        <v>21</v>
      </c>
      <c r="AJ1357" s="134" t="s">
        <v>21</v>
      </c>
      <c r="AK1357" s="134" t="s">
        <v>21</v>
      </c>
      <c r="AL1357" s="134" t="s">
        <v>3194</v>
      </c>
      <c r="AM1357" s="134" t="b">
        <f>IF(AND(Table3[[#This Row],[Column68]]=TRUE,COUNTBLANK(Table3[[#This Row],[Date 1]:[Date 8]])=8),TRUE,FALSE)</f>
        <v>0</v>
      </c>
      <c r="AN1357" s="134" t="b">
        <f>COUNTIF(Table3[[#This Row],[512]:[51]],"yes")&gt;0</f>
        <v>0</v>
      </c>
      <c r="AO1357" s="45" t="str">
        <f>IF(Table3[[#This Row],[512]]="yes",Table3[[#This Row],[Column1]],"")</f>
        <v/>
      </c>
      <c r="AP1357" s="45" t="str">
        <f>IF(Table3[[#This Row],[250]]="yes",Table3[[#This Row],[Column1.5]],"")</f>
        <v/>
      </c>
      <c r="AQ1357" s="45" t="str">
        <f>IF(Table3[[#This Row],[288]]="yes",Table3[[#This Row],[Column2]],"")</f>
        <v/>
      </c>
      <c r="AR1357" s="45" t="str">
        <f>IF(Table3[[#This Row],[144]]="yes",Table3[[#This Row],[Column3]],"")</f>
        <v/>
      </c>
      <c r="AS1357" s="45" t="str">
        <f>IF(Table3[[#This Row],[26]]="yes",Table3[[#This Row],[Column4]],"")</f>
        <v/>
      </c>
      <c r="AT1357" s="45" t="str">
        <f>IF(Table3[[#This Row],[51]]="yes",Table3[[#This Row],[Column5]],"")</f>
        <v/>
      </c>
      <c r="AU1357" s="29" t="str">
        <f>IF(COUNTBLANK(Table3[[#This Row],[Date 1]:[Date 8]])=7,IF(Table3[[#This Row],[Column9]]&lt;&gt;"",IF(SUM(L1357:S1357)&lt;&gt;0,Table3[[#This Row],[Column9]],""),""),(SUBSTITUTE(TRIM(SUBSTITUTE(AO1357&amp;","&amp;AP1357&amp;","&amp;AQ1357&amp;","&amp;AR1357&amp;","&amp;AS1357&amp;","&amp;AT1357&amp;",",","," "))," ",", ")))</f>
        <v/>
      </c>
      <c r="AV1357" s="35" t="str">
        <f>IF(COUNTBLANK(L1357:AC1357)&lt;&gt;13,IF(Table3[[#This Row],[Comments]]="Please order in multiples of 20. Minimum order of 100.",IF(COUNTBLANK(Table3[[#This Row],[Date 1]:[Order]])=12,"",1),1),IF(OR(F1357="yes",G1357="yes",H1357="yes",I1357="yes",J1357="yes",K1357="yes"="yes"),1,""))</f>
        <v/>
      </c>
    </row>
    <row r="1358" spans="2:48" ht="36" thickBot="1" x14ac:dyDescent="0.4">
      <c r="B1358" s="164">
        <v>4390</v>
      </c>
      <c r="C1358" s="16" t="s">
        <v>3370</v>
      </c>
      <c r="D1358" s="32" t="s">
        <v>1415</v>
      </c>
      <c r="E1358" s="118"/>
      <c r="F1358" s="119" t="s">
        <v>21</v>
      </c>
      <c r="G1358" s="30" t="s">
        <v>21</v>
      </c>
      <c r="H1358" s="30" t="s">
        <v>21</v>
      </c>
      <c r="I1358" s="30" t="s">
        <v>21</v>
      </c>
      <c r="J1358" s="30" t="s">
        <v>21</v>
      </c>
      <c r="K1358" s="30" t="s">
        <v>128</v>
      </c>
      <c r="L1358" s="22"/>
      <c r="M1358" s="20"/>
      <c r="N1358" s="20"/>
      <c r="O1358" s="20"/>
      <c r="P1358" s="20"/>
      <c r="Q1358" s="20"/>
      <c r="R1358" s="20"/>
      <c r="S1358" s="120"/>
      <c r="T1358" s="181" t="str">
        <f>Table3[[#This Row],[Column12]]</f>
        <v>Auto:</v>
      </c>
      <c r="U1358" s="25"/>
      <c r="V1358" s="51" t="str">
        <f>IF(Table3[[#This Row],[TagOrderMethod]]="Ratio:","plants per 1 tag",IF(Table3[[#This Row],[TagOrderMethod]]="tags included","",IF(Table3[[#This Row],[TagOrderMethod]]="Qty:","tags",IF(Table3[[#This Row],[TagOrderMethod]]="Auto:",IF(U1358&lt;&gt;"","tags","")))))</f>
        <v/>
      </c>
      <c r="W1358" s="17">
        <v>50</v>
      </c>
      <c r="X1358" s="17" t="str">
        <f>IF(ISNUMBER(SEARCH("tag",Table3[[#This Row],[Notes]])), "Yes", "No")</f>
        <v>No</v>
      </c>
      <c r="Y1358" s="17" t="str">
        <f>IF(Table3[[#This Row],[Column11]]="yes","tags included","Auto:")</f>
        <v>Auto:</v>
      </c>
      <c r="Z13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Row],[TagOrderMethod]]="Auto:",IF(U1358&gt;0,U1358,IF(COUNTBLANK(L1358:S1358)=8,"",(IF(Table3[[#This Row],[Column11]]&lt;&gt;"no",Table3[[#This Row],[Size]]*(SUM(Table3[[#This Row],[Date 1]:[Date 8]])),"")))),""))),(Table3[[#This Row],[Bundle]])),"")</f>
        <v/>
      </c>
      <c r="AB1358" s="94" t="str">
        <f t="shared" si="22"/>
        <v/>
      </c>
      <c r="AC1358" s="75"/>
      <c r="AD1358" s="42"/>
      <c r="AE1358" s="43"/>
      <c r="AF1358" s="44"/>
      <c r="AG1358" s="134" t="s">
        <v>21</v>
      </c>
      <c r="AH1358" s="134" t="s">
        <v>21</v>
      </c>
      <c r="AI1358" s="134" t="s">
        <v>21</v>
      </c>
      <c r="AJ1358" s="134" t="s">
        <v>21</v>
      </c>
      <c r="AK1358" s="134" t="s">
        <v>21</v>
      </c>
      <c r="AL1358" s="134" t="s">
        <v>3195</v>
      </c>
      <c r="AM1358" s="134" t="b">
        <f>IF(AND(Table3[[#This Row],[Column68]]=TRUE,COUNTBLANK(Table3[[#This Row],[Date 1]:[Date 8]])=8),TRUE,FALSE)</f>
        <v>0</v>
      </c>
      <c r="AN1358" s="134" t="b">
        <f>COUNTIF(Table3[[#This Row],[512]:[51]],"yes")&gt;0</f>
        <v>0</v>
      </c>
      <c r="AO1358" s="45" t="str">
        <f>IF(Table3[[#This Row],[512]]="yes",Table3[[#This Row],[Column1]],"")</f>
        <v/>
      </c>
      <c r="AP1358" s="45" t="str">
        <f>IF(Table3[[#This Row],[250]]="yes",Table3[[#This Row],[Column1.5]],"")</f>
        <v/>
      </c>
      <c r="AQ1358" s="45" t="str">
        <f>IF(Table3[[#This Row],[288]]="yes",Table3[[#This Row],[Column2]],"")</f>
        <v/>
      </c>
      <c r="AR1358" s="45" t="str">
        <f>IF(Table3[[#This Row],[144]]="yes",Table3[[#This Row],[Column3]],"")</f>
        <v/>
      </c>
      <c r="AS1358" s="45" t="str">
        <f>IF(Table3[[#This Row],[26]]="yes",Table3[[#This Row],[Column4]],"")</f>
        <v/>
      </c>
      <c r="AT1358" s="45" t="str">
        <f>IF(Table3[[#This Row],[51]]="yes",Table3[[#This Row],[Column5]],"")</f>
        <v/>
      </c>
      <c r="AU1358" s="29" t="str">
        <f>IF(COUNTBLANK(Table3[[#This Row],[Date 1]:[Date 8]])=7,IF(Table3[[#This Row],[Column9]]&lt;&gt;"",IF(SUM(L1358:S1358)&lt;&gt;0,Table3[[#This Row],[Column9]],""),""),(SUBSTITUTE(TRIM(SUBSTITUTE(AO1358&amp;","&amp;AP1358&amp;","&amp;AQ1358&amp;","&amp;AR1358&amp;","&amp;AS1358&amp;","&amp;AT1358&amp;",",","," "))," ",", ")))</f>
        <v/>
      </c>
      <c r="AV1358" s="35" t="str">
        <f>IF(COUNTBLANK(L1358:AC1358)&lt;&gt;13,IF(Table3[[#This Row],[Comments]]="Please order in multiples of 20. Minimum order of 100.",IF(COUNTBLANK(Table3[[#This Row],[Date 1]:[Order]])=12,"",1),1),IF(OR(F1358="yes",G1358="yes",H1358="yes",I1358="yes",J1358="yes",K1358="yes"="yes"),1,""))</f>
        <v/>
      </c>
    </row>
    <row r="1359" spans="2:48" ht="36" thickBot="1" x14ac:dyDescent="0.4">
      <c r="B1359" s="164">
        <v>4395</v>
      </c>
      <c r="C1359" s="16" t="s">
        <v>3370</v>
      </c>
      <c r="D1359" s="32" t="s">
        <v>1091</v>
      </c>
      <c r="E1359" s="118"/>
      <c r="F1359" s="119" t="s">
        <v>21</v>
      </c>
      <c r="G1359" s="30" t="s">
        <v>21</v>
      </c>
      <c r="H1359" s="30" t="s">
        <v>21</v>
      </c>
      <c r="I1359" s="30" t="s">
        <v>21</v>
      </c>
      <c r="J1359" s="30" t="s">
        <v>21</v>
      </c>
      <c r="K1359" s="30" t="s">
        <v>128</v>
      </c>
      <c r="L1359" s="22"/>
      <c r="M1359" s="20"/>
      <c r="N1359" s="20"/>
      <c r="O1359" s="20"/>
      <c r="P1359" s="20"/>
      <c r="Q1359" s="20"/>
      <c r="R1359" s="20"/>
      <c r="S1359" s="120"/>
      <c r="T1359" s="181" t="str">
        <f>Table3[[#This Row],[Column12]]</f>
        <v>Auto:</v>
      </c>
      <c r="U1359" s="25"/>
      <c r="V1359" s="51" t="str">
        <f>IF(Table3[[#This Row],[TagOrderMethod]]="Ratio:","plants per 1 tag",IF(Table3[[#This Row],[TagOrderMethod]]="tags included","",IF(Table3[[#This Row],[TagOrderMethod]]="Qty:","tags",IF(Table3[[#This Row],[TagOrderMethod]]="Auto:",IF(U1359&lt;&gt;"","tags","")))))</f>
        <v/>
      </c>
      <c r="W1359" s="17">
        <v>50</v>
      </c>
      <c r="X1359" s="17" t="str">
        <f>IF(ISNUMBER(SEARCH("tag",Table3[[#This Row],[Notes]])), "Yes", "No")</f>
        <v>No</v>
      </c>
      <c r="Y1359" s="17" t="str">
        <f>IF(Table3[[#This Row],[Column11]]="yes","tags included","Auto:")</f>
        <v>Auto:</v>
      </c>
      <c r="Z13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Row],[TagOrderMethod]]="Auto:",IF(U1359&gt;0,U1359,IF(COUNTBLANK(L1359:S1359)=8,"",(IF(Table3[[#This Row],[Column11]]&lt;&gt;"no",Table3[[#This Row],[Size]]*(SUM(Table3[[#This Row],[Date 1]:[Date 8]])),"")))),""))),(Table3[[#This Row],[Bundle]])),"")</f>
        <v/>
      </c>
      <c r="AB1359" s="94" t="str">
        <f t="shared" si="22"/>
        <v/>
      </c>
      <c r="AC1359" s="75"/>
      <c r="AD1359" s="42"/>
      <c r="AE1359" s="43"/>
      <c r="AF1359" s="44"/>
      <c r="AG1359" s="134" t="s">
        <v>21</v>
      </c>
      <c r="AH1359" s="134" t="s">
        <v>21</v>
      </c>
      <c r="AI1359" s="134" t="s">
        <v>21</v>
      </c>
      <c r="AJ1359" s="134" t="s">
        <v>21</v>
      </c>
      <c r="AK1359" s="134" t="s">
        <v>21</v>
      </c>
      <c r="AL1359" s="134" t="s">
        <v>3196</v>
      </c>
      <c r="AM1359" s="134" t="b">
        <f>IF(AND(Table3[[#This Row],[Column68]]=TRUE,COUNTBLANK(Table3[[#This Row],[Date 1]:[Date 8]])=8),TRUE,FALSE)</f>
        <v>0</v>
      </c>
      <c r="AN1359" s="134" t="b">
        <f>COUNTIF(Table3[[#This Row],[512]:[51]],"yes")&gt;0</f>
        <v>0</v>
      </c>
      <c r="AO1359" s="45" t="str">
        <f>IF(Table3[[#This Row],[512]]="yes",Table3[[#This Row],[Column1]],"")</f>
        <v/>
      </c>
      <c r="AP1359" s="45" t="str">
        <f>IF(Table3[[#This Row],[250]]="yes",Table3[[#This Row],[Column1.5]],"")</f>
        <v/>
      </c>
      <c r="AQ1359" s="45" t="str">
        <f>IF(Table3[[#This Row],[288]]="yes",Table3[[#This Row],[Column2]],"")</f>
        <v/>
      </c>
      <c r="AR1359" s="45" t="str">
        <f>IF(Table3[[#This Row],[144]]="yes",Table3[[#This Row],[Column3]],"")</f>
        <v/>
      </c>
      <c r="AS1359" s="45" t="str">
        <f>IF(Table3[[#This Row],[26]]="yes",Table3[[#This Row],[Column4]],"")</f>
        <v/>
      </c>
      <c r="AT1359" s="45" t="str">
        <f>IF(Table3[[#This Row],[51]]="yes",Table3[[#This Row],[Column5]],"")</f>
        <v/>
      </c>
      <c r="AU1359" s="29" t="str">
        <f>IF(COUNTBLANK(Table3[[#This Row],[Date 1]:[Date 8]])=7,IF(Table3[[#This Row],[Column9]]&lt;&gt;"",IF(SUM(L1359:S1359)&lt;&gt;0,Table3[[#This Row],[Column9]],""),""),(SUBSTITUTE(TRIM(SUBSTITUTE(AO1359&amp;","&amp;AP1359&amp;","&amp;AQ1359&amp;","&amp;AR1359&amp;","&amp;AS1359&amp;","&amp;AT1359&amp;",",","," "))," ",", ")))</f>
        <v/>
      </c>
      <c r="AV1359" s="35" t="str">
        <f>IF(COUNTBLANK(L1359:AC1359)&lt;&gt;13,IF(Table3[[#This Row],[Comments]]="Please order in multiples of 20. Minimum order of 100.",IF(COUNTBLANK(Table3[[#This Row],[Date 1]:[Order]])=12,"",1),1),IF(OR(F1359="yes",G1359="yes",H1359="yes",I1359="yes",J1359="yes",K1359="yes"="yes"),1,""))</f>
        <v/>
      </c>
    </row>
    <row r="1360" spans="2:48" ht="36" thickBot="1" x14ac:dyDescent="0.4">
      <c r="B1360" s="164">
        <v>4400</v>
      </c>
      <c r="C1360" s="16" t="s">
        <v>3370</v>
      </c>
      <c r="D1360" s="32" t="s">
        <v>1703</v>
      </c>
      <c r="E1360" s="118"/>
      <c r="F1360" s="119" t="s">
        <v>21</v>
      </c>
      <c r="G1360" s="30" t="s">
        <v>21</v>
      </c>
      <c r="H1360" s="30" t="s">
        <v>21</v>
      </c>
      <c r="I1360" s="30" t="s">
        <v>21</v>
      </c>
      <c r="J1360" s="30" t="s">
        <v>21</v>
      </c>
      <c r="K1360" s="30" t="s">
        <v>128</v>
      </c>
      <c r="L1360" s="22"/>
      <c r="M1360" s="20"/>
      <c r="N1360" s="20"/>
      <c r="O1360" s="20"/>
      <c r="P1360" s="20"/>
      <c r="Q1360" s="20"/>
      <c r="R1360" s="20"/>
      <c r="S1360" s="120"/>
      <c r="T1360" s="181" t="str">
        <f>Table3[[#This Row],[Column12]]</f>
        <v>Auto:</v>
      </c>
      <c r="U1360" s="25"/>
      <c r="V1360" s="51" t="str">
        <f>IF(Table3[[#This Row],[TagOrderMethod]]="Ratio:","plants per 1 tag",IF(Table3[[#This Row],[TagOrderMethod]]="tags included","",IF(Table3[[#This Row],[TagOrderMethod]]="Qty:","tags",IF(Table3[[#This Row],[TagOrderMethod]]="Auto:",IF(U1360&lt;&gt;"","tags","")))))</f>
        <v/>
      </c>
      <c r="W1360" s="17">
        <v>50</v>
      </c>
      <c r="X1360" s="17" t="str">
        <f>IF(ISNUMBER(SEARCH("tag",Table3[[#This Row],[Notes]])), "Yes", "No")</f>
        <v>No</v>
      </c>
      <c r="Y1360" s="17" t="str">
        <f>IF(Table3[[#This Row],[Column11]]="yes","tags included","Auto:")</f>
        <v>Auto:</v>
      </c>
      <c r="Z13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Row],[TagOrderMethod]]="Auto:",IF(U1360&gt;0,U1360,IF(COUNTBLANK(L1360:S1360)=8,"",(IF(Table3[[#This Row],[Column11]]&lt;&gt;"no",Table3[[#This Row],[Size]]*(SUM(Table3[[#This Row],[Date 1]:[Date 8]])),"")))),""))),(Table3[[#This Row],[Bundle]])),"")</f>
        <v/>
      </c>
      <c r="AB1360" s="94" t="str">
        <f t="shared" si="22"/>
        <v/>
      </c>
      <c r="AC1360" s="75"/>
      <c r="AD1360" s="42"/>
      <c r="AE1360" s="43"/>
      <c r="AF1360" s="44"/>
      <c r="AG1360" s="134" t="s">
        <v>21</v>
      </c>
      <c r="AH1360" s="134" t="s">
        <v>21</v>
      </c>
      <c r="AI1360" s="134" t="s">
        <v>21</v>
      </c>
      <c r="AJ1360" s="134" t="s">
        <v>21</v>
      </c>
      <c r="AK1360" s="134" t="s">
        <v>21</v>
      </c>
      <c r="AL1360" s="134" t="s">
        <v>1264</v>
      </c>
      <c r="AM1360" s="134" t="b">
        <f>IF(AND(Table3[[#This Row],[Column68]]=TRUE,COUNTBLANK(Table3[[#This Row],[Date 1]:[Date 8]])=8),TRUE,FALSE)</f>
        <v>0</v>
      </c>
      <c r="AN1360" s="134" t="b">
        <f>COUNTIF(Table3[[#This Row],[512]:[51]],"yes")&gt;0</f>
        <v>0</v>
      </c>
      <c r="AO1360" s="45" t="str">
        <f>IF(Table3[[#This Row],[512]]="yes",Table3[[#This Row],[Column1]],"")</f>
        <v/>
      </c>
      <c r="AP1360" s="45" t="str">
        <f>IF(Table3[[#This Row],[250]]="yes",Table3[[#This Row],[Column1.5]],"")</f>
        <v/>
      </c>
      <c r="AQ1360" s="45" t="str">
        <f>IF(Table3[[#This Row],[288]]="yes",Table3[[#This Row],[Column2]],"")</f>
        <v/>
      </c>
      <c r="AR1360" s="45" t="str">
        <f>IF(Table3[[#This Row],[144]]="yes",Table3[[#This Row],[Column3]],"")</f>
        <v/>
      </c>
      <c r="AS1360" s="45" t="str">
        <f>IF(Table3[[#This Row],[26]]="yes",Table3[[#This Row],[Column4]],"")</f>
        <v/>
      </c>
      <c r="AT1360" s="45" t="str">
        <f>IF(Table3[[#This Row],[51]]="yes",Table3[[#This Row],[Column5]],"")</f>
        <v/>
      </c>
      <c r="AU1360" s="29" t="str">
        <f>IF(COUNTBLANK(Table3[[#This Row],[Date 1]:[Date 8]])=7,IF(Table3[[#This Row],[Column9]]&lt;&gt;"",IF(SUM(L1360:S1360)&lt;&gt;0,Table3[[#This Row],[Column9]],""),""),(SUBSTITUTE(TRIM(SUBSTITUTE(AO1360&amp;","&amp;AP1360&amp;","&amp;AQ1360&amp;","&amp;AR1360&amp;","&amp;AS1360&amp;","&amp;AT1360&amp;",",","," "))," ",", ")))</f>
        <v/>
      </c>
      <c r="AV1360" s="35" t="str">
        <f>IF(COUNTBLANK(L1360:AC1360)&lt;&gt;13,IF(Table3[[#This Row],[Comments]]="Please order in multiples of 20. Minimum order of 100.",IF(COUNTBLANK(Table3[[#This Row],[Date 1]:[Order]])=12,"",1),1),IF(OR(F1360="yes",G1360="yes",H1360="yes",I1360="yes",J1360="yes",K1360="yes"="yes"),1,""))</f>
        <v/>
      </c>
    </row>
    <row r="1361" spans="2:48" ht="36" thickBot="1" x14ac:dyDescent="0.4">
      <c r="B1361" s="164">
        <v>4405</v>
      </c>
      <c r="C1361" s="16" t="s">
        <v>3370</v>
      </c>
      <c r="D1361" s="32" t="s">
        <v>2439</v>
      </c>
      <c r="E1361" s="118"/>
      <c r="F1361" s="119" t="s">
        <v>21</v>
      </c>
      <c r="G1361" s="30" t="s">
        <v>21</v>
      </c>
      <c r="H1361" s="30" t="s">
        <v>21</v>
      </c>
      <c r="I1361" s="30" t="s">
        <v>21</v>
      </c>
      <c r="J1361" s="30" t="s">
        <v>21</v>
      </c>
      <c r="K1361" s="30" t="s">
        <v>128</v>
      </c>
      <c r="L1361" s="22"/>
      <c r="M1361" s="20"/>
      <c r="N1361" s="20"/>
      <c r="O1361" s="20"/>
      <c r="P1361" s="20"/>
      <c r="Q1361" s="20"/>
      <c r="R1361" s="20"/>
      <c r="S1361" s="120"/>
      <c r="T1361" s="181" t="str">
        <f>Table3[[#This Row],[Column12]]</f>
        <v>Auto:</v>
      </c>
      <c r="U1361" s="25"/>
      <c r="V1361" s="51" t="str">
        <f>IF(Table3[[#This Row],[TagOrderMethod]]="Ratio:","plants per 1 tag",IF(Table3[[#This Row],[TagOrderMethod]]="tags included","",IF(Table3[[#This Row],[TagOrderMethod]]="Qty:","tags",IF(Table3[[#This Row],[TagOrderMethod]]="Auto:",IF(U1361&lt;&gt;"","tags","")))))</f>
        <v/>
      </c>
      <c r="W1361" s="17">
        <v>50</v>
      </c>
      <c r="X1361" s="17" t="str">
        <f>IF(ISNUMBER(SEARCH("tag",Table3[[#This Row],[Notes]])), "Yes", "No")</f>
        <v>No</v>
      </c>
      <c r="Y1361" s="17" t="str">
        <f>IF(Table3[[#This Row],[Column11]]="yes","tags included","Auto:")</f>
        <v>Auto:</v>
      </c>
      <c r="Z13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Row],[TagOrderMethod]]="Auto:",IF(U1361&gt;0,U1361,IF(COUNTBLANK(L1361:S1361)=8,"",(IF(Table3[[#This Row],[Column11]]&lt;&gt;"no",Table3[[#This Row],[Size]]*(SUM(Table3[[#This Row],[Date 1]:[Date 8]])),"")))),""))),(Table3[[#This Row],[Bundle]])),"")</f>
        <v/>
      </c>
      <c r="AB1361" s="94" t="str">
        <f t="shared" si="22"/>
        <v/>
      </c>
      <c r="AC1361" s="75"/>
      <c r="AD1361" s="42"/>
      <c r="AE1361" s="43"/>
      <c r="AF1361" s="44"/>
      <c r="AG1361" s="134" t="s">
        <v>21</v>
      </c>
      <c r="AH1361" s="134" t="s">
        <v>21</v>
      </c>
      <c r="AI1361" s="134" t="s">
        <v>21</v>
      </c>
      <c r="AJ1361" s="134" t="s">
        <v>21</v>
      </c>
      <c r="AK1361" s="134" t="s">
        <v>21</v>
      </c>
      <c r="AL1361" s="134" t="s">
        <v>5475</v>
      </c>
      <c r="AM1361" s="134" t="b">
        <f>IF(AND(Table3[[#This Row],[Column68]]=TRUE,COUNTBLANK(Table3[[#This Row],[Date 1]:[Date 8]])=8),TRUE,FALSE)</f>
        <v>0</v>
      </c>
      <c r="AN1361" s="134" t="b">
        <f>COUNTIF(Table3[[#This Row],[512]:[51]],"yes")&gt;0</f>
        <v>0</v>
      </c>
      <c r="AO1361" s="45" t="str">
        <f>IF(Table3[[#This Row],[512]]="yes",Table3[[#This Row],[Column1]],"")</f>
        <v/>
      </c>
      <c r="AP1361" s="45" t="str">
        <f>IF(Table3[[#This Row],[250]]="yes",Table3[[#This Row],[Column1.5]],"")</f>
        <v/>
      </c>
      <c r="AQ1361" s="45" t="str">
        <f>IF(Table3[[#This Row],[288]]="yes",Table3[[#This Row],[Column2]],"")</f>
        <v/>
      </c>
      <c r="AR1361" s="45" t="str">
        <f>IF(Table3[[#This Row],[144]]="yes",Table3[[#This Row],[Column3]],"")</f>
        <v/>
      </c>
      <c r="AS1361" s="45" t="str">
        <f>IF(Table3[[#This Row],[26]]="yes",Table3[[#This Row],[Column4]],"")</f>
        <v/>
      </c>
      <c r="AT1361" s="45" t="str">
        <f>IF(Table3[[#This Row],[51]]="yes",Table3[[#This Row],[Column5]],"")</f>
        <v/>
      </c>
      <c r="AU1361" s="29" t="str">
        <f>IF(COUNTBLANK(Table3[[#This Row],[Date 1]:[Date 8]])=7,IF(Table3[[#This Row],[Column9]]&lt;&gt;"",IF(SUM(L1361:S1361)&lt;&gt;0,Table3[[#This Row],[Column9]],""),""),(SUBSTITUTE(TRIM(SUBSTITUTE(AO1361&amp;","&amp;AP1361&amp;","&amp;AQ1361&amp;","&amp;AR1361&amp;","&amp;AS1361&amp;","&amp;AT1361&amp;",",","," "))," ",", ")))</f>
        <v/>
      </c>
      <c r="AV1361" s="35" t="str">
        <f>IF(COUNTBLANK(L1361:AC1361)&lt;&gt;13,IF(Table3[[#This Row],[Comments]]="Please order in multiples of 20. Minimum order of 100.",IF(COUNTBLANK(Table3[[#This Row],[Date 1]:[Order]])=12,"",1),1),IF(OR(F1361="yes",G1361="yes",H1361="yes",I1361="yes",J1361="yes",K1361="yes"="yes"),1,""))</f>
        <v/>
      </c>
    </row>
    <row r="1362" spans="2:48" ht="36" thickBot="1" x14ac:dyDescent="0.4">
      <c r="B1362" s="164">
        <v>4410</v>
      </c>
      <c r="C1362" s="16" t="s">
        <v>3370</v>
      </c>
      <c r="D1362" s="32" t="s">
        <v>3498</v>
      </c>
      <c r="E1362" s="118"/>
      <c r="F1362" s="119" t="s">
        <v>21</v>
      </c>
      <c r="G1362" s="30" t="s">
        <v>21</v>
      </c>
      <c r="H1362" s="30" t="s">
        <v>21</v>
      </c>
      <c r="I1362" s="30" t="s">
        <v>21</v>
      </c>
      <c r="J1362" s="30" t="s">
        <v>21</v>
      </c>
      <c r="K1362" s="30" t="s">
        <v>128</v>
      </c>
      <c r="L1362" s="22"/>
      <c r="M1362" s="20"/>
      <c r="N1362" s="20"/>
      <c r="O1362" s="20"/>
      <c r="P1362" s="20"/>
      <c r="Q1362" s="20"/>
      <c r="R1362" s="20"/>
      <c r="S1362" s="120"/>
      <c r="T1362" s="181" t="str">
        <f>Table3[[#This Row],[Column12]]</f>
        <v>Auto:</v>
      </c>
      <c r="U1362" s="25"/>
      <c r="V1362" s="51" t="str">
        <f>IF(Table3[[#This Row],[TagOrderMethod]]="Ratio:","plants per 1 tag",IF(Table3[[#This Row],[TagOrderMethod]]="tags included","",IF(Table3[[#This Row],[TagOrderMethod]]="Qty:","tags",IF(Table3[[#This Row],[TagOrderMethod]]="Auto:",IF(U1362&lt;&gt;"","tags","")))))</f>
        <v/>
      </c>
      <c r="W1362" s="17">
        <v>50</v>
      </c>
      <c r="X1362" s="17" t="str">
        <f>IF(ISNUMBER(SEARCH("tag",Table3[[#This Row],[Notes]])), "Yes", "No")</f>
        <v>No</v>
      </c>
      <c r="Y1362" s="17" t="str">
        <f>IF(Table3[[#This Row],[Column11]]="yes","tags included","Auto:")</f>
        <v>Auto:</v>
      </c>
      <c r="Z13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Row],[TagOrderMethod]]="Auto:",IF(U1362&gt;0,U1362,IF(COUNTBLANK(L1362:S1362)=8,"",(IF(Table3[[#This Row],[Column11]]&lt;&gt;"no",Table3[[#This Row],[Size]]*(SUM(Table3[[#This Row],[Date 1]:[Date 8]])),"")))),""))),(Table3[[#This Row],[Bundle]])),"")</f>
        <v/>
      </c>
      <c r="AB1362" s="94" t="str">
        <f t="shared" si="22"/>
        <v/>
      </c>
      <c r="AC1362" s="75"/>
      <c r="AD1362" s="42"/>
      <c r="AE1362" s="43"/>
      <c r="AF1362" s="44"/>
      <c r="AG1362" s="134" t="s">
        <v>21</v>
      </c>
      <c r="AH1362" s="134" t="s">
        <v>21</v>
      </c>
      <c r="AI1362" s="134" t="s">
        <v>21</v>
      </c>
      <c r="AJ1362" s="134" t="s">
        <v>21</v>
      </c>
      <c r="AK1362" s="134" t="s">
        <v>21</v>
      </c>
      <c r="AL1362" s="134" t="s">
        <v>223</v>
      </c>
      <c r="AM1362" s="134" t="b">
        <f>IF(AND(Table3[[#This Row],[Column68]]=TRUE,COUNTBLANK(Table3[[#This Row],[Date 1]:[Date 8]])=8),TRUE,FALSE)</f>
        <v>0</v>
      </c>
      <c r="AN1362" s="134" t="b">
        <f>COUNTIF(Table3[[#This Row],[512]:[51]],"yes")&gt;0</f>
        <v>0</v>
      </c>
      <c r="AO1362" s="45" t="str">
        <f>IF(Table3[[#This Row],[512]]="yes",Table3[[#This Row],[Column1]],"")</f>
        <v/>
      </c>
      <c r="AP1362" s="45" t="str">
        <f>IF(Table3[[#This Row],[250]]="yes",Table3[[#This Row],[Column1.5]],"")</f>
        <v/>
      </c>
      <c r="AQ1362" s="45" t="str">
        <f>IF(Table3[[#This Row],[288]]="yes",Table3[[#This Row],[Column2]],"")</f>
        <v/>
      </c>
      <c r="AR1362" s="45" t="str">
        <f>IF(Table3[[#This Row],[144]]="yes",Table3[[#This Row],[Column3]],"")</f>
        <v/>
      </c>
      <c r="AS1362" s="45" t="str">
        <f>IF(Table3[[#This Row],[26]]="yes",Table3[[#This Row],[Column4]],"")</f>
        <v/>
      </c>
      <c r="AT1362" s="45" t="str">
        <f>IF(Table3[[#This Row],[51]]="yes",Table3[[#This Row],[Column5]],"")</f>
        <v/>
      </c>
      <c r="AU1362" s="29" t="str">
        <f>IF(COUNTBLANK(Table3[[#This Row],[Date 1]:[Date 8]])=7,IF(Table3[[#This Row],[Column9]]&lt;&gt;"",IF(SUM(L1362:S1362)&lt;&gt;0,Table3[[#This Row],[Column9]],""),""),(SUBSTITUTE(TRIM(SUBSTITUTE(AO1362&amp;","&amp;AP1362&amp;","&amp;AQ1362&amp;","&amp;AR1362&amp;","&amp;AS1362&amp;","&amp;AT1362&amp;",",","," "))," ",", ")))</f>
        <v/>
      </c>
      <c r="AV1362" s="35" t="str">
        <f>IF(COUNTBLANK(L1362:AC1362)&lt;&gt;13,IF(Table3[[#This Row],[Comments]]="Please order in multiples of 20. Minimum order of 100.",IF(COUNTBLANK(Table3[[#This Row],[Date 1]:[Order]])=12,"",1),1),IF(OR(F1362="yes",G1362="yes",H1362="yes",I1362="yes",J1362="yes",K1362="yes"="yes"),1,""))</f>
        <v/>
      </c>
    </row>
    <row r="1363" spans="2:48" ht="36" thickBot="1" x14ac:dyDescent="0.4">
      <c r="B1363" s="164">
        <v>4415</v>
      </c>
      <c r="C1363" s="16" t="s">
        <v>3370</v>
      </c>
      <c r="D1363" s="32" t="s">
        <v>2440</v>
      </c>
      <c r="E1363" s="118"/>
      <c r="F1363" s="119" t="s">
        <v>21</v>
      </c>
      <c r="G1363" s="30" t="s">
        <v>21</v>
      </c>
      <c r="H1363" s="30" t="s">
        <v>21</v>
      </c>
      <c r="I1363" s="30" t="s">
        <v>21</v>
      </c>
      <c r="J1363" s="30" t="s">
        <v>21</v>
      </c>
      <c r="K1363" s="30" t="s">
        <v>128</v>
      </c>
      <c r="L1363" s="22"/>
      <c r="M1363" s="20"/>
      <c r="N1363" s="20"/>
      <c r="O1363" s="20"/>
      <c r="P1363" s="20"/>
      <c r="Q1363" s="20"/>
      <c r="R1363" s="20"/>
      <c r="S1363" s="120"/>
      <c r="T1363" s="181" t="str">
        <f>Table3[[#This Row],[Column12]]</f>
        <v>Auto:</v>
      </c>
      <c r="U1363" s="25"/>
      <c r="V1363" s="51" t="str">
        <f>IF(Table3[[#This Row],[TagOrderMethod]]="Ratio:","plants per 1 tag",IF(Table3[[#This Row],[TagOrderMethod]]="tags included","",IF(Table3[[#This Row],[TagOrderMethod]]="Qty:","tags",IF(Table3[[#This Row],[TagOrderMethod]]="Auto:",IF(U1363&lt;&gt;"","tags","")))))</f>
        <v/>
      </c>
      <c r="W1363" s="17">
        <v>50</v>
      </c>
      <c r="X1363" s="17" t="str">
        <f>IF(ISNUMBER(SEARCH("tag",Table3[[#This Row],[Notes]])), "Yes", "No")</f>
        <v>No</v>
      </c>
      <c r="Y1363" s="17" t="str">
        <f>IF(Table3[[#This Row],[Column11]]="yes","tags included","Auto:")</f>
        <v>Auto:</v>
      </c>
      <c r="Z13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Row],[TagOrderMethod]]="Auto:",IF(U1363&gt;0,U1363,IF(COUNTBLANK(L1363:S1363)=8,"",(IF(Table3[[#This Row],[Column11]]&lt;&gt;"no",Table3[[#This Row],[Size]]*(SUM(Table3[[#This Row],[Date 1]:[Date 8]])),"")))),""))),(Table3[[#This Row],[Bundle]])),"")</f>
        <v/>
      </c>
      <c r="AB1363" s="94" t="str">
        <f t="shared" si="22"/>
        <v/>
      </c>
      <c r="AC1363" s="75"/>
      <c r="AD1363" s="42"/>
      <c r="AE1363" s="43"/>
      <c r="AF1363" s="44"/>
      <c r="AG1363" s="134" t="s">
        <v>21</v>
      </c>
      <c r="AH1363" s="134" t="s">
        <v>21</v>
      </c>
      <c r="AI1363" s="134" t="s">
        <v>21</v>
      </c>
      <c r="AJ1363" s="134" t="s">
        <v>21</v>
      </c>
      <c r="AK1363" s="134" t="s">
        <v>21</v>
      </c>
      <c r="AL1363" s="134" t="s">
        <v>222</v>
      </c>
      <c r="AM1363" s="134" t="b">
        <f>IF(AND(Table3[[#This Row],[Column68]]=TRUE,COUNTBLANK(Table3[[#This Row],[Date 1]:[Date 8]])=8),TRUE,FALSE)</f>
        <v>0</v>
      </c>
      <c r="AN1363" s="134" t="b">
        <f>COUNTIF(Table3[[#This Row],[512]:[51]],"yes")&gt;0</f>
        <v>0</v>
      </c>
      <c r="AO1363" s="45" t="str">
        <f>IF(Table3[[#This Row],[512]]="yes",Table3[[#This Row],[Column1]],"")</f>
        <v/>
      </c>
      <c r="AP1363" s="45" t="str">
        <f>IF(Table3[[#This Row],[250]]="yes",Table3[[#This Row],[Column1.5]],"")</f>
        <v/>
      </c>
      <c r="AQ1363" s="45" t="str">
        <f>IF(Table3[[#This Row],[288]]="yes",Table3[[#This Row],[Column2]],"")</f>
        <v/>
      </c>
      <c r="AR1363" s="45" t="str">
        <f>IF(Table3[[#This Row],[144]]="yes",Table3[[#This Row],[Column3]],"")</f>
        <v/>
      </c>
      <c r="AS1363" s="45" t="str">
        <f>IF(Table3[[#This Row],[26]]="yes",Table3[[#This Row],[Column4]],"")</f>
        <v/>
      </c>
      <c r="AT1363" s="45" t="str">
        <f>IF(Table3[[#This Row],[51]]="yes",Table3[[#This Row],[Column5]],"")</f>
        <v/>
      </c>
      <c r="AU1363" s="29" t="str">
        <f>IF(COUNTBLANK(Table3[[#This Row],[Date 1]:[Date 8]])=7,IF(Table3[[#This Row],[Column9]]&lt;&gt;"",IF(SUM(L1363:S1363)&lt;&gt;0,Table3[[#This Row],[Column9]],""),""),(SUBSTITUTE(TRIM(SUBSTITUTE(AO1363&amp;","&amp;AP1363&amp;","&amp;AQ1363&amp;","&amp;AR1363&amp;","&amp;AS1363&amp;","&amp;AT1363&amp;",",","," "))," ",", ")))</f>
        <v/>
      </c>
      <c r="AV1363" s="35" t="str">
        <f>IF(COUNTBLANK(L1363:AC1363)&lt;&gt;13,IF(Table3[[#This Row],[Comments]]="Please order in multiples of 20. Minimum order of 100.",IF(COUNTBLANK(Table3[[#This Row],[Date 1]:[Order]])=12,"",1),1),IF(OR(F1363="yes",G1363="yes",H1363="yes",I1363="yes",J1363="yes",K1363="yes"="yes"),1,""))</f>
        <v/>
      </c>
    </row>
    <row r="1364" spans="2:48" ht="36" thickBot="1" x14ac:dyDescent="0.4">
      <c r="B1364" s="164">
        <v>4420</v>
      </c>
      <c r="C1364" s="16" t="s">
        <v>3370</v>
      </c>
      <c r="D1364" s="32" t="s">
        <v>2441</v>
      </c>
      <c r="E1364" s="118"/>
      <c r="F1364" s="119" t="s">
        <v>21</v>
      </c>
      <c r="G1364" s="30" t="s">
        <v>21</v>
      </c>
      <c r="H1364" s="30" t="s">
        <v>21</v>
      </c>
      <c r="I1364" s="30" t="s">
        <v>21</v>
      </c>
      <c r="J1364" s="30" t="s">
        <v>21</v>
      </c>
      <c r="K1364" s="30" t="s">
        <v>128</v>
      </c>
      <c r="L1364" s="22"/>
      <c r="M1364" s="20"/>
      <c r="N1364" s="20"/>
      <c r="O1364" s="20"/>
      <c r="P1364" s="20"/>
      <c r="Q1364" s="20"/>
      <c r="R1364" s="20"/>
      <c r="S1364" s="120"/>
      <c r="T1364" s="181" t="str">
        <f>Table3[[#This Row],[Column12]]</f>
        <v>Auto:</v>
      </c>
      <c r="U1364" s="25"/>
      <c r="V1364" s="51" t="str">
        <f>IF(Table3[[#This Row],[TagOrderMethod]]="Ratio:","plants per 1 tag",IF(Table3[[#This Row],[TagOrderMethod]]="tags included","",IF(Table3[[#This Row],[TagOrderMethod]]="Qty:","tags",IF(Table3[[#This Row],[TagOrderMethod]]="Auto:",IF(U1364&lt;&gt;"","tags","")))))</f>
        <v/>
      </c>
      <c r="W1364" s="17">
        <v>50</v>
      </c>
      <c r="X1364" s="17" t="str">
        <f>IF(ISNUMBER(SEARCH("tag",Table3[[#This Row],[Notes]])), "Yes", "No")</f>
        <v>No</v>
      </c>
      <c r="Y1364" s="17" t="str">
        <f>IF(Table3[[#This Row],[Column11]]="yes","tags included","Auto:")</f>
        <v>Auto:</v>
      </c>
      <c r="Z13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Row],[TagOrderMethod]]="Auto:",IF(U1364&gt;0,U1364,IF(COUNTBLANK(L1364:S1364)=8,"",(IF(Table3[[#This Row],[Column11]]&lt;&gt;"no",Table3[[#This Row],[Size]]*(SUM(Table3[[#This Row],[Date 1]:[Date 8]])),"")))),""))),(Table3[[#This Row],[Bundle]])),"")</f>
        <v/>
      </c>
      <c r="AB1364" s="94" t="str">
        <f t="shared" si="22"/>
        <v/>
      </c>
      <c r="AC1364" s="75"/>
      <c r="AD1364" s="42"/>
      <c r="AE1364" s="43"/>
      <c r="AF1364" s="44"/>
      <c r="AG1364" s="134" t="s">
        <v>21</v>
      </c>
      <c r="AH1364" s="134" t="s">
        <v>21</v>
      </c>
      <c r="AI1364" s="134" t="s">
        <v>21</v>
      </c>
      <c r="AJ1364" s="134" t="s">
        <v>21</v>
      </c>
      <c r="AK1364" s="134" t="s">
        <v>21</v>
      </c>
      <c r="AL1364" s="134" t="s">
        <v>221</v>
      </c>
      <c r="AM1364" s="134" t="b">
        <f>IF(AND(Table3[[#This Row],[Column68]]=TRUE,COUNTBLANK(Table3[[#This Row],[Date 1]:[Date 8]])=8),TRUE,FALSE)</f>
        <v>0</v>
      </c>
      <c r="AN1364" s="134" t="b">
        <f>COUNTIF(Table3[[#This Row],[512]:[51]],"yes")&gt;0</f>
        <v>0</v>
      </c>
      <c r="AO1364" s="45" t="str">
        <f>IF(Table3[[#This Row],[512]]="yes",Table3[[#This Row],[Column1]],"")</f>
        <v/>
      </c>
      <c r="AP1364" s="45" t="str">
        <f>IF(Table3[[#This Row],[250]]="yes",Table3[[#This Row],[Column1.5]],"")</f>
        <v/>
      </c>
      <c r="AQ1364" s="45" t="str">
        <f>IF(Table3[[#This Row],[288]]="yes",Table3[[#This Row],[Column2]],"")</f>
        <v/>
      </c>
      <c r="AR1364" s="45" t="str">
        <f>IF(Table3[[#This Row],[144]]="yes",Table3[[#This Row],[Column3]],"")</f>
        <v/>
      </c>
      <c r="AS1364" s="45" t="str">
        <f>IF(Table3[[#This Row],[26]]="yes",Table3[[#This Row],[Column4]],"")</f>
        <v/>
      </c>
      <c r="AT1364" s="45" t="str">
        <f>IF(Table3[[#This Row],[51]]="yes",Table3[[#This Row],[Column5]],"")</f>
        <v/>
      </c>
      <c r="AU1364" s="29" t="str">
        <f>IF(COUNTBLANK(Table3[[#This Row],[Date 1]:[Date 8]])=7,IF(Table3[[#This Row],[Column9]]&lt;&gt;"",IF(SUM(L1364:S1364)&lt;&gt;0,Table3[[#This Row],[Column9]],""),""),(SUBSTITUTE(TRIM(SUBSTITUTE(AO1364&amp;","&amp;AP1364&amp;","&amp;AQ1364&amp;","&amp;AR1364&amp;","&amp;AS1364&amp;","&amp;AT1364&amp;",",","," "))," ",", ")))</f>
        <v/>
      </c>
      <c r="AV1364" s="35" t="str">
        <f>IF(COUNTBLANK(L1364:AC1364)&lt;&gt;13,IF(Table3[[#This Row],[Comments]]="Please order in multiples of 20. Minimum order of 100.",IF(COUNTBLANK(Table3[[#This Row],[Date 1]:[Order]])=12,"",1),1),IF(OR(F1364="yes",G1364="yes",H1364="yes",I1364="yes",J1364="yes",K1364="yes"="yes"),1,""))</f>
        <v/>
      </c>
    </row>
    <row r="1365" spans="2:48" ht="36" thickBot="1" x14ac:dyDescent="0.4">
      <c r="B1365" s="164">
        <v>4425</v>
      </c>
      <c r="C1365" s="16" t="s">
        <v>3370</v>
      </c>
      <c r="D1365" s="32" t="s">
        <v>2442</v>
      </c>
      <c r="E1365" s="118"/>
      <c r="F1365" s="119" t="s">
        <v>21</v>
      </c>
      <c r="G1365" s="30" t="s">
        <v>21</v>
      </c>
      <c r="H1365" s="30" t="s">
        <v>21</v>
      </c>
      <c r="I1365" s="30" t="s">
        <v>21</v>
      </c>
      <c r="J1365" s="30" t="s">
        <v>21</v>
      </c>
      <c r="K1365" s="30" t="s">
        <v>128</v>
      </c>
      <c r="L1365" s="22"/>
      <c r="M1365" s="20"/>
      <c r="N1365" s="20"/>
      <c r="O1365" s="20"/>
      <c r="P1365" s="20"/>
      <c r="Q1365" s="20"/>
      <c r="R1365" s="20"/>
      <c r="S1365" s="120"/>
      <c r="T1365" s="181" t="str">
        <f>Table3[[#This Row],[Column12]]</f>
        <v>Auto:</v>
      </c>
      <c r="U1365" s="25"/>
      <c r="V1365" s="51" t="str">
        <f>IF(Table3[[#This Row],[TagOrderMethod]]="Ratio:","plants per 1 tag",IF(Table3[[#This Row],[TagOrderMethod]]="tags included","",IF(Table3[[#This Row],[TagOrderMethod]]="Qty:","tags",IF(Table3[[#This Row],[TagOrderMethod]]="Auto:",IF(U1365&lt;&gt;"","tags","")))))</f>
        <v/>
      </c>
      <c r="W1365" s="17">
        <v>50</v>
      </c>
      <c r="X1365" s="17" t="str">
        <f>IF(ISNUMBER(SEARCH("tag",Table3[[#This Row],[Notes]])), "Yes", "No")</f>
        <v>No</v>
      </c>
      <c r="Y1365" s="17" t="str">
        <f>IF(Table3[[#This Row],[Column11]]="yes","tags included","Auto:")</f>
        <v>Auto:</v>
      </c>
      <c r="Z13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Row],[TagOrderMethod]]="Auto:",IF(U1365&gt;0,U1365,IF(COUNTBLANK(L1365:S1365)=8,"",(IF(Table3[[#This Row],[Column11]]&lt;&gt;"no",Table3[[#This Row],[Size]]*(SUM(Table3[[#This Row],[Date 1]:[Date 8]])),"")))),""))),(Table3[[#This Row],[Bundle]])),"")</f>
        <v/>
      </c>
      <c r="AB1365" s="94" t="str">
        <f t="shared" si="22"/>
        <v/>
      </c>
      <c r="AC1365" s="75"/>
      <c r="AD1365" s="42"/>
      <c r="AE1365" s="43"/>
      <c r="AF1365" s="44"/>
      <c r="AG1365" s="134" t="s">
        <v>21</v>
      </c>
      <c r="AH1365" s="134" t="s">
        <v>21</v>
      </c>
      <c r="AI1365" s="134" t="s">
        <v>21</v>
      </c>
      <c r="AJ1365" s="134" t="s">
        <v>21</v>
      </c>
      <c r="AK1365" s="134" t="s">
        <v>21</v>
      </c>
      <c r="AL1365" s="134" t="s">
        <v>220</v>
      </c>
      <c r="AM1365" s="134" t="b">
        <f>IF(AND(Table3[[#This Row],[Column68]]=TRUE,COUNTBLANK(Table3[[#This Row],[Date 1]:[Date 8]])=8),TRUE,FALSE)</f>
        <v>0</v>
      </c>
      <c r="AN1365" s="134" t="b">
        <f>COUNTIF(Table3[[#This Row],[512]:[51]],"yes")&gt;0</f>
        <v>0</v>
      </c>
      <c r="AO1365" s="45" t="str">
        <f>IF(Table3[[#This Row],[512]]="yes",Table3[[#This Row],[Column1]],"")</f>
        <v/>
      </c>
      <c r="AP1365" s="45" t="str">
        <f>IF(Table3[[#This Row],[250]]="yes",Table3[[#This Row],[Column1.5]],"")</f>
        <v/>
      </c>
      <c r="AQ1365" s="45" t="str">
        <f>IF(Table3[[#This Row],[288]]="yes",Table3[[#This Row],[Column2]],"")</f>
        <v/>
      </c>
      <c r="AR1365" s="45" t="str">
        <f>IF(Table3[[#This Row],[144]]="yes",Table3[[#This Row],[Column3]],"")</f>
        <v/>
      </c>
      <c r="AS1365" s="45" t="str">
        <f>IF(Table3[[#This Row],[26]]="yes",Table3[[#This Row],[Column4]],"")</f>
        <v/>
      </c>
      <c r="AT1365" s="45" t="str">
        <f>IF(Table3[[#This Row],[51]]="yes",Table3[[#This Row],[Column5]],"")</f>
        <v/>
      </c>
      <c r="AU1365" s="29" t="str">
        <f>IF(COUNTBLANK(Table3[[#This Row],[Date 1]:[Date 8]])=7,IF(Table3[[#This Row],[Column9]]&lt;&gt;"",IF(SUM(L1365:S1365)&lt;&gt;0,Table3[[#This Row],[Column9]],""),""),(SUBSTITUTE(TRIM(SUBSTITUTE(AO1365&amp;","&amp;AP1365&amp;","&amp;AQ1365&amp;","&amp;AR1365&amp;","&amp;AS1365&amp;","&amp;AT1365&amp;",",","," "))," ",", ")))</f>
        <v/>
      </c>
      <c r="AV1365" s="35" t="str">
        <f>IF(COUNTBLANK(L1365:AC1365)&lt;&gt;13,IF(Table3[[#This Row],[Comments]]="Please order in multiples of 20. Minimum order of 100.",IF(COUNTBLANK(Table3[[#This Row],[Date 1]:[Order]])=12,"",1),1),IF(OR(F1365="yes",G1365="yes",H1365="yes",I1365="yes",J1365="yes",K1365="yes"="yes"),1,""))</f>
        <v/>
      </c>
    </row>
    <row r="1366" spans="2:48" ht="36" thickBot="1" x14ac:dyDescent="0.4">
      <c r="B1366" s="164">
        <v>4430</v>
      </c>
      <c r="C1366" s="16" t="s">
        <v>3370</v>
      </c>
      <c r="D1366" s="32" t="s">
        <v>1416</v>
      </c>
      <c r="E1366" s="118"/>
      <c r="F1366" s="119" t="s">
        <v>21</v>
      </c>
      <c r="G1366" s="30" t="s">
        <v>21</v>
      </c>
      <c r="H1366" s="30" t="s">
        <v>21</v>
      </c>
      <c r="I1366" s="30" t="s">
        <v>21</v>
      </c>
      <c r="J1366" s="30" t="s">
        <v>21</v>
      </c>
      <c r="K1366" s="30" t="s">
        <v>128</v>
      </c>
      <c r="L1366" s="22"/>
      <c r="M1366" s="20"/>
      <c r="N1366" s="20"/>
      <c r="O1366" s="20"/>
      <c r="P1366" s="20"/>
      <c r="Q1366" s="20"/>
      <c r="R1366" s="20"/>
      <c r="S1366" s="120"/>
      <c r="T1366" s="181" t="str">
        <f>Table3[[#This Row],[Column12]]</f>
        <v>Auto:</v>
      </c>
      <c r="U1366" s="25"/>
      <c r="V1366" s="51" t="str">
        <f>IF(Table3[[#This Row],[TagOrderMethod]]="Ratio:","plants per 1 tag",IF(Table3[[#This Row],[TagOrderMethod]]="tags included","",IF(Table3[[#This Row],[TagOrderMethod]]="Qty:","tags",IF(Table3[[#This Row],[TagOrderMethod]]="Auto:",IF(U1366&lt;&gt;"","tags","")))))</f>
        <v/>
      </c>
      <c r="W1366" s="17">
        <v>50</v>
      </c>
      <c r="X1366" s="17" t="str">
        <f>IF(ISNUMBER(SEARCH("tag",Table3[[#This Row],[Notes]])), "Yes", "No")</f>
        <v>No</v>
      </c>
      <c r="Y1366" s="17" t="str">
        <f>IF(Table3[[#This Row],[Column11]]="yes","tags included","Auto:")</f>
        <v>Auto:</v>
      </c>
      <c r="Z13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Row],[TagOrderMethod]]="Auto:",IF(U1366&gt;0,U1366,IF(COUNTBLANK(L1366:S1366)=8,"",(IF(Table3[[#This Row],[Column11]]&lt;&gt;"no",Table3[[#This Row],[Size]]*(SUM(Table3[[#This Row],[Date 1]:[Date 8]])),"")))),""))),(Table3[[#This Row],[Bundle]])),"")</f>
        <v/>
      </c>
      <c r="AB1366" s="94" t="str">
        <f t="shared" si="22"/>
        <v/>
      </c>
      <c r="AC1366" s="75"/>
      <c r="AD1366" s="42"/>
      <c r="AE1366" s="43"/>
      <c r="AF1366" s="44"/>
      <c r="AG1366" s="134" t="s">
        <v>21</v>
      </c>
      <c r="AH1366" s="134" t="s">
        <v>21</v>
      </c>
      <c r="AI1366" s="134" t="s">
        <v>21</v>
      </c>
      <c r="AJ1366" s="134" t="s">
        <v>21</v>
      </c>
      <c r="AK1366" s="134" t="s">
        <v>21</v>
      </c>
      <c r="AL1366" s="134" t="s">
        <v>1763</v>
      </c>
      <c r="AM1366" s="134" t="b">
        <f>IF(AND(Table3[[#This Row],[Column68]]=TRUE,COUNTBLANK(Table3[[#This Row],[Date 1]:[Date 8]])=8),TRUE,FALSE)</f>
        <v>0</v>
      </c>
      <c r="AN1366" s="134" t="b">
        <f>COUNTIF(Table3[[#This Row],[512]:[51]],"yes")&gt;0</f>
        <v>0</v>
      </c>
      <c r="AO1366" s="45" t="str">
        <f>IF(Table3[[#This Row],[512]]="yes",Table3[[#This Row],[Column1]],"")</f>
        <v/>
      </c>
      <c r="AP1366" s="45" t="str">
        <f>IF(Table3[[#This Row],[250]]="yes",Table3[[#This Row],[Column1.5]],"")</f>
        <v/>
      </c>
      <c r="AQ1366" s="45" t="str">
        <f>IF(Table3[[#This Row],[288]]="yes",Table3[[#This Row],[Column2]],"")</f>
        <v/>
      </c>
      <c r="AR1366" s="45" t="str">
        <f>IF(Table3[[#This Row],[144]]="yes",Table3[[#This Row],[Column3]],"")</f>
        <v/>
      </c>
      <c r="AS1366" s="45" t="str">
        <f>IF(Table3[[#This Row],[26]]="yes",Table3[[#This Row],[Column4]],"")</f>
        <v/>
      </c>
      <c r="AT1366" s="45" t="str">
        <f>IF(Table3[[#This Row],[51]]="yes",Table3[[#This Row],[Column5]],"")</f>
        <v/>
      </c>
      <c r="AU1366" s="29" t="str">
        <f>IF(COUNTBLANK(Table3[[#This Row],[Date 1]:[Date 8]])=7,IF(Table3[[#This Row],[Column9]]&lt;&gt;"",IF(SUM(L1366:S1366)&lt;&gt;0,Table3[[#This Row],[Column9]],""),""),(SUBSTITUTE(TRIM(SUBSTITUTE(AO1366&amp;","&amp;AP1366&amp;","&amp;AQ1366&amp;","&amp;AR1366&amp;","&amp;AS1366&amp;","&amp;AT1366&amp;",",","," "))," ",", ")))</f>
        <v/>
      </c>
      <c r="AV1366" s="35" t="str">
        <f>IF(COUNTBLANK(L1366:AC1366)&lt;&gt;13,IF(Table3[[#This Row],[Comments]]="Please order in multiples of 20. Minimum order of 100.",IF(COUNTBLANK(Table3[[#This Row],[Date 1]:[Order]])=12,"",1),1),IF(OR(F1366="yes",G1366="yes",H1366="yes",I1366="yes",J1366="yes",K1366="yes"="yes"),1,""))</f>
        <v/>
      </c>
    </row>
    <row r="1367" spans="2:48" ht="36" thickBot="1" x14ac:dyDescent="0.4">
      <c r="B1367" s="164">
        <v>4435</v>
      </c>
      <c r="C1367" s="16" t="s">
        <v>3370</v>
      </c>
      <c r="D1367" s="32" t="s">
        <v>2443</v>
      </c>
      <c r="E1367" s="118"/>
      <c r="F1367" s="119" t="s">
        <v>21</v>
      </c>
      <c r="G1367" s="30" t="s">
        <v>21</v>
      </c>
      <c r="H1367" s="30" t="s">
        <v>21</v>
      </c>
      <c r="I1367" s="30" t="s">
        <v>21</v>
      </c>
      <c r="J1367" s="30" t="s">
        <v>21</v>
      </c>
      <c r="K1367" s="30" t="s">
        <v>128</v>
      </c>
      <c r="L1367" s="22"/>
      <c r="M1367" s="20"/>
      <c r="N1367" s="20"/>
      <c r="O1367" s="20"/>
      <c r="P1367" s="20"/>
      <c r="Q1367" s="20"/>
      <c r="R1367" s="20"/>
      <c r="S1367" s="120"/>
      <c r="T1367" s="181" t="str">
        <f>Table3[[#This Row],[Column12]]</f>
        <v>Auto:</v>
      </c>
      <c r="U1367" s="25"/>
      <c r="V1367" s="51" t="str">
        <f>IF(Table3[[#This Row],[TagOrderMethod]]="Ratio:","plants per 1 tag",IF(Table3[[#This Row],[TagOrderMethod]]="tags included","",IF(Table3[[#This Row],[TagOrderMethod]]="Qty:","tags",IF(Table3[[#This Row],[TagOrderMethod]]="Auto:",IF(U1367&lt;&gt;"","tags","")))))</f>
        <v/>
      </c>
      <c r="W1367" s="17">
        <v>50</v>
      </c>
      <c r="X1367" s="17" t="str">
        <f>IF(ISNUMBER(SEARCH("tag",Table3[[#This Row],[Notes]])), "Yes", "No")</f>
        <v>No</v>
      </c>
      <c r="Y1367" s="17" t="str">
        <f>IF(Table3[[#This Row],[Column11]]="yes","tags included","Auto:")</f>
        <v>Auto:</v>
      </c>
      <c r="Z13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Row],[TagOrderMethod]]="Auto:",IF(U1367&gt;0,U1367,IF(COUNTBLANK(L1367:S1367)=8,"",(IF(Table3[[#This Row],[Column11]]&lt;&gt;"no",Table3[[#This Row],[Size]]*(SUM(Table3[[#This Row],[Date 1]:[Date 8]])),"")))),""))),(Table3[[#This Row],[Bundle]])),"")</f>
        <v/>
      </c>
      <c r="AB1367" s="94" t="str">
        <f t="shared" si="22"/>
        <v/>
      </c>
      <c r="AC1367" s="75"/>
      <c r="AD1367" s="42"/>
      <c r="AE1367" s="43"/>
      <c r="AF1367" s="44"/>
      <c r="AG1367" s="134" t="s">
        <v>21</v>
      </c>
      <c r="AH1367" s="134" t="s">
        <v>21</v>
      </c>
      <c r="AI1367" s="134" t="s">
        <v>21</v>
      </c>
      <c r="AJ1367" s="134" t="s">
        <v>21</v>
      </c>
      <c r="AK1367" s="134" t="s">
        <v>21</v>
      </c>
      <c r="AL1367" s="134" t="s">
        <v>3197</v>
      </c>
      <c r="AM1367" s="134" t="b">
        <f>IF(AND(Table3[[#This Row],[Column68]]=TRUE,COUNTBLANK(Table3[[#This Row],[Date 1]:[Date 8]])=8),TRUE,FALSE)</f>
        <v>0</v>
      </c>
      <c r="AN1367" s="134" t="b">
        <f>COUNTIF(Table3[[#This Row],[512]:[51]],"yes")&gt;0</f>
        <v>0</v>
      </c>
      <c r="AO1367" s="45" t="str">
        <f>IF(Table3[[#This Row],[512]]="yes",Table3[[#This Row],[Column1]],"")</f>
        <v/>
      </c>
      <c r="AP1367" s="45" t="str">
        <f>IF(Table3[[#This Row],[250]]="yes",Table3[[#This Row],[Column1.5]],"")</f>
        <v/>
      </c>
      <c r="AQ1367" s="45" t="str">
        <f>IF(Table3[[#This Row],[288]]="yes",Table3[[#This Row],[Column2]],"")</f>
        <v/>
      </c>
      <c r="AR1367" s="45" t="str">
        <f>IF(Table3[[#This Row],[144]]="yes",Table3[[#This Row],[Column3]],"")</f>
        <v/>
      </c>
      <c r="AS1367" s="45" t="str">
        <f>IF(Table3[[#This Row],[26]]="yes",Table3[[#This Row],[Column4]],"")</f>
        <v/>
      </c>
      <c r="AT1367" s="45" t="str">
        <f>IF(Table3[[#This Row],[51]]="yes",Table3[[#This Row],[Column5]],"")</f>
        <v/>
      </c>
      <c r="AU1367" s="29" t="str">
        <f>IF(COUNTBLANK(Table3[[#This Row],[Date 1]:[Date 8]])=7,IF(Table3[[#This Row],[Column9]]&lt;&gt;"",IF(SUM(L1367:S1367)&lt;&gt;0,Table3[[#This Row],[Column9]],""),""),(SUBSTITUTE(TRIM(SUBSTITUTE(AO1367&amp;","&amp;AP1367&amp;","&amp;AQ1367&amp;","&amp;AR1367&amp;","&amp;AS1367&amp;","&amp;AT1367&amp;",",","," "))," ",", ")))</f>
        <v/>
      </c>
      <c r="AV1367" s="35" t="str">
        <f>IF(COUNTBLANK(L1367:AC1367)&lt;&gt;13,IF(Table3[[#This Row],[Comments]]="Please order in multiples of 20. Minimum order of 100.",IF(COUNTBLANK(Table3[[#This Row],[Date 1]:[Order]])=12,"",1),1),IF(OR(F1367="yes",G1367="yes",H1367="yes",I1367="yes",J1367="yes",K1367="yes"="yes"),1,""))</f>
        <v/>
      </c>
    </row>
    <row r="1368" spans="2:48" ht="36" thickBot="1" x14ac:dyDescent="0.4">
      <c r="B1368" s="164">
        <v>4440</v>
      </c>
      <c r="C1368" s="16" t="s">
        <v>3370</v>
      </c>
      <c r="D1368" s="32" t="s">
        <v>1417</v>
      </c>
      <c r="E1368" s="118"/>
      <c r="F1368" s="119" t="s">
        <v>21</v>
      </c>
      <c r="G1368" s="30" t="s">
        <v>21</v>
      </c>
      <c r="H1368" s="30" t="s">
        <v>21</v>
      </c>
      <c r="I1368" s="30" t="s">
        <v>21</v>
      </c>
      <c r="J1368" s="30" t="s">
        <v>21</v>
      </c>
      <c r="K1368" s="30" t="s">
        <v>128</v>
      </c>
      <c r="L1368" s="22"/>
      <c r="M1368" s="20"/>
      <c r="N1368" s="20"/>
      <c r="O1368" s="20"/>
      <c r="P1368" s="20"/>
      <c r="Q1368" s="20"/>
      <c r="R1368" s="20"/>
      <c r="S1368" s="120"/>
      <c r="T1368" s="181" t="str">
        <f>Table3[[#This Row],[Column12]]</f>
        <v>Auto:</v>
      </c>
      <c r="U1368" s="25"/>
      <c r="V1368" s="51" t="str">
        <f>IF(Table3[[#This Row],[TagOrderMethod]]="Ratio:","plants per 1 tag",IF(Table3[[#This Row],[TagOrderMethod]]="tags included","",IF(Table3[[#This Row],[TagOrderMethod]]="Qty:","tags",IF(Table3[[#This Row],[TagOrderMethod]]="Auto:",IF(U1368&lt;&gt;"","tags","")))))</f>
        <v/>
      </c>
      <c r="W1368" s="17">
        <v>50</v>
      </c>
      <c r="X1368" s="17" t="str">
        <f>IF(ISNUMBER(SEARCH("tag",Table3[[#This Row],[Notes]])), "Yes", "No")</f>
        <v>No</v>
      </c>
      <c r="Y1368" s="17" t="str">
        <f>IF(Table3[[#This Row],[Column11]]="yes","tags included","Auto:")</f>
        <v>Auto:</v>
      </c>
      <c r="Z13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Row],[TagOrderMethod]]="Auto:",IF(U1368&gt;0,U1368,IF(COUNTBLANK(L1368:S1368)=8,"",(IF(Table3[[#This Row],[Column11]]&lt;&gt;"no",Table3[[#This Row],[Size]]*(SUM(Table3[[#This Row],[Date 1]:[Date 8]])),"")))),""))),(Table3[[#This Row],[Bundle]])),"")</f>
        <v/>
      </c>
      <c r="AB1368" s="94" t="str">
        <f t="shared" si="22"/>
        <v/>
      </c>
      <c r="AC1368" s="75"/>
      <c r="AD1368" s="42"/>
      <c r="AE1368" s="43"/>
      <c r="AF1368" s="44"/>
      <c r="AG1368" s="134" t="s">
        <v>21</v>
      </c>
      <c r="AH1368" s="134" t="s">
        <v>21</v>
      </c>
      <c r="AI1368" s="134" t="s">
        <v>21</v>
      </c>
      <c r="AJ1368" s="134" t="s">
        <v>21</v>
      </c>
      <c r="AK1368" s="134" t="s">
        <v>21</v>
      </c>
      <c r="AL1368" s="134" t="s">
        <v>5476</v>
      </c>
      <c r="AM1368" s="134" t="b">
        <f>IF(AND(Table3[[#This Row],[Column68]]=TRUE,COUNTBLANK(Table3[[#This Row],[Date 1]:[Date 8]])=8),TRUE,FALSE)</f>
        <v>0</v>
      </c>
      <c r="AN1368" s="134" t="b">
        <f>COUNTIF(Table3[[#This Row],[512]:[51]],"yes")&gt;0</f>
        <v>0</v>
      </c>
      <c r="AO1368" s="45" t="str">
        <f>IF(Table3[[#This Row],[512]]="yes",Table3[[#This Row],[Column1]],"")</f>
        <v/>
      </c>
      <c r="AP1368" s="45" t="str">
        <f>IF(Table3[[#This Row],[250]]="yes",Table3[[#This Row],[Column1.5]],"")</f>
        <v/>
      </c>
      <c r="AQ1368" s="45" t="str">
        <f>IF(Table3[[#This Row],[288]]="yes",Table3[[#This Row],[Column2]],"")</f>
        <v/>
      </c>
      <c r="AR1368" s="45" t="str">
        <f>IF(Table3[[#This Row],[144]]="yes",Table3[[#This Row],[Column3]],"")</f>
        <v/>
      </c>
      <c r="AS1368" s="45" t="str">
        <f>IF(Table3[[#This Row],[26]]="yes",Table3[[#This Row],[Column4]],"")</f>
        <v/>
      </c>
      <c r="AT1368" s="45" t="str">
        <f>IF(Table3[[#This Row],[51]]="yes",Table3[[#This Row],[Column5]],"")</f>
        <v/>
      </c>
      <c r="AU1368" s="29" t="str">
        <f>IF(COUNTBLANK(Table3[[#This Row],[Date 1]:[Date 8]])=7,IF(Table3[[#This Row],[Column9]]&lt;&gt;"",IF(SUM(L1368:S1368)&lt;&gt;0,Table3[[#This Row],[Column9]],""),""),(SUBSTITUTE(TRIM(SUBSTITUTE(AO1368&amp;","&amp;AP1368&amp;","&amp;AQ1368&amp;","&amp;AR1368&amp;","&amp;AS1368&amp;","&amp;AT1368&amp;",",","," "))," ",", ")))</f>
        <v/>
      </c>
      <c r="AV1368" s="35" t="str">
        <f>IF(COUNTBLANK(L1368:AC1368)&lt;&gt;13,IF(Table3[[#This Row],[Comments]]="Please order in multiples of 20. Minimum order of 100.",IF(COUNTBLANK(Table3[[#This Row],[Date 1]:[Order]])=12,"",1),1),IF(OR(F1368="yes",G1368="yes",H1368="yes",I1368="yes",J1368="yes",K1368="yes"="yes"),1,""))</f>
        <v/>
      </c>
    </row>
    <row r="1369" spans="2:48" ht="36" thickBot="1" x14ac:dyDescent="0.4">
      <c r="B1369" s="164">
        <v>4445</v>
      </c>
      <c r="C1369" s="16" t="s">
        <v>3370</v>
      </c>
      <c r="D1369" s="32" t="s">
        <v>2444</v>
      </c>
      <c r="E1369" s="118"/>
      <c r="F1369" s="119" t="s">
        <v>21</v>
      </c>
      <c r="G1369" s="30" t="s">
        <v>21</v>
      </c>
      <c r="H1369" s="30" t="s">
        <v>21</v>
      </c>
      <c r="I1369" s="30" t="s">
        <v>21</v>
      </c>
      <c r="J1369" s="30" t="s">
        <v>21</v>
      </c>
      <c r="K1369" s="30" t="s">
        <v>128</v>
      </c>
      <c r="L1369" s="22"/>
      <c r="M1369" s="20"/>
      <c r="N1369" s="20"/>
      <c r="O1369" s="20"/>
      <c r="P1369" s="20"/>
      <c r="Q1369" s="20"/>
      <c r="R1369" s="20"/>
      <c r="S1369" s="120"/>
      <c r="T1369" s="181" t="str">
        <f>Table3[[#This Row],[Column12]]</f>
        <v>Auto:</v>
      </c>
      <c r="U1369" s="25"/>
      <c r="V1369" s="51" t="str">
        <f>IF(Table3[[#This Row],[TagOrderMethod]]="Ratio:","plants per 1 tag",IF(Table3[[#This Row],[TagOrderMethod]]="tags included","",IF(Table3[[#This Row],[TagOrderMethod]]="Qty:","tags",IF(Table3[[#This Row],[TagOrderMethod]]="Auto:",IF(U1369&lt;&gt;"","tags","")))))</f>
        <v/>
      </c>
      <c r="W1369" s="17">
        <v>50</v>
      </c>
      <c r="X1369" s="17" t="str">
        <f>IF(ISNUMBER(SEARCH("tag",Table3[[#This Row],[Notes]])), "Yes", "No")</f>
        <v>No</v>
      </c>
      <c r="Y1369" s="17" t="str">
        <f>IF(Table3[[#This Row],[Column11]]="yes","tags included","Auto:")</f>
        <v>Auto:</v>
      </c>
      <c r="Z13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Row],[TagOrderMethod]]="Auto:",IF(U1369&gt;0,U1369,IF(COUNTBLANK(L1369:S1369)=8,"",(IF(Table3[[#This Row],[Column11]]&lt;&gt;"no",Table3[[#This Row],[Size]]*(SUM(Table3[[#This Row],[Date 1]:[Date 8]])),"")))),""))),(Table3[[#This Row],[Bundle]])),"")</f>
        <v/>
      </c>
      <c r="AB1369" s="94" t="str">
        <f t="shared" si="22"/>
        <v/>
      </c>
      <c r="AC1369" s="75"/>
      <c r="AD1369" s="42"/>
      <c r="AE1369" s="43"/>
      <c r="AF1369" s="44"/>
      <c r="AG1369" s="134" t="s">
        <v>21</v>
      </c>
      <c r="AH1369" s="134" t="s">
        <v>21</v>
      </c>
      <c r="AI1369" s="134" t="s">
        <v>21</v>
      </c>
      <c r="AJ1369" s="134" t="s">
        <v>21</v>
      </c>
      <c r="AK1369" s="134" t="s">
        <v>21</v>
      </c>
      <c r="AL1369" s="134" t="s">
        <v>5477</v>
      </c>
      <c r="AM1369" s="134" t="b">
        <f>IF(AND(Table3[[#This Row],[Column68]]=TRUE,COUNTBLANK(Table3[[#This Row],[Date 1]:[Date 8]])=8),TRUE,FALSE)</f>
        <v>0</v>
      </c>
      <c r="AN1369" s="134" t="b">
        <f>COUNTIF(Table3[[#This Row],[512]:[51]],"yes")&gt;0</f>
        <v>0</v>
      </c>
      <c r="AO1369" s="45" t="str">
        <f>IF(Table3[[#This Row],[512]]="yes",Table3[[#This Row],[Column1]],"")</f>
        <v/>
      </c>
      <c r="AP1369" s="45" t="str">
        <f>IF(Table3[[#This Row],[250]]="yes",Table3[[#This Row],[Column1.5]],"")</f>
        <v/>
      </c>
      <c r="AQ1369" s="45" t="str">
        <f>IF(Table3[[#This Row],[288]]="yes",Table3[[#This Row],[Column2]],"")</f>
        <v/>
      </c>
      <c r="AR1369" s="45" t="str">
        <f>IF(Table3[[#This Row],[144]]="yes",Table3[[#This Row],[Column3]],"")</f>
        <v/>
      </c>
      <c r="AS1369" s="45" t="str">
        <f>IF(Table3[[#This Row],[26]]="yes",Table3[[#This Row],[Column4]],"")</f>
        <v/>
      </c>
      <c r="AT1369" s="45" t="str">
        <f>IF(Table3[[#This Row],[51]]="yes",Table3[[#This Row],[Column5]],"")</f>
        <v/>
      </c>
      <c r="AU1369" s="29" t="str">
        <f>IF(COUNTBLANK(Table3[[#This Row],[Date 1]:[Date 8]])=7,IF(Table3[[#This Row],[Column9]]&lt;&gt;"",IF(SUM(L1369:S1369)&lt;&gt;0,Table3[[#This Row],[Column9]],""),""),(SUBSTITUTE(TRIM(SUBSTITUTE(AO1369&amp;","&amp;AP1369&amp;","&amp;AQ1369&amp;","&amp;AR1369&amp;","&amp;AS1369&amp;","&amp;AT1369&amp;",",","," "))," ",", ")))</f>
        <v/>
      </c>
      <c r="AV1369" s="35" t="str">
        <f>IF(COUNTBLANK(L1369:AC1369)&lt;&gt;13,IF(Table3[[#This Row],[Comments]]="Please order in multiples of 20. Minimum order of 100.",IF(COUNTBLANK(Table3[[#This Row],[Date 1]:[Order]])=12,"",1),1),IF(OR(F1369="yes",G1369="yes",H1369="yes",I1369="yes",J1369="yes",K1369="yes"="yes"),1,""))</f>
        <v/>
      </c>
    </row>
    <row r="1370" spans="2:48" ht="36" thickBot="1" x14ac:dyDescent="0.4">
      <c r="B1370" s="164">
        <v>4450</v>
      </c>
      <c r="C1370" s="16" t="s">
        <v>3370</v>
      </c>
      <c r="D1370" s="32" t="s">
        <v>3499</v>
      </c>
      <c r="E1370" s="118"/>
      <c r="F1370" s="119" t="s">
        <v>21</v>
      </c>
      <c r="G1370" s="30" t="s">
        <v>21</v>
      </c>
      <c r="H1370" s="30" t="s">
        <v>21</v>
      </c>
      <c r="I1370" s="30" t="s">
        <v>21</v>
      </c>
      <c r="J1370" s="30" t="s">
        <v>21</v>
      </c>
      <c r="K1370" s="30" t="s">
        <v>128</v>
      </c>
      <c r="L1370" s="22"/>
      <c r="M1370" s="20"/>
      <c r="N1370" s="20"/>
      <c r="O1370" s="20"/>
      <c r="P1370" s="20"/>
      <c r="Q1370" s="20"/>
      <c r="R1370" s="20"/>
      <c r="S1370" s="120"/>
      <c r="T1370" s="181" t="str">
        <f>Table3[[#This Row],[Column12]]</f>
        <v>Auto:</v>
      </c>
      <c r="U1370" s="25"/>
      <c r="V1370" s="51" t="str">
        <f>IF(Table3[[#This Row],[TagOrderMethod]]="Ratio:","plants per 1 tag",IF(Table3[[#This Row],[TagOrderMethod]]="tags included","",IF(Table3[[#This Row],[TagOrderMethod]]="Qty:","tags",IF(Table3[[#This Row],[TagOrderMethod]]="Auto:",IF(U1370&lt;&gt;"","tags","")))))</f>
        <v/>
      </c>
      <c r="W1370" s="17">
        <v>50</v>
      </c>
      <c r="X1370" s="17" t="str">
        <f>IF(ISNUMBER(SEARCH("tag",Table3[[#This Row],[Notes]])), "Yes", "No")</f>
        <v>No</v>
      </c>
      <c r="Y1370" s="17" t="str">
        <f>IF(Table3[[#This Row],[Column11]]="yes","tags included","Auto:")</f>
        <v>Auto:</v>
      </c>
      <c r="Z13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Row],[TagOrderMethod]]="Auto:",IF(U1370&gt;0,U1370,IF(COUNTBLANK(L1370:S1370)=8,"",(IF(Table3[[#This Row],[Column11]]&lt;&gt;"no",Table3[[#This Row],[Size]]*(SUM(Table3[[#This Row],[Date 1]:[Date 8]])),"")))),""))),(Table3[[#This Row],[Bundle]])),"")</f>
        <v/>
      </c>
      <c r="AB1370" s="94" t="str">
        <f t="shared" si="22"/>
        <v/>
      </c>
      <c r="AC1370" s="75"/>
      <c r="AD1370" s="42"/>
      <c r="AE1370" s="43"/>
      <c r="AF1370" s="44"/>
      <c r="AG1370" s="134" t="s">
        <v>21</v>
      </c>
      <c r="AH1370" s="134" t="s">
        <v>21</v>
      </c>
      <c r="AI1370" s="134" t="s">
        <v>21</v>
      </c>
      <c r="AJ1370" s="134" t="s">
        <v>21</v>
      </c>
      <c r="AK1370" s="134" t="s">
        <v>21</v>
      </c>
      <c r="AL1370" s="134" t="s">
        <v>5478</v>
      </c>
      <c r="AM1370" s="134" t="b">
        <f>IF(AND(Table3[[#This Row],[Column68]]=TRUE,COUNTBLANK(Table3[[#This Row],[Date 1]:[Date 8]])=8),TRUE,FALSE)</f>
        <v>0</v>
      </c>
      <c r="AN1370" s="134" t="b">
        <f>COUNTIF(Table3[[#This Row],[512]:[51]],"yes")&gt;0</f>
        <v>0</v>
      </c>
      <c r="AO1370" s="45" t="str">
        <f>IF(Table3[[#This Row],[512]]="yes",Table3[[#This Row],[Column1]],"")</f>
        <v/>
      </c>
      <c r="AP1370" s="45" t="str">
        <f>IF(Table3[[#This Row],[250]]="yes",Table3[[#This Row],[Column1.5]],"")</f>
        <v/>
      </c>
      <c r="AQ1370" s="45" t="str">
        <f>IF(Table3[[#This Row],[288]]="yes",Table3[[#This Row],[Column2]],"")</f>
        <v/>
      </c>
      <c r="AR1370" s="45" t="str">
        <f>IF(Table3[[#This Row],[144]]="yes",Table3[[#This Row],[Column3]],"")</f>
        <v/>
      </c>
      <c r="AS1370" s="45" t="str">
        <f>IF(Table3[[#This Row],[26]]="yes",Table3[[#This Row],[Column4]],"")</f>
        <v/>
      </c>
      <c r="AT1370" s="45" t="str">
        <f>IF(Table3[[#This Row],[51]]="yes",Table3[[#This Row],[Column5]],"")</f>
        <v/>
      </c>
      <c r="AU1370" s="29" t="str">
        <f>IF(COUNTBLANK(Table3[[#This Row],[Date 1]:[Date 8]])=7,IF(Table3[[#This Row],[Column9]]&lt;&gt;"",IF(SUM(L1370:S1370)&lt;&gt;0,Table3[[#This Row],[Column9]],""),""),(SUBSTITUTE(TRIM(SUBSTITUTE(AO1370&amp;","&amp;AP1370&amp;","&amp;AQ1370&amp;","&amp;AR1370&amp;","&amp;AS1370&amp;","&amp;AT1370&amp;",",","," "))," ",", ")))</f>
        <v/>
      </c>
      <c r="AV1370" s="35" t="str">
        <f>IF(COUNTBLANK(L1370:AC1370)&lt;&gt;13,IF(Table3[[#This Row],[Comments]]="Please order in multiples of 20. Minimum order of 100.",IF(COUNTBLANK(Table3[[#This Row],[Date 1]:[Order]])=12,"",1),1),IF(OR(F1370="yes",G1370="yes",H1370="yes",I1370="yes",J1370="yes",K1370="yes"="yes"),1,""))</f>
        <v/>
      </c>
    </row>
    <row r="1371" spans="2:48" ht="36" thickBot="1" x14ac:dyDescent="0.4">
      <c r="B1371" s="164">
        <v>4455</v>
      </c>
      <c r="C1371" s="16" t="s">
        <v>3370</v>
      </c>
      <c r="D1371" s="32" t="s">
        <v>1906</v>
      </c>
      <c r="E1371" s="118"/>
      <c r="F1371" s="119" t="s">
        <v>21</v>
      </c>
      <c r="G1371" s="30" t="s">
        <v>21</v>
      </c>
      <c r="H1371" s="30" t="s">
        <v>21</v>
      </c>
      <c r="I1371" s="30" t="s">
        <v>21</v>
      </c>
      <c r="J1371" s="30" t="s">
        <v>21</v>
      </c>
      <c r="K1371" s="30" t="s">
        <v>128</v>
      </c>
      <c r="L1371" s="22"/>
      <c r="M1371" s="20"/>
      <c r="N1371" s="20"/>
      <c r="O1371" s="20"/>
      <c r="P1371" s="20"/>
      <c r="Q1371" s="20"/>
      <c r="R1371" s="20"/>
      <c r="S1371" s="120"/>
      <c r="T1371" s="181" t="str">
        <f>Table3[[#This Row],[Column12]]</f>
        <v>Auto:</v>
      </c>
      <c r="U1371" s="25"/>
      <c r="V1371" s="51" t="str">
        <f>IF(Table3[[#This Row],[TagOrderMethod]]="Ratio:","plants per 1 tag",IF(Table3[[#This Row],[TagOrderMethod]]="tags included","",IF(Table3[[#This Row],[TagOrderMethod]]="Qty:","tags",IF(Table3[[#This Row],[TagOrderMethod]]="Auto:",IF(U1371&lt;&gt;"","tags","")))))</f>
        <v/>
      </c>
      <c r="W1371" s="17">
        <v>50</v>
      </c>
      <c r="X1371" s="17" t="str">
        <f>IF(ISNUMBER(SEARCH("tag",Table3[[#This Row],[Notes]])), "Yes", "No")</f>
        <v>No</v>
      </c>
      <c r="Y1371" s="17" t="str">
        <f>IF(Table3[[#This Row],[Column11]]="yes","tags included","Auto:")</f>
        <v>Auto:</v>
      </c>
      <c r="Z13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Row],[TagOrderMethod]]="Auto:",IF(U1371&gt;0,U1371,IF(COUNTBLANK(L1371:S1371)=8,"",(IF(Table3[[#This Row],[Column11]]&lt;&gt;"no",Table3[[#This Row],[Size]]*(SUM(Table3[[#This Row],[Date 1]:[Date 8]])),"")))),""))),(Table3[[#This Row],[Bundle]])),"")</f>
        <v/>
      </c>
      <c r="AB1371" s="94" t="str">
        <f t="shared" si="22"/>
        <v/>
      </c>
      <c r="AC1371" s="75"/>
      <c r="AD1371" s="42"/>
      <c r="AE1371" s="43"/>
      <c r="AF1371" s="44"/>
      <c r="AG1371" s="134" t="s">
        <v>21</v>
      </c>
      <c r="AH1371" s="134" t="s">
        <v>21</v>
      </c>
      <c r="AI1371" s="134" t="s">
        <v>21</v>
      </c>
      <c r="AJ1371" s="134" t="s">
        <v>21</v>
      </c>
      <c r="AK1371" s="134" t="s">
        <v>21</v>
      </c>
      <c r="AL1371" s="134" t="s">
        <v>5479</v>
      </c>
      <c r="AM1371" s="134" t="b">
        <f>IF(AND(Table3[[#This Row],[Column68]]=TRUE,COUNTBLANK(Table3[[#This Row],[Date 1]:[Date 8]])=8),TRUE,FALSE)</f>
        <v>0</v>
      </c>
      <c r="AN1371" s="134" t="b">
        <f>COUNTIF(Table3[[#This Row],[512]:[51]],"yes")&gt;0</f>
        <v>0</v>
      </c>
      <c r="AO1371" s="45" t="str">
        <f>IF(Table3[[#This Row],[512]]="yes",Table3[[#This Row],[Column1]],"")</f>
        <v/>
      </c>
      <c r="AP1371" s="45" t="str">
        <f>IF(Table3[[#This Row],[250]]="yes",Table3[[#This Row],[Column1.5]],"")</f>
        <v/>
      </c>
      <c r="AQ1371" s="45" t="str">
        <f>IF(Table3[[#This Row],[288]]="yes",Table3[[#This Row],[Column2]],"")</f>
        <v/>
      </c>
      <c r="AR1371" s="45" t="str">
        <f>IF(Table3[[#This Row],[144]]="yes",Table3[[#This Row],[Column3]],"")</f>
        <v/>
      </c>
      <c r="AS1371" s="45" t="str">
        <f>IF(Table3[[#This Row],[26]]="yes",Table3[[#This Row],[Column4]],"")</f>
        <v/>
      </c>
      <c r="AT1371" s="45" t="str">
        <f>IF(Table3[[#This Row],[51]]="yes",Table3[[#This Row],[Column5]],"")</f>
        <v/>
      </c>
      <c r="AU1371" s="29" t="str">
        <f>IF(COUNTBLANK(Table3[[#This Row],[Date 1]:[Date 8]])=7,IF(Table3[[#This Row],[Column9]]&lt;&gt;"",IF(SUM(L1371:S1371)&lt;&gt;0,Table3[[#This Row],[Column9]],""),""),(SUBSTITUTE(TRIM(SUBSTITUTE(AO1371&amp;","&amp;AP1371&amp;","&amp;AQ1371&amp;","&amp;AR1371&amp;","&amp;AS1371&amp;","&amp;AT1371&amp;",",","," "))," ",", ")))</f>
        <v/>
      </c>
      <c r="AV1371" s="35" t="str">
        <f>IF(COUNTBLANK(L1371:AC1371)&lt;&gt;13,IF(Table3[[#This Row],[Comments]]="Please order in multiples of 20. Minimum order of 100.",IF(COUNTBLANK(Table3[[#This Row],[Date 1]:[Order]])=12,"",1),1),IF(OR(F1371="yes",G1371="yes",H1371="yes",I1371="yes",J1371="yes",K1371="yes"="yes"),1,""))</f>
        <v/>
      </c>
    </row>
    <row r="1372" spans="2:48" ht="36" thickBot="1" x14ac:dyDescent="0.4">
      <c r="B1372" s="164">
        <v>4460</v>
      </c>
      <c r="C1372" s="16" t="s">
        <v>3370</v>
      </c>
      <c r="D1372" s="32" t="s">
        <v>1907</v>
      </c>
      <c r="E1372" s="118"/>
      <c r="F1372" s="119" t="s">
        <v>21</v>
      </c>
      <c r="G1372" s="30" t="s">
        <v>21</v>
      </c>
      <c r="H1372" s="30" t="s">
        <v>21</v>
      </c>
      <c r="I1372" s="30" t="s">
        <v>21</v>
      </c>
      <c r="J1372" s="30" t="s">
        <v>21</v>
      </c>
      <c r="K1372" s="30" t="s">
        <v>128</v>
      </c>
      <c r="L1372" s="22"/>
      <c r="M1372" s="20"/>
      <c r="N1372" s="20"/>
      <c r="O1372" s="20"/>
      <c r="P1372" s="20"/>
      <c r="Q1372" s="20"/>
      <c r="R1372" s="20"/>
      <c r="S1372" s="120"/>
      <c r="T1372" s="181" t="str">
        <f>Table3[[#This Row],[Column12]]</f>
        <v>Auto:</v>
      </c>
      <c r="U1372" s="25"/>
      <c r="V1372" s="51" t="str">
        <f>IF(Table3[[#This Row],[TagOrderMethod]]="Ratio:","plants per 1 tag",IF(Table3[[#This Row],[TagOrderMethod]]="tags included","",IF(Table3[[#This Row],[TagOrderMethod]]="Qty:","tags",IF(Table3[[#This Row],[TagOrderMethod]]="Auto:",IF(U1372&lt;&gt;"","tags","")))))</f>
        <v/>
      </c>
      <c r="W1372" s="17">
        <v>50</v>
      </c>
      <c r="X1372" s="17" t="str">
        <f>IF(ISNUMBER(SEARCH("tag",Table3[[#This Row],[Notes]])), "Yes", "No")</f>
        <v>No</v>
      </c>
      <c r="Y1372" s="17" t="str">
        <f>IF(Table3[[#This Row],[Column11]]="yes","tags included","Auto:")</f>
        <v>Auto:</v>
      </c>
      <c r="Z13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Row],[TagOrderMethod]]="Auto:",IF(U1372&gt;0,U1372,IF(COUNTBLANK(L1372:S1372)=8,"",(IF(Table3[[#This Row],[Column11]]&lt;&gt;"no",Table3[[#This Row],[Size]]*(SUM(Table3[[#This Row],[Date 1]:[Date 8]])),"")))),""))),(Table3[[#This Row],[Bundle]])),"")</f>
        <v/>
      </c>
      <c r="AB1372" s="94" t="str">
        <f t="shared" si="22"/>
        <v/>
      </c>
      <c r="AC1372" s="75"/>
      <c r="AD1372" s="42"/>
      <c r="AE1372" s="43"/>
      <c r="AF1372" s="44"/>
      <c r="AG1372" s="134" t="s">
        <v>21</v>
      </c>
      <c r="AH1372" s="134" t="s">
        <v>21</v>
      </c>
      <c r="AI1372" s="134" t="s">
        <v>21</v>
      </c>
      <c r="AJ1372" s="134" t="s">
        <v>21</v>
      </c>
      <c r="AK1372" s="134" t="s">
        <v>21</v>
      </c>
      <c r="AL1372" s="134" t="s">
        <v>3198</v>
      </c>
      <c r="AM1372" s="134" t="b">
        <f>IF(AND(Table3[[#This Row],[Column68]]=TRUE,COUNTBLANK(Table3[[#This Row],[Date 1]:[Date 8]])=8),TRUE,FALSE)</f>
        <v>0</v>
      </c>
      <c r="AN1372" s="134" t="b">
        <f>COUNTIF(Table3[[#This Row],[512]:[51]],"yes")&gt;0</f>
        <v>0</v>
      </c>
      <c r="AO1372" s="45" t="str">
        <f>IF(Table3[[#This Row],[512]]="yes",Table3[[#This Row],[Column1]],"")</f>
        <v/>
      </c>
      <c r="AP1372" s="45" t="str">
        <f>IF(Table3[[#This Row],[250]]="yes",Table3[[#This Row],[Column1.5]],"")</f>
        <v/>
      </c>
      <c r="AQ1372" s="45" t="str">
        <f>IF(Table3[[#This Row],[288]]="yes",Table3[[#This Row],[Column2]],"")</f>
        <v/>
      </c>
      <c r="AR1372" s="45" t="str">
        <f>IF(Table3[[#This Row],[144]]="yes",Table3[[#This Row],[Column3]],"")</f>
        <v/>
      </c>
      <c r="AS1372" s="45" t="str">
        <f>IF(Table3[[#This Row],[26]]="yes",Table3[[#This Row],[Column4]],"")</f>
        <v/>
      </c>
      <c r="AT1372" s="45" t="str">
        <f>IF(Table3[[#This Row],[51]]="yes",Table3[[#This Row],[Column5]],"")</f>
        <v/>
      </c>
      <c r="AU1372" s="29" t="str">
        <f>IF(COUNTBLANK(Table3[[#This Row],[Date 1]:[Date 8]])=7,IF(Table3[[#This Row],[Column9]]&lt;&gt;"",IF(SUM(L1372:S1372)&lt;&gt;0,Table3[[#This Row],[Column9]],""),""),(SUBSTITUTE(TRIM(SUBSTITUTE(AO1372&amp;","&amp;AP1372&amp;","&amp;AQ1372&amp;","&amp;AR1372&amp;","&amp;AS1372&amp;","&amp;AT1372&amp;",",","," "))," ",", ")))</f>
        <v/>
      </c>
      <c r="AV1372" s="35" t="str">
        <f>IF(COUNTBLANK(L1372:AC1372)&lt;&gt;13,IF(Table3[[#This Row],[Comments]]="Please order in multiples of 20. Minimum order of 100.",IF(COUNTBLANK(Table3[[#This Row],[Date 1]:[Order]])=12,"",1),1),IF(OR(F1372="yes",G1372="yes",H1372="yes",I1372="yes",J1372="yes",K1372="yes"="yes"),1,""))</f>
        <v/>
      </c>
    </row>
    <row r="1373" spans="2:48" ht="36" thickBot="1" x14ac:dyDescent="0.4">
      <c r="B1373" s="164">
        <v>4465</v>
      </c>
      <c r="C1373" s="16" t="s">
        <v>3370</v>
      </c>
      <c r="D1373" s="32" t="s">
        <v>2445</v>
      </c>
      <c r="E1373" s="118"/>
      <c r="F1373" s="119" t="s">
        <v>21</v>
      </c>
      <c r="G1373" s="30" t="s">
        <v>21</v>
      </c>
      <c r="H1373" s="30" t="s">
        <v>21</v>
      </c>
      <c r="I1373" s="30" t="s">
        <v>21</v>
      </c>
      <c r="J1373" s="30" t="s">
        <v>21</v>
      </c>
      <c r="K1373" s="30" t="s">
        <v>128</v>
      </c>
      <c r="L1373" s="22"/>
      <c r="M1373" s="20"/>
      <c r="N1373" s="20"/>
      <c r="O1373" s="20"/>
      <c r="P1373" s="20"/>
      <c r="Q1373" s="20"/>
      <c r="R1373" s="20"/>
      <c r="S1373" s="120"/>
      <c r="T1373" s="181" t="str">
        <f>Table3[[#This Row],[Column12]]</f>
        <v>Auto:</v>
      </c>
      <c r="U1373" s="25"/>
      <c r="V1373" s="51" t="str">
        <f>IF(Table3[[#This Row],[TagOrderMethod]]="Ratio:","plants per 1 tag",IF(Table3[[#This Row],[TagOrderMethod]]="tags included","",IF(Table3[[#This Row],[TagOrderMethod]]="Qty:","tags",IF(Table3[[#This Row],[TagOrderMethod]]="Auto:",IF(U1373&lt;&gt;"","tags","")))))</f>
        <v/>
      </c>
      <c r="W1373" s="17">
        <v>50</v>
      </c>
      <c r="X1373" s="17" t="str">
        <f>IF(ISNUMBER(SEARCH("tag",Table3[[#This Row],[Notes]])), "Yes", "No")</f>
        <v>No</v>
      </c>
      <c r="Y1373" s="17" t="str">
        <f>IF(Table3[[#This Row],[Column11]]="yes","tags included","Auto:")</f>
        <v>Auto:</v>
      </c>
      <c r="Z13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Row],[TagOrderMethod]]="Auto:",IF(U1373&gt;0,U1373,IF(COUNTBLANK(L1373:S1373)=8,"",(IF(Table3[[#This Row],[Column11]]&lt;&gt;"no",Table3[[#This Row],[Size]]*(SUM(Table3[[#This Row],[Date 1]:[Date 8]])),"")))),""))),(Table3[[#This Row],[Bundle]])),"")</f>
        <v/>
      </c>
      <c r="AB1373" s="94" t="str">
        <f t="shared" si="22"/>
        <v/>
      </c>
      <c r="AC1373" s="75"/>
      <c r="AD1373" s="42"/>
      <c r="AE1373" s="43"/>
      <c r="AF1373" s="44"/>
      <c r="AG1373" s="134" t="s">
        <v>21</v>
      </c>
      <c r="AH1373" s="134" t="s">
        <v>21</v>
      </c>
      <c r="AI1373" s="134" t="s">
        <v>21</v>
      </c>
      <c r="AJ1373" s="134" t="s">
        <v>21</v>
      </c>
      <c r="AK1373" s="134" t="s">
        <v>21</v>
      </c>
      <c r="AL1373" s="134" t="s">
        <v>3199</v>
      </c>
      <c r="AM1373" s="134" t="b">
        <f>IF(AND(Table3[[#This Row],[Column68]]=TRUE,COUNTBLANK(Table3[[#This Row],[Date 1]:[Date 8]])=8),TRUE,FALSE)</f>
        <v>0</v>
      </c>
      <c r="AN1373" s="134" t="b">
        <f>COUNTIF(Table3[[#This Row],[512]:[51]],"yes")&gt;0</f>
        <v>0</v>
      </c>
      <c r="AO1373" s="45" t="str">
        <f>IF(Table3[[#This Row],[512]]="yes",Table3[[#This Row],[Column1]],"")</f>
        <v/>
      </c>
      <c r="AP1373" s="45" t="str">
        <f>IF(Table3[[#This Row],[250]]="yes",Table3[[#This Row],[Column1.5]],"")</f>
        <v/>
      </c>
      <c r="AQ1373" s="45" t="str">
        <f>IF(Table3[[#This Row],[288]]="yes",Table3[[#This Row],[Column2]],"")</f>
        <v/>
      </c>
      <c r="AR1373" s="45" t="str">
        <f>IF(Table3[[#This Row],[144]]="yes",Table3[[#This Row],[Column3]],"")</f>
        <v/>
      </c>
      <c r="AS1373" s="45" t="str">
        <f>IF(Table3[[#This Row],[26]]="yes",Table3[[#This Row],[Column4]],"")</f>
        <v/>
      </c>
      <c r="AT1373" s="45" t="str">
        <f>IF(Table3[[#This Row],[51]]="yes",Table3[[#This Row],[Column5]],"")</f>
        <v/>
      </c>
      <c r="AU1373" s="29" t="str">
        <f>IF(COUNTBLANK(Table3[[#This Row],[Date 1]:[Date 8]])=7,IF(Table3[[#This Row],[Column9]]&lt;&gt;"",IF(SUM(L1373:S1373)&lt;&gt;0,Table3[[#This Row],[Column9]],""),""),(SUBSTITUTE(TRIM(SUBSTITUTE(AO1373&amp;","&amp;AP1373&amp;","&amp;AQ1373&amp;","&amp;AR1373&amp;","&amp;AS1373&amp;","&amp;AT1373&amp;",",","," "))," ",", ")))</f>
        <v/>
      </c>
      <c r="AV1373" s="35" t="str">
        <f>IF(COUNTBLANK(L1373:AC1373)&lt;&gt;13,IF(Table3[[#This Row],[Comments]]="Please order in multiples of 20. Minimum order of 100.",IF(COUNTBLANK(Table3[[#This Row],[Date 1]:[Order]])=12,"",1),1),IF(OR(F1373="yes",G1373="yes",H1373="yes",I1373="yes",J1373="yes",K1373="yes"="yes"),1,""))</f>
        <v/>
      </c>
    </row>
    <row r="1374" spans="2:48" ht="36" thickBot="1" x14ac:dyDescent="0.4">
      <c r="B1374" s="164">
        <v>4470</v>
      </c>
      <c r="C1374" s="16" t="s">
        <v>3370</v>
      </c>
      <c r="D1374" s="32" t="s">
        <v>2446</v>
      </c>
      <c r="E1374" s="118"/>
      <c r="F1374" s="119" t="s">
        <v>21</v>
      </c>
      <c r="G1374" s="30" t="s">
        <v>21</v>
      </c>
      <c r="H1374" s="30" t="s">
        <v>21</v>
      </c>
      <c r="I1374" s="30" t="s">
        <v>21</v>
      </c>
      <c r="J1374" s="30" t="s">
        <v>21</v>
      </c>
      <c r="K1374" s="30" t="s">
        <v>128</v>
      </c>
      <c r="L1374" s="22"/>
      <c r="M1374" s="20"/>
      <c r="N1374" s="20"/>
      <c r="O1374" s="20"/>
      <c r="P1374" s="20"/>
      <c r="Q1374" s="20"/>
      <c r="R1374" s="20"/>
      <c r="S1374" s="120"/>
      <c r="T1374" s="181" t="str">
        <f>Table3[[#This Row],[Column12]]</f>
        <v>Auto:</v>
      </c>
      <c r="U1374" s="25"/>
      <c r="V1374" s="51" t="str">
        <f>IF(Table3[[#This Row],[TagOrderMethod]]="Ratio:","plants per 1 tag",IF(Table3[[#This Row],[TagOrderMethod]]="tags included","",IF(Table3[[#This Row],[TagOrderMethod]]="Qty:","tags",IF(Table3[[#This Row],[TagOrderMethod]]="Auto:",IF(U1374&lt;&gt;"","tags","")))))</f>
        <v/>
      </c>
      <c r="W1374" s="17">
        <v>50</v>
      </c>
      <c r="X1374" s="17" t="str">
        <f>IF(ISNUMBER(SEARCH("tag",Table3[[#This Row],[Notes]])), "Yes", "No")</f>
        <v>No</v>
      </c>
      <c r="Y1374" s="17" t="str">
        <f>IF(Table3[[#This Row],[Column11]]="yes","tags included","Auto:")</f>
        <v>Auto:</v>
      </c>
      <c r="Z13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Row],[TagOrderMethod]]="Auto:",IF(U1374&gt;0,U1374,IF(COUNTBLANK(L1374:S1374)=8,"",(IF(Table3[[#This Row],[Column11]]&lt;&gt;"no",Table3[[#This Row],[Size]]*(SUM(Table3[[#This Row],[Date 1]:[Date 8]])),"")))),""))),(Table3[[#This Row],[Bundle]])),"")</f>
        <v/>
      </c>
      <c r="AB1374" s="94" t="str">
        <f t="shared" si="22"/>
        <v/>
      </c>
      <c r="AC1374" s="75"/>
      <c r="AD1374" s="42"/>
      <c r="AE1374" s="43"/>
      <c r="AF1374" s="44"/>
      <c r="AG1374" s="134" t="s">
        <v>21</v>
      </c>
      <c r="AH1374" s="134" t="s">
        <v>21</v>
      </c>
      <c r="AI1374" s="134" t="s">
        <v>21</v>
      </c>
      <c r="AJ1374" s="134" t="s">
        <v>21</v>
      </c>
      <c r="AK1374" s="134" t="s">
        <v>21</v>
      </c>
      <c r="AL1374" s="134" t="s">
        <v>3200</v>
      </c>
      <c r="AM1374" s="134" t="b">
        <f>IF(AND(Table3[[#This Row],[Column68]]=TRUE,COUNTBLANK(Table3[[#This Row],[Date 1]:[Date 8]])=8),TRUE,FALSE)</f>
        <v>0</v>
      </c>
      <c r="AN1374" s="134" t="b">
        <f>COUNTIF(Table3[[#This Row],[512]:[51]],"yes")&gt;0</f>
        <v>0</v>
      </c>
      <c r="AO1374" s="45" t="str">
        <f>IF(Table3[[#This Row],[512]]="yes",Table3[[#This Row],[Column1]],"")</f>
        <v/>
      </c>
      <c r="AP1374" s="45" t="str">
        <f>IF(Table3[[#This Row],[250]]="yes",Table3[[#This Row],[Column1.5]],"")</f>
        <v/>
      </c>
      <c r="AQ1374" s="45" t="str">
        <f>IF(Table3[[#This Row],[288]]="yes",Table3[[#This Row],[Column2]],"")</f>
        <v/>
      </c>
      <c r="AR1374" s="45" t="str">
        <f>IF(Table3[[#This Row],[144]]="yes",Table3[[#This Row],[Column3]],"")</f>
        <v/>
      </c>
      <c r="AS1374" s="45" t="str">
        <f>IF(Table3[[#This Row],[26]]="yes",Table3[[#This Row],[Column4]],"")</f>
        <v/>
      </c>
      <c r="AT1374" s="45" t="str">
        <f>IF(Table3[[#This Row],[51]]="yes",Table3[[#This Row],[Column5]],"")</f>
        <v/>
      </c>
      <c r="AU1374" s="29" t="str">
        <f>IF(COUNTBLANK(Table3[[#This Row],[Date 1]:[Date 8]])=7,IF(Table3[[#This Row],[Column9]]&lt;&gt;"",IF(SUM(L1374:S1374)&lt;&gt;0,Table3[[#This Row],[Column9]],""),""),(SUBSTITUTE(TRIM(SUBSTITUTE(AO1374&amp;","&amp;AP1374&amp;","&amp;AQ1374&amp;","&amp;AR1374&amp;","&amp;AS1374&amp;","&amp;AT1374&amp;",",","," "))," ",", ")))</f>
        <v/>
      </c>
      <c r="AV1374" s="35" t="str">
        <f>IF(COUNTBLANK(L1374:AC1374)&lt;&gt;13,IF(Table3[[#This Row],[Comments]]="Please order in multiples of 20. Minimum order of 100.",IF(COUNTBLANK(Table3[[#This Row],[Date 1]:[Order]])=12,"",1),1),IF(OR(F1374="yes",G1374="yes",H1374="yes",I1374="yes",J1374="yes",K1374="yes"="yes"),1,""))</f>
        <v/>
      </c>
    </row>
    <row r="1375" spans="2:48" ht="36" thickBot="1" x14ac:dyDescent="0.4">
      <c r="B1375" s="164">
        <v>4475</v>
      </c>
      <c r="C1375" s="16" t="s">
        <v>3370</v>
      </c>
      <c r="D1375" s="32" t="s">
        <v>3500</v>
      </c>
      <c r="E1375" s="118"/>
      <c r="F1375" s="119" t="s">
        <v>21</v>
      </c>
      <c r="G1375" s="30" t="s">
        <v>21</v>
      </c>
      <c r="H1375" s="30" t="s">
        <v>21</v>
      </c>
      <c r="I1375" s="30" t="s">
        <v>21</v>
      </c>
      <c r="J1375" s="30" t="s">
        <v>21</v>
      </c>
      <c r="K1375" s="30" t="s">
        <v>128</v>
      </c>
      <c r="L1375" s="22"/>
      <c r="M1375" s="20"/>
      <c r="N1375" s="20"/>
      <c r="O1375" s="20"/>
      <c r="P1375" s="20"/>
      <c r="Q1375" s="20"/>
      <c r="R1375" s="20"/>
      <c r="S1375" s="120"/>
      <c r="T1375" s="181" t="str">
        <f>Table3[[#This Row],[Column12]]</f>
        <v>Auto:</v>
      </c>
      <c r="U1375" s="25"/>
      <c r="V1375" s="51" t="str">
        <f>IF(Table3[[#This Row],[TagOrderMethod]]="Ratio:","plants per 1 tag",IF(Table3[[#This Row],[TagOrderMethod]]="tags included","",IF(Table3[[#This Row],[TagOrderMethod]]="Qty:","tags",IF(Table3[[#This Row],[TagOrderMethod]]="Auto:",IF(U1375&lt;&gt;"","tags","")))))</f>
        <v/>
      </c>
      <c r="W1375" s="17">
        <v>50</v>
      </c>
      <c r="X1375" s="17" t="str">
        <f>IF(ISNUMBER(SEARCH("tag",Table3[[#This Row],[Notes]])), "Yes", "No")</f>
        <v>No</v>
      </c>
      <c r="Y1375" s="17" t="str">
        <f>IF(Table3[[#This Row],[Column11]]="yes","tags included","Auto:")</f>
        <v>Auto:</v>
      </c>
      <c r="Z13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Row],[TagOrderMethod]]="Auto:",IF(U1375&gt;0,U1375,IF(COUNTBLANK(L1375:S1375)=8,"",(IF(Table3[[#This Row],[Column11]]&lt;&gt;"no",Table3[[#This Row],[Size]]*(SUM(Table3[[#This Row],[Date 1]:[Date 8]])),"")))),""))),(Table3[[#This Row],[Bundle]])),"")</f>
        <v/>
      </c>
      <c r="AB1375" s="94" t="str">
        <f t="shared" si="22"/>
        <v/>
      </c>
      <c r="AC1375" s="75"/>
      <c r="AD1375" s="42"/>
      <c r="AE1375" s="43"/>
      <c r="AF1375" s="44"/>
      <c r="AG1375" s="134" t="s">
        <v>21</v>
      </c>
      <c r="AH1375" s="134" t="s">
        <v>21</v>
      </c>
      <c r="AI1375" s="134" t="s">
        <v>21</v>
      </c>
      <c r="AJ1375" s="134" t="s">
        <v>21</v>
      </c>
      <c r="AK1375" s="134" t="s">
        <v>21</v>
      </c>
      <c r="AL1375" s="134" t="s">
        <v>1764</v>
      </c>
      <c r="AM1375" s="134" t="b">
        <f>IF(AND(Table3[[#This Row],[Column68]]=TRUE,COUNTBLANK(Table3[[#This Row],[Date 1]:[Date 8]])=8),TRUE,FALSE)</f>
        <v>0</v>
      </c>
      <c r="AN1375" s="134" t="b">
        <f>COUNTIF(Table3[[#This Row],[512]:[51]],"yes")&gt;0</f>
        <v>0</v>
      </c>
      <c r="AO1375" s="45" t="str">
        <f>IF(Table3[[#This Row],[512]]="yes",Table3[[#This Row],[Column1]],"")</f>
        <v/>
      </c>
      <c r="AP1375" s="45" t="str">
        <f>IF(Table3[[#This Row],[250]]="yes",Table3[[#This Row],[Column1.5]],"")</f>
        <v/>
      </c>
      <c r="AQ1375" s="45" t="str">
        <f>IF(Table3[[#This Row],[288]]="yes",Table3[[#This Row],[Column2]],"")</f>
        <v/>
      </c>
      <c r="AR1375" s="45" t="str">
        <f>IF(Table3[[#This Row],[144]]="yes",Table3[[#This Row],[Column3]],"")</f>
        <v/>
      </c>
      <c r="AS1375" s="45" t="str">
        <f>IF(Table3[[#This Row],[26]]="yes",Table3[[#This Row],[Column4]],"")</f>
        <v/>
      </c>
      <c r="AT1375" s="45" t="str">
        <f>IF(Table3[[#This Row],[51]]="yes",Table3[[#This Row],[Column5]],"")</f>
        <v/>
      </c>
      <c r="AU1375" s="29" t="str">
        <f>IF(COUNTBLANK(Table3[[#This Row],[Date 1]:[Date 8]])=7,IF(Table3[[#This Row],[Column9]]&lt;&gt;"",IF(SUM(L1375:S1375)&lt;&gt;0,Table3[[#This Row],[Column9]],""),""),(SUBSTITUTE(TRIM(SUBSTITUTE(AO1375&amp;","&amp;AP1375&amp;","&amp;AQ1375&amp;","&amp;AR1375&amp;","&amp;AS1375&amp;","&amp;AT1375&amp;",",","," "))," ",", ")))</f>
        <v/>
      </c>
      <c r="AV1375" s="35" t="str">
        <f>IF(COUNTBLANK(L1375:AC1375)&lt;&gt;13,IF(Table3[[#This Row],[Comments]]="Please order in multiples of 20. Minimum order of 100.",IF(COUNTBLANK(Table3[[#This Row],[Date 1]:[Order]])=12,"",1),1),IF(OR(F1375="yes",G1375="yes",H1375="yes",I1375="yes",J1375="yes",K1375="yes"="yes"),1,""))</f>
        <v/>
      </c>
    </row>
    <row r="1376" spans="2:48" ht="36" thickBot="1" x14ac:dyDescent="0.4">
      <c r="B1376" s="164">
        <v>4480</v>
      </c>
      <c r="C1376" s="16" t="s">
        <v>3370</v>
      </c>
      <c r="D1376" s="32" t="s">
        <v>3501</v>
      </c>
      <c r="E1376" s="118"/>
      <c r="F1376" s="119" t="s">
        <v>21</v>
      </c>
      <c r="G1376" s="30" t="s">
        <v>21</v>
      </c>
      <c r="H1376" s="30" t="s">
        <v>21</v>
      </c>
      <c r="I1376" s="30" t="s">
        <v>21</v>
      </c>
      <c r="J1376" s="30" t="s">
        <v>21</v>
      </c>
      <c r="K1376" s="30" t="s">
        <v>128</v>
      </c>
      <c r="L1376" s="22"/>
      <c r="M1376" s="20"/>
      <c r="N1376" s="20"/>
      <c r="O1376" s="20"/>
      <c r="P1376" s="20"/>
      <c r="Q1376" s="20"/>
      <c r="R1376" s="20"/>
      <c r="S1376" s="120"/>
      <c r="T1376" s="181" t="str">
        <f>Table3[[#This Row],[Column12]]</f>
        <v>Auto:</v>
      </c>
      <c r="U1376" s="25"/>
      <c r="V1376" s="51" t="str">
        <f>IF(Table3[[#This Row],[TagOrderMethod]]="Ratio:","plants per 1 tag",IF(Table3[[#This Row],[TagOrderMethod]]="tags included","",IF(Table3[[#This Row],[TagOrderMethod]]="Qty:","tags",IF(Table3[[#This Row],[TagOrderMethod]]="Auto:",IF(U1376&lt;&gt;"","tags","")))))</f>
        <v/>
      </c>
      <c r="W1376" s="17">
        <v>50</v>
      </c>
      <c r="X1376" s="17" t="str">
        <f>IF(ISNUMBER(SEARCH("tag",Table3[[#This Row],[Notes]])), "Yes", "No")</f>
        <v>No</v>
      </c>
      <c r="Y1376" s="17" t="str">
        <f>IF(Table3[[#This Row],[Column11]]="yes","tags included","Auto:")</f>
        <v>Auto:</v>
      </c>
      <c r="Z13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Row],[TagOrderMethod]]="Auto:",IF(U1376&gt;0,U1376,IF(COUNTBLANK(L1376:S1376)=8,"",(IF(Table3[[#This Row],[Column11]]&lt;&gt;"no",Table3[[#This Row],[Size]]*(SUM(Table3[[#This Row],[Date 1]:[Date 8]])),"")))),""))),(Table3[[#This Row],[Bundle]])),"")</f>
        <v/>
      </c>
      <c r="AB1376" s="94" t="str">
        <f t="shared" si="22"/>
        <v/>
      </c>
      <c r="AC1376" s="75"/>
      <c r="AD1376" s="42"/>
      <c r="AE1376" s="43"/>
      <c r="AF1376" s="44"/>
      <c r="AG1376" s="134" t="s">
        <v>21</v>
      </c>
      <c r="AH1376" s="134" t="s">
        <v>21</v>
      </c>
      <c r="AI1376" s="134" t="s">
        <v>21</v>
      </c>
      <c r="AJ1376" s="134" t="s">
        <v>21</v>
      </c>
      <c r="AK1376" s="134" t="s">
        <v>21</v>
      </c>
      <c r="AL1376" s="134" t="s">
        <v>3201</v>
      </c>
      <c r="AM1376" s="134" t="b">
        <f>IF(AND(Table3[[#This Row],[Column68]]=TRUE,COUNTBLANK(Table3[[#This Row],[Date 1]:[Date 8]])=8),TRUE,FALSE)</f>
        <v>0</v>
      </c>
      <c r="AN1376" s="134" t="b">
        <f>COUNTIF(Table3[[#This Row],[512]:[51]],"yes")&gt;0</f>
        <v>0</v>
      </c>
      <c r="AO1376" s="45" t="str">
        <f>IF(Table3[[#This Row],[512]]="yes",Table3[[#This Row],[Column1]],"")</f>
        <v/>
      </c>
      <c r="AP1376" s="45" t="str">
        <f>IF(Table3[[#This Row],[250]]="yes",Table3[[#This Row],[Column1.5]],"")</f>
        <v/>
      </c>
      <c r="AQ1376" s="45" t="str">
        <f>IF(Table3[[#This Row],[288]]="yes",Table3[[#This Row],[Column2]],"")</f>
        <v/>
      </c>
      <c r="AR1376" s="45" t="str">
        <f>IF(Table3[[#This Row],[144]]="yes",Table3[[#This Row],[Column3]],"")</f>
        <v/>
      </c>
      <c r="AS1376" s="45" t="str">
        <f>IF(Table3[[#This Row],[26]]="yes",Table3[[#This Row],[Column4]],"")</f>
        <v/>
      </c>
      <c r="AT1376" s="45" t="str">
        <f>IF(Table3[[#This Row],[51]]="yes",Table3[[#This Row],[Column5]],"")</f>
        <v/>
      </c>
      <c r="AU1376" s="29" t="str">
        <f>IF(COUNTBLANK(Table3[[#This Row],[Date 1]:[Date 8]])=7,IF(Table3[[#This Row],[Column9]]&lt;&gt;"",IF(SUM(L1376:S1376)&lt;&gt;0,Table3[[#This Row],[Column9]],""),""),(SUBSTITUTE(TRIM(SUBSTITUTE(AO1376&amp;","&amp;AP1376&amp;","&amp;AQ1376&amp;","&amp;AR1376&amp;","&amp;AS1376&amp;","&amp;AT1376&amp;",",","," "))," ",", ")))</f>
        <v/>
      </c>
      <c r="AV1376" s="35" t="str">
        <f>IF(COUNTBLANK(L1376:AC1376)&lt;&gt;13,IF(Table3[[#This Row],[Comments]]="Please order in multiples of 20. Minimum order of 100.",IF(COUNTBLANK(Table3[[#This Row],[Date 1]:[Order]])=12,"",1),1),IF(OR(F1376="yes",G1376="yes",H1376="yes",I1376="yes",J1376="yes",K1376="yes"="yes"),1,""))</f>
        <v/>
      </c>
    </row>
    <row r="1377" spans="2:48" ht="36" thickBot="1" x14ac:dyDescent="0.4">
      <c r="B1377" s="164">
        <v>4485</v>
      </c>
      <c r="C1377" s="16" t="s">
        <v>3370</v>
      </c>
      <c r="D1377" s="32" t="s">
        <v>1704</v>
      </c>
      <c r="E1377" s="118"/>
      <c r="F1377" s="119" t="s">
        <v>21</v>
      </c>
      <c r="G1377" s="30" t="s">
        <v>21</v>
      </c>
      <c r="H1377" s="30" t="s">
        <v>21</v>
      </c>
      <c r="I1377" s="30" t="s">
        <v>21</v>
      </c>
      <c r="J1377" s="30" t="s">
        <v>21</v>
      </c>
      <c r="K1377" s="30" t="s">
        <v>128</v>
      </c>
      <c r="L1377" s="22"/>
      <c r="M1377" s="20"/>
      <c r="N1377" s="20"/>
      <c r="O1377" s="20"/>
      <c r="P1377" s="20"/>
      <c r="Q1377" s="20"/>
      <c r="R1377" s="20"/>
      <c r="S1377" s="120"/>
      <c r="T1377" s="181" t="str">
        <f>Table3[[#This Row],[Column12]]</f>
        <v>Auto:</v>
      </c>
      <c r="U1377" s="25"/>
      <c r="V1377" s="51" t="str">
        <f>IF(Table3[[#This Row],[TagOrderMethod]]="Ratio:","plants per 1 tag",IF(Table3[[#This Row],[TagOrderMethod]]="tags included","",IF(Table3[[#This Row],[TagOrderMethod]]="Qty:","tags",IF(Table3[[#This Row],[TagOrderMethod]]="Auto:",IF(U1377&lt;&gt;"","tags","")))))</f>
        <v/>
      </c>
      <c r="W1377" s="17">
        <v>50</v>
      </c>
      <c r="X1377" s="17" t="str">
        <f>IF(ISNUMBER(SEARCH("tag",Table3[[#This Row],[Notes]])), "Yes", "No")</f>
        <v>No</v>
      </c>
      <c r="Y1377" s="17" t="str">
        <f>IF(Table3[[#This Row],[Column11]]="yes","tags included","Auto:")</f>
        <v>Auto:</v>
      </c>
      <c r="Z13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Row],[TagOrderMethod]]="Auto:",IF(U1377&gt;0,U1377,IF(COUNTBLANK(L1377:S1377)=8,"",(IF(Table3[[#This Row],[Column11]]&lt;&gt;"no",Table3[[#This Row],[Size]]*(SUM(Table3[[#This Row],[Date 1]:[Date 8]])),"")))),""))),(Table3[[#This Row],[Bundle]])),"")</f>
        <v/>
      </c>
      <c r="AB1377" s="94" t="str">
        <f t="shared" si="22"/>
        <v/>
      </c>
      <c r="AC1377" s="75"/>
      <c r="AD1377" s="42"/>
      <c r="AE1377" s="43"/>
      <c r="AF1377" s="44"/>
      <c r="AG1377" s="134" t="s">
        <v>21</v>
      </c>
      <c r="AH1377" s="134" t="s">
        <v>21</v>
      </c>
      <c r="AI1377" s="134" t="s">
        <v>21</v>
      </c>
      <c r="AJ1377" s="134" t="s">
        <v>21</v>
      </c>
      <c r="AK1377" s="134" t="s">
        <v>21</v>
      </c>
      <c r="AL1377" s="134" t="s">
        <v>5480</v>
      </c>
      <c r="AM1377" s="134" t="b">
        <f>IF(AND(Table3[[#This Row],[Column68]]=TRUE,COUNTBLANK(Table3[[#This Row],[Date 1]:[Date 8]])=8),TRUE,FALSE)</f>
        <v>0</v>
      </c>
      <c r="AN1377" s="134" t="b">
        <f>COUNTIF(Table3[[#This Row],[512]:[51]],"yes")&gt;0</f>
        <v>0</v>
      </c>
      <c r="AO1377" s="45" t="str">
        <f>IF(Table3[[#This Row],[512]]="yes",Table3[[#This Row],[Column1]],"")</f>
        <v/>
      </c>
      <c r="AP1377" s="45" t="str">
        <f>IF(Table3[[#This Row],[250]]="yes",Table3[[#This Row],[Column1.5]],"")</f>
        <v/>
      </c>
      <c r="AQ1377" s="45" t="str">
        <f>IF(Table3[[#This Row],[288]]="yes",Table3[[#This Row],[Column2]],"")</f>
        <v/>
      </c>
      <c r="AR1377" s="45" t="str">
        <f>IF(Table3[[#This Row],[144]]="yes",Table3[[#This Row],[Column3]],"")</f>
        <v/>
      </c>
      <c r="AS1377" s="45" t="str">
        <f>IF(Table3[[#This Row],[26]]="yes",Table3[[#This Row],[Column4]],"")</f>
        <v/>
      </c>
      <c r="AT1377" s="45" t="str">
        <f>IF(Table3[[#This Row],[51]]="yes",Table3[[#This Row],[Column5]],"")</f>
        <v/>
      </c>
      <c r="AU1377" s="29" t="str">
        <f>IF(COUNTBLANK(Table3[[#This Row],[Date 1]:[Date 8]])=7,IF(Table3[[#This Row],[Column9]]&lt;&gt;"",IF(SUM(L1377:S1377)&lt;&gt;0,Table3[[#This Row],[Column9]],""),""),(SUBSTITUTE(TRIM(SUBSTITUTE(AO1377&amp;","&amp;AP1377&amp;","&amp;AQ1377&amp;","&amp;AR1377&amp;","&amp;AS1377&amp;","&amp;AT1377&amp;",",","," "))," ",", ")))</f>
        <v/>
      </c>
      <c r="AV1377" s="35" t="str">
        <f>IF(COUNTBLANK(L1377:AC1377)&lt;&gt;13,IF(Table3[[#This Row],[Comments]]="Please order in multiples of 20. Minimum order of 100.",IF(COUNTBLANK(Table3[[#This Row],[Date 1]:[Order]])=12,"",1),1),IF(OR(F1377="yes",G1377="yes",H1377="yes",I1377="yes",J1377="yes",K1377="yes"="yes"),1,""))</f>
        <v/>
      </c>
    </row>
    <row r="1378" spans="2:48" ht="36" thickBot="1" x14ac:dyDescent="0.4">
      <c r="B1378" s="164">
        <v>4490</v>
      </c>
      <c r="C1378" s="16" t="s">
        <v>3370</v>
      </c>
      <c r="D1378" s="32" t="s">
        <v>3502</v>
      </c>
      <c r="E1378" s="118"/>
      <c r="F1378" s="119" t="s">
        <v>21</v>
      </c>
      <c r="G1378" s="30" t="s">
        <v>21</v>
      </c>
      <c r="H1378" s="30" t="s">
        <v>21</v>
      </c>
      <c r="I1378" s="30" t="s">
        <v>21</v>
      </c>
      <c r="J1378" s="30" t="s">
        <v>21</v>
      </c>
      <c r="K1378" s="30" t="s">
        <v>128</v>
      </c>
      <c r="L1378" s="22"/>
      <c r="M1378" s="20"/>
      <c r="N1378" s="20"/>
      <c r="O1378" s="20"/>
      <c r="P1378" s="20"/>
      <c r="Q1378" s="20"/>
      <c r="R1378" s="20"/>
      <c r="S1378" s="120"/>
      <c r="T1378" s="181" t="str">
        <f>Table3[[#This Row],[Column12]]</f>
        <v>Auto:</v>
      </c>
      <c r="U1378" s="25"/>
      <c r="V1378" s="51" t="str">
        <f>IF(Table3[[#This Row],[TagOrderMethod]]="Ratio:","plants per 1 tag",IF(Table3[[#This Row],[TagOrderMethod]]="tags included","",IF(Table3[[#This Row],[TagOrderMethod]]="Qty:","tags",IF(Table3[[#This Row],[TagOrderMethod]]="Auto:",IF(U1378&lt;&gt;"","tags","")))))</f>
        <v/>
      </c>
      <c r="W1378" s="17">
        <v>50</v>
      </c>
      <c r="X1378" s="17" t="str">
        <f>IF(ISNUMBER(SEARCH("tag",Table3[[#This Row],[Notes]])), "Yes", "No")</f>
        <v>No</v>
      </c>
      <c r="Y1378" s="17" t="str">
        <f>IF(Table3[[#This Row],[Column11]]="yes","tags included","Auto:")</f>
        <v>Auto:</v>
      </c>
      <c r="Z13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Row],[TagOrderMethod]]="Auto:",IF(U1378&gt;0,U1378,IF(COUNTBLANK(L1378:S1378)=8,"",(IF(Table3[[#This Row],[Column11]]&lt;&gt;"no",Table3[[#This Row],[Size]]*(SUM(Table3[[#This Row],[Date 1]:[Date 8]])),"")))),""))),(Table3[[#This Row],[Bundle]])),"")</f>
        <v/>
      </c>
      <c r="AB1378" s="94" t="str">
        <f t="shared" si="22"/>
        <v/>
      </c>
      <c r="AC1378" s="75"/>
      <c r="AD1378" s="42"/>
      <c r="AE1378" s="43"/>
      <c r="AF1378" s="44"/>
      <c r="AG1378" s="134" t="s">
        <v>21</v>
      </c>
      <c r="AH1378" s="134" t="s">
        <v>21</v>
      </c>
      <c r="AI1378" s="134" t="s">
        <v>21</v>
      </c>
      <c r="AJ1378" s="134" t="s">
        <v>21</v>
      </c>
      <c r="AK1378" s="134" t="s">
        <v>21</v>
      </c>
      <c r="AL1378" s="134" t="s">
        <v>5481</v>
      </c>
      <c r="AM1378" s="134" t="b">
        <f>IF(AND(Table3[[#This Row],[Column68]]=TRUE,COUNTBLANK(Table3[[#This Row],[Date 1]:[Date 8]])=8),TRUE,FALSE)</f>
        <v>0</v>
      </c>
      <c r="AN1378" s="134" t="b">
        <f>COUNTIF(Table3[[#This Row],[512]:[51]],"yes")&gt;0</f>
        <v>0</v>
      </c>
      <c r="AO1378" s="45" t="str">
        <f>IF(Table3[[#This Row],[512]]="yes",Table3[[#This Row],[Column1]],"")</f>
        <v/>
      </c>
      <c r="AP1378" s="45" t="str">
        <f>IF(Table3[[#This Row],[250]]="yes",Table3[[#This Row],[Column1.5]],"")</f>
        <v/>
      </c>
      <c r="AQ1378" s="45" t="str">
        <f>IF(Table3[[#This Row],[288]]="yes",Table3[[#This Row],[Column2]],"")</f>
        <v/>
      </c>
      <c r="AR1378" s="45" t="str">
        <f>IF(Table3[[#This Row],[144]]="yes",Table3[[#This Row],[Column3]],"")</f>
        <v/>
      </c>
      <c r="AS1378" s="45" t="str">
        <f>IF(Table3[[#This Row],[26]]="yes",Table3[[#This Row],[Column4]],"")</f>
        <v/>
      </c>
      <c r="AT1378" s="45" t="str">
        <f>IF(Table3[[#This Row],[51]]="yes",Table3[[#This Row],[Column5]],"")</f>
        <v/>
      </c>
      <c r="AU1378" s="29" t="str">
        <f>IF(COUNTBLANK(Table3[[#This Row],[Date 1]:[Date 8]])=7,IF(Table3[[#This Row],[Column9]]&lt;&gt;"",IF(SUM(L1378:S1378)&lt;&gt;0,Table3[[#This Row],[Column9]],""),""),(SUBSTITUTE(TRIM(SUBSTITUTE(AO1378&amp;","&amp;AP1378&amp;","&amp;AQ1378&amp;","&amp;AR1378&amp;","&amp;AS1378&amp;","&amp;AT1378&amp;",",","," "))," ",", ")))</f>
        <v/>
      </c>
      <c r="AV1378" s="35" t="str">
        <f>IF(COUNTBLANK(L1378:AC1378)&lt;&gt;13,IF(Table3[[#This Row],[Comments]]="Please order in multiples of 20. Minimum order of 100.",IF(COUNTBLANK(Table3[[#This Row],[Date 1]:[Order]])=12,"",1),1),IF(OR(F1378="yes",G1378="yes",H1378="yes",I1378="yes",J1378="yes",K1378="yes"="yes"),1,""))</f>
        <v/>
      </c>
    </row>
    <row r="1379" spans="2:48" ht="36" thickBot="1" x14ac:dyDescent="0.4">
      <c r="B1379" s="164">
        <v>4495</v>
      </c>
      <c r="C1379" s="16" t="s">
        <v>3370</v>
      </c>
      <c r="D1379" s="32" t="s">
        <v>629</v>
      </c>
      <c r="E1379" s="118"/>
      <c r="F1379" s="119" t="s">
        <v>21</v>
      </c>
      <c r="G1379" s="30" t="s">
        <v>21</v>
      </c>
      <c r="H1379" s="30" t="s">
        <v>21</v>
      </c>
      <c r="I1379" s="30" t="s">
        <v>21</v>
      </c>
      <c r="J1379" s="30" t="s">
        <v>21</v>
      </c>
      <c r="K1379" s="30" t="s">
        <v>128</v>
      </c>
      <c r="L1379" s="22"/>
      <c r="M1379" s="20"/>
      <c r="N1379" s="20"/>
      <c r="O1379" s="20"/>
      <c r="P1379" s="20"/>
      <c r="Q1379" s="20"/>
      <c r="R1379" s="20"/>
      <c r="S1379" s="120"/>
      <c r="T1379" s="181" t="str">
        <f>Table3[[#This Row],[Column12]]</f>
        <v>Auto:</v>
      </c>
      <c r="U1379" s="25"/>
      <c r="V1379" s="51" t="str">
        <f>IF(Table3[[#This Row],[TagOrderMethod]]="Ratio:","plants per 1 tag",IF(Table3[[#This Row],[TagOrderMethod]]="tags included","",IF(Table3[[#This Row],[TagOrderMethod]]="Qty:","tags",IF(Table3[[#This Row],[TagOrderMethod]]="Auto:",IF(U1379&lt;&gt;"","tags","")))))</f>
        <v/>
      </c>
      <c r="W1379" s="17">
        <v>50</v>
      </c>
      <c r="X1379" s="17" t="str">
        <f>IF(ISNUMBER(SEARCH("tag",Table3[[#This Row],[Notes]])), "Yes", "No")</f>
        <v>No</v>
      </c>
      <c r="Y1379" s="17" t="str">
        <f>IF(Table3[[#This Row],[Column11]]="yes","tags included","Auto:")</f>
        <v>Auto:</v>
      </c>
      <c r="Z13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Row],[TagOrderMethod]]="Auto:",IF(U1379&gt;0,U1379,IF(COUNTBLANK(L1379:S1379)=8,"",(IF(Table3[[#This Row],[Column11]]&lt;&gt;"no",Table3[[#This Row],[Size]]*(SUM(Table3[[#This Row],[Date 1]:[Date 8]])),"")))),""))),(Table3[[#This Row],[Bundle]])),"")</f>
        <v/>
      </c>
      <c r="AB1379" s="94" t="str">
        <f t="shared" si="22"/>
        <v/>
      </c>
      <c r="AC1379" s="75"/>
      <c r="AD1379" s="42"/>
      <c r="AE1379" s="43"/>
      <c r="AF1379" s="44"/>
      <c r="AG1379" s="134" t="s">
        <v>21</v>
      </c>
      <c r="AH1379" s="134" t="s">
        <v>21</v>
      </c>
      <c r="AI1379" s="134" t="s">
        <v>21</v>
      </c>
      <c r="AJ1379" s="134" t="s">
        <v>21</v>
      </c>
      <c r="AK1379" s="134" t="s">
        <v>21</v>
      </c>
      <c r="AL1379" s="134" t="s">
        <v>5482</v>
      </c>
      <c r="AM1379" s="134" t="b">
        <f>IF(AND(Table3[[#This Row],[Column68]]=TRUE,COUNTBLANK(Table3[[#This Row],[Date 1]:[Date 8]])=8),TRUE,FALSE)</f>
        <v>0</v>
      </c>
      <c r="AN1379" s="134" t="b">
        <f>COUNTIF(Table3[[#This Row],[512]:[51]],"yes")&gt;0</f>
        <v>0</v>
      </c>
      <c r="AO1379" s="45" t="str">
        <f>IF(Table3[[#This Row],[512]]="yes",Table3[[#This Row],[Column1]],"")</f>
        <v/>
      </c>
      <c r="AP1379" s="45" t="str">
        <f>IF(Table3[[#This Row],[250]]="yes",Table3[[#This Row],[Column1.5]],"")</f>
        <v/>
      </c>
      <c r="AQ1379" s="45" t="str">
        <f>IF(Table3[[#This Row],[288]]="yes",Table3[[#This Row],[Column2]],"")</f>
        <v/>
      </c>
      <c r="AR1379" s="45" t="str">
        <f>IF(Table3[[#This Row],[144]]="yes",Table3[[#This Row],[Column3]],"")</f>
        <v/>
      </c>
      <c r="AS1379" s="45" t="str">
        <f>IF(Table3[[#This Row],[26]]="yes",Table3[[#This Row],[Column4]],"")</f>
        <v/>
      </c>
      <c r="AT1379" s="45" t="str">
        <f>IF(Table3[[#This Row],[51]]="yes",Table3[[#This Row],[Column5]],"")</f>
        <v/>
      </c>
      <c r="AU1379" s="29" t="str">
        <f>IF(COUNTBLANK(Table3[[#This Row],[Date 1]:[Date 8]])=7,IF(Table3[[#This Row],[Column9]]&lt;&gt;"",IF(SUM(L1379:S1379)&lt;&gt;0,Table3[[#This Row],[Column9]],""),""),(SUBSTITUTE(TRIM(SUBSTITUTE(AO1379&amp;","&amp;AP1379&amp;","&amp;AQ1379&amp;","&amp;AR1379&amp;","&amp;AS1379&amp;","&amp;AT1379&amp;",",","," "))," ",", ")))</f>
        <v/>
      </c>
      <c r="AV1379" s="35" t="str">
        <f>IF(COUNTBLANK(L1379:AC1379)&lt;&gt;13,IF(Table3[[#This Row],[Comments]]="Please order in multiples of 20. Minimum order of 100.",IF(COUNTBLANK(Table3[[#This Row],[Date 1]:[Order]])=12,"",1),1),IF(OR(F1379="yes",G1379="yes",H1379="yes",I1379="yes",J1379="yes",K1379="yes"="yes"),1,""))</f>
        <v/>
      </c>
    </row>
    <row r="1380" spans="2:48" ht="36" thickBot="1" x14ac:dyDescent="0.4">
      <c r="B1380" s="164">
        <v>4500</v>
      </c>
      <c r="C1380" s="16" t="s">
        <v>3370</v>
      </c>
      <c r="D1380" s="32" t="s">
        <v>825</v>
      </c>
      <c r="E1380" s="118"/>
      <c r="F1380" s="119" t="s">
        <v>21</v>
      </c>
      <c r="G1380" s="30" t="s">
        <v>21</v>
      </c>
      <c r="H1380" s="30" t="s">
        <v>21</v>
      </c>
      <c r="I1380" s="30" t="s">
        <v>21</v>
      </c>
      <c r="J1380" s="30" t="s">
        <v>21</v>
      </c>
      <c r="K1380" s="30" t="s">
        <v>128</v>
      </c>
      <c r="L1380" s="22"/>
      <c r="M1380" s="20"/>
      <c r="N1380" s="20"/>
      <c r="O1380" s="20"/>
      <c r="P1380" s="20"/>
      <c r="Q1380" s="20"/>
      <c r="R1380" s="20"/>
      <c r="S1380" s="120"/>
      <c r="T1380" s="181" t="str">
        <f>Table3[[#This Row],[Column12]]</f>
        <v>Auto:</v>
      </c>
      <c r="U1380" s="25"/>
      <c r="V1380" s="51" t="str">
        <f>IF(Table3[[#This Row],[TagOrderMethod]]="Ratio:","plants per 1 tag",IF(Table3[[#This Row],[TagOrderMethod]]="tags included","",IF(Table3[[#This Row],[TagOrderMethod]]="Qty:","tags",IF(Table3[[#This Row],[TagOrderMethod]]="Auto:",IF(U1380&lt;&gt;"","tags","")))))</f>
        <v/>
      </c>
      <c r="W1380" s="17">
        <v>50</v>
      </c>
      <c r="X1380" s="17" t="str">
        <f>IF(ISNUMBER(SEARCH("tag",Table3[[#This Row],[Notes]])), "Yes", "No")</f>
        <v>No</v>
      </c>
      <c r="Y1380" s="17" t="str">
        <f>IF(Table3[[#This Row],[Column11]]="yes","tags included","Auto:")</f>
        <v>Auto:</v>
      </c>
      <c r="Z13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Row],[TagOrderMethod]]="Auto:",IF(U1380&gt;0,U1380,IF(COUNTBLANK(L1380:S1380)=8,"",(IF(Table3[[#This Row],[Column11]]&lt;&gt;"no",Table3[[#This Row],[Size]]*(SUM(Table3[[#This Row],[Date 1]:[Date 8]])),"")))),""))),(Table3[[#This Row],[Bundle]])),"")</f>
        <v/>
      </c>
      <c r="AB1380" s="94" t="str">
        <f t="shared" si="22"/>
        <v/>
      </c>
      <c r="AC1380" s="75"/>
      <c r="AD1380" s="42"/>
      <c r="AE1380" s="43"/>
      <c r="AF1380" s="44"/>
      <c r="AG1380" s="134" t="s">
        <v>21</v>
      </c>
      <c r="AH1380" s="134" t="s">
        <v>21</v>
      </c>
      <c r="AI1380" s="134" t="s">
        <v>21</v>
      </c>
      <c r="AJ1380" s="134" t="s">
        <v>21</v>
      </c>
      <c r="AK1380" s="134" t="s">
        <v>21</v>
      </c>
      <c r="AL1380" s="134" t="s">
        <v>1265</v>
      </c>
      <c r="AM1380" s="134" t="b">
        <f>IF(AND(Table3[[#This Row],[Column68]]=TRUE,COUNTBLANK(Table3[[#This Row],[Date 1]:[Date 8]])=8),TRUE,FALSE)</f>
        <v>0</v>
      </c>
      <c r="AN1380" s="134" t="b">
        <f>COUNTIF(Table3[[#This Row],[512]:[51]],"yes")&gt;0</f>
        <v>0</v>
      </c>
      <c r="AO1380" s="45" t="str">
        <f>IF(Table3[[#This Row],[512]]="yes",Table3[[#This Row],[Column1]],"")</f>
        <v/>
      </c>
      <c r="AP1380" s="45" t="str">
        <f>IF(Table3[[#This Row],[250]]="yes",Table3[[#This Row],[Column1.5]],"")</f>
        <v/>
      </c>
      <c r="AQ1380" s="45" t="str">
        <f>IF(Table3[[#This Row],[288]]="yes",Table3[[#This Row],[Column2]],"")</f>
        <v/>
      </c>
      <c r="AR1380" s="45" t="str">
        <f>IF(Table3[[#This Row],[144]]="yes",Table3[[#This Row],[Column3]],"")</f>
        <v/>
      </c>
      <c r="AS1380" s="45" t="str">
        <f>IF(Table3[[#This Row],[26]]="yes",Table3[[#This Row],[Column4]],"")</f>
        <v/>
      </c>
      <c r="AT1380" s="45" t="str">
        <f>IF(Table3[[#This Row],[51]]="yes",Table3[[#This Row],[Column5]],"")</f>
        <v/>
      </c>
      <c r="AU1380" s="29" t="str">
        <f>IF(COUNTBLANK(Table3[[#This Row],[Date 1]:[Date 8]])=7,IF(Table3[[#This Row],[Column9]]&lt;&gt;"",IF(SUM(L1380:S1380)&lt;&gt;0,Table3[[#This Row],[Column9]],""),""),(SUBSTITUTE(TRIM(SUBSTITUTE(AO1380&amp;","&amp;AP1380&amp;","&amp;AQ1380&amp;","&amp;AR1380&amp;","&amp;AS1380&amp;","&amp;AT1380&amp;",",","," "))," ",", ")))</f>
        <v/>
      </c>
      <c r="AV1380" s="35" t="str">
        <f>IF(COUNTBLANK(L1380:AC1380)&lt;&gt;13,IF(Table3[[#This Row],[Comments]]="Please order in multiples of 20. Minimum order of 100.",IF(COUNTBLANK(Table3[[#This Row],[Date 1]:[Order]])=12,"",1),1),IF(OR(F1380="yes",G1380="yes",H1380="yes",I1380="yes",J1380="yes",K1380="yes"="yes"),1,""))</f>
        <v/>
      </c>
    </row>
    <row r="1381" spans="2:48" ht="36" thickBot="1" x14ac:dyDescent="0.4">
      <c r="B1381" s="164">
        <v>4505</v>
      </c>
      <c r="C1381" s="16" t="s">
        <v>3370</v>
      </c>
      <c r="D1381" s="32" t="s">
        <v>630</v>
      </c>
      <c r="E1381" s="118"/>
      <c r="F1381" s="119" t="s">
        <v>21</v>
      </c>
      <c r="G1381" s="30" t="s">
        <v>21</v>
      </c>
      <c r="H1381" s="30" t="s">
        <v>21</v>
      </c>
      <c r="I1381" s="30" t="s">
        <v>128</v>
      </c>
      <c r="J1381" s="30" t="s">
        <v>21</v>
      </c>
      <c r="K1381" s="30" t="s">
        <v>128</v>
      </c>
      <c r="L1381" s="22"/>
      <c r="M1381" s="20"/>
      <c r="N1381" s="20"/>
      <c r="O1381" s="20"/>
      <c r="P1381" s="20"/>
      <c r="Q1381" s="20"/>
      <c r="R1381" s="20"/>
      <c r="S1381" s="120"/>
      <c r="T1381" s="181" t="str">
        <f>Table3[[#This Row],[Column12]]</f>
        <v>Auto:</v>
      </c>
      <c r="U1381" s="25"/>
      <c r="V1381" s="51" t="str">
        <f>IF(Table3[[#This Row],[TagOrderMethod]]="Ratio:","plants per 1 tag",IF(Table3[[#This Row],[TagOrderMethod]]="tags included","",IF(Table3[[#This Row],[TagOrderMethod]]="Qty:","tags",IF(Table3[[#This Row],[TagOrderMethod]]="Auto:",IF(U1381&lt;&gt;"","tags","")))))</f>
        <v/>
      </c>
      <c r="W1381" s="17">
        <v>50</v>
      </c>
      <c r="X1381" s="17" t="str">
        <f>IF(ISNUMBER(SEARCH("tag",Table3[[#This Row],[Notes]])), "Yes", "No")</f>
        <v>No</v>
      </c>
      <c r="Y1381" s="17" t="str">
        <f>IF(Table3[[#This Row],[Column11]]="yes","tags included","Auto:")</f>
        <v>Auto:</v>
      </c>
      <c r="Z13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Row],[TagOrderMethod]]="Auto:",IF(U1381&gt;0,U1381,IF(COUNTBLANK(L1381:S1381)=8,"",(IF(Table3[[#This Row],[Column11]]&lt;&gt;"no",Table3[[#This Row],[Size]]*(SUM(Table3[[#This Row],[Date 1]:[Date 8]])),"")))),""))),(Table3[[#This Row],[Bundle]])),"")</f>
        <v/>
      </c>
      <c r="AB1381" s="94" t="str">
        <f t="shared" si="22"/>
        <v/>
      </c>
      <c r="AC1381" s="75"/>
      <c r="AD1381" s="42"/>
      <c r="AE1381" s="43"/>
      <c r="AF1381" s="44"/>
      <c r="AG1381" s="134" t="s">
        <v>21</v>
      </c>
      <c r="AH1381" s="134" t="s">
        <v>21</v>
      </c>
      <c r="AI1381" s="134" t="s">
        <v>21</v>
      </c>
      <c r="AJ1381" s="134" t="s">
        <v>5336</v>
      </c>
      <c r="AK1381" s="134" t="s">
        <v>21</v>
      </c>
      <c r="AL1381" s="134" t="s">
        <v>213</v>
      </c>
      <c r="AM1381" s="134" t="b">
        <f>IF(AND(Table3[[#This Row],[Column68]]=TRUE,COUNTBLANK(Table3[[#This Row],[Date 1]:[Date 8]])=8),TRUE,FALSE)</f>
        <v>0</v>
      </c>
      <c r="AN1381" s="134" t="b">
        <f>COUNTIF(Table3[[#This Row],[512]:[51]],"yes")&gt;0</f>
        <v>0</v>
      </c>
      <c r="AO1381" s="45" t="str">
        <f>IF(Table3[[#This Row],[512]]="yes",Table3[[#This Row],[Column1]],"")</f>
        <v/>
      </c>
      <c r="AP1381" s="45" t="str">
        <f>IF(Table3[[#This Row],[250]]="yes",Table3[[#This Row],[Column1.5]],"")</f>
        <v/>
      </c>
      <c r="AQ1381" s="45" t="str">
        <f>IF(Table3[[#This Row],[288]]="yes",Table3[[#This Row],[Column2]],"")</f>
        <v/>
      </c>
      <c r="AR1381" s="45" t="str">
        <f>IF(Table3[[#This Row],[144]]="yes",Table3[[#This Row],[Column3]],"")</f>
        <v/>
      </c>
      <c r="AS1381" s="45" t="str">
        <f>IF(Table3[[#This Row],[26]]="yes",Table3[[#This Row],[Column4]],"")</f>
        <v/>
      </c>
      <c r="AT1381" s="45" t="str">
        <f>IF(Table3[[#This Row],[51]]="yes",Table3[[#This Row],[Column5]],"")</f>
        <v/>
      </c>
      <c r="AU1381" s="29" t="str">
        <f>IF(COUNTBLANK(Table3[[#This Row],[Date 1]:[Date 8]])=7,IF(Table3[[#This Row],[Column9]]&lt;&gt;"",IF(SUM(L1381:S1381)&lt;&gt;0,Table3[[#This Row],[Column9]],""),""),(SUBSTITUTE(TRIM(SUBSTITUTE(AO1381&amp;","&amp;AP1381&amp;","&amp;AQ1381&amp;","&amp;AR1381&amp;","&amp;AS1381&amp;","&amp;AT1381&amp;",",","," "))," ",", ")))</f>
        <v/>
      </c>
      <c r="AV1381" s="35" t="str">
        <f>IF(COUNTBLANK(L1381:AC1381)&lt;&gt;13,IF(Table3[[#This Row],[Comments]]="Please order in multiples of 20. Minimum order of 100.",IF(COUNTBLANK(Table3[[#This Row],[Date 1]:[Order]])=12,"",1),1),IF(OR(F1381="yes",G1381="yes",H1381="yes",I1381="yes",J1381="yes",K1381="yes"="yes"),1,""))</f>
        <v/>
      </c>
    </row>
    <row r="1382" spans="2:48" ht="36" thickBot="1" x14ac:dyDescent="0.4">
      <c r="B1382" s="164">
        <v>4510</v>
      </c>
      <c r="C1382" s="16" t="s">
        <v>3370</v>
      </c>
      <c r="D1382" s="32" t="s">
        <v>631</v>
      </c>
      <c r="E1382" s="118"/>
      <c r="F1382" s="119" t="s">
        <v>21</v>
      </c>
      <c r="G1382" s="30" t="s">
        <v>21</v>
      </c>
      <c r="H1382" s="30" t="s">
        <v>21</v>
      </c>
      <c r="I1382" s="30" t="s">
        <v>21</v>
      </c>
      <c r="J1382" s="30" t="s">
        <v>21</v>
      </c>
      <c r="K1382" s="30" t="s">
        <v>128</v>
      </c>
      <c r="L1382" s="22"/>
      <c r="M1382" s="20"/>
      <c r="N1382" s="20"/>
      <c r="O1382" s="20"/>
      <c r="P1382" s="20"/>
      <c r="Q1382" s="20"/>
      <c r="R1382" s="20"/>
      <c r="S1382" s="120"/>
      <c r="T1382" s="181" t="str">
        <f>Table3[[#This Row],[Column12]]</f>
        <v>Auto:</v>
      </c>
      <c r="U1382" s="25"/>
      <c r="V1382" s="51" t="str">
        <f>IF(Table3[[#This Row],[TagOrderMethod]]="Ratio:","plants per 1 tag",IF(Table3[[#This Row],[TagOrderMethod]]="tags included","",IF(Table3[[#This Row],[TagOrderMethod]]="Qty:","tags",IF(Table3[[#This Row],[TagOrderMethod]]="Auto:",IF(U1382&lt;&gt;"","tags","")))))</f>
        <v/>
      </c>
      <c r="W1382" s="17">
        <v>50</v>
      </c>
      <c r="X1382" s="17" t="str">
        <f>IF(ISNUMBER(SEARCH("tag",Table3[[#This Row],[Notes]])), "Yes", "No")</f>
        <v>No</v>
      </c>
      <c r="Y1382" s="17" t="str">
        <f>IF(Table3[[#This Row],[Column11]]="yes","tags included","Auto:")</f>
        <v>Auto:</v>
      </c>
      <c r="Z13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Row],[TagOrderMethod]]="Auto:",IF(U1382&gt;0,U1382,IF(COUNTBLANK(L1382:S1382)=8,"",(IF(Table3[[#This Row],[Column11]]&lt;&gt;"no",Table3[[#This Row],[Size]]*(SUM(Table3[[#This Row],[Date 1]:[Date 8]])),"")))),""))),(Table3[[#This Row],[Bundle]])),"")</f>
        <v/>
      </c>
      <c r="AB1382" s="94" t="str">
        <f t="shared" si="22"/>
        <v/>
      </c>
      <c r="AC1382" s="75"/>
      <c r="AD1382" s="42"/>
      <c r="AE1382" s="43"/>
      <c r="AF1382" s="44"/>
      <c r="AG1382" s="134" t="s">
        <v>21</v>
      </c>
      <c r="AH1382" s="134" t="s">
        <v>21</v>
      </c>
      <c r="AI1382" s="134" t="s">
        <v>21</v>
      </c>
      <c r="AJ1382" s="134" t="s">
        <v>21</v>
      </c>
      <c r="AK1382" s="134" t="s">
        <v>21</v>
      </c>
      <c r="AL1382" s="134" t="s">
        <v>212</v>
      </c>
      <c r="AM1382" s="134" t="b">
        <f>IF(AND(Table3[[#This Row],[Column68]]=TRUE,COUNTBLANK(Table3[[#This Row],[Date 1]:[Date 8]])=8),TRUE,FALSE)</f>
        <v>0</v>
      </c>
      <c r="AN1382" s="134" t="b">
        <f>COUNTIF(Table3[[#This Row],[512]:[51]],"yes")&gt;0</f>
        <v>0</v>
      </c>
      <c r="AO1382" s="45" t="str">
        <f>IF(Table3[[#This Row],[512]]="yes",Table3[[#This Row],[Column1]],"")</f>
        <v/>
      </c>
      <c r="AP1382" s="45" t="str">
        <f>IF(Table3[[#This Row],[250]]="yes",Table3[[#This Row],[Column1.5]],"")</f>
        <v/>
      </c>
      <c r="AQ1382" s="45" t="str">
        <f>IF(Table3[[#This Row],[288]]="yes",Table3[[#This Row],[Column2]],"")</f>
        <v/>
      </c>
      <c r="AR1382" s="45" t="str">
        <f>IF(Table3[[#This Row],[144]]="yes",Table3[[#This Row],[Column3]],"")</f>
        <v/>
      </c>
      <c r="AS1382" s="45" t="str">
        <f>IF(Table3[[#This Row],[26]]="yes",Table3[[#This Row],[Column4]],"")</f>
        <v/>
      </c>
      <c r="AT1382" s="45" t="str">
        <f>IF(Table3[[#This Row],[51]]="yes",Table3[[#This Row],[Column5]],"")</f>
        <v/>
      </c>
      <c r="AU1382" s="29" t="str">
        <f>IF(COUNTBLANK(Table3[[#This Row],[Date 1]:[Date 8]])=7,IF(Table3[[#This Row],[Column9]]&lt;&gt;"",IF(SUM(L1382:S1382)&lt;&gt;0,Table3[[#This Row],[Column9]],""),""),(SUBSTITUTE(TRIM(SUBSTITUTE(AO1382&amp;","&amp;AP1382&amp;","&amp;AQ1382&amp;","&amp;AR1382&amp;","&amp;AS1382&amp;","&amp;AT1382&amp;",",","," "))," ",", ")))</f>
        <v/>
      </c>
      <c r="AV1382" s="35" t="str">
        <f>IF(COUNTBLANK(L1382:AC1382)&lt;&gt;13,IF(Table3[[#This Row],[Comments]]="Please order in multiples of 20. Minimum order of 100.",IF(COUNTBLANK(Table3[[#This Row],[Date 1]:[Order]])=12,"",1),1),IF(OR(F1382="yes",G1382="yes",H1382="yes",I1382="yes",J1382="yes",K1382="yes"="yes"),1,""))</f>
        <v/>
      </c>
    </row>
    <row r="1383" spans="2:48" ht="36" thickBot="1" x14ac:dyDescent="0.4">
      <c r="B1383" s="164">
        <v>4515</v>
      </c>
      <c r="C1383" s="16" t="s">
        <v>3370</v>
      </c>
      <c r="D1383" s="32" t="s">
        <v>632</v>
      </c>
      <c r="E1383" s="118"/>
      <c r="F1383" s="119" t="s">
        <v>21</v>
      </c>
      <c r="G1383" s="30" t="s">
        <v>21</v>
      </c>
      <c r="H1383" s="30" t="s">
        <v>21</v>
      </c>
      <c r="I1383" s="30" t="s">
        <v>21</v>
      </c>
      <c r="J1383" s="30" t="s">
        <v>21</v>
      </c>
      <c r="K1383" s="30" t="s">
        <v>128</v>
      </c>
      <c r="L1383" s="22"/>
      <c r="M1383" s="20"/>
      <c r="N1383" s="20"/>
      <c r="O1383" s="20"/>
      <c r="P1383" s="20"/>
      <c r="Q1383" s="20"/>
      <c r="R1383" s="20"/>
      <c r="S1383" s="120"/>
      <c r="T1383" s="181" t="str">
        <f>Table3[[#This Row],[Column12]]</f>
        <v>Auto:</v>
      </c>
      <c r="U1383" s="25"/>
      <c r="V1383" s="51" t="str">
        <f>IF(Table3[[#This Row],[TagOrderMethod]]="Ratio:","plants per 1 tag",IF(Table3[[#This Row],[TagOrderMethod]]="tags included","",IF(Table3[[#This Row],[TagOrderMethod]]="Qty:","tags",IF(Table3[[#This Row],[TagOrderMethod]]="Auto:",IF(U1383&lt;&gt;"","tags","")))))</f>
        <v/>
      </c>
      <c r="W1383" s="17">
        <v>50</v>
      </c>
      <c r="X1383" s="17" t="str">
        <f>IF(ISNUMBER(SEARCH("tag",Table3[[#This Row],[Notes]])), "Yes", "No")</f>
        <v>No</v>
      </c>
      <c r="Y1383" s="17" t="str">
        <f>IF(Table3[[#This Row],[Column11]]="yes","tags included","Auto:")</f>
        <v>Auto:</v>
      </c>
      <c r="Z13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Row],[TagOrderMethod]]="Auto:",IF(U1383&gt;0,U1383,IF(COUNTBLANK(L1383:S1383)=8,"",(IF(Table3[[#This Row],[Column11]]&lt;&gt;"no",Table3[[#This Row],[Size]]*(SUM(Table3[[#This Row],[Date 1]:[Date 8]])),"")))),""))),(Table3[[#This Row],[Bundle]])),"")</f>
        <v/>
      </c>
      <c r="AB1383" s="94" t="str">
        <f t="shared" si="22"/>
        <v/>
      </c>
      <c r="AC1383" s="75"/>
      <c r="AD1383" s="42"/>
      <c r="AE1383" s="43"/>
      <c r="AF1383" s="44"/>
      <c r="AG1383" s="134" t="s">
        <v>21</v>
      </c>
      <c r="AH1383" s="134" t="s">
        <v>21</v>
      </c>
      <c r="AI1383" s="134" t="s">
        <v>21</v>
      </c>
      <c r="AJ1383" s="134" t="s">
        <v>21</v>
      </c>
      <c r="AK1383" s="134" t="s">
        <v>21</v>
      </c>
      <c r="AL1383" s="134" t="s">
        <v>5483</v>
      </c>
      <c r="AM1383" s="134" t="b">
        <f>IF(AND(Table3[[#This Row],[Column68]]=TRUE,COUNTBLANK(Table3[[#This Row],[Date 1]:[Date 8]])=8),TRUE,FALSE)</f>
        <v>0</v>
      </c>
      <c r="AN1383" s="134" t="b">
        <f>COUNTIF(Table3[[#This Row],[512]:[51]],"yes")&gt;0</f>
        <v>0</v>
      </c>
      <c r="AO1383" s="45" t="str">
        <f>IF(Table3[[#This Row],[512]]="yes",Table3[[#This Row],[Column1]],"")</f>
        <v/>
      </c>
      <c r="AP1383" s="45" t="str">
        <f>IF(Table3[[#This Row],[250]]="yes",Table3[[#This Row],[Column1.5]],"")</f>
        <v/>
      </c>
      <c r="AQ1383" s="45" t="str">
        <f>IF(Table3[[#This Row],[288]]="yes",Table3[[#This Row],[Column2]],"")</f>
        <v/>
      </c>
      <c r="AR1383" s="45" t="str">
        <f>IF(Table3[[#This Row],[144]]="yes",Table3[[#This Row],[Column3]],"")</f>
        <v/>
      </c>
      <c r="AS1383" s="45" t="str">
        <f>IF(Table3[[#This Row],[26]]="yes",Table3[[#This Row],[Column4]],"")</f>
        <v/>
      </c>
      <c r="AT1383" s="45" t="str">
        <f>IF(Table3[[#This Row],[51]]="yes",Table3[[#This Row],[Column5]],"")</f>
        <v/>
      </c>
      <c r="AU1383" s="29" t="str">
        <f>IF(COUNTBLANK(Table3[[#This Row],[Date 1]:[Date 8]])=7,IF(Table3[[#This Row],[Column9]]&lt;&gt;"",IF(SUM(L1383:S1383)&lt;&gt;0,Table3[[#This Row],[Column9]],""),""),(SUBSTITUTE(TRIM(SUBSTITUTE(AO1383&amp;","&amp;AP1383&amp;","&amp;AQ1383&amp;","&amp;AR1383&amp;","&amp;AS1383&amp;","&amp;AT1383&amp;",",","," "))," ",", ")))</f>
        <v/>
      </c>
      <c r="AV1383" s="35" t="str">
        <f>IF(COUNTBLANK(L1383:AC1383)&lt;&gt;13,IF(Table3[[#This Row],[Comments]]="Please order in multiples of 20. Minimum order of 100.",IF(COUNTBLANK(Table3[[#This Row],[Date 1]:[Order]])=12,"",1),1),IF(OR(F1383="yes",G1383="yes",H1383="yes",I1383="yes",J1383="yes",K1383="yes"="yes"),1,""))</f>
        <v/>
      </c>
    </row>
    <row r="1384" spans="2:48" ht="36" thickBot="1" x14ac:dyDescent="0.4">
      <c r="B1384" s="164">
        <v>4520</v>
      </c>
      <c r="C1384" s="16" t="s">
        <v>3370</v>
      </c>
      <c r="D1384" s="32" t="s">
        <v>633</v>
      </c>
      <c r="E1384" s="118"/>
      <c r="F1384" s="119" t="s">
        <v>21</v>
      </c>
      <c r="G1384" s="30" t="s">
        <v>21</v>
      </c>
      <c r="H1384" s="30" t="s">
        <v>21</v>
      </c>
      <c r="I1384" s="30" t="s">
        <v>128</v>
      </c>
      <c r="J1384" s="30" t="s">
        <v>21</v>
      </c>
      <c r="K1384" s="30" t="s">
        <v>128</v>
      </c>
      <c r="L1384" s="22"/>
      <c r="M1384" s="20"/>
      <c r="N1384" s="20"/>
      <c r="O1384" s="20"/>
      <c r="P1384" s="20"/>
      <c r="Q1384" s="20"/>
      <c r="R1384" s="20"/>
      <c r="S1384" s="120"/>
      <c r="T1384" s="181" t="str">
        <f>Table3[[#This Row],[Column12]]</f>
        <v>Auto:</v>
      </c>
      <c r="U1384" s="25"/>
      <c r="V1384" s="51" t="str">
        <f>IF(Table3[[#This Row],[TagOrderMethod]]="Ratio:","plants per 1 tag",IF(Table3[[#This Row],[TagOrderMethod]]="tags included","",IF(Table3[[#This Row],[TagOrderMethod]]="Qty:","tags",IF(Table3[[#This Row],[TagOrderMethod]]="Auto:",IF(U1384&lt;&gt;"","tags","")))))</f>
        <v/>
      </c>
      <c r="W1384" s="17">
        <v>50</v>
      </c>
      <c r="X1384" s="17" t="str">
        <f>IF(ISNUMBER(SEARCH("tag",Table3[[#This Row],[Notes]])), "Yes", "No")</f>
        <v>No</v>
      </c>
      <c r="Y1384" s="17" t="str">
        <f>IF(Table3[[#This Row],[Column11]]="yes","tags included","Auto:")</f>
        <v>Auto:</v>
      </c>
      <c r="Z13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Row],[TagOrderMethod]]="Auto:",IF(U1384&gt;0,U1384,IF(COUNTBLANK(L1384:S1384)=8,"",(IF(Table3[[#This Row],[Column11]]&lt;&gt;"no",Table3[[#This Row],[Size]]*(SUM(Table3[[#This Row],[Date 1]:[Date 8]])),"")))),""))),(Table3[[#This Row],[Bundle]])),"")</f>
        <v/>
      </c>
      <c r="AB1384" s="94" t="str">
        <f t="shared" si="22"/>
        <v/>
      </c>
      <c r="AC1384" s="75"/>
      <c r="AD1384" s="42"/>
      <c r="AE1384" s="43"/>
      <c r="AF1384" s="44"/>
      <c r="AG1384" s="134" t="s">
        <v>21</v>
      </c>
      <c r="AH1384" s="134" t="s">
        <v>21</v>
      </c>
      <c r="AI1384" s="134" t="s">
        <v>21</v>
      </c>
      <c r="AJ1384" s="134" t="s">
        <v>5337</v>
      </c>
      <c r="AK1384" s="134" t="s">
        <v>21</v>
      </c>
      <c r="AL1384" s="134" t="s">
        <v>5484</v>
      </c>
      <c r="AM1384" s="134" t="b">
        <f>IF(AND(Table3[[#This Row],[Column68]]=TRUE,COUNTBLANK(Table3[[#This Row],[Date 1]:[Date 8]])=8),TRUE,FALSE)</f>
        <v>0</v>
      </c>
      <c r="AN1384" s="134" t="b">
        <f>COUNTIF(Table3[[#This Row],[512]:[51]],"yes")&gt;0</f>
        <v>0</v>
      </c>
      <c r="AO1384" s="45" t="str">
        <f>IF(Table3[[#This Row],[512]]="yes",Table3[[#This Row],[Column1]],"")</f>
        <v/>
      </c>
      <c r="AP1384" s="45" t="str">
        <f>IF(Table3[[#This Row],[250]]="yes",Table3[[#This Row],[Column1.5]],"")</f>
        <v/>
      </c>
      <c r="AQ1384" s="45" t="str">
        <f>IF(Table3[[#This Row],[288]]="yes",Table3[[#This Row],[Column2]],"")</f>
        <v/>
      </c>
      <c r="AR1384" s="45" t="str">
        <f>IF(Table3[[#This Row],[144]]="yes",Table3[[#This Row],[Column3]],"")</f>
        <v/>
      </c>
      <c r="AS1384" s="45" t="str">
        <f>IF(Table3[[#This Row],[26]]="yes",Table3[[#This Row],[Column4]],"")</f>
        <v/>
      </c>
      <c r="AT1384" s="45" t="str">
        <f>IF(Table3[[#This Row],[51]]="yes",Table3[[#This Row],[Column5]],"")</f>
        <v/>
      </c>
      <c r="AU1384" s="29" t="str">
        <f>IF(COUNTBLANK(Table3[[#This Row],[Date 1]:[Date 8]])=7,IF(Table3[[#This Row],[Column9]]&lt;&gt;"",IF(SUM(L1384:S1384)&lt;&gt;0,Table3[[#This Row],[Column9]],""),""),(SUBSTITUTE(TRIM(SUBSTITUTE(AO1384&amp;","&amp;AP1384&amp;","&amp;AQ1384&amp;","&amp;AR1384&amp;","&amp;AS1384&amp;","&amp;AT1384&amp;",",","," "))," ",", ")))</f>
        <v/>
      </c>
      <c r="AV1384" s="35" t="str">
        <f>IF(COUNTBLANK(L1384:AC1384)&lt;&gt;13,IF(Table3[[#This Row],[Comments]]="Please order in multiples of 20. Minimum order of 100.",IF(COUNTBLANK(Table3[[#This Row],[Date 1]:[Order]])=12,"",1),1),IF(OR(F1384="yes",G1384="yes",H1384="yes",I1384="yes",J1384="yes",K1384="yes"="yes"),1,""))</f>
        <v/>
      </c>
    </row>
    <row r="1385" spans="2:48" ht="36" thickBot="1" x14ac:dyDescent="0.4">
      <c r="B1385" s="164">
        <v>4525</v>
      </c>
      <c r="C1385" s="16" t="s">
        <v>3370</v>
      </c>
      <c r="D1385" s="32" t="s">
        <v>3503</v>
      </c>
      <c r="E1385" s="118"/>
      <c r="F1385" s="119" t="s">
        <v>21</v>
      </c>
      <c r="G1385" s="30" t="s">
        <v>21</v>
      </c>
      <c r="H1385" s="30" t="s">
        <v>21</v>
      </c>
      <c r="I1385" s="30" t="s">
        <v>21</v>
      </c>
      <c r="J1385" s="30" t="s">
        <v>21</v>
      </c>
      <c r="K1385" s="30" t="s">
        <v>128</v>
      </c>
      <c r="L1385" s="22"/>
      <c r="M1385" s="20"/>
      <c r="N1385" s="20"/>
      <c r="O1385" s="20"/>
      <c r="P1385" s="20"/>
      <c r="Q1385" s="20"/>
      <c r="R1385" s="20"/>
      <c r="S1385" s="120"/>
      <c r="T1385" s="181" t="str">
        <f>Table3[[#This Row],[Column12]]</f>
        <v>Auto:</v>
      </c>
      <c r="U1385" s="25"/>
      <c r="V1385" s="51" t="str">
        <f>IF(Table3[[#This Row],[TagOrderMethod]]="Ratio:","plants per 1 tag",IF(Table3[[#This Row],[TagOrderMethod]]="tags included","",IF(Table3[[#This Row],[TagOrderMethod]]="Qty:","tags",IF(Table3[[#This Row],[TagOrderMethod]]="Auto:",IF(U1385&lt;&gt;"","tags","")))))</f>
        <v/>
      </c>
      <c r="W1385" s="17">
        <v>50</v>
      </c>
      <c r="X1385" s="17" t="str">
        <f>IF(ISNUMBER(SEARCH("tag",Table3[[#This Row],[Notes]])), "Yes", "No")</f>
        <v>No</v>
      </c>
      <c r="Y1385" s="17" t="str">
        <f>IF(Table3[[#This Row],[Column11]]="yes","tags included","Auto:")</f>
        <v>Auto:</v>
      </c>
      <c r="Z13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Row],[TagOrderMethod]]="Auto:",IF(U1385&gt;0,U1385,IF(COUNTBLANK(L1385:S1385)=8,"",(IF(Table3[[#This Row],[Column11]]&lt;&gt;"no",Table3[[#This Row],[Size]]*(SUM(Table3[[#This Row],[Date 1]:[Date 8]])),"")))),""))),(Table3[[#This Row],[Bundle]])),"")</f>
        <v/>
      </c>
      <c r="AB1385" s="94" t="str">
        <f t="shared" si="22"/>
        <v/>
      </c>
      <c r="AC1385" s="75"/>
      <c r="AD1385" s="42"/>
      <c r="AE1385" s="43"/>
      <c r="AF1385" s="44"/>
      <c r="AG1385" s="134" t="s">
        <v>21</v>
      </c>
      <c r="AH1385" s="134" t="s">
        <v>21</v>
      </c>
      <c r="AI1385" s="134" t="s">
        <v>21</v>
      </c>
      <c r="AJ1385" s="134" t="s">
        <v>21</v>
      </c>
      <c r="AK1385" s="134" t="s">
        <v>21</v>
      </c>
      <c r="AL1385" s="134" t="s">
        <v>5485</v>
      </c>
      <c r="AM1385" s="134" t="b">
        <f>IF(AND(Table3[[#This Row],[Column68]]=TRUE,COUNTBLANK(Table3[[#This Row],[Date 1]:[Date 8]])=8),TRUE,FALSE)</f>
        <v>0</v>
      </c>
      <c r="AN1385" s="134" t="b">
        <f>COUNTIF(Table3[[#This Row],[512]:[51]],"yes")&gt;0</f>
        <v>0</v>
      </c>
      <c r="AO1385" s="45" t="str">
        <f>IF(Table3[[#This Row],[512]]="yes",Table3[[#This Row],[Column1]],"")</f>
        <v/>
      </c>
      <c r="AP1385" s="45" t="str">
        <f>IF(Table3[[#This Row],[250]]="yes",Table3[[#This Row],[Column1.5]],"")</f>
        <v/>
      </c>
      <c r="AQ1385" s="45" t="str">
        <f>IF(Table3[[#This Row],[288]]="yes",Table3[[#This Row],[Column2]],"")</f>
        <v/>
      </c>
      <c r="AR1385" s="45" t="str">
        <f>IF(Table3[[#This Row],[144]]="yes",Table3[[#This Row],[Column3]],"")</f>
        <v/>
      </c>
      <c r="AS1385" s="45" t="str">
        <f>IF(Table3[[#This Row],[26]]="yes",Table3[[#This Row],[Column4]],"")</f>
        <v/>
      </c>
      <c r="AT1385" s="45" t="str">
        <f>IF(Table3[[#This Row],[51]]="yes",Table3[[#This Row],[Column5]],"")</f>
        <v/>
      </c>
      <c r="AU1385" s="29" t="str">
        <f>IF(COUNTBLANK(Table3[[#This Row],[Date 1]:[Date 8]])=7,IF(Table3[[#This Row],[Column9]]&lt;&gt;"",IF(SUM(L1385:S1385)&lt;&gt;0,Table3[[#This Row],[Column9]],""),""),(SUBSTITUTE(TRIM(SUBSTITUTE(AO1385&amp;","&amp;AP1385&amp;","&amp;AQ1385&amp;","&amp;AR1385&amp;","&amp;AS1385&amp;","&amp;AT1385&amp;",",","," "))," ",", ")))</f>
        <v/>
      </c>
      <c r="AV1385" s="35" t="str">
        <f>IF(COUNTBLANK(L1385:AC1385)&lt;&gt;13,IF(Table3[[#This Row],[Comments]]="Please order in multiples of 20. Minimum order of 100.",IF(COUNTBLANK(Table3[[#This Row],[Date 1]:[Order]])=12,"",1),1),IF(OR(F1385="yes",G1385="yes",H1385="yes",I1385="yes",J1385="yes",K1385="yes"="yes"),1,""))</f>
        <v/>
      </c>
    </row>
    <row r="1386" spans="2:48" ht="36" thickBot="1" x14ac:dyDescent="0.4">
      <c r="B1386" s="164">
        <v>4530</v>
      </c>
      <c r="C1386" s="16" t="s">
        <v>3370</v>
      </c>
      <c r="D1386" s="32" t="s">
        <v>634</v>
      </c>
      <c r="E1386" s="118"/>
      <c r="F1386" s="119" t="s">
        <v>21</v>
      </c>
      <c r="G1386" s="30" t="s">
        <v>21</v>
      </c>
      <c r="H1386" s="30" t="s">
        <v>21</v>
      </c>
      <c r="I1386" s="30" t="s">
        <v>128</v>
      </c>
      <c r="J1386" s="30" t="s">
        <v>21</v>
      </c>
      <c r="K1386" s="30" t="s">
        <v>128</v>
      </c>
      <c r="L1386" s="22"/>
      <c r="M1386" s="20"/>
      <c r="N1386" s="20"/>
      <c r="O1386" s="20"/>
      <c r="P1386" s="20"/>
      <c r="Q1386" s="20"/>
      <c r="R1386" s="20"/>
      <c r="S1386" s="120"/>
      <c r="T1386" s="181" t="str">
        <f>Table3[[#This Row],[Column12]]</f>
        <v>Auto:</v>
      </c>
      <c r="U1386" s="25"/>
      <c r="V1386" s="51" t="str">
        <f>IF(Table3[[#This Row],[TagOrderMethod]]="Ratio:","plants per 1 tag",IF(Table3[[#This Row],[TagOrderMethod]]="tags included","",IF(Table3[[#This Row],[TagOrderMethod]]="Qty:","tags",IF(Table3[[#This Row],[TagOrderMethod]]="Auto:",IF(U1386&lt;&gt;"","tags","")))))</f>
        <v/>
      </c>
      <c r="W1386" s="17">
        <v>50</v>
      </c>
      <c r="X1386" s="17" t="str">
        <f>IF(ISNUMBER(SEARCH("tag",Table3[[#This Row],[Notes]])), "Yes", "No")</f>
        <v>No</v>
      </c>
      <c r="Y1386" s="17" t="str">
        <f>IF(Table3[[#This Row],[Column11]]="yes","tags included","Auto:")</f>
        <v>Auto:</v>
      </c>
      <c r="Z13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Row],[TagOrderMethod]]="Auto:",IF(U1386&gt;0,U1386,IF(COUNTBLANK(L1386:S1386)=8,"",(IF(Table3[[#This Row],[Column11]]&lt;&gt;"no",Table3[[#This Row],[Size]]*(SUM(Table3[[#This Row],[Date 1]:[Date 8]])),"")))),""))),(Table3[[#This Row],[Bundle]])),"")</f>
        <v/>
      </c>
      <c r="AB1386" s="94" t="str">
        <f t="shared" si="22"/>
        <v/>
      </c>
      <c r="AC1386" s="75"/>
      <c r="AD1386" s="42"/>
      <c r="AE1386" s="43"/>
      <c r="AF1386" s="44"/>
      <c r="AG1386" s="134" t="s">
        <v>21</v>
      </c>
      <c r="AH1386" s="134" t="s">
        <v>21</v>
      </c>
      <c r="AI1386" s="134" t="s">
        <v>21</v>
      </c>
      <c r="AJ1386" s="134" t="s">
        <v>5338</v>
      </c>
      <c r="AK1386" s="134" t="s">
        <v>21</v>
      </c>
      <c r="AL1386" s="134" t="s">
        <v>211</v>
      </c>
      <c r="AM1386" s="134" t="b">
        <f>IF(AND(Table3[[#This Row],[Column68]]=TRUE,COUNTBLANK(Table3[[#This Row],[Date 1]:[Date 8]])=8),TRUE,FALSE)</f>
        <v>0</v>
      </c>
      <c r="AN1386" s="134" t="b">
        <f>COUNTIF(Table3[[#This Row],[512]:[51]],"yes")&gt;0</f>
        <v>0</v>
      </c>
      <c r="AO1386" s="45" t="str">
        <f>IF(Table3[[#This Row],[512]]="yes",Table3[[#This Row],[Column1]],"")</f>
        <v/>
      </c>
      <c r="AP1386" s="45" t="str">
        <f>IF(Table3[[#This Row],[250]]="yes",Table3[[#This Row],[Column1.5]],"")</f>
        <v/>
      </c>
      <c r="AQ1386" s="45" t="str">
        <f>IF(Table3[[#This Row],[288]]="yes",Table3[[#This Row],[Column2]],"")</f>
        <v/>
      </c>
      <c r="AR1386" s="45" t="str">
        <f>IF(Table3[[#This Row],[144]]="yes",Table3[[#This Row],[Column3]],"")</f>
        <v/>
      </c>
      <c r="AS1386" s="45" t="str">
        <f>IF(Table3[[#This Row],[26]]="yes",Table3[[#This Row],[Column4]],"")</f>
        <v/>
      </c>
      <c r="AT1386" s="45" t="str">
        <f>IF(Table3[[#This Row],[51]]="yes",Table3[[#This Row],[Column5]],"")</f>
        <v/>
      </c>
      <c r="AU1386" s="29" t="str">
        <f>IF(COUNTBLANK(Table3[[#This Row],[Date 1]:[Date 8]])=7,IF(Table3[[#This Row],[Column9]]&lt;&gt;"",IF(SUM(L1386:S1386)&lt;&gt;0,Table3[[#This Row],[Column9]],""),""),(SUBSTITUTE(TRIM(SUBSTITUTE(AO1386&amp;","&amp;AP1386&amp;","&amp;AQ1386&amp;","&amp;AR1386&amp;","&amp;AS1386&amp;","&amp;AT1386&amp;",",","," "))," ",", ")))</f>
        <v/>
      </c>
      <c r="AV1386" s="35" t="str">
        <f>IF(COUNTBLANK(L1386:AC1386)&lt;&gt;13,IF(Table3[[#This Row],[Comments]]="Please order in multiples of 20. Minimum order of 100.",IF(COUNTBLANK(Table3[[#This Row],[Date 1]:[Order]])=12,"",1),1),IF(OR(F1386="yes",G1386="yes",H1386="yes",I1386="yes",J1386="yes",K1386="yes"="yes"),1,""))</f>
        <v/>
      </c>
    </row>
    <row r="1387" spans="2:48" ht="36" thickBot="1" x14ac:dyDescent="0.4">
      <c r="B1387" s="164">
        <v>4535</v>
      </c>
      <c r="C1387" s="16" t="s">
        <v>3370</v>
      </c>
      <c r="D1387" s="32" t="s">
        <v>3504</v>
      </c>
      <c r="E1387" s="118"/>
      <c r="F1387" s="119" t="s">
        <v>21</v>
      </c>
      <c r="G1387" s="30" t="s">
        <v>21</v>
      </c>
      <c r="H1387" s="30" t="s">
        <v>21</v>
      </c>
      <c r="I1387" s="30" t="s">
        <v>21</v>
      </c>
      <c r="J1387" s="30" t="s">
        <v>21</v>
      </c>
      <c r="K1387" s="30" t="s">
        <v>128</v>
      </c>
      <c r="L1387" s="22"/>
      <c r="M1387" s="20"/>
      <c r="N1387" s="20"/>
      <c r="O1387" s="20"/>
      <c r="P1387" s="20"/>
      <c r="Q1387" s="20"/>
      <c r="R1387" s="20"/>
      <c r="S1387" s="120"/>
      <c r="T1387" s="181" t="str">
        <f>Table3[[#This Row],[Column12]]</f>
        <v>Auto:</v>
      </c>
      <c r="U1387" s="25"/>
      <c r="V1387" s="51" t="str">
        <f>IF(Table3[[#This Row],[TagOrderMethod]]="Ratio:","plants per 1 tag",IF(Table3[[#This Row],[TagOrderMethod]]="tags included","",IF(Table3[[#This Row],[TagOrderMethod]]="Qty:","tags",IF(Table3[[#This Row],[TagOrderMethod]]="Auto:",IF(U1387&lt;&gt;"","tags","")))))</f>
        <v/>
      </c>
      <c r="W1387" s="17">
        <v>50</v>
      </c>
      <c r="X1387" s="17" t="str">
        <f>IF(ISNUMBER(SEARCH("tag",Table3[[#This Row],[Notes]])), "Yes", "No")</f>
        <v>No</v>
      </c>
      <c r="Y1387" s="17" t="str">
        <f>IF(Table3[[#This Row],[Column11]]="yes","tags included","Auto:")</f>
        <v>Auto:</v>
      </c>
      <c r="Z13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Row],[TagOrderMethod]]="Auto:",IF(U1387&gt;0,U1387,IF(COUNTBLANK(L1387:S1387)=8,"",(IF(Table3[[#This Row],[Column11]]&lt;&gt;"no",Table3[[#This Row],[Size]]*(SUM(Table3[[#This Row],[Date 1]:[Date 8]])),"")))),""))),(Table3[[#This Row],[Bundle]])),"")</f>
        <v/>
      </c>
      <c r="AB1387" s="94" t="str">
        <f t="shared" si="22"/>
        <v/>
      </c>
      <c r="AC1387" s="75"/>
      <c r="AD1387" s="42"/>
      <c r="AE1387" s="43"/>
      <c r="AF1387" s="44"/>
      <c r="AG1387" s="134" t="s">
        <v>21</v>
      </c>
      <c r="AH1387" s="134" t="s">
        <v>21</v>
      </c>
      <c r="AI1387" s="134" t="s">
        <v>21</v>
      </c>
      <c r="AJ1387" s="134" t="s">
        <v>21</v>
      </c>
      <c r="AK1387" s="134" t="s">
        <v>21</v>
      </c>
      <c r="AL1387" s="134" t="s">
        <v>2158</v>
      </c>
      <c r="AM1387" s="134" t="b">
        <f>IF(AND(Table3[[#This Row],[Column68]]=TRUE,COUNTBLANK(Table3[[#This Row],[Date 1]:[Date 8]])=8),TRUE,FALSE)</f>
        <v>0</v>
      </c>
      <c r="AN1387" s="134" t="b">
        <f>COUNTIF(Table3[[#This Row],[512]:[51]],"yes")&gt;0</f>
        <v>0</v>
      </c>
      <c r="AO1387" s="45" t="str">
        <f>IF(Table3[[#This Row],[512]]="yes",Table3[[#This Row],[Column1]],"")</f>
        <v/>
      </c>
      <c r="AP1387" s="45" t="str">
        <f>IF(Table3[[#This Row],[250]]="yes",Table3[[#This Row],[Column1.5]],"")</f>
        <v/>
      </c>
      <c r="AQ1387" s="45" t="str">
        <f>IF(Table3[[#This Row],[288]]="yes",Table3[[#This Row],[Column2]],"")</f>
        <v/>
      </c>
      <c r="AR1387" s="45" t="str">
        <f>IF(Table3[[#This Row],[144]]="yes",Table3[[#This Row],[Column3]],"")</f>
        <v/>
      </c>
      <c r="AS1387" s="45" t="str">
        <f>IF(Table3[[#This Row],[26]]="yes",Table3[[#This Row],[Column4]],"")</f>
        <v/>
      </c>
      <c r="AT1387" s="45" t="str">
        <f>IF(Table3[[#This Row],[51]]="yes",Table3[[#This Row],[Column5]],"")</f>
        <v/>
      </c>
      <c r="AU1387" s="29" t="str">
        <f>IF(COUNTBLANK(Table3[[#This Row],[Date 1]:[Date 8]])=7,IF(Table3[[#This Row],[Column9]]&lt;&gt;"",IF(SUM(L1387:S1387)&lt;&gt;0,Table3[[#This Row],[Column9]],""),""),(SUBSTITUTE(TRIM(SUBSTITUTE(AO1387&amp;","&amp;AP1387&amp;","&amp;AQ1387&amp;","&amp;AR1387&amp;","&amp;AS1387&amp;","&amp;AT1387&amp;",",","," "))," ",", ")))</f>
        <v/>
      </c>
      <c r="AV1387" s="35" t="str">
        <f>IF(COUNTBLANK(L1387:AC1387)&lt;&gt;13,IF(Table3[[#This Row],[Comments]]="Please order in multiples of 20. Minimum order of 100.",IF(COUNTBLANK(Table3[[#This Row],[Date 1]:[Order]])=12,"",1),1),IF(OR(F1387="yes",G1387="yes",H1387="yes",I1387="yes",J1387="yes",K1387="yes"="yes"),1,""))</f>
        <v/>
      </c>
    </row>
    <row r="1388" spans="2:48" ht="36" thickBot="1" x14ac:dyDescent="0.4">
      <c r="B1388" s="164">
        <v>4540</v>
      </c>
      <c r="C1388" s="16" t="s">
        <v>3370</v>
      </c>
      <c r="D1388" s="32" t="s">
        <v>1418</v>
      </c>
      <c r="E1388" s="118"/>
      <c r="F1388" s="119" t="s">
        <v>21</v>
      </c>
      <c r="G1388" s="30" t="s">
        <v>21</v>
      </c>
      <c r="H1388" s="30" t="s">
        <v>21</v>
      </c>
      <c r="I1388" s="30" t="s">
        <v>21</v>
      </c>
      <c r="J1388" s="30" t="s">
        <v>21</v>
      </c>
      <c r="K1388" s="30" t="s">
        <v>128</v>
      </c>
      <c r="L1388" s="22"/>
      <c r="M1388" s="20"/>
      <c r="N1388" s="20"/>
      <c r="O1388" s="20"/>
      <c r="P1388" s="20"/>
      <c r="Q1388" s="20"/>
      <c r="R1388" s="20"/>
      <c r="S1388" s="120"/>
      <c r="T1388" s="181" t="str">
        <f>Table3[[#This Row],[Column12]]</f>
        <v>Auto:</v>
      </c>
      <c r="U1388" s="25"/>
      <c r="V1388" s="51" t="str">
        <f>IF(Table3[[#This Row],[TagOrderMethod]]="Ratio:","plants per 1 tag",IF(Table3[[#This Row],[TagOrderMethod]]="tags included","",IF(Table3[[#This Row],[TagOrderMethod]]="Qty:","tags",IF(Table3[[#This Row],[TagOrderMethod]]="Auto:",IF(U1388&lt;&gt;"","tags","")))))</f>
        <v/>
      </c>
      <c r="W1388" s="17">
        <v>50</v>
      </c>
      <c r="X1388" s="17" t="str">
        <f>IF(ISNUMBER(SEARCH("tag",Table3[[#This Row],[Notes]])), "Yes", "No")</f>
        <v>No</v>
      </c>
      <c r="Y1388" s="17" t="str">
        <f>IF(Table3[[#This Row],[Column11]]="yes","tags included","Auto:")</f>
        <v>Auto:</v>
      </c>
      <c r="Z13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Row],[TagOrderMethod]]="Auto:",IF(U1388&gt;0,U1388,IF(COUNTBLANK(L1388:S1388)=8,"",(IF(Table3[[#This Row],[Column11]]&lt;&gt;"no",Table3[[#This Row],[Size]]*(SUM(Table3[[#This Row],[Date 1]:[Date 8]])),"")))),""))),(Table3[[#This Row],[Bundle]])),"")</f>
        <v/>
      </c>
      <c r="AB1388" s="94" t="str">
        <f t="shared" si="22"/>
        <v/>
      </c>
      <c r="AC1388" s="75"/>
      <c r="AD1388" s="42"/>
      <c r="AE1388" s="43"/>
      <c r="AF1388" s="44"/>
      <c r="AG1388" s="134" t="s">
        <v>21</v>
      </c>
      <c r="AH1388" s="134" t="s">
        <v>21</v>
      </c>
      <c r="AI1388" s="134" t="s">
        <v>21</v>
      </c>
      <c r="AJ1388" s="134" t="s">
        <v>21</v>
      </c>
      <c r="AK1388" s="134" t="s">
        <v>21</v>
      </c>
      <c r="AL1388" s="134" t="s">
        <v>5486</v>
      </c>
      <c r="AM1388" s="134" t="b">
        <f>IF(AND(Table3[[#This Row],[Column68]]=TRUE,COUNTBLANK(Table3[[#This Row],[Date 1]:[Date 8]])=8),TRUE,FALSE)</f>
        <v>0</v>
      </c>
      <c r="AN1388" s="134" t="b">
        <f>COUNTIF(Table3[[#This Row],[512]:[51]],"yes")&gt;0</f>
        <v>0</v>
      </c>
      <c r="AO1388" s="45" t="str">
        <f>IF(Table3[[#This Row],[512]]="yes",Table3[[#This Row],[Column1]],"")</f>
        <v/>
      </c>
      <c r="AP1388" s="45" t="str">
        <f>IF(Table3[[#This Row],[250]]="yes",Table3[[#This Row],[Column1.5]],"")</f>
        <v/>
      </c>
      <c r="AQ1388" s="45" t="str">
        <f>IF(Table3[[#This Row],[288]]="yes",Table3[[#This Row],[Column2]],"")</f>
        <v/>
      </c>
      <c r="AR1388" s="45" t="str">
        <f>IF(Table3[[#This Row],[144]]="yes",Table3[[#This Row],[Column3]],"")</f>
        <v/>
      </c>
      <c r="AS1388" s="45" t="str">
        <f>IF(Table3[[#This Row],[26]]="yes",Table3[[#This Row],[Column4]],"")</f>
        <v/>
      </c>
      <c r="AT1388" s="45" t="str">
        <f>IF(Table3[[#This Row],[51]]="yes",Table3[[#This Row],[Column5]],"")</f>
        <v/>
      </c>
      <c r="AU1388" s="29" t="str">
        <f>IF(COUNTBLANK(Table3[[#This Row],[Date 1]:[Date 8]])=7,IF(Table3[[#This Row],[Column9]]&lt;&gt;"",IF(SUM(L1388:S1388)&lt;&gt;0,Table3[[#This Row],[Column9]],""),""),(SUBSTITUTE(TRIM(SUBSTITUTE(AO1388&amp;","&amp;AP1388&amp;","&amp;AQ1388&amp;","&amp;AR1388&amp;","&amp;AS1388&amp;","&amp;AT1388&amp;",",","," "))," ",", ")))</f>
        <v/>
      </c>
      <c r="AV1388" s="35" t="str">
        <f>IF(COUNTBLANK(L1388:AC1388)&lt;&gt;13,IF(Table3[[#This Row],[Comments]]="Please order in multiples of 20. Minimum order of 100.",IF(COUNTBLANK(Table3[[#This Row],[Date 1]:[Order]])=12,"",1),1),IF(OR(F1388="yes",G1388="yes",H1388="yes",I1388="yes",J1388="yes",K1388="yes"="yes"),1,""))</f>
        <v/>
      </c>
    </row>
    <row r="1389" spans="2:48" ht="36" thickBot="1" x14ac:dyDescent="0.4">
      <c r="B1389" s="164">
        <v>4545</v>
      </c>
      <c r="C1389" s="16" t="s">
        <v>3370</v>
      </c>
      <c r="D1389" s="32" t="s">
        <v>1419</v>
      </c>
      <c r="E1389" s="118"/>
      <c r="F1389" s="119" t="s">
        <v>21</v>
      </c>
      <c r="G1389" s="30" t="s">
        <v>21</v>
      </c>
      <c r="H1389" s="30" t="s">
        <v>21</v>
      </c>
      <c r="I1389" s="30" t="s">
        <v>21</v>
      </c>
      <c r="J1389" s="30" t="s">
        <v>21</v>
      </c>
      <c r="K1389" s="30" t="s">
        <v>128</v>
      </c>
      <c r="L1389" s="22"/>
      <c r="M1389" s="20"/>
      <c r="N1389" s="20"/>
      <c r="O1389" s="20"/>
      <c r="P1389" s="20"/>
      <c r="Q1389" s="20"/>
      <c r="R1389" s="20"/>
      <c r="S1389" s="120"/>
      <c r="T1389" s="181" t="str">
        <f>Table3[[#This Row],[Column12]]</f>
        <v>Auto:</v>
      </c>
      <c r="U1389" s="25"/>
      <c r="V1389" s="51" t="str">
        <f>IF(Table3[[#This Row],[TagOrderMethod]]="Ratio:","plants per 1 tag",IF(Table3[[#This Row],[TagOrderMethod]]="tags included","",IF(Table3[[#This Row],[TagOrderMethod]]="Qty:","tags",IF(Table3[[#This Row],[TagOrderMethod]]="Auto:",IF(U1389&lt;&gt;"","tags","")))))</f>
        <v/>
      </c>
      <c r="W1389" s="17">
        <v>50</v>
      </c>
      <c r="X1389" s="17" t="str">
        <f>IF(ISNUMBER(SEARCH("tag",Table3[[#This Row],[Notes]])), "Yes", "No")</f>
        <v>No</v>
      </c>
      <c r="Y1389" s="17" t="str">
        <f>IF(Table3[[#This Row],[Column11]]="yes","tags included","Auto:")</f>
        <v>Auto:</v>
      </c>
      <c r="Z13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Row],[TagOrderMethod]]="Auto:",IF(U1389&gt;0,U1389,IF(COUNTBLANK(L1389:S1389)=8,"",(IF(Table3[[#This Row],[Column11]]&lt;&gt;"no",Table3[[#This Row],[Size]]*(SUM(Table3[[#This Row],[Date 1]:[Date 8]])),"")))),""))),(Table3[[#This Row],[Bundle]])),"")</f>
        <v/>
      </c>
      <c r="AB1389" s="94" t="str">
        <f t="shared" si="22"/>
        <v/>
      </c>
      <c r="AC1389" s="75"/>
      <c r="AD1389" s="42"/>
      <c r="AE1389" s="43"/>
      <c r="AF1389" s="44"/>
      <c r="AG1389" s="134" t="s">
        <v>21</v>
      </c>
      <c r="AH1389" s="134" t="s">
        <v>21</v>
      </c>
      <c r="AI1389" s="134" t="s">
        <v>21</v>
      </c>
      <c r="AJ1389" s="134" t="s">
        <v>21</v>
      </c>
      <c r="AK1389" s="134" t="s">
        <v>21</v>
      </c>
      <c r="AL1389" s="134" t="s">
        <v>5487</v>
      </c>
      <c r="AM1389" s="134" t="b">
        <f>IF(AND(Table3[[#This Row],[Column68]]=TRUE,COUNTBLANK(Table3[[#This Row],[Date 1]:[Date 8]])=8),TRUE,FALSE)</f>
        <v>0</v>
      </c>
      <c r="AN1389" s="134" t="b">
        <f>COUNTIF(Table3[[#This Row],[512]:[51]],"yes")&gt;0</f>
        <v>0</v>
      </c>
      <c r="AO1389" s="45" t="str">
        <f>IF(Table3[[#This Row],[512]]="yes",Table3[[#This Row],[Column1]],"")</f>
        <v/>
      </c>
      <c r="AP1389" s="45" t="str">
        <f>IF(Table3[[#This Row],[250]]="yes",Table3[[#This Row],[Column1.5]],"")</f>
        <v/>
      </c>
      <c r="AQ1389" s="45" t="str">
        <f>IF(Table3[[#This Row],[288]]="yes",Table3[[#This Row],[Column2]],"")</f>
        <v/>
      </c>
      <c r="AR1389" s="45" t="str">
        <f>IF(Table3[[#This Row],[144]]="yes",Table3[[#This Row],[Column3]],"")</f>
        <v/>
      </c>
      <c r="AS1389" s="45" t="str">
        <f>IF(Table3[[#This Row],[26]]="yes",Table3[[#This Row],[Column4]],"")</f>
        <v/>
      </c>
      <c r="AT1389" s="45" t="str">
        <f>IF(Table3[[#This Row],[51]]="yes",Table3[[#This Row],[Column5]],"")</f>
        <v/>
      </c>
      <c r="AU1389" s="29" t="str">
        <f>IF(COUNTBLANK(Table3[[#This Row],[Date 1]:[Date 8]])=7,IF(Table3[[#This Row],[Column9]]&lt;&gt;"",IF(SUM(L1389:S1389)&lt;&gt;0,Table3[[#This Row],[Column9]],""),""),(SUBSTITUTE(TRIM(SUBSTITUTE(AO1389&amp;","&amp;AP1389&amp;","&amp;AQ1389&amp;","&amp;AR1389&amp;","&amp;AS1389&amp;","&amp;AT1389&amp;",",","," "))," ",", ")))</f>
        <v/>
      </c>
      <c r="AV1389" s="35" t="str">
        <f>IF(COUNTBLANK(L1389:AC1389)&lt;&gt;13,IF(Table3[[#This Row],[Comments]]="Please order in multiples of 20. Minimum order of 100.",IF(COUNTBLANK(Table3[[#This Row],[Date 1]:[Order]])=12,"",1),1),IF(OR(F1389="yes",G1389="yes",H1389="yes",I1389="yes",J1389="yes",K1389="yes"="yes"),1,""))</f>
        <v/>
      </c>
    </row>
    <row r="1390" spans="2:48" ht="36" thickBot="1" x14ac:dyDescent="0.4">
      <c r="B1390" s="164">
        <v>4550</v>
      </c>
      <c r="C1390" s="16" t="s">
        <v>3370</v>
      </c>
      <c r="D1390" s="32" t="s">
        <v>3505</v>
      </c>
      <c r="E1390" s="118"/>
      <c r="F1390" s="119" t="s">
        <v>21</v>
      </c>
      <c r="G1390" s="30" t="s">
        <v>21</v>
      </c>
      <c r="H1390" s="30" t="s">
        <v>21</v>
      </c>
      <c r="I1390" s="30" t="s">
        <v>21</v>
      </c>
      <c r="J1390" s="30" t="s">
        <v>21</v>
      </c>
      <c r="K1390" s="30" t="s">
        <v>128</v>
      </c>
      <c r="L1390" s="22"/>
      <c r="M1390" s="20"/>
      <c r="N1390" s="20"/>
      <c r="O1390" s="20"/>
      <c r="P1390" s="20"/>
      <c r="Q1390" s="20"/>
      <c r="R1390" s="20"/>
      <c r="S1390" s="120"/>
      <c r="T1390" s="181" t="str">
        <f>Table3[[#This Row],[Column12]]</f>
        <v>Auto:</v>
      </c>
      <c r="U1390" s="25"/>
      <c r="V1390" s="51" t="str">
        <f>IF(Table3[[#This Row],[TagOrderMethod]]="Ratio:","plants per 1 tag",IF(Table3[[#This Row],[TagOrderMethod]]="tags included","",IF(Table3[[#This Row],[TagOrderMethod]]="Qty:","tags",IF(Table3[[#This Row],[TagOrderMethod]]="Auto:",IF(U1390&lt;&gt;"","tags","")))))</f>
        <v/>
      </c>
      <c r="W1390" s="17">
        <v>50</v>
      </c>
      <c r="X1390" s="17" t="str">
        <f>IF(ISNUMBER(SEARCH("tag",Table3[[#This Row],[Notes]])), "Yes", "No")</f>
        <v>No</v>
      </c>
      <c r="Y1390" s="17" t="str">
        <f>IF(Table3[[#This Row],[Column11]]="yes","tags included","Auto:")</f>
        <v>Auto:</v>
      </c>
      <c r="Z13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Row],[TagOrderMethod]]="Auto:",IF(U1390&gt;0,U1390,IF(COUNTBLANK(L1390:S1390)=8,"",(IF(Table3[[#This Row],[Column11]]&lt;&gt;"no",Table3[[#This Row],[Size]]*(SUM(Table3[[#This Row],[Date 1]:[Date 8]])),"")))),""))),(Table3[[#This Row],[Bundle]])),"")</f>
        <v/>
      </c>
      <c r="AB1390" s="94" t="str">
        <f t="shared" si="22"/>
        <v/>
      </c>
      <c r="AC1390" s="75"/>
      <c r="AD1390" s="42"/>
      <c r="AE1390" s="43"/>
      <c r="AF1390" s="44"/>
      <c r="AG1390" s="134" t="s">
        <v>21</v>
      </c>
      <c r="AH1390" s="134" t="s">
        <v>21</v>
      </c>
      <c r="AI1390" s="134" t="s">
        <v>21</v>
      </c>
      <c r="AJ1390" s="134" t="s">
        <v>21</v>
      </c>
      <c r="AK1390" s="134" t="s">
        <v>21</v>
      </c>
      <c r="AL1390" s="134" t="s">
        <v>5488</v>
      </c>
      <c r="AM1390" s="134" t="b">
        <f>IF(AND(Table3[[#This Row],[Column68]]=TRUE,COUNTBLANK(Table3[[#This Row],[Date 1]:[Date 8]])=8),TRUE,FALSE)</f>
        <v>0</v>
      </c>
      <c r="AN1390" s="134" t="b">
        <f>COUNTIF(Table3[[#This Row],[512]:[51]],"yes")&gt;0</f>
        <v>0</v>
      </c>
      <c r="AO1390" s="45" t="str">
        <f>IF(Table3[[#This Row],[512]]="yes",Table3[[#This Row],[Column1]],"")</f>
        <v/>
      </c>
      <c r="AP1390" s="45" t="str">
        <f>IF(Table3[[#This Row],[250]]="yes",Table3[[#This Row],[Column1.5]],"")</f>
        <v/>
      </c>
      <c r="AQ1390" s="45" t="str">
        <f>IF(Table3[[#This Row],[288]]="yes",Table3[[#This Row],[Column2]],"")</f>
        <v/>
      </c>
      <c r="AR1390" s="45" t="str">
        <f>IF(Table3[[#This Row],[144]]="yes",Table3[[#This Row],[Column3]],"")</f>
        <v/>
      </c>
      <c r="AS1390" s="45" t="str">
        <f>IF(Table3[[#This Row],[26]]="yes",Table3[[#This Row],[Column4]],"")</f>
        <v/>
      </c>
      <c r="AT1390" s="45" t="str">
        <f>IF(Table3[[#This Row],[51]]="yes",Table3[[#This Row],[Column5]],"")</f>
        <v/>
      </c>
      <c r="AU1390" s="29" t="str">
        <f>IF(COUNTBLANK(Table3[[#This Row],[Date 1]:[Date 8]])=7,IF(Table3[[#This Row],[Column9]]&lt;&gt;"",IF(SUM(L1390:S1390)&lt;&gt;0,Table3[[#This Row],[Column9]],""),""),(SUBSTITUTE(TRIM(SUBSTITUTE(AO1390&amp;","&amp;AP1390&amp;","&amp;AQ1390&amp;","&amp;AR1390&amp;","&amp;AS1390&amp;","&amp;AT1390&amp;",",","," "))," ",", ")))</f>
        <v/>
      </c>
      <c r="AV1390" s="35" t="str">
        <f>IF(COUNTBLANK(L1390:AC1390)&lt;&gt;13,IF(Table3[[#This Row],[Comments]]="Please order in multiples of 20. Minimum order of 100.",IF(COUNTBLANK(Table3[[#This Row],[Date 1]:[Order]])=12,"",1),1),IF(OR(F1390="yes",G1390="yes",H1390="yes",I1390="yes",J1390="yes",K1390="yes"="yes"),1,""))</f>
        <v/>
      </c>
    </row>
    <row r="1391" spans="2:48" ht="36" thickBot="1" x14ac:dyDescent="0.4">
      <c r="B1391" s="164">
        <v>4555</v>
      </c>
      <c r="C1391" s="16" t="s">
        <v>3370</v>
      </c>
      <c r="D1391" s="32" t="s">
        <v>1420</v>
      </c>
      <c r="E1391" s="118"/>
      <c r="F1391" s="119" t="s">
        <v>21</v>
      </c>
      <c r="G1391" s="30" t="s">
        <v>21</v>
      </c>
      <c r="H1391" s="30" t="s">
        <v>21</v>
      </c>
      <c r="I1391" s="30" t="s">
        <v>21</v>
      </c>
      <c r="J1391" s="30" t="s">
        <v>21</v>
      </c>
      <c r="K1391" s="30" t="s">
        <v>128</v>
      </c>
      <c r="L1391" s="22"/>
      <c r="M1391" s="20"/>
      <c r="N1391" s="20"/>
      <c r="O1391" s="20"/>
      <c r="P1391" s="20"/>
      <c r="Q1391" s="20"/>
      <c r="R1391" s="20"/>
      <c r="S1391" s="120"/>
      <c r="T1391" s="181" t="str">
        <f>Table3[[#This Row],[Column12]]</f>
        <v>Auto:</v>
      </c>
      <c r="U1391" s="25"/>
      <c r="V1391" s="51" t="str">
        <f>IF(Table3[[#This Row],[TagOrderMethod]]="Ratio:","plants per 1 tag",IF(Table3[[#This Row],[TagOrderMethod]]="tags included","",IF(Table3[[#This Row],[TagOrderMethod]]="Qty:","tags",IF(Table3[[#This Row],[TagOrderMethod]]="Auto:",IF(U1391&lt;&gt;"","tags","")))))</f>
        <v/>
      </c>
      <c r="W1391" s="17">
        <v>50</v>
      </c>
      <c r="X1391" s="17" t="str">
        <f>IF(ISNUMBER(SEARCH("tag",Table3[[#This Row],[Notes]])), "Yes", "No")</f>
        <v>No</v>
      </c>
      <c r="Y1391" s="17" t="str">
        <f>IF(Table3[[#This Row],[Column11]]="yes","tags included","Auto:")</f>
        <v>Auto:</v>
      </c>
      <c r="Z13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Row],[TagOrderMethod]]="Auto:",IF(U1391&gt;0,U1391,IF(COUNTBLANK(L1391:S1391)=8,"",(IF(Table3[[#This Row],[Column11]]&lt;&gt;"no",Table3[[#This Row],[Size]]*(SUM(Table3[[#This Row],[Date 1]:[Date 8]])),"")))),""))),(Table3[[#This Row],[Bundle]])),"")</f>
        <v/>
      </c>
      <c r="AB1391" s="94" t="str">
        <f t="shared" si="22"/>
        <v/>
      </c>
      <c r="AC1391" s="75"/>
      <c r="AD1391" s="42"/>
      <c r="AE1391" s="43"/>
      <c r="AF1391" s="44"/>
      <c r="AG1391" s="134" t="s">
        <v>21</v>
      </c>
      <c r="AH1391" s="134" t="s">
        <v>21</v>
      </c>
      <c r="AI1391" s="134" t="s">
        <v>21</v>
      </c>
      <c r="AJ1391" s="134" t="s">
        <v>21</v>
      </c>
      <c r="AK1391" s="134" t="s">
        <v>21</v>
      </c>
      <c r="AL1391" s="134" t="s">
        <v>5489</v>
      </c>
      <c r="AM1391" s="134" t="b">
        <f>IF(AND(Table3[[#This Row],[Column68]]=TRUE,COUNTBLANK(Table3[[#This Row],[Date 1]:[Date 8]])=8),TRUE,FALSE)</f>
        <v>0</v>
      </c>
      <c r="AN1391" s="134" t="b">
        <f>COUNTIF(Table3[[#This Row],[512]:[51]],"yes")&gt;0</f>
        <v>0</v>
      </c>
      <c r="AO1391" s="45" t="str">
        <f>IF(Table3[[#This Row],[512]]="yes",Table3[[#This Row],[Column1]],"")</f>
        <v/>
      </c>
      <c r="AP1391" s="45" t="str">
        <f>IF(Table3[[#This Row],[250]]="yes",Table3[[#This Row],[Column1.5]],"")</f>
        <v/>
      </c>
      <c r="AQ1391" s="45" t="str">
        <f>IF(Table3[[#This Row],[288]]="yes",Table3[[#This Row],[Column2]],"")</f>
        <v/>
      </c>
      <c r="AR1391" s="45" t="str">
        <f>IF(Table3[[#This Row],[144]]="yes",Table3[[#This Row],[Column3]],"")</f>
        <v/>
      </c>
      <c r="AS1391" s="45" t="str">
        <f>IF(Table3[[#This Row],[26]]="yes",Table3[[#This Row],[Column4]],"")</f>
        <v/>
      </c>
      <c r="AT1391" s="45" t="str">
        <f>IF(Table3[[#This Row],[51]]="yes",Table3[[#This Row],[Column5]],"")</f>
        <v/>
      </c>
      <c r="AU1391" s="29" t="str">
        <f>IF(COUNTBLANK(Table3[[#This Row],[Date 1]:[Date 8]])=7,IF(Table3[[#This Row],[Column9]]&lt;&gt;"",IF(SUM(L1391:S1391)&lt;&gt;0,Table3[[#This Row],[Column9]],""),""),(SUBSTITUTE(TRIM(SUBSTITUTE(AO1391&amp;","&amp;AP1391&amp;","&amp;AQ1391&amp;","&amp;AR1391&amp;","&amp;AS1391&amp;","&amp;AT1391&amp;",",","," "))," ",", ")))</f>
        <v/>
      </c>
      <c r="AV1391" s="35" t="str">
        <f>IF(COUNTBLANK(L1391:AC1391)&lt;&gt;13,IF(Table3[[#This Row],[Comments]]="Please order in multiples of 20. Minimum order of 100.",IF(COUNTBLANK(Table3[[#This Row],[Date 1]:[Order]])=12,"",1),1),IF(OR(F1391="yes",G1391="yes",H1391="yes",I1391="yes",J1391="yes",K1391="yes"="yes"),1,""))</f>
        <v/>
      </c>
    </row>
    <row r="1392" spans="2:48" ht="36" thickBot="1" x14ac:dyDescent="0.4">
      <c r="B1392" s="164">
        <v>4560</v>
      </c>
      <c r="C1392" s="16" t="s">
        <v>3370</v>
      </c>
      <c r="D1392" s="32" t="s">
        <v>1908</v>
      </c>
      <c r="E1392" s="118"/>
      <c r="F1392" s="119" t="s">
        <v>21</v>
      </c>
      <c r="G1392" s="30" t="s">
        <v>21</v>
      </c>
      <c r="H1392" s="30" t="s">
        <v>21</v>
      </c>
      <c r="I1392" s="30" t="s">
        <v>21</v>
      </c>
      <c r="J1392" s="30" t="s">
        <v>21</v>
      </c>
      <c r="K1392" s="30" t="s">
        <v>128</v>
      </c>
      <c r="L1392" s="22"/>
      <c r="M1392" s="20"/>
      <c r="N1392" s="20"/>
      <c r="O1392" s="20"/>
      <c r="P1392" s="20"/>
      <c r="Q1392" s="20"/>
      <c r="R1392" s="20"/>
      <c r="S1392" s="120"/>
      <c r="T1392" s="181" t="str">
        <f>Table3[[#This Row],[Column12]]</f>
        <v>Auto:</v>
      </c>
      <c r="U1392" s="25"/>
      <c r="V1392" s="51" t="str">
        <f>IF(Table3[[#This Row],[TagOrderMethod]]="Ratio:","plants per 1 tag",IF(Table3[[#This Row],[TagOrderMethod]]="tags included","",IF(Table3[[#This Row],[TagOrderMethod]]="Qty:","tags",IF(Table3[[#This Row],[TagOrderMethod]]="Auto:",IF(U1392&lt;&gt;"","tags","")))))</f>
        <v/>
      </c>
      <c r="W1392" s="17">
        <v>50</v>
      </c>
      <c r="X1392" s="17" t="str">
        <f>IF(ISNUMBER(SEARCH("tag",Table3[[#This Row],[Notes]])), "Yes", "No")</f>
        <v>No</v>
      </c>
      <c r="Y1392" s="17" t="str">
        <f>IF(Table3[[#This Row],[Column11]]="yes","tags included","Auto:")</f>
        <v>Auto:</v>
      </c>
      <c r="Z13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Row],[TagOrderMethod]]="Auto:",IF(U1392&gt;0,U1392,IF(COUNTBLANK(L1392:S1392)=8,"",(IF(Table3[[#This Row],[Column11]]&lt;&gt;"no",Table3[[#This Row],[Size]]*(SUM(Table3[[#This Row],[Date 1]:[Date 8]])),"")))),""))),(Table3[[#This Row],[Bundle]])),"")</f>
        <v/>
      </c>
      <c r="AB1392" s="94" t="str">
        <f t="shared" si="22"/>
        <v/>
      </c>
      <c r="AC1392" s="75"/>
      <c r="AD1392" s="42"/>
      <c r="AE1392" s="43"/>
      <c r="AF1392" s="44"/>
      <c r="AG1392" s="134" t="s">
        <v>21</v>
      </c>
      <c r="AH1392" s="134" t="s">
        <v>21</v>
      </c>
      <c r="AI1392" s="134" t="s">
        <v>21</v>
      </c>
      <c r="AJ1392" s="134" t="s">
        <v>21</v>
      </c>
      <c r="AK1392" s="134" t="s">
        <v>21</v>
      </c>
      <c r="AL1392" s="134" t="s">
        <v>210</v>
      </c>
      <c r="AM1392" s="134" t="b">
        <f>IF(AND(Table3[[#This Row],[Column68]]=TRUE,COUNTBLANK(Table3[[#This Row],[Date 1]:[Date 8]])=8),TRUE,FALSE)</f>
        <v>0</v>
      </c>
      <c r="AN1392" s="134" t="b">
        <f>COUNTIF(Table3[[#This Row],[512]:[51]],"yes")&gt;0</f>
        <v>0</v>
      </c>
      <c r="AO1392" s="45" t="str">
        <f>IF(Table3[[#This Row],[512]]="yes",Table3[[#This Row],[Column1]],"")</f>
        <v/>
      </c>
      <c r="AP1392" s="45" t="str">
        <f>IF(Table3[[#This Row],[250]]="yes",Table3[[#This Row],[Column1.5]],"")</f>
        <v/>
      </c>
      <c r="AQ1392" s="45" t="str">
        <f>IF(Table3[[#This Row],[288]]="yes",Table3[[#This Row],[Column2]],"")</f>
        <v/>
      </c>
      <c r="AR1392" s="45" t="str">
        <f>IF(Table3[[#This Row],[144]]="yes",Table3[[#This Row],[Column3]],"")</f>
        <v/>
      </c>
      <c r="AS1392" s="45" t="str">
        <f>IF(Table3[[#This Row],[26]]="yes",Table3[[#This Row],[Column4]],"")</f>
        <v/>
      </c>
      <c r="AT1392" s="45" t="str">
        <f>IF(Table3[[#This Row],[51]]="yes",Table3[[#This Row],[Column5]],"")</f>
        <v/>
      </c>
      <c r="AU1392" s="29" t="str">
        <f>IF(COUNTBLANK(Table3[[#This Row],[Date 1]:[Date 8]])=7,IF(Table3[[#This Row],[Column9]]&lt;&gt;"",IF(SUM(L1392:S1392)&lt;&gt;0,Table3[[#This Row],[Column9]],""),""),(SUBSTITUTE(TRIM(SUBSTITUTE(AO1392&amp;","&amp;AP1392&amp;","&amp;AQ1392&amp;","&amp;AR1392&amp;","&amp;AS1392&amp;","&amp;AT1392&amp;",",","," "))," ",", ")))</f>
        <v/>
      </c>
      <c r="AV1392" s="35" t="str">
        <f>IF(COUNTBLANK(L1392:AC1392)&lt;&gt;13,IF(Table3[[#This Row],[Comments]]="Please order in multiples of 20. Minimum order of 100.",IF(COUNTBLANK(Table3[[#This Row],[Date 1]:[Order]])=12,"",1),1),IF(OR(F1392="yes",G1392="yes",H1392="yes",I1392="yes",J1392="yes",K1392="yes"="yes"),1,""))</f>
        <v/>
      </c>
    </row>
    <row r="1393" spans="2:48" ht="36" thickBot="1" x14ac:dyDescent="0.4">
      <c r="B1393" s="164">
        <v>4565</v>
      </c>
      <c r="C1393" s="16" t="s">
        <v>3370</v>
      </c>
      <c r="D1393" s="32" t="s">
        <v>2447</v>
      </c>
      <c r="E1393" s="118"/>
      <c r="F1393" s="119" t="s">
        <v>21</v>
      </c>
      <c r="G1393" s="30" t="s">
        <v>21</v>
      </c>
      <c r="H1393" s="30" t="s">
        <v>21</v>
      </c>
      <c r="I1393" s="30" t="s">
        <v>21</v>
      </c>
      <c r="J1393" s="30" t="s">
        <v>21</v>
      </c>
      <c r="K1393" s="30" t="s">
        <v>128</v>
      </c>
      <c r="L1393" s="22"/>
      <c r="M1393" s="20"/>
      <c r="N1393" s="20"/>
      <c r="O1393" s="20"/>
      <c r="P1393" s="20"/>
      <c r="Q1393" s="20"/>
      <c r="R1393" s="20"/>
      <c r="S1393" s="120"/>
      <c r="T1393" s="181" t="str">
        <f>Table3[[#This Row],[Column12]]</f>
        <v>Auto:</v>
      </c>
      <c r="U1393" s="25"/>
      <c r="V1393" s="51" t="str">
        <f>IF(Table3[[#This Row],[TagOrderMethod]]="Ratio:","plants per 1 tag",IF(Table3[[#This Row],[TagOrderMethod]]="tags included","",IF(Table3[[#This Row],[TagOrderMethod]]="Qty:","tags",IF(Table3[[#This Row],[TagOrderMethod]]="Auto:",IF(U1393&lt;&gt;"","tags","")))))</f>
        <v/>
      </c>
      <c r="W1393" s="17">
        <v>50</v>
      </c>
      <c r="X1393" s="17" t="str">
        <f>IF(ISNUMBER(SEARCH("tag",Table3[[#This Row],[Notes]])), "Yes", "No")</f>
        <v>No</v>
      </c>
      <c r="Y1393" s="17" t="str">
        <f>IF(Table3[[#This Row],[Column11]]="yes","tags included","Auto:")</f>
        <v>Auto:</v>
      </c>
      <c r="Z13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Row],[TagOrderMethod]]="Auto:",IF(U1393&gt;0,U1393,IF(COUNTBLANK(L1393:S1393)=8,"",(IF(Table3[[#This Row],[Column11]]&lt;&gt;"no",Table3[[#This Row],[Size]]*(SUM(Table3[[#This Row],[Date 1]:[Date 8]])),"")))),""))),(Table3[[#This Row],[Bundle]])),"")</f>
        <v/>
      </c>
      <c r="AB1393" s="94" t="str">
        <f t="shared" si="22"/>
        <v/>
      </c>
      <c r="AC1393" s="75"/>
      <c r="AD1393" s="42"/>
      <c r="AE1393" s="43"/>
      <c r="AF1393" s="44"/>
      <c r="AG1393" s="134" t="s">
        <v>21</v>
      </c>
      <c r="AH1393" s="134" t="s">
        <v>21</v>
      </c>
      <c r="AI1393" s="134" t="s">
        <v>21</v>
      </c>
      <c r="AJ1393" s="134" t="s">
        <v>21</v>
      </c>
      <c r="AK1393" s="134" t="s">
        <v>21</v>
      </c>
      <c r="AL1393" s="134" t="s">
        <v>5490</v>
      </c>
      <c r="AM1393" s="134" t="b">
        <f>IF(AND(Table3[[#This Row],[Column68]]=TRUE,COUNTBLANK(Table3[[#This Row],[Date 1]:[Date 8]])=8),TRUE,FALSE)</f>
        <v>0</v>
      </c>
      <c r="AN1393" s="134" t="b">
        <f>COUNTIF(Table3[[#This Row],[512]:[51]],"yes")&gt;0</f>
        <v>0</v>
      </c>
      <c r="AO1393" s="45" t="str">
        <f>IF(Table3[[#This Row],[512]]="yes",Table3[[#This Row],[Column1]],"")</f>
        <v/>
      </c>
      <c r="AP1393" s="45" t="str">
        <f>IF(Table3[[#This Row],[250]]="yes",Table3[[#This Row],[Column1.5]],"")</f>
        <v/>
      </c>
      <c r="AQ1393" s="45" t="str">
        <f>IF(Table3[[#This Row],[288]]="yes",Table3[[#This Row],[Column2]],"")</f>
        <v/>
      </c>
      <c r="AR1393" s="45" t="str">
        <f>IF(Table3[[#This Row],[144]]="yes",Table3[[#This Row],[Column3]],"")</f>
        <v/>
      </c>
      <c r="AS1393" s="45" t="str">
        <f>IF(Table3[[#This Row],[26]]="yes",Table3[[#This Row],[Column4]],"")</f>
        <v/>
      </c>
      <c r="AT1393" s="45" t="str">
        <f>IF(Table3[[#This Row],[51]]="yes",Table3[[#This Row],[Column5]],"")</f>
        <v/>
      </c>
      <c r="AU1393" s="29" t="str">
        <f>IF(COUNTBLANK(Table3[[#This Row],[Date 1]:[Date 8]])=7,IF(Table3[[#This Row],[Column9]]&lt;&gt;"",IF(SUM(L1393:S1393)&lt;&gt;0,Table3[[#This Row],[Column9]],""),""),(SUBSTITUTE(TRIM(SUBSTITUTE(AO1393&amp;","&amp;AP1393&amp;","&amp;AQ1393&amp;","&amp;AR1393&amp;","&amp;AS1393&amp;","&amp;AT1393&amp;",",","," "))," ",", ")))</f>
        <v/>
      </c>
      <c r="AV1393" s="35" t="str">
        <f>IF(COUNTBLANK(L1393:AC1393)&lt;&gt;13,IF(Table3[[#This Row],[Comments]]="Please order in multiples of 20. Minimum order of 100.",IF(COUNTBLANK(Table3[[#This Row],[Date 1]:[Order]])=12,"",1),1),IF(OR(F1393="yes",G1393="yes",H1393="yes",I1393="yes",J1393="yes",K1393="yes"="yes"),1,""))</f>
        <v/>
      </c>
    </row>
    <row r="1394" spans="2:48" ht="36" thickBot="1" x14ac:dyDescent="0.4">
      <c r="B1394" s="164">
        <v>4575</v>
      </c>
      <c r="C1394" s="16" t="s">
        <v>3370</v>
      </c>
      <c r="D1394" s="32" t="s">
        <v>1909</v>
      </c>
      <c r="E1394" s="118"/>
      <c r="F1394" s="119" t="s">
        <v>21</v>
      </c>
      <c r="G1394" s="30" t="s">
        <v>21</v>
      </c>
      <c r="H1394" s="30" t="s">
        <v>21</v>
      </c>
      <c r="I1394" s="30" t="s">
        <v>21</v>
      </c>
      <c r="J1394" s="30" t="s">
        <v>21</v>
      </c>
      <c r="K1394" s="30" t="s">
        <v>128</v>
      </c>
      <c r="L1394" s="22"/>
      <c r="M1394" s="20"/>
      <c r="N1394" s="20"/>
      <c r="O1394" s="20"/>
      <c r="P1394" s="20"/>
      <c r="Q1394" s="20"/>
      <c r="R1394" s="20"/>
      <c r="S1394" s="120"/>
      <c r="T1394" s="181" t="str">
        <f>Table3[[#This Row],[Column12]]</f>
        <v>Auto:</v>
      </c>
      <c r="U1394" s="25"/>
      <c r="V1394" s="51" t="str">
        <f>IF(Table3[[#This Row],[TagOrderMethod]]="Ratio:","plants per 1 tag",IF(Table3[[#This Row],[TagOrderMethod]]="tags included","",IF(Table3[[#This Row],[TagOrderMethod]]="Qty:","tags",IF(Table3[[#This Row],[TagOrderMethod]]="Auto:",IF(U1394&lt;&gt;"","tags","")))))</f>
        <v/>
      </c>
      <c r="W1394" s="17">
        <v>50</v>
      </c>
      <c r="X1394" s="17" t="str">
        <f>IF(ISNUMBER(SEARCH("tag",Table3[[#This Row],[Notes]])), "Yes", "No")</f>
        <v>No</v>
      </c>
      <c r="Y1394" s="17" t="str">
        <f>IF(Table3[[#This Row],[Column11]]="yes","tags included","Auto:")</f>
        <v>Auto:</v>
      </c>
      <c r="Z13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Row],[TagOrderMethod]]="Auto:",IF(U1394&gt;0,U1394,IF(COUNTBLANK(L1394:S1394)=8,"",(IF(Table3[[#This Row],[Column11]]&lt;&gt;"no",Table3[[#This Row],[Size]]*(SUM(Table3[[#This Row],[Date 1]:[Date 8]])),"")))),""))),(Table3[[#This Row],[Bundle]])),"")</f>
        <v/>
      </c>
      <c r="AB1394" s="94" t="str">
        <f t="shared" si="22"/>
        <v/>
      </c>
      <c r="AC1394" s="75"/>
      <c r="AD1394" s="42"/>
      <c r="AE1394" s="43"/>
      <c r="AF1394" s="44"/>
      <c r="AG1394" s="134" t="s">
        <v>21</v>
      </c>
      <c r="AH1394" s="134" t="s">
        <v>21</v>
      </c>
      <c r="AI1394" s="134" t="s">
        <v>21</v>
      </c>
      <c r="AJ1394" s="134" t="s">
        <v>21</v>
      </c>
      <c r="AK1394" s="134" t="s">
        <v>21</v>
      </c>
      <c r="AL1394" s="134" t="s">
        <v>5491</v>
      </c>
      <c r="AM1394" s="134" t="b">
        <f>IF(AND(Table3[[#This Row],[Column68]]=TRUE,COUNTBLANK(Table3[[#This Row],[Date 1]:[Date 8]])=8),TRUE,FALSE)</f>
        <v>0</v>
      </c>
      <c r="AN1394" s="134" t="b">
        <f>COUNTIF(Table3[[#This Row],[512]:[51]],"yes")&gt;0</f>
        <v>0</v>
      </c>
      <c r="AO1394" s="45" t="str">
        <f>IF(Table3[[#This Row],[512]]="yes",Table3[[#This Row],[Column1]],"")</f>
        <v/>
      </c>
      <c r="AP1394" s="45" t="str">
        <f>IF(Table3[[#This Row],[250]]="yes",Table3[[#This Row],[Column1.5]],"")</f>
        <v/>
      </c>
      <c r="AQ1394" s="45" t="str">
        <f>IF(Table3[[#This Row],[288]]="yes",Table3[[#This Row],[Column2]],"")</f>
        <v/>
      </c>
      <c r="AR1394" s="45" t="str">
        <f>IF(Table3[[#This Row],[144]]="yes",Table3[[#This Row],[Column3]],"")</f>
        <v/>
      </c>
      <c r="AS1394" s="45" t="str">
        <f>IF(Table3[[#This Row],[26]]="yes",Table3[[#This Row],[Column4]],"")</f>
        <v/>
      </c>
      <c r="AT1394" s="45" t="str">
        <f>IF(Table3[[#This Row],[51]]="yes",Table3[[#This Row],[Column5]],"")</f>
        <v/>
      </c>
      <c r="AU1394" s="29" t="str">
        <f>IF(COUNTBLANK(Table3[[#This Row],[Date 1]:[Date 8]])=7,IF(Table3[[#This Row],[Column9]]&lt;&gt;"",IF(SUM(L1394:S1394)&lt;&gt;0,Table3[[#This Row],[Column9]],""),""),(SUBSTITUTE(TRIM(SUBSTITUTE(AO1394&amp;","&amp;AP1394&amp;","&amp;AQ1394&amp;","&amp;AR1394&amp;","&amp;AS1394&amp;","&amp;AT1394&amp;",",","," "))," ",", ")))</f>
        <v/>
      </c>
      <c r="AV1394" s="35" t="str">
        <f>IF(COUNTBLANK(L1394:AC1394)&lt;&gt;13,IF(Table3[[#This Row],[Comments]]="Please order in multiples of 20. Minimum order of 100.",IF(COUNTBLANK(Table3[[#This Row],[Date 1]:[Order]])=12,"",1),1),IF(OR(F1394="yes",G1394="yes",H1394="yes",I1394="yes",J1394="yes",K1394="yes"="yes"),1,""))</f>
        <v/>
      </c>
    </row>
    <row r="1395" spans="2:48" ht="36" thickBot="1" x14ac:dyDescent="0.4">
      <c r="B1395" s="164">
        <v>4585</v>
      </c>
      <c r="C1395" s="16" t="s">
        <v>3370</v>
      </c>
      <c r="D1395" s="32" t="s">
        <v>635</v>
      </c>
      <c r="E1395" s="118"/>
      <c r="F1395" s="119" t="s">
        <v>21</v>
      </c>
      <c r="G1395" s="30" t="s">
        <v>21</v>
      </c>
      <c r="H1395" s="30" t="s">
        <v>21</v>
      </c>
      <c r="I1395" s="30" t="s">
        <v>21</v>
      </c>
      <c r="J1395" s="30" t="s">
        <v>21</v>
      </c>
      <c r="K1395" s="30" t="s">
        <v>128</v>
      </c>
      <c r="L1395" s="22"/>
      <c r="M1395" s="20"/>
      <c r="N1395" s="20"/>
      <c r="O1395" s="20"/>
      <c r="P1395" s="20"/>
      <c r="Q1395" s="20"/>
      <c r="R1395" s="20"/>
      <c r="S1395" s="120"/>
      <c r="T1395" s="181" t="str">
        <f>Table3[[#This Row],[Column12]]</f>
        <v>Auto:</v>
      </c>
      <c r="U1395" s="25"/>
      <c r="V1395" s="51" t="str">
        <f>IF(Table3[[#This Row],[TagOrderMethod]]="Ratio:","plants per 1 tag",IF(Table3[[#This Row],[TagOrderMethod]]="tags included","",IF(Table3[[#This Row],[TagOrderMethod]]="Qty:","tags",IF(Table3[[#This Row],[TagOrderMethod]]="Auto:",IF(U1395&lt;&gt;"","tags","")))))</f>
        <v/>
      </c>
      <c r="W1395" s="17">
        <v>50</v>
      </c>
      <c r="X1395" s="17" t="str">
        <f>IF(ISNUMBER(SEARCH("tag",Table3[[#This Row],[Notes]])), "Yes", "No")</f>
        <v>No</v>
      </c>
      <c r="Y1395" s="17" t="str">
        <f>IF(Table3[[#This Row],[Column11]]="yes","tags included","Auto:")</f>
        <v>Auto:</v>
      </c>
      <c r="Z13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Row],[TagOrderMethod]]="Auto:",IF(U1395&gt;0,U1395,IF(COUNTBLANK(L1395:S1395)=8,"",(IF(Table3[[#This Row],[Column11]]&lt;&gt;"no",Table3[[#This Row],[Size]]*(SUM(Table3[[#This Row],[Date 1]:[Date 8]])),"")))),""))),(Table3[[#This Row],[Bundle]])),"")</f>
        <v/>
      </c>
      <c r="AB1395" s="94" t="str">
        <f t="shared" si="22"/>
        <v/>
      </c>
      <c r="AC1395" s="75"/>
      <c r="AD1395" s="42"/>
      <c r="AE1395" s="43"/>
      <c r="AF1395" s="44"/>
      <c r="AG1395" s="134" t="s">
        <v>21</v>
      </c>
      <c r="AH1395" s="134" t="s">
        <v>21</v>
      </c>
      <c r="AI1395" s="134" t="s">
        <v>21</v>
      </c>
      <c r="AJ1395" s="134" t="s">
        <v>21</v>
      </c>
      <c r="AK1395" s="134" t="s">
        <v>21</v>
      </c>
      <c r="AL1395" s="134" t="s">
        <v>5492</v>
      </c>
      <c r="AM1395" s="134" t="b">
        <f>IF(AND(Table3[[#This Row],[Column68]]=TRUE,COUNTBLANK(Table3[[#This Row],[Date 1]:[Date 8]])=8),TRUE,FALSE)</f>
        <v>0</v>
      </c>
      <c r="AN1395" s="134" t="b">
        <f>COUNTIF(Table3[[#This Row],[512]:[51]],"yes")&gt;0</f>
        <v>0</v>
      </c>
      <c r="AO1395" s="45" t="str">
        <f>IF(Table3[[#This Row],[512]]="yes",Table3[[#This Row],[Column1]],"")</f>
        <v/>
      </c>
      <c r="AP1395" s="45" t="str">
        <f>IF(Table3[[#This Row],[250]]="yes",Table3[[#This Row],[Column1.5]],"")</f>
        <v/>
      </c>
      <c r="AQ1395" s="45" t="str">
        <f>IF(Table3[[#This Row],[288]]="yes",Table3[[#This Row],[Column2]],"")</f>
        <v/>
      </c>
      <c r="AR1395" s="45" t="str">
        <f>IF(Table3[[#This Row],[144]]="yes",Table3[[#This Row],[Column3]],"")</f>
        <v/>
      </c>
      <c r="AS1395" s="45" t="str">
        <f>IF(Table3[[#This Row],[26]]="yes",Table3[[#This Row],[Column4]],"")</f>
        <v/>
      </c>
      <c r="AT1395" s="45" t="str">
        <f>IF(Table3[[#This Row],[51]]="yes",Table3[[#This Row],[Column5]],"")</f>
        <v/>
      </c>
      <c r="AU1395" s="29" t="str">
        <f>IF(COUNTBLANK(Table3[[#This Row],[Date 1]:[Date 8]])=7,IF(Table3[[#This Row],[Column9]]&lt;&gt;"",IF(SUM(L1395:S1395)&lt;&gt;0,Table3[[#This Row],[Column9]],""),""),(SUBSTITUTE(TRIM(SUBSTITUTE(AO1395&amp;","&amp;AP1395&amp;","&amp;AQ1395&amp;","&amp;AR1395&amp;","&amp;AS1395&amp;","&amp;AT1395&amp;",",","," "))," ",", ")))</f>
        <v/>
      </c>
      <c r="AV1395" s="35" t="str">
        <f>IF(COUNTBLANK(L1395:AC1395)&lt;&gt;13,IF(Table3[[#This Row],[Comments]]="Please order in multiples of 20. Minimum order of 100.",IF(COUNTBLANK(Table3[[#This Row],[Date 1]:[Order]])=12,"",1),1),IF(OR(F1395="yes",G1395="yes",H1395="yes",I1395="yes",J1395="yes",K1395="yes"="yes"),1,""))</f>
        <v/>
      </c>
    </row>
    <row r="1396" spans="2:48" ht="36" thickBot="1" x14ac:dyDescent="0.4">
      <c r="B1396" s="164">
        <v>4595</v>
      </c>
      <c r="C1396" s="16" t="s">
        <v>3370</v>
      </c>
      <c r="D1396" s="32" t="s">
        <v>1705</v>
      </c>
      <c r="E1396" s="118"/>
      <c r="F1396" s="119" t="s">
        <v>21</v>
      </c>
      <c r="G1396" s="30" t="s">
        <v>21</v>
      </c>
      <c r="H1396" s="30" t="s">
        <v>21</v>
      </c>
      <c r="I1396" s="30" t="s">
        <v>21</v>
      </c>
      <c r="J1396" s="30" t="s">
        <v>21</v>
      </c>
      <c r="K1396" s="30" t="s">
        <v>128</v>
      </c>
      <c r="L1396" s="22"/>
      <c r="M1396" s="20"/>
      <c r="N1396" s="20"/>
      <c r="O1396" s="20"/>
      <c r="P1396" s="20"/>
      <c r="Q1396" s="20"/>
      <c r="R1396" s="20"/>
      <c r="S1396" s="120"/>
      <c r="T1396" s="181" t="str">
        <f>Table3[[#This Row],[Column12]]</f>
        <v>Auto:</v>
      </c>
      <c r="U1396" s="25"/>
      <c r="V1396" s="51" t="str">
        <f>IF(Table3[[#This Row],[TagOrderMethod]]="Ratio:","plants per 1 tag",IF(Table3[[#This Row],[TagOrderMethod]]="tags included","",IF(Table3[[#This Row],[TagOrderMethod]]="Qty:","tags",IF(Table3[[#This Row],[TagOrderMethod]]="Auto:",IF(U1396&lt;&gt;"","tags","")))))</f>
        <v/>
      </c>
      <c r="W1396" s="17">
        <v>50</v>
      </c>
      <c r="X1396" s="17" t="str">
        <f>IF(ISNUMBER(SEARCH("tag",Table3[[#This Row],[Notes]])), "Yes", "No")</f>
        <v>No</v>
      </c>
      <c r="Y1396" s="17" t="str">
        <f>IF(Table3[[#This Row],[Column11]]="yes","tags included","Auto:")</f>
        <v>Auto:</v>
      </c>
      <c r="Z13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Row],[TagOrderMethod]]="Auto:",IF(U1396&gt;0,U1396,IF(COUNTBLANK(L1396:S1396)=8,"",(IF(Table3[[#This Row],[Column11]]&lt;&gt;"no",Table3[[#This Row],[Size]]*(SUM(Table3[[#This Row],[Date 1]:[Date 8]])),"")))),""))),(Table3[[#This Row],[Bundle]])),"")</f>
        <v/>
      </c>
      <c r="AB1396" s="94" t="str">
        <f t="shared" si="22"/>
        <v/>
      </c>
      <c r="AC1396" s="75"/>
      <c r="AD1396" s="42"/>
      <c r="AE1396" s="43"/>
      <c r="AF1396" s="44"/>
      <c r="AG1396" s="134" t="s">
        <v>21</v>
      </c>
      <c r="AH1396" s="134" t="s">
        <v>21</v>
      </c>
      <c r="AI1396" s="134" t="s">
        <v>21</v>
      </c>
      <c r="AJ1396" s="134" t="s">
        <v>21</v>
      </c>
      <c r="AK1396" s="134" t="s">
        <v>21</v>
      </c>
      <c r="AL1396" s="134" t="s">
        <v>5493</v>
      </c>
      <c r="AM1396" s="134" t="b">
        <f>IF(AND(Table3[[#This Row],[Column68]]=TRUE,COUNTBLANK(Table3[[#This Row],[Date 1]:[Date 8]])=8),TRUE,FALSE)</f>
        <v>0</v>
      </c>
      <c r="AN1396" s="134" t="b">
        <f>COUNTIF(Table3[[#This Row],[512]:[51]],"yes")&gt;0</f>
        <v>0</v>
      </c>
      <c r="AO1396" s="45" t="str">
        <f>IF(Table3[[#This Row],[512]]="yes",Table3[[#This Row],[Column1]],"")</f>
        <v/>
      </c>
      <c r="AP1396" s="45" t="str">
        <f>IF(Table3[[#This Row],[250]]="yes",Table3[[#This Row],[Column1.5]],"")</f>
        <v/>
      </c>
      <c r="AQ1396" s="45" t="str">
        <f>IF(Table3[[#This Row],[288]]="yes",Table3[[#This Row],[Column2]],"")</f>
        <v/>
      </c>
      <c r="AR1396" s="45" t="str">
        <f>IF(Table3[[#This Row],[144]]="yes",Table3[[#This Row],[Column3]],"")</f>
        <v/>
      </c>
      <c r="AS1396" s="45" t="str">
        <f>IF(Table3[[#This Row],[26]]="yes",Table3[[#This Row],[Column4]],"")</f>
        <v/>
      </c>
      <c r="AT1396" s="45" t="str">
        <f>IF(Table3[[#This Row],[51]]="yes",Table3[[#This Row],[Column5]],"")</f>
        <v/>
      </c>
      <c r="AU1396" s="29" t="str">
        <f>IF(COUNTBLANK(Table3[[#This Row],[Date 1]:[Date 8]])=7,IF(Table3[[#This Row],[Column9]]&lt;&gt;"",IF(SUM(L1396:S1396)&lt;&gt;0,Table3[[#This Row],[Column9]],""),""),(SUBSTITUTE(TRIM(SUBSTITUTE(AO1396&amp;","&amp;AP1396&amp;","&amp;AQ1396&amp;","&amp;AR1396&amp;","&amp;AS1396&amp;","&amp;AT1396&amp;",",","," "))," ",", ")))</f>
        <v/>
      </c>
      <c r="AV1396" s="35" t="str">
        <f>IF(COUNTBLANK(L1396:AC1396)&lt;&gt;13,IF(Table3[[#This Row],[Comments]]="Please order in multiples of 20. Minimum order of 100.",IF(COUNTBLANK(Table3[[#This Row],[Date 1]:[Order]])=12,"",1),1),IF(OR(F1396="yes",G1396="yes",H1396="yes",I1396="yes",J1396="yes",K1396="yes"="yes"),1,""))</f>
        <v/>
      </c>
    </row>
    <row r="1397" spans="2:48" ht="36" thickBot="1" x14ac:dyDescent="0.4">
      <c r="B1397" s="164">
        <v>4605</v>
      </c>
      <c r="C1397" s="16" t="s">
        <v>3370</v>
      </c>
      <c r="D1397" s="32" t="s">
        <v>3506</v>
      </c>
      <c r="E1397" s="118"/>
      <c r="F1397" s="119" t="s">
        <v>21</v>
      </c>
      <c r="G1397" s="30" t="s">
        <v>21</v>
      </c>
      <c r="H1397" s="30" t="s">
        <v>21</v>
      </c>
      <c r="I1397" s="30" t="s">
        <v>21</v>
      </c>
      <c r="J1397" s="30" t="s">
        <v>21</v>
      </c>
      <c r="K1397" s="30" t="s">
        <v>128</v>
      </c>
      <c r="L1397" s="22"/>
      <c r="M1397" s="20"/>
      <c r="N1397" s="20"/>
      <c r="O1397" s="20"/>
      <c r="P1397" s="20"/>
      <c r="Q1397" s="20"/>
      <c r="R1397" s="20"/>
      <c r="S1397" s="120"/>
      <c r="T1397" s="181" t="str">
        <f>Table3[[#This Row],[Column12]]</f>
        <v>Auto:</v>
      </c>
      <c r="U1397" s="25"/>
      <c r="V1397" s="51" t="str">
        <f>IF(Table3[[#This Row],[TagOrderMethod]]="Ratio:","plants per 1 tag",IF(Table3[[#This Row],[TagOrderMethod]]="tags included","",IF(Table3[[#This Row],[TagOrderMethod]]="Qty:","tags",IF(Table3[[#This Row],[TagOrderMethod]]="Auto:",IF(U1397&lt;&gt;"","tags","")))))</f>
        <v/>
      </c>
      <c r="W1397" s="17">
        <v>50</v>
      </c>
      <c r="X1397" s="17" t="str">
        <f>IF(ISNUMBER(SEARCH("tag",Table3[[#This Row],[Notes]])), "Yes", "No")</f>
        <v>No</v>
      </c>
      <c r="Y1397" s="17" t="str">
        <f>IF(Table3[[#This Row],[Column11]]="yes","tags included","Auto:")</f>
        <v>Auto:</v>
      </c>
      <c r="Z13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Row],[TagOrderMethod]]="Auto:",IF(U1397&gt;0,U1397,IF(COUNTBLANK(L1397:S1397)=8,"",(IF(Table3[[#This Row],[Column11]]&lt;&gt;"no",Table3[[#This Row],[Size]]*(SUM(Table3[[#This Row],[Date 1]:[Date 8]])),"")))),""))),(Table3[[#This Row],[Bundle]])),"")</f>
        <v/>
      </c>
      <c r="AB1397" s="94" t="str">
        <f t="shared" si="22"/>
        <v/>
      </c>
      <c r="AC1397" s="75"/>
      <c r="AD1397" s="42"/>
      <c r="AE1397" s="43"/>
      <c r="AF1397" s="44"/>
      <c r="AG1397" s="134" t="s">
        <v>21</v>
      </c>
      <c r="AH1397" s="134" t="s">
        <v>21</v>
      </c>
      <c r="AI1397" s="134" t="s">
        <v>21</v>
      </c>
      <c r="AJ1397" s="134" t="s">
        <v>21</v>
      </c>
      <c r="AK1397" s="134" t="s">
        <v>21</v>
      </c>
      <c r="AL1397" s="134" t="s">
        <v>1765</v>
      </c>
      <c r="AM1397" s="134" t="b">
        <f>IF(AND(Table3[[#This Row],[Column68]]=TRUE,COUNTBLANK(Table3[[#This Row],[Date 1]:[Date 8]])=8),TRUE,FALSE)</f>
        <v>0</v>
      </c>
      <c r="AN1397" s="134" t="b">
        <f>COUNTIF(Table3[[#This Row],[512]:[51]],"yes")&gt;0</f>
        <v>0</v>
      </c>
      <c r="AO1397" s="45" t="str">
        <f>IF(Table3[[#This Row],[512]]="yes",Table3[[#This Row],[Column1]],"")</f>
        <v/>
      </c>
      <c r="AP1397" s="45" t="str">
        <f>IF(Table3[[#This Row],[250]]="yes",Table3[[#This Row],[Column1.5]],"")</f>
        <v/>
      </c>
      <c r="AQ1397" s="45" t="str">
        <f>IF(Table3[[#This Row],[288]]="yes",Table3[[#This Row],[Column2]],"")</f>
        <v/>
      </c>
      <c r="AR1397" s="45" t="str">
        <f>IF(Table3[[#This Row],[144]]="yes",Table3[[#This Row],[Column3]],"")</f>
        <v/>
      </c>
      <c r="AS1397" s="45" t="str">
        <f>IF(Table3[[#This Row],[26]]="yes",Table3[[#This Row],[Column4]],"")</f>
        <v/>
      </c>
      <c r="AT1397" s="45" t="str">
        <f>IF(Table3[[#This Row],[51]]="yes",Table3[[#This Row],[Column5]],"")</f>
        <v/>
      </c>
      <c r="AU1397" s="29" t="str">
        <f>IF(COUNTBLANK(Table3[[#This Row],[Date 1]:[Date 8]])=7,IF(Table3[[#This Row],[Column9]]&lt;&gt;"",IF(SUM(L1397:S1397)&lt;&gt;0,Table3[[#This Row],[Column9]],""),""),(SUBSTITUTE(TRIM(SUBSTITUTE(AO1397&amp;","&amp;AP1397&amp;","&amp;AQ1397&amp;","&amp;AR1397&amp;","&amp;AS1397&amp;","&amp;AT1397&amp;",",","," "))," ",", ")))</f>
        <v/>
      </c>
      <c r="AV1397" s="35" t="str">
        <f>IF(COUNTBLANK(L1397:AC1397)&lt;&gt;13,IF(Table3[[#This Row],[Comments]]="Please order in multiples of 20. Minimum order of 100.",IF(COUNTBLANK(Table3[[#This Row],[Date 1]:[Order]])=12,"",1),1),IF(OR(F1397="yes",G1397="yes",H1397="yes",I1397="yes",J1397="yes",K1397="yes"="yes"),1,""))</f>
        <v/>
      </c>
    </row>
    <row r="1398" spans="2:48" ht="36" thickBot="1" x14ac:dyDescent="0.4">
      <c r="B1398" s="164">
        <v>4610</v>
      </c>
      <c r="C1398" s="16" t="s">
        <v>3370</v>
      </c>
      <c r="D1398" s="32" t="s">
        <v>1421</v>
      </c>
      <c r="E1398" s="118"/>
      <c r="F1398" s="119" t="s">
        <v>21</v>
      </c>
      <c r="G1398" s="30" t="s">
        <v>21</v>
      </c>
      <c r="H1398" s="30" t="s">
        <v>21</v>
      </c>
      <c r="I1398" s="30" t="s">
        <v>21</v>
      </c>
      <c r="J1398" s="30" t="s">
        <v>21</v>
      </c>
      <c r="K1398" s="30" t="s">
        <v>128</v>
      </c>
      <c r="L1398" s="22"/>
      <c r="M1398" s="20"/>
      <c r="N1398" s="20"/>
      <c r="O1398" s="20"/>
      <c r="P1398" s="20"/>
      <c r="Q1398" s="20"/>
      <c r="R1398" s="20"/>
      <c r="S1398" s="120"/>
      <c r="T1398" s="181" t="str">
        <f>Table3[[#This Row],[Column12]]</f>
        <v>Auto:</v>
      </c>
      <c r="U1398" s="25"/>
      <c r="V1398" s="51" t="str">
        <f>IF(Table3[[#This Row],[TagOrderMethod]]="Ratio:","plants per 1 tag",IF(Table3[[#This Row],[TagOrderMethod]]="tags included","",IF(Table3[[#This Row],[TagOrderMethod]]="Qty:","tags",IF(Table3[[#This Row],[TagOrderMethod]]="Auto:",IF(U1398&lt;&gt;"","tags","")))))</f>
        <v/>
      </c>
      <c r="W1398" s="17">
        <v>50</v>
      </c>
      <c r="X1398" s="17" t="str">
        <f>IF(ISNUMBER(SEARCH("tag",Table3[[#This Row],[Notes]])), "Yes", "No")</f>
        <v>No</v>
      </c>
      <c r="Y1398" s="17" t="str">
        <f>IF(Table3[[#This Row],[Column11]]="yes","tags included","Auto:")</f>
        <v>Auto:</v>
      </c>
      <c r="Z13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Row],[TagOrderMethod]]="Auto:",IF(U1398&gt;0,U1398,IF(COUNTBLANK(L1398:S1398)=8,"",(IF(Table3[[#This Row],[Column11]]&lt;&gt;"no",Table3[[#This Row],[Size]]*(SUM(Table3[[#This Row],[Date 1]:[Date 8]])),"")))),""))),(Table3[[#This Row],[Bundle]])),"")</f>
        <v/>
      </c>
      <c r="AB1398" s="94" t="str">
        <f t="shared" si="22"/>
        <v/>
      </c>
      <c r="AC1398" s="75"/>
      <c r="AD1398" s="42"/>
      <c r="AE1398" s="43"/>
      <c r="AF1398" s="44"/>
      <c r="AG1398" s="134" t="s">
        <v>21</v>
      </c>
      <c r="AH1398" s="134" t="s">
        <v>21</v>
      </c>
      <c r="AI1398" s="134" t="s">
        <v>21</v>
      </c>
      <c r="AJ1398" s="134" t="s">
        <v>21</v>
      </c>
      <c r="AK1398" s="134" t="s">
        <v>21</v>
      </c>
      <c r="AL1398" s="134" t="s">
        <v>2159</v>
      </c>
      <c r="AM1398" s="134" t="b">
        <f>IF(AND(Table3[[#This Row],[Column68]]=TRUE,COUNTBLANK(Table3[[#This Row],[Date 1]:[Date 8]])=8),TRUE,FALSE)</f>
        <v>0</v>
      </c>
      <c r="AN1398" s="134" t="b">
        <f>COUNTIF(Table3[[#This Row],[512]:[51]],"yes")&gt;0</f>
        <v>0</v>
      </c>
      <c r="AO1398" s="45" t="str">
        <f>IF(Table3[[#This Row],[512]]="yes",Table3[[#This Row],[Column1]],"")</f>
        <v/>
      </c>
      <c r="AP1398" s="45" t="str">
        <f>IF(Table3[[#This Row],[250]]="yes",Table3[[#This Row],[Column1.5]],"")</f>
        <v/>
      </c>
      <c r="AQ1398" s="45" t="str">
        <f>IF(Table3[[#This Row],[288]]="yes",Table3[[#This Row],[Column2]],"")</f>
        <v/>
      </c>
      <c r="AR1398" s="45" t="str">
        <f>IF(Table3[[#This Row],[144]]="yes",Table3[[#This Row],[Column3]],"")</f>
        <v/>
      </c>
      <c r="AS1398" s="45" t="str">
        <f>IF(Table3[[#This Row],[26]]="yes",Table3[[#This Row],[Column4]],"")</f>
        <v/>
      </c>
      <c r="AT1398" s="45" t="str">
        <f>IF(Table3[[#This Row],[51]]="yes",Table3[[#This Row],[Column5]],"")</f>
        <v/>
      </c>
      <c r="AU1398" s="29" t="str">
        <f>IF(COUNTBLANK(Table3[[#This Row],[Date 1]:[Date 8]])=7,IF(Table3[[#This Row],[Column9]]&lt;&gt;"",IF(SUM(L1398:S1398)&lt;&gt;0,Table3[[#This Row],[Column9]],""),""),(SUBSTITUTE(TRIM(SUBSTITUTE(AO1398&amp;","&amp;AP1398&amp;","&amp;AQ1398&amp;","&amp;AR1398&amp;","&amp;AS1398&amp;","&amp;AT1398&amp;",",","," "))," ",", ")))</f>
        <v/>
      </c>
      <c r="AV1398" s="35" t="str">
        <f>IF(COUNTBLANK(L1398:AC1398)&lt;&gt;13,IF(Table3[[#This Row],[Comments]]="Please order in multiples of 20. Minimum order of 100.",IF(COUNTBLANK(Table3[[#This Row],[Date 1]:[Order]])=12,"",1),1),IF(OR(F1398="yes",G1398="yes",H1398="yes",I1398="yes",J1398="yes",K1398="yes"="yes"),1,""))</f>
        <v/>
      </c>
    </row>
    <row r="1399" spans="2:48" ht="36" thickBot="1" x14ac:dyDescent="0.4">
      <c r="B1399" s="164">
        <v>4615</v>
      </c>
      <c r="C1399" s="16" t="s">
        <v>3370</v>
      </c>
      <c r="D1399" s="32" t="s">
        <v>826</v>
      </c>
      <c r="E1399" s="118"/>
      <c r="F1399" s="119" t="s">
        <v>21</v>
      </c>
      <c r="G1399" s="30" t="s">
        <v>21</v>
      </c>
      <c r="H1399" s="30" t="s">
        <v>21</v>
      </c>
      <c r="I1399" s="30" t="s">
        <v>21</v>
      </c>
      <c r="J1399" s="30" t="s">
        <v>21</v>
      </c>
      <c r="K1399" s="30" t="s">
        <v>128</v>
      </c>
      <c r="L1399" s="22"/>
      <c r="M1399" s="20"/>
      <c r="N1399" s="20"/>
      <c r="O1399" s="20"/>
      <c r="P1399" s="20"/>
      <c r="Q1399" s="20"/>
      <c r="R1399" s="20"/>
      <c r="S1399" s="120"/>
      <c r="T1399" s="181" t="str">
        <f>Table3[[#This Row],[Column12]]</f>
        <v>Auto:</v>
      </c>
      <c r="U1399" s="25"/>
      <c r="V1399" s="51" t="str">
        <f>IF(Table3[[#This Row],[TagOrderMethod]]="Ratio:","plants per 1 tag",IF(Table3[[#This Row],[TagOrderMethod]]="tags included","",IF(Table3[[#This Row],[TagOrderMethod]]="Qty:","tags",IF(Table3[[#This Row],[TagOrderMethod]]="Auto:",IF(U1399&lt;&gt;"","tags","")))))</f>
        <v/>
      </c>
      <c r="W1399" s="17">
        <v>50</v>
      </c>
      <c r="X1399" s="17" t="str">
        <f>IF(ISNUMBER(SEARCH("tag",Table3[[#This Row],[Notes]])), "Yes", "No")</f>
        <v>No</v>
      </c>
      <c r="Y1399" s="17" t="str">
        <f>IF(Table3[[#This Row],[Column11]]="yes","tags included","Auto:")</f>
        <v>Auto:</v>
      </c>
      <c r="Z13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Row],[TagOrderMethod]]="Auto:",IF(U1399&gt;0,U1399,IF(COUNTBLANK(L1399:S1399)=8,"",(IF(Table3[[#This Row],[Column11]]&lt;&gt;"no",Table3[[#This Row],[Size]]*(SUM(Table3[[#This Row],[Date 1]:[Date 8]])),"")))),""))),(Table3[[#This Row],[Bundle]])),"")</f>
        <v/>
      </c>
      <c r="AB1399" s="94" t="str">
        <f t="shared" si="22"/>
        <v/>
      </c>
      <c r="AC1399" s="75"/>
      <c r="AD1399" s="42"/>
      <c r="AE1399" s="43"/>
      <c r="AF1399" s="44"/>
      <c r="AG1399" s="134" t="s">
        <v>21</v>
      </c>
      <c r="AH1399" s="134" t="s">
        <v>21</v>
      </c>
      <c r="AI1399" s="134" t="s">
        <v>21</v>
      </c>
      <c r="AJ1399" s="134" t="s">
        <v>21</v>
      </c>
      <c r="AK1399" s="134" t="s">
        <v>21</v>
      </c>
      <c r="AL1399" s="134" t="s">
        <v>2160</v>
      </c>
      <c r="AM1399" s="134" t="b">
        <f>IF(AND(Table3[[#This Row],[Column68]]=TRUE,COUNTBLANK(Table3[[#This Row],[Date 1]:[Date 8]])=8),TRUE,FALSE)</f>
        <v>0</v>
      </c>
      <c r="AN1399" s="134" t="b">
        <f>COUNTIF(Table3[[#This Row],[512]:[51]],"yes")&gt;0</f>
        <v>0</v>
      </c>
      <c r="AO1399" s="45" t="str">
        <f>IF(Table3[[#This Row],[512]]="yes",Table3[[#This Row],[Column1]],"")</f>
        <v/>
      </c>
      <c r="AP1399" s="45" t="str">
        <f>IF(Table3[[#This Row],[250]]="yes",Table3[[#This Row],[Column1.5]],"")</f>
        <v/>
      </c>
      <c r="AQ1399" s="45" t="str">
        <f>IF(Table3[[#This Row],[288]]="yes",Table3[[#This Row],[Column2]],"")</f>
        <v/>
      </c>
      <c r="AR1399" s="45" t="str">
        <f>IF(Table3[[#This Row],[144]]="yes",Table3[[#This Row],[Column3]],"")</f>
        <v/>
      </c>
      <c r="AS1399" s="45" t="str">
        <f>IF(Table3[[#This Row],[26]]="yes",Table3[[#This Row],[Column4]],"")</f>
        <v/>
      </c>
      <c r="AT1399" s="45" t="str">
        <f>IF(Table3[[#This Row],[51]]="yes",Table3[[#This Row],[Column5]],"")</f>
        <v/>
      </c>
      <c r="AU1399" s="29" t="str">
        <f>IF(COUNTBLANK(Table3[[#This Row],[Date 1]:[Date 8]])=7,IF(Table3[[#This Row],[Column9]]&lt;&gt;"",IF(SUM(L1399:S1399)&lt;&gt;0,Table3[[#This Row],[Column9]],""),""),(SUBSTITUTE(TRIM(SUBSTITUTE(AO1399&amp;","&amp;AP1399&amp;","&amp;AQ1399&amp;","&amp;AR1399&amp;","&amp;AS1399&amp;","&amp;AT1399&amp;",",","," "))," ",", ")))</f>
        <v/>
      </c>
      <c r="AV1399" s="35" t="str">
        <f>IF(COUNTBLANK(L1399:AC1399)&lt;&gt;13,IF(Table3[[#This Row],[Comments]]="Please order in multiples of 20. Minimum order of 100.",IF(COUNTBLANK(Table3[[#This Row],[Date 1]:[Order]])=12,"",1),1),IF(OR(F1399="yes",G1399="yes",H1399="yes",I1399="yes",J1399="yes",K1399="yes"="yes"),1,""))</f>
        <v/>
      </c>
    </row>
    <row r="1400" spans="2:48" ht="36" thickBot="1" x14ac:dyDescent="0.4">
      <c r="B1400" s="164">
        <v>4620</v>
      </c>
      <c r="C1400" s="16" t="s">
        <v>3370</v>
      </c>
      <c r="D1400" s="32" t="s">
        <v>1422</v>
      </c>
      <c r="E1400" s="118"/>
      <c r="F1400" s="119" t="s">
        <v>21</v>
      </c>
      <c r="G1400" s="30" t="s">
        <v>21</v>
      </c>
      <c r="H1400" s="30" t="s">
        <v>21</v>
      </c>
      <c r="I1400" s="30" t="s">
        <v>21</v>
      </c>
      <c r="J1400" s="30" t="s">
        <v>21</v>
      </c>
      <c r="K1400" s="30" t="s">
        <v>128</v>
      </c>
      <c r="L1400" s="22"/>
      <c r="M1400" s="20"/>
      <c r="N1400" s="20"/>
      <c r="O1400" s="20"/>
      <c r="P1400" s="20"/>
      <c r="Q1400" s="20"/>
      <c r="R1400" s="20"/>
      <c r="S1400" s="120"/>
      <c r="T1400" s="181" t="str">
        <f>Table3[[#This Row],[Column12]]</f>
        <v>Auto:</v>
      </c>
      <c r="U1400" s="25"/>
      <c r="V1400" s="51" t="str">
        <f>IF(Table3[[#This Row],[TagOrderMethod]]="Ratio:","plants per 1 tag",IF(Table3[[#This Row],[TagOrderMethod]]="tags included","",IF(Table3[[#This Row],[TagOrderMethod]]="Qty:","tags",IF(Table3[[#This Row],[TagOrderMethod]]="Auto:",IF(U1400&lt;&gt;"","tags","")))))</f>
        <v/>
      </c>
      <c r="W1400" s="17">
        <v>50</v>
      </c>
      <c r="X1400" s="17" t="str">
        <f>IF(ISNUMBER(SEARCH("tag",Table3[[#This Row],[Notes]])), "Yes", "No")</f>
        <v>No</v>
      </c>
      <c r="Y1400" s="17" t="str">
        <f>IF(Table3[[#This Row],[Column11]]="yes","tags included","Auto:")</f>
        <v>Auto:</v>
      </c>
      <c r="Z14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Row],[TagOrderMethod]]="Auto:",IF(U1400&gt;0,U1400,IF(COUNTBLANK(L1400:S1400)=8,"",(IF(Table3[[#This Row],[Column11]]&lt;&gt;"no",Table3[[#This Row],[Size]]*(SUM(Table3[[#This Row],[Date 1]:[Date 8]])),"")))),""))),(Table3[[#This Row],[Bundle]])),"")</f>
        <v/>
      </c>
      <c r="AB1400" s="94" t="str">
        <f t="shared" si="22"/>
        <v/>
      </c>
      <c r="AC1400" s="75"/>
      <c r="AD1400" s="42"/>
      <c r="AE1400" s="43"/>
      <c r="AF1400" s="44"/>
      <c r="AG1400" s="134" t="s">
        <v>21</v>
      </c>
      <c r="AH1400" s="134" t="s">
        <v>21</v>
      </c>
      <c r="AI1400" s="134" t="s">
        <v>21</v>
      </c>
      <c r="AJ1400" s="134" t="s">
        <v>21</v>
      </c>
      <c r="AK1400" s="134" t="s">
        <v>21</v>
      </c>
      <c r="AL1400" s="134" t="s">
        <v>2161</v>
      </c>
      <c r="AM1400" s="134" t="b">
        <f>IF(AND(Table3[[#This Row],[Column68]]=TRUE,COUNTBLANK(Table3[[#This Row],[Date 1]:[Date 8]])=8),TRUE,FALSE)</f>
        <v>0</v>
      </c>
      <c r="AN1400" s="134" t="b">
        <f>COUNTIF(Table3[[#This Row],[512]:[51]],"yes")&gt;0</f>
        <v>0</v>
      </c>
      <c r="AO1400" s="45" t="str">
        <f>IF(Table3[[#This Row],[512]]="yes",Table3[[#This Row],[Column1]],"")</f>
        <v/>
      </c>
      <c r="AP1400" s="45" t="str">
        <f>IF(Table3[[#This Row],[250]]="yes",Table3[[#This Row],[Column1.5]],"")</f>
        <v/>
      </c>
      <c r="AQ1400" s="45" t="str">
        <f>IF(Table3[[#This Row],[288]]="yes",Table3[[#This Row],[Column2]],"")</f>
        <v/>
      </c>
      <c r="AR1400" s="45" t="str">
        <f>IF(Table3[[#This Row],[144]]="yes",Table3[[#This Row],[Column3]],"")</f>
        <v/>
      </c>
      <c r="AS1400" s="45" t="str">
        <f>IF(Table3[[#This Row],[26]]="yes",Table3[[#This Row],[Column4]],"")</f>
        <v/>
      </c>
      <c r="AT1400" s="45" t="str">
        <f>IF(Table3[[#This Row],[51]]="yes",Table3[[#This Row],[Column5]],"")</f>
        <v/>
      </c>
      <c r="AU1400" s="29" t="str">
        <f>IF(COUNTBLANK(Table3[[#This Row],[Date 1]:[Date 8]])=7,IF(Table3[[#This Row],[Column9]]&lt;&gt;"",IF(SUM(L1400:S1400)&lt;&gt;0,Table3[[#This Row],[Column9]],""),""),(SUBSTITUTE(TRIM(SUBSTITUTE(AO1400&amp;","&amp;AP1400&amp;","&amp;AQ1400&amp;","&amp;AR1400&amp;","&amp;AS1400&amp;","&amp;AT1400&amp;",",","," "))," ",", ")))</f>
        <v/>
      </c>
      <c r="AV1400" s="35" t="str">
        <f>IF(COUNTBLANK(L1400:AC1400)&lt;&gt;13,IF(Table3[[#This Row],[Comments]]="Please order in multiples of 20. Minimum order of 100.",IF(COUNTBLANK(Table3[[#This Row],[Date 1]:[Order]])=12,"",1),1),IF(OR(F1400="yes",G1400="yes",H1400="yes",I1400="yes",J1400="yes",K1400="yes"="yes"),1,""))</f>
        <v/>
      </c>
    </row>
    <row r="1401" spans="2:48" ht="36" thickBot="1" x14ac:dyDescent="0.4">
      <c r="B1401" s="164">
        <v>4635</v>
      </c>
      <c r="C1401" s="16" t="s">
        <v>3370</v>
      </c>
      <c r="D1401" s="32" t="s">
        <v>1092</v>
      </c>
      <c r="E1401" s="118"/>
      <c r="F1401" s="119" t="s">
        <v>21</v>
      </c>
      <c r="G1401" s="30" t="s">
        <v>21</v>
      </c>
      <c r="H1401" s="30" t="s">
        <v>21</v>
      </c>
      <c r="I1401" s="30" t="s">
        <v>21</v>
      </c>
      <c r="J1401" s="30" t="s">
        <v>21</v>
      </c>
      <c r="K1401" s="30" t="s">
        <v>128</v>
      </c>
      <c r="L1401" s="22"/>
      <c r="M1401" s="20"/>
      <c r="N1401" s="20"/>
      <c r="O1401" s="20"/>
      <c r="P1401" s="20"/>
      <c r="Q1401" s="20"/>
      <c r="R1401" s="20"/>
      <c r="S1401" s="120"/>
      <c r="T1401" s="181" t="str">
        <f>Table3[[#This Row],[Column12]]</f>
        <v>Auto:</v>
      </c>
      <c r="U1401" s="25"/>
      <c r="V1401" s="51" t="str">
        <f>IF(Table3[[#This Row],[TagOrderMethod]]="Ratio:","plants per 1 tag",IF(Table3[[#This Row],[TagOrderMethod]]="tags included","",IF(Table3[[#This Row],[TagOrderMethod]]="Qty:","tags",IF(Table3[[#This Row],[TagOrderMethod]]="Auto:",IF(U1401&lt;&gt;"","tags","")))))</f>
        <v/>
      </c>
      <c r="W1401" s="17">
        <v>50</v>
      </c>
      <c r="X1401" s="17" t="str">
        <f>IF(ISNUMBER(SEARCH("tag",Table3[[#This Row],[Notes]])), "Yes", "No")</f>
        <v>No</v>
      </c>
      <c r="Y1401" s="17" t="str">
        <f>IF(Table3[[#This Row],[Column11]]="yes","tags included","Auto:")</f>
        <v>Auto:</v>
      </c>
      <c r="Z14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Row],[TagOrderMethod]]="Auto:",IF(U1401&gt;0,U1401,IF(COUNTBLANK(L1401:S1401)=8,"",(IF(Table3[[#This Row],[Column11]]&lt;&gt;"no",Table3[[#This Row],[Size]]*(SUM(Table3[[#This Row],[Date 1]:[Date 8]])),"")))),""))),(Table3[[#This Row],[Bundle]])),"")</f>
        <v/>
      </c>
      <c r="AB1401" s="94" t="str">
        <f t="shared" si="22"/>
        <v/>
      </c>
      <c r="AC1401" s="75"/>
      <c r="AD1401" s="42"/>
      <c r="AE1401" s="43"/>
      <c r="AF1401" s="44"/>
      <c r="AG1401" s="134" t="s">
        <v>21</v>
      </c>
      <c r="AH1401" s="134" t="s">
        <v>21</v>
      </c>
      <c r="AI1401" s="134" t="s">
        <v>21</v>
      </c>
      <c r="AJ1401" s="134" t="s">
        <v>21</v>
      </c>
      <c r="AK1401" s="134" t="s">
        <v>21</v>
      </c>
      <c r="AL1401" s="134" t="s">
        <v>2162</v>
      </c>
      <c r="AM1401" s="134" t="b">
        <f>IF(AND(Table3[[#This Row],[Column68]]=TRUE,COUNTBLANK(Table3[[#This Row],[Date 1]:[Date 8]])=8),TRUE,FALSE)</f>
        <v>0</v>
      </c>
      <c r="AN1401" s="134" t="b">
        <f>COUNTIF(Table3[[#This Row],[512]:[51]],"yes")&gt;0</f>
        <v>0</v>
      </c>
      <c r="AO1401" s="45" t="str">
        <f>IF(Table3[[#This Row],[512]]="yes",Table3[[#This Row],[Column1]],"")</f>
        <v/>
      </c>
      <c r="AP1401" s="45" t="str">
        <f>IF(Table3[[#This Row],[250]]="yes",Table3[[#This Row],[Column1.5]],"")</f>
        <v/>
      </c>
      <c r="AQ1401" s="45" t="str">
        <f>IF(Table3[[#This Row],[288]]="yes",Table3[[#This Row],[Column2]],"")</f>
        <v/>
      </c>
      <c r="AR1401" s="45" t="str">
        <f>IF(Table3[[#This Row],[144]]="yes",Table3[[#This Row],[Column3]],"")</f>
        <v/>
      </c>
      <c r="AS1401" s="45" t="str">
        <f>IF(Table3[[#This Row],[26]]="yes",Table3[[#This Row],[Column4]],"")</f>
        <v/>
      </c>
      <c r="AT1401" s="45" t="str">
        <f>IF(Table3[[#This Row],[51]]="yes",Table3[[#This Row],[Column5]],"")</f>
        <v/>
      </c>
      <c r="AU1401" s="29" t="str">
        <f>IF(COUNTBLANK(Table3[[#This Row],[Date 1]:[Date 8]])=7,IF(Table3[[#This Row],[Column9]]&lt;&gt;"",IF(SUM(L1401:S1401)&lt;&gt;0,Table3[[#This Row],[Column9]],""),""),(SUBSTITUTE(TRIM(SUBSTITUTE(AO1401&amp;","&amp;AP1401&amp;","&amp;AQ1401&amp;","&amp;AR1401&amp;","&amp;AS1401&amp;","&amp;AT1401&amp;",",","," "))," ",", ")))</f>
        <v/>
      </c>
      <c r="AV1401" s="35" t="str">
        <f>IF(COUNTBLANK(L1401:AC1401)&lt;&gt;13,IF(Table3[[#This Row],[Comments]]="Please order in multiples of 20. Minimum order of 100.",IF(COUNTBLANK(Table3[[#This Row],[Date 1]:[Order]])=12,"",1),1),IF(OR(F1401="yes",G1401="yes",H1401="yes",I1401="yes",J1401="yes",K1401="yes"="yes"),1,""))</f>
        <v/>
      </c>
    </row>
    <row r="1402" spans="2:48" ht="36" thickBot="1" x14ac:dyDescent="0.4">
      <c r="B1402" s="164">
        <v>4700</v>
      </c>
      <c r="C1402" s="16" t="s">
        <v>3370</v>
      </c>
      <c r="D1402" s="32" t="s">
        <v>636</v>
      </c>
      <c r="E1402" s="118"/>
      <c r="F1402" s="119" t="s">
        <v>21</v>
      </c>
      <c r="G1402" s="30" t="s">
        <v>21</v>
      </c>
      <c r="H1402" s="30" t="s">
        <v>21</v>
      </c>
      <c r="I1402" s="30" t="s">
        <v>21</v>
      </c>
      <c r="J1402" s="30" t="s">
        <v>21</v>
      </c>
      <c r="K1402" s="30" t="s">
        <v>128</v>
      </c>
      <c r="L1402" s="22"/>
      <c r="M1402" s="20"/>
      <c r="N1402" s="20"/>
      <c r="O1402" s="20"/>
      <c r="P1402" s="20"/>
      <c r="Q1402" s="20"/>
      <c r="R1402" s="20"/>
      <c r="S1402" s="120"/>
      <c r="T1402" s="181" t="str">
        <f>Table3[[#This Row],[Column12]]</f>
        <v>Auto:</v>
      </c>
      <c r="U1402" s="25"/>
      <c r="V1402" s="51" t="str">
        <f>IF(Table3[[#This Row],[TagOrderMethod]]="Ratio:","plants per 1 tag",IF(Table3[[#This Row],[TagOrderMethod]]="tags included","",IF(Table3[[#This Row],[TagOrderMethod]]="Qty:","tags",IF(Table3[[#This Row],[TagOrderMethod]]="Auto:",IF(U1402&lt;&gt;"","tags","")))))</f>
        <v/>
      </c>
      <c r="W1402" s="17">
        <v>50</v>
      </c>
      <c r="X1402" s="17" t="str">
        <f>IF(ISNUMBER(SEARCH("tag",Table3[[#This Row],[Notes]])), "Yes", "No")</f>
        <v>No</v>
      </c>
      <c r="Y1402" s="17" t="str">
        <f>IF(Table3[[#This Row],[Column11]]="yes","tags included","Auto:")</f>
        <v>Auto:</v>
      </c>
      <c r="Z14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Row],[TagOrderMethod]]="Auto:",IF(U1402&gt;0,U1402,IF(COUNTBLANK(L1402:S1402)=8,"",(IF(Table3[[#This Row],[Column11]]&lt;&gt;"no",Table3[[#This Row],[Size]]*(SUM(Table3[[#This Row],[Date 1]:[Date 8]])),"")))),""))),(Table3[[#This Row],[Bundle]])),"")</f>
        <v/>
      </c>
      <c r="AB1402" s="94" t="str">
        <f t="shared" si="22"/>
        <v/>
      </c>
      <c r="AC1402" s="75"/>
      <c r="AD1402" s="42"/>
      <c r="AE1402" s="43"/>
      <c r="AF1402" s="44"/>
      <c r="AG1402" s="134" t="s">
        <v>21</v>
      </c>
      <c r="AH1402" s="134" t="s">
        <v>21</v>
      </c>
      <c r="AI1402" s="134" t="s">
        <v>21</v>
      </c>
      <c r="AJ1402" s="134" t="s">
        <v>21</v>
      </c>
      <c r="AK1402" s="134" t="s">
        <v>21</v>
      </c>
      <c r="AL1402" s="134" t="s">
        <v>1527</v>
      </c>
      <c r="AM1402" s="134" t="b">
        <f>IF(AND(Table3[[#This Row],[Column68]]=TRUE,COUNTBLANK(Table3[[#This Row],[Date 1]:[Date 8]])=8),TRUE,FALSE)</f>
        <v>0</v>
      </c>
      <c r="AN1402" s="134" t="b">
        <f>COUNTIF(Table3[[#This Row],[512]:[51]],"yes")&gt;0</f>
        <v>0</v>
      </c>
      <c r="AO1402" s="45" t="str">
        <f>IF(Table3[[#This Row],[512]]="yes",Table3[[#This Row],[Column1]],"")</f>
        <v/>
      </c>
      <c r="AP1402" s="45" t="str">
        <f>IF(Table3[[#This Row],[250]]="yes",Table3[[#This Row],[Column1.5]],"")</f>
        <v/>
      </c>
      <c r="AQ1402" s="45" t="str">
        <f>IF(Table3[[#This Row],[288]]="yes",Table3[[#This Row],[Column2]],"")</f>
        <v/>
      </c>
      <c r="AR1402" s="45" t="str">
        <f>IF(Table3[[#This Row],[144]]="yes",Table3[[#This Row],[Column3]],"")</f>
        <v/>
      </c>
      <c r="AS1402" s="45" t="str">
        <f>IF(Table3[[#This Row],[26]]="yes",Table3[[#This Row],[Column4]],"")</f>
        <v/>
      </c>
      <c r="AT1402" s="45" t="str">
        <f>IF(Table3[[#This Row],[51]]="yes",Table3[[#This Row],[Column5]],"")</f>
        <v/>
      </c>
      <c r="AU1402" s="29" t="str">
        <f>IF(COUNTBLANK(Table3[[#This Row],[Date 1]:[Date 8]])=7,IF(Table3[[#This Row],[Column9]]&lt;&gt;"",IF(SUM(L1402:S1402)&lt;&gt;0,Table3[[#This Row],[Column9]],""),""),(SUBSTITUTE(TRIM(SUBSTITUTE(AO1402&amp;","&amp;AP1402&amp;","&amp;AQ1402&amp;","&amp;AR1402&amp;","&amp;AS1402&amp;","&amp;AT1402&amp;",",","," "))," ",", ")))</f>
        <v/>
      </c>
      <c r="AV1402" s="35" t="str">
        <f>IF(COUNTBLANK(L1402:AC1402)&lt;&gt;13,IF(Table3[[#This Row],[Comments]]="Please order in multiples of 20. Minimum order of 100.",IF(COUNTBLANK(Table3[[#This Row],[Date 1]:[Order]])=12,"",1),1),IF(OR(F1402="yes",G1402="yes",H1402="yes",I1402="yes",J1402="yes",K1402="yes"="yes"),1,""))</f>
        <v/>
      </c>
    </row>
    <row r="1403" spans="2:48" ht="36" thickBot="1" x14ac:dyDescent="0.4">
      <c r="B1403" s="164">
        <v>4705</v>
      </c>
      <c r="C1403" s="16" t="s">
        <v>3370</v>
      </c>
      <c r="D1403" s="32" t="s">
        <v>3507</v>
      </c>
      <c r="E1403" s="118"/>
      <c r="F1403" s="119" t="s">
        <v>21</v>
      </c>
      <c r="G1403" s="30" t="s">
        <v>21</v>
      </c>
      <c r="H1403" s="30" t="s">
        <v>21</v>
      </c>
      <c r="I1403" s="30" t="s">
        <v>21</v>
      </c>
      <c r="J1403" s="30" t="s">
        <v>21</v>
      </c>
      <c r="K1403" s="30" t="s">
        <v>128</v>
      </c>
      <c r="L1403" s="22"/>
      <c r="M1403" s="20"/>
      <c r="N1403" s="20"/>
      <c r="O1403" s="20"/>
      <c r="P1403" s="20"/>
      <c r="Q1403" s="20"/>
      <c r="R1403" s="20"/>
      <c r="S1403" s="120"/>
      <c r="T1403" s="181" t="str">
        <f>Table3[[#This Row],[Column12]]</f>
        <v>Auto:</v>
      </c>
      <c r="U1403" s="25"/>
      <c r="V1403" s="51" t="str">
        <f>IF(Table3[[#This Row],[TagOrderMethod]]="Ratio:","plants per 1 tag",IF(Table3[[#This Row],[TagOrderMethod]]="tags included","",IF(Table3[[#This Row],[TagOrderMethod]]="Qty:","tags",IF(Table3[[#This Row],[TagOrderMethod]]="Auto:",IF(U1403&lt;&gt;"","tags","")))))</f>
        <v/>
      </c>
      <c r="W1403" s="17">
        <v>50</v>
      </c>
      <c r="X1403" s="17" t="str">
        <f>IF(ISNUMBER(SEARCH("tag",Table3[[#This Row],[Notes]])), "Yes", "No")</f>
        <v>No</v>
      </c>
      <c r="Y1403" s="17" t="str">
        <f>IF(Table3[[#This Row],[Column11]]="yes","tags included","Auto:")</f>
        <v>Auto:</v>
      </c>
      <c r="Z14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Row],[TagOrderMethod]]="Auto:",IF(U1403&gt;0,U1403,IF(COUNTBLANK(L1403:S1403)=8,"",(IF(Table3[[#This Row],[Column11]]&lt;&gt;"no",Table3[[#This Row],[Size]]*(SUM(Table3[[#This Row],[Date 1]:[Date 8]])),"")))),""))),(Table3[[#This Row],[Bundle]])),"")</f>
        <v/>
      </c>
      <c r="AB1403" s="94" t="str">
        <f t="shared" si="22"/>
        <v/>
      </c>
      <c r="AC1403" s="75"/>
      <c r="AD1403" s="42"/>
      <c r="AE1403" s="43"/>
      <c r="AF1403" s="44"/>
      <c r="AG1403" s="134" t="s">
        <v>21</v>
      </c>
      <c r="AH1403" s="134" t="s">
        <v>21</v>
      </c>
      <c r="AI1403" s="134" t="s">
        <v>21</v>
      </c>
      <c r="AJ1403" s="134" t="s">
        <v>21</v>
      </c>
      <c r="AK1403" s="134" t="s">
        <v>21</v>
      </c>
      <c r="AL1403" s="134" t="s">
        <v>5494</v>
      </c>
      <c r="AM1403" s="134" t="b">
        <f>IF(AND(Table3[[#This Row],[Column68]]=TRUE,COUNTBLANK(Table3[[#This Row],[Date 1]:[Date 8]])=8),TRUE,FALSE)</f>
        <v>0</v>
      </c>
      <c r="AN1403" s="134" t="b">
        <f>COUNTIF(Table3[[#This Row],[512]:[51]],"yes")&gt;0</f>
        <v>0</v>
      </c>
      <c r="AO1403" s="45" t="str">
        <f>IF(Table3[[#This Row],[512]]="yes",Table3[[#This Row],[Column1]],"")</f>
        <v/>
      </c>
      <c r="AP1403" s="45" t="str">
        <f>IF(Table3[[#This Row],[250]]="yes",Table3[[#This Row],[Column1.5]],"")</f>
        <v/>
      </c>
      <c r="AQ1403" s="45" t="str">
        <f>IF(Table3[[#This Row],[288]]="yes",Table3[[#This Row],[Column2]],"")</f>
        <v/>
      </c>
      <c r="AR1403" s="45" t="str">
        <f>IF(Table3[[#This Row],[144]]="yes",Table3[[#This Row],[Column3]],"")</f>
        <v/>
      </c>
      <c r="AS1403" s="45" t="str">
        <f>IF(Table3[[#This Row],[26]]="yes",Table3[[#This Row],[Column4]],"")</f>
        <v/>
      </c>
      <c r="AT1403" s="45" t="str">
        <f>IF(Table3[[#This Row],[51]]="yes",Table3[[#This Row],[Column5]],"")</f>
        <v/>
      </c>
      <c r="AU1403" s="29" t="str">
        <f>IF(COUNTBLANK(Table3[[#This Row],[Date 1]:[Date 8]])=7,IF(Table3[[#This Row],[Column9]]&lt;&gt;"",IF(SUM(L1403:S1403)&lt;&gt;0,Table3[[#This Row],[Column9]],""),""),(SUBSTITUTE(TRIM(SUBSTITUTE(AO1403&amp;","&amp;AP1403&amp;","&amp;AQ1403&amp;","&amp;AR1403&amp;","&amp;AS1403&amp;","&amp;AT1403&amp;",",","," "))," ",", ")))</f>
        <v/>
      </c>
      <c r="AV1403" s="35" t="str">
        <f>IF(COUNTBLANK(L1403:AC1403)&lt;&gt;13,IF(Table3[[#This Row],[Comments]]="Please order in multiples of 20. Minimum order of 100.",IF(COUNTBLANK(Table3[[#This Row],[Date 1]:[Order]])=12,"",1),1),IF(OR(F1403="yes",G1403="yes",H1403="yes",I1403="yes",J1403="yes",K1403="yes"="yes"),1,""))</f>
        <v/>
      </c>
    </row>
    <row r="1404" spans="2:48" ht="36" thickBot="1" x14ac:dyDescent="0.4">
      <c r="B1404" s="164">
        <v>4710</v>
      </c>
      <c r="C1404" s="16" t="s">
        <v>3370</v>
      </c>
      <c r="D1404" s="32" t="s">
        <v>3508</v>
      </c>
      <c r="E1404" s="118"/>
      <c r="F1404" s="119" t="s">
        <v>21</v>
      </c>
      <c r="G1404" s="30" t="s">
        <v>21</v>
      </c>
      <c r="H1404" s="30" t="s">
        <v>21</v>
      </c>
      <c r="I1404" s="30" t="s">
        <v>21</v>
      </c>
      <c r="J1404" s="30" t="s">
        <v>21</v>
      </c>
      <c r="K1404" s="30" t="s">
        <v>128</v>
      </c>
      <c r="L1404" s="22"/>
      <c r="M1404" s="20"/>
      <c r="N1404" s="20"/>
      <c r="O1404" s="20"/>
      <c r="P1404" s="20"/>
      <c r="Q1404" s="20"/>
      <c r="R1404" s="20"/>
      <c r="S1404" s="120"/>
      <c r="T1404" s="181" t="str">
        <f>Table3[[#This Row],[Column12]]</f>
        <v>Auto:</v>
      </c>
      <c r="U1404" s="25"/>
      <c r="V1404" s="51" t="str">
        <f>IF(Table3[[#This Row],[TagOrderMethod]]="Ratio:","plants per 1 tag",IF(Table3[[#This Row],[TagOrderMethod]]="tags included","",IF(Table3[[#This Row],[TagOrderMethod]]="Qty:","tags",IF(Table3[[#This Row],[TagOrderMethod]]="Auto:",IF(U1404&lt;&gt;"","tags","")))))</f>
        <v/>
      </c>
      <c r="W1404" s="17">
        <v>50</v>
      </c>
      <c r="X1404" s="17" t="str">
        <f>IF(ISNUMBER(SEARCH("tag",Table3[[#This Row],[Notes]])), "Yes", "No")</f>
        <v>No</v>
      </c>
      <c r="Y1404" s="17" t="str">
        <f>IF(Table3[[#This Row],[Column11]]="yes","tags included","Auto:")</f>
        <v>Auto:</v>
      </c>
      <c r="Z14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Row],[TagOrderMethod]]="Auto:",IF(U1404&gt;0,U1404,IF(COUNTBLANK(L1404:S1404)=8,"",(IF(Table3[[#This Row],[Column11]]&lt;&gt;"no",Table3[[#This Row],[Size]]*(SUM(Table3[[#This Row],[Date 1]:[Date 8]])),"")))),""))),(Table3[[#This Row],[Bundle]])),"")</f>
        <v/>
      </c>
      <c r="AB1404" s="94" t="str">
        <f t="shared" si="22"/>
        <v/>
      </c>
      <c r="AC1404" s="75"/>
      <c r="AD1404" s="42"/>
      <c r="AE1404" s="43"/>
      <c r="AF1404" s="44"/>
      <c r="AG1404" s="134" t="s">
        <v>21</v>
      </c>
      <c r="AH1404" s="134" t="s">
        <v>21</v>
      </c>
      <c r="AI1404" s="134" t="s">
        <v>21</v>
      </c>
      <c r="AJ1404" s="134" t="s">
        <v>21</v>
      </c>
      <c r="AK1404" s="134" t="s">
        <v>21</v>
      </c>
      <c r="AL1404" s="134" t="s">
        <v>5495</v>
      </c>
      <c r="AM1404" s="134" t="b">
        <f>IF(AND(Table3[[#This Row],[Column68]]=TRUE,COUNTBLANK(Table3[[#This Row],[Date 1]:[Date 8]])=8),TRUE,FALSE)</f>
        <v>0</v>
      </c>
      <c r="AN1404" s="134" t="b">
        <f>COUNTIF(Table3[[#This Row],[512]:[51]],"yes")&gt;0</f>
        <v>0</v>
      </c>
      <c r="AO1404" s="45" t="str">
        <f>IF(Table3[[#This Row],[512]]="yes",Table3[[#This Row],[Column1]],"")</f>
        <v/>
      </c>
      <c r="AP1404" s="45" t="str">
        <f>IF(Table3[[#This Row],[250]]="yes",Table3[[#This Row],[Column1.5]],"")</f>
        <v/>
      </c>
      <c r="AQ1404" s="45" t="str">
        <f>IF(Table3[[#This Row],[288]]="yes",Table3[[#This Row],[Column2]],"")</f>
        <v/>
      </c>
      <c r="AR1404" s="45" t="str">
        <f>IF(Table3[[#This Row],[144]]="yes",Table3[[#This Row],[Column3]],"")</f>
        <v/>
      </c>
      <c r="AS1404" s="45" t="str">
        <f>IF(Table3[[#This Row],[26]]="yes",Table3[[#This Row],[Column4]],"")</f>
        <v/>
      </c>
      <c r="AT1404" s="45" t="str">
        <f>IF(Table3[[#This Row],[51]]="yes",Table3[[#This Row],[Column5]],"")</f>
        <v/>
      </c>
      <c r="AU1404" s="29" t="str">
        <f>IF(COUNTBLANK(Table3[[#This Row],[Date 1]:[Date 8]])=7,IF(Table3[[#This Row],[Column9]]&lt;&gt;"",IF(SUM(L1404:S1404)&lt;&gt;0,Table3[[#This Row],[Column9]],""),""),(SUBSTITUTE(TRIM(SUBSTITUTE(AO1404&amp;","&amp;AP1404&amp;","&amp;AQ1404&amp;","&amp;AR1404&amp;","&amp;AS1404&amp;","&amp;AT1404&amp;",",","," "))," ",", ")))</f>
        <v/>
      </c>
      <c r="AV1404" s="35" t="str">
        <f>IF(COUNTBLANK(L1404:AC1404)&lt;&gt;13,IF(Table3[[#This Row],[Comments]]="Please order in multiples of 20. Minimum order of 100.",IF(COUNTBLANK(Table3[[#This Row],[Date 1]:[Order]])=12,"",1),1),IF(OR(F1404="yes",G1404="yes",H1404="yes",I1404="yes",J1404="yes",K1404="yes"="yes"),1,""))</f>
        <v/>
      </c>
    </row>
    <row r="1405" spans="2:48" ht="36" thickBot="1" x14ac:dyDescent="0.4">
      <c r="B1405" s="164">
        <v>4715</v>
      </c>
      <c r="C1405" s="16" t="s">
        <v>3370</v>
      </c>
      <c r="D1405" s="32" t="s">
        <v>3509</v>
      </c>
      <c r="E1405" s="118"/>
      <c r="F1405" s="119" t="s">
        <v>21</v>
      </c>
      <c r="G1405" s="30" t="s">
        <v>21</v>
      </c>
      <c r="H1405" s="30" t="s">
        <v>21</v>
      </c>
      <c r="I1405" s="30" t="s">
        <v>21</v>
      </c>
      <c r="J1405" s="30" t="s">
        <v>21</v>
      </c>
      <c r="K1405" s="30" t="s">
        <v>128</v>
      </c>
      <c r="L1405" s="22"/>
      <c r="M1405" s="20"/>
      <c r="N1405" s="20"/>
      <c r="O1405" s="20"/>
      <c r="P1405" s="20"/>
      <c r="Q1405" s="20"/>
      <c r="R1405" s="20"/>
      <c r="S1405" s="120"/>
      <c r="T1405" s="181" t="str">
        <f>Table3[[#This Row],[Column12]]</f>
        <v>Auto:</v>
      </c>
      <c r="U1405" s="25"/>
      <c r="V1405" s="51" t="str">
        <f>IF(Table3[[#This Row],[TagOrderMethod]]="Ratio:","plants per 1 tag",IF(Table3[[#This Row],[TagOrderMethod]]="tags included","",IF(Table3[[#This Row],[TagOrderMethod]]="Qty:","tags",IF(Table3[[#This Row],[TagOrderMethod]]="Auto:",IF(U1405&lt;&gt;"","tags","")))))</f>
        <v/>
      </c>
      <c r="W1405" s="17">
        <v>50</v>
      </c>
      <c r="X1405" s="17" t="str">
        <f>IF(ISNUMBER(SEARCH("tag",Table3[[#This Row],[Notes]])), "Yes", "No")</f>
        <v>No</v>
      </c>
      <c r="Y1405" s="17" t="str">
        <f>IF(Table3[[#This Row],[Column11]]="yes","tags included","Auto:")</f>
        <v>Auto:</v>
      </c>
      <c r="Z14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Row],[TagOrderMethod]]="Auto:",IF(U1405&gt;0,U1405,IF(COUNTBLANK(L1405:S1405)=8,"",(IF(Table3[[#This Row],[Column11]]&lt;&gt;"no",Table3[[#This Row],[Size]]*(SUM(Table3[[#This Row],[Date 1]:[Date 8]])),"")))),""))),(Table3[[#This Row],[Bundle]])),"")</f>
        <v/>
      </c>
      <c r="AB1405" s="94" t="str">
        <f t="shared" si="22"/>
        <v/>
      </c>
      <c r="AC1405" s="75"/>
      <c r="AD1405" s="42"/>
      <c r="AE1405" s="43"/>
      <c r="AF1405" s="44"/>
      <c r="AG1405" s="134" t="s">
        <v>21</v>
      </c>
      <c r="AH1405" s="134" t="s">
        <v>21</v>
      </c>
      <c r="AI1405" s="134" t="s">
        <v>21</v>
      </c>
      <c r="AJ1405" s="134" t="s">
        <v>21</v>
      </c>
      <c r="AK1405" s="134" t="s">
        <v>21</v>
      </c>
      <c r="AL1405" s="134" t="s">
        <v>5496</v>
      </c>
      <c r="AM1405" s="134" t="b">
        <f>IF(AND(Table3[[#This Row],[Column68]]=TRUE,COUNTBLANK(Table3[[#This Row],[Date 1]:[Date 8]])=8),TRUE,FALSE)</f>
        <v>0</v>
      </c>
      <c r="AN1405" s="134" t="b">
        <f>COUNTIF(Table3[[#This Row],[512]:[51]],"yes")&gt;0</f>
        <v>0</v>
      </c>
      <c r="AO1405" s="45" t="str">
        <f>IF(Table3[[#This Row],[512]]="yes",Table3[[#This Row],[Column1]],"")</f>
        <v/>
      </c>
      <c r="AP1405" s="45" t="str">
        <f>IF(Table3[[#This Row],[250]]="yes",Table3[[#This Row],[Column1.5]],"")</f>
        <v/>
      </c>
      <c r="AQ1405" s="45" t="str">
        <f>IF(Table3[[#This Row],[288]]="yes",Table3[[#This Row],[Column2]],"")</f>
        <v/>
      </c>
      <c r="AR1405" s="45" t="str">
        <f>IF(Table3[[#This Row],[144]]="yes",Table3[[#This Row],[Column3]],"")</f>
        <v/>
      </c>
      <c r="AS1405" s="45" t="str">
        <f>IF(Table3[[#This Row],[26]]="yes",Table3[[#This Row],[Column4]],"")</f>
        <v/>
      </c>
      <c r="AT1405" s="45" t="str">
        <f>IF(Table3[[#This Row],[51]]="yes",Table3[[#This Row],[Column5]],"")</f>
        <v/>
      </c>
      <c r="AU1405" s="29" t="str">
        <f>IF(COUNTBLANK(Table3[[#This Row],[Date 1]:[Date 8]])=7,IF(Table3[[#This Row],[Column9]]&lt;&gt;"",IF(SUM(L1405:S1405)&lt;&gt;0,Table3[[#This Row],[Column9]],""),""),(SUBSTITUTE(TRIM(SUBSTITUTE(AO1405&amp;","&amp;AP1405&amp;","&amp;AQ1405&amp;","&amp;AR1405&amp;","&amp;AS1405&amp;","&amp;AT1405&amp;",",","," "))," ",", ")))</f>
        <v/>
      </c>
      <c r="AV1405" s="35" t="str">
        <f>IF(COUNTBLANK(L1405:AC1405)&lt;&gt;13,IF(Table3[[#This Row],[Comments]]="Please order in multiples of 20. Minimum order of 100.",IF(COUNTBLANK(Table3[[#This Row],[Date 1]:[Order]])=12,"",1),1),IF(OR(F1405="yes",G1405="yes",H1405="yes",I1405="yes",J1405="yes",K1405="yes"="yes"),1,""))</f>
        <v/>
      </c>
    </row>
    <row r="1406" spans="2:48" ht="36" thickBot="1" x14ac:dyDescent="0.4">
      <c r="B1406" s="164">
        <v>4720</v>
      </c>
      <c r="C1406" s="16" t="s">
        <v>3370</v>
      </c>
      <c r="D1406" s="32" t="s">
        <v>3510</v>
      </c>
      <c r="E1406" s="118"/>
      <c r="F1406" s="119" t="s">
        <v>21</v>
      </c>
      <c r="G1406" s="30" t="s">
        <v>21</v>
      </c>
      <c r="H1406" s="30" t="s">
        <v>21</v>
      </c>
      <c r="I1406" s="30" t="s">
        <v>21</v>
      </c>
      <c r="J1406" s="30" t="s">
        <v>21</v>
      </c>
      <c r="K1406" s="30" t="s">
        <v>128</v>
      </c>
      <c r="L1406" s="22"/>
      <c r="M1406" s="20"/>
      <c r="N1406" s="20"/>
      <c r="O1406" s="20"/>
      <c r="P1406" s="20"/>
      <c r="Q1406" s="20"/>
      <c r="R1406" s="20"/>
      <c r="S1406" s="120"/>
      <c r="T1406" s="181" t="str">
        <f>Table3[[#This Row],[Column12]]</f>
        <v>Auto:</v>
      </c>
      <c r="U1406" s="25"/>
      <c r="V1406" s="51" t="str">
        <f>IF(Table3[[#This Row],[TagOrderMethod]]="Ratio:","plants per 1 tag",IF(Table3[[#This Row],[TagOrderMethod]]="tags included","",IF(Table3[[#This Row],[TagOrderMethod]]="Qty:","tags",IF(Table3[[#This Row],[TagOrderMethod]]="Auto:",IF(U1406&lt;&gt;"","tags","")))))</f>
        <v/>
      </c>
      <c r="W1406" s="17">
        <v>50</v>
      </c>
      <c r="X1406" s="17" t="str">
        <f>IF(ISNUMBER(SEARCH("tag",Table3[[#This Row],[Notes]])), "Yes", "No")</f>
        <v>No</v>
      </c>
      <c r="Y1406" s="17" t="str">
        <f>IF(Table3[[#This Row],[Column11]]="yes","tags included","Auto:")</f>
        <v>Auto:</v>
      </c>
      <c r="Z14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Row],[TagOrderMethod]]="Auto:",IF(U1406&gt;0,U1406,IF(COUNTBLANK(L1406:S1406)=8,"",(IF(Table3[[#This Row],[Column11]]&lt;&gt;"no",Table3[[#This Row],[Size]]*(SUM(Table3[[#This Row],[Date 1]:[Date 8]])),"")))),""))),(Table3[[#This Row],[Bundle]])),"")</f>
        <v/>
      </c>
      <c r="AB1406" s="94" t="str">
        <f t="shared" si="22"/>
        <v/>
      </c>
      <c r="AC1406" s="75"/>
      <c r="AD1406" s="42"/>
      <c r="AE1406" s="43"/>
      <c r="AF1406" s="44"/>
      <c r="AG1406" s="134" t="s">
        <v>21</v>
      </c>
      <c r="AH1406" s="134" t="s">
        <v>21</v>
      </c>
      <c r="AI1406" s="134" t="s">
        <v>21</v>
      </c>
      <c r="AJ1406" s="134" t="s">
        <v>21</v>
      </c>
      <c r="AK1406" s="134" t="s">
        <v>21</v>
      </c>
      <c r="AL1406" s="134" t="s">
        <v>5497</v>
      </c>
      <c r="AM1406" s="134" t="b">
        <f>IF(AND(Table3[[#This Row],[Column68]]=TRUE,COUNTBLANK(Table3[[#This Row],[Date 1]:[Date 8]])=8),TRUE,FALSE)</f>
        <v>0</v>
      </c>
      <c r="AN1406" s="134" t="b">
        <f>COUNTIF(Table3[[#This Row],[512]:[51]],"yes")&gt;0</f>
        <v>0</v>
      </c>
      <c r="AO1406" s="45" t="str">
        <f>IF(Table3[[#This Row],[512]]="yes",Table3[[#This Row],[Column1]],"")</f>
        <v/>
      </c>
      <c r="AP1406" s="45" t="str">
        <f>IF(Table3[[#This Row],[250]]="yes",Table3[[#This Row],[Column1.5]],"")</f>
        <v/>
      </c>
      <c r="AQ1406" s="45" t="str">
        <f>IF(Table3[[#This Row],[288]]="yes",Table3[[#This Row],[Column2]],"")</f>
        <v/>
      </c>
      <c r="AR1406" s="45" t="str">
        <f>IF(Table3[[#This Row],[144]]="yes",Table3[[#This Row],[Column3]],"")</f>
        <v/>
      </c>
      <c r="AS1406" s="45" t="str">
        <f>IF(Table3[[#This Row],[26]]="yes",Table3[[#This Row],[Column4]],"")</f>
        <v/>
      </c>
      <c r="AT1406" s="45" t="str">
        <f>IF(Table3[[#This Row],[51]]="yes",Table3[[#This Row],[Column5]],"")</f>
        <v/>
      </c>
      <c r="AU1406" s="29" t="str">
        <f>IF(COUNTBLANK(Table3[[#This Row],[Date 1]:[Date 8]])=7,IF(Table3[[#This Row],[Column9]]&lt;&gt;"",IF(SUM(L1406:S1406)&lt;&gt;0,Table3[[#This Row],[Column9]],""),""),(SUBSTITUTE(TRIM(SUBSTITUTE(AO1406&amp;","&amp;AP1406&amp;","&amp;AQ1406&amp;","&amp;AR1406&amp;","&amp;AS1406&amp;","&amp;AT1406&amp;",",","," "))," ",", ")))</f>
        <v/>
      </c>
      <c r="AV1406" s="35" t="str">
        <f>IF(COUNTBLANK(L1406:AC1406)&lt;&gt;13,IF(Table3[[#This Row],[Comments]]="Please order in multiples of 20. Minimum order of 100.",IF(COUNTBLANK(Table3[[#This Row],[Date 1]:[Order]])=12,"",1),1),IF(OR(F1406="yes",G1406="yes",H1406="yes",I1406="yes",J1406="yes",K1406="yes"="yes"),1,""))</f>
        <v/>
      </c>
    </row>
    <row r="1407" spans="2:48" ht="36" thickBot="1" x14ac:dyDescent="0.4">
      <c r="B1407" s="164">
        <v>4725</v>
      </c>
      <c r="C1407" s="16" t="s">
        <v>3370</v>
      </c>
      <c r="D1407" s="32" t="s">
        <v>3511</v>
      </c>
      <c r="E1407" s="118"/>
      <c r="F1407" s="119" t="s">
        <v>21</v>
      </c>
      <c r="G1407" s="30" t="s">
        <v>21</v>
      </c>
      <c r="H1407" s="30" t="s">
        <v>21</v>
      </c>
      <c r="I1407" s="30" t="s">
        <v>21</v>
      </c>
      <c r="J1407" s="30" t="s">
        <v>21</v>
      </c>
      <c r="K1407" s="30" t="s">
        <v>128</v>
      </c>
      <c r="L1407" s="22"/>
      <c r="M1407" s="20"/>
      <c r="N1407" s="20"/>
      <c r="O1407" s="20"/>
      <c r="P1407" s="20"/>
      <c r="Q1407" s="20"/>
      <c r="R1407" s="20"/>
      <c r="S1407" s="120"/>
      <c r="T1407" s="181" t="str">
        <f>Table3[[#This Row],[Column12]]</f>
        <v>Auto:</v>
      </c>
      <c r="U1407" s="25"/>
      <c r="V1407" s="51" t="str">
        <f>IF(Table3[[#This Row],[TagOrderMethod]]="Ratio:","plants per 1 tag",IF(Table3[[#This Row],[TagOrderMethod]]="tags included","",IF(Table3[[#This Row],[TagOrderMethod]]="Qty:","tags",IF(Table3[[#This Row],[TagOrderMethod]]="Auto:",IF(U1407&lt;&gt;"","tags","")))))</f>
        <v/>
      </c>
      <c r="W1407" s="17">
        <v>50</v>
      </c>
      <c r="X1407" s="17" t="str">
        <f>IF(ISNUMBER(SEARCH("tag",Table3[[#This Row],[Notes]])), "Yes", "No")</f>
        <v>No</v>
      </c>
      <c r="Y1407" s="17" t="str">
        <f>IF(Table3[[#This Row],[Column11]]="yes","tags included","Auto:")</f>
        <v>Auto:</v>
      </c>
      <c r="Z14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Row],[TagOrderMethod]]="Auto:",IF(U1407&gt;0,U1407,IF(COUNTBLANK(L1407:S1407)=8,"",(IF(Table3[[#This Row],[Column11]]&lt;&gt;"no",Table3[[#This Row],[Size]]*(SUM(Table3[[#This Row],[Date 1]:[Date 8]])),"")))),""))),(Table3[[#This Row],[Bundle]])),"")</f>
        <v/>
      </c>
      <c r="AB1407" s="94" t="str">
        <f t="shared" si="22"/>
        <v/>
      </c>
      <c r="AC1407" s="75"/>
      <c r="AD1407" s="42"/>
      <c r="AE1407" s="43"/>
      <c r="AF1407" s="44"/>
      <c r="AG1407" s="134" t="s">
        <v>21</v>
      </c>
      <c r="AH1407" s="134" t="s">
        <v>21</v>
      </c>
      <c r="AI1407" s="134" t="s">
        <v>21</v>
      </c>
      <c r="AJ1407" s="134" t="s">
        <v>21</v>
      </c>
      <c r="AK1407" s="134" t="s">
        <v>21</v>
      </c>
      <c r="AL1407" s="134" t="s">
        <v>5498</v>
      </c>
      <c r="AM1407" s="134" t="b">
        <f>IF(AND(Table3[[#This Row],[Column68]]=TRUE,COUNTBLANK(Table3[[#This Row],[Date 1]:[Date 8]])=8),TRUE,FALSE)</f>
        <v>0</v>
      </c>
      <c r="AN1407" s="134" t="b">
        <f>COUNTIF(Table3[[#This Row],[512]:[51]],"yes")&gt;0</f>
        <v>0</v>
      </c>
      <c r="AO1407" s="45" t="str">
        <f>IF(Table3[[#This Row],[512]]="yes",Table3[[#This Row],[Column1]],"")</f>
        <v/>
      </c>
      <c r="AP1407" s="45" t="str">
        <f>IF(Table3[[#This Row],[250]]="yes",Table3[[#This Row],[Column1.5]],"")</f>
        <v/>
      </c>
      <c r="AQ1407" s="45" t="str">
        <f>IF(Table3[[#This Row],[288]]="yes",Table3[[#This Row],[Column2]],"")</f>
        <v/>
      </c>
      <c r="AR1407" s="45" t="str">
        <f>IF(Table3[[#This Row],[144]]="yes",Table3[[#This Row],[Column3]],"")</f>
        <v/>
      </c>
      <c r="AS1407" s="45" t="str">
        <f>IF(Table3[[#This Row],[26]]="yes",Table3[[#This Row],[Column4]],"")</f>
        <v/>
      </c>
      <c r="AT1407" s="45" t="str">
        <f>IF(Table3[[#This Row],[51]]="yes",Table3[[#This Row],[Column5]],"")</f>
        <v/>
      </c>
      <c r="AU1407" s="29" t="str">
        <f>IF(COUNTBLANK(Table3[[#This Row],[Date 1]:[Date 8]])=7,IF(Table3[[#This Row],[Column9]]&lt;&gt;"",IF(SUM(L1407:S1407)&lt;&gt;0,Table3[[#This Row],[Column9]],""),""),(SUBSTITUTE(TRIM(SUBSTITUTE(AO1407&amp;","&amp;AP1407&amp;","&amp;AQ1407&amp;","&amp;AR1407&amp;","&amp;AS1407&amp;","&amp;AT1407&amp;",",","," "))," ",", ")))</f>
        <v/>
      </c>
      <c r="AV1407" s="35" t="str">
        <f>IF(COUNTBLANK(L1407:AC1407)&lt;&gt;13,IF(Table3[[#This Row],[Comments]]="Please order in multiples of 20. Minimum order of 100.",IF(COUNTBLANK(Table3[[#This Row],[Date 1]:[Order]])=12,"",1),1),IF(OR(F1407="yes",G1407="yes",H1407="yes",I1407="yes",J1407="yes",K1407="yes"="yes"),1,""))</f>
        <v/>
      </c>
    </row>
    <row r="1408" spans="2:48" ht="36" thickBot="1" x14ac:dyDescent="0.4">
      <c r="B1408" s="164">
        <v>4730</v>
      </c>
      <c r="C1408" s="16" t="s">
        <v>3370</v>
      </c>
      <c r="D1408" s="32" t="s">
        <v>3512</v>
      </c>
      <c r="E1408" s="118"/>
      <c r="F1408" s="119" t="s">
        <v>21</v>
      </c>
      <c r="G1408" s="30" t="s">
        <v>21</v>
      </c>
      <c r="H1408" s="30" t="s">
        <v>21</v>
      </c>
      <c r="I1408" s="30" t="s">
        <v>21</v>
      </c>
      <c r="J1408" s="30" t="s">
        <v>21</v>
      </c>
      <c r="K1408" s="30" t="s">
        <v>128</v>
      </c>
      <c r="L1408" s="22"/>
      <c r="M1408" s="20"/>
      <c r="N1408" s="20"/>
      <c r="O1408" s="20"/>
      <c r="P1408" s="20"/>
      <c r="Q1408" s="20"/>
      <c r="R1408" s="20"/>
      <c r="S1408" s="120"/>
      <c r="T1408" s="181" t="str">
        <f>Table3[[#This Row],[Column12]]</f>
        <v>Auto:</v>
      </c>
      <c r="U1408" s="25"/>
      <c r="V1408" s="51" t="str">
        <f>IF(Table3[[#This Row],[TagOrderMethod]]="Ratio:","plants per 1 tag",IF(Table3[[#This Row],[TagOrderMethod]]="tags included","",IF(Table3[[#This Row],[TagOrderMethod]]="Qty:","tags",IF(Table3[[#This Row],[TagOrderMethod]]="Auto:",IF(U1408&lt;&gt;"","tags","")))))</f>
        <v/>
      </c>
      <c r="W1408" s="17">
        <v>50</v>
      </c>
      <c r="X1408" s="17" t="str">
        <f>IF(ISNUMBER(SEARCH("tag",Table3[[#This Row],[Notes]])), "Yes", "No")</f>
        <v>No</v>
      </c>
      <c r="Y1408" s="17" t="str">
        <f>IF(Table3[[#This Row],[Column11]]="yes","tags included","Auto:")</f>
        <v>Auto:</v>
      </c>
      <c r="Z14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Row],[TagOrderMethod]]="Auto:",IF(U1408&gt;0,U1408,IF(COUNTBLANK(L1408:S1408)=8,"",(IF(Table3[[#This Row],[Column11]]&lt;&gt;"no",Table3[[#This Row],[Size]]*(SUM(Table3[[#This Row],[Date 1]:[Date 8]])),"")))),""))),(Table3[[#This Row],[Bundle]])),"")</f>
        <v/>
      </c>
      <c r="AB1408" s="94" t="str">
        <f t="shared" si="22"/>
        <v/>
      </c>
      <c r="AC1408" s="75"/>
      <c r="AD1408" s="42"/>
      <c r="AE1408" s="43"/>
      <c r="AF1408" s="44"/>
      <c r="AG1408" s="134" t="s">
        <v>21</v>
      </c>
      <c r="AH1408" s="134" t="s">
        <v>21</v>
      </c>
      <c r="AI1408" s="134" t="s">
        <v>21</v>
      </c>
      <c r="AJ1408" s="134" t="s">
        <v>21</v>
      </c>
      <c r="AK1408" s="134" t="s">
        <v>21</v>
      </c>
      <c r="AL1408" s="134" t="s">
        <v>5499</v>
      </c>
      <c r="AM1408" s="134" t="b">
        <f>IF(AND(Table3[[#This Row],[Column68]]=TRUE,COUNTBLANK(Table3[[#This Row],[Date 1]:[Date 8]])=8),TRUE,FALSE)</f>
        <v>0</v>
      </c>
      <c r="AN1408" s="134" t="b">
        <f>COUNTIF(Table3[[#This Row],[512]:[51]],"yes")&gt;0</f>
        <v>0</v>
      </c>
      <c r="AO1408" s="45" t="str">
        <f>IF(Table3[[#This Row],[512]]="yes",Table3[[#This Row],[Column1]],"")</f>
        <v/>
      </c>
      <c r="AP1408" s="45" t="str">
        <f>IF(Table3[[#This Row],[250]]="yes",Table3[[#This Row],[Column1.5]],"")</f>
        <v/>
      </c>
      <c r="AQ1408" s="45" t="str">
        <f>IF(Table3[[#This Row],[288]]="yes",Table3[[#This Row],[Column2]],"")</f>
        <v/>
      </c>
      <c r="AR1408" s="45" t="str">
        <f>IF(Table3[[#This Row],[144]]="yes",Table3[[#This Row],[Column3]],"")</f>
        <v/>
      </c>
      <c r="AS1408" s="45" t="str">
        <f>IF(Table3[[#This Row],[26]]="yes",Table3[[#This Row],[Column4]],"")</f>
        <v/>
      </c>
      <c r="AT1408" s="45" t="str">
        <f>IF(Table3[[#This Row],[51]]="yes",Table3[[#This Row],[Column5]],"")</f>
        <v/>
      </c>
      <c r="AU1408" s="29" t="str">
        <f>IF(COUNTBLANK(Table3[[#This Row],[Date 1]:[Date 8]])=7,IF(Table3[[#This Row],[Column9]]&lt;&gt;"",IF(SUM(L1408:S1408)&lt;&gt;0,Table3[[#This Row],[Column9]],""),""),(SUBSTITUTE(TRIM(SUBSTITUTE(AO1408&amp;","&amp;AP1408&amp;","&amp;AQ1408&amp;","&amp;AR1408&amp;","&amp;AS1408&amp;","&amp;AT1408&amp;",",","," "))," ",", ")))</f>
        <v/>
      </c>
      <c r="AV1408" s="35" t="str">
        <f>IF(COUNTBLANK(L1408:AC1408)&lt;&gt;13,IF(Table3[[#This Row],[Comments]]="Please order in multiples of 20. Minimum order of 100.",IF(COUNTBLANK(Table3[[#This Row],[Date 1]:[Order]])=12,"",1),1),IF(OR(F1408="yes",G1408="yes",H1408="yes",I1408="yes",J1408="yes",K1408="yes"="yes"),1,""))</f>
        <v/>
      </c>
    </row>
    <row r="1409" spans="2:48" ht="36" thickBot="1" x14ac:dyDescent="0.4">
      <c r="B1409" s="164">
        <v>4735</v>
      </c>
      <c r="C1409" s="16" t="s">
        <v>3370</v>
      </c>
      <c r="D1409" s="32" t="s">
        <v>3513</v>
      </c>
      <c r="E1409" s="118"/>
      <c r="F1409" s="119" t="s">
        <v>21</v>
      </c>
      <c r="G1409" s="30" t="s">
        <v>21</v>
      </c>
      <c r="H1409" s="30" t="s">
        <v>21</v>
      </c>
      <c r="I1409" s="30" t="s">
        <v>21</v>
      </c>
      <c r="J1409" s="30" t="s">
        <v>21</v>
      </c>
      <c r="K1409" s="30" t="s">
        <v>128</v>
      </c>
      <c r="L1409" s="22"/>
      <c r="M1409" s="20"/>
      <c r="N1409" s="20"/>
      <c r="O1409" s="20"/>
      <c r="P1409" s="20"/>
      <c r="Q1409" s="20"/>
      <c r="R1409" s="20"/>
      <c r="S1409" s="120"/>
      <c r="T1409" s="181" t="str">
        <f>Table3[[#This Row],[Column12]]</f>
        <v>Auto:</v>
      </c>
      <c r="U1409" s="25"/>
      <c r="V1409" s="51" t="str">
        <f>IF(Table3[[#This Row],[TagOrderMethod]]="Ratio:","plants per 1 tag",IF(Table3[[#This Row],[TagOrderMethod]]="tags included","",IF(Table3[[#This Row],[TagOrderMethod]]="Qty:","tags",IF(Table3[[#This Row],[TagOrderMethod]]="Auto:",IF(U1409&lt;&gt;"","tags","")))))</f>
        <v/>
      </c>
      <c r="W1409" s="17">
        <v>50</v>
      </c>
      <c r="X1409" s="17" t="str">
        <f>IF(ISNUMBER(SEARCH("tag",Table3[[#This Row],[Notes]])), "Yes", "No")</f>
        <v>No</v>
      </c>
      <c r="Y1409" s="17" t="str">
        <f>IF(Table3[[#This Row],[Column11]]="yes","tags included","Auto:")</f>
        <v>Auto:</v>
      </c>
      <c r="Z14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Row],[TagOrderMethod]]="Auto:",IF(U1409&gt;0,U1409,IF(COUNTBLANK(L1409:S1409)=8,"",(IF(Table3[[#This Row],[Column11]]&lt;&gt;"no",Table3[[#This Row],[Size]]*(SUM(Table3[[#This Row],[Date 1]:[Date 8]])),"")))),""))),(Table3[[#This Row],[Bundle]])),"")</f>
        <v/>
      </c>
      <c r="AB1409" s="94" t="str">
        <f t="shared" si="22"/>
        <v/>
      </c>
      <c r="AC1409" s="75"/>
      <c r="AD1409" s="42"/>
      <c r="AE1409" s="43"/>
      <c r="AF1409" s="44"/>
      <c r="AG1409" s="134" t="s">
        <v>21</v>
      </c>
      <c r="AH1409" s="134" t="s">
        <v>21</v>
      </c>
      <c r="AI1409" s="134" t="s">
        <v>21</v>
      </c>
      <c r="AJ1409" s="134" t="s">
        <v>21</v>
      </c>
      <c r="AK1409" s="134" t="s">
        <v>21</v>
      </c>
      <c r="AL1409" s="134" t="s">
        <v>5500</v>
      </c>
      <c r="AM1409" s="134" t="b">
        <f>IF(AND(Table3[[#This Row],[Column68]]=TRUE,COUNTBLANK(Table3[[#This Row],[Date 1]:[Date 8]])=8),TRUE,FALSE)</f>
        <v>0</v>
      </c>
      <c r="AN1409" s="134" t="b">
        <f>COUNTIF(Table3[[#This Row],[512]:[51]],"yes")&gt;0</f>
        <v>0</v>
      </c>
      <c r="AO1409" s="45" t="str">
        <f>IF(Table3[[#This Row],[512]]="yes",Table3[[#This Row],[Column1]],"")</f>
        <v/>
      </c>
      <c r="AP1409" s="45" t="str">
        <f>IF(Table3[[#This Row],[250]]="yes",Table3[[#This Row],[Column1.5]],"")</f>
        <v/>
      </c>
      <c r="AQ1409" s="45" t="str">
        <f>IF(Table3[[#This Row],[288]]="yes",Table3[[#This Row],[Column2]],"")</f>
        <v/>
      </c>
      <c r="AR1409" s="45" t="str">
        <f>IF(Table3[[#This Row],[144]]="yes",Table3[[#This Row],[Column3]],"")</f>
        <v/>
      </c>
      <c r="AS1409" s="45" t="str">
        <f>IF(Table3[[#This Row],[26]]="yes",Table3[[#This Row],[Column4]],"")</f>
        <v/>
      </c>
      <c r="AT1409" s="45" t="str">
        <f>IF(Table3[[#This Row],[51]]="yes",Table3[[#This Row],[Column5]],"")</f>
        <v/>
      </c>
      <c r="AU1409" s="29" t="str">
        <f>IF(COUNTBLANK(Table3[[#This Row],[Date 1]:[Date 8]])=7,IF(Table3[[#This Row],[Column9]]&lt;&gt;"",IF(SUM(L1409:S1409)&lt;&gt;0,Table3[[#This Row],[Column9]],""),""),(SUBSTITUTE(TRIM(SUBSTITUTE(AO1409&amp;","&amp;AP1409&amp;","&amp;AQ1409&amp;","&amp;AR1409&amp;","&amp;AS1409&amp;","&amp;AT1409&amp;",",","," "))," ",", ")))</f>
        <v/>
      </c>
      <c r="AV1409" s="35" t="str">
        <f>IF(COUNTBLANK(L1409:AC1409)&lt;&gt;13,IF(Table3[[#This Row],[Comments]]="Please order in multiples of 20. Minimum order of 100.",IF(COUNTBLANK(Table3[[#This Row],[Date 1]:[Order]])=12,"",1),1),IF(OR(F1409="yes",G1409="yes",H1409="yes",I1409="yes",J1409="yes",K1409="yes"="yes"),1,""))</f>
        <v/>
      </c>
    </row>
    <row r="1410" spans="2:48" ht="36" thickBot="1" x14ac:dyDescent="0.4">
      <c r="B1410" s="164">
        <v>4740</v>
      </c>
      <c r="C1410" s="16" t="s">
        <v>3370</v>
      </c>
      <c r="D1410" s="32" t="s">
        <v>3514</v>
      </c>
      <c r="E1410" s="118"/>
      <c r="F1410" s="119" t="s">
        <v>21</v>
      </c>
      <c r="G1410" s="30" t="s">
        <v>21</v>
      </c>
      <c r="H1410" s="30" t="s">
        <v>21</v>
      </c>
      <c r="I1410" s="30" t="s">
        <v>21</v>
      </c>
      <c r="J1410" s="30" t="s">
        <v>21</v>
      </c>
      <c r="K1410" s="30" t="s">
        <v>128</v>
      </c>
      <c r="L1410" s="22"/>
      <c r="M1410" s="20"/>
      <c r="N1410" s="20"/>
      <c r="O1410" s="20"/>
      <c r="P1410" s="20"/>
      <c r="Q1410" s="20"/>
      <c r="R1410" s="20"/>
      <c r="S1410" s="120"/>
      <c r="T1410" s="181" t="str">
        <f>Table3[[#This Row],[Column12]]</f>
        <v>Auto:</v>
      </c>
      <c r="U1410" s="25"/>
      <c r="V1410" s="51" t="str">
        <f>IF(Table3[[#This Row],[TagOrderMethod]]="Ratio:","plants per 1 tag",IF(Table3[[#This Row],[TagOrderMethod]]="tags included","",IF(Table3[[#This Row],[TagOrderMethod]]="Qty:","tags",IF(Table3[[#This Row],[TagOrderMethod]]="Auto:",IF(U1410&lt;&gt;"","tags","")))))</f>
        <v/>
      </c>
      <c r="W1410" s="17">
        <v>50</v>
      </c>
      <c r="X1410" s="17" t="str">
        <f>IF(ISNUMBER(SEARCH("tag",Table3[[#This Row],[Notes]])), "Yes", "No")</f>
        <v>No</v>
      </c>
      <c r="Y1410" s="17" t="str">
        <f>IF(Table3[[#This Row],[Column11]]="yes","tags included","Auto:")</f>
        <v>Auto:</v>
      </c>
      <c r="Z14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Row],[TagOrderMethod]]="Auto:",IF(U1410&gt;0,U1410,IF(COUNTBLANK(L1410:S1410)=8,"",(IF(Table3[[#This Row],[Column11]]&lt;&gt;"no",Table3[[#This Row],[Size]]*(SUM(Table3[[#This Row],[Date 1]:[Date 8]])),"")))),""))),(Table3[[#This Row],[Bundle]])),"")</f>
        <v/>
      </c>
      <c r="AB1410" s="94" t="str">
        <f t="shared" si="22"/>
        <v/>
      </c>
      <c r="AC1410" s="75"/>
      <c r="AD1410" s="42"/>
      <c r="AE1410" s="43"/>
      <c r="AF1410" s="44"/>
      <c r="AG1410" s="134" t="s">
        <v>21</v>
      </c>
      <c r="AH1410" s="134" t="s">
        <v>21</v>
      </c>
      <c r="AI1410" s="134" t="s">
        <v>21</v>
      </c>
      <c r="AJ1410" s="134" t="s">
        <v>21</v>
      </c>
      <c r="AK1410" s="134" t="s">
        <v>21</v>
      </c>
      <c r="AL1410" s="134" t="s">
        <v>5501</v>
      </c>
      <c r="AM1410" s="134" t="b">
        <f>IF(AND(Table3[[#This Row],[Column68]]=TRUE,COUNTBLANK(Table3[[#This Row],[Date 1]:[Date 8]])=8),TRUE,FALSE)</f>
        <v>0</v>
      </c>
      <c r="AN1410" s="134" t="b">
        <f>COUNTIF(Table3[[#This Row],[512]:[51]],"yes")&gt;0</f>
        <v>0</v>
      </c>
      <c r="AO1410" s="45" t="str">
        <f>IF(Table3[[#This Row],[512]]="yes",Table3[[#This Row],[Column1]],"")</f>
        <v/>
      </c>
      <c r="AP1410" s="45" t="str">
        <f>IF(Table3[[#This Row],[250]]="yes",Table3[[#This Row],[Column1.5]],"")</f>
        <v/>
      </c>
      <c r="AQ1410" s="45" t="str">
        <f>IF(Table3[[#This Row],[288]]="yes",Table3[[#This Row],[Column2]],"")</f>
        <v/>
      </c>
      <c r="AR1410" s="45" t="str">
        <f>IF(Table3[[#This Row],[144]]="yes",Table3[[#This Row],[Column3]],"")</f>
        <v/>
      </c>
      <c r="AS1410" s="45" t="str">
        <f>IF(Table3[[#This Row],[26]]="yes",Table3[[#This Row],[Column4]],"")</f>
        <v/>
      </c>
      <c r="AT1410" s="45" t="str">
        <f>IF(Table3[[#This Row],[51]]="yes",Table3[[#This Row],[Column5]],"")</f>
        <v/>
      </c>
      <c r="AU1410" s="29" t="str">
        <f>IF(COUNTBLANK(Table3[[#This Row],[Date 1]:[Date 8]])=7,IF(Table3[[#This Row],[Column9]]&lt;&gt;"",IF(SUM(L1410:S1410)&lt;&gt;0,Table3[[#This Row],[Column9]],""),""),(SUBSTITUTE(TRIM(SUBSTITUTE(AO1410&amp;","&amp;AP1410&amp;","&amp;AQ1410&amp;","&amp;AR1410&amp;","&amp;AS1410&amp;","&amp;AT1410&amp;",",","," "))," ",", ")))</f>
        <v/>
      </c>
      <c r="AV1410" s="35" t="str">
        <f>IF(COUNTBLANK(L1410:AC1410)&lt;&gt;13,IF(Table3[[#This Row],[Comments]]="Please order in multiples of 20. Minimum order of 100.",IF(COUNTBLANK(Table3[[#This Row],[Date 1]:[Order]])=12,"",1),1),IF(OR(F1410="yes",G1410="yes",H1410="yes",I1410="yes",J1410="yes",K1410="yes"="yes"),1,""))</f>
        <v/>
      </c>
    </row>
    <row r="1411" spans="2:48" ht="36" thickBot="1" x14ac:dyDescent="0.4">
      <c r="B1411" s="164">
        <v>4745</v>
      </c>
      <c r="C1411" s="16" t="s">
        <v>3370</v>
      </c>
      <c r="D1411" s="32" t="s">
        <v>3515</v>
      </c>
      <c r="E1411" s="118"/>
      <c r="F1411" s="119" t="s">
        <v>21</v>
      </c>
      <c r="G1411" s="30" t="s">
        <v>21</v>
      </c>
      <c r="H1411" s="30" t="s">
        <v>21</v>
      </c>
      <c r="I1411" s="30" t="s">
        <v>21</v>
      </c>
      <c r="J1411" s="30" t="s">
        <v>21</v>
      </c>
      <c r="K1411" s="30" t="s">
        <v>128</v>
      </c>
      <c r="L1411" s="22"/>
      <c r="M1411" s="20"/>
      <c r="N1411" s="20"/>
      <c r="O1411" s="20"/>
      <c r="P1411" s="20"/>
      <c r="Q1411" s="20"/>
      <c r="R1411" s="20"/>
      <c r="S1411" s="120"/>
      <c r="T1411" s="181" t="str">
        <f>Table3[[#This Row],[Column12]]</f>
        <v>Auto:</v>
      </c>
      <c r="U1411" s="25"/>
      <c r="V1411" s="51" t="str">
        <f>IF(Table3[[#This Row],[TagOrderMethod]]="Ratio:","plants per 1 tag",IF(Table3[[#This Row],[TagOrderMethod]]="tags included","",IF(Table3[[#This Row],[TagOrderMethod]]="Qty:","tags",IF(Table3[[#This Row],[TagOrderMethod]]="Auto:",IF(U1411&lt;&gt;"","tags","")))))</f>
        <v/>
      </c>
      <c r="W1411" s="17">
        <v>50</v>
      </c>
      <c r="X1411" s="17" t="str">
        <f>IF(ISNUMBER(SEARCH("tag",Table3[[#This Row],[Notes]])), "Yes", "No")</f>
        <v>No</v>
      </c>
      <c r="Y1411" s="17" t="str">
        <f>IF(Table3[[#This Row],[Column11]]="yes","tags included","Auto:")</f>
        <v>Auto:</v>
      </c>
      <c r="Z14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Row],[TagOrderMethod]]="Auto:",IF(U1411&gt;0,U1411,IF(COUNTBLANK(L1411:S1411)=8,"",(IF(Table3[[#This Row],[Column11]]&lt;&gt;"no",Table3[[#This Row],[Size]]*(SUM(Table3[[#This Row],[Date 1]:[Date 8]])),"")))),""))),(Table3[[#This Row],[Bundle]])),"")</f>
        <v/>
      </c>
      <c r="AB1411" s="94" t="str">
        <f t="shared" ref="AB1411:AB1474" si="23">IF(SUM(L1411:S1411)&gt;0,SUM(L1411:S1411) &amp;" units","")</f>
        <v/>
      </c>
      <c r="AC1411" s="75"/>
      <c r="AD1411" s="42"/>
      <c r="AE1411" s="43"/>
      <c r="AF1411" s="44"/>
      <c r="AG1411" s="134" t="s">
        <v>21</v>
      </c>
      <c r="AH1411" s="134" t="s">
        <v>21</v>
      </c>
      <c r="AI1411" s="134" t="s">
        <v>21</v>
      </c>
      <c r="AJ1411" s="134" t="s">
        <v>21</v>
      </c>
      <c r="AK1411" s="134" t="s">
        <v>21</v>
      </c>
      <c r="AL1411" s="134" t="s">
        <v>5502</v>
      </c>
      <c r="AM1411" s="134" t="b">
        <f>IF(AND(Table3[[#This Row],[Column68]]=TRUE,COUNTBLANK(Table3[[#This Row],[Date 1]:[Date 8]])=8),TRUE,FALSE)</f>
        <v>0</v>
      </c>
      <c r="AN1411" s="134" t="b">
        <f>COUNTIF(Table3[[#This Row],[512]:[51]],"yes")&gt;0</f>
        <v>0</v>
      </c>
      <c r="AO1411" s="45" t="str">
        <f>IF(Table3[[#This Row],[512]]="yes",Table3[[#This Row],[Column1]],"")</f>
        <v/>
      </c>
      <c r="AP1411" s="45" t="str">
        <f>IF(Table3[[#This Row],[250]]="yes",Table3[[#This Row],[Column1.5]],"")</f>
        <v/>
      </c>
      <c r="AQ1411" s="45" t="str">
        <f>IF(Table3[[#This Row],[288]]="yes",Table3[[#This Row],[Column2]],"")</f>
        <v/>
      </c>
      <c r="AR1411" s="45" t="str">
        <f>IF(Table3[[#This Row],[144]]="yes",Table3[[#This Row],[Column3]],"")</f>
        <v/>
      </c>
      <c r="AS1411" s="45" t="str">
        <f>IF(Table3[[#This Row],[26]]="yes",Table3[[#This Row],[Column4]],"")</f>
        <v/>
      </c>
      <c r="AT1411" s="45" t="str">
        <f>IF(Table3[[#This Row],[51]]="yes",Table3[[#This Row],[Column5]],"")</f>
        <v/>
      </c>
      <c r="AU1411" s="29" t="str">
        <f>IF(COUNTBLANK(Table3[[#This Row],[Date 1]:[Date 8]])=7,IF(Table3[[#This Row],[Column9]]&lt;&gt;"",IF(SUM(L1411:S1411)&lt;&gt;0,Table3[[#This Row],[Column9]],""),""),(SUBSTITUTE(TRIM(SUBSTITUTE(AO1411&amp;","&amp;AP1411&amp;","&amp;AQ1411&amp;","&amp;AR1411&amp;","&amp;AS1411&amp;","&amp;AT1411&amp;",",","," "))," ",", ")))</f>
        <v/>
      </c>
      <c r="AV1411" s="35" t="str">
        <f>IF(COUNTBLANK(L1411:AC1411)&lt;&gt;13,IF(Table3[[#This Row],[Comments]]="Please order in multiples of 20. Minimum order of 100.",IF(COUNTBLANK(Table3[[#This Row],[Date 1]:[Order]])=12,"",1),1),IF(OR(F1411="yes",G1411="yes",H1411="yes",I1411="yes",J1411="yes",K1411="yes"="yes"),1,""))</f>
        <v/>
      </c>
    </row>
    <row r="1412" spans="2:48" ht="36" thickBot="1" x14ac:dyDescent="0.4">
      <c r="B1412" s="164">
        <v>4750</v>
      </c>
      <c r="C1412" s="16" t="s">
        <v>3370</v>
      </c>
      <c r="D1412" s="32" t="s">
        <v>3516</v>
      </c>
      <c r="E1412" s="118"/>
      <c r="F1412" s="119" t="s">
        <v>21</v>
      </c>
      <c r="G1412" s="30" t="s">
        <v>21</v>
      </c>
      <c r="H1412" s="30" t="s">
        <v>21</v>
      </c>
      <c r="I1412" s="30" t="s">
        <v>21</v>
      </c>
      <c r="J1412" s="30" t="s">
        <v>21</v>
      </c>
      <c r="K1412" s="30" t="s">
        <v>128</v>
      </c>
      <c r="L1412" s="22"/>
      <c r="M1412" s="20"/>
      <c r="N1412" s="20"/>
      <c r="O1412" s="20"/>
      <c r="P1412" s="20"/>
      <c r="Q1412" s="20"/>
      <c r="R1412" s="20"/>
      <c r="S1412" s="120"/>
      <c r="T1412" s="181" t="str">
        <f>Table3[[#This Row],[Column12]]</f>
        <v>Auto:</v>
      </c>
      <c r="U1412" s="25"/>
      <c r="V1412" s="51" t="str">
        <f>IF(Table3[[#This Row],[TagOrderMethod]]="Ratio:","plants per 1 tag",IF(Table3[[#This Row],[TagOrderMethod]]="tags included","",IF(Table3[[#This Row],[TagOrderMethod]]="Qty:","tags",IF(Table3[[#This Row],[TagOrderMethod]]="Auto:",IF(U1412&lt;&gt;"","tags","")))))</f>
        <v/>
      </c>
      <c r="W1412" s="17">
        <v>50</v>
      </c>
      <c r="X1412" s="17" t="str">
        <f>IF(ISNUMBER(SEARCH("tag",Table3[[#This Row],[Notes]])), "Yes", "No")</f>
        <v>No</v>
      </c>
      <c r="Y1412" s="17" t="str">
        <f>IF(Table3[[#This Row],[Column11]]="yes","tags included","Auto:")</f>
        <v>Auto:</v>
      </c>
      <c r="Z14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Row],[TagOrderMethod]]="Auto:",IF(U1412&gt;0,U1412,IF(COUNTBLANK(L1412:S1412)=8,"",(IF(Table3[[#This Row],[Column11]]&lt;&gt;"no",Table3[[#This Row],[Size]]*(SUM(Table3[[#This Row],[Date 1]:[Date 8]])),"")))),""))),(Table3[[#This Row],[Bundle]])),"")</f>
        <v/>
      </c>
      <c r="AB1412" s="94" t="str">
        <f t="shared" si="23"/>
        <v/>
      </c>
      <c r="AC1412" s="75"/>
      <c r="AD1412" s="42"/>
      <c r="AE1412" s="43"/>
      <c r="AF1412" s="44"/>
      <c r="AG1412" s="134" t="s">
        <v>21</v>
      </c>
      <c r="AH1412" s="134" t="s">
        <v>21</v>
      </c>
      <c r="AI1412" s="134" t="s">
        <v>21</v>
      </c>
      <c r="AJ1412" s="134" t="s">
        <v>21</v>
      </c>
      <c r="AK1412" s="134" t="s">
        <v>21</v>
      </c>
      <c r="AL1412" s="134" t="s">
        <v>5503</v>
      </c>
      <c r="AM1412" s="134" t="b">
        <f>IF(AND(Table3[[#This Row],[Column68]]=TRUE,COUNTBLANK(Table3[[#This Row],[Date 1]:[Date 8]])=8),TRUE,FALSE)</f>
        <v>0</v>
      </c>
      <c r="AN1412" s="134" t="b">
        <f>COUNTIF(Table3[[#This Row],[512]:[51]],"yes")&gt;0</f>
        <v>0</v>
      </c>
      <c r="AO1412" s="45" t="str">
        <f>IF(Table3[[#This Row],[512]]="yes",Table3[[#This Row],[Column1]],"")</f>
        <v/>
      </c>
      <c r="AP1412" s="45" t="str">
        <f>IF(Table3[[#This Row],[250]]="yes",Table3[[#This Row],[Column1.5]],"")</f>
        <v/>
      </c>
      <c r="AQ1412" s="45" t="str">
        <f>IF(Table3[[#This Row],[288]]="yes",Table3[[#This Row],[Column2]],"")</f>
        <v/>
      </c>
      <c r="AR1412" s="45" t="str">
        <f>IF(Table3[[#This Row],[144]]="yes",Table3[[#This Row],[Column3]],"")</f>
        <v/>
      </c>
      <c r="AS1412" s="45" t="str">
        <f>IF(Table3[[#This Row],[26]]="yes",Table3[[#This Row],[Column4]],"")</f>
        <v/>
      </c>
      <c r="AT1412" s="45" t="str">
        <f>IF(Table3[[#This Row],[51]]="yes",Table3[[#This Row],[Column5]],"")</f>
        <v/>
      </c>
      <c r="AU1412" s="29" t="str">
        <f>IF(COUNTBLANK(Table3[[#This Row],[Date 1]:[Date 8]])=7,IF(Table3[[#This Row],[Column9]]&lt;&gt;"",IF(SUM(L1412:S1412)&lt;&gt;0,Table3[[#This Row],[Column9]],""),""),(SUBSTITUTE(TRIM(SUBSTITUTE(AO1412&amp;","&amp;AP1412&amp;","&amp;AQ1412&amp;","&amp;AR1412&amp;","&amp;AS1412&amp;","&amp;AT1412&amp;",",","," "))," ",", ")))</f>
        <v/>
      </c>
      <c r="AV1412" s="35" t="str">
        <f>IF(COUNTBLANK(L1412:AC1412)&lt;&gt;13,IF(Table3[[#This Row],[Comments]]="Please order in multiples of 20. Minimum order of 100.",IF(COUNTBLANK(Table3[[#This Row],[Date 1]:[Order]])=12,"",1),1),IF(OR(F1412="yes",G1412="yes",H1412="yes",I1412="yes",J1412="yes",K1412="yes"="yes"),1,""))</f>
        <v/>
      </c>
    </row>
    <row r="1413" spans="2:48" ht="36" thickBot="1" x14ac:dyDescent="0.4">
      <c r="B1413" s="164">
        <v>4755</v>
      </c>
      <c r="C1413" s="16" t="s">
        <v>3370</v>
      </c>
      <c r="D1413" s="32" t="s">
        <v>3517</v>
      </c>
      <c r="E1413" s="118"/>
      <c r="F1413" s="119" t="s">
        <v>21</v>
      </c>
      <c r="G1413" s="30" t="s">
        <v>21</v>
      </c>
      <c r="H1413" s="30" t="s">
        <v>21</v>
      </c>
      <c r="I1413" s="30" t="s">
        <v>21</v>
      </c>
      <c r="J1413" s="30" t="s">
        <v>21</v>
      </c>
      <c r="K1413" s="30" t="s">
        <v>128</v>
      </c>
      <c r="L1413" s="22"/>
      <c r="M1413" s="20"/>
      <c r="N1413" s="20"/>
      <c r="O1413" s="20"/>
      <c r="P1413" s="20"/>
      <c r="Q1413" s="20"/>
      <c r="R1413" s="20"/>
      <c r="S1413" s="120"/>
      <c r="T1413" s="181" t="str">
        <f>Table3[[#This Row],[Column12]]</f>
        <v>Auto:</v>
      </c>
      <c r="U1413" s="25"/>
      <c r="V1413" s="51" t="str">
        <f>IF(Table3[[#This Row],[TagOrderMethod]]="Ratio:","plants per 1 tag",IF(Table3[[#This Row],[TagOrderMethod]]="tags included","",IF(Table3[[#This Row],[TagOrderMethod]]="Qty:","tags",IF(Table3[[#This Row],[TagOrderMethod]]="Auto:",IF(U1413&lt;&gt;"","tags","")))))</f>
        <v/>
      </c>
      <c r="W1413" s="17">
        <v>50</v>
      </c>
      <c r="X1413" s="17" t="str">
        <f>IF(ISNUMBER(SEARCH("tag",Table3[[#This Row],[Notes]])), "Yes", "No")</f>
        <v>No</v>
      </c>
      <c r="Y1413" s="17" t="str">
        <f>IF(Table3[[#This Row],[Column11]]="yes","tags included","Auto:")</f>
        <v>Auto:</v>
      </c>
      <c r="Z14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Row],[TagOrderMethod]]="Auto:",IF(U1413&gt;0,U1413,IF(COUNTBLANK(L1413:S1413)=8,"",(IF(Table3[[#This Row],[Column11]]&lt;&gt;"no",Table3[[#This Row],[Size]]*(SUM(Table3[[#This Row],[Date 1]:[Date 8]])),"")))),""))),(Table3[[#This Row],[Bundle]])),"")</f>
        <v/>
      </c>
      <c r="AB1413" s="94" t="str">
        <f t="shared" si="23"/>
        <v/>
      </c>
      <c r="AC1413" s="75"/>
      <c r="AD1413" s="42"/>
      <c r="AE1413" s="43"/>
      <c r="AF1413" s="44"/>
      <c r="AG1413" s="134" t="s">
        <v>21</v>
      </c>
      <c r="AH1413" s="134" t="s">
        <v>21</v>
      </c>
      <c r="AI1413" s="134" t="s">
        <v>21</v>
      </c>
      <c r="AJ1413" s="134" t="s">
        <v>21</v>
      </c>
      <c r="AK1413" s="134" t="s">
        <v>21</v>
      </c>
      <c r="AL1413" s="134" t="s">
        <v>5504</v>
      </c>
      <c r="AM1413" s="134" t="b">
        <f>IF(AND(Table3[[#This Row],[Column68]]=TRUE,COUNTBLANK(Table3[[#This Row],[Date 1]:[Date 8]])=8),TRUE,FALSE)</f>
        <v>0</v>
      </c>
      <c r="AN1413" s="134" t="b">
        <f>COUNTIF(Table3[[#This Row],[512]:[51]],"yes")&gt;0</f>
        <v>0</v>
      </c>
      <c r="AO1413" s="45" t="str">
        <f>IF(Table3[[#This Row],[512]]="yes",Table3[[#This Row],[Column1]],"")</f>
        <v/>
      </c>
      <c r="AP1413" s="45" t="str">
        <f>IF(Table3[[#This Row],[250]]="yes",Table3[[#This Row],[Column1.5]],"")</f>
        <v/>
      </c>
      <c r="AQ1413" s="45" t="str">
        <f>IF(Table3[[#This Row],[288]]="yes",Table3[[#This Row],[Column2]],"")</f>
        <v/>
      </c>
      <c r="AR1413" s="45" t="str">
        <f>IF(Table3[[#This Row],[144]]="yes",Table3[[#This Row],[Column3]],"")</f>
        <v/>
      </c>
      <c r="AS1413" s="45" t="str">
        <f>IF(Table3[[#This Row],[26]]="yes",Table3[[#This Row],[Column4]],"")</f>
        <v/>
      </c>
      <c r="AT1413" s="45" t="str">
        <f>IF(Table3[[#This Row],[51]]="yes",Table3[[#This Row],[Column5]],"")</f>
        <v/>
      </c>
      <c r="AU1413" s="29" t="str">
        <f>IF(COUNTBLANK(Table3[[#This Row],[Date 1]:[Date 8]])=7,IF(Table3[[#This Row],[Column9]]&lt;&gt;"",IF(SUM(L1413:S1413)&lt;&gt;0,Table3[[#This Row],[Column9]],""),""),(SUBSTITUTE(TRIM(SUBSTITUTE(AO1413&amp;","&amp;AP1413&amp;","&amp;AQ1413&amp;","&amp;AR1413&amp;","&amp;AS1413&amp;","&amp;AT1413&amp;",",","," "))," ",", ")))</f>
        <v/>
      </c>
      <c r="AV1413" s="35" t="str">
        <f>IF(COUNTBLANK(L1413:AC1413)&lt;&gt;13,IF(Table3[[#This Row],[Comments]]="Please order in multiples of 20. Minimum order of 100.",IF(COUNTBLANK(Table3[[#This Row],[Date 1]:[Order]])=12,"",1),1),IF(OR(F1413="yes",G1413="yes",H1413="yes",I1413="yes",J1413="yes",K1413="yes"="yes"),1,""))</f>
        <v/>
      </c>
    </row>
    <row r="1414" spans="2:48" ht="36" thickBot="1" x14ac:dyDescent="0.4">
      <c r="B1414" s="164">
        <v>4770</v>
      </c>
      <c r="C1414" s="16" t="s">
        <v>3370</v>
      </c>
      <c r="D1414" s="32" t="s">
        <v>1423</v>
      </c>
      <c r="E1414" s="118"/>
      <c r="F1414" s="119" t="s">
        <v>21</v>
      </c>
      <c r="G1414" s="30" t="s">
        <v>21</v>
      </c>
      <c r="H1414" s="30" t="s">
        <v>21</v>
      </c>
      <c r="I1414" s="30" t="s">
        <v>21</v>
      </c>
      <c r="J1414" s="30" t="s">
        <v>128</v>
      </c>
      <c r="K1414" s="30" t="s">
        <v>21</v>
      </c>
      <c r="L1414" s="22"/>
      <c r="M1414" s="20"/>
      <c r="N1414" s="20"/>
      <c r="O1414" s="20"/>
      <c r="P1414" s="20"/>
      <c r="Q1414" s="20"/>
      <c r="R1414" s="20"/>
      <c r="S1414" s="120"/>
      <c r="T1414" s="181" t="str">
        <f>Table3[[#This Row],[Column12]]</f>
        <v>Auto:</v>
      </c>
      <c r="U1414" s="25"/>
      <c r="V1414" s="51" t="str">
        <f>IF(Table3[[#This Row],[TagOrderMethod]]="Ratio:","plants per 1 tag",IF(Table3[[#This Row],[TagOrderMethod]]="tags included","",IF(Table3[[#This Row],[TagOrderMethod]]="Qty:","tags",IF(Table3[[#This Row],[TagOrderMethod]]="Auto:",IF(U1414&lt;&gt;"","tags","")))))</f>
        <v/>
      </c>
      <c r="W1414" s="17">
        <v>50</v>
      </c>
      <c r="X1414" s="17" t="str">
        <f>IF(ISNUMBER(SEARCH("tag",Table3[[#This Row],[Notes]])), "Yes", "No")</f>
        <v>No</v>
      </c>
      <c r="Y1414" s="17" t="str">
        <f>IF(Table3[[#This Row],[Column11]]="yes","tags included","Auto:")</f>
        <v>Auto:</v>
      </c>
      <c r="Z14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Row],[TagOrderMethod]]="Auto:",IF(U1414&gt;0,U1414,IF(COUNTBLANK(L1414:S1414)=8,"",(IF(Table3[[#This Row],[Column11]]&lt;&gt;"no",Table3[[#This Row],[Size]]*(SUM(Table3[[#This Row],[Date 1]:[Date 8]])),"")))),""))),(Table3[[#This Row],[Bundle]])),"")</f>
        <v/>
      </c>
      <c r="AB1414" s="94" t="str">
        <f t="shared" si="23"/>
        <v/>
      </c>
      <c r="AC1414" s="75"/>
      <c r="AD1414" s="42"/>
      <c r="AE1414" s="43"/>
      <c r="AF1414" s="44"/>
      <c r="AG1414" s="134" t="s">
        <v>21</v>
      </c>
      <c r="AH1414" s="134" t="s">
        <v>21</v>
      </c>
      <c r="AI1414" s="134" t="s">
        <v>21</v>
      </c>
      <c r="AJ1414" s="134" t="s">
        <v>21</v>
      </c>
      <c r="AK1414" s="134" t="s">
        <v>5339</v>
      </c>
      <c r="AL1414" s="134" t="s">
        <v>21</v>
      </c>
      <c r="AM1414" s="134" t="b">
        <f>IF(AND(Table3[[#This Row],[Column68]]=TRUE,COUNTBLANK(Table3[[#This Row],[Date 1]:[Date 8]])=8),TRUE,FALSE)</f>
        <v>0</v>
      </c>
      <c r="AN1414" s="134" t="b">
        <f>COUNTIF(Table3[[#This Row],[512]:[51]],"yes")&gt;0</f>
        <v>0</v>
      </c>
      <c r="AO1414" s="45" t="str">
        <f>IF(Table3[[#This Row],[512]]="yes",Table3[[#This Row],[Column1]],"")</f>
        <v/>
      </c>
      <c r="AP1414" s="45" t="str">
        <f>IF(Table3[[#This Row],[250]]="yes",Table3[[#This Row],[Column1.5]],"")</f>
        <v/>
      </c>
      <c r="AQ1414" s="45" t="str">
        <f>IF(Table3[[#This Row],[288]]="yes",Table3[[#This Row],[Column2]],"")</f>
        <v/>
      </c>
      <c r="AR1414" s="45" t="str">
        <f>IF(Table3[[#This Row],[144]]="yes",Table3[[#This Row],[Column3]],"")</f>
        <v/>
      </c>
      <c r="AS1414" s="45" t="str">
        <f>IF(Table3[[#This Row],[26]]="yes",Table3[[#This Row],[Column4]],"")</f>
        <v/>
      </c>
      <c r="AT1414" s="45" t="str">
        <f>IF(Table3[[#This Row],[51]]="yes",Table3[[#This Row],[Column5]],"")</f>
        <v/>
      </c>
      <c r="AU1414" s="29" t="str">
        <f>IF(COUNTBLANK(Table3[[#This Row],[Date 1]:[Date 8]])=7,IF(Table3[[#This Row],[Column9]]&lt;&gt;"",IF(SUM(L1414:S1414)&lt;&gt;0,Table3[[#This Row],[Column9]],""),""),(SUBSTITUTE(TRIM(SUBSTITUTE(AO1414&amp;","&amp;AP1414&amp;","&amp;AQ1414&amp;","&amp;AR1414&amp;","&amp;AS1414&amp;","&amp;AT1414&amp;",",","," "))," ",", ")))</f>
        <v/>
      </c>
      <c r="AV1414" s="35" t="str">
        <f>IF(COUNTBLANK(L1414:AC1414)&lt;&gt;13,IF(Table3[[#This Row],[Comments]]="Please order in multiples of 20. Minimum order of 100.",IF(COUNTBLANK(Table3[[#This Row],[Date 1]:[Order]])=12,"",1),1),IF(OR(F1414="yes",G1414="yes",H1414="yes",I1414="yes",J1414="yes",K1414="yes"="yes"),1,""))</f>
        <v/>
      </c>
    </row>
    <row r="1415" spans="2:48" ht="36" thickBot="1" x14ac:dyDescent="0.4">
      <c r="B1415" s="164">
        <v>4775</v>
      </c>
      <c r="C1415" s="16" t="s">
        <v>3370</v>
      </c>
      <c r="D1415" s="32" t="s">
        <v>1424</v>
      </c>
      <c r="E1415" s="118"/>
      <c r="F1415" s="119" t="s">
        <v>21</v>
      </c>
      <c r="G1415" s="30" t="s">
        <v>21</v>
      </c>
      <c r="H1415" s="30" t="s">
        <v>21</v>
      </c>
      <c r="I1415" s="30" t="s">
        <v>21</v>
      </c>
      <c r="J1415" s="30" t="s">
        <v>128</v>
      </c>
      <c r="K1415" s="30" t="s">
        <v>21</v>
      </c>
      <c r="L1415" s="22"/>
      <c r="M1415" s="20"/>
      <c r="N1415" s="20"/>
      <c r="O1415" s="20"/>
      <c r="P1415" s="20"/>
      <c r="Q1415" s="20"/>
      <c r="R1415" s="20"/>
      <c r="S1415" s="120"/>
      <c r="T1415" s="181" t="str">
        <f>Table3[[#This Row],[Column12]]</f>
        <v>Auto:</v>
      </c>
      <c r="U1415" s="25"/>
      <c r="V1415" s="51" t="str">
        <f>IF(Table3[[#This Row],[TagOrderMethod]]="Ratio:","plants per 1 tag",IF(Table3[[#This Row],[TagOrderMethod]]="tags included","",IF(Table3[[#This Row],[TagOrderMethod]]="Qty:","tags",IF(Table3[[#This Row],[TagOrderMethod]]="Auto:",IF(U1415&lt;&gt;"","tags","")))))</f>
        <v/>
      </c>
      <c r="W1415" s="17">
        <v>50</v>
      </c>
      <c r="X1415" s="17" t="str">
        <f>IF(ISNUMBER(SEARCH("tag",Table3[[#This Row],[Notes]])), "Yes", "No")</f>
        <v>No</v>
      </c>
      <c r="Y1415" s="17" t="str">
        <f>IF(Table3[[#This Row],[Column11]]="yes","tags included","Auto:")</f>
        <v>Auto:</v>
      </c>
      <c r="Z14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Row],[TagOrderMethod]]="Auto:",IF(U1415&gt;0,U1415,IF(COUNTBLANK(L1415:S1415)=8,"",(IF(Table3[[#This Row],[Column11]]&lt;&gt;"no",Table3[[#This Row],[Size]]*(SUM(Table3[[#This Row],[Date 1]:[Date 8]])),"")))),""))),(Table3[[#This Row],[Bundle]])),"")</f>
        <v/>
      </c>
      <c r="AB1415" s="94" t="str">
        <f t="shared" si="23"/>
        <v/>
      </c>
      <c r="AC1415" s="75"/>
      <c r="AD1415" s="42"/>
      <c r="AE1415" s="43"/>
      <c r="AF1415" s="44"/>
      <c r="AG1415" s="134" t="s">
        <v>21</v>
      </c>
      <c r="AH1415" s="134" t="s">
        <v>21</v>
      </c>
      <c r="AI1415" s="134" t="s">
        <v>21</v>
      </c>
      <c r="AJ1415" s="134" t="s">
        <v>21</v>
      </c>
      <c r="AK1415" s="134" t="s">
        <v>5340</v>
      </c>
      <c r="AL1415" s="134" t="s">
        <v>21</v>
      </c>
      <c r="AM1415" s="134" t="b">
        <f>IF(AND(Table3[[#This Row],[Column68]]=TRUE,COUNTBLANK(Table3[[#This Row],[Date 1]:[Date 8]])=8),TRUE,FALSE)</f>
        <v>0</v>
      </c>
      <c r="AN1415" s="134" t="b">
        <f>COUNTIF(Table3[[#This Row],[512]:[51]],"yes")&gt;0</f>
        <v>0</v>
      </c>
      <c r="AO1415" s="45" t="str">
        <f>IF(Table3[[#This Row],[512]]="yes",Table3[[#This Row],[Column1]],"")</f>
        <v/>
      </c>
      <c r="AP1415" s="45" t="str">
        <f>IF(Table3[[#This Row],[250]]="yes",Table3[[#This Row],[Column1.5]],"")</f>
        <v/>
      </c>
      <c r="AQ1415" s="45" t="str">
        <f>IF(Table3[[#This Row],[288]]="yes",Table3[[#This Row],[Column2]],"")</f>
        <v/>
      </c>
      <c r="AR1415" s="45" t="str">
        <f>IF(Table3[[#This Row],[144]]="yes",Table3[[#This Row],[Column3]],"")</f>
        <v/>
      </c>
      <c r="AS1415" s="45" t="str">
        <f>IF(Table3[[#This Row],[26]]="yes",Table3[[#This Row],[Column4]],"")</f>
        <v/>
      </c>
      <c r="AT1415" s="45" t="str">
        <f>IF(Table3[[#This Row],[51]]="yes",Table3[[#This Row],[Column5]],"")</f>
        <v/>
      </c>
      <c r="AU1415" s="29" t="str">
        <f>IF(COUNTBLANK(Table3[[#This Row],[Date 1]:[Date 8]])=7,IF(Table3[[#This Row],[Column9]]&lt;&gt;"",IF(SUM(L1415:S1415)&lt;&gt;0,Table3[[#This Row],[Column9]],""),""),(SUBSTITUTE(TRIM(SUBSTITUTE(AO1415&amp;","&amp;AP1415&amp;","&amp;AQ1415&amp;","&amp;AR1415&amp;","&amp;AS1415&amp;","&amp;AT1415&amp;",",","," "))," ",", ")))</f>
        <v/>
      </c>
      <c r="AV1415" s="35" t="str">
        <f>IF(COUNTBLANK(L1415:AC1415)&lt;&gt;13,IF(Table3[[#This Row],[Comments]]="Please order in multiples of 20. Minimum order of 100.",IF(COUNTBLANK(Table3[[#This Row],[Date 1]:[Order]])=12,"",1),1),IF(OR(F1415="yes",G1415="yes",H1415="yes",I1415="yes",J1415="yes",K1415="yes"="yes"),1,""))</f>
        <v/>
      </c>
    </row>
    <row r="1416" spans="2:48" ht="36" thickBot="1" x14ac:dyDescent="0.4">
      <c r="B1416" s="164">
        <v>4780</v>
      </c>
      <c r="C1416" s="16" t="s">
        <v>3370</v>
      </c>
      <c r="D1416" s="32" t="s">
        <v>1425</v>
      </c>
      <c r="E1416" s="118"/>
      <c r="F1416" s="119" t="s">
        <v>21</v>
      </c>
      <c r="G1416" s="30" t="s">
        <v>21</v>
      </c>
      <c r="H1416" s="30" t="s">
        <v>21</v>
      </c>
      <c r="I1416" s="30" t="s">
        <v>21</v>
      </c>
      <c r="J1416" s="30" t="s">
        <v>128</v>
      </c>
      <c r="K1416" s="30" t="s">
        <v>21</v>
      </c>
      <c r="L1416" s="22"/>
      <c r="M1416" s="20"/>
      <c r="N1416" s="20"/>
      <c r="O1416" s="20"/>
      <c r="P1416" s="20"/>
      <c r="Q1416" s="20"/>
      <c r="R1416" s="20"/>
      <c r="S1416" s="120"/>
      <c r="T1416" s="181" t="str">
        <f>Table3[[#This Row],[Column12]]</f>
        <v>Auto:</v>
      </c>
      <c r="U1416" s="25"/>
      <c r="V1416" s="51" t="str">
        <f>IF(Table3[[#This Row],[TagOrderMethod]]="Ratio:","plants per 1 tag",IF(Table3[[#This Row],[TagOrderMethod]]="tags included","",IF(Table3[[#This Row],[TagOrderMethod]]="Qty:","tags",IF(Table3[[#This Row],[TagOrderMethod]]="Auto:",IF(U1416&lt;&gt;"","tags","")))))</f>
        <v/>
      </c>
      <c r="W1416" s="17">
        <v>50</v>
      </c>
      <c r="X1416" s="17" t="str">
        <f>IF(ISNUMBER(SEARCH("tag",Table3[[#This Row],[Notes]])), "Yes", "No")</f>
        <v>No</v>
      </c>
      <c r="Y1416" s="17" t="str">
        <f>IF(Table3[[#This Row],[Column11]]="yes","tags included","Auto:")</f>
        <v>Auto:</v>
      </c>
      <c r="Z14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Row],[TagOrderMethod]]="Auto:",IF(U1416&gt;0,U1416,IF(COUNTBLANK(L1416:S1416)=8,"",(IF(Table3[[#This Row],[Column11]]&lt;&gt;"no",Table3[[#This Row],[Size]]*(SUM(Table3[[#This Row],[Date 1]:[Date 8]])),"")))),""))),(Table3[[#This Row],[Bundle]])),"")</f>
        <v/>
      </c>
      <c r="AB1416" s="94" t="str">
        <f t="shared" si="23"/>
        <v/>
      </c>
      <c r="AC1416" s="75"/>
      <c r="AD1416" s="42"/>
      <c r="AE1416" s="43"/>
      <c r="AF1416" s="44"/>
      <c r="AG1416" s="134" t="s">
        <v>21</v>
      </c>
      <c r="AH1416" s="134" t="s">
        <v>21</v>
      </c>
      <c r="AI1416" s="134" t="s">
        <v>21</v>
      </c>
      <c r="AJ1416" s="134" t="s">
        <v>21</v>
      </c>
      <c r="AK1416" s="134" t="s">
        <v>5341</v>
      </c>
      <c r="AL1416" s="134" t="s">
        <v>21</v>
      </c>
      <c r="AM1416" s="134" t="b">
        <f>IF(AND(Table3[[#This Row],[Column68]]=TRUE,COUNTBLANK(Table3[[#This Row],[Date 1]:[Date 8]])=8),TRUE,FALSE)</f>
        <v>0</v>
      </c>
      <c r="AN1416" s="134" t="b">
        <f>COUNTIF(Table3[[#This Row],[512]:[51]],"yes")&gt;0</f>
        <v>0</v>
      </c>
      <c r="AO1416" s="45" t="str">
        <f>IF(Table3[[#This Row],[512]]="yes",Table3[[#This Row],[Column1]],"")</f>
        <v/>
      </c>
      <c r="AP1416" s="45" t="str">
        <f>IF(Table3[[#This Row],[250]]="yes",Table3[[#This Row],[Column1.5]],"")</f>
        <v/>
      </c>
      <c r="AQ1416" s="45" t="str">
        <f>IF(Table3[[#This Row],[288]]="yes",Table3[[#This Row],[Column2]],"")</f>
        <v/>
      </c>
      <c r="AR1416" s="45" t="str">
        <f>IF(Table3[[#This Row],[144]]="yes",Table3[[#This Row],[Column3]],"")</f>
        <v/>
      </c>
      <c r="AS1416" s="45" t="str">
        <f>IF(Table3[[#This Row],[26]]="yes",Table3[[#This Row],[Column4]],"")</f>
        <v/>
      </c>
      <c r="AT1416" s="45" t="str">
        <f>IF(Table3[[#This Row],[51]]="yes",Table3[[#This Row],[Column5]],"")</f>
        <v/>
      </c>
      <c r="AU1416" s="29" t="str">
        <f>IF(COUNTBLANK(Table3[[#This Row],[Date 1]:[Date 8]])=7,IF(Table3[[#This Row],[Column9]]&lt;&gt;"",IF(SUM(L1416:S1416)&lt;&gt;0,Table3[[#This Row],[Column9]],""),""),(SUBSTITUTE(TRIM(SUBSTITUTE(AO1416&amp;","&amp;AP1416&amp;","&amp;AQ1416&amp;","&amp;AR1416&amp;","&amp;AS1416&amp;","&amp;AT1416&amp;",",","," "))," ",", ")))</f>
        <v/>
      </c>
      <c r="AV1416" s="35" t="str">
        <f>IF(COUNTBLANK(L1416:AC1416)&lt;&gt;13,IF(Table3[[#This Row],[Comments]]="Please order in multiples of 20. Minimum order of 100.",IF(COUNTBLANK(Table3[[#This Row],[Date 1]:[Order]])=12,"",1),1),IF(OR(F1416="yes",G1416="yes",H1416="yes",I1416="yes",J1416="yes",K1416="yes"="yes"),1,""))</f>
        <v/>
      </c>
    </row>
    <row r="1417" spans="2:48" ht="36" thickBot="1" x14ac:dyDescent="0.4">
      <c r="B1417" s="164">
        <v>4785</v>
      </c>
      <c r="C1417" s="16" t="s">
        <v>3370</v>
      </c>
      <c r="D1417" s="32" t="s">
        <v>1426</v>
      </c>
      <c r="E1417" s="118"/>
      <c r="F1417" s="119" t="s">
        <v>21</v>
      </c>
      <c r="G1417" s="30" t="s">
        <v>21</v>
      </c>
      <c r="H1417" s="30" t="s">
        <v>21</v>
      </c>
      <c r="I1417" s="30" t="s">
        <v>21</v>
      </c>
      <c r="J1417" s="30" t="s">
        <v>128</v>
      </c>
      <c r="K1417" s="30" t="s">
        <v>21</v>
      </c>
      <c r="L1417" s="22"/>
      <c r="M1417" s="20"/>
      <c r="N1417" s="20"/>
      <c r="O1417" s="20"/>
      <c r="P1417" s="20"/>
      <c r="Q1417" s="20"/>
      <c r="R1417" s="20"/>
      <c r="S1417" s="120"/>
      <c r="T1417" s="181" t="str">
        <f>Table3[[#This Row],[Column12]]</f>
        <v>Auto:</v>
      </c>
      <c r="U1417" s="25"/>
      <c r="V1417" s="51" t="str">
        <f>IF(Table3[[#This Row],[TagOrderMethod]]="Ratio:","plants per 1 tag",IF(Table3[[#This Row],[TagOrderMethod]]="tags included","",IF(Table3[[#This Row],[TagOrderMethod]]="Qty:","tags",IF(Table3[[#This Row],[TagOrderMethod]]="Auto:",IF(U1417&lt;&gt;"","tags","")))))</f>
        <v/>
      </c>
      <c r="W1417" s="17">
        <v>50</v>
      </c>
      <c r="X1417" s="17" t="str">
        <f>IF(ISNUMBER(SEARCH("tag",Table3[[#This Row],[Notes]])), "Yes", "No")</f>
        <v>No</v>
      </c>
      <c r="Y1417" s="17" t="str">
        <f>IF(Table3[[#This Row],[Column11]]="yes","tags included","Auto:")</f>
        <v>Auto:</v>
      </c>
      <c r="Z14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Row],[TagOrderMethod]]="Auto:",IF(U1417&gt;0,U1417,IF(COUNTBLANK(L1417:S1417)=8,"",(IF(Table3[[#This Row],[Column11]]&lt;&gt;"no",Table3[[#This Row],[Size]]*(SUM(Table3[[#This Row],[Date 1]:[Date 8]])),"")))),""))),(Table3[[#This Row],[Bundle]])),"")</f>
        <v/>
      </c>
      <c r="AB1417" s="94" t="str">
        <f t="shared" si="23"/>
        <v/>
      </c>
      <c r="AC1417" s="75"/>
      <c r="AD1417" s="42"/>
      <c r="AE1417" s="43"/>
      <c r="AF1417" s="44"/>
      <c r="AG1417" s="134" t="s">
        <v>21</v>
      </c>
      <c r="AH1417" s="134" t="s">
        <v>21</v>
      </c>
      <c r="AI1417" s="134" t="s">
        <v>21</v>
      </c>
      <c r="AJ1417" s="134" t="s">
        <v>21</v>
      </c>
      <c r="AK1417" s="134" t="s">
        <v>5342</v>
      </c>
      <c r="AL1417" s="134" t="s">
        <v>21</v>
      </c>
      <c r="AM1417" s="134" t="b">
        <f>IF(AND(Table3[[#This Row],[Column68]]=TRUE,COUNTBLANK(Table3[[#This Row],[Date 1]:[Date 8]])=8),TRUE,FALSE)</f>
        <v>0</v>
      </c>
      <c r="AN1417" s="134" t="b">
        <f>COUNTIF(Table3[[#This Row],[512]:[51]],"yes")&gt;0</f>
        <v>0</v>
      </c>
      <c r="AO1417" s="45" t="str">
        <f>IF(Table3[[#This Row],[512]]="yes",Table3[[#This Row],[Column1]],"")</f>
        <v/>
      </c>
      <c r="AP1417" s="45" t="str">
        <f>IF(Table3[[#This Row],[250]]="yes",Table3[[#This Row],[Column1.5]],"")</f>
        <v/>
      </c>
      <c r="AQ1417" s="45" t="str">
        <f>IF(Table3[[#This Row],[288]]="yes",Table3[[#This Row],[Column2]],"")</f>
        <v/>
      </c>
      <c r="AR1417" s="45" t="str">
        <f>IF(Table3[[#This Row],[144]]="yes",Table3[[#This Row],[Column3]],"")</f>
        <v/>
      </c>
      <c r="AS1417" s="45" t="str">
        <f>IF(Table3[[#This Row],[26]]="yes",Table3[[#This Row],[Column4]],"")</f>
        <v/>
      </c>
      <c r="AT1417" s="45" t="str">
        <f>IF(Table3[[#This Row],[51]]="yes",Table3[[#This Row],[Column5]],"")</f>
        <v/>
      </c>
      <c r="AU1417" s="29" t="str">
        <f>IF(COUNTBLANK(Table3[[#This Row],[Date 1]:[Date 8]])=7,IF(Table3[[#This Row],[Column9]]&lt;&gt;"",IF(SUM(L1417:S1417)&lt;&gt;0,Table3[[#This Row],[Column9]],""),""),(SUBSTITUTE(TRIM(SUBSTITUTE(AO1417&amp;","&amp;AP1417&amp;","&amp;AQ1417&amp;","&amp;AR1417&amp;","&amp;AS1417&amp;","&amp;AT1417&amp;",",","," "))," ",", ")))</f>
        <v/>
      </c>
      <c r="AV1417" s="35" t="str">
        <f>IF(COUNTBLANK(L1417:AC1417)&lt;&gt;13,IF(Table3[[#This Row],[Comments]]="Please order in multiples of 20. Minimum order of 100.",IF(COUNTBLANK(Table3[[#This Row],[Date 1]:[Order]])=12,"",1),1),IF(OR(F1417="yes",G1417="yes",H1417="yes",I1417="yes",J1417="yes",K1417="yes"="yes"),1,""))</f>
        <v/>
      </c>
    </row>
    <row r="1418" spans="2:48" ht="36" thickBot="1" x14ac:dyDescent="0.4">
      <c r="B1418" s="164">
        <v>4800</v>
      </c>
      <c r="C1418" s="16" t="s">
        <v>3370</v>
      </c>
      <c r="D1418" s="32" t="s">
        <v>2448</v>
      </c>
      <c r="E1418" s="118"/>
      <c r="F1418" s="119" t="s">
        <v>21</v>
      </c>
      <c r="G1418" s="30" t="s">
        <v>21</v>
      </c>
      <c r="H1418" s="30" t="s">
        <v>21</v>
      </c>
      <c r="I1418" s="30" t="s">
        <v>21</v>
      </c>
      <c r="J1418" s="30" t="s">
        <v>128</v>
      </c>
      <c r="K1418" s="30" t="s">
        <v>21</v>
      </c>
      <c r="L1418" s="22"/>
      <c r="M1418" s="20"/>
      <c r="N1418" s="20"/>
      <c r="O1418" s="20"/>
      <c r="P1418" s="20"/>
      <c r="Q1418" s="20"/>
      <c r="R1418" s="20"/>
      <c r="S1418" s="120"/>
      <c r="T1418" s="181" t="str">
        <f>Table3[[#This Row],[Column12]]</f>
        <v>Auto:</v>
      </c>
      <c r="U1418" s="25"/>
      <c r="V1418" s="51" t="str">
        <f>IF(Table3[[#This Row],[TagOrderMethod]]="Ratio:","plants per 1 tag",IF(Table3[[#This Row],[TagOrderMethod]]="tags included","",IF(Table3[[#This Row],[TagOrderMethod]]="Qty:","tags",IF(Table3[[#This Row],[TagOrderMethod]]="Auto:",IF(U1418&lt;&gt;"","tags","")))))</f>
        <v/>
      </c>
      <c r="W1418" s="17">
        <v>50</v>
      </c>
      <c r="X1418" s="17" t="str">
        <f>IF(ISNUMBER(SEARCH("tag",Table3[[#This Row],[Notes]])), "Yes", "No")</f>
        <v>No</v>
      </c>
      <c r="Y1418" s="17" t="str">
        <f>IF(Table3[[#This Row],[Column11]]="yes","tags included","Auto:")</f>
        <v>Auto:</v>
      </c>
      <c r="Z14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Row],[TagOrderMethod]]="Auto:",IF(U1418&gt;0,U1418,IF(COUNTBLANK(L1418:S1418)=8,"",(IF(Table3[[#This Row],[Column11]]&lt;&gt;"no",Table3[[#This Row],[Size]]*(SUM(Table3[[#This Row],[Date 1]:[Date 8]])),"")))),""))),(Table3[[#This Row],[Bundle]])),"")</f>
        <v/>
      </c>
      <c r="AB1418" s="94" t="str">
        <f t="shared" si="23"/>
        <v/>
      </c>
      <c r="AC1418" s="75"/>
      <c r="AD1418" s="42"/>
      <c r="AE1418" s="43"/>
      <c r="AF1418" s="44"/>
      <c r="AG1418" s="134" t="s">
        <v>21</v>
      </c>
      <c r="AH1418" s="134" t="s">
        <v>21</v>
      </c>
      <c r="AI1418" s="134" t="s">
        <v>21</v>
      </c>
      <c r="AJ1418" s="134" t="s">
        <v>21</v>
      </c>
      <c r="AK1418" s="134" t="s">
        <v>3202</v>
      </c>
      <c r="AL1418" s="134" t="s">
        <v>21</v>
      </c>
      <c r="AM1418" s="134" t="b">
        <f>IF(AND(Table3[[#This Row],[Column68]]=TRUE,COUNTBLANK(Table3[[#This Row],[Date 1]:[Date 8]])=8),TRUE,FALSE)</f>
        <v>0</v>
      </c>
      <c r="AN1418" s="134" t="b">
        <f>COUNTIF(Table3[[#This Row],[512]:[51]],"yes")&gt;0</f>
        <v>0</v>
      </c>
      <c r="AO1418" s="45" t="str">
        <f>IF(Table3[[#This Row],[512]]="yes",Table3[[#This Row],[Column1]],"")</f>
        <v/>
      </c>
      <c r="AP1418" s="45" t="str">
        <f>IF(Table3[[#This Row],[250]]="yes",Table3[[#This Row],[Column1.5]],"")</f>
        <v/>
      </c>
      <c r="AQ1418" s="45" t="str">
        <f>IF(Table3[[#This Row],[288]]="yes",Table3[[#This Row],[Column2]],"")</f>
        <v/>
      </c>
      <c r="AR1418" s="45" t="str">
        <f>IF(Table3[[#This Row],[144]]="yes",Table3[[#This Row],[Column3]],"")</f>
        <v/>
      </c>
      <c r="AS1418" s="45" t="str">
        <f>IF(Table3[[#This Row],[26]]="yes",Table3[[#This Row],[Column4]],"")</f>
        <v/>
      </c>
      <c r="AT1418" s="45" t="str">
        <f>IF(Table3[[#This Row],[51]]="yes",Table3[[#This Row],[Column5]],"")</f>
        <v/>
      </c>
      <c r="AU1418" s="29" t="str">
        <f>IF(COUNTBLANK(Table3[[#This Row],[Date 1]:[Date 8]])=7,IF(Table3[[#This Row],[Column9]]&lt;&gt;"",IF(SUM(L1418:S1418)&lt;&gt;0,Table3[[#This Row],[Column9]],""),""),(SUBSTITUTE(TRIM(SUBSTITUTE(AO1418&amp;","&amp;AP1418&amp;","&amp;AQ1418&amp;","&amp;AR1418&amp;","&amp;AS1418&amp;","&amp;AT1418&amp;",",","," "))," ",", ")))</f>
        <v/>
      </c>
      <c r="AV1418" s="35" t="str">
        <f>IF(COUNTBLANK(L1418:AC1418)&lt;&gt;13,IF(Table3[[#This Row],[Comments]]="Please order in multiples of 20. Minimum order of 100.",IF(COUNTBLANK(Table3[[#This Row],[Date 1]:[Order]])=12,"",1),1),IF(OR(F1418="yes",G1418="yes",H1418="yes",I1418="yes",J1418="yes",K1418="yes"="yes"),1,""))</f>
        <v/>
      </c>
    </row>
    <row r="1419" spans="2:48" ht="36" thickBot="1" x14ac:dyDescent="0.4">
      <c r="B1419" s="164">
        <v>4805</v>
      </c>
      <c r="C1419" s="16" t="s">
        <v>3370</v>
      </c>
      <c r="D1419" s="32" t="s">
        <v>3518</v>
      </c>
      <c r="E1419" s="118"/>
      <c r="F1419" s="119" t="s">
        <v>21</v>
      </c>
      <c r="G1419" s="30" t="s">
        <v>21</v>
      </c>
      <c r="H1419" s="30" t="s">
        <v>21</v>
      </c>
      <c r="I1419" s="30" t="s">
        <v>21</v>
      </c>
      <c r="J1419" s="30" t="s">
        <v>128</v>
      </c>
      <c r="K1419" s="30" t="s">
        <v>21</v>
      </c>
      <c r="L1419" s="22"/>
      <c r="M1419" s="20"/>
      <c r="N1419" s="20"/>
      <c r="O1419" s="20"/>
      <c r="P1419" s="20"/>
      <c r="Q1419" s="20"/>
      <c r="R1419" s="20"/>
      <c r="S1419" s="120"/>
      <c r="T1419" s="181" t="str">
        <f>Table3[[#This Row],[Column12]]</f>
        <v>Auto:</v>
      </c>
      <c r="U1419" s="25"/>
      <c r="V1419" s="51" t="str">
        <f>IF(Table3[[#This Row],[TagOrderMethod]]="Ratio:","plants per 1 tag",IF(Table3[[#This Row],[TagOrderMethod]]="tags included","",IF(Table3[[#This Row],[TagOrderMethod]]="Qty:","tags",IF(Table3[[#This Row],[TagOrderMethod]]="Auto:",IF(U1419&lt;&gt;"","tags","")))))</f>
        <v/>
      </c>
      <c r="W1419" s="17">
        <v>50</v>
      </c>
      <c r="X1419" s="17" t="str">
        <f>IF(ISNUMBER(SEARCH("tag",Table3[[#This Row],[Notes]])), "Yes", "No")</f>
        <v>No</v>
      </c>
      <c r="Y1419" s="17" t="str">
        <f>IF(Table3[[#This Row],[Column11]]="yes","tags included","Auto:")</f>
        <v>Auto:</v>
      </c>
      <c r="Z14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Row],[TagOrderMethod]]="Auto:",IF(U1419&gt;0,U1419,IF(COUNTBLANK(L1419:S1419)=8,"",(IF(Table3[[#This Row],[Column11]]&lt;&gt;"no",Table3[[#This Row],[Size]]*(SUM(Table3[[#This Row],[Date 1]:[Date 8]])),"")))),""))),(Table3[[#This Row],[Bundle]])),"")</f>
        <v/>
      </c>
      <c r="AB1419" s="94" t="str">
        <f t="shared" si="23"/>
        <v/>
      </c>
      <c r="AC1419" s="75"/>
      <c r="AD1419" s="42"/>
      <c r="AE1419" s="43"/>
      <c r="AF1419" s="44"/>
      <c r="AG1419" s="134" t="s">
        <v>21</v>
      </c>
      <c r="AH1419" s="134" t="s">
        <v>21</v>
      </c>
      <c r="AI1419" s="134" t="s">
        <v>21</v>
      </c>
      <c r="AJ1419" s="134" t="s">
        <v>21</v>
      </c>
      <c r="AK1419" s="134" t="s">
        <v>1766</v>
      </c>
      <c r="AL1419" s="134" t="s">
        <v>21</v>
      </c>
      <c r="AM1419" s="134" t="b">
        <f>IF(AND(Table3[[#This Row],[Column68]]=TRUE,COUNTBLANK(Table3[[#This Row],[Date 1]:[Date 8]])=8),TRUE,FALSE)</f>
        <v>0</v>
      </c>
      <c r="AN1419" s="134" t="b">
        <f>COUNTIF(Table3[[#This Row],[512]:[51]],"yes")&gt;0</f>
        <v>0</v>
      </c>
      <c r="AO1419" s="45" t="str">
        <f>IF(Table3[[#This Row],[512]]="yes",Table3[[#This Row],[Column1]],"")</f>
        <v/>
      </c>
      <c r="AP1419" s="45" t="str">
        <f>IF(Table3[[#This Row],[250]]="yes",Table3[[#This Row],[Column1.5]],"")</f>
        <v/>
      </c>
      <c r="AQ1419" s="45" t="str">
        <f>IF(Table3[[#This Row],[288]]="yes",Table3[[#This Row],[Column2]],"")</f>
        <v/>
      </c>
      <c r="AR1419" s="45" t="str">
        <f>IF(Table3[[#This Row],[144]]="yes",Table3[[#This Row],[Column3]],"")</f>
        <v/>
      </c>
      <c r="AS1419" s="45" t="str">
        <f>IF(Table3[[#This Row],[26]]="yes",Table3[[#This Row],[Column4]],"")</f>
        <v/>
      </c>
      <c r="AT1419" s="45" t="str">
        <f>IF(Table3[[#This Row],[51]]="yes",Table3[[#This Row],[Column5]],"")</f>
        <v/>
      </c>
      <c r="AU1419" s="29" t="str">
        <f>IF(COUNTBLANK(Table3[[#This Row],[Date 1]:[Date 8]])=7,IF(Table3[[#This Row],[Column9]]&lt;&gt;"",IF(SUM(L1419:S1419)&lt;&gt;0,Table3[[#This Row],[Column9]],""),""),(SUBSTITUTE(TRIM(SUBSTITUTE(AO1419&amp;","&amp;AP1419&amp;","&amp;AQ1419&amp;","&amp;AR1419&amp;","&amp;AS1419&amp;","&amp;AT1419&amp;",",","," "))," ",", ")))</f>
        <v/>
      </c>
      <c r="AV1419" s="35" t="str">
        <f>IF(COUNTBLANK(L1419:AC1419)&lt;&gt;13,IF(Table3[[#This Row],[Comments]]="Please order in multiples of 20. Minimum order of 100.",IF(COUNTBLANK(Table3[[#This Row],[Date 1]:[Order]])=12,"",1),1),IF(OR(F1419="yes",G1419="yes",H1419="yes",I1419="yes",J1419="yes",K1419="yes"="yes"),1,""))</f>
        <v/>
      </c>
    </row>
    <row r="1420" spans="2:48" ht="36" thickBot="1" x14ac:dyDescent="0.4">
      <c r="B1420" s="164">
        <v>4820</v>
      </c>
      <c r="C1420" s="16" t="s">
        <v>3370</v>
      </c>
      <c r="D1420" s="32" t="s">
        <v>3519</v>
      </c>
      <c r="E1420" s="118"/>
      <c r="F1420" s="119" t="s">
        <v>21</v>
      </c>
      <c r="G1420" s="30" t="s">
        <v>21</v>
      </c>
      <c r="H1420" s="30" t="s">
        <v>21</v>
      </c>
      <c r="I1420" s="30" t="s">
        <v>21</v>
      </c>
      <c r="J1420" s="30" t="s">
        <v>21</v>
      </c>
      <c r="K1420" s="30" t="s">
        <v>128</v>
      </c>
      <c r="L1420" s="22"/>
      <c r="M1420" s="20"/>
      <c r="N1420" s="20"/>
      <c r="O1420" s="20"/>
      <c r="P1420" s="20"/>
      <c r="Q1420" s="20"/>
      <c r="R1420" s="20"/>
      <c r="S1420" s="120"/>
      <c r="T1420" s="181" t="str">
        <f>Table3[[#This Row],[Column12]]</f>
        <v>Auto:</v>
      </c>
      <c r="U1420" s="25"/>
      <c r="V1420" s="51" t="str">
        <f>IF(Table3[[#This Row],[TagOrderMethod]]="Ratio:","plants per 1 tag",IF(Table3[[#This Row],[TagOrderMethod]]="tags included","",IF(Table3[[#This Row],[TagOrderMethod]]="Qty:","tags",IF(Table3[[#This Row],[TagOrderMethod]]="Auto:",IF(U1420&lt;&gt;"","tags","")))))</f>
        <v/>
      </c>
      <c r="W1420" s="17">
        <v>50</v>
      </c>
      <c r="X1420" s="17" t="str">
        <f>IF(ISNUMBER(SEARCH("tag",Table3[[#This Row],[Notes]])), "Yes", "No")</f>
        <v>No</v>
      </c>
      <c r="Y1420" s="17" t="str">
        <f>IF(Table3[[#This Row],[Column11]]="yes","tags included","Auto:")</f>
        <v>Auto:</v>
      </c>
      <c r="Z14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Row],[TagOrderMethod]]="Auto:",IF(U1420&gt;0,U1420,IF(COUNTBLANK(L1420:S1420)=8,"",(IF(Table3[[#This Row],[Column11]]&lt;&gt;"no",Table3[[#This Row],[Size]]*(SUM(Table3[[#This Row],[Date 1]:[Date 8]])),"")))),""))),(Table3[[#This Row],[Bundle]])),"")</f>
        <v/>
      </c>
      <c r="AB1420" s="94" t="str">
        <f t="shared" si="23"/>
        <v/>
      </c>
      <c r="AC1420" s="75"/>
      <c r="AD1420" s="42"/>
      <c r="AE1420" s="43"/>
      <c r="AF1420" s="44"/>
      <c r="AG1420" s="134" t="s">
        <v>21</v>
      </c>
      <c r="AH1420" s="134" t="s">
        <v>21</v>
      </c>
      <c r="AI1420" s="134" t="s">
        <v>21</v>
      </c>
      <c r="AJ1420" s="134" t="s">
        <v>21</v>
      </c>
      <c r="AK1420" s="134" t="s">
        <v>21</v>
      </c>
      <c r="AL1420" s="134" t="s">
        <v>2163</v>
      </c>
      <c r="AM1420" s="134" t="b">
        <f>IF(AND(Table3[[#This Row],[Column68]]=TRUE,COUNTBLANK(Table3[[#This Row],[Date 1]:[Date 8]])=8),TRUE,FALSE)</f>
        <v>0</v>
      </c>
      <c r="AN1420" s="134" t="b">
        <f>COUNTIF(Table3[[#This Row],[512]:[51]],"yes")&gt;0</f>
        <v>0</v>
      </c>
      <c r="AO1420" s="45" t="str">
        <f>IF(Table3[[#This Row],[512]]="yes",Table3[[#This Row],[Column1]],"")</f>
        <v/>
      </c>
      <c r="AP1420" s="45" t="str">
        <f>IF(Table3[[#This Row],[250]]="yes",Table3[[#This Row],[Column1.5]],"")</f>
        <v/>
      </c>
      <c r="AQ1420" s="45" t="str">
        <f>IF(Table3[[#This Row],[288]]="yes",Table3[[#This Row],[Column2]],"")</f>
        <v/>
      </c>
      <c r="AR1420" s="45" t="str">
        <f>IF(Table3[[#This Row],[144]]="yes",Table3[[#This Row],[Column3]],"")</f>
        <v/>
      </c>
      <c r="AS1420" s="45" t="str">
        <f>IF(Table3[[#This Row],[26]]="yes",Table3[[#This Row],[Column4]],"")</f>
        <v/>
      </c>
      <c r="AT1420" s="45" t="str">
        <f>IF(Table3[[#This Row],[51]]="yes",Table3[[#This Row],[Column5]],"")</f>
        <v/>
      </c>
      <c r="AU1420" s="29" t="str">
        <f>IF(COUNTBLANK(Table3[[#This Row],[Date 1]:[Date 8]])=7,IF(Table3[[#This Row],[Column9]]&lt;&gt;"",IF(SUM(L1420:S1420)&lt;&gt;0,Table3[[#This Row],[Column9]],""),""),(SUBSTITUTE(TRIM(SUBSTITUTE(AO1420&amp;","&amp;AP1420&amp;","&amp;AQ1420&amp;","&amp;AR1420&amp;","&amp;AS1420&amp;","&amp;AT1420&amp;",",","," "))," ",", ")))</f>
        <v/>
      </c>
      <c r="AV1420" s="35" t="str">
        <f>IF(COUNTBLANK(L1420:AC1420)&lt;&gt;13,IF(Table3[[#This Row],[Comments]]="Please order in multiples of 20. Minimum order of 100.",IF(COUNTBLANK(Table3[[#This Row],[Date 1]:[Order]])=12,"",1),1),IF(OR(F1420="yes",G1420="yes",H1420="yes",I1420="yes",J1420="yes",K1420="yes"="yes"),1,""))</f>
        <v/>
      </c>
    </row>
    <row r="1421" spans="2:48" ht="36" thickBot="1" x14ac:dyDescent="0.4">
      <c r="B1421" s="164">
        <v>4825</v>
      </c>
      <c r="C1421" s="16" t="s">
        <v>3370</v>
      </c>
      <c r="D1421" s="32" t="s">
        <v>1910</v>
      </c>
      <c r="E1421" s="118"/>
      <c r="F1421" s="119" t="s">
        <v>21</v>
      </c>
      <c r="G1421" s="30" t="s">
        <v>21</v>
      </c>
      <c r="H1421" s="30" t="s">
        <v>21</v>
      </c>
      <c r="I1421" s="30" t="s">
        <v>21</v>
      </c>
      <c r="J1421" s="30" t="s">
        <v>21</v>
      </c>
      <c r="K1421" s="30" t="s">
        <v>128</v>
      </c>
      <c r="L1421" s="22"/>
      <c r="M1421" s="20"/>
      <c r="N1421" s="20"/>
      <c r="O1421" s="20"/>
      <c r="P1421" s="20"/>
      <c r="Q1421" s="20"/>
      <c r="R1421" s="20"/>
      <c r="S1421" s="120"/>
      <c r="T1421" s="181" t="str">
        <f>Table3[[#This Row],[Column12]]</f>
        <v>Auto:</v>
      </c>
      <c r="U1421" s="25"/>
      <c r="V1421" s="51" t="str">
        <f>IF(Table3[[#This Row],[TagOrderMethod]]="Ratio:","plants per 1 tag",IF(Table3[[#This Row],[TagOrderMethod]]="tags included","",IF(Table3[[#This Row],[TagOrderMethod]]="Qty:","tags",IF(Table3[[#This Row],[TagOrderMethod]]="Auto:",IF(U1421&lt;&gt;"","tags","")))))</f>
        <v/>
      </c>
      <c r="W1421" s="17">
        <v>50</v>
      </c>
      <c r="X1421" s="17" t="str">
        <f>IF(ISNUMBER(SEARCH("tag",Table3[[#This Row],[Notes]])), "Yes", "No")</f>
        <v>No</v>
      </c>
      <c r="Y1421" s="17" t="str">
        <f>IF(Table3[[#This Row],[Column11]]="yes","tags included","Auto:")</f>
        <v>Auto:</v>
      </c>
      <c r="Z14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Row],[TagOrderMethod]]="Auto:",IF(U1421&gt;0,U1421,IF(COUNTBLANK(L1421:S1421)=8,"",(IF(Table3[[#This Row],[Column11]]&lt;&gt;"no",Table3[[#This Row],[Size]]*(SUM(Table3[[#This Row],[Date 1]:[Date 8]])),"")))),""))),(Table3[[#This Row],[Bundle]])),"")</f>
        <v/>
      </c>
      <c r="AB1421" s="94" t="str">
        <f t="shared" si="23"/>
        <v/>
      </c>
      <c r="AC1421" s="75"/>
      <c r="AD1421" s="42"/>
      <c r="AE1421" s="43"/>
      <c r="AF1421" s="44"/>
      <c r="AG1421" s="134" t="s">
        <v>21</v>
      </c>
      <c r="AH1421" s="134" t="s">
        <v>21</v>
      </c>
      <c r="AI1421" s="134" t="s">
        <v>21</v>
      </c>
      <c r="AJ1421" s="134" t="s">
        <v>21</v>
      </c>
      <c r="AK1421" s="134" t="s">
        <v>21</v>
      </c>
      <c r="AL1421" s="134" t="s">
        <v>5505</v>
      </c>
      <c r="AM1421" s="134" t="b">
        <f>IF(AND(Table3[[#This Row],[Column68]]=TRUE,COUNTBLANK(Table3[[#This Row],[Date 1]:[Date 8]])=8),TRUE,FALSE)</f>
        <v>0</v>
      </c>
      <c r="AN1421" s="134" t="b">
        <f>COUNTIF(Table3[[#This Row],[512]:[51]],"yes")&gt;0</f>
        <v>0</v>
      </c>
      <c r="AO1421" s="45" t="str">
        <f>IF(Table3[[#This Row],[512]]="yes",Table3[[#This Row],[Column1]],"")</f>
        <v/>
      </c>
      <c r="AP1421" s="45" t="str">
        <f>IF(Table3[[#This Row],[250]]="yes",Table3[[#This Row],[Column1.5]],"")</f>
        <v/>
      </c>
      <c r="AQ1421" s="45" t="str">
        <f>IF(Table3[[#This Row],[288]]="yes",Table3[[#This Row],[Column2]],"")</f>
        <v/>
      </c>
      <c r="AR1421" s="45" t="str">
        <f>IF(Table3[[#This Row],[144]]="yes",Table3[[#This Row],[Column3]],"")</f>
        <v/>
      </c>
      <c r="AS1421" s="45" t="str">
        <f>IF(Table3[[#This Row],[26]]="yes",Table3[[#This Row],[Column4]],"")</f>
        <v/>
      </c>
      <c r="AT1421" s="45" t="str">
        <f>IF(Table3[[#This Row],[51]]="yes",Table3[[#This Row],[Column5]],"")</f>
        <v/>
      </c>
      <c r="AU1421" s="29" t="str">
        <f>IF(COUNTBLANK(Table3[[#This Row],[Date 1]:[Date 8]])=7,IF(Table3[[#This Row],[Column9]]&lt;&gt;"",IF(SUM(L1421:S1421)&lt;&gt;0,Table3[[#This Row],[Column9]],""),""),(SUBSTITUTE(TRIM(SUBSTITUTE(AO1421&amp;","&amp;AP1421&amp;","&amp;AQ1421&amp;","&amp;AR1421&amp;","&amp;AS1421&amp;","&amp;AT1421&amp;",",","," "))," ",", ")))</f>
        <v/>
      </c>
      <c r="AV1421" s="35" t="str">
        <f>IF(COUNTBLANK(L1421:AC1421)&lt;&gt;13,IF(Table3[[#This Row],[Comments]]="Please order in multiples of 20. Minimum order of 100.",IF(COUNTBLANK(Table3[[#This Row],[Date 1]:[Order]])=12,"",1),1),IF(OR(F1421="yes",G1421="yes",H1421="yes",I1421="yes",J1421="yes",K1421="yes"="yes"),1,""))</f>
        <v/>
      </c>
    </row>
    <row r="1422" spans="2:48" ht="36" thickBot="1" x14ac:dyDescent="0.4">
      <c r="B1422" s="164">
        <v>4830</v>
      </c>
      <c r="C1422" s="16" t="s">
        <v>3370</v>
      </c>
      <c r="D1422" s="32" t="s">
        <v>3520</v>
      </c>
      <c r="E1422" s="118"/>
      <c r="F1422" s="119" t="s">
        <v>21</v>
      </c>
      <c r="G1422" s="30" t="s">
        <v>21</v>
      </c>
      <c r="H1422" s="30" t="s">
        <v>21</v>
      </c>
      <c r="I1422" s="30" t="s">
        <v>21</v>
      </c>
      <c r="J1422" s="30" t="s">
        <v>21</v>
      </c>
      <c r="K1422" s="30" t="s">
        <v>128</v>
      </c>
      <c r="L1422" s="22"/>
      <c r="M1422" s="20"/>
      <c r="N1422" s="20"/>
      <c r="O1422" s="20"/>
      <c r="P1422" s="20"/>
      <c r="Q1422" s="20"/>
      <c r="R1422" s="20"/>
      <c r="S1422" s="120"/>
      <c r="T1422" s="181" t="str">
        <f>Table3[[#This Row],[Column12]]</f>
        <v>Auto:</v>
      </c>
      <c r="U1422" s="25"/>
      <c r="V1422" s="51" t="str">
        <f>IF(Table3[[#This Row],[TagOrderMethod]]="Ratio:","plants per 1 tag",IF(Table3[[#This Row],[TagOrderMethod]]="tags included","",IF(Table3[[#This Row],[TagOrderMethod]]="Qty:","tags",IF(Table3[[#This Row],[TagOrderMethod]]="Auto:",IF(U1422&lt;&gt;"","tags","")))))</f>
        <v/>
      </c>
      <c r="W1422" s="17">
        <v>50</v>
      </c>
      <c r="X1422" s="17" t="str">
        <f>IF(ISNUMBER(SEARCH("tag",Table3[[#This Row],[Notes]])), "Yes", "No")</f>
        <v>No</v>
      </c>
      <c r="Y1422" s="17" t="str">
        <f>IF(Table3[[#This Row],[Column11]]="yes","tags included","Auto:")</f>
        <v>Auto:</v>
      </c>
      <c r="Z14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Row],[TagOrderMethod]]="Auto:",IF(U1422&gt;0,U1422,IF(COUNTBLANK(L1422:S1422)=8,"",(IF(Table3[[#This Row],[Column11]]&lt;&gt;"no",Table3[[#This Row],[Size]]*(SUM(Table3[[#This Row],[Date 1]:[Date 8]])),"")))),""))),(Table3[[#This Row],[Bundle]])),"")</f>
        <v/>
      </c>
      <c r="AB1422" s="94" t="str">
        <f t="shared" si="23"/>
        <v/>
      </c>
      <c r="AC1422" s="75"/>
      <c r="AD1422" s="42"/>
      <c r="AE1422" s="43"/>
      <c r="AF1422" s="44"/>
      <c r="AG1422" s="134" t="s">
        <v>21</v>
      </c>
      <c r="AH1422" s="134" t="s">
        <v>21</v>
      </c>
      <c r="AI1422" s="134" t="s">
        <v>21</v>
      </c>
      <c r="AJ1422" s="134" t="s">
        <v>21</v>
      </c>
      <c r="AK1422" s="134" t="s">
        <v>21</v>
      </c>
      <c r="AL1422" s="134" t="s">
        <v>2164</v>
      </c>
      <c r="AM1422" s="134" t="b">
        <f>IF(AND(Table3[[#This Row],[Column68]]=TRUE,COUNTBLANK(Table3[[#This Row],[Date 1]:[Date 8]])=8),TRUE,FALSE)</f>
        <v>0</v>
      </c>
      <c r="AN1422" s="134" t="b">
        <f>COUNTIF(Table3[[#This Row],[512]:[51]],"yes")&gt;0</f>
        <v>0</v>
      </c>
      <c r="AO1422" s="45" t="str">
        <f>IF(Table3[[#This Row],[512]]="yes",Table3[[#This Row],[Column1]],"")</f>
        <v/>
      </c>
      <c r="AP1422" s="45" t="str">
        <f>IF(Table3[[#This Row],[250]]="yes",Table3[[#This Row],[Column1.5]],"")</f>
        <v/>
      </c>
      <c r="AQ1422" s="45" t="str">
        <f>IF(Table3[[#This Row],[288]]="yes",Table3[[#This Row],[Column2]],"")</f>
        <v/>
      </c>
      <c r="AR1422" s="45" t="str">
        <f>IF(Table3[[#This Row],[144]]="yes",Table3[[#This Row],[Column3]],"")</f>
        <v/>
      </c>
      <c r="AS1422" s="45" t="str">
        <f>IF(Table3[[#This Row],[26]]="yes",Table3[[#This Row],[Column4]],"")</f>
        <v/>
      </c>
      <c r="AT1422" s="45" t="str">
        <f>IF(Table3[[#This Row],[51]]="yes",Table3[[#This Row],[Column5]],"")</f>
        <v/>
      </c>
      <c r="AU1422" s="29" t="str">
        <f>IF(COUNTBLANK(Table3[[#This Row],[Date 1]:[Date 8]])=7,IF(Table3[[#This Row],[Column9]]&lt;&gt;"",IF(SUM(L1422:S1422)&lt;&gt;0,Table3[[#This Row],[Column9]],""),""),(SUBSTITUTE(TRIM(SUBSTITUTE(AO1422&amp;","&amp;AP1422&amp;","&amp;AQ1422&amp;","&amp;AR1422&amp;","&amp;AS1422&amp;","&amp;AT1422&amp;",",","," "))," ",", ")))</f>
        <v/>
      </c>
      <c r="AV1422" s="35" t="str">
        <f>IF(COUNTBLANK(L1422:AC1422)&lt;&gt;13,IF(Table3[[#This Row],[Comments]]="Please order in multiples of 20. Minimum order of 100.",IF(COUNTBLANK(Table3[[#This Row],[Date 1]:[Order]])=12,"",1),1),IF(OR(F1422="yes",G1422="yes",H1422="yes",I1422="yes",J1422="yes",K1422="yes"="yes"),1,""))</f>
        <v/>
      </c>
    </row>
    <row r="1423" spans="2:48" ht="36" thickBot="1" x14ac:dyDescent="0.4">
      <c r="B1423" s="164">
        <v>4835</v>
      </c>
      <c r="C1423" s="16" t="s">
        <v>3370</v>
      </c>
      <c r="D1423" s="32" t="s">
        <v>637</v>
      </c>
      <c r="E1423" s="118"/>
      <c r="F1423" s="119" t="s">
        <v>21</v>
      </c>
      <c r="G1423" s="30" t="s">
        <v>21</v>
      </c>
      <c r="H1423" s="30" t="s">
        <v>21</v>
      </c>
      <c r="I1423" s="30" t="s">
        <v>21</v>
      </c>
      <c r="J1423" s="30" t="s">
        <v>21</v>
      </c>
      <c r="K1423" s="30" t="s">
        <v>128</v>
      </c>
      <c r="L1423" s="22"/>
      <c r="M1423" s="20"/>
      <c r="N1423" s="20"/>
      <c r="O1423" s="20"/>
      <c r="P1423" s="20"/>
      <c r="Q1423" s="20"/>
      <c r="R1423" s="20"/>
      <c r="S1423" s="120"/>
      <c r="T1423" s="181" t="str">
        <f>Table3[[#This Row],[Column12]]</f>
        <v>Auto:</v>
      </c>
      <c r="U1423" s="25"/>
      <c r="V1423" s="51" t="str">
        <f>IF(Table3[[#This Row],[TagOrderMethod]]="Ratio:","plants per 1 tag",IF(Table3[[#This Row],[TagOrderMethod]]="tags included","",IF(Table3[[#This Row],[TagOrderMethod]]="Qty:","tags",IF(Table3[[#This Row],[TagOrderMethod]]="Auto:",IF(U1423&lt;&gt;"","tags","")))))</f>
        <v/>
      </c>
      <c r="W1423" s="17">
        <v>50</v>
      </c>
      <c r="X1423" s="17" t="str">
        <f>IF(ISNUMBER(SEARCH("tag",Table3[[#This Row],[Notes]])), "Yes", "No")</f>
        <v>No</v>
      </c>
      <c r="Y1423" s="17" t="str">
        <f>IF(Table3[[#This Row],[Column11]]="yes","tags included","Auto:")</f>
        <v>Auto:</v>
      </c>
      <c r="Z14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Row],[TagOrderMethod]]="Auto:",IF(U1423&gt;0,U1423,IF(COUNTBLANK(L1423:S1423)=8,"",(IF(Table3[[#This Row],[Column11]]&lt;&gt;"no",Table3[[#This Row],[Size]]*(SUM(Table3[[#This Row],[Date 1]:[Date 8]])),"")))),""))),(Table3[[#This Row],[Bundle]])),"")</f>
        <v/>
      </c>
      <c r="AB1423" s="94" t="str">
        <f t="shared" si="23"/>
        <v/>
      </c>
      <c r="AC1423" s="75"/>
      <c r="AD1423" s="42"/>
      <c r="AE1423" s="43"/>
      <c r="AF1423" s="44"/>
      <c r="AG1423" s="134" t="s">
        <v>21</v>
      </c>
      <c r="AH1423" s="134" t="s">
        <v>21</v>
      </c>
      <c r="AI1423" s="134" t="s">
        <v>21</v>
      </c>
      <c r="AJ1423" s="134" t="s">
        <v>21</v>
      </c>
      <c r="AK1423" s="134" t="s">
        <v>21</v>
      </c>
      <c r="AL1423" s="134" t="s">
        <v>861</v>
      </c>
      <c r="AM1423" s="134" t="b">
        <f>IF(AND(Table3[[#This Row],[Column68]]=TRUE,COUNTBLANK(Table3[[#This Row],[Date 1]:[Date 8]])=8),TRUE,FALSE)</f>
        <v>0</v>
      </c>
      <c r="AN1423" s="134" t="b">
        <f>COUNTIF(Table3[[#This Row],[512]:[51]],"yes")&gt;0</f>
        <v>0</v>
      </c>
      <c r="AO1423" s="45" t="str">
        <f>IF(Table3[[#This Row],[512]]="yes",Table3[[#This Row],[Column1]],"")</f>
        <v/>
      </c>
      <c r="AP1423" s="45" t="str">
        <f>IF(Table3[[#This Row],[250]]="yes",Table3[[#This Row],[Column1.5]],"")</f>
        <v/>
      </c>
      <c r="AQ1423" s="45" t="str">
        <f>IF(Table3[[#This Row],[288]]="yes",Table3[[#This Row],[Column2]],"")</f>
        <v/>
      </c>
      <c r="AR1423" s="45" t="str">
        <f>IF(Table3[[#This Row],[144]]="yes",Table3[[#This Row],[Column3]],"")</f>
        <v/>
      </c>
      <c r="AS1423" s="45" t="str">
        <f>IF(Table3[[#This Row],[26]]="yes",Table3[[#This Row],[Column4]],"")</f>
        <v/>
      </c>
      <c r="AT1423" s="45" t="str">
        <f>IF(Table3[[#This Row],[51]]="yes",Table3[[#This Row],[Column5]],"")</f>
        <v/>
      </c>
      <c r="AU1423" s="29" t="str">
        <f>IF(COUNTBLANK(Table3[[#This Row],[Date 1]:[Date 8]])=7,IF(Table3[[#This Row],[Column9]]&lt;&gt;"",IF(SUM(L1423:S1423)&lt;&gt;0,Table3[[#This Row],[Column9]],""),""),(SUBSTITUTE(TRIM(SUBSTITUTE(AO1423&amp;","&amp;AP1423&amp;","&amp;AQ1423&amp;","&amp;AR1423&amp;","&amp;AS1423&amp;","&amp;AT1423&amp;",",","," "))," ",", ")))</f>
        <v/>
      </c>
      <c r="AV1423" s="35" t="str">
        <f>IF(COUNTBLANK(L1423:AC1423)&lt;&gt;13,IF(Table3[[#This Row],[Comments]]="Please order in multiples of 20. Minimum order of 100.",IF(COUNTBLANK(Table3[[#This Row],[Date 1]:[Order]])=12,"",1),1),IF(OR(F1423="yes",G1423="yes",H1423="yes",I1423="yes",J1423="yes",K1423="yes"="yes"),1,""))</f>
        <v/>
      </c>
    </row>
    <row r="1424" spans="2:48" ht="36" thickBot="1" x14ac:dyDescent="0.4">
      <c r="B1424" s="164">
        <v>4855</v>
      </c>
      <c r="C1424" s="16" t="s">
        <v>3370</v>
      </c>
      <c r="D1424" s="32" t="s">
        <v>3521</v>
      </c>
      <c r="E1424" s="118"/>
      <c r="F1424" s="119" t="s">
        <v>21</v>
      </c>
      <c r="G1424" s="30" t="s">
        <v>21</v>
      </c>
      <c r="H1424" s="30" t="s">
        <v>21</v>
      </c>
      <c r="I1424" s="30" t="s">
        <v>21</v>
      </c>
      <c r="J1424" s="30" t="s">
        <v>128</v>
      </c>
      <c r="K1424" s="30" t="s">
        <v>21</v>
      </c>
      <c r="L1424" s="22"/>
      <c r="M1424" s="20"/>
      <c r="N1424" s="20"/>
      <c r="O1424" s="20"/>
      <c r="P1424" s="20"/>
      <c r="Q1424" s="20"/>
      <c r="R1424" s="20"/>
      <c r="S1424" s="120"/>
      <c r="T1424" s="181" t="str">
        <f>Table3[[#This Row],[Column12]]</f>
        <v>Auto:</v>
      </c>
      <c r="U1424" s="25"/>
      <c r="V1424" s="51" t="str">
        <f>IF(Table3[[#This Row],[TagOrderMethod]]="Ratio:","plants per 1 tag",IF(Table3[[#This Row],[TagOrderMethod]]="tags included","",IF(Table3[[#This Row],[TagOrderMethod]]="Qty:","tags",IF(Table3[[#This Row],[TagOrderMethod]]="Auto:",IF(U1424&lt;&gt;"","tags","")))))</f>
        <v/>
      </c>
      <c r="W1424" s="17">
        <v>50</v>
      </c>
      <c r="X1424" s="17" t="str">
        <f>IF(ISNUMBER(SEARCH("tag",Table3[[#This Row],[Notes]])), "Yes", "No")</f>
        <v>No</v>
      </c>
      <c r="Y1424" s="17" t="str">
        <f>IF(Table3[[#This Row],[Column11]]="yes","tags included","Auto:")</f>
        <v>Auto:</v>
      </c>
      <c r="Z14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Row],[TagOrderMethod]]="Auto:",IF(U1424&gt;0,U1424,IF(COUNTBLANK(L1424:S1424)=8,"",(IF(Table3[[#This Row],[Column11]]&lt;&gt;"no",Table3[[#This Row],[Size]]*(SUM(Table3[[#This Row],[Date 1]:[Date 8]])),"")))),""))),(Table3[[#This Row],[Bundle]])),"")</f>
        <v/>
      </c>
      <c r="AB1424" s="94" t="str">
        <f t="shared" si="23"/>
        <v/>
      </c>
      <c r="AC1424" s="75"/>
      <c r="AD1424" s="42"/>
      <c r="AE1424" s="43"/>
      <c r="AF1424" s="44"/>
      <c r="AG1424" s="134" t="s">
        <v>21</v>
      </c>
      <c r="AH1424" s="134" t="s">
        <v>21</v>
      </c>
      <c r="AI1424" s="134" t="s">
        <v>21</v>
      </c>
      <c r="AJ1424" s="134" t="s">
        <v>21</v>
      </c>
      <c r="AK1424" s="134" t="s">
        <v>2165</v>
      </c>
      <c r="AL1424" s="134" t="s">
        <v>21</v>
      </c>
      <c r="AM1424" s="134" t="b">
        <f>IF(AND(Table3[[#This Row],[Column68]]=TRUE,COUNTBLANK(Table3[[#This Row],[Date 1]:[Date 8]])=8),TRUE,FALSE)</f>
        <v>0</v>
      </c>
      <c r="AN1424" s="134" t="b">
        <f>COUNTIF(Table3[[#This Row],[512]:[51]],"yes")&gt;0</f>
        <v>0</v>
      </c>
      <c r="AO1424" s="45" t="str">
        <f>IF(Table3[[#This Row],[512]]="yes",Table3[[#This Row],[Column1]],"")</f>
        <v/>
      </c>
      <c r="AP1424" s="45" t="str">
        <f>IF(Table3[[#This Row],[250]]="yes",Table3[[#This Row],[Column1.5]],"")</f>
        <v/>
      </c>
      <c r="AQ1424" s="45" t="str">
        <f>IF(Table3[[#This Row],[288]]="yes",Table3[[#This Row],[Column2]],"")</f>
        <v/>
      </c>
      <c r="AR1424" s="45" t="str">
        <f>IF(Table3[[#This Row],[144]]="yes",Table3[[#This Row],[Column3]],"")</f>
        <v/>
      </c>
      <c r="AS1424" s="45" t="str">
        <f>IF(Table3[[#This Row],[26]]="yes",Table3[[#This Row],[Column4]],"")</f>
        <v/>
      </c>
      <c r="AT1424" s="45" t="str">
        <f>IF(Table3[[#This Row],[51]]="yes",Table3[[#This Row],[Column5]],"")</f>
        <v/>
      </c>
      <c r="AU1424" s="29" t="str">
        <f>IF(COUNTBLANK(Table3[[#This Row],[Date 1]:[Date 8]])=7,IF(Table3[[#This Row],[Column9]]&lt;&gt;"",IF(SUM(L1424:S1424)&lt;&gt;0,Table3[[#This Row],[Column9]],""),""),(SUBSTITUTE(TRIM(SUBSTITUTE(AO1424&amp;","&amp;AP1424&amp;","&amp;AQ1424&amp;","&amp;AR1424&amp;","&amp;AS1424&amp;","&amp;AT1424&amp;",",","," "))," ",", ")))</f>
        <v/>
      </c>
      <c r="AV1424" s="35" t="str">
        <f>IF(COUNTBLANK(L1424:AC1424)&lt;&gt;13,IF(Table3[[#This Row],[Comments]]="Please order in multiples of 20. Minimum order of 100.",IF(COUNTBLANK(Table3[[#This Row],[Date 1]:[Order]])=12,"",1),1),IF(OR(F1424="yes",G1424="yes",H1424="yes",I1424="yes",J1424="yes",K1424="yes"="yes"),1,""))</f>
        <v/>
      </c>
    </row>
    <row r="1425" spans="2:48" ht="36" thickBot="1" x14ac:dyDescent="0.4">
      <c r="B1425" s="164">
        <v>4860</v>
      </c>
      <c r="C1425" s="16" t="s">
        <v>3370</v>
      </c>
      <c r="D1425" s="32" t="s">
        <v>1093</v>
      </c>
      <c r="E1425" s="118"/>
      <c r="F1425" s="119" t="s">
        <v>21</v>
      </c>
      <c r="G1425" s="30" t="s">
        <v>21</v>
      </c>
      <c r="H1425" s="30" t="s">
        <v>21</v>
      </c>
      <c r="I1425" s="30" t="s">
        <v>21</v>
      </c>
      <c r="J1425" s="30" t="s">
        <v>128</v>
      </c>
      <c r="K1425" s="30" t="s">
        <v>21</v>
      </c>
      <c r="L1425" s="22"/>
      <c r="M1425" s="20"/>
      <c r="N1425" s="20"/>
      <c r="O1425" s="20"/>
      <c r="P1425" s="20"/>
      <c r="Q1425" s="20"/>
      <c r="R1425" s="20"/>
      <c r="S1425" s="120"/>
      <c r="T1425" s="181" t="str">
        <f>Table3[[#This Row],[Column12]]</f>
        <v>Auto:</v>
      </c>
      <c r="U1425" s="25"/>
      <c r="V1425" s="51" t="str">
        <f>IF(Table3[[#This Row],[TagOrderMethod]]="Ratio:","plants per 1 tag",IF(Table3[[#This Row],[TagOrderMethod]]="tags included","",IF(Table3[[#This Row],[TagOrderMethod]]="Qty:","tags",IF(Table3[[#This Row],[TagOrderMethod]]="Auto:",IF(U1425&lt;&gt;"","tags","")))))</f>
        <v/>
      </c>
      <c r="W1425" s="17">
        <v>50</v>
      </c>
      <c r="X1425" s="17" t="str">
        <f>IF(ISNUMBER(SEARCH("tag",Table3[[#This Row],[Notes]])), "Yes", "No")</f>
        <v>No</v>
      </c>
      <c r="Y1425" s="17" t="str">
        <f>IF(Table3[[#This Row],[Column11]]="yes","tags included","Auto:")</f>
        <v>Auto:</v>
      </c>
      <c r="Z14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Row],[TagOrderMethod]]="Auto:",IF(U1425&gt;0,U1425,IF(COUNTBLANK(L1425:S1425)=8,"",(IF(Table3[[#This Row],[Column11]]&lt;&gt;"no",Table3[[#This Row],[Size]]*(SUM(Table3[[#This Row],[Date 1]:[Date 8]])),"")))),""))),(Table3[[#This Row],[Bundle]])),"")</f>
        <v/>
      </c>
      <c r="AB1425" s="94" t="str">
        <f t="shared" si="23"/>
        <v/>
      </c>
      <c r="AC1425" s="75"/>
      <c r="AD1425" s="42"/>
      <c r="AE1425" s="43"/>
      <c r="AF1425" s="44"/>
      <c r="AG1425" s="134" t="s">
        <v>21</v>
      </c>
      <c r="AH1425" s="134" t="s">
        <v>21</v>
      </c>
      <c r="AI1425" s="134" t="s">
        <v>21</v>
      </c>
      <c r="AJ1425" s="134" t="s">
        <v>21</v>
      </c>
      <c r="AK1425" s="134" t="s">
        <v>3203</v>
      </c>
      <c r="AL1425" s="134" t="s">
        <v>21</v>
      </c>
      <c r="AM1425" s="134" t="b">
        <f>IF(AND(Table3[[#This Row],[Column68]]=TRUE,COUNTBLANK(Table3[[#This Row],[Date 1]:[Date 8]])=8),TRUE,FALSE)</f>
        <v>0</v>
      </c>
      <c r="AN1425" s="134" t="b">
        <f>COUNTIF(Table3[[#This Row],[512]:[51]],"yes")&gt;0</f>
        <v>0</v>
      </c>
      <c r="AO1425" s="45" t="str">
        <f>IF(Table3[[#This Row],[512]]="yes",Table3[[#This Row],[Column1]],"")</f>
        <v/>
      </c>
      <c r="AP1425" s="45" t="str">
        <f>IF(Table3[[#This Row],[250]]="yes",Table3[[#This Row],[Column1.5]],"")</f>
        <v/>
      </c>
      <c r="AQ1425" s="45" t="str">
        <f>IF(Table3[[#This Row],[288]]="yes",Table3[[#This Row],[Column2]],"")</f>
        <v/>
      </c>
      <c r="AR1425" s="45" t="str">
        <f>IF(Table3[[#This Row],[144]]="yes",Table3[[#This Row],[Column3]],"")</f>
        <v/>
      </c>
      <c r="AS1425" s="45" t="str">
        <f>IF(Table3[[#This Row],[26]]="yes",Table3[[#This Row],[Column4]],"")</f>
        <v/>
      </c>
      <c r="AT1425" s="45" t="str">
        <f>IF(Table3[[#This Row],[51]]="yes",Table3[[#This Row],[Column5]],"")</f>
        <v/>
      </c>
      <c r="AU1425" s="29" t="str">
        <f>IF(COUNTBLANK(Table3[[#This Row],[Date 1]:[Date 8]])=7,IF(Table3[[#This Row],[Column9]]&lt;&gt;"",IF(SUM(L1425:S1425)&lt;&gt;0,Table3[[#This Row],[Column9]],""),""),(SUBSTITUTE(TRIM(SUBSTITUTE(AO1425&amp;","&amp;AP1425&amp;","&amp;AQ1425&amp;","&amp;AR1425&amp;","&amp;AS1425&amp;","&amp;AT1425&amp;",",","," "))," ",", ")))</f>
        <v/>
      </c>
      <c r="AV1425" s="35" t="str">
        <f>IF(COUNTBLANK(L1425:AC1425)&lt;&gt;13,IF(Table3[[#This Row],[Comments]]="Please order in multiples of 20. Minimum order of 100.",IF(COUNTBLANK(Table3[[#This Row],[Date 1]:[Order]])=12,"",1),1),IF(OR(F1425="yes",G1425="yes",H1425="yes",I1425="yes",J1425="yes",K1425="yes"="yes"),1,""))</f>
        <v/>
      </c>
    </row>
    <row r="1426" spans="2:48" ht="36" thickBot="1" x14ac:dyDescent="0.4">
      <c r="B1426" s="164">
        <v>4875</v>
      </c>
      <c r="C1426" s="16" t="s">
        <v>3370</v>
      </c>
      <c r="D1426" s="32" t="s">
        <v>3522</v>
      </c>
      <c r="E1426" s="118"/>
      <c r="F1426" s="119" t="s">
        <v>21</v>
      </c>
      <c r="G1426" s="30" t="s">
        <v>21</v>
      </c>
      <c r="H1426" s="30" t="s">
        <v>21</v>
      </c>
      <c r="I1426" s="30" t="s">
        <v>21</v>
      </c>
      <c r="J1426" s="30" t="s">
        <v>128</v>
      </c>
      <c r="K1426" s="30" t="s">
        <v>21</v>
      </c>
      <c r="L1426" s="22"/>
      <c r="M1426" s="20"/>
      <c r="N1426" s="20"/>
      <c r="O1426" s="20"/>
      <c r="P1426" s="20"/>
      <c r="Q1426" s="20"/>
      <c r="R1426" s="20"/>
      <c r="S1426" s="120"/>
      <c r="T1426" s="181" t="str">
        <f>Table3[[#This Row],[Column12]]</f>
        <v>Auto:</v>
      </c>
      <c r="U1426" s="25"/>
      <c r="V1426" s="51" t="str">
        <f>IF(Table3[[#This Row],[TagOrderMethod]]="Ratio:","plants per 1 tag",IF(Table3[[#This Row],[TagOrderMethod]]="tags included","",IF(Table3[[#This Row],[TagOrderMethod]]="Qty:","tags",IF(Table3[[#This Row],[TagOrderMethod]]="Auto:",IF(U1426&lt;&gt;"","tags","")))))</f>
        <v/>
      </c>
      <c r="W1426" s="17">
        <v>50</v>
      </c>
      <c r="X1426" s="17" t="str">
        <f>IF(ISNUMBER(SEARCH("tag",Table3[[#This Row],[Notes]])), "Yes", "No")</f>
        <v>No</v>
      </c>
      <c r="Y1426" s="17" t="str">
        <f>IF(Table3[[#This Row],[Column11]]="yes","tags included","Auto:")</f>
        <v>Auto:</v>
      </c>
      <c r="Z14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Row],[TagOrderMethod]]="Auto:",IF(U1426&gt;0,U1426,IF(COUNTBLANK(L1426:S1426)=8,"",(IF(Table3[[#This Row],[Column11]]&lt;&gt;"no",Table3[[#This Row],[Size]]*(SUM(Table3[[#This Row],[Date 1]:[Date 8]])),"")))),""))),(Table3[[#This Row],[Bundle]])),"")</f>
        <v/>
      </c>
      <c r="AB1426" s="94" t="str">
        <f t="shared" si="23"/>
        <v/>
      </c>
      <c r="AC1426" s="75"/>
      <c r="AD1426" s="42"/>
      <c r="AE1426" s="43"/>
      <c r="AF1426" s="44"/>
      <c r="AG1426" s="134" t="s">
        <v>21</v>
      </c>
      <c r="AH1426" s="134" t="s">
        <v>21</v>
      </c>
      <c r="AI1426" s="134" t="s">
        <v>21</v>
      </c>
      <c r="AJ1426" s="134" t="s">
        <v>21</v>
      </c>
      <c r="AK1426" s="134" t="s">
        <v>3204</v>
      </c>
      <c r="AL1426" s="134" t="s">
        <v>21</v>
      </c>
      <c r="AM1426" s="134" t="b">
        <f>IF(AND(Table3[[#This Row],[Column68]]=TRUE,COUNTBLANK(Table3[[#This Row],[Date 1]:[Date 8]])=8),TRUE,FALSE)</f>
        <v>0</v>
      </c>
      <c r="AN1426" s="134" t="b">
        <f>COUNTIF(Table3[[#This Row],[512]:[51]],"yes")&gt;0</f>
        <v>0</v>
      </c>
      <c r="AO1426" s="45" t="str">
        <f>IF(Table3[[#This Row],[512]]="yes",Table3[[#This Row],[Column1]],"")</f>
        <v/>
      </c>
      <c r="AP1426" s="45" t="str">
        <f>IF(Table3[[#This Row],[250]]="yes",Table3[[#This Row],[Column1.5]],"")</f>
        <v/>
      </c>
      <c r="AQ1426" s="45" t="str">
        <f>IF(Table3[[#This Row],[288]]="yes",Table3[[#This Row],[Column2]],"")</f>
        <v/>
      </c>
      <c r="AR1426" s="45" t="str">
        <f>IF(Table3[[#This Row],[144]]="yes",Table3[[#This Row],[Column3]],"")</f>
        <v/>
      </c>
      <c r="AS1426" s="45" t="str">
        <f>IF(Table3[[#This Row],[26]]="yes",Table3[[#This Row],[Column4]],"")</f>
        <v/>
      </c>
      <c r="AT1426" s="45" t="str">
        <f>IF(Table3[[#This Row],[51]]="yes",Table3[[#This Row],[Column5]],"")</f>
        <v/>
      </c>
      <c r="AU1426" s="29" t="str">
        <f>IF(COUNTBLANK(Table3[[#This Row],[Date 1]:[Date 8]])=7,IF(Table3[[#This Row],[Column9]]&lt;&gt;"",IF(SUM(L1426:S1426)&lt;&gt;0,Table3[[#This Row],[Column9]],""),""),(SUBSTITUTE(TRIM(SUBSTITUTE(AO1426&amp;","&amp;AP1426&amp;","&amp;AQ1426&amp;","&amp;AR1426&amp;","&amp;AS1426&amp;","&amp;AT1426&amp;",",","," "))," ",", ")))</f>
        <v/>
      </c>
      <c r="AV1426" s="35" t="str">
        <f>IF(COUNTBLANK(L1426:AC1426)&lt;&gt;13,IF(Table3[[#This Row],[Comments]]="Please order in multiples of 20. Minimum order of 100.",IF(COUNTBLANK(Table3[[#This Row],[Date 1]:[Order]])=12,"",1),1),IF(OR(F1426="yes",G1426="yes",H1426="yes",I1426="yes",J1426="yes",K1426="yes"="yes"),1,""))</f>
        <v/>
      </c>
    </row>
    <row r="1427" spans="2:48" ht="36" thickBot="1" x14ac:dyDescent="0.4">
      <c r="B1427" s="164">
        <v>4890</v>
      </c>
      <c r="C1427" s="16" t="s">
        <v>3370</v>
      </c>
      <c r="D1427" s="32" t="s">
        <v>1911</v>
      </c>
      <c r="E1427" s="118"/>
      <c r="F1427" s="119" t="s">
        <v>21</v>
      </c>
      <c r="G1427" s="30" t="s">
        <v>21</v>
      </c>
      <c r="H1427" s="30" t="s">
        <v>21</v>
      </c>
      <c r="I1427" s="30" t="s">
        <v>21</v>
      </c>
      <c r="J1427" s="30" t="s">
        <v>21</v>
      </c>
      <c r="K1427" s="30" t="s">
        <v>128</v>
      </c>
      <c r="L1427" s="22"/>
      <c r="M1427" s="20"/>
      <c r="N1427" s="20"/>
      <c r="O1427" s="20"/>
      <c r="P1427" s="20"/>
      <c r="Q1427" s="20"/>
      <c r="R1427" s="20"/>
      <c r="S1427" s="120"/>
      <c r="T1427" s="181" t="str">
        <f>Table3[[#This Row],[Column12]]</f>
        <v>Auto:</v>
      </c>
      <c r="U1427" s="25"/>
      <c r="V1427" s="51" t="str">
        <f>IF(Table3[[#This Row],[TagOrderMethod]]="Ratio:","plants per 1 tag",IF(Table3[[#This Row],[TagOrderMethod]]="tags included","",IF(Table3[[#This Row],[TagOrderMethod]]="Qty:","tags",IF(Table3[[#This Row],[TagOrderMethod]]="Auto:",IF(U1427&lt;&gt;"","tags","")))))</f>
        <v/>
      </c>
      <c r="W1427" s="17">
        <v>50</v>
      </c>
      <c r="X1427" s="17" t="str">
        <f>IF(ISNUMBER(SEARCH("tag",Table3[[#This Row],[Notes]])), "Yes", "No")</f>
        <v>No</v>
      </c>
      <c r="Y1427" s="17" t="str">
        <f>IF(Table3[[#This Row],[Column11]]="yes","tags included","Auto:")</f>
        <v>Auto:</v>
      </c>
      <c r="Z14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Row],[TagOrderMethod]]="Auto:",IF(U1427&gt;0,U1427,IF(COUNTBLANK(L1427:S1427)=8,"",(IF(Table3[[#This Row],[Column11]]&lt;&gt;"no",Table3[[#This Row],[Size]]*(SUM(Table3[[#This Row],[Date 1]:[Date 8]])),"")))),""))),(Table3[[#This Row],[Bundle]])),"")</f>
        <v/>
      </c>
      <c r="AB1427" s="94" t="str">
        <f t="shared" si="23"/>
        <v/>
      </c>
      <c r="AC1427" s="75"/>
      <c r="AD1427" s="42"/>
      <c r="AE1427" s="43"/>
      <c r="AF1427" s="44"/>
      <c r="AG1427" s="134" t="s">
        <v>21</v>
      </c>
      <c r="AH1427" s="134" t="s">
        <v>21</v>
      </c>
      <c r="AI1427" s="134" t="s">
        <v>21</v>
      </c>
      <c r="AJ1427" s="134" t="s">
        <v>21</v>
      </c>
      <c r="AK1427" s="134" t="s">
        <v>21</v>
      </c>
      <c r="AL1427" s="134" t="s">
        <v>5506</v>
      </c>
      <c r="AM1427" s="134" t="b">
        <f>IF(AND(Table3[[#This Row],[Column68]]=TRUE,COUNTBLANK(Table3[[#This Row],[Date 1]:[Date 8]])=8),TRUE,FALSE)</f>
        <v>0</v>
      </c>
      <c r="AN1427" s="134" t="b">
        <f>COUNTIF(Table3[[#This Row],[512]:[51]],"yes")&gt;0</f>
        <v>0</v>
      </c>
      <c r="AO1427" s="45" t="str">
        <f>IF(Table3[[#This Row],[512]]="yes",Table3[[#This Row],[Column1]],"")</f>
        <v/>
      </c>
      <c r="AP1427" s="45" t="str">
        <f>IF(Table3[[#This Row],[250]]="yes",Table3[[#This Row],[Column1.5]],"")</f>
        <v/>
      </c>
      <c r="AQ1427" s="45" t="str">
        <f>IF(Table3[[#This Row],[288]]="yes",Table3[[#This Row],[Column2]],"")</f>
        <v/>
      </c>
      <c r="AR1427" s="45" t="str">
        <f>IF(Table3[[#This Row],[144]]="yes",Table3[[#This Row],[Column3]],"")</f>
        <v/>
      </c>
      <c r="AS1427" s="45" t="str">
        <f>IF(Table3[[#This Row],[26]]="yes",Table3[[#This Row],[Column4]],"")</f>
        <v/>
      </c>
      <c r="AT1427" s="45" t="str">
        <f>IF(Table3[[#This Row],[51]]="yes",Table3[[#This Row],[Column5]],"")</f>
        <v/>
      </c>
      <c r="AU1427" s="29" t="str">
        <f>IF(COUNTBLANK(Table3[[#This Row],[Date 1]:[Date 8]])=7,IF(Table3[[#This Row],[Column9]]&lt;&gt;"",IF(SUM(L1427:S1427)&lt;&gt;0,Table3[[#This Row],[Column9]],""),""),(SUBSTITUTE(TRIM(SUBSTITUTE(AO1427&amp;","&amp;AP1427&amp;","&amp;AQ1427&amp;","&amp;AR1427&amp;","&amp;AS1427&amp;","&amp;AT1427&amp;",",","," "))," ",", ")))</f>
        <v/>
      </c>
      <c r="AV1427" s="35" t="str">
        <f>IF(COUNTBLANK(L1427:AC1427)&lt;&gt;13,IF(Table3[[#This Row],[Comments]]="Please order in multiples of 20. Minimum order of 100.",IF(COUNTBLANK(Table3[[#This Row],[Date 1]:[Order]])=12,"",1),1),IF(OR(F1427="yes",G1427="yes",H1427="yes",I1427="yes",J1427="yes",K1427="yes"="yes"),1,""))</f>
        <v/>
      </c>
    </row>
    <row r="1428" spans="2:48" ht="36" thickBot="1" x14ac:dyDescent="0.4">
      <c r="B1428" s="164">
        <v>5000</v>
      </c>
      <c r="C1428" s="16" t="s">
        <v>3370</v>
      </c>
      <c r="D1428" s="32" t="s">
        <v>2449</v>
      </c>
      <c r="E1428" s="118"/>
      <c r="F1428" s="119" t="s">
        <v>21</v>
      </c>
      <c r="G1428" s="30" t="s">
        <v>21</v>
      </c>
      <c r="H1428" s="30" t="s">
        <v>21</v>
      </c>
      <c r="I1428" s="30" t="s">
        <v>128</v>
      </c>
      <c r="J1428" s="30" t="s">
        <v>21</v>
      </c>
      <c r="K1428" s="30" t="s">
        <v>128</v>
      </c>
      <c r="L1428" s="22"/>
      <c r="M1428" s="20"/>
      <c r="N1428" s="20"/>
      <c r="O1428" s="20"/>
      <c r="P1428" s="20"/>
      <c r="Q1428" s="20"/>
      <c r="R1428" s="20"/>
      <c r="S1428" s="120"/>
      <c r="T1428" s="181" t="str">
        <f>Table3[[#This Row],[Column12]]</f>
        <v>Auto:</v>
      </c>
      <c r="U1428" s="25"/>
      <c r="V1428" s="51" t="str">
        <f>IF(Table3[[#This Row],[TagOrderMethod]]="Ratio:","plants per 1 tag",IF(Table3[[#This Row],[TagOrderMethod]]="tags included","",IF(Table3[[#This Row],[TagOrderMethod]]="Qty:","tags",IF(Table3[[#This Row],[TagOrderMethod]]="Auto:",IF(U1428&lt;&gt;"","tags","")))))</f>
        <v/>
      </c>
      <c r="W1428" s="17">
        <v>50</v>
      </c>
      <c r="X1428" s="17" t="str">
        <f>IF(ISNUMBER(SEARCH("tag",Table3[[#This Row],[Notes]])), "Yes", "No")</f>
        <v>No</v>
      </c>
      <c r="Y1428" s="17" t="str">
        <f>IF(Table3[[#This Row],[Column11]]="yes","tags included","Auto:")</f>
        <v>Auto:</v>
      </c>
      <c r="Z14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Row],[TagOrderMethod]]="Auto:",IF(U1428&gt;0,U1428,IF(COUNTBLANK(L1428:S1428)=8,"",(IF(Table3[[#This Row],[Column11]]&lt;&gt;"no",Table3[[#This Row],[Size]]*(SUM(Table3[[#This Row],[Date 1]:[Date 8]])),"")))),""))),(Table3[[#This Row],[Bundle]])),"")</f>
        <v/>
      </c>
      <c r="AB1428" s="94" t="str">
        <f t="shared" si="23"/>
        <v/>
      </c>
      <c r="AC1428" s="75"/>
      <c r="AD1428" s="42"/>
      <c r="AE1428" s="43"/>
      <c r="AF1428" s="44"/>
      <c r="AG1428" s="134" t="s">
        <v>21</v>
      </c>
      <c r="AH1428" s="134" t="s">
        <v>21</v>
      </c>
      <c r="AI1428" s="134" t="s">
        <v>21</v>
      </c>
      <c r="AJ1428" s="134" t="s">
        <v>5343</v>
      </c>
      <c r="AK1428" s="134" t="s">
        <v>21</v>
      </c>
      <c r="AL1428" s="134" t="s">
        <v>5507</v>
      </c>
      <c r="AM1428" s="134" t="b">
        <f>IF(AND(Table3[[#This Row],[Column68]]=TRUE,COUNTBLANK(Table3[[#This Row],[Date 1]:[Date 8]])=8),TRUE,FALSE)</f>
        <v>0</v>
      </c>
      <c r="AN1428" s="134" t="b">
        <f>COUNTIF(Table3[[#This Row],[512]:[51]],"yes")&gt;0</f>
        <v>0</v>
      </c>
      <c r="AO1428" s="45" t="str">
        <f>IF(Table3[[#This Row],[512]]="yes",Table3[[#This Row],[Column1]],"")</f>
        <v/>
      </c>
      <c r="AP1428" s="45" t="str">
        <f>IF(Table3[[#This Row],[250]]="yes",Table3[[#This Row],[Column1.5]],"")</f>
        <v/>
      </c>
      <c r="AQ1428" s="45" t="str">
        <f>IF(Table3[[#This Row],[288]]="yes",Table3[[#This Row],[Column2]],"")</f>
        <v/>
      </c>
      <c r="AR1428" s="45" t="str">
        <f>IF(Table3[[#This Row],[144]]="yes",Table3[[#This Row],[Column3]],"")</f>
        <v/>
      </c>
      <c r="AS1428" s="45" t="str">
        <f>IF(Table3[[#This Row],[26]]="yes",Table3[[#This Row],[Column4]],"")</f>
        <v/>
      </c>
      <c r="AT1428" s="45" t="str">
        <f>IF(Table3[[#This Row],[51]]="yes",Table3[[#This Row],[Column5]],"")</f>
        <v/>
      </c>
      <c r="AU1428" s="29" t="str">
        <f>IF(COUNTBLANK(Table3[[#This Row],[Date 1]:[Date 8]])=7,IF(Table3[[#This Row],[Column9]]&lt;&gt;"",IF(SUM(L1428:S1428)&lt;&gt;0,Table3[[#This Row],[Column9]],""),""),(SUBSTITUTE(TRIM(SUBSTITUTE(AO1428&amp;","&amp;AP1428&amp;","&amp;AQ1428&amp;","&amp;AR1428&amp;","&amp;AS1428&amp;","&amp;AT1428&amp;",",","," "))," ",", ")))</f>
        <v/>
      </c>
      <c r="AV1428" s="35" t="str">
        <f>IF(COUNTBLANK(L1428:AC1428)&lt;&gt;13,IF(Table3[[#This Row],[Comments]]="Please order in multiples of 20. Minimum order of 100.",IF(COUNTBLANK(Table3[[#This Row],[Date 1]:[Order]])=12,"",1),1),IF(OR(F1428="yes",G1428="yes",H1428="yes",I1428="yes",J1428="yes",K1428="yes"="yes"),1,""))</f>
        <v/>
      </c>
    </row>
    <row r="1429" spans="2:48" ht="36" thickBot="1" x14ac:dyDescent="0.4">
      <c r="B1429" s="164">
        <v>5005</v>
      </c>
      <c r="C1429" s="16" t="s">
        <v>3370</v>
      </c>
      <c r="D1429" s="32" t="s">
        <v>1094</v>
      </c>
      <c r="E1429" s="118"/>
      <c r="F1429" s="119" t="s">
        <v>21</v>
      </c>
      <c r="G1429" s="30" t="s">
        <v>21</v>
      </c>
      <c r="H1429" s="30" t="s">
        <v>21</v>
      </c>
      <c r="I1429" s="30" t="s">
        <v>128</v>
      </c>
      <c r="J1429" s="30" t="s">
        <v>21</v>
      </c>
      <c r="K1429" s="30" t="s">
        <v>128</v>
      </c>
      <c r="L1429" s="22"/>
      <c r="M1429" s="20"/>
      <c r="N1429" s="20"/>
      <c r="O1429" s="20"/>
      <c r="P1429" s="20"/>
      <c r="Q1429" s="20"/>
      <c r="R1429" s="20"/>
      <c r="S1429" s="120"/>
      <c r="T1429" s="181" t="str">
        <f>Table3[[#This Row],[Column12]]</f>
        <v>Auto:</v>
      </c>
      <c r="U1429" s="25"/>
      <c r="V1429" s="51" t="str">
        <f>IF(Table3[[#This Row],[TagOrderMethod]]="Ratio:","plants per 1 tag",IF(Table3[[#This Row],[TagOrderMethod]]="tags included","",IF(Table3[[#This Row],[TagOrderMethod]]="Qty:","tags",IF(Table3[[#This Row],[TagOrderMethod]]="Auto:",IF(U1429&lt;&gt;"","tags","")))))</f>
        <v/>
      </c>
      <c r="W1429" s="17">
        <v>50</v>
      </c>
      <c r="X1429" s="17" t="str">
        <f>IF(ISNUMBER(SEARCH("tag",Table3[[#This Row],[Notes]])), "Yes", "No")</f>
        <v>No</v>
      </c>
      <c r="Y1429" s="17" t="str">
        <f>IF(Table3[[#This Row],[Column11]]="yes","tags included","Auto:")</f>
        <v>Auto:</v>
      </c>
      <c r="Z14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Row],[TagOrderMethod]]="Auto:",IF(U1429&gt;0,U1429,IF(COUNTBLANK(L1429:S1429)=8,"",(IF(Table3[[#This Row],[Column11]]&lt;&gt;"no",Table3[[#This Row],[Size]]*(SUM(Table3[[#This Row],[Date 1]:[Date 8]])),"")))),""))),(Table3[[#This Row],[Bundle]])),"")</f>
        <v/>
      </c>
      <c r="AB1429" s="94" t="str">
        <f t="shared" si="23"/>
        <v/>
      </c>
      <c r="AC1429" s="75"/>
      <c r="AD1429" s="42"/>
      <c r="AE1429" s="43"/>
      <c r="AF1429" s="44"/>
      <c r="AG1429" s="134" t="s">
        <v>21</v>
      </c>
      <c r="AH1429" s="134" t="s">
        <v>21</v>
      </c>
      <c r="AI1429" s="134" t="s">
        <v>21</v>
      </c>
      <c r="AJ1429" s="134" t="s">
        <v>5344</v>
      </c>
      <c r="AK1429" s="134" t="s">
        <v>21</v>
      </c>
      <c r="AL1429" s="134" t="s">
        <v>5508</v>
      </c>
      <c r="AM1429" s="134" t="b">
        <f>IF(AND(Table3[[#This Row],[Column68]]=TRUE,COUNTBLANK(Table3[[#This Row],[Date 1]:[Date 8]])=8),TRUE,FALSE)</f>
        <v>0</v>
      </c>
      <c r="AN1429" s="134" t="b">
        <f>COUNTIF(Table3[[#This Row],[512]:[51]],"yes")&gt;0</f>
        <v>0</v>
      </c>
      <c r="AO1429" s="45" t="str">
        <f>IF(Table3[[#This Row],[512]]="yes",Table3[[#This Row],[Column1]],"")</f>
        <v/>
      </c>
      <c r="AP1429" s="45" t="str">
        <f>IF(Table3[[#This Row],[250]]="yes",Table3[[#This Row],[Column1.5]],"")</f>
        <v/>
      </c>
      <c r="AQ1429" s="45" t="str">
        <f>IF(Table3[[#This Row],[288]]="yes",Table3[[#This Row],[Column2]],"")</f>
        <v/>
      </c>
      <c r="AR1429" s="45" t="str">
        <f>IF(Table3[[#This Row],[144]]="yes",Table3[[#This Row],[Column3]],"")</f>
        <v/>
      </c>
      <c r="AS1429" s="45" t="str">
        <f>IF(Table3[[#This Row],[26]]="yes",Table3[[#This Row],[Column4]],"")</f>
        <v/>
      </c>
      <c r="AT1429" s="45" t="str">
        <f>IF(Table3[[#This Row],[51]]="yes",Table3[[#This Row],[Column5]],"")</f>
        <v/>
      </c>
      <c r="AU1429" s="29" t="str">
        <f>IF(COUNTBLANK(Table3[[#This Row],[Date 1]:[Date 8]])=7,IF(Table3[[#This Row],[Column9]]&lt;&gt;"",IF(SUM(L1429:S1429)&lt;&gt;0,Table3[[#This Row],[Column9]],""),""),(SUBSTITUTE(TRIM(SUBSTITUTE(AO1429&amp;","&amp;AP1429&amp;","&amp;AQ1429&amp;","&amp;AR1429&amp;","&amp;AS1429&amp;","&amp;AT1429&amp;",",","," "))," ",", ")))</f>
        <v/>
      </c>
      <c r="AV1429" s="35" t="str">
        <f>IF(COUNTBLANK(L1429:AC1429)&lt;&gt;13,IF(Table3[[#This Row],[Comments]]="Please order in multiples of 20. Minimum order of 100.",IF(COUNTBLANK(Table3[[#This Row],[Date 1]:[Order]])=12,"",1),1),IF(OR(F1429="yes",G1429="yes",H1429="yes",I1429="yes",J1429="yes",K1429="yes"="yes"),1,""))</f>
        <v/>
      </c>
    </row>
    <row r="1430" spans="2:48" ht="36" thickBot="1" x14ac:dyDescent="0.4">
      <c r="B1430" s="164">
        <v>5010</v>
      </c>
      <c r="C1430" s="16" t="s">
        <v>3370</v>
      </c>
      <c r="D1430" s="32" t="s">
        <v>1095</v>
      </c>
      <c r="E1430" s="118"/>
      <c r="F1430" s="119" t="s">
        <v>21</v>
      </c>
      <c r="G1430" s="30" t="s">
        <v>21</v>
      </c>
      <c r="H1430" s="30" t="s">
        <v>21</v>
      </c>
      <c r="I1430" s="30" t="s">
        <v>21</v>
      </c>
      <c r="J1430" s="30" t="s">
        <v>21</v>
      </c>
      <c r="K1430" s="30" t="s">
        <v>128</v>
      </c>
      <c r="L1430" s="22"/>
      <c r="M1430" s="20"/>
      <c r="N1430" s="20"/>
      <c r="O1430" s="20"/>
      <c r="P1430" s="20"/>
      <c r="Q1430" s="20"/>
      <c r="R1430" s="20"/>
      <c r="S1430" s="120"/>
      <c r="T1430" s="181" t="str">
        <f>Table3[[#This Row],[Column12]]</f>
        <v>Auto:</v>
      </c>
      <c r="U1430" s="25"/>
      <c r="V1430" s="51" t="str">
        <f>IF(Table3[[#This Row],[TagOrderMethod]]="Ratio:","plants per 1 tag",IF(Table3[[#This Row],[TagOrderMethod]]="tags included","",IF(Table3[[#This Row],[TagOrderMethod]]="Qty:","tags",IF(Table3[[#This Row],[TagOrderMethod]]="Auto:",IF(U1430&lt;&gt;"","tags","")))))</f>
        <v/>
      </c>
      <c r="W1430" s="17">
        <v>50</v>
      </c>
      <c r="X1430" s="17" t="str">
        <f>IF(ISNUMBER(SEARCH("tag",Table3[[#This Row],[Notes]])), "Yes", "No")</f>
        <v>No</v>
      </c>
      <c r="Y1430" s="17" t="str">
        <f>IF(Table3[[#This Row],[Column11]]="yes","tags included","Auto:")</f>
        <v>Auto:</v>
      </c>
      <c r="Z14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Row],[TagOrderMethod]]="Auto:",IF(U1430&gt;0,U1430,IF(COUNTBLANK(L1430:S1430)=8,"",(IF(Table3[[#This Row],[Column11]]&lt;&gt;"no",Table3[[#This Row],[Size]]*(SUM(Table3[[#This Row],[Date 1]:[Date 8]])),"")))),""))),(Table3[[#This Row],[Bundle]])),"")</f>
        <v/>
      </c>
      <c r="AB1430" s="94" t="str">
        <f t="shared" si="23"/>
        <v/>
      </c>
      <c r="AC1430" s="75"/>
      <c r="AD1430" s="42"/>
      <c r="AE1430" s="43"/>
      <c r="AF1430" s="44"/>
      <c r="AG1430" s="134" t="s">
        <v>21</v>
      </c>
      <c r="AH1430" s="134" t="s">
        <v>21</v>
      </c>
      <c r="AI1430" s="134" t="s">
        <v>21</v>
      </c>
      <c r="AJ1430" s="134" t="s">
        <v>21</v>
      </c>
      <c r="AK1430" s="134" t="s">
        <v>21</v>
      </c>
      <c r="AL1430" s="134" t="s">
        <v>303</v>
      </c>
      <c r="AM1430" s="134" t="b">
        <f>IF(AND(Table3[[#This Row],[Column68]]=TRUE,COUNTBLANK(Table3[[#This Row],[Date 1]:[Date 8]])=8),TRUE,FALSE)</f>
        <v>0</v>
      </c>
      <c r="AN1430" s="134" t="b">
        <f>COUNTIF(Table3[[#This Row],[512]:[51]],"yes")&gt;0</f>
        <v>0</v>
      </c>
      <c r="AO1430" s="45" t="str">
        <f>IF(Table3[[#This Row],[512]]="yes",Table3[[#This Row],[Column1]],"")</f>
        <v/>
      </c>
      <c r="AP1430" s="45" t="str">
        <f>IF(Table3[[#This Row],[250]]="yes",Table3[[#This Row],[Column1.5]],"")</f>
        <v/>
      </c>
      <c r="AQ1430" s="45" t="str">
        <f>IF(Table3[[#This Row],[288]]="yes",Table3[[#This Row],[Column2]],"")</f>
        <v/>
      </c>
      <c r="AR1430" s="45" t="str">
        <f>IF(Table3[[#This Row],[144]]="yes",Table3[[#This Row],[Column3]],"")</f>
        <v/>
      </c>
      <c r="AS1430" s="45" t="str">
        <f>IF(Table3[[#This Row],[26]]="yes",Table3[[#This Row],[Column4]],"")</f>
        <v/>
      </c>
      <c r="AT1430" s="45" t="str">
        <f>IF(Table3[[#This Row],[51]]="yes",Table3[[#This Row],[Column5]],"")</f>
        <v/>
      </c>
      <c r="AU1430" s="29" t="str">
        <f>IF(COUNTBLANK(Table3[[#This Row],[Date 1]:[Date 8]])=7,IF(Table3[[#This Row],[Column9]]&lt;&gt;"",IF(SUM(L1430:S1430)&lt;&gt;0,Table3[[#This Row],[Column9]],""),""),(SUBSTITUTE(TRIM(SUBSTITUTE(AO1430&amp;","&amp;AP1430&amp;","&amp;AQ1430&amp;","&amp;AR1430&amp;","&amp;AS1430&amp;","&amp;AT1430&amp;",",","," "))," ",", ")))</f>
        <v/>
      </c>
      <c r="AV1430" s="35" t="str">
        <f>IF(COUNTBLANK(L1430:AC1430)&lt;&gt;13,IF(Table3[[#This Row],[Comments]]="Please order in multiples of 20. Minimum order of 100.",IF(COUNTBLANK(Table3[[#This Row],[Date 1]:[Order]])=12,"",1),1),IF(OR(F1430="yes",G1430="yes",H1430="yes",I1430="yes",J1430="yes",K1430="yes"="yes"),1,""))</f>
        <v/>
      </c>
    </row>
    <row r="1431" spans="2:48" ht="36" thickBot="1" x14ac:dyDescent="0.4">
      <c r="B1431" s="164">
        <v>5015</v>
      </c>
      <c r="C1431" s="16" t="s">
        <v>3370</v>
      </c>
      <c r="D1431" s="32" t="s">
        <v>1096</v>
      </c>
      <c r="E1431" s="118"/>
      <c r="F1431" s="119" t="s">
        <v>21</v>
      </c>
      <c r="G1431" s="30" t="s">
        <v>21</v>
      </c>
      <c r="H1431" s="30" t="s">
        <v>21</v>
      </c>
      <c r="I1431" s="30" t="s">
        <v>128</v>
      </c>
      <c r="J1431" s="30" t="s">
        <v>21</v>
      </c>
      <c r="K1431" s="30" t="s">
        <v>128</v>
      </c>
      <c r="L1431" s="22"/>
      <c r="M1431" s="20"/>
      <c r="N1431" s="20"/>
      <c r="O1431" s="20"/>
      <c r="P1431" s="20"/>
      <c r="Q1431" s="20"/>
      <c r="R1431" s="20"/>
      <c r="S1431" s="120"/>
      <c r="T1431" s="181" t="str">
        <f>Table3[[#This Row],[Column12]]</f>
        <v>Auto:</v>
      </c>
      <c r="U1431" s="25"/>
      <c r="V1431" s="51" t="str">
        <f>IF(Table3[[#This Row],[TagOrderMethod]]="Ratio:","plants per 1 tag",IF(Table3[[#This Row],[TagOrderMethod]]="tags included","",IF(Table3[[#This Row],[TagOrderMethod]]="Qty:","tags",IF(Table3[[#This Row],[TagOrderMethod]]="Auto:",IF(U1431&lt;&gt;"","tags","")))))</f>
        <v/>
      </c>
      <c r="W1431" s="17">
        <v>50</v>
      </c>
      <c r="X1431" s="17" t="str">
        <f>IF(ISNUMBER(SEARCH("tag",Table3[[#This Row],[Notes]])), "Yes", "No")</f>
        <v>No</v>
      </c>
      <c r="Y1431" s="17" t="str">
        <f>IF(Table3[[#This Row],[Column11]]="yes","tags included","Auto:")</f>
        <v>Auto:</v>
      </c>
      <c r="Z14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Row],[TagOrderMethod]]="Auto:",IF(U1431&gt;0,U1431,IF(COUNTBLANK(L1431:S1431)=8,"",(IF(Table3[[#This Row],[Column11]]&lt;&gt;"no",Table3[[#This Row],[Size]]*(SUM(Table3[[#This Row],[Date 1]:[Date 8]])),"")))),""))),(Table3[[#This Row],[Bundle]])),"")</f>
        <v/>
      </c>
      <c r="AB1431" s="94" t="str">
        <f t="shared" si="23"/>
        <v/>
      </c>
      <c r="AC1431" s="75"/>
      <c r="AD1431" s="42"/>
      <c r="AE1431" s="43"/>
      <c r="AF1431" s="44"/>
      <c r="AG1431" s="134" t="s">
        <v>21</v>
      </c>
      <c r="AH1431" s="134" t="s">
        <v>21</v>
      </c>
      <c r="AI1431" s="134" t="s">
        <v>21</v>
      </c>
      <c r="AJ1431" s="134" t="s">
        <v>5345</v>
      </c>
      <c r="AK1431" s="134" t="s">
        <v>21</v>
      </c>
      <c r="AL1431" s="134" t="s">
        <v>302</v>
      </c>
      <c r="AM1431" s="134" t="b">
        <f>IF(AND(Table3[[#This Row],[Column68]]=TRUE,COUNTBLANK(Table3[[#This Row],[Date 1]:[Date 8]])=8),TRUE,FALSE)</f>
        <v>0</v>
      </c>
      <c r="AN1431" s="134" t="b">
        <f>COUNTIF(Table3[[#This Row],[512]:[51]],"yes")&gt;0</f>
        <v>0</v>
      </c>
      <c r="AO1431" s="45" t="str">
        <f>IF(Table3[[#This Row],[512]]="yes",Table3[[#This Row],[Column1]],"")</f>
        <v/>
      </c>
      <c r="AP1431" s="45" t="str">
        <f>IF(Table3[[#This Row],[250]]="yes",Table3[[#This Row],[Column1.5]],"")</f>
        <v/>
      </c>
      <c r="AQ1431" s="45" t="str">
        <f>IF(Table3[[#This Row],[288]]="yes",Table3[[#This Row],[Column2]],"")</f>
        <v/>
      </c>
      <c r="AR1431" s="45" t="str">
        <f>IF(Table3[[#This Row],[144]]="yes",Table3[[#This Row],[Column3]],"")</f>
        <v/>
      </c>
      <c r="AS1431" s="45" t="str">
        <f>IF(Table3[[#This Row],[26]]="yes",Table3[[#This Row],[Column4]],"")</f>
        <v/>
      </c>
      <c r="AT1431" s="45" t="str">
        <f>IF(Table3[[#This Row],[51]]="yes",Table3[[#This Row],[Column5]],"")</f>
        <v/>
      </c>
      <c r="AU1431" s="29" t="str">
        <f>IF(COUNTBLANK(Table3[[#This Row],[Date 1]:[Date 8]])=7,IF(Table3[[#This Row],[Column9]]&lt;&gt;"",IF(SUM(L1431:S1431)&lt;&gt;0,Table3[[#This Row],[Column9]],""),""),(SUBSTITUTE(TRIM(SUBSTITUTE(AO1431&amp;","&amp;AP1431&amp;","&amp;AQ1431&amp;","&amp;AR1431&amp;","&amp;AS1431&amp;","&amp;AT1431&amp;",",","," "))," ",", ")))</f>
        <v/>
      </c>
      <c r="AV1431" s="35" t="str">
        <f>IF(COUNTBLANK(L1431:AC1431)&lt;&gt;13,IF(Table3[[#This Row],[Comments]]="Please order in multiples of 20. Minimum order of 100.",IF(COUNTBLANK(Table3[[#This Row],[Date 1]:[Order]])=12,"",1),1),IF(OR(F1431="yes",G1431="yes",H1431="yes",I1431="yes",J1431="yes",K1431="yes"="yes"),1,""))</f>
        <v/>
      </c>
    </row>
    <row r="1432" spans="2:48" ht="36" thickBot="1" x14ac:dyDescent="0.4">
      <c r="B1432" s="164">
        <v>5020</v>
      </c>
      <c r="C1432" s="16" t="s">
        <v>3370</v>
      </c>
      <c r="D1432" s="32" t="s">
        <v>1097</v>
      </c>
      <c r="E1432" s="118"/>
      <c r="F1432" s="119" t="s">
        <v>21</v>
      </c>
      <c r="G1432" s="30" t="s">
        <v>21</v>
      </c>
      <c r="H1432" s="30" t="s">
        <v>21</v>
      </c>
      <c r="I1432" s="30" t="s">
        <v>21</v>
      </c>
      <c r="J1432" s="30" t="s">
        <v>21</v>
      </c>
      <c r="K1432" s="30" t="s">
        <v>128</v>
      </c>
      <c r="L1432" s="22"/>
      <c r="M1432" s="20"/>
      <c r="N1432" s="20"/>
      <c r="O1432" s="20"/>
      <c r="P1432" s="20"/>
      <c r="Q1432" s="20"/>
      <c r="R1432" s="20"/>
      <c r="S1432" s="120"/>
      <c r="T1432" s="181" t="str">
        <f>Table3[[#This Row],[Column12]]</f>
        <v>Auto:</v>
      </c>
      <c r="U1432" s="25"/>
      <c r="V1432" s="51" t="str">
        <f>IF(Table3[[#This Row],[TagOrderMethod]]="Ratio:","plants per 1 tag",IF(Table3[[#This Row],[TagOrderMethod]]="tags included","",IF(Table3[[#This Row],[TagOrderMethod]]="Qty:","tags",IF(Table3[[#This Row],[TagOrderMethod]]="Auto:",IF(U1432&lt;&gt;"","tags","")))))</f>
        <v/>
      </c>
      <c r="W1432" s="17">
        <v>50</v>
      </c>
      <c r="X1432" s="17" t="str">
        <f>IF(ISNUMBER(SEARCH("tag",Table3[[#This Row],[Notes]])), "Yes", "No")</f>
        <v>No</v>
      </c>
      <c r="Y1432" s="17" t="str">
        <f>IF(Table3[[#This Row],[Column11]]="yes","tags included","Auto:")</f>
        <v>Auto:</v>
      </c>
      <c r="Z14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Row],[TagOrderMethod]]="Auto:",IF(U1432&gt;0,U1432,IF(COUNTBLANK(L1432:S1432)=8,"",(IF(Table3[[#This Row],[Column11]]&lt;&gt;"no",Table3[[#This Row],[Size]]*(SUM(Table3[[#This Row],[Date 1]:[Date 8]])),"")))),""))),(Table3[[#This Row],[Bundle]])),"")</f>
        <v/>
      </c>
      <c r="AB1432" s="94" t="str">
        <f t="shared" si="23"/>
        <v/>
      </c>
      <c r="AC1432" s="75"/>
      <c r="AD1432" s="42"/>
      <c r="AE1432" s="43"/>
      <c r="AF1432" s="44"/>
      <c r="AG1432" s="134" t="s">
        <v>21</v>
      </c>
      <c r="AH1432" s="134" t="s">
        <v>21</v>
      </c>
      <c r="AI1432" s="134" t="s">
        <v>21</v>
      </c>
      <c r="AJ1432" s="134" t="s">
        <v>21</v>
      </c>
      <c r="AK1432" s="134" t="s">
        <v>21</v>
      </c>
      <c r="AL1432" s="134" t="s">
        <v>2166</v>
      </c>
      <c r="AM1432" s="134" t="b">
        <f>IF(AND(Table3[[#This Row],[Column68]]=TRUE,COUNTBLANK(Table3[[#This Row],[Date 1]:[Date 8]])=8),TRUE,FALSE)</f>
        <v>0</v>
      </c>
      <c r="AN1432" s="134" t="b">
        <f>COUNTIF(Table3[[#This Row],[512]:[51]],"yes")&gt;0</f>
        <v>0</v>
      </c>
      <c r="AO1432" s="45" t="str">
        <f>IF(Table3[[#This Row],[512]]="yes",Table3[[#This Row],[Column1]],"")</f>
        <v/>
      </c>
      <c r="AP1432" s="45" t="str">
        <f>IF(Table3[[#This Row],[250]]="yes",Table3[[#This Row],[Column1.5]],"")</f>
        <v/>
      </c>
      <c r="AQ1432" s="45" t="str">
        <f>IF(Table3[[#This Row],[288]]="yes",Table3[[#This Row],[Column2]],"")</f>
        <v/>
      </c>
      <c r="AR1432" s="45" t="str">
        <f>IF(Table3[[#This Row],[144]]="yes",Table3[[#This Row],[Column3]],"")</f>
        <v/>
      </c>
      <c r="AS1432" s="45" t="str">
        <f>IF(Table3[[#This Row],[26]]="yes",Table3[[#This Row],[Column4]],"")</f>
        <v/>
      </c>
      <c r="AT1432" s="45" t="str">
        <f>IF(Table3[[#This Row],[51]]="yes",Table3[[#This Row],[Column5]],"")</f>
        <v/>
      </c>
      <c r="AU1432" s="29" t="str">
        <f>IF(COUNTBLANK(Table3[[#This Row],[Date 1]:[Date 8]])=7,IF(Table3[[#This Row],[Column9]]&lt;&gt;"",IF(SUM(L1432:S1432)&lt;&gt;0,Table3[[#This Row],[Column9]],""),""),(SUBSTITUTE(TRIM(SUBSTITUTE(AO1432&amp;","&amp;AP1432&amp;","&amp;AQ1432&amp;","&amp;AR1432&amp;","&amp;AS1432&amp;","&amp;AT1432&amp;",",","," "))," ",", ")))</f>
        <v/>
      </c>
      <c r="AV1432" s="35" t="str">
        <f>IF(COUNTBLANK(L1432:AC1432)&lt;&gt;13,IF(Table3[[#This Row],[Comments]]="Please order in multiples of 20. Minimum order of 100.",IF(COUNTBLANK(Table3[[#This Row],[Date 1]:[Order]])=12,"",1),1),IF(OR(F1432="yes",G1432="yes",H1432="yes",I1432="yes",J1432="yes",K1432="yes"="yes"),1,""))</f>
        <v/>
      </c>
    </row>
    <row r="1433" spans="2:48" ht="36" thickBot="1" x14ac:dyDescent="0.4">
      <c r="B1433" s="164">
        <v>5025</v>
      </c>
      <c r="C1433" s="16" t="s">
        <v>3370</v>
      </c>
      <c r="D1433" s="32" t="s">
        <v>1098</v>
      </c>
      <c r="E1433" s="118"/>
      <c r="F1433" s="119" t="s">
        <v>21</v>
      </c>
      <c r="G1433" s="30" t="s">
        <v>21</v>
      </c>
      <c r="H1433" s="30" t="s">
        <v>21</v>
      </c>
      <c r="I1433" s="30" t="s">
        <v>21</v>
      </c>
      <c r="J1433" s="30" t="s">
        <v>21</v>
      </c>
      <c r="K1433" s="30" t="s">
        <v>128</v>
      </c>
      <c r="L1433" s="22"/>
      <c r="M1433" s="20"/>
      <c r="N1433" s="20"/>
      <c r="O1433" s="20"/>
      <c r="P1433" s="20"/>
      <c r="Q1433" s="20"/>
      <c r="R1433" s="20"/>
      <c r="S1433" s="120"/>
      <c r="T1433" s="181" t="str">
        <f>Table3[[#This Row],[Column12]]</f>
        <v>Auto:</v>
      </c>
      <c r="U1433" s="25"/>
      <c r="V1433" s="51" t="str">
        <f>IF(Table3[[#This Row],[TagOrderMethod]]="Ratio:","plants per 1 tag",IF(Table3[[#This Row],[TagOrderMethod]]="tags included","",IF(Table3[[#This Row],[TagOrderMethod]]="Qty:","tags",IF(Table3[[#This Row],[TagOrderMethod]]="Auto:",IF(U1433&lt;&gt;"","tags","")))))</f>
        <v/>
      </c>
      <c r="W1433" s="17">
        <v>50</v>
      </c>
      <c r="X1433" s="17" t="str">
        <f>IF(ISNUMBER(SEARCH("tag",Table3[[#This Row],[Notes]])), "Yes", "No")</f>
        <v>No</v>
      </c>
      <c r="Y1433" s="17" t="str">
        <f>IF(Table3[[#This Row],[Column11]]="yes","tags included","Auto:")</f>
        <v>Auto:</v>
      </c>
      <c r="Z14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Row],[TagOrderMethod]]="Auto:",IF(U1433&gt;0,U1433,IF(COUNTBLANK(L1433:S1433)=8,"",(IF(Table3[[#This Row],[Column11]]&lt;&gt;"no",Table3[[#This Row],[Size]]*(SUM(Table3[[#This Row],[Date 1]:[Date 8]])),"")))),""))),(Table3[[#This Row],[Bundle]])),"")</f>
        <v/>
      </c>
      <c r="AB1433" s="94" t="str">
        <f t="shared" si="23"/>
        <v/>
      </c>
      <c r="AC1433" s="75"/>
      <c r="AD1433" s="42"/>
      <c r="AE1433" s="43"/>
      <c r="AF1433" s="44"/>
      <c r="AG1433" s="134" t="s">
        <v>21</v>
      </c>
      <c r="AH1433" s="134" t="s">
        <v>21</v>
      </c>
      <c r="AI1433" s="134" t="s">
        <v>21</v>
      </c>
      <c r="AJ1433" s="134" t="s">
        <v>21</v>
      </c>
      <c r="AK1433" s="134" t="s">
        <v>21</v>
      </c>
      <c r="AL1433" s="134" t="s">
        <v>1266</v>
      </c>
      <c r="AM1433" s="134" t="b">
        <f>IF(AND(Table3[[#This Row],[Column68]]=TRUE,COUNTBLANK(Table3[[#This Row],[Date 1]:[Date 8]])=8),TRUE,FALSE)</f>
        <v>0</v>
      </c>
      <c r="AN1433" s="134" t="b">
        <f>COUNTIF(Table3[[#This Row],[512]:[51]],"yes")&gt;0</f>
        <v>0</v>
      </c>
      <c r="AO1433" s="45" t="str">
        <f>IF(Table3[[#This Row],[512]]="yes",Table3[[#This Row],[Column1]],"")</f>
        <v/>
      </c>
      <c r="AP1433" s="45" t="str">
        <f>IF(Table3[[#This Row],[250]]="yes",Table3[[#This Row],[Column1.5]],"")</f>
        <v/>
      </c>
      <c r="AQ1433" s="45" t="str">
        <f>IF(Table3[[#This Row],[288]]="yes",Table3[[#This Row],[Column2]],"")</f>
        <v/>
      </c>
      <c r="AR1433" s="45" t="str">
        <f>IF(Table3[[#This Row],[144]]="yes",Table3[[#This Row],[Column3]],"")</f>
        <v/>
      </c>
      <c r="AS1433" s="45" t="str">
        <f>IF(Table3[[#This Row],[26]]="yes",Table3[[#This Row],[Column4]],"")</f>
        <v/>
      </c>
      <c r="AT1433" s="45" t="str">
        <f>IF(Table3[[#This Row],[51]]="yes",Table3[[#This Row],[Column5]],"")</f>
        <v/>
      </c>
      <c r="AU1433" s="29" t="str">
        <f>IF(COUNTBLANK(Table3[[#This Row],[Date 1]:[Date 8]])=7,IF(Table3[[#This Row],[Column9]]&lt;&gt;"",IF(SUM(L1433:S1433)&lt;&gt;0,Table3[[#This Row],[Column9]],""),""),(SUBSTITUTE(TRIM(SUBSTITUTE(AO1433&amp;","&amp;AP1433&amp;","&amp;AQ1433&amp;","&amp;AR1433&amp;","&amp;AS1433&amp;","&amp;AT1433&amp;",",","," "))," ",", ")))</f>
        <v/>
      </c>
      <c r="AV1433" s="35" t="str">
        <f>IF(COUNTBLANK(L1433:AC1433)&lt;&gt;13,IF(Table3[[#This Row],[Comments]]="Please order in multiples of 20. Minimum order of 100.",IF(COUNTBLANK(Table3[[#This Row],[Date 1]:[Order]])=12,"",1),1),IF(OR(F1433="yes",G1433="yes",H1433="yes",I1433="yes",J1433="yes",K1433="yes"="yes"),1,""))</f>
        <v/>
      </c>
    </row>
    <row r="1434" spans="2:48" ht="36" thickBot="1" x14ac:dyDescent="0.4">
      <c r="B1434" s="164">
        <v>5030</v>
      </c>
      <c r="C1434" s="16" t="s">
        <v>3370</v>
      </c>
      <c r="D1434" s="32" t="s">
        <v>1099</v>
      </c>
      <c r="E1434" s="118"/>
      <c r="F1434" s="119" t="s">
        <v>21</v>
      </c>
      <c r="G1434" s="30" t="s">
        <v>21</v>
      </c>
      <c r="H1434" s="30" t="s">
        <v>21</v>
      </c>
      <c r="I1434" s="30" t="s">
        <v>21</v>
      </c>
      <c r="J1434" s="30" t="s">
        <v>21</v>
      </c>
      <c r="K1434" s="30" t="s">
        <v>128</v>
      </c>
      <c r="L1434" s="22"/>
      <c r="M1434" s="20"/>
      <c r="N1434" s="20"/>
      <c r="O1434" s="20"/>
      <c r="P1434" s="20"/>
      <c r="Q1434" s="20"/>
      <c r="R1434" s="20"/>
      <c r="S1434" s="120"/>
      <c r="T1434" s="181" t="str">
        <f>Table3[[#This Row],[Column12]]</f>
        <v>Auto:</v>
      </c>
      <c r="U1434" s="25"/>
      <c r="V1434" s="51" t="str">
        <f>IF(Table3[[#This Row],[TagOrderMethod]]="Ratio:","plants per 1 tag",IF(Table3[[#This Row],[TagOrderMethod]]="tags included","",IF(Table3[[#This Row],[TagOrderMethod]]="Qty:","tags",IF(Table3[[#This Row],[TagOrderMethod]]="Auto:",IF(U1434&lt;&gt;"","tags","")))))</f>
        <v/>
      </c>
      <c r="W1434" s="17">
        <v>50</v>
      </c>
      <c r="X1434" s="17" t="str">
        <f>IF(ISNUMBER(SEARCH("tag",Table3[[#This Row],[Notes]])), "Yes", "No")</f>
        <v>No</v>
      </c>
      <c r="Y1434" s="17" t="str">
        <f>IF(Table3[[#This Row],[Column11]]="yes","tags included","Auto:")</f>
        <v>Auto:</v>
      </c>
      <c r="Z14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Row],[TagOrderMethod]]="Auto:",IF(U1434&gt;0,U1434,IF(COUNTBLANK(L1434:S1434)=8,"",(IF(Table3[[#This Row],[Column11]]&lt;&gt;"no",Table3[[#This Row],[Size]]*(SUM(Table3[[#This Row],[Date 1]:[Date 8]])),"")))),""))),(Table3[[#This Row],[Bundle]])),"")</f>
        <v/>
      </c>
      <c r="AB1434" s="94" t="str">
        <f t="shared" si="23"/>
        <v/>
      </c>
      <c r="AC1434" s="75"/>
      <c r="AD1434" s="42"/>
      <c r="AE1434" s="43"/>
      <c r="AF1434" s="44"/>
      <c r="AG1434" s="134" t="s">
        <v>21</v>
      </c>
      <c r="AH1434" s="134" t="s">
        <v>21</v>
      </c>
      <c r="AI1434" s="134" t="s">
        <v>21</v>
      </c>
      <c r="AJ1434" s="134" t="s">
        <v>21</v>
      </c>
      <c r="AK1434" s="134" t="s">
        <v>21</v>
      </c>
      <c r="AL1434" s="134" t="s">
        <v>1267</v>
      </c>
      <c r="AM1434" s="134" t="b">
        <f>IF(AND(Table3[[#This Row],[Column68]]=TRUE,COUNTBLANK(Table3[[#This Row],[Date 1]:[Date 8]])=8),TRUE,FALSE)</f>
        <v>0</v>
      </c>
      <c r="AN1434" s="134" t="b">
        <f>COUNTIF(Table3[[#This Row],[512]:[51]],"yes")&gt;0</f>
        <v>0</v>
      </c>
      <c r="AO1434" s="45" t="str">
        <f>IF(Table3[[#This Row],[512]]="yes",Table3[[#This Row],[Column1]],"")</f>
        <v/>
      </c>
      <c r="AP1434" s="45" t="str">
        <f>IF(Table3[[#This Row],[250]]="yes",Table3[[#This Row],[Column1.5]],"")</f>
        <v/>
      </c>
      <c r="AQ1434" s="45" t="str">
        <f>IF(Table3[[#This Row],[288]]="yes",Table3[[#This Row],[Column2]],"")</f>
        <v/>
      </c>
      <c r="AR1434" s="45" t="str">
        <f>IF(Table3[[#This Row],[144]]="yes",Table3[[#This Row],[Column3]],"")</f>
        <v/>
      </c>
      <c r="AS1434" s="45" t="str">
        <f>IF(Table3[[#This Row],[26]]="yes",Table3[[#This Row],[Column4]],"")</f>
        <v/>
      </c>
      <c r="AT1434" s="45" t="str">
        <f>IF(Table3[[#This Row],[51]]="yes",Table3[[#This Row],[Column5]],"")</f>
        <v/>
      </c>
      <c r="AU1434" s="29" t="str">
        <f>IF(COUNTBLANK(Table3[[#This Row],[Date 1]:[Date 8]])=7,IF(Table3[[#This Row],[Column9]]&lt;&gt;"",IF(SUM(L1434:S1434)&lt;&gt;0,Table3[[#This Row],[Column9]],""),""),(SUBSTITUTE(TRIM(SUBSTITUTE(AO1434&amp;","&amp;AP1434&amp;","&amp;AQ1434&amp;","&amp;AR1434&amp;","&amp;AS1434&amp;","&amp;AT1434&amp;",",","," "))," ",", ")))</f>
        <v/>
      </c>
      <c r="AV1434" s="35" t="str">
        <f>IF(COUNTBLANK(L1434:AC1434)&lt;&gt;13,IF(Table3[[#This Row],[Comments]]="Please order in multiples of 20. Minimum order of 100.",IF(COUNTBLANK(Table3[[#This Row],[Date 1]:[Order]])=12,"",1),1),IF(OR(F1434="yes",G1434="yes",H1434="yes",I1434="yes",J1434="yes",K1434="yes"="yes"),1,""))</f>
        <v/>
      </c>
    </row>
    <row r="1435" spans="2:48" ht="36" thickBot="1" x14ac:dyDescent="0.4">
      <c r="B1435" s="164">
        <v>5035</v>
      </c>
      <c r="C1435" s="16" t="s">
        <v>3370</v>
      </c>
      <c r="D1435" s="32" t="s">
        <v>3523</v>
      </c>
      <c r="E1435" s="118"/>
      <c r="F1435" s="119" t="s">
        <v>21</v>
      </c>
      <c r="G1435" s="30" t="s">
        <v>21</v>
      </c>
      <c r="H1435" s="30" t="s">
        <v>21</v>
      </c>
      <c r="I1435" s="30" t="s">
        <v>21</v>
      </c>
      <c r="J1435" s="30" t="s">
        <v>21</v>
      </c>
      <c r="K1435" s="30" t="s">
        <v>128</v>
      </c>
      <c r="L1435" s="22"/>
      <c r="M1435" s="20"/>
      <c r="N1435" s="20"/>
      <c r="O1435" s="20"/>
      <c r="P1435" s="20"/>
      <c r="Q1435" s="20"/>
      <c r="R1435" s="20"/>
      <c r="S1435" s="120"/>
      <c r="T1435" s="181" t="str">
        <f>Table3[[#This Row],[Column12]]</f>
        <v>Auto:</v>
      </c>
      <c r="U1435" s="25"/>
      <c r="V1435" s="51" t="str">
        <f>IF(Table3[[#This Row],[TagOrderMethod]]="Ratio:","plants per 1 tag",IF(Table3[[#This Row],[TagOrderMethod]]="tags included","",IF(Table3[[#This Row],[TagOrderMethod]]="Qty:","tags",IF(Table3[[#This Row],[TagOrderMethod]]="Auto:",IF(U1435&lt;&gt;"","tags","")))))</f>
        <v/>
      </c>
      <c r="W1435" s="17">
        <v>50</v>
      </c>
      <c r="X1435" s="17" t="str">
        <f>IF(ISNUMBER(SEARCH("tag",Table3[[#This Row],[Notes]])), "Yes", "No")</f>
        <v>No</v>
      </c>
      <c r="Y1435" s="17" t="str">
        <f>IF(Table3[[#This Row],[Column11]]="yes","tags included","Auto:")</f>
        <v>Auto:</v>
      </c>
      <c r="Z14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Row],[TagOrderMethod]]="Auto:",IF(U1435&gt;0,U1435,IF(COUNTBLANK(L1435:S1435)=8,"",(IF(Table3[[#This Row],[Column11]]&lt;&gt;"no",Table3[[#This Row],[Size]]*(SUM(Table3[[#This Row],[Date 1]:[Date 8]])),"")))),""))),(Table3[[#This Row],[Bundle]])),"")</f>
        <v/>
      </c>
      <c r="AB1435" s="94" t="str">
        <f t="shared" si="23"/>
        <v/>
      </c>
      <c r="AC1435" s="75"/>
      <c r="AD1435" s="42"/>
      <c r="AE1435" s="43"/>
      <c r="AF1435" s="44"/>
      <c r="AG1435" s="134" t="s">
        <v>21</v>
      </c>
      <c r="AH1435" s="134" t="s">
        <v>21</v>
      </c>
      <c r="AI1435" s="134" t="s">
        <v>21</v>
      </c>
      <c r="AJ1435" s="134" t="s">
        <v>21</v>
      </c>
      <c r="AK1435" s="134" t="s">
        <v>21</v>
      </c>
      <c r="AL1435" s="134" t="s">
        <v>2167</v>
      </c>
      <c r="AM1435" s="134" t="b">
        <f>IF(AND(Table3[[#This Row],[Column68]]=TRUE,COUNTBLANK(Table3[[#This Row],[Date 1]:[Date 8]])=8),TRUE,FALSE)</f>
        <v>0</v>
      </c>
      <c r="AN1435" s="134" t="b">
        <f>COUNTIF(Table3[[#This Row],[512]:[51]],"yes")&gt;0</f>
        <v>0</v>
      </c>
      <c r="AO1435" s="45" t="str">
        <f>IF(Table3[[#This Row],[512]]="yes",Table3[[#This Row],[Column1]],"")</f>
        <v/>
      </c>
      <c r="AP1435" s="45" t="str">
        <f>IF(Table3[[#This Row],[250]]="yes",Table3[[#This Row],[Column1.5]],"")</f>
        <v/>
      </c>
      <c r="AQ1435" s="45" t="str">
        <f>IF(Table3[[#This Row],[288]]="yes",Table3[[#This Row],[Column2]],"")</f>
        <v/>
      </c>
      <c r="AR1435" s="45" t="str">
        <f>IF(Table3[[#This Row],[144]]="yes",Table3[[#This Row],[Column3]],"")</f>
        <v/>
      </c>
      <c r="AS1435" s="45" t="str">
        <f>IF(Table3[[#This Row],[26]]="yes",Table3[[#This Row],[Column4]],"")</f>
        <v/>
      </c>
      <c r="AT1435" s="45" t="str">
        <f>IF(Table3[[#This Row],[51]]="yes",Table3[[#This Row],[Column5]],"")</f>
        <v/>
      </c>
      <c r="AU1435" s="29" t="str">
        <f>IF(COUNTBLANK(Table3[[#This Row],[Date 1]:[Date 8]])=7,IF(Table3[[#This Row],[Column9]]&lt;&gt;"",IF(SUM(L1435:S1435)&lt;&gt;0,Table3[[#This Row],[Column9]],""),""),(SUBSTITUTE(TRIM(SUBSTITUTE(AO1435&amp;","&amp;AP1435&amp;","&amp;AQ1435&amp;","&amp;AR1435&amp;","&amp;AS1435&amp;","&amp;AT1435&amp;",",","," "))," ",", ")))</f>
        <v/>
      </c>
      <c r="AV1435" s="35" t="str">
        <f>IF(COUNTBLANK(L1435:AC1435)&lt;&gt;13,IF(Table3[[#This Row],[Comments]]="Please order in multiples of 20. Minimum order of 100.",IF(COUNTBLANK(Table3[[#This Row],[Date 1]:[Order]])=12,"",1),1),IF(OR(F1435="yes",G1435="yes",H1435="yes",I1435="yes",J1435="yes",K1435="yes"="yes"),1,""))</f>
        <v/>
      </c>
    </row>
    <row r="1436" spans="2:48" ht="36" thickBot="1" x14ac:dyDescent="0.4">
      <c r="B1436" s="164">
        <v>5040</v>
      </c>
      <c r="C1436" s="16" t="s">
        <v>3370</v>
      </c>
      <c r="D1436" s="32" t="s">
        <v>3524</v>
      </c>
      <c r="E1436" s="118"/>
      <c r="F1436" s="119" t="s">
        <v>21</v>
      </c>
      <c r="G1436" s="30" t="s">
        <v>21</v>
      </c>
      <c r="H1436" s="30" t="s">
        <v>21</v>
      </c>
      <c r="I1436" s="30" t="s">
        <v>21</v>
      </c>
      <c r="J1436" s="30" t="s">
        <v>21</v>
      </c>
      <c r="K1436" s="30" t="s">
        <v>128</v>
      </c>
      <c r="L1436" s="22"/>
      <c r="M1436" s="20"/>
      <c r="N1436" s="20"/>
      <c r="O1436" s="20"/>
      <c r="P1436" s="20"/>
      <c r="Q1436" s="20"/>
      <c r="R1436" s="20"/>
      <c r="S1436" s="120"/>
      <c r="T1436" s="181" t="str">
        <f>Table3[[#This Row],[Column12]]</f>
        <v>Auto:</v>
      </c>
      <c r="U1436" s="25"/>
      <c r="V1436" s="51" t="str">
        <f>IF(Table3[[#This Row],[TagOrderMethod]]="Ratio:","plants per 1 tag",IF(Table3[[#This Row],[TagOrderMethod]]="tags included","",IF(Table3[[#This Row],[TagOrderMethod]]="Qty:","tags",IF(Table3[[#This Row],[TagOrderMethod]]="Auto:",IF(U1436&lt;&gt;"","tags","")))))</f>
        <v/>
      </c>
      <c r="W1436" s="17">
        <v>50</v>
      </c>
      <c r="X1436" s="17" t="str">
        <f>IF(ISNUMBER(SEARCH("tag",Table3[[#This Row],[Notes]])), "Yes", "No")</f>
        <v>No</v>
      </c>
      <c r="Y1436" s="17" t="str">
        <f>IF(Table3[[#This Row],[Column11]]="yes","tags included","Auto:")</f>
        <v>Auto:</v>
      </c>
      <c r="Z14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Row],[TagOrderMethod]]="Auto:",IF(U1436&gt;0,U1436,IF(COUNTBLANK(L1436:S1436)=8,"",(IF(Table3[[#This Row],[Column11]]&lt;&gt;"no",Table3[[#This Row],[Size]]*(SUM(Table3[[#This Row],[Date 1]:[Date 8]])),"")))),""))),(Table3[[#This Row],[Bundle]])),"")</f>
        <v/>
      </c>
      <c r="AB1436" s="94" t="str">
        <f t="shared" si="23"/>
        <v/>
      </c>
      <c r="AC1436" s="75"/>
      <c r="AD1436" s="42"/>
      <c r="AE1436" s="43"/>
      <c r="AF1436" s="44"/>
      <c r="AG1436" s="134" t="s">
        <v>21</v>
      </c>
      <c r="AH1436" s="134" t="s">
        <v>21</v>
      </c>
      <c r="AI1436" s="134" t="s">
        <v>21</v>
      </c>
      <c r="AJ1436" s="134" t="s">
        <v>21</v>
      </c>
      <c r="AK1436" s="134" t="s">
        <v>21</v>
      </c>
      <c r="AL1436" s="134" t="s">
        <v>1268</v>
      </c>
      <c r="AM1436" s="134" t="b">
        <f>IF(AND(Table3[[#This Row],[Column68]]=TRUE,COUNTBLANK(Table3[[#This Row],[Date 1]:[Date 8]])=8),TRUE,FALSE)</f>
        <v>0</v>
      </c>
      <c r="AN1436" s="134" t="b">
        <f>COUNTIF(Table3[[#This Row],[512]:[51]],"yes")&gt;0</f>
        <v>0</v>
      </c>
      <c r="AO1436" s="45" t="str">
        <f>IF(Table3[[#This Row],[512]]="yes",Table3[[#This Row],[Column1]],"")</f>
        <v/>
      </c>
      <c r="AP1436" s="45" t="str">
        <f>IF(Table3[[#This Row],[250]]="yes",Table3[[#This Row],[Column1.5]],"")</f>
        <v/>
      </c>
      <c r="AQ1436" s="45" t="str">
        <f>IF(Table3[[#This Row],[288]]="yes",Table3[[#This Row],[Column2]],"")</f>
        <v/>
      </c>
      <c r="AR1436" s="45" t="str">
        <f>IF(Table3[[#This Row],[144]]="yes",Table3[[#This Row],[Column3]],"")</f>
        <v/>
      </c>
      <c r="AS1436" s="45" t="str">
        <f>IF(Table3[[#This Row],[26]]="yes",Table3[[#This Row],[Column4]],"")</f>
        <v/>
      </c>
      <c r="AT1436" s="45" t="str">
        <f>IF(Table3[[#This Row],[51]]="yes",Table3[[#This Row],[Column5]],"")</f>
        <v/>
      </c>
      <c r="AU1436" s="29" t="str">
        <f>IF(COUNTBLANK(Table3[[#This Row],[Date 1]:[Date 8]])=7,IF(Table3[[#This Row],[Column9]]&lt;&gt;"",IF(SUM(L1436:S1436)&lt;&gt;0,Table3[[#This Row],[Column9]],""),""),(SUBSTITUTE(TRIM(SUBSTITUTE(AO1436&amp;","&amp;AP1436&amp;","&amp;AQ1436&amp;","&amp;AR1436&amp;","&amp;AS1436&amp;","&amp;AT1436&amp;",",","," "))," ",", ")))</f>
        <v/>
      </c>
      <c r="AV1436" s="35" t="str">
        <f>IF(COUNTBLANK(L1436:AC1436)&lt;&gt;13,IF(Table3[[#This Row],[Comments]]="Please order in multiples of 20. Minimum order of 100.",IF(COUNTBLANK(Table3[[#This Row],[Date 1]:[Order]])=12,"",1),1),IF(OR(F1436="yes",G1436="yes",H1436="yes",I1436="yes",J1436="yes",K1436="yes"="yes"),1,""))</f>
        <v/>
      </c>
    </row>
    <row r="1437" spans="2:48" ht="36" thickBot="1" x14ac:dyDescent="0.4">
      <c r="B1437" s="164">
        <v>5045</v>
      </c>
      <c r="C1437" s="16" t="s">
        <v>3370</v>
      </c>
      <c r="D1437" s="32" t="s">
        <v>1912</v>
      </c>
      <c r="E1437" s="118"/>
      <c r="F1437" s="119" t="s">
        <v>21</v>
      </c>
      <c r="G1437" s="30" t="s">
        <v>21</v>
      </c>
      <c r="H1437" s="30" t="s">
        <v>21</v>
      </c>
      <c r="I1437" s="30" t="s">
        <v>21</v>
      </c>
      <c r="J1437" s="30" t="s">
        <v>21</v>
      </c>
      <c r="K1437" s="30" t="s">
        <v>128</v>
      </c>
      <c r="L1437" s="22"/>
      <c r="M1437" s="20"/>
      <c r="N1437" s="20"/>
      <c r="O1437" s="20"/>
      <c r="P1437" s="20"/>
      <c r="Q1437" s="20"/>
      <c r="R1437" s="20"/>
      <c r="S1437" s="120"/>
      <c r="T1437" s="181" t="str">
        <f>Table3[[#This Row],[Column12]]</f>
        <v>Auto:</v>
      </c>
      <c r="U1437" s="25"/>
      <c r="V1437" s="51" t="str">
        <f>IF(Table3[[#This Row],[TagOrderMethod]]="Ratio:","plants per 1 tag",IF(Table3[[#This Row],[TagOrderMethod]]="tags included","",IF(Table3[[#This Row],[TagOrderMethod]]="Qty:","tags",IF(Table3[[#This Row],[TagOrderMethod]]="Auto:",IF(U1437&lt;&gt;"","tags","")))))</f>
        <v/>
      </c>
      <c r="W1437" s="17">
        <v>50</v>
      </c>
      <c r="X1437" s="17" t="str">
        <f>IF(ISNUMBER(SEARCH("tag",Table3[[#This Row],[Notes]])), "Yes", "No")</f>
        <v>No</v>
      </c>
      <c r="Y1437" s="17" t="str">
        <f>IF(Table3[[#This Row],[Column11]]="yes","tags included","Auto:")</f>
        <v>Auto:</v>
      </c>
      <c r="Z14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Row],[TagOrderMethod]]="Auto:",IF(U1437&gt;0,U1437,IF(COUNTBLANK(L1437:S1437)=8,"",(IF(Table3[[#This Row],[Column11]]&lt;&gt;"no",Table3[[#This Row],[Size]]*(SUM(Table3[[#This Row],[Date 1]:[Date 8]])),"")))),""))),(Table3[[#This Row],[Bundle]])),"")</f>
        <v/>
      </c>
      <c r="AB1437" s="94" t="str">
        <f t="shared" si="23"/>
        <v/>
      </c>
      <c r="AC1437" s="75"/>
      <c r="AD1437" s="42"/>
      <c r="AE1437" s="43"/>
      <c r="AF1437" s="44"/>
      <c r="AG1437" s="134" t="s">
        <v>21</v>
      </c>
      <c r="AH1437" s="134" t="s">
        <v>21</v>
      </c>
      <c r="AI1437" s="134" t="s">
        <v>21</v>
      </c>
      <c r="AJ1437" s="134" t="s">
        <v>21</v>
      </c>
      <c r="AK1437" s="134" t="s">
        <v>21</v>
      </c>
      <c r="AL1437" s="134" t="s">
        <v>2168</v>
      </c>
      <c r="AM1437" s="134" t="b">
        <f>IF(AND(Table3[[#This Row],[Column68]]=TRUE,COUNTBLANK(Table3[[#This Row],[Date 1]:[Date 8]])=8),TRUE,FALSE)</f>
        <v>0</v>
      </c>
      <c r="AN1437" s="134" t="b">
        <f>COUNTIF(Table3[[#This Row],[512]:[51]],"yes")&gt;0</f>
        <v>0</v>
      </c>
      <c r="AO1437" s="45" t="str">
        <f>IF(Table3[[#This Row],[512]]="yes",Table3[[#This Row],[Column1]],"")</f>
        <v/>
      </c>
      <c r="AP1437" s="45" t="str">
        <f>IF(Table3[[#This Row],[250]]="yes",Table3[[#This Row],[Column1.5]],"")</f>
        <v/>
      </c>
      <c r="AQ1437" s="45" t="str">
        <f>IF(Table3[[#This Row],[288]]="yes",Table3[[#This Row],[Column2]],"")</f>
        <v/>
      </c>
      <c r="AR1437" s="45" t="str">
        <f>IF(Table3[[#This Row],[144]]="yes",Table3[[#This Row],[Column3]],"")</f>
        <v/>
      </c>
      <c r="AS1437" s="45" t="str">
        <f>IF(Table3[[#This Row],[26]]="yes",Table3[[#This Row],[Column4]],"")</f>
        <v/>
      </c>
      <c r="AT1437" s="45" t="str">
        <f>IF(Table3[[#This Row],[51]]="yes",Table3[[#This Row],[Column5]],"")</f>
        <v/>
      </c>
      <c r="AU1437" s="29" t="str">
        <f>IF(COUNTBLANK(Table3[[#This Row],[Date 1]:[Date 8]])=7,IF(Table3[[#This Row],[Column9]]&lt;&gt;"",IF(SUM(L1437:S1437)&lt;&gt;0,Table3[[#This Row],[Column9]],""),""),(SUBSTITUTE(TRIM(SUBSTITUTE(AO1437&amp;","&amp;AP1437&amp;","&amp;AQ1437&amp;","&amp;AR1437&amp;","&amp;AS1437&amp;","&amp;AT1437&amp;",",","," "))," ",", ")))</f>
        <v/>
      </c>
      <c r="AV1437" s="35" t="str">
        <f>IF(COUNTBLANK(L1437:AC1437)&lt;&gt;13,IF(Table3[[#This Row],[Comments]]="Please order in multiples of 20. Minimum order of 100.",IF(COUNTBLANK(Table3[[#This Row],[Date 1]:[Order]])=12,"",1),1),IF(OR(F1437="yes",G1437="yes",H1437="yes",I1437="yes",J1437="yes",K1437="yes"="yes"),1,""))</f>
        <v/>
      </c>
    </row>
    <row r="1438" spans="2:48" ht="36" thickBot="1" x14ac:dyDescent="0.4">
      <c r="B1438" s="164">
        <v>5050</v>
      </c>
      <c r="C1438" s="16" t="s">
        <v>3370</v>
      </c>
      <c r="D1438" s="32" t="s">
        <v>1913</v>
      </c>
      <c r="E1438" s="118"/>
      <c r="F1438" s="119" t="s">
        <v>21</v>
      </c>
      <c r="G1438" s="30" t="s">
        <v>21</v>
      </c>
      <c r="H1438" s="30" t="s">
        <v>21</v>
      </c>
      <c r="I1438" s="30" t="s">
        <v>128</v>
      </c>
      <c r="J1438" s="30" t="s">
        <v>21</v>
      </c>
      <c r="K1438" s="30" t="s">
        <v>128</v>
      </c>
      <c r="L1438" s="22"/>
      <c r="M1438" s="20"/>
      <c r="N1438" s="20"/>
      <c r="O1438" s="20"/>
      <c r="P1438" s="20"/>
      <c r="Q1438" s="20"/>
      <c r="R1438" s="20"/>
      <c r="S1438" s="120"/>
      <c r="T1438" s="181" t="str">
        <f>Table3[[#This Row],[Column12]]</f>
        <v>Auto:</v>
      </c>
      <c r="U1438" s="25"/>
      <c r="V1438" s="51" t="str">
        <f>IF(Table3[[#This Row],[TagOrderMethod]]="Ratio:","plants per 1 tag",IF(Table3[[#This Row],[TagOrderMethod]]="tags included","",IF(Table3[[#This Row],[TagOrderMethod]]="Qty:","tags",IF(Table3[[#This Row],[TagOrderMethod]]="Auto:",IF(U1438&lt;&gt;"","tags","")))))</f>
        <v/>
      </c>
      <c r="W1438" s="17">
        <v>50</v>
      </c>
      <c r="X1438" s="17" t="str">
        <f>IF(ISNUMBER(SEARCH("tag",Table3[[#This Row],[Notes]])), "Yes", "No")</f>
        <v>No</v>
      </c>
      <c r="Y1438" s="17" t="str">
        <f>IF(Table3[[#This Row],[Column11]]="yes","tags included","Auto:")</f>
        <v>Auto:</v>
      </c>
      <c r="Z14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Row],[TagOrderMethod]]="Auto:",IF(U1438&gt;0,U1438,IF(COUNTBLANK(L1438:S1438)=8,"",(IF(Table3[[#This Row],[Column11]]&lt;&gt;"no",Table3[[#This Row],[Size]]*(SUM(Table3[[#This Row],[Date 1]:[Date 8]])),"")))),""))),(Table3[[#This Row],[Bundle]])),"")</f>
        <v/>
      </c>
      <c r="AB1438" s="94" t="str">
        <f t="shared" si="23"/>
        <v/>
      </c>
      <c r="AC1438" s="75"/>
      <c r="AD1438" s="42"/>
      <c r="AE1438" s="43"/>
      <c r="AF1438" s="44"/>
      <c r="AG1438" s="134" t="s">
        <v>21</v>
      </c>
      <c r="AH1438" s="134" t="s">
        <v>21</v>
      </c>
      <c r="AI1438" s="134" t="s">
        <v>21</v>
      </c>
      <c r="AJ1438" s="134" t="s">
        <v>5346</v>
      </c>
      <c r="AK1438" s="134" t="s">
        <v>21</v>
      </c>
      <c r="AL1438" s="134" t="s">
        <v>301</v>
      </c>
      <c r="AM1438" s="134" t="b">
        <f>IF(AND(Table3[[#This Row],[Column68]]=TRUE,COUNTBLANK(Table3[[#This Row],[Date 1]:[Date 8]])=8),TRUE,FALSE)</f>
        <v>0</v>
      </c>
      <c r="AN1438" s="134" t="b">
        <f>COUNTIF(Table3[[#This Row],[512]:[51]],"yes")&gt;0</f>
        <v>0</v>
      </c>
      <c r="AO1438" s="45" t="str">
        <f>IF(Table3[[#This Row],[512]]="yes",Table3[[#This Row],[Column1]],"")</f>
        <v/>
      </c>
      <c r="AP1438" s="45" t="str">
        <f>IF(Table3[[#This Row],[250]]="yes",Table3[[#This Row],[Column1.5]],"")</f>
        <v/>
      </c>
      <c r="AQ1438" s="45" t="str">
        <f>IF(Table3[[#This Row],[288]]="yes",Table3[[#This Row],[Column2]],"")</f>
        <v/>
      </c>
      <c r="AR1438" s="45" t="str">
        <f>IF(Table3[[#This Row],[144]]="yes",Table3[[#This Row],[Column3]],"")</f>
        <v/>
      </c>
      <c r="AS1438" s="45" t="str">
        <f>IF(Table3[[#This Row],[26]]="yes",Table3[[#This Row],[Column4]],"")</f>
        <v/>
      </c>
      <c r="AT1438" s="45" t="str">
        <f>IF(Table3[[#This Row],[51]]="yes",Table3[[#This Row],[Column5]],"")</f>
        <v/>
      </c>
      <c r="AU1438" s="29" t="str">
        <f>IF(COUNTBLANK(Table3[[#This Row],[Date 1]:[Date 8]])=7,IF(Table3[[#This Row],[Column9]]&lt;&gt;"",IF(SUM(L1438:S1438)&lt;&gt;0,Table3[[#This Row],[Column9]],""),""),(SUBSTITUTE(TRIM(SUBSTITUTE(AO1438&amp;","&amp;AP1438&amp;","&amp;AQ1438&amp;","&amp;AR1438&amp;","&amp;AS1438&amp;","&amp;AT1438&amp;",",","," "))," ",", ")))</f>
        <v/>
      </c>
      <c r="AV1438" s="35" t="str">
        <f>IF(COUNTBLANK(L1438:AC1438)&lt;&gt;13,IF(Table3[[#This Row],[Comments]]="Please order in multiples of 20. Minimum order of 100.",IF(COUNTBLANK(Table3[[#This Row],[Date 1]:[Order]])=12,"",1),1),IF(OR(F1438="yes",G1438="yes",H1438="yes",I1438="yes",J1438="yes",K1438="yes"="yes"),1,""))</f>
        <v/>
      </c>
    </row>
    <row r="1439" spans="2:48" ht="36" thickBot="1" x14ac:dyDescent="0.4">
      <c r="B1439" s="164">
        <v>5065</v>
      </c>
      <c r="C1439" s="16" t="s">
        <v>3370</v>
      </c>
      <c r="D1439" s="32" t="s">
        <v>1914</v>
      </c>
      <c r="E1439" s="118"/>
      <c r="F1439" s="119" t="s">
        <v>21</v>
      </c>
      <c r="G1439" s="30" t="s">
        <v>21</v>
      </c>
      <c r="H1439" s="30" t="s">
        <v>21</v>
      </c>
      <c r="I1439" s="30" t="s">
        <v>21</v>
      </c>
      <c r="J1439" s="30" t="s">
        <v>128</v>
      </c>
      <c r="K1439" s="30" t="s">
        <v>21</v>
      </c>
      <c r="L1439" s="22"/>
      <c r="M1439" s="20"/>
      <c r="N1439" s="20"/>
      <c r="O1439" s="20"/>
      <c r="P1439" s="20"/>
      <c r="Q1439" s="20"/>
      <c r="R1439" s="20"/>
      <c r="S1439" s="120"/>
      <c r="T1439" s="181" t="str">
        <f>Table3[[#This Row],[Column12]]</f>
        <v>Auto:</v>
      </c>
      <c r="U1439" s="25"/>
      <c r="V1439" s="51" t="str">
        <f>IF(Table3[[#This Row],[TagOrderMethod]]="Ratio:","plants per 1 tag",IF(Table3[[#This Row],[TagOrderMethod]]="tags included","",IF(Table3[[#This Row],[TagOrderMethod]]="Qty:","tags",IF(Table3[[#This Row],[TagOrderMethod]]="Auto:",IF(U1439&lt;&gt;"","tags","")))))</f>
        <v/>
      </c>
      <c r="W1439" s="17">
        <v>50</v>
      </c>
      <c r="X1439" s="17" t="str">
        <f>IF(ISNUMBER(SEARCH("tag",Table3[[#This Row],[Notes]])), "Yes", "No")</f>
        <v>No</v>
      </c>
      <c r="Y1439" s="17" t="str">
        <f>IF(Table3[[#This Row],[Column11]]="yes","tags included","Auto:")</f>
        <v>Auto:</v>
      </c>
      <c r="Z14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Row],[TagOrderMethod]]="Auto:",IF(U1439&gt;0,U1439,IF(COUNTBLANK(L1439:S1439)=8,"",(IF(Table3[[#This Row],[Column11]]&lt;&gt;"no",Table3[[#This Row],[Size]]*(SUM(Table3[[#This Row],[Date 1]:[Date 8]])),"")))),""))),(Table3[[#This Row],[Bundle]])),"")</f>
        <v/>
      </c>
      <c r="AB1439" s="94" t="str">
        <f t="shared" si="23"/>
        <v/>
      </c>
      <c r="AC1439" s="75"/>
      <c r="AD1439" s="42"/>
      <c r="AE1439" s="43"/>
      <c r="AF1439" s="44"/>
      <c r="AG1439" s="134" t="s">
        <v>21</v>
      </c>
      <c r="AH1439" s="134" t="s">
        <v>21</v>
      </c>
      <c r="AI1439" s="134" t="s">
        <v>21</v>
      </c>
      <c r="AJ1439" s="134" t="s">
        <v>21</v>
      </c>
      <c r="AK1439" s="134" t="s">
        <v>5347</v>
      </c>
      <c r="AL1439" s="134" t="s">
        <v>21</v>
      </c>
      <c r="AM1439" s="134" t="b">
        <f>IF(AND(Table3[[#This Row],[Column68]]=TRUE,COUNTBLANK(Table3[[#This Row],[Date 1]:[Date 8]])=8),TRUE,FALSE)</f>
        <v>0</v>
      </c>
      <c r="AN1439" s="134" t="b">
        <f>COUNTIF(Table3[[#This Row],[512]:[51]],"yes")&gt;0</f>
        <v>0</v>
      </c>
      <c r="AO1439" s="45" t="str">
        <f>IF(Table3[[#This Row],[512]]="yes",Table3[[#This Row],[Column1]],"")</f>
        <v/>
      </c>
      <c r="AP1439" s="45" t="str">
        <f>IF(Table3[[#This Row],[250]]="yes",Table3[[#This Row],[Column1.5]],"")</f>
        <v/>
      </c>
      <c r="AQ1439" s="45" t="str">
        <f>IF(Table3[[#This Row],[288]]="yes",Table3[[#This Row],[Column2]],"")</f>
        <v/>
      </c>
      <c r="AR1439" s="45" t="str">
        <f>IF(Table3[[#This Row],[144]]="yes",Table3[[#This Row],[Column3]],"")</f>
        <v/>
      </c>
      <c r="AS1439" s="45" t="str">
        <f>IF(Table3[[#This Row],[26]]="yes",Table3[[#This Row],[Column4]],"")</f>
        <v/>
      </c>
      <c r="AT1439" s="45" t="str">
        <f>IF(Table3[[#This Row],[51]]="yes",Table3[[#This Row],[Column5]],"")</f>
        <v/>
      </c>
      <c r="AU1439" s="29" t="str">
        <f>IF(COUNTBLANK(Table3[[#This Row],[Date 1]:[Date 8]])=7,IF(Table3[[#This Row],[Column9]]&lt;&gt;"",IF(SUM(L1439:S1439)&lt;&gt;0,Table3[[#This Row],[Column9]],""),""),(SUBSTITUTE(TRIM(SUBSTITUTE(AO1439&amp;","&amp;AP1439&amp;","&amp;AQ1439&amp;","&amp;AR1439&amp;","&amp;AS1439&amp;","&amp;AT1439&amp;",",","," "))," ",", ")))</f>
        <v/>
      </c>
      <c r="AV1439" s="35" t="str">
        <f>IF(COUNTBLANK(L1439:AC1439)&lt;&gt;13,IF(Table3[[#This Row],[Comments]]="Please order in multiples of 20. Minimum order of 100.",IF(COUNTBLANK(Table3[[#This Row],[Date 1]:[Order]])=12,"",1),1),IF(OR(F1439="yes",G1439="yes",H1439="yes",I1439="yes",J1439="yes",K1439="yes"="yes"),1,""))</f>
        <v/>
      </c>
    </row>
    <row r="1440" spans="2:48" ht="36" thickBot="1" x14ac:dyDescent="0.4">
      <c r="B1440" s="164">
        <v>5070</v>
      </c>
      <c r="C1440" s="16" t="s">
        <v>3370</v>
      </c>
      <c r="D1440" s="32" t="s">
        <v>2450</v>
      </c>
      <c r="E1440" s="118"/>
      <c r="F1440" s="119" t="s">
        <v>21</v>
      </c>
      <c r="G1440" s="30" t="s">
        <v>21</v>
      </c>
      <c r="H1440" s="30" t="s">
        <v>21</v>
      </c>
      <c r="I1440" s="30" t="s">
        <v>21</v>
      </c>
      <c r="J1440" s="30" t="s">
        <v>128</v>
      </c>
      <c r="K1440" s="30" t="s">
        <v>21</v>
      </c>
      <c r="L1440" s="22"/>
      <c r="M1440" s="20"/>
      <c r="N1440" s="20"/>
      <c r="O1440" s="20"/>
      <c r="P1440" s="20"/>
      <c r="Q1440" s="20"/>
      <c r="R1440" s="20"/>
      <c r="S1440" s="120"/>
      <c r="T1440" s="181" t="str">
        <f>Table3[[#This Row],[Column12]]</f>
        <v>Auto:</v>
      </c>
      <c r="U1440" s="25"/>
      <c r="V1440" s="51" t="str">
        <f>IF(Table3[[#This Row],[TagOrderMethod]]="Ratio:","plants per 1 tag",IF(Table3[[#This Row],[TagOrderMethod]]="tags included","",IF(Table3[[#This Row],[TagOrderMethod]]="Qty:","tags",IF(Table3[[#This Row],[TagOrderMethod]]="Auto:",IF(U1440&lt;&gt;"","tags","")))))</f>
        <v/>
      </c>
      <c r="W1440" s="17">
        <v>50</v>
      </c>
      <c r="X1440" s="17" t="str">
        <f>IF(ISNUMBER(SEARCH("tag",Table3[[#This Row],[Notes]])), "Yes", "No")</f>
        <v>No</v>
      </c>
      <c r="Y1440" s="17" t="str">
        <f>IF(Table3[[#This Row],[Column11]]="yes","tags included","Auto:")</f>
        <v>Auto:</v>
      </c>
      <c r="Z14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Row],[TagOrderMethod]]="Auto:",IF(U1440&gt;0,U1440,IF(COUNTBLANK(L1440:S1440)=8,"",(IF(Table3[[#This Row],[Column11]]&lt;&gt;"no",Table3[[#This Row],[Size]]*(SUM(Table3[[#This Row],[Date 1]:[Date 8]])),"")))),""))),(Table3[[#This Row],[Bundle]])),"")</f>
        <v/>
      </c>
      <c r="AB1440" s="94" t="str">
        <f t="shared" si="23"/>
        <v/>
      </c>
      <c r="AC1440" s="75"/>
      <c r="AD1440" s="42"/>
      <c r="AE1440" s="43"/>
      <c r="AF1440" s="44"/>
      <c r="AG1440" s="134" t="s">
        <v>21</v>
      </c>
      <c r="AH1440" s="134" t="s">
        <v>21</v>
      </c>
      <c r="AI1440" s="134" t="s">
        <v>21</v>
      </c>
      <c r="AJ1440" s="134" t="s">
        <v>21</v>
      </c>
      <c r="AK1440" s="134" t="s">
        <v>5348</v>
      </c>
      <c r="AL1440" s="134" t="s">
        <v>21</v>
      </c>
      <c r="AM1440" s="134" t="b">
        <f>IF(AND(Table3[[#This Row],[Column68]]=TRUE,COUNTBLANK(Table3[[#This Row],[Date 1]:[Date 8]])=8),TRUE,FALSE)</f>
        <v>0</v>
      </c>
      <c r="AN1440" s="134" t="b">
        <f>COUNTIF(Table3[[#This Row],[512]:[51]],"yes")&gt;0</f>
        <v>0</v>
      </c>
      <c r="AO1440" s="45" t="str">
        <f>IF(Table3[[#This Row],[512]]="yes",Table3[[#This Row],[Column1]],"")</f>
        <v/>
      </c>
      <c r="AP1440" s="45" t="str">
        <f>IF(Table3[[#This Row],[250]]="yes",Table3[[#This Row],[Column1.5]],"")</f>
        <v/>
      </c>
      <c r="AQ1440" s="45" t="str">
        <f>IF(Table3[[#This Row],[288]]="yes",Table3[[#This Row],[Column2]],"")</f>
        <v/>
      </c>
      <c r="AR1440" s="45" t="str">
        <f>IF(Table3[[#This Row],[144]]="yes",Table3[[#This Row],[Column3]],"")</f>
        <v/>
      </c>
      <c r="AS1440" s="45" t="str">
        <f>IF(Table3[[#This Row],[26]]="yes",Table3[[#This Row],[Column4]],"")</f>
        <v/>
      </c>
      <c r="AT1440" s="45" t="str">
        <f>IF(Table3[[#This Row],[51]]="yes",Table3[[#This Row],[Column5]],"")</f>
        <v/>
      </c>
      <c r="AU1440" s="29" t="str">
        <f>IF(COUNTBLANK(Table3[[#This Row],[Date 1]:[Date 8]])=7,IF(Table3[[#This Row],[Column9]]&lt;&gt;"",IF(SUM(L1440:S1440)&lt;&gt;0,Table3[[#This Row],[Column9]],""),""),(SUBSTITUTE(TRIM(SUBSTITUTE(AO1440&amp;","&amp;AP1440&amp;","&amp;AQ1440&amp;","&amp;AR1440&amp;","&amp;AS1440&amp;","&amp;AT1440&amp;",",","," "))," ",", ")))</f>
        <v/>
      </c>
      <c r="AV1440" s="35" t="str">
        <f>IF(COUNTBLANK(L1440:AC1440)&lt;&gt;13,IF(Table3[[#This Row],[Comments]]="Please order in multiples of 20. Minimum order of 100.",IF(COUNTBLANK(Table3[[#This Row],[Date 1]:[Order]])=12,"",1),1),IF(OR(F1440="yes",G1440="yes",H1440="yes",I1440="yes",J1440="yes",K1440="yes"="yes"),1,""))</f>
        <v/>
      </c>
    </row>
    <row r="1441" spans="2:48" ht="36" thickBot="1" x14ac:dyDescent="0.4">
      <c r="B1441" s="164">
        <v>5075</v>
      </c>
      <c r="C1441" s="16" t="s">
        <v>3370</v>
      </c>
      <c r="D1441" s="32" t="s">
        <v>1915</v>
      </c>
      <c r="E1441" s="118"/>
      <c r="F1441" s="119" t="s">
        <v>21</v>
      </c>
      <c r="G1441" s="30" t="s">
        <v>21</v>
      </c>
      <c r="H1441" s="30" t="s">
        <v>21</v>
      </c>
      <c r="I1441" s="30" t="s">
        <v>21</v>
      </c>
      <c r="J1441" s="30" t="s">
        <v>128</v>
      </c>
      <c r="K1441" s="30" t="s">
        <v>21</v>
      </c>
      <c r="L1441" s="22"/>
      <c r="M1441" s="20"/>
      <c r="N1441" s="20"/>
      <c r="O1441" s="20"/>
      <c r="P1441" s="20"/>
      <c r="Q1441" s="20"/>
      <c r="R1441" s="20"/>
      <c r="S1441" s="120"/>
      <c r="T1441" s="181" t="str">
        <f>Table3[[#This Row],[Column12]]</f>
        <v>Auto:</v>
      </c>
      <c r="U1441" s="25"/>
      <c r="V1441" s="51" t="str">
        <f>IF(Table3[[#This Row],[TagOrderMethod]]="Ratio:","plants per 1 tag",IF(Table3[[#This Row],[TagOrderMethod]]="tags included","",IF(Table3[[#This Row],[TagOrderMethod]]="Qty:","tags",IF(Table3[[#This Row],[TagOrderMethod]]="Auto:",IF(U1441&lt;&gt;"","tags","")))))</f>
        <v/>
      </c>
      <c r="W1441" s="17">
        <v>50</v>
      </c>
      <c r="X1441" s="17" t="str">
        <f>IF(ISNUMBER(SEARCH("tag",Table3[[#This Row],[Notes]])), "Yes", "No")</f>
        <v>No</v>
      </c>
      <c r="Y1441" s="17" t="str">
        <f>IF(Table3[[#This Row],[Column11]]="yes","tags included","Auto:")</f>
        <v>Auto:</v>
      </c>
      <c r="Z14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Row],[TagOrderMethod]]="Auto:",IF(U1441&gt;0,U1441,IF(COUNTBLANK(L1441:S1441)=8,"",(IF(Table3[[#This Row],[Column11]]&lt;&gt;"no",Table3[[#This Row],[Size]]*(SUM(Table3[[#This Row],[Date 1]:[Date 8]])),"")))),""))),(Table3[[#This Row],[Bundle]])),"")</f>
        <v/>
      </c>
      <c r="AB1441" s="94" t="str">
        <f t="shared" si="23"/>
        <v/>
      </c>
      <c r="AC1441" s="75"/>
      <c r="AD1441" s="42"/>
      <c r="AE1441" s="43"/>
      <c r="AF1441" s="44"/>
      <c r="AG1441" s="134" t="s">
        <v>21</v>
      </c>
      <c r="AH1441" s="134" t="s">
        <v>21</v>
      </c>
      <c r="AI1441" s="134" t="s">
        <v>21</v>
      </c>
      <c r="AJ1441" s="134" t="s">
        <v>21</v>
      </c>
      <c r="AK1441" s="134" t="s">
        <v>5349</v>
      </c>
      <c r="AL1441" s="134" t="s">
        <v>21</v>
      </c>
      <c r="AM1441" s="134" t="b">
        <f>IF(AND(Table3[[#This Row],[Column68]]=TRUE,COUNTBLANK(Table3[[#This Row],[Date 1]:[Date 8]])=8),TRUE,FALSE)</f>
        <v>0</v>
      </c>
      <c r="AN1441" s="134" t="b">
        <f>COUNTIF(Table3[[#This Row],[512]:[51]],"yes")&gt;0</f>
        <v>0</v>
      </c>
      <c r="AO1441" s="45" t="str">
        <f>IF(Table3[[#This Row],[512]]="yes",Table3[[#This Row],[Column1]],"")</f>
        <v/>
      </c>
      <c r="AP1441" s="45" t="str">
        <f>IF(Table3[[#This Row],[250]]="yes",Table3[[#This Row],[Column1.5]],"")</f>
        <v/>
      </c>
      <c r="AQ1441" s="45" t="str">
        <f>IF(Table3[[#This Row],[288]]="yes",Table3[[#This Row],[Column2]],"")</f>
        <v/>
      </c>
      <c r="AR1441" s="45" t="str">
        <f>IF(Table3[[#This Row],[144]]="yes",Table3[[#This Row],[Column3]],"")</f>
        <v/>
      </c>
      <c r="AS1441" s="45" t="str">
        <f>IF(Table3[[#This Row],[26]]="yes",Table3[[#This Row],[Column4]],"")</f>
        <v/>
      </c>
      <c r="AT1441" s="45" t="str">
        <f>IF(Table3[[#This Row],[51]]="yes",Table3[[#This Row],[Column5]],"")</f>
        <v/>
      </c>
      <c r="AU1441" s="29" t="str">
        <f>IF(COUNTBLANK(Table3[[#This Row],[Date 1]:[Date 8]])=7,IF(Table3[[#This Row],[Column9]]&lt;&gt;"",IF(SUM(L1441:S1441)&lt;&gt;0,Table3[[#This Row],[Column9]],""),""),(SUBSTITUTE(TRIM(SUBSTITUTE(AO1441&amp;","&amp;AP1441&amp;","&amp;AQ1441&amp;","&amp;AR1441&amp;","&amp;AS1441&amp;","&amp;AT1441&amp;",",","," "))," ",", ")))</f>
        <v/>
      </c>
      <c r="AV1441" s="35" t="str">
        <f>IF(COUNTBLANK(L1441:AC1441)&lt;&gt;13,IF(Table3[[#This Row],[Comments]]="Please order in multiples of 20. Minimum order of 100.",IF(COUNTBLANK(Table3[[#This Row],[Date 1]:[Order]])=12,"",1),1),IF(OR(F1441="yes",G1441="yes",H1441="yes",I1441="yes",J1441="yes",K1441="yes"="yes"),1,""))</f>
        <v/>
      </c>
    </row>
    <row r="1442" spans="2:48" ht="36" thickBot="1" x14ac:dyDescent="0.4">
      <c r="B1442" s="164">
        <v>5080</v>
      </c>
      <c r="C1442" s="16" t="s">
        <v>3370</v>
      </c>
      <c r="D1442" s="32" t="s">
        <v>2451</v>
      </c>
      <c r="E1442" s="118"/>
      <c r="F1442" s="119" t="s">
        <v>21</v>
      </c>
      <c r="G1442" s="30" t="s">
        <v>21</v>
      </c>
      <c r="H1442" s="30" t="s">
        <v>21</v>
      </c>
      <c r="I1442" s="30" t="s">
        <v>21</v>
      </c>
      <c r="J1442" s="30" t="s">
        <v>128</v>
      </c>
      <c r="K1442" s="30" t="s">
        <v>21</v>
      </c>
      <c r="L1442" s="22"/>
      <c r="M1442" s="20"/>
      <c r="N1442" s="20"/>
      <c r="O1442" s="20"/>
      <c r="P1442" s="20"/>
      <c r="Q1442" s="20"/>
      <c r="R1442" s="20"/>
      <c r="S1442" s="120"/>
      <c r="T1442" s="181" t="str">
        <f>Table3[[#This Row],[Column12]]</f>
        <v>Auto:</v>
      </c>
      <c r="U1442" s="25"/>
      <c r="V1442" s="51" t="str">
        <f>IF(Table3[[#This Row],[TagOrderMethod]]="Ratio:","plants per 1 tag",IF(Table3[[#This Row],[TagOrderMethod]]="tags included","",IF(Table3[[#This Row],[TagOrderMethod]]="Qty:","tags",IF(Table3[[#This Row],[TagOrderMethod]]="Auto:",IF(U1442&lt;&gt;"","tags","")))))</f>
        <v/>
      </c>
      <c r="W1442" s="17">
        <v>50</v>
      </c>
      <c r="X1442" s="17" t="str">
        <f>IF(ISNUMBER(SEARCH("tag",Table3[[#This Row],[Notes]])), "Yes", "No")</f>
        <v>No</v>
      </c>
      <c r="Y1442" s="17" t="str">
        <f>IF(Table3[[#This Row],[Column11]]="yes","tags included","Auto:")</f>
        <v>Auto:</v>
      </c>
      <c r="Z14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Row],[TagOrderMethod]]="Auto:",IF(U1442&gt;0,U1442,IF(COUNTBLANK(L1442:S1442)=8,"",(IF(Table3[[#This Row],[Column11]]&lt;&gt;"no",Table3[[#This Row],[Size]]*(SUM(Table3[[#This Row],[Date 1]:[Date 8]])),"")))),""))),(Table3[[#This Row],[Bundle]])),"")</f>
        <v/>
      </c>
      <c r="AB1442" s="94" t="str">
        <f t="shared" si="23"/>
        <v/>
      </c>
      <c r="AC1442" s="75"/>
      <c r="AD1442" s="42"/>
      <c r="AE1442" s="43"/>
      <c r="AF1442" s="44"/>
      <c r="AG1442" s="134" t="s">
        <v>21</v>
      </c>
      <c r="AH1442" s="134" t="s">
        <v>21</v>
      </c>
      <c r="AI1442" s="134" t="s">
        <v>21</v>
      </c>
      <c r="AJ1442" s="134" t="s">
        <v>21</v>
      </c>
      <c r="AK1442" s="134" t="s">
        <v>2169</v>
      </c>
      <c r="AL1442" s="134" t="s">
        <v>21</v>
      </c>
      <c r="AM1442" s="134" t="b">
        <f>IF(AND(Table3[[#This Row],[Column68]]=TRUE,COUNTBLANK(Table3[[#This Row],[Date 1]:[Date 8]])=8),TRUE,FALSE)</f>
        <v>0</v>
      </c>
      <c r="AN1442" s="134" t="b">
        <f>COUNTIF(Table3[[#This Row],[512]:[51]],"yes")&gt;0</f>
        <v>0</v>
      </c>
      <c r="AO1442" s="45" t="str">
        <f>IF(Table3[[#This Row],[512]]="yes",Table3[[#This Row],[Column1]],"")</f>
        <v/>
      </c>
      <c r="AP1442" s="45" t="str">
        <f>IF(Table3[[#This Row],[250]]="yes",Table3[[#This Row],[Column1.5]],"")</f>
        <v/>
      </c>
      <c r="AQ1442" s="45" t="str">
        <f>IF(Table3[[#This Row],[288]]="yes",Table3[[#This Row],[Column2]],"")</f>
        <v/>
      </c>
      <c r="AR1442" s="45" t="str">
        <f>IF(Table3[[#This Row],[144]]="yes",Table3[[#This Row],[Column3]],"")</f>
        <v/>
      </c>
      <c r="AS1442" s="45" t="str">
        <f>IF(Table3[[#This Row],[26]]="yes",Table3[[#This Row],[Column4]],"")</f>
        <v/>
      </c>
      <c r="AT1442" s="45" t="str">
        <f>IF(Table3[[#This Row],[51]]="yes",Table3[[#This Row],[Column5]],"")</f>
        <v/>
      </c>
      <c r="AU1442" s="29" t="str">
        <f>IF(COUNTBLANK(Table3[[#This Row],[Date 1]:[Date 8]])=7,IF(Table3[[#This Row],[Column9]]&lt;&gt;"",IF(SUM(L1442:S1442)&lt;&gt;0,Table3[[#This Row],[Column9]],""),""),(SUBSTITUTE(TRIM(SUBSTITUTE(AO1442&amp;","&amp;AP1442&amp;","&amp;AQ1442&amp;","&amp;AR1442&amp;","&amp;AS1442&amp;","&amp;AT1442&amp;",",","," "))," ",", ")))</f>
        <v/>
      </c>
      <c r="AV1442" s="35" t="str">
        <f>IF(COUNTBLANK(L1442:AC1442)&lt;&gt;13,IF(Table3[[#This Row],[Comments]]="Please order in multiples of 20. Minimum order of 100.",IF(COUNTBLANK(Table3[[#This Row],[Date 1]:[Order]])=12,"",1),1),IF(OR(F1442="yes",G1442="yes",H1442="yes",I1442="yes",J1442="yes",K1442="yes"="yes"),1,""))</f>
        <v/>
      </c>
    </row>
    <row r="1443" spans="2:48" ht="36" thickBot="1" x14ac:dyDescent="0.4">
      <c r="B1443" s="164">
        <v>5085</v>
      </c>
      <c r="C1443" s="16" t="s">
        <v>3370</v>
      </c>
      <c r="D1443" s="32" t="s">
        <v>1100</v>
      </c>
      <c r="E1443" s="118"/>
      <c r="F1443" s="119" t="s">
        <v>21</v>
      </c>
      <c r="G1443" s="30" t="s">
        <v>21</v>
      </c>
      <c r="H1443" s="30" t="s">
        <v>21</v>
      </c>
      <c r="I1443" s="30" t="s">
        <v>21</v>
      </c>
      <c r="J1443" s="30" t="s">
        <v>128</v>
      </c>
      <c r="K1443" s="30" t="s">
        <v>21</v>
      </c>
      <c r="L1443" s="22"/>
      <c r="M1443" s="20"/>
      <c r="N1443" s="20"/>
      <c r="O1443" s="20"/>
      <c r="P1443" s="20"/>
      <c r="Q1443" s="20"/>
      <c r="R1443" s="20"/>
      <c r="S1443" s="120"/>
      <c r="T1443" s="181" t="str">
        <f>Table3[[#This Row],[Column12]]</f>
        <v>Auto:</v>
      </c>
      <c r="U1443" s="25"/>
      <c r="V1443" s="51" t="str">
        <f>IF(Table3[[#This Row],[TagOrderMethod]]="Ratio:","plants per 1 tag",IF(Table3[[#This Row],[TagOrderMethod]]="tags included","",IF(Table3[[#This Row],[TagOrderMethod]]="Qty:","tags",IF(Table3[[#This Row],[TagOrderMethod]]="Auto:",IF(U1443&lt;&gt;"","tags","")))))</f>
        <v/>
      </c>
      <c r="W1443" s="17">
        <v>50</v>
      </c>
      <c r="X1443" s="17" t="str">
        <f>IF(ISNUMBER(SEARCH("tag",Table3[[#This Row],[Notes]])), "Yes", "No")</f>
        <v>No</v>
      </c>
      <c r="Y1443" s="17" t="str">
        <f>IF(Table3[[#This Row],[Column11]]="yes","tags included","Auto:")</f>
        <v>Auto:</v>
      </c>
      <c r="Z14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Row],[TagOrderMethod]]="Auto:",IF(U1443&gt;0,U1443,IF(COUNTBLANK(L1443:S1443)=8,"",(IF(Table3[[#This Row],[Column11]]&lt;&gt;"no",Table3[[#This Row],[Size]]*(SUM(Table3[[#This Row],[Date 1]:[Date 8]])),"")))),""))),(Table3[[#This Row],[Bundle]])),"")</f>
        <v/>
      </c>
      <c r="AB1443" s="94" t="str">
        <f t="shared" si="23"/>
        <v/>
      </c>
      <c r="AC1443" s="75"/>
      <c r="AD1443" s="42"/>
      <c r="AE1443" s="43"/>
      <c r="AF1443" s="44"/>
      <c r="AG1443" s="134" t="s">
        <v>21</v>
      </c>
      <c r="AH1443" s="134" t="s">
        <v>21</v>
      </c>
      <c r="AI1443" s="134" t="s">
        <v>21</v>
      </c>
      <c r="AJ1443" s="134" t="s">
        <v>21</v>
      </c>
      <c r="AK1443" s="134" t="s">
        <v>209</v>
      </c>
      <c r="AL1443" s="134" t="s">
        <v>21</v>
      </c>
      <c r="AM1443" s="134" t="b">
        <f>IF(AND(Table3[[#This Row],[Column68]]=TRUE,COUNTBLANK(Table3[[#This Row],[Date 1]:[Date 8]])=8),TRUE,FALSE)</f>
        <v>0</v>
      </c>
      <c r="AN1443" s="134" t="b">
        <f>COUNTIF(Table3[[#This Row],[512]:[51]],"yes")&gt;0</f>
        <v>0</v>
      </c>
      <c r="AO1443" s="45" t="str">
        <f>IF(Table3[[#This Row],[512]]="yes",Table3[[#This Row],[Column1]],"")</f>
        <v/>
      </c>
      <c r="AP1443" s="45" t="str">
        <f>IF(Table3[[#This Row],[250]]="yes",Table3[[#This Row],[Column1.5]],"")</f>
        <v/>
      </c>
      <c r="AQ1443" s="45" t="str">
        <f>IF(Table3[[#This Row],[288]]="yes",Table3[[#This Row],[Column2]],"")</f>
        <v/>
      </c>
      <c r="AR1443" s="45" t="str">
        <f>IF(Table3[[#This Row],[144]]="yes",Table3[[#This Row],[Column3]],"")</f>
        <v/>
      </c>
      <c r="AS1443" s="45" t="str">
        <f>IF(Table3[[#This Row],[26]]="yes",Table3[[#This Row],[Column4]],"")</f>
        <v/>
      </c>
      <c r="AT1443" s="45" t="str">
        <f>IF(Table3[[#This Row],[51]]="yes",Table3[[#This Row],[Column5]],"")</f>
        <v/>
      </c>
      <c r="AU1443" s="29" t="str">
        <f>IF(COUNTBLANK(Table3[[#This Row],[Date 1]:[Date 8]])=7,IF(Table3[[#This Row],[Column9]]&lt;&gt;"",IF(SUM(L1443:S1443)&lt;&gt;0,Table3[[#This Row],[Column9]],""),""),(SUBSTITUTE(TRIM(SUBSTITUTE(AO1443&amp;","&amp;AP1443&amp;","&amp;AQ1443&amp;","&amp;AR1443&amp;","&amp;AS1443&amp;","&amp;AT1443&amp;",",","," "))," ",", ")))</f>
        <v/>
      </c>
      <c r="AV1443" s="35" t="str">
        <f>IF(COUNTBLANK(L1443:AC1443)&lt;&gt;13,IF(Table3[[#This Row],[Comments]]="Please order in multiples of 20. Minimum order of 100.",IF(COUNTBLANK(Table3[[#This Row],[Date 1]:[Order]])=12,"",1),1),IF(OR(F1443="yes",G1443="yes",H1443="yes",I1443="yes",J1443="yes",K1443="yes"="yes"),1,""))</f>
        <v/>
      </c>
    </row>
    <row r="1444" spans="2:48" ht="36" thickBot="1" x14ac:dyDescent="0.4">
      <c r="B1444" s="164">
        <v>5090</v>
      </c>
      <c r="C1444" s="16" t="s">
        <v>3370</v>
      </c>
      <c r="D1444" s="32" t="s">
        <v>2452</v>
      </c>
      <c r="E1444" s="118"/>
      <c r="F1444" s="119" t="s">
        <v>21</v>
      </c>
      <c r="G1444" s="30" t="s">
        <v>21</v>
      </c>
      <c r="H1444" s="30" t="s">
        <v>21</v>
      </c>
      <c r="I1444" s="30" t="s">
        <v>21</v>
      </c>
      <c r="J1444" s="30" t="s">
        <v>128</v>
      </c>
      <c r="K1444" s="30" t="s">
        <v>21</v>
      </c>
      <c r="L1444" s="22"/>
      <c r="M1444" s="20"/>
      <c r="N1444" s="20"/>
      <c r="O1444" s="20"/>
      <c r="P1444" s="20"/>
      <c r="Q1444" s="20"/>
      <c r="R1444" s="20"/>
      <c r="S1444" s="120"/>
      <c r="T1444" s="181" t="str">
        <f>Table3[[#This Row],[Column12]]</f>
        <v>Auto:</v>
      </c>
      <c r="U1444" s="25"/>
      <c r="V1444" s="51" t="str">
        <f>IF(Table3[[#This Row],[TagOrderMethod]]="Ratio:","plants per 1 tag",IF(Table3[[#This Row],[TagOrderMethod]]="tags included","",IF(Table3[[#This Row],[TagOrderMethod]]="Qty:","tags",IF(Table3[[#This Row],[TagOrderMethod]]="Auto:",IF(U1444&lt;&gt;"","tags","")))))</f>
        <v/>
      </c>
      <c r="W1444" s="17">
        <v>50</v>
      </c>
      <c r="X1444" s="17" t="str">
        <f>IF(ISNUMBER(SEARCH("tag",Table3[[#This Row],[Notes]])), "Yes", "No")</f>
        <v>No</v>
      </c>
      <c r="Y1444" s="17" t="str">
        <f>IF(Table3[[#This Row],[Column11]]="yes","tags included","Auto:")</f>
        <v>Auto:</v>
      </c>
      <c r="Z14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Row],[TagOrderMethod]]="Auto:",IF(U1444&gt;0,U1444,IF(COUNTBLANK(L1444:S1444)=8,"",(IF(Table3[[#This Row],[Column11]]&lt;&gt;"no",Table3[[#This Row],[Size]]*(SUM(Table3[[#This Row],[Date 1]:[Date 8]])),"")))),""))),(Table3[[#This Row],[Bundle]])),"")</f>
        <v/>
      </c>
      <c r="AB1444" s="94" t="str">
        <f t="shared" si="23"/>
        <v/>
      </c>
      <c r="AC1444" s="75"/>
      <c r="AD1444" s="42"/>
      <c r="AE1444" s="43"/>
      <c r="AF1444" s="44"/>
      <c r="AG1444" s="134" t="s">
        <v>21</v>
      </c>
      <c r="AH1444" s="134" t="s">
        <v>21</v>
      </c>
      <c r="AI1444" s="134" t="s">
        <v>21</v>
      </c>
      <c r="AJ1444" s="134" t="s">
        <v>21</v>
      </c>
      <c r="AK1444" s="134" t="s">
        <v>2170</v>
      </c>
      <c r="AL1444" s="134" t="s">
        <v>21</v>
      </c>
      <c r="AM1444" s="134" t="b">
        <f>IF(AND(Table3[[#This Row],[Column68]]=TRUE,COUNTBLANK(Table3[[#This Row],[Date 1]:[Date 8]])=8),TRUE,FALSE)</f>
        <v>0</v>
      </c>
      <c r="AN1444" s="134" t="b">
        <f>COUNTIF(Table3[[#This Row],[512]:[51]],"yes")&gt;0</f>
        <v>0</v>
      </c>
      <c r="AO1444" s="45" t="str">
        <f>IF(Table3[[#This Row],[512]]="yes",Table3[[#This Row],[Column1]],"")</f>
        <v/>
      </c>
      <c r="AP1444" s="45" t="str">
        <f>IF(Table3[[#This Row],[250]]="yes",Table3[[#This Row],[Column1.5]],"")</f>
        <v/>
      </c>
      <c r="AQ1444" s="45" t="str">
        <f>IF(Table3[[#This Row],[288]]="yes",Table3[[#This Row],[Column2]],"")</f>
        <v/>
      </c>
      <c r="AR1444" s="45" t="str">
        <f>IF(Table3[[#This Row],[144]]="yes",Table3[[#This Row],[Column3]],"")</f>
        <v/>
      </c>
      <c r="AS1444" s="45" t="str">
        <f>IF(Table3[[#This Row],[26]]="yes",Table3[[#This Row],[Column4]],"")</f>
        <v/>
      </c>
      <c r="AT1444" s="45" t="str">
        <f>IF(Table3[[#This Row],[51]]="yes",Table3[[#This Row],[Column5]],"")</f>
        <v/>
      </c>
      <c r="AU1444" s="29" t="str">
        <f>IF(COUNTBLANK(Table3[[#This Row],[Date 1]:[Date 8]])=7,IF(Table3[[#This Row],[Column9]]&lt;&gt;"",IF(SUM(L1444:S1444)&lt;&gt;0,Table3[[#This Row],[Column9]],""),""),(SUBSTITUTE(TRIM(SUBSTITUTE(AO1444&amp;","&amp;AP1444&amp;","&amp;AQ1444&amp;","&amp;AR1444&amp;","&amp;AS1444&amp;","&amp;AT1444&amp;",",","," "))," ",", ")))</f>
        <v/>
      </c>
      <c r="AV1444" s="35" t="str">
        <f>IF(COUNTBLANK(L1444:AC1444)&lt;&gt;13,IF(Table3[[#This Row],[Comments]]="Please order in multiples of 20. Minimum order of 100.",IF(COUNTBLANK(Table3[[#This Row],[Date 1]:[Order]])=12,"",1),1),IF(OR(F1444="yes",G1444="yes",H1444="yes",I1444="yes",J1444="yes",K1444="yes"="yes"),1,""))</f>
        <v/>
      </c>
    </row>
    <row r="1445" spans="2:48" ht="36" thickBot="1" x14ac:dyDescent="0.4">
      <c r="B1445" s="164">
        <v>5095</v>
      </c>
      <c r="C1445" s="16" t="s">
        <v>3370</v>
      </c>
      <c r="D1445" s="32" t="s">
        <v>1101</v>
      </c>
      <c r="E1445" s="118"/>
      <c r="F1445" s="119" t="s">
        <v>21</v>
      </c>
      <c r="G1445" s="30" t="s">
        <v>21</v>
      </c>
      <c r="H1445" s="30" t="s">
        <v>21</v>
      </c>
      <c r="I1445" s="30" t="s">
        <v>21</v>
      </c>
      <c r="J1445" s="30" t="s">
        <v>128</v>
      </c>
      <c r="K1445" s="30" t="s">
        <v>21</v>
      </c>
      <c r="L1445" s="22"/>
      <c r="M1445" s="20"/>
      <c r="N1445" s="20"/>
      <c r="O1445" s="20"/>
      <c r="P1445" s="20"/>
      <c r="Q1445" s="20"/>
      <c r="R1445" s="20"/>
      <c r="S1445" s="120"/>
      <c r="T1445" s="181" t="str">
        <f>Table3[[#This Row],[Column12]]</f>
        <v>Auto:</v>
      </c>
      <c r="U1445" s="25"/>
      <c r="V1445" s="51" t="str">
        <f>IF(Table3[[#This Row],[TagOrderMethod]]="Ratio:","plants per 1 tag",IF(Table3[[#This Row],[TagOrderMethod]]="tags included","",IF(Table3[[#This Row],[TagOrderMethod]]="Qty:","tags",IF(Table3[[#This Row],[TagOrderMethod]]="Auto:",IF(U1445&lt;&gt;"","tags","")))))</f>
        <v/>
      </c>
      <c r="W1445" s="17">
        <v>50</v>
      </c>
      <c r="X1445" s="17" t="str">
        <f>IF(ISNUMBER(SEARCH("tag",Table3[[#This Row],[Notes]])), "Yes", "No")</f>
        <v>No</v>
      </c>
      <c r="Y1445" s="17" t="str">
        <f>IF(Table3[[#This Row],[Column11]]="yes","tags included","Auto:")</f>
        <v>Auto:</v>
      </c>
      <c r="Z14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Row],[TagOrderMethod]]="Auto:",IF(U1445&gt;0,U1445,IF(COUNTBLANK(L1445:S1445)=8,"",(IF(Table3[[#This Row],[Column11]]&lt;&gt;"no",Table3[[#This Row],[Size]]*(SUM(Table3[[#This Row],[Date 1]:[Date 8]])),"")))),""))),(Table3[[#This Row],[Bundle]])),"")</f>
        <v/>
      </c>
      <c r="AB1445" s="94" t="str">
        <f t="shared" si="23"/>
        <v/>
      </c>
      <c r="AC1445" s="75"/>
      <c r="AD1445" s="42"/>
      <c r="AE1445" s="43"/>
      <c r="AF1445" s="44"/>
      <c r="AG1445" s="134" t="s">
        <v>21</v>
      </c>
      <c r="AH1445" s="134" t="s">
        <v>21</v>
      </c>
      <c r="AI1445" s="134" t="s">
        <v>21</v>
      </c>
      <c r="AJ1445" s="134" t="s">
        <v>21</v>
      </c>
      <c r="AK1445" s="134" t="s">
        <v>3205</v>
      </c>
      <c r="AL1445" s="134" t="s">
        <v>21</v>
      </c>
      <c r="AM1445" s="134" t="b">
        <f>IF(AND(Table3[[#This Row],[Column68]]=TRUE,COUNTBLANK(Table3[[#This Row],[Date 1]:[Date 8]])=8),TRUE,FALSE)</f>
        <v>0</v>
      </c>
      <c r="AN1445" s="134" t="b">
        <f>COUNTIF(Table3[[#This Row],[512]:[51]],"yes")&gt;0</f>
        <v>0</v>
      </c>
      <c r="AO1445" s="45" t="str">
        <f>IF(Table3[[#This Row],[512]]="yes",Table3[[#This Row],[Column1]],"")</f>
        <v/>
      </c>
      <c r="AP1445" s="45" t="str">
        <f>IF(Table3[[#This Row],[250]]="yes",Table3[[#This Row],[Column1.5]],"")</f>
        <v/>
      </c>
      <c r="AQ1445" s="45" t="str">
        <f>IF(Table3[[#This Row],[288]]="yes",Table3[[#This Row],[Column2]],"")</f>
        <v/>
      </c>
      <c r="AR1445" s="45" t="str">
        <f>IF(Table3[[#This Row],[144]]="yes",Table3[[#This Row],[Column3]],"")</f>
        <v/>
      </c>
      <c r="AS1445" s="45" t="str">
        <f>IF(Table3[[#This Row],[26]]="yes",Table3[[#This Row],[Column4]],"")</f>
        <v/>
      </c>
      <c r="AT1445" s="45" t="str">
        <f>IF(Table3[[#This Row],[51]]="yes",Table3[[#This Row],[Column5]],"")</f>
        <v/>
      </c>
      <c r="AU1445" s="29" t="str">
        <f>IF(COUNTBLANK(Table3[[#This Row],[Date 1]:[Date 8]])=7,IF(Table3[[#This Row],[Column9]]&lt;&gt;"",IF(SUM(L1445:S1445)&lt;&gt;0,Table3[[#This Row],[Column9]],""),""),(SUBSTITUTE(TRIM(SUBSTITUTE(AO1445&amp;","&amp;AP1445&amp;","&amp;AQ1445&amp;","&amp;AR1445&amp;","&amp;AS1445&amp;","&amp;AT1445&amp;",",","," "))," ",", ")))</f>
        <v/>
      </c>
      <c r="AV1445" s="35" t="str">
        <f>IF(COUNTBLANK(L1445:AC1445)&lt;&gt;13,IF(Table3[[#This Row],[Comments]]="Please order in multiples of 20. Minimum order of 100.",IF(COUNTBLANK(Table3[[#This Row],[Date 1]:[Order]])=12,"",1),1),IF(OR(F1445="yes",G1445="yes",H1445="yes",I1445="yes",J1445="yes",K1445="yes"="yes"),1,""))</f>
        <v/>
      </c>
    </row>
    <row r="1446" spans="2:48" ht="36" thickBot="1" x14ac:dyDescent="0.4">
      <c r="B1446" s="164">
        <v>5200</v>
      </c>
      <c r="C1446" s="16" t="s">
        <v>3370</v>
      </c>
      <c r="D1446" s="32" t="s">
        <v>638</v>
      </c>
      <c r="E1446" s="118"/>
      <c r="F1446" s="119" t="s">
        <v>21</v>
      </c>
      <c r="G1446" s="30" t="s">
        <v>21</v>
      </c>
      <c r="H1446" s="30" t="s">
        <v>21</v>
      </c>
      <c r="I1446" s="30" t="s">
        <v>21</v>
      </c>
      <c r="J1446" s="30" t="s">
        <v>21</v>
      </c>
      <c r="K1446" s="30" t="s">
        <v>128</v>
      </c>
      <c r="L1446" s="22"/>
      <c r="M1446" s="20"/>
      <c r="N1446" s="20"/>
      <c r="O1446" s="20"/>
      <c r="P1446" s="20"/>
      <c r="Q1446" s="20"/>
      <c r="R1446" s="20"/>
      <c r="S1446" s="120"/>
      <c r="T1446" s="181" t="str">
        <f>Table3[[#This Row],[Column12]]</f>
        <v>Auto:</v>
      </c>
      <c r="U1446" s="25"/>
      <c r="V1446" s="51" t="str">
        <f>IF(Table3[[#This Row],[TagOrderMethod]]="Ratio:","plants per 1 tag",IF(Table3[[#This Row],[TagOrderMethod]]="tags included","",IF(Table3[[#This Row],[TagOrderMethod]]="Qty:","tags",IF(Table3[[#This Row],[TagOrderMethod]]="Auto:",IF(U1446&lt;&gt;"","tags","")))))</f>
        <v/>
      </c>
      <c r="W1446" s="17">
        <v>50</v>
      </c>
      <c r="X1446" s="17" t="str">
        <f>IF(ISNUMBER(SEARCH("tag",Table3[[#This Row],[Notes]])), "Yes", "No")</f>
        <v>No</v>
      </c>
      <c r="Y1446" s="17" t="str">
        <f>IF(Table3[[#This Row],[Column11]]="yes","tags included","Auto:")</f>
        <v>Auto:</v>
      </c>
      <c r="Z14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Row],[TagOrderMethod]]="Auto:",IF(U1446&gt;0,U1446,IF(COUNTBLANK(L1446:S1446)=8,"",(IF(Table3[[#This Row],[Column11]]&lt;&gt;"no",Table3[[#This Row],[Size]]*(SUM(Table3[[#This Row],[Date 1]:[Date 8]])),"")))),""))),(Table3[[#This Row],[Bundle]])),"")</f>
        <v/>
      </c>
      <c r="AB1446" s="94" t="str">
        <f t="shared" si="23"/>
        <v/>
      </c>
      <c r="AC1446" s="75"/>
      <c r="AD1446" s="42"/>
      <c r="AE1446" s="43"/>
      <c r="AF1446" s="44"/>
      <c r="AG1446" s="134" t="s">
        <v>21</v>
      </c>
      <c r="AH1446" s="134" t="s">
        <v>21</v>
      </c>
      <c r="AI1446" s="134" t="s">
        <v>21</v>
      </c>
      <c r="AJ1446" s="134" t="s">
        <v>21</v>
      </c>
      <c r="AK1446" s="134" t="s">
        <v>21</v>
      </c>
      <c r="AL1446" s="134" t="s">
        <v>2171</v>
      </c>
      <c r="AM1446" s="134" t="b">
        <f>IF(AND(Table3[[#This Row],[Column68]]=TRUE,COUNTBLANK(Table3[[#This Row],[Date 1]:[Date 8]])=8),TRUE,FALSE)</f>
        <v>0</v>
      </c>
      <c r="AN1446" s="134" t="b">
        <f>COUNTIF(Table3[[#This Row],[512]:[51]],"yes")&gt;0</f>
        <v>0</v>
      </c>
      <c r="AO1446" s="45" t="str">
        <f>IF(Table3[[#This Row],[512]]="yes",Table3[[#This Row],[Column1]],"")</f>
        <v/>
      </c>
      <c r="AP1446" s="45" t="str">
        <f>IF(Table3[[#This Row],[250]]="yes",Table3[[#This Row],[Column1.5]],"")</f>
        <v/>
      </c>
      <c r="AQ1446" s="45" t="str">
        <f>IF(Table3[[#This Row],[288]]="yes",Table3[[#This Row],[Column2]],"")</f>
        <v/>
      </c>
      <c r="AR1446" s="45" t="str">
        <f>IF(Table3[[#This Row],[144]]="yes",Table3[[#This Row],[Column3]],"")</f>
        <v/>
      </c>
      <c r="AS1446" s="45" t="str">
        <f>IF(Table3[[#This Row],[26]]="yes",Table3[[#This Row],[Column4]],"")</f>
        <v/>
      </c>
      <c r="AT1446" s="45" t="str">
        <f>IF(Table3[[#This Row],[51]]="yes",Table3[[#This Row],[Column5]],"")</f>
        <v/>
      </c>
      <c r="AU1446" s="29" t="str">
        <f>IF(COUNTBLANK(Table3[[#This Row],[Date 1]:[Date 8]])=7,IF(Table3[[#This Row],[Column9]]&lt;&gt;"",IF(SUM(L1446:S1446)&lt;&gt;0,Table3[[#This Row],[Column9]],""),""),(SUBSTITUTE(TRIM(SUBSTITUTE(AO1446&amp;","&amp;AP1446&amp;","&amp;AQ1446&amp;","&amp;AR1446&amp;","&amp;AS1446&amp;","&amp;AT1446&amp;",",","," "))," ",", ")))</f>
        <v/>
      </c>
      <c r="AV1446" s="35" t="str">
        <f>IF(COUNTBLANK(L1446:AC1446)&lt;&gt;13,IF(Table3[[#This Row],[Comments]]="Please order in multiples of 20. Minimum order of 100.",IF(COUNTBLANK(Table3[[#This Row],[Date 1]:[Order]])=12,"",1),1),IF(OR(F1446="yes",G1446="yes",H1446="yes",I1446="yes",J1446="yes",K1446="yes"="yes"),1,""))</f>
        <v/>
      </c>
    </row>
    <row r="1447" spans="2:48" ht="36" thickBot="1" x14ac:dyDescent="0.4">
      <c r="B1447" s="164">
        <v>5210</v>
      </c>
      <c r="C1447" s="16" t="s">
        <v>3370</v>
      </c>
      <c r="D1447" s="32" t="s">
        <v>1916</v>
      </c>
      <c r="E1447" s="118"/>
      <c r="F1447" s="119" t="s">
        <v>21</v>
      </c>
      <c r="G1447" s="30" t="s">
        <v>21</v>
      </c>
      <c r="H1447" s="30" t="s">
        <v>21</v>
      </c>
      <c r="I1447" s="30" t="s">
        <v>21</v>
      </c>
      <c r="J1447" s="30" t="s">
        <v>21</v>
      </c>
      <c r="K1447" s="30" t="s">
        <v>128</v>
      </c>
      <c r="L1447" s="22"/>
      <c r="M1447" s="20"/>
      <c r="N1447" s="20"/>
      <c r="O1447" s="20"/>
      <c r="P1447" s="20"/>
      <c r="Q1447" s="20"/>
      <c r="R1447" s="20"/>
      <c r="S1447" s="120"/>
      <c r="T1447" s="181" t="str">
        <f>Table3[[#This Row],[Column12]]</f>
        <v>Auto:</v>
      </c>
      <c r="U1447" s="25"/>
      <c r="V1447" s="51" t="str">
        <f>IF(Table3[[#This Row],[TagOrderMethod]]="Ratio:","plants per 1 tag",IF(Table3[[#This Row],[TagOrderMethod]]="tags included","",IF(Table3[[#This Row],[TagOrderMethod]]="Qty:","tags",IF(Table3[[#This Row],[TagOrderMethod]]="Auto:",IF(U1447&lt;&gt;"","tags","")))))</f>
        <v/>
      </c>
      <c r="W1447" s="17">
        <v>50</v>
      </c>
      <c r="X1447" s="17" t="str">
        <f>IF(ISNUMBER(SEARCH("tag",Table3[[#This Row],[Notes]])), "Yes", "No")</f>
        <v>No</v>
      </c>
      <c r="Y1447" s="17" t="str">
        <f>IF(Table3[[#This Row],[Column11]]="yes","tags included","Auto:")</f>
        <v>Auto:</v>
      </c>
      <c r="Z14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Row],[TagOrderMethod]]="Auto:",IF(U1447&gt;0,U1447,IF(COUNTBLANK(L1447:S1447)=8,"",(IF(Table3[[#This Row],[Column11]]&lt;&gt;"no",Table3[[#This Row],[Size]]*(SUM(Table3[[#This Row],[Date 1]:[Date 8]])),"")))),""))),(Table3[[#This Row],[Bundle]])),"")</f>
        <v/>
      </c>
      <c r="AB1447" s="94" t="str">
        <f t="shared" si="23"/>
        <v/>
      </c>
      <c r="AC1447" s="75"/>
      <c r="AD1447" s="42"/>
      <c r="AE1447" s="43"/>
      <c r="AF1447" s="44"/>
      <c r="AG1447" s="134" t="s">
        <v>21</v>
      </c>
      <c r="AH1447" s="134" t="s">
        <v>21</v>
      </c>
      <c r="AI1447" s="134" t="s">
        <v>21</v>
      </c>
      <c r="AJ1447" s="134" t="s">
        <v>21</v>
      </c>
      <c r="AK1447" s="134" t="s">
        <v>21</v>
      </c>
      <c r="AL1447" s="134" t="s">
        <v>2172</v>
      </c>
      <c r="AM1447" s="134" t="b">
        <f>IF(AND(Table3[[#This Row],[Column68]]=TRUE,COUNTBLANK(Table3[[#This Row],[Date 1]:[Date 8]])=8),TRUE,FALSE)</f>
        <v>0</v>
      </c>
      <c r="AN1447" s="134" t="b">
        <f>COUNTIF(Table3[[#This Row],[512]:[51]],"yes")&gt;0</f>
        <v>0</v>
      </c>
      <c r="AO1447" s="45" t="str">
        <f>IF(Table3[[#This Row],[512]]="yes",Table3[[#This Row],[Column1]],"")</f>
        <v/>
      </c>
      <c r="AP1447" s="45" t="str">
        <f>IF(Table3[[#This Row],[250]]="yes",Table3[[#This Row],[Column1.5]],"")</f>
        <v/>
      </c>
      <c r="AQ1447" s="45" t="str">
        <f>IF(Table3[[#This Row],[288]]="yes",Table3[[#This Row],[Column2]],"")</f>
        <v/>
      </c>
      <c r="AR1447" s="45" t="str">
        <f>IF(Table3[[#This Row],[144]]="yes",Table3[[#This Row],[Column3]],"")</f>
        <v/>
      </c>
      <c r="AS1447" s="45" t="str">
        <f>IF(Table3[[#This Row],[26]]="yes",Table3[[#This Row],[Column4]],"")</f>
        <v/>
      </c>
      <c r="AT1447" s="45" t="str">
        <f>IF(Table3[[#This Row],[51]]="yes",Table3[[#This Row],[Column5]],"")</f>
        <v/>
      </c>
      <c r="AU1447" s="29" t="str">
        <f>IF(COUNTBLANK(Table3[[#This Row],[Date 1]:[Date 8]])=7,IF(Table3[[#This Row],[Column9]]&lt;&gt;"",IF(SUM(L1447:S1447)&lt;&gt;0,Table3[[#This Row],[Column9]],""),""),(SUBSTITUTE(TRIM(SUBSTITUTE(AO1447&amp;","&amp;AP1447&amp;","&amp;AQ1447&amp;","&amp;AR1447&amp;","&amp;AS1447&amp;","&amp;AT1447&amp;",",","," "))," ",", ")))</f>
        <v/>
      </c>
      <c r="AV1447" s="35" t="str">
        <f>IF(COUNTBLANK(L1447:AC1447)&lt;&gt;13,IF(Table3[[#This Row],[Comments]]="Please order in multiples of 20. Minimum order of 100.",IF(COUNTBLANK(Table3[[#This Row],[Date 1]:[Order]])=12,"",1),1),IF(OR(F1447="yes",G1447="yes",H1447="yes",I1447="yes",J1447="yes",K1447="yes"="yes"),1,""))</f>
        <v/>
      </c>
    </row>
    <row r="1448" spans="2:48" ht="36" thickBot="1" x14ac:dyDescent="0.4">
      <c r="B1448" s="164">
        <v>5220</v>
      </c>
      <c r="C1448" s="16" t="s">
        <v>3370</v>
      </c>
      <c r="D1448" s="32" t="s">
        <v>639</v>
      </c>
      <c r="E1448" s="118"/>
      <c r="F1448" s="119" t="s">
        <v>21</v>
      </c>
      <c r="G1448" s="30" t="s">
        <v>21</v>
      </c>
      <c r="H1448" s="30" t="s">
        <v>21</v>
      </c>
      <c r="I1448" s="30" t="s">
        <v>21</v>
      </c>
      <c r="J1448" s="30" t="s">
        <v>21</v>
      </c>
      <c r="K1448" s="30" t="s">
        <v>128</v>
      </c>
      <c r="L1448" s="22"/>
      <c r="M1448" s="20"/>
      <c r="N1448" s="20"/>
      <c r="O1448" s="20"/>
      <c r="P1448" s="20"/>
      <c r="Q1448" s="20"/>
      <c r="R1448" s="20"/>
      <c r="S1448" s="120"/>
      <c r="T1448" s="181" t="str">
        <f>Table3[[#This Row],[Column12]]</f>
        <v>Auto:</v>
      </c>
      <c r="U1448" s="25"/>
      <c r="V1448" s="51" t="str">
        <f>IF(Table3[[#This Row],[TagOrderMethod]]="Ratio:","plants per 1 tag",IF(Table3[[#This Row],[TagOrderMethod]]="tags included","",IF(Table3[[#This Row],[TagOrderMethod]]="Qty:","tags",IF(Table3[[#This Row],[TagOrderMethod]]="Auto:",IF(U1448&lt;&gt;"","tags","")))))</f>
        <v/>
      </c>
      <c r="W1448" s="17">
        <v>50</v>
      </c>
      <c r="X1448" s="17" t="str">
        <f>IF(ISNUMBER(SEARCH("tag",Table3[[#This Row],[Notes]])), "Yes", "No")</f>
        <v>No</v>
      </c>
      <c r="Y1448" s="17" t="str">
        <f>IF(Table3[[#This Row],[Column11]]="yes","tags included","Auto:")</f>
        <v>Auto:</v>
      </c>
      <c r="Z14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Row],[TagOrderMethod]]="Auto:",IF(U1448&gt;0,U1448,IF(COUNTBLANK(L1448:S1448)=8,"",(IF(Table3[[#This Row],[Column11]]&lt;&gt;"no",Table3[[#This Row],[Size]]*(SUM(Table3[[#This Row],[Date 1]:[Date 8]])),"")))),""))),(Table3[[#This Row],[Bundle]])),"")</f>
        <v/>
      </c>
      <c r="AB1448" s="94" t="str">
        <f t="shared" si="23"/>
        <v/>
      </c>
      <c r="AC1448" s="75"/>
      <c r="AD1448" s="42"/>
      <c r="AE1448" s="43"/>
      <c r="AF1448" s="44"/>
      <c r="AG1448" s="134" t="s">
        <v>21</v>
      </c>
      <c r="AH1448" s="134" t="s">
        <v>21</v>
      </c>
      <c r="AI1448" s="134" t="s">
        <v>21</v>
      </c>
      <c r="AJ1448" s="134" t="s">
        <v>21</v>
      </c>
      <c r="AK1448" s="134" t="s">
        <v>21</v>
      </c>
      <c r="AL1448" s="134" t="s">
        <v>208</v>
      </c>
      <c r="AM1448" s="134" t="b">
        <f>IF(AND(Table3[[#This Row],[Column68]]=TRUE,COUNTBLANK(Table3[[#This Row],[Date 1]:[Date 8]])=8),TRUE,FALSE)</f>
        <v>0</v>
      </c>
      <c r="AN1448" s="134" t="b">
        <f>COUNTIF(Table3[[#This Row],[512]:[51]],"yes")&gt;0</f>
        <v>0</v>
      </c>
      <c r="AO1448" s="45" t="str">
        <f>IF(Table3[[#This Row],[512]]="yes",Table3[[#This Row],[Column1]],"")</f>
        <v/>
      </c>
      <c r="AP1448" s="45" t="str">
        <f>IF(Table3[[#This Row],[250]]="yes",Table3[[#This Row],[Column1.5]],"")</f>
        <v/>
      </c>
      <c r="AQ1448" s="45" t="str">
        <f>IF(Table3[[#This Row],[288]]="yes",Table3[[#This Row],[Column2]],"")</f>
        <v/>
      </c>
      <c r="AR1448" s="45" t="str">
        <f>IF(Table3[[#This Row],[144]]="yes",Table3[[#This Row],[Column3]],"")</f>
        <v/>
      </c>
      <c r="AS1448" s="45" t="str">
        <f>IF(Table3[[#This Row],[26]]="yes",Table3[[#This Row],[Column4]],"")</f>
        <v/>
      </c>
      <c r="AT1448" s="45" t="str">
        <f>IF(Table3[[#This Row],[51]]="yes",Table3[[#This Row],[Column5]],"")</f>
        <v/>
      </c>
      <c r="AU1448" s="29" t="str">
        <f>IF(COUNTBLANK(Table3[[#This Row],[Date 1]:[Date 8]])=7,IF(Table3[[#This Row],[Column9]]&lt;&gt;"",IF(SUM(L1448:S1448)&lt;&gt;0,Table3[[#This Row],[Column9]],""),""),(SUBSTITUTE(TRIM(SUBSTITUTE(AO1448&amp;","&amp;AP1448&amp;","&amp;AQ1448&amp;","&amp;AR1448&amp;","&amp;AS1448&amp;","&amp;AT1448&amp;",",","," "))," ",", ")))</f>
        <v/>
      </c>
      <c r="AV1448" s="35" t="str">
        <f>IF(COUNTBLANK(L1448:AC1448)&lt;&gt;13,IF(Table3[[#This Row],[Comments]]="Please order in multiples of 20. Minimum order of 100.",IF(COUNTBLANK(Table3[[#This Row],[Date 1]:[Order]])=12,"",1),1),IF(OR(F1448="yes",G1448="yes",H1448="yes",I1448="yes",J1448="yes",K1448="yes"="yes"),1,""))</f>
        <v/>
      </c>
    </row>
    <row r="1449" spans="2:48" ht="36" thickBot="1" x14ac:dyDescent="0.4">
      <c r="B1449" s="164">
        <v>5225</v>
      </c>
      <c r="C1449" s="16" t="s">
        <v>3370</v>
      </c>
      <c r="D1449" s="32" t="s">
        <v>1706</v>
      </c>
      <c r="E1449" s="118"/>
      <c r="F1449" s="119" t="s">
        <v>21</v>
      </c>
      <c r="G1449" s="30" t="s">
        <v>21</v>
      </c>
      <c r="H1449" s="30" t="s">
        <v>21</v>
      </c>
      <c r="I1449" s="30" t="s">
        <v>21</v>
      </c>
      <c r="J1449" s="30" t="s">
        <v>21</v>
      </c>
      <c r="K1449" s="30" t="s">
        <v>128</v>
      </c>
      <c r="L1449" s="22"/>
      <c r="M1449" s="20"/>
      <c r="N1449" s="20"/>
      <c r="O1449" s="20"/>
      <c r="P1449" s="20"/>
      <c r="Q1449" s="20"/>
      <c r="R1449" s="20"/>
      <c r="S1449" s="120"/>
      <c r="T1449" s="181" t="str">
        <f>Table3[[#This Row],[Column12]]</f>
        <v>Auto:</v>
      </c>
      <c r="U1449" s="25"/>
      <c r="V1449" s="51" t="str">
        <f>IF(Table3[[#This Row],[TagOrderMethod]]="Ratio:","plants per 1 tag",IF(Table3[[#This Row],[TagOrderMethod]]="tags included","",IF(Table3[[#This Row],[TagOrderMethod]]="Qty:","tags",IF(Table3[[#This Row],[TagOrderMethod]]="Auto:",IF(U1449&lt;&gt;"","tags","")))))</f>
        <v/>
      </c>
      <c r="W1449" s="17">
        <v>50</v>
      </c>
      <c r="X1449" s="17" t="str">
        <f>IF(ISNUMBER(SEARCH("tag",Table3[[#This Row],[Notes]])), "Yes", "No")</f>
        <v>No</v>
      </c>
      <c r="Y1449" s="17" t="str">
        <f>IF(Table3[[#This Row],[Column11]]="yes","tags included","Auto:")</f>
        <v>Auto:</v>
      </c>
      <c r="Z14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Row],[TagOrderMethod]]="Auto:",IF(U1449&gt;0,U1449,IF(COUNTBLANK(L1449:S1449)=8,"",(IF(Table3[[#This Row],[Column11]]&lt;&gt;"no",Table3[[#This Row],[Size]]*(SUM(Table3[[#This Row],[Date 1]:[Date 8]])),"")))),""))),(Table3[[#This Row],[Bundle]])),"")</f>
        <v/>
      </c>
      <c r="AB1449" s="94" t="str">
        <f t="shared" si="23"/>
        <v/>
      </c>
      <c r="AC1449" s="75"/>
      <c r="AD1449" s="42"/>
      <c r="AE1449" s="43"/>
      <c r="AF1449" s="44"/>
      <c r="AG1449" s="134" t="s">
        <v>21</v>
      </c>
      <c r="AH1449" s="134" t="s">
        <v>21</v>
      </c>
      <c r="AI1449" s="134" t="s">
        <v>21</v>
      </c>
      <c r="AJ1449" s="134" t="s">
        <v>21</v>
      </c>
      <c r="AK1449" s="134" t="s">
        <v>21</v>
      </c>
      <c r="AL1449" s="134" t="s">
        <v>207</v>
      </c>
      <c r="AM1449" s="134" t="b">
        <f>IF(AND(Table3[[#This Row],[Column68]]=TRUE,COUNTBLANK(Table3[[#This Row],[Date 1]:[Date 8]])=8),TRUE,FALSE)</f>
        <v>0</v>
      </c>
      <c r="AN1449" s="134" t="b">
        <f>COUNTIF(Table3[[#This Row],[512]:[51]],"yes")&gt;0</f>
        <v>0</v>
      </c>
      <c r="AO1449" s="45" t="str">
        <f>IF(Table3[[#This Row],[512]]="yes",Table3[[#This Row],[Column1]],"")</f>
        <v/>
      </c>
      <c r="AP1449" s="45" t="str">
        <f>IF(Table3[[#This Row],[250]]="yes",Table3[[#This Row],[Column1.5]],"")</f>
        <v/>
      </c>
      <c r="AQ1449" s="45" t="str">
        <f>IF(Table3[[#This Row],[288]]="yes",Table3[[#This Row],[Column2]],"")</f>
        <v/>
      </c>
      <c r="AR1449" s="45" t="str">
        <f>IF(Table3[[#This Row],[144]]="yes",Table3[[#This Row],[Column3]],"")</f>
        <v/>
      </c>
      <c r="AS1449" s="45" t="str">
        <f>IF(Table3[[#This Row],[26]]="yes",Table3[[#This Row],[Column4]],"")</f>
        <v/>
      </c>
      <c r="AT1449" s="45" t="str">
        <f>IF(Table3[[#This Row],[51]]="yes",Table3[[#This Row],[Column5]],"")</f>
        <v/>
      </c>
      <c r="AU1449" s="29" t="str">
        <f>IF(COUNTBLANK(Table3[[#This Row],[Date 1]:[Date 8]])=7,IF(Table3[[#This Row],[Column9]]&lt;&gt;"",IF(SUM(L1449:S1449)&lt;&gt;0,Table3[[#This Row],[Column9]],""),""),(SUBSTITUTE(TRIM(SUBSTITUTE(AO1449&amp;","&amp;AP1449&amp;","&amp;AQ1449&amp;","&amp;AR1449&amp;","&amp;AS1449&amp;","&amp;AT1449&amp;",",","," "))," ",", ")))</f>
        <v/>
      </c>
      <c r="AV1449" s="35" t="str">
        <f>IF(COUNTBLANK(L1449:AC1449)&lt;&gt;13,IF(Table3[[#This Row],[Comments]]="Please order in multiples of 20. Minimum order of 100.",IF(COUNTBLANK(Table3[[#This Row],[Date 1]:[Order]])=12,"",1),1),IF(OR(F1449="yes",G1449="yes",H1449="yes",I1449="yes",J1449="yes",K1449="yes"="yes"),1,""))</f>
        <v/>
      </c>
    </row>
    <row r="1450" spans="2:48" ht="36" thickBot="1" x14ac:dyDescent="0.4">
      <c r="B1450" s="164">
        <v>5235</v>
      </c>
      <c r="C1450" s="16" t="s">
        <v>3370</v>
      </c>
      <c r="D1450" s="32" t="s">
        <v>640</v>
      </c>
      <c r="E1450" s="118"/>
      <c r="F1450" s="119" t="s">
        <v>21</v>
      </c>
      <c r="G1450" s="30" t="s">
        <v>21</v>
      </c>
      <c r="H1450" s="30" t="s">
        <v>21</v>
      </c>
      <c r="I1450" s="30" t="s">
        <v>21</v>
      </c>
      <c r="J1450" s="30" t="s">
        <v>21</v>
      </c>
      <c r="K1450" s="30" t="s">
        <v>128</v>
      </c>
      <c r="L1450" s="22"/>
      <c r="M1450" s="20"/>
      <c r="N1450" s="20"/>
      <c r="O1450" s="20"/>
      <c r="P1450" s="20"/>
      <c r="Q1450" s="20"/>
      <c r="R1450" s="20"/>
      <c r="S1450" s="120"/>
      <c r="T1450" s="181" t="str">
        <f>Table3[[#This Row],[Column12]]</f>
        <v>Auto:</v>
      </c>
      <c r="U1450" s="25"/>
      <c r="V1450" s="51" t="str">
        <f>IF(Table3[[#This Row],[TagOrderMethod]]="Ratio:","plants per 1 tag",IF(Table3[[#This Row],[TagOrderMethod]]="tags included","",IF(Table3[[#This Row],[TagOrderMethod]]="Qty:","tags",IF(Table3[[#This Row],[TagOrderMethod]]="Auto:",IF(U1450&lt;&gt;"","tags","")))))</f>
        <v/>
      </c>
      <c r="W1450" s="17">
        <v>50</v>
      </c>
      <c r="X1450" s="17" t="str">
        <f>IF(ISNUMBER(SEARCH("tag",Table3[[#This Row],[Notes]])), "Yes", "No")</f>
        <v>No</v>
      </c>
      <c r="Y1450" s="17" t="str">
        <f>IF(Table3[[#This Row],[Column11]]="yes","tags included","Auto:")</f>
        <v>Auto:</v>
      </c>
      <c r="Z14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Row],[TagOrderMethod]]="Auto:",IF(U1450&gt;0,U1450,IF(COUNTBLANK(L1450:S1450)=8,"",(IF(Table3[[#This Row],[Column11]]&lt;&gt;"no",Table3[[#This Row],[Size]]*(SUM(Table3[[#This Row],[Date 1]:[Date 8]])),"")))),""))),(Table3[[#This Row],[Bundle]])),"")</f>
        <v/>
      </c>
      <c r="AB1450" s="94" t="str">
        <f t="shared" si="23"/>
        <v/>
      </c>
      <c r="AC1450" s="75"/>
      <c r="AD1450" s="42"/>
      <c r="AE1450" s="43"/>
      <c r="AF1450" s="44"/>
      <c r="AG1450" s="134" t="s">
        <v>21</v>
      </c>
      <c r="AH1450" s="134" t="s">
        <v>21</v>
      </c>
      <c r="AI1450" s="134" t="s">
        <v>21</v>
      </c>
      <c r="AJ1450" s="134" t="s">
        <v>21</v>
      </c>
      <c r="AK1450" s="134" t="s">
        <v>21</v>
      </c>
      <c r="AL1450" s="134" t="s">
        <v>206</v>
      </c>
      <c r="AM1450" s="134" t="b">
        <f>IF(AND(Table3[[#This Row],[Column68]]=TRUE,COUNTBLANK(Table3[[#This Row],[Date 1]:[Date 8]])=8),TRUE,FALSE)</f>
        <v>0</v>
      </c>
      <c r="AN1450" s="134" t="b">
        <f>COUNTIF(Table3[[#This Row],[512]:[51]],"yes")&gt;0</f>
        <v>0</v>
      </c>
      <c r="AO1450" s="45" t="str">
        <f>IF(Table3[[#This Row],[512]]="yes",Table3[[#This Row],[Column1]],"")</f>
        <v/>
      </c>
      <c r="AP1450" s="45" t="str">
        <f>IF(Table3[[#This Row],[250]]="yes",Table3[[#This Row],[Column1.5]],"")</f>
        <v/>
      </c>
      <c r="AQ1450" s="45" t="str">
        <f>IF(Table3[[#This Row],[288]]="yes",Table3[[#This Row],[Column2]],"")</f>
        <v/>
      </c>
      <c r="AR1450" s="45" t="str">
        <f>IF(Table3[[#This Row],[144]]="yes",Table3[[#This Row],[Column3]],"")</f>
        <v/>
      </c>
      <c r="AS1450" s="45" t="str">
        <f>IF(Table3[[#This Row],[26]]="yes",Table3[[#This Row],[Column4]],"")</f>
        <v/>
      </c>
      <c r="AT1450" s="45" t="str">
        <f>IF(Table3[[#This Row],[51]]="yes",Table3[[#This Row],[Column5]],"")</f>
        <v/>
      </c>
      <c r="AU1450" s="29" t="str">
        <f>IF(COUNTBLANK(Table3[[#This Row],[Date 1]:[Date 8]])=7,IF(Table3[[#This Row],[Column9]]&lt;&gt;"",IF(SUM(L1450:S1450)&lt;&gt;0,Table3[[#This Row],[Column9]],""),""),(SUBSTITUTE(TRIM(SUBSTITUTE(AO1450&amp;","&amp;AP1450&amp;","&amp;AQ1450&amp;","&amp;AR1450&amp;","&amp;AS1450&amp;","&amp;AT1450&amp;",",","," "))," ",", ")))</f>
        <v/>
      </c>
      <c r="AV1450" s="35" t="str">
        <f>IF(COUNTBLANK(L1450:AC1450)&lt;&gt;13,IF(Table3[[#This Row],[Comments]]="Please order in multiples of 20. Minimum order of 100.",IF(COUNTBLANK(Table3[[#This Row],[Date 1]:[Order]])=12,"",1),1),IF(OR(F1450="yes",G1450="yes",H1450="yes",I1450="yes",J1450="yes",K1450="yes"="yes"),1,""))</f>
        <v/>
      </c>
    </row>
    <row r="1451" spans="2:48" ht="36" thickBot="1" x14ac:dyDescent="0.4">
      <c r="B1451" s="164">
        <v>5245</v>
      </c>
      <c r="C1451" s="16" t="s">
        <v>3370</v>
      </c>
      <c r="D1451" s="32" t="s">
        <v>641</v>
      </c>
      <c r="E1451" s="118"/>
      <c r="F1451" s="119" t="s">
        <v>21</v>
      </c>
      <c r="G1451" s="30" t="s">
        <v>21</v>
      </c>
      <c r="H1451" s="30" t="s">
        <v>21</v>
      </c>
      <c r="I1451" s="30" t="s">
        <v>21</v>
      </c>
      <c r="J1451" s="30" t="s">
        <v>21</v>
      </c>
      <c r="K1451" s="30" t="s">
        <v>128</v>
      </c>
      <c r="L1451" s="22"/>
      <c r="M1451" s="20"/>
      <c r="N1451" s="20"/>
      <c r="O1451" s="20"/>
      <c r="P1451" s="20"/>
      <c r="Q1451" s="20"/>
      <c r="R1451" s="20"/>
      <c r="S1451" s="120"/>
      <c r="T1451" s="181" t="str">
        <f>Table3[[#This Row],[Column12]]</f>
        <v>Auto:</v>
      </c>
      <c r="U1451" s="25"/>
      <c r="V1451" s="51" t="str">
        <f>IF(Table3[[#This Row],[TagOrderMethod]]="Ratio:","plants per 1 tag",IF(Table3[[#This Row],[TagOrderMethod]]="tags included","",IF(Table3[[#This Row],[TagOrderMethod]]="Qty:","tags",IF(Table3[[#This Row],[TagOrderMethod]]="Auto:",IF(U1451&lt;&gt;"","tags","")))))</f>
        <v/>
      </c>
      <c r="W1451" s="17">
        <v>50</v>
      </c>
      <c r="X1451" s="17" t="str">
        <f>IF(ISNUMBER(SEARCH("tag",Table3[[#This Row],[Notes]])), "Yes", "No")</f>
        <v>No</v>
      </c>
      <c r="Y1451" s="17" t="str">
        <f>IF(Table3[[#This Row],[Column11]]="yes","tags included","Auto:")</f>
        <v>Auto:</v>
      </c>
      <c r="Z14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Row],[TagOrderMethod]]="Auto:",IF(U1451&gt;0,U1451,IF(COUNTBLANK(L1451:S1451)=8,"",(IF(Table3[[#This Row],[Column11]]&lt;&gt;"no",Table3[[#This Row],[Size]]*(SUM(Table3[[#This Row],[Date 1]:[Date 8]])),"")))),""))),(Table3[[#This Row],[Bundle]])),"")</f>
        <v/>
      </c>
      <c r="AB1451" s="94" t="str">
        <f t="shared" si="23"/>
        <v/>
      </c>
      <c r="AC1451" s="75"/>
      <c r="AD1451" s="42"/>
      <c r="AE1451" s="43"/>
      <c r="AF1451" s="44"/>
      <c r="AG1451" s="134" t="s">
        <v>21</v>
      </c>
      <c r="AH1451" s="134" t="s">
        <v>21</v>
      </c>
      <c r="AI1451" s="134" t="s">
        <v>21</v>
      </c>
      <c r="AJ1451" s="134" t="s">
        <v>21</v>
      </c>
      <c r="AK1451" s="134" t="s">
        <v>21</v>
      </c>
      <c r="AL1451" s="134" t="s">
        <v>205</v>
      </c>
      <c r="AM1451" s="134" t="b">
        <f>IF(AND(Table3[[#This Row],[Column68]]=TRUE,COUNTBLANK(Table3[[#This Row],[Date 1]:[Date 8]])=8),TRUE,FALSE)</f>
        <v>0</v>
      </c>
      <c r="AN1451" s="134" t="b">
        <f>COUNTIF(Table3[[#This Row],[512]:[51]],"yes")&gt;0</f>
        <v>0</v>
      </c>
      <c r="AO1451" s="45" t="str">
        <f>IF(Table3[[#This Row],[512]]="yes",Table3[[#This Row],[Column1]],"")</f>
        <v/>
      </c>
      <c r="AP1451" s="45" t="str">
        <f>IF(Table3[[#This Row],[250]]="yes",Table3[[#This Row],[Column1.5]],"")</f>
        <v/>
      </c>
      <c r="AQ1451" s="45" t="str">
        <f>IF(Table3[[#This Row],[288]]="yes",Table3[[#This Row],[Column2]],"")</f>
        <v/>
      </c>
      <c r="AR1451" s="45" t="str">
        <f>IF(Table3[[#This Row],[144]]="yes",Table3[[#This Row],[Column3]],"")</f>
        <v/>
      </c>
      <c r="AS1451" s="45" t="str">
        <f>IF(Table3[[#This Row],[26]]="yes",Table3[[#This Row],[Column4]],"")</f>
        <v/>
      </c>
      <c r="AT1451" s="45" t="str">
        <f>IF(Table3[[#This Row],[51]]="yes",Table3[[#This Row],[Column5]],"")</f>
        <v/>
      </c>
      <c r="AU1451" s="29" t="str">
        <f>IF(COUNTBLANK(Table3[[#This Row],[Date 1]:[Date 8]])=7,IF(Table3[[#This Row],[Column9]]&lt;&gt;"",IF(SUM(L1451:S1451)&lt;&gt;0,Table3[[#This Row],[Column9]],""),""),(SUBSTITUTE(TRIM(SUBSTITUTE(AO1451&amp;","&amp;AP1451&amp;","&amp;AQ1451&amp;","&amp;AR1451&amp;","&amp;AS1451&amp;","&amp;AT1451&amp;",",","," "))," ",", ")))</f>
        <v/>
      </c>
      <c r="AV1451" s="35" t="str">
        <f>IF(COUNTBLANK(L1451:AC1451)&lt;&gt;13,IF(Table3[[#This Row],[Comments]]="Please order in multiples of 20. Minimum order of 100.",IF(COUNTBLANK(Table3[[#This Row],[Date 1]:[Order]])=12,"",1),1),IF(OR(F1451="yes",G1451="yes",H1451="yes",I1451="yes",J1451="yes",K1451="yes"="yes"),1,""))</f>
        <v/>
      </c>
    </row>
    <row r="1452" spans="2:48" ht="36" thickBot="1" x14ac:dyDescent="0.4">
      <c r="B1452" s="164">
        <v>5255</v>
      </c>
      <c r="C1452" s="16" t="s">
        <v>3370</v>
      </c>
      <c r="D1452" s="32" t="s">
        <v>1427</v>
      </c>
      <c r="E1452" s="118"/>
      <c r="F1452" s="119" t="s">
        <v>21</v>
      </c>
      <c r="G1452" s="30" t="s">
        <v>21</v>
      </c>
      <c r="H1452" s="30" t="s">
        <v>21</v>
      </c>
      <c r="I1452" s="30" t="s">
        <v>21</v>
      </c>
      <c r="J1452" s="30" t="s">
        <v>21</v>
      </c>
      <c r="K1452" s="30" t="s">
        <v>128</v>
      </c>
      <c r="L1452" s="22"/>
      <c r="M1452" s="20"/>
      <c r="N1452" s="20"/>
      <c r="O1452" s="20"/>
      <c r="P1452" s="20"/>
      <c r="Q1452" s="20"/>
      <c r="R1452" s="20"/>
      <c r="S1452" s="120"/>
      <c r="T1452" s="181" t="str">
        <f>Table3[[#This Row],[Column12]]</f>
        <v>Auto:</v>
      </c>
      <c r="U1452" s="25"/>
      <c r="V1452" s="51" t="str">
        <f>IF(Table3[[#This Row],[TagOrderMethod]]="Ratio:","plants per 1 tag",IF(Table3[[#This Row],[TagOrderMethod]]="tags included","",IF(Table3[[#This Row],[TagOrderMethod]]="Qty:","tags",IF(Table3[[#This Row],[TagOrderMethod]]="Auto:",IF(U1452&lt;&gt;"","tags","")))))</f>
        <v/>
      </c>
      <c r="W1452" s="17">
        <v>50</v>
      </c>
      <c r="X1452" s="17" t="str">
        <f>IF(ISNUMBER(SEARCH("tag",Table3[[#This Row],[Notes]])), "Yes", "No")</f>
        <v>No</v>
      </c>
      <c r="Y1452" s="17" t="str">
        <f>IF(Table3[[#This Row],[Column11]]="yes","tags included","Auto:")</f>
        <v>Auto:</v>
      </c>
      <c r="Z14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Row],[TagOrderMethod]]="Auto:",IF(U1452&gt;0,U1452,IF(COUNTBLANK(L1452:S1452)=8,"",(IF(Table3[[#This Row],[Column11]]&lt;&gt;"no",Table3[[#This Row],[Size]]*(SUM(Table3[[#This Row],[Date 1]:[Date 8]])),"")))),""))),(Table3[[#This Row],[Bundle]])),"")</f>
        <v/>
      </c>
      <c r="AB1452" s="94" t="str">
        <f t="shared" si="23"/>
        <v/>
      </c>
      <c r="AC1452" s="75"/>
      <c r="AD1452" s="42"/>
      <c r="AE1452" s="43"/>
      <c r="AF1452" s="44"/>
      <c r="AG1452" s="134" t="s">
        <v>21</v>
      </c>
      <c r="AH1452" s="134" t="s">
        <v>21</v>
      </c>
      <c r="AI1452" s="134" t="s">
        <v>21</v>
      </c>
      <c r="AJ1452" s="134" t="s">
        <v>21</v>
      </c>
      <c r="AK1452" s="134" t="s">
        <v>21</v>
      </c>
      <c r="AL1452" s="134" t="s">
        <v>3206</v>
      </c>
      <c r="AM1452" s="134" t="b">
        <f>IF(AND(Table3[[#This Row],[Column68]]=TRUE,COUNTBLANK(Table3[[#This Row],[Date 1]:[Date 8]])=8),TRUE,FALSE)</f>
        <v>0</v>
      </c>
      <c r="AN1452" s="134" t="b">
        <f>COUNTIF(Table3[[#This Row],[512]:[51]],"yes")&gt;0</f>
        <v>0</v>
      </c>
      <c r="AO1452" s="45" t="str">
        <f>IF(Table3[[#This Row],[512]]="yes",Table3[[#This Row],[Column1]],"")</f>
        <v/>
      </c>
      <c r="AP1452" s="45" t="str">
        <f>IF(Table3[[#This Row],[250]]="yes",Table3[[#This Row],[Column1.5]],"")</f>
        <v/>
      </c>
      <c r="AQ1452" s="45" t="str">
        <f>IF(Table3[[#This Row],[288]]="yes",Table3[[#This Row],[Column2]],"")</f>
        <v/>
      </c>
      <c r="AR1452" s="45" t="str">
        <f>IF(Table3[[#This Row],[144]]="yes",Table3[[#This Row],[Column3]],"")</f>
        <v/>
      </c>
      <c r="AS1452" s="45" t="str">
        <f>IF(Table3[[#This Row],[26]]="yes",Table3[[#This Row],[Column4]],"")</f>
        <v/>
      </c>
      <c r="AT1452" s="45" t="str">
        <f>IF(Table3[[#This Row],[51]]="yes",Table3[[#This Row],[Column5]],"")</f>
        <v/>
      </c>
      <c r="AU1452" s="29" t="str">
        <f>IF(COUNTBLANK(Table3[[#This Row],[Date 1]:[Date 8]])=7,IF(Table3[[#This Row],[Column9]]&lt;&gt;"",IF(SUM(L1452:S1452)&lt;&gt;0,Table3[[#This Row],[Column9]],""),""),(SUBSTITUTE(TRIM(SUBSTITUTE(AO1452&amp;","&amp;AP1452&amp;","&amp;AQ1452&amp;","&amp;AR1452&amp;","&amp;AS1452&amp;","&amp;AT1452&amp;",",","," "))," ",", ")))</f>
        <v/>
      </c>
      <c r="AV1452" s="35" t="str">
        <f>IF(COUNTBLANK(L1452:AC1452)&lt;&gt;13,IF(Table3[[#This Row],[Comments]]="Please order in multiples of 20. Minimum order of 100.",IF(COUNTBLANK(Table3[[#This Row],[Date 1]:[Order]])=12,"",1),1),IF(OR(F1452="yes",G1452="yes",H1452="yes",I1452="yes",J1452="yes",K1452="yes"="yes"),1,""))</f>
        <v/>
      </c>
    </row>
    <row r="1453" spans="2:48" ht="36" thickBot="1" x14ac:dyDescent="0.4">
      <c r="B1453" s="164">
        <v>5260</v>
      </c>
      <c r="C1453" s="16" t="s">
        <v>3370</v>
      </c>
      <c r="D1453" s="32" t="s">
        <v>3525</v>
      </c>
      <c r="E1453" s="118"/>
      <c r="F1453" s="119" t="s">
        <v>21</v>
      </c>
      <c r="G1453" s="30" t="s">
        <v>21</v>
      </c>
      <c r="H1453" s="30" t="s">
        <v>21</v>
      </c>
      <c r="I1453" s="30" t="s">
        <v>21</v>
      </c>
      <c r="J1453" s="30" t="s">
        <v>21</v>
      </c>
      <c r="K1453" s="30" t="s">
        <v>128</v>
      </c>
      <c r="L1453" s="22"/>
      <c r="M1453" s="20"/>
      <c r="N1453" s="20"/>
      <c r="O1453" s="20"/>
      <c r="P1453" s="20"/>
      <c r="Q1453" s="20"/>
      <c r="R1453" s="20"/>
      <c r="S1453" s="120"/>
      <c r="T1453" s="181" t="str">
        <f>Table3[[#This Row],[Column12]]</f>
        <v>Auto:</v>
      </c>
      <c r="U1453" s="25"/>
      <c r="V1453" s="51" t="str">
        <f>IF(Table3[[#This Row],[TagOrderMethod]]="Ratio:","plants per 1 tag",IF(Table3[[#This Row],[TagOrderMethod]]="tags included","",IF(Table3[[#This Row],[TagOrderMethod]]="Qty:","tags",IF(Table3[[#This Row],[TagOrderMethod]]="Auto:",IF(U1453&lt;&gt;"","tags","")))))</f>
        <v/>
      </c>
      <c r="W1453" s="17">
        <v>50</v>
      </c>
      <c r="X1453" s="17" t="str">
        <f>IF(ISNUMBER(SEARCH("tag",Table3[[#This Row],[Notes]])), "Yes", "No")</f>
        <v>No</v>
      </c>
      <c r="Y1453" s="17" t="str">
        <f>IF(Table3[[#This Row],[Column11]]="yes","tags included","Auto:")</f>
        <v>Auto:</v>
      </c>
      <c r="Z14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Row],[TagOrderMethod]]="Auto:",IF(U1453&gt;0,U1453,IF(COUNTBLANK(L1453:S1453)=8,"",(IF(Table3[[#This Row],[Column11]]&lt;&gt;"no",Table3[[#This Row],[Size]]*(SUM(Table3[[#This Row],[Date 1]:[Date 8]])),"")))),""))),(Table3[[#This Row],[Bundle]])),"")</f>
        <v/>
      </c>
      <c r="AB1453" s="94" t="str">
        <f t="shared" si="23"/>
        <v/>
      </c>
      <c r="AC1453" s="75"/>
      <c r="AD1453" s="42"/>
      <c r="AE1453" s="43"/>
      <c r="AF1453" s="44"/>
      <c r="AG1453" s="134" t="s">
        <v>21</v>
      </c>
      <c r="AH1453" s="134" t="s">
        <v>21</v>
      </c>
      <c r="AI1453" s="134" t="s">
        <v>21</v>
      </c>
      <c r="AJ1453" s="134" t="s">
        <v>21</v>
      </c>
      <c r="AK1453" s="134" t="s">
        <v>21</v>
      </c>
      <c r="AL1453" s="134" t="s">
        <v>3207</v>
      </c>
      <c r="AM1453" s="134" t="b">
        <f>IF(AND(Table3[[#This Row],[Column68]]=TRUE,COUNTBLANK(Table3[[#This Row],[Date 1]:[Date 8]])=8),TRUE,FALSE)</f>
        <v>0</v>
      </c>
      <c r="AN1453" s="134" t="b">
        <f>COUNTIF(Table3[[#This Row],[512]:[51]],"yes")&gt;0</f>
        <v>0</v>
      </c>
      <c r="AO1453" s="45" t="str">
        <f>IF(Table3[[#This Row],[512]]="yes",Table3[[#This Row],[Column1]],"")</f>
        <v/>
      </c>
      <c r="AP1453" s="45" t="str">
        <f>IF(Table3[[#This Row],[250]]="yes",Table3[[#This Row],[Column1.5]],"")</f>
        <v/>
      </c>
      <c r="AQ1453" s="45" t="str">
        <f>IF(Table3[[#This Row],[288]]="yes",Table3[[#This Row],[Column2]],"")</f>
        <v/>
      </c>
      <c r="AR1453" s="45" t="str">
        <f>IF(Table3[[#This Row],[144]]="yes",Table3[[#This Row],[Column3]],"")</f>
        <v/>
      </c>
      <c r="AS1453" s="45" t="str">
        <f>IF(Table3[[#This Row],[26]]="yes",Table3[[#This Row],[Column4]],"")</f>
        <v/>
      </c>
      <c r="AT1453" s="45" t="str">
        <f>IF(Table3[[#This Row],[51]]="yes",Table3[[#This Row],[Column5]],"")</f>
        <v/>
      </c>
      <c r="AU1453" s="29" t="str">
        <f>IF(COUNTBLANK(Table3[[#This Row],[Date 1]:[Date 8]])=7,IF(Table3[[#This Row],[Column9]]&lt;&gt;"",IF(SUM(L1453:S1453)&lt;&gt;0,Table3[[#This Row],[Column9]],""),""),(SUBSTITUTE(TRIM(SUBSTITUTE(AO1453&amp;","&amp;AP1453&amp;","&amp;AQ1453&amp;","&amp;AR1453&amp;","&amp;AS1453&amp;","&amp;AT1453&amp;",",","," "))," ",", ")))</f>
        <v/>
      </c>
      <c r="AV1453" s="35" t="str">
        <f>IF(COUNTBLANK(L1453:AC1453)&lt;&gt;13,IF(Table3[[#This Row],[Comments]]="Please order in multiples of 20. Minimum order of 100.",IF(COUNTBLANK(Table3[[#This Row],[Date 1]:[Order]])=12,"",1),1),IF(OR(F1453="yes",G1453="yes",H1453="yes",I1453="yes",J1453="yes",K1453="yes"="yes"),1,""))</f>
        <v/>
      </c>
    </row>
    <row r="1454" spans="2:48" ht="36" thickBot="1" x14ac:dyDescent="0.4">
      <c r="B1454" s="164">
        <v>5265</v>
      </c>
      <c r="C1454" s="16" t="s">
        <v>3370</v>
      </c>
      <c r="D1454" s="32" t="s">
        <v>1917</v>
      </c>
      <c r="E1454" s="118"/>
      <c r="F1454" s="119" t="s">
        <v>21</v>
      </c>
      <c r="G1454" s="30" t="s">
        <v>21</v>
      </c>
      <c r="H1454" s="30" t="s">
        <v>21</v>
      </c>
      <c r="I1454" s="30" t="s">
        <v>21</v>
      </c>
      <c r="J1454" s="30" t="s">
        <v>21</v>
      </c>
      <c r="K1454" s="30" t="s">
        <v>128</v>
      </c>
      <c r="L1454" s="22"/>
      <c r="M1454" s="20"/>
      <c r="N1454" s="20"/>
      <c r="O1454" s="20"/>
      <c r="P1454" s="20"/>
      <c r="Q1454" s="20"/>
      <c r="R1454" s="20"/>
      <c r="S1454" s="120"/>
      <c r="T1454" s="181" t="str">
        <f>Table3[[#This Row],[Column12]]</f>
        <v>Auto:</v>
      </c>
      <c r="U1454" s="25"/>
      <c r="V1454" s="51" t="str">
        <f>IF(Table3[[#This Row],[TagOrderMethod]]="Ratio:","plants per 1 tag",IF(Table3[[#This Row],[TagOrderMethod]]="tags included","",IF(Table3[[#This Row],[TagOrderMethod]]="Qty:","tags",IF(Table3[[#This Row],[TagOrderMethod]]="Auto:",IF(U1454&lt;&gt;"","tags","")))))</f>
        <v/>
      </c>
      <c r="W1454" s="17">
        <v>50</v>
      </c>
      <c r="X1454" s="17" t="str">
        <f>IF(ISNUMBER(SEARCH("tag",Table3[[#This Row],[Notes]])), "Yes", "No")</f>
        <v>No</v>
      </c>
      <c r="Y1454" s="17" t="str">
        <f>IF(Table3[[#This Row],[Column11]]="yes","tags included","Auto:")</f>
        <v>Auto:</v>
      </c>
      <c r="Z14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Row],[TagOrderMethod]]="Auto:",IF(U1454&gt;0,U1454,IF(COUNTBLANK(L1454:S1454)=8,"",(IF(Table3[[#This Row],[Column11]]&lt;&gt;"no",Table3[[#This Row],[Size]]*(SUM(Table3[[#This Row],[Date 1]:[Date 8]])),"")))),""))),(Table3[[#This Row],[Bundle]])),"")</f>
        <v/>
      </c>
      <c r="AB1454" s="94" t="str">
        <f t="shared" si="23"/>
        <v/>
      </c>
      <c r="AC1454" s="75"/>
      <c r="AD1454" s="42"/>
      <c r="AE1454" s="43"/>
      <c r="AF1454" s="44"/>
      <c r="AG1454" s="134" t="s">
        <v>21</v>
      </c>
      <c r="AH1454" s="134" t="s">
        <v>21</v>
      </c>
      <c r="AI1454" s="134" t="s">
        <v>21</v>
      </c>
      <c r="AJ1454" s="134" t="s">
        <v>21</v>
      </c>
      <c r="AK1454" s="134" t="s">
        <v>21</v>
      </c>
      <c r="AL1454" s="134" t="s">
        <v>1767</v>
      </c>
      <c r="AM1454" s="134" t="b">
        <f>IF(AND(Table3[[#This Row],[Column68]]=TRUE,COUNTBLANK(Table3[[#This Row],[Date 1]:[Date 8]])=8),TRUE,FALSE)</f>
        <v>0</v>
      </c>
      <c r="AN1454" s="134" t="b">
        <f>COUNTIF(Table3[[#This Row],[512]:[51]],"yes")&gt;0</f>
        <v>0</v>
      </c>
      <c r="AO1454" s="45" t="str">
        <f>IF(Table3[[#This Row],[512]]="yes",Table3[[#This Row],[Column1]],"")</f>
        <v/>
      </c>
      <c r="AP1454" s="45" t="str">
        <f>IF(Table3[[#This Row],[250]]="yes",Table3[[#This Row],[Column1.5]],"")</f>
        <v/>
      </c>
      <c r="AQ1454" s="45" t="str">
        <f>IF(Table3[[#This Row],[288]]="yes",Table3[[#This Row],[Column2]],"")</f>
        <v/>
      </c>
      <c r="AR1454" s="45" t="str">
        <f>IF(Table3[[#This Row],[144]]="yes",Table3[[#This Row],[Column3]],"")</f>
        <v/>
      </c>
      <c r="AS1454" s="45" t="str">
        <f>IF(Table3[[#This Row],[26]]="yes",Table3[[#This Row],[Column4]],"")</f>
        <v/>
      </c>
      <c r="AT1454" s="45" t="str">
        <f>IF(Table3[[#This Row],[51]]="yes",Table3[[#This Row],[Column5]],"")</f>
        <v/>
      </c>
      <c r="AU1454" s="29" t="str">
        <f>IF(COUNTBLANK(Table3[[#This Row],[Date 1]:[Date 8]])=7,IF(Table3[[#This Row],[Column9]]&lt;&gt;"",IF(SUM(L1454:S1454)&lt;&gt;0,Table3[[#This Row],[Column9]],""),""),(SUBSTITUTE(TRIM(SUBSTITUTE(AO1454&amp;","&amp;AP1454&amp;","&amp;AQ1454&amp;","&amp;AR1454&amp;","&amp;AS1454&amp;","&amp;AT1454&amp;",",","," "))," ",", ")))</f>
        <v/>
      </c>
      <c r="AV1454" s="35" t="str">
        <f>IF(COUNTBLANK(L1454:AC1454)&lt;&gt;13,IF(Table3[[#This Row],[Comments]]="Please order in multiples of 20. Minimum order of 100.",IF(COUNTBLANK(Table3[[#This Row],[Date 1]:[Order]])=12,"",1),1),IF(OR(F1454="yes",G1454="yes",H1454="yes",I1454="yes",J1454="yes",K1454="yes"="yes"),1,""))</f>
        <v/>
      </c>
    </row>
    <row r="1455" spans="2:48" ht="36" thickBot="1" x14ac:dyDescent="0.4">
      <c r="B1455" s="164">
        <v>5270</v>
      </c>
      <c r="C1455" s="16" t="s">
        <v>3370</v>
      </c>
      <c r="D1455" s="32" t="s">
        <v>1102</v>
      </c>
      <c r="E1455" s="118"/>
      <c r="F1455" s="119" t="s">
        <v>21</v>
      </c>
      <c r="G1455" s="30" t="s">
        <v>21</v>
      </c>
      <c r="H1455" s="30" t="s">
        <v>21</v>
      </c>
      <c r="I1455" s="30" t="s">
        <v>21</v>
      </c>
      <c r="J1455" s="30" t="s">
        <v>21</v>
      </c>
      <c r="K1455" s="30" t="s">
        <v>128</v>
      </c>
      <c r="L1455" s="22"/>
      <c r="M1455" s="20"/>
      <c r="N1455" s="20"/>
      <c r="O1455" s="20"/>
      <c r="P1455" s="20"/>
      <c r="Q1455" s="20"/>
      <c r="R1455" s="20"/>
      <c r="S1455" s="120"/>
      <c r="T1455" s="181" t="str">
        <f>Table3[[#This Row],[Column12]]</f>
        <v>Auto:</v>
      </c>
      <c r="U1455" s="25"/>
      <c r="V1455" s="51" t="str">
        <f>IF(Table3[[#This Row],[TagOrderMethod]]="Ratio:","plants per 1 tag",IF(Table3[[#This Row],[TagOrderMethod]]="tags included","",IF(Table3[[#This Row],[TagOrderMethod]]="Qty:","tags",IF(Table3[[#This Row],[TagOrderMethod]]="Auto:",IF(U1455&lt;&gt;"","tags","")))))</f>
        <v/>
      </c>
      <c r="W1455" s="17">
        <v>50</v>
      </c>
      <c r="X1455" s="17" t="str">
        <f>IF(ISNUMBER(SEARCH("tag",Table3[[#This Row],[Notes]])), "Yes", "No")</f>
        <v>No</v>
      </c>
      <c r="Y1455" s="17" t="str">
        <f>IF(Table3[[#This Row],[Column11]]="yes","tags included","Auto:")</f>
        <v>Auto:</v>
      </c>
      <c r="Z14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Row],[TagOrderMethod]]="Auto:",IF(U1455&gt;0,U1455,IF(COUNTBLANK(L1455:S1455)=8,"",(IF(Table3[[#This Row],[Column11]]&lt;&gt;"no",Table3[[#This Row],[Size]]*(SUM(Table3[[#This Row],[Date 1]:[Date 8]])),"")))),""))),(Table3[[#This Row],[Bundle]])),"")</f>
        <v/>
      </c>
      <c r="AB1455" s="94" t="str">
        <f t="shared" si="23"/>
        <v/>
      </c>
      <c r="AC1455" s="75"/>
      <c r="AD1455" s="42"/>
      <c r="AE1455" s="43"/>
      <c r="AF1455" s="44"/>
      <c r="AG1455" s="134" t="s">
        <v>21</v>
      </c>
      <c r="AH1455" s="134" t="s">
        <v>21</v>
      </c>
      <c r="AI1455" s="134" t="s">
        <v>21</v>
      </c>
      <c r="AJ1455" s="134" t="s">
        <v>21</v>
      </c>
      <c r="AK1455" s="134" t="s">
        <v>21</v>
      </c>
      <c r="AL1455" s="134" t="s">
        <v>2173</v>
      </c>
      <c r="AM1455" s="134" t="b">
        <f>IF(AND(Table3[[#This Row],[Column68]]=TRUE,COUNTBLANK(Table3[[#This Row],[Date 1]:[Date 8]])=8),TRUE,FALSE)</f>
        <v>0</v>
      </c>
      <c r="AN1455" s="134" t="b">
        <f>COUNTIF(Table3[[#This Row],[512]:[51]],"yes")&gt;0</f>
        <v>0</v>
      </c>
      <c r="AO1455" s="45" t="str">
        <f>IF(Table3[[#This Row],[512]]="yes",Table3[[#This Row],[Column1]],"")</f>
        <v/>
      </c>
      <c r="AP1455" s="45" t="str">
        <f>IF(Table3[[#This Row],[250]]="yes",Table3[[#This Row],[Column1.5]],"")</f>
        <v/>
      </c>
      <c r="AQ1455" s="45" t="str">
        <f>IF(Table3[[#This Row],[288]]="yes",Table3[[#This Row],[Column2]],"")</f>
        <v/>
      </c>
      <c r="AR1455" s="45" t="str">
        <f>IF(Table3[[#This Row],[144]]="yes",Table3[[#This Row],[Column3]],"")</f>
        <v/>
      </c>
      <c r="AS1455" s="45" t="str">
        <f>IF(Table3[[#This Row],[26]]="yes",Table3[[#This Row],[Column4]],"")</f>
        <v/>
      </c>
      <c r="AT1455" s="45" t="str">
        <f>IF(Table3[[#This Row],[51]]="yes",Table3[[#This Row],[Column5]],"")</f>
        <v/>
      </c>
      <c r="AU1455" s="29" t="str">
        <f>IF(COUNTBLANK(Table3[[#This Row],[Date 1]:[Date 8]])=7,IF(Table3[[#This Row],[Column9]]&lt;&gt;"",IF(SUM(L1455:S1455)&lt;&gt;0,Table3[[#This Row],[Column9]],""),""),(SUBSTITUTE(TRIM(SUBSTITUTE(AO1455&amp;","&amp;AP1455&amp;","&amp;AQ1455&amp;","&amp;AR1455&amp;","&amp;AS1455&amp;","&amp;AT1455&amp;",",","," "))," ",", ")))</f>
        <v/>
      </c>
      <c r="AV1455" s="35" t="str">
        <f>IF(COUNTBLANK(L1455:AC1455)&lt;&gt;13,IF(Table3[[#This Row],[Comments]]="Please order in multiples of 20. Minimum order of 100.",IF(COUNTBLANK(Table3[[#This Row],[Date 1]:[Order]])=12,"",1),1),IF(OR(F1455="yes",G1455="yes",H1455="yes",I1455="yes",J1455="yes",K1455="yes"="yes"),1,""))</f>
        <v/>
      </c>
    </row>
    <row r="1456" spans="2:48" ht="36" thickBot="1" x14ac:dyDescent="0.4">
      <c r="B1456" s="164">
        <v>5280</v>
      </c>
      <c r="C1456" s="16" t="s">
        <v>3370</v>
      </c>
      <c r="D1456" s="32" t="s">
        <v>642</v>
      </c>
      <c r="E1456" s="118"/>
      <c r="F1456" s="119" t="s">
        <v>21</v>
      </c>
      <c r="G1456" s="30" t="s">
        <v>21</v>
      </c>
      <c r="H1456" s="30" t="s">
        <v>21</v>
      </c>
      <c r="I1456" s="30" t="s">
        <v>21</v>
      </c>
      <c r="J1456" s="30" t="s">
        <v>21</v>
      </c>
      <c r="K1456" s="30" t="s">
        <v>128</v>
      </c>
      <c r="L1456" s="22"/>
      <c r="M1456" s="20"/>
      <c r="N1456" s="20"/>
      <c r="O1456" s="20"/>
      <c r="P1456" s="20"/>
      <c r="Q1456" s="20"/>
      <c r="R1456" s="20"/>
      <c r="S1456" s="120"/>
      <c r="T1456" s="181" t="str">
        <f>Table3[[#This Row],[Column12]]</f>
        <v>Auto:</v>
      </c>
      <c r="U1456" s="25"/>
      <c r="V1456" s="51" t="str">
        <f>IF(Table3[[#This Row],[TagOrderMethod]]="Ratio:","plants per 1 tag",IF(Table3[[#This Row],[TagOrderMethod]]="tags included","",IF(Table3[[#This Row],[TagOrderMethod]]="Qty:","tags",IF(Table3[[#This Row],[TagOrderMethod]]="Auto:",IF(U1456&lt;&gt;"","tags","")))))</f>
        <v/>
      </c>
      <c r="W1456" s="17">
        <v>50</v>
      </c>
      <c r="X1456" s="17" t="str">
        <f>IF(ISNUMBER(SEARCH("tag",Table3[[#This Row],[Notes]])), "Yes", "No")</f>
        <v>No</v>
      </c>
      <c r="Y1456" s="17" t="str">
        <f>IF(Table3[[#This Row],[Column11]]="yes","tags included","Auto:")</f>
        <v>Auto:</v>
      </c>
      <c r="Z14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Row],[TagOrderMethod]]="Auto:",IF(U1456&gt;0,U1456,IF(COUNTBLANK(L1456:S1456)=8,"",(IF(Table3[[#This Row],[Column11]]&lt;&gt;"no",Table3[[#This Row],[Size]]*(SUM(Table3[[#This Row],[Date 1]:[Date 8]])),"")))),""))),(Table3[[#This Row],[Bundle]])),"")</f>
        <v/>
      </c>
      <c r="AB1456" s="94" t="str">
        <f t="shared" si="23"/>
        <v/>
      </c>
      <c r="AC1456" s="75"/>
      <c r="AD1456" s="42"/>
      <c r="AE1456" s="43"/>
      <c r="AF1456" s="44"/>
      <c r="AG1456" s="134" t="s">
        <v>21</v>
      </c>
      <c r="AH1456" s="134" t="s">
        <v>21</v>
      </c>
      <c r="AI1456" s="134" t="s">
        <v>21</v>
      </c>
      <c r="AJ1456" s="134" t="s">
        <v>21</v>
      </c>
      <c r="AK1456" s="134" t="s">
        <v>21</v>
      </c>
      <c r="AL1456" s="134" t="s">
        <v>2174</v>
      </c>
      <c r="AM1456" s="134" t="b">
        <f>IF(AND(Table3[[#This Row],[Column68]]=TRUE,COUNTBLANK(Table3[[#This Row],[Date 1]:[Date 8]])=8),TRUE,FALSE)</f>
        <v>0</v>
      </c>
      <c r="AN1456" s="134" t="b">
        <f>COUNTIF(Table3[[#This Row],[512]:[51]],"yes")&gt;0</f>
        <v>0</v>
      </c>
      <c r="AO1456" s="45" t="str">
        <f>IF(Table3[[#This Row],[512]]="yes",Table3[[#This Row],[Column1]],"")</f>
        <v/>
      </c>
      <c r="AP1456" s="45" t="str">
        <f>IF(Table3[[#This Row],[250]]="yes",Table3[[#This Row],[Column1.5]],"")</f>
        <v/>
      </c>
      <c r="AQ1456" s="45" t="str">
        <f>IF(Table3[[#This Row],[288]]="yes",Table3[[#This Row],[Column2]],"")</f>
        <v/>
      </c>
      <c r="AR1456" s="45" t="str">
        <f>IF(Table3[[#This Row],[144]]="yes",Table3[[#This Row],[Column3]],"")</f>
        <v/>
      </c>
      <c r="AS1456" s="45" t="str">
        <f>IF(Table3[[#This Row],[26]]="yes",Table3[[#This Row],[Column4]],"")</f>
        <v/>
      </c>
      <c r="AT1456" s="45" t="str">
        <f>IF(Table3[[#This Row],[51]]="yes",Table3[[#This Row],[Column5]],"")</f>
        <v/>
      </c>
      <c r="AU1456" s="29" t="str">
        <f>IF(COUNTBLANK(Table3[[#This Row],[Date 1]:[Date 8]])=7,IF(Table3[[#This Row],[Column9]]&lt;&gt;"",IF(SUM(L1456:S1456)&lt;&gt;0,Table3[[#This Row],[Column9]],""),""),(SUBSTITUTE(TRIM(SUBSTITUTE(AO1456&amp;","&amp;AP1456&amp;","&amp;AQ1456&amp;","&amp;AR1456&amp;","&amp;AS1456&amp;","&amp;AT1456&amp;",",","," "))," ",", ")))</f>
        <v/>
      </c>
      <c r="AV1456" s="35" t="str">
        <f>IF(COUNTBLANK(L1456:AC1456)&lt;&gt;13,IF(Table3[[#This Row],[Comments]]="Please order in multiples of 20. Minimum order of 100.",IF(COUNTBLANK(Table3[[#This Row],[Date 1]:[Order]])=12,"",1),1),IF(OR(F1456="yes",G1456="yes",H1456="yes",I1456="yes",J1456="yes",K1456="yes"="yes"),1,""))</f>
        <v/>
      </c>
    </row>
    <row r="1457" spans="2:48" ht="36" thickBot="1" x14ac:dyDescent="0.4">
      <c r="B1457" s="164">
        <v>5285</v>
      </c>
      <c r="C1457" s="16" t="s">
        <v>3370</v>
      </c>
      <c r="D1457" s="32" t="s">
        <v>1918</v>
      </c>
      <c r="E1457" s="118"/>
      <c r="F1457" s="119" t="s">
        <v>21</v>
      </c>
      <c r="G1457" s="30" t="s">
        <v>21</v>
      </c>
      <c r="H1457" s="30" t="s">
        <v>21</v>
      </c>
      <c r="I1457" s="30" t="s">
        <v>21</v>
      </c>
      <c r="J1457" s="30" t="s">
        <v>21</v>
      </c>
      <c r="K1457" s="30" t="s">
        <v>128</v>
      </c>
      <c r="L1457" s="22"/>
      <c r="M1457" s="20"/>
      <c r="N1457" s="20"/>
      <c r="O1457" s="20"/>
      <c r="P1457" s="20"/>
      <c r="Q1457" s="20"/>
      <c r="R1457" s="20"/>
      <c r="S1457" s="120"/>
      <c r="T1457" s="181" t="str">
        <f>Table3[[#This Row],[Column12]]</f>
        <v>Auto:</v>
      </c>
      <c r="U1457" s="25"/>
      <c r="V1457" s="51" t="str">
        <f>IF(Table3[[#This Row],[TagOrderMethod]]="Ratio:","plants per 1 tag",IF(Table3[[#This Row],[TagOrderMethod]]="tags included","",IF(Table3[[#This Row],[TagOrderMethod]]="Qty:","tags",IF(Table3[[#This Row],[TagOrderMethod]]="Auto:",IF(U1457&lt;&gt;"","tags","")))))</f>
        <v/>
      </c>
      <c r="W1457" s="17">
        <v>50</v>
      </c>
      <c r="X1457" s="17" t="str">
        <f>IF(ISNUMBER(SEARCH("tag",Table3[[#This Row],[Notes]])), "Yes", "No")</f>
        <v>No</v>
      </c>
      <c r="Y1457" s="17" t="str">
        <f>IF(Table3[[#This Row],[Column11]]="yes","tags included","Auto:")</f>
        <v>Auto:</v>
      </c>
      <c r="Z14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Row],[TagOrderMethod]]="Auto:",IF(U1457&gt;0,U1457,IF(COUNTBLANK(L1457:S1457)=8,"",(IF(Table3[[#This Row],[Column11]]&lt;&gt;"no",Table3[[#This Row],[Size]]*(SUM(Table3[[#This Row],[Date 1]:[Date 8]])),"")))),""))),(Table3[[#This Row],[Bundle]])),"")</f>
        <v/>
      </c>
      <c r="AB1457" s="94" t="str">
        <f t="shared" si="23"/>
        <v/>
      </c>
      <c r="AC1457" s="75"/>
      <c r="AD1457" s="42"/>
      <c r="AE1457" s="43"/>
      <c r="AF1457" s="44"/>
      <c r="AG1457" s="134" t="s">
        <v>21</v>
      </c>
      <c r="AH1457" s="134" t="s">
        <v>21</v>
      </c>
      <c r="AI1457" s="134" t="s">
        <v>21</v>
      </c>
      <c r="AJ1457" s="134" t="s">
        <v>21</v>
      </c>
      <c r="AK1457" s="134" t="s">
        <v>21</v>
      </c>
      <c r="AL1457" s="134" t="s">
        <v>1269</v>
      </c>
      <c r="AM1457" s="134" t="b">
        <f>IF(AND(Table3[[#This Row],[Column68]]=TRUE,COUNTBLANK(Table3[[#This Row],[Date 1]:[Date 8]])=8),TRUE,FALSE)</f>
        <v>0</v>
      </c>
      <c r="AN1457" s="134" t="b">
        <f>COUNTIF(Table3[[#This Row],[512]:[51]],"yes")&gt;0</f>
        <v>0</v>
      </c>
      <c r="AO1457" s="45" t="str">
        <f>IF(Table3[[#This Row],[512]]="yes",Table3[[#This Row],[Column1]],"")</f>
        <v/>
      </c>
      <c r="AP1457" s="45" t="str">
        <f>IF(Table3[[#This Row],[250]]="yes",Table3[[#This Row],[Column1.5]],"")</f>
        <v/>
      </c>
      <c r="AQ1457" s="45" t="str">
        <f>IF(Table3[[#This Row],[288]]="yes",Table3[[#This Row],[Column2]],"")</f>
        <v/>
      </c>
      <c r="AR1457" s="45" t="str">
        <f>IF(Table3[[#This Row],[144]]="yes",Table3[[#This Row],[Column3]],"")</f>
        <v/>
      </c>
      <c r="AS1457" s="45" t="str">
        <f>IF(Table3[[#This Row],[26]]="yes",Table3[[#This Row],[Column4]],"")</f>
        <v/>
      </c>
      <c r="AT1457" s="45" t="str">
        <f>IF(Table3[[#This Row],[51]]="yes",Table3[[#This Row],[Column5]],"")</f>
        <v/>
      </c>
      <c r="AU1457" s="29" t="str">
        <f>IF(COUNTBLANK(Table3[[#This Row],[Date 1]:[Date 8]])=7,IF(Table3[[#This Row],[Column9]]&lt;&gt;"",IF(SUM(L1457:S1457)&lt;&gt;0,Table3[[#This Row],[Column9]],""),""),(SUBSTITUTE(TRIM(SUBSTITUTE(AO1457&amp;","&amp;AP1457&amp;","&amp;AQ1457&amp;","&amp;AR1457&amp;","&amp;AS1457&amp;","&amp;AT1457&amp;",",","," "))," ",", ")))</f>
        <v/>
      </c>
      <c r="AV1457" s="35" t="str">
        <f>IF(COUNTBLANK(L1457:AC1457)&lt;&gt;13,IF(Table3[[#This Row],[Comments]]="Please order in multiples of 20. Minimum order of 100.",IF(COUNTBLANK(Table3[[#This Row],[Date 1]:[Order]])=12,"",1),1),IF(OR(F1457="yes",G1457="yes",H1457="yes",I1457="yes",J1457="yes",K1457="yes"="yes"),1,""))</f>
        <v/>
      </c>
    </row>
    <row r="1458" spans="2:48" ht="36" thickBot="1" x14ac:dyDescent="0.4">
      <c r="B1458" s="164">
        <v>5290</v>
      </c>
      <c r="C1458" s="16" t="s">
        <v>3370</v>
      </c>
      <c r="D1458" s="32" t="s">
        <v>1103</v>
      </c>
      <c r="E1458" s="118"/>
      <c r="F1458" s="119" t="s">
        <v>21</v>
      </c>
      <c r="G1458" s="30" t="s">
        <v>21</v>
      </c>
      <c r="H1458" s="30" t="s">
        <v>21</v>
      </c>
      <c r="I1458" s="30" t="s">
        <v>21</v>
      </c>
      <c r="J1458" s="30" t="s">
        <v>21</v>
      </c>
      <c r="K1458" s="30" t="s">
        <v>128</v>
      </c>
      <c r="L1458" s="22"/>
      <c r="M1458" s="20"/>
      <c r="N1458" s="20"/>
      <c r="O1458" s="20"/>
      <c r="P1458" s="20"/>
      <c r="Q1458" s="20"/>
      <c r="R1458" s="20"/>
      <c r="S1458" s="120"/>
      <c r="T1458" s="181" t="str">
        <f>Table3[[#This Row],[Column12]]</f>
        <v>Auto:</v>
      </c>
      <c r="U1458" s="25"/>
      <c r="V1458" s="51" t="str">
        <f>IF(Table3[[#This Row],[TagOrderMethod]]="Ratio:","plants per 1 tag",IF(Table3[[#This Row],[TagOrderMethod]]="tags included","",IF(Table3[[#This Row],[TagOrderMethod]]="Qty:","tags",IF(Table3[[#This Row],[TagOrderMethod]]="Auto:",IF(U1458&lt;&gt;"","tags","")))))</f>
        <v/>
      </c>
      <c r="W1458" s="17">
        <v>50</v>
      </c>
      <c r="X1458" s="17" t="str">
        <f>IF(ISNUMBER(SEARCH("tag",Table3[[#This Row],[Notes]])), "Yes", "No")</f>
        <v>No</v>
      </c>
      <c r="Y1458" s="17" t="str">
        <f>IF(Table3[[#This Row],[Column11]]="yes","tags included","Auto:")</f>
        <v>Auto:</v>
      </c>
      <c r="Z14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Row],[TagOrderMethod]]="Auto:",IF(U1458&gt;0,U1458,IF(COUNTBLANK(L1458:S1458)=8,"",(IF(Table3[[#This Row],[Column11]]&lt;&gt;"no",Table3[[#This Row],[Size]]*(SUM(Table3[[#This Row],[Date 1]:[Date 8]])),"")))),""))),(Table3[[#This Row],[Bundle]])),"")</f>
        <v/>
      </c>
      <c r="AB1458" s="94" t="str">
        <f t="shared" si="23"/>
        <v/>
      </c>
      <c r="AC1458" s="75"/>
      <c r="AD1458" s="42"/>
      <c r="AE1458" s="43"/>
      <c r="AF1458" s="44"/>
      <c r="AG1458" s="134" t="s">
        <v>21</v>
      </c>
      <c r="AH1458" s="134" t="s">
        <v>21</v>
      </c>
      <c r="AI1458" s="134" t="s">
        <v>21</v>
      </c>
      <c r="AJ1458" s="134" t="s">
        <v>21</v>
      </c>
      <c r="AK1458" s="134" t="s">
        <v>21</v>
      </c>
      <c r="AL1458" s="134" t="s">
        <v>3208</v>
      </c>
      <c r="AM1458" s="134" t="b">
        <f>IF(AND(Table3[[#This Row],[Column68]]=TRUE,COUNTBLANK(Table3[[#This Row],[Date 1]:[Date 8]])=8),TRUE,FALSE)</f>
        <v>0</v>
      </c>
      <c r="AN1458" s="134" t="b">
        <f>COUNTIF(Table3[[#This Row],[512]:[51]],"yes")&gt;0</f>
        <v>0</v>
      </c>
      <c r="AO1458" s="45" t="str">
        <f>IF(Table3[[#This Row],[512]]="yes",Table3[[#This Row],[Column1]],"")</f>
        <v/>
      </c>
      <c r="AP1458" s="45" t="str">
        <f>IF(Table3[[#This Row],[250]]="yes",Table3[[#This Row],[Column1.5]],"")</f>
        <v/>
      </c>
      <c r="AQ1458" s="45" t="str">
        <f>IF(Table3[[#This Row],[288]]="yes",Table3[[#This Row],[Column2]],"")</f>
        <v/>
      </c>
      <c r="AR1458" s="45" t="str">
        <f>IF(Table3[[#This Row],[144]]="yes",Table3[[#This Row],[Column3]],"")</f>
        <v/>
      </c>
      <c r="AS1458" s="45" t="str">
        <f>IF(Table3[[#This Row],[26]]="yes",Table3[[#This Row],[Column4]],"")</f>
        <v/>
      </c>
      <c r="AT1458" s="45" t="str">
        <f>IF(Table3[[#This Row],[51]]="yes",Table3[[#This Row],[Column5]],"")</f>
        <v/>
      </c>
      <c r="AU1458" s="29" t="str">
        <f>IF(COUNTBLANK(Table3[[#This Row],[Date 1]:[Date 8]])=7,IF(Table3[[#This Row],[Column9]]&lt;&gt;"",IF(SUM(L1458:S1458)&lt;&gt;0,Table3[[#This Row],[Column9]],""),""),(SUBSTITUTE(TRIM(SUBSTITUTE(AO1458&amp;","&amp;AP1458&amp;","&amp;AQ1458&amp;","&amp;AR1458&amp;","&amp;AS1458&amp;","&amp;AT1458&amp;",",","," "))," ",", ")))</f>
        <v/>
      </c>
      <c r="AV1458" s="35" t="str">
        <f>IF(COUNTBLANK(L1458:AC1458)&lt;&gt;13,IF(Table3[[#This Row],[Comments]]="Please order in multiples of 20. Minimum order of 100.",IF(COUNTBLANK(Table3[[#This Row],[Date 1]:[Order]])=12,"",1),1),IF(OR(F1458="yes",G1458="yes",H1458="yes",I1458="yes",J1458="yes",K1458="yes"="yes"),1,""))</f>
        <v/>
      </c>
    </row>
    <row r="1459" spans="2:48" ht="36" thickBot="1" x14ac:dyDescent="0.4">
      <c r="B1459" s="164">
        <v>5295</v>
      </c>
      <c r="C1459" s="16" t="s">
        <v>3370</v>
      </c>
      <c r="D1459" s="32" t="s">
        <v>2453</v>
      </c>
      <c r="E1459" s="118"/>
      <c r="F1459" s="119" t="s">
        <v>21</v>
      </c>
      <c r="G1459" s="30" t="s">
        <v>21</v>
      </c>
      <c r="H1459" s="30" t="s">
        <v>21</v>
      </c>
      <c r="I1459" s="30" t="s">
        <v>21</v>
      </c>
      <c r="J1459" s="30" t="s">
        <v>21</v>
      </c>
      <c r="K1459" s="30" t="s">
        <v>128</v>
      </c>
      <c r="L1459" s="22"/>
      <c r="M1459" s="20"/>
      <c r="N1459" s="20"/>
      <c r="O1459" s="20"/>
      <c r="P1459" s="20"/>
      <c r="Q1459" s="20"/>
      <c r="R1459" s="20"/>
      <c r="S1459" s="120"/>
      <c r="T1459" s="181" t="str">
        <f>Table3[[#This Row],[Column12]]</f>
        <v>Auto:</v>
      </c>
      <c r="U1459" s="25"/>
      <c r="V1459" s="51" t="str">
        <f>IF(Table3[[#This Row],[TagOrderMethod]]="Ratio:","plants per 1 tag",IF(Table3[[#This Row],[TagOrderMethod]]="tags included","",IF(Table3[[#This Row],[TagOrderMethod]]="Qty:","tags",IF(Table3[[#This Row],[TagOrderMethod]]="Auto:",IF(U1459&lt;&gt;"","tags","")))))</f>
        <v/>
      </c>
      <c r="W1459" s="17">
        <v>50</v>
      </c>
      <c r="X1459" s="17" t="str">
        <f>IF(ISNUMBER(SEARCH("tag",Table3[[#This Row],[Notes]])), "Yes", "No")</f>
        <v>No</v>
      </c>
      <c r="Y1459" s="17" t="str">
        <f>IF(Table3[[#This Row],[Column11]]="yes","tags included","Auto:")</f>
        <v>Auto:</v>
      </c>
      <c r="Z14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Row],[TagOrderMethod]]="Auto:",IF(U1459&gt;0,U1459,IF(COUNTBLANK(L1459:S1459)=8,"",(IF(Table3[[#This Row],[Column11]]&lt;&gt;"no",Table3[[#This Row],[Size]]*(SUM(Table3[[#This Row],[Date 1]:[Date 8]])),"")))),""))),(Table3[[#This Row],[Bundle]])),"")</f>
        <v/>
      </c>
      <c r="AB1459" s="94" t="str">
        <f t="shared" si="23"/>
        <v/>
      </c>
      <c r="AC1459" s="75"/>
      <c r="AD1459" s="42"/>
      <c r="AE1459" s="43"/>
      <c r="AF1459" s="44"/>
      <c r="AG1459" s="134" t="s">
        <v>21</v>
      </c>
      <c r="AH1459" s="134" t="s">
        <v>21</v>
      </c>
      <c r="AI1459" s="134" t="s">
        <v>21</v>
      </c>
      <c r="AJ1459" s="134" t="s">
        <v>21</v>
      </c>
      <c r="AK1459" s="134" t="s">
        <v>21</v>
      </c>
      <c r="AL1459" s="134" t="s">
        <v>3209</v>
      </c>
      <c r="AM1459" s="134" t="b">
        <f>IF(AND(Table3[[#This Row],[Column68]]=TRUE,COUNTBLANK(Table3[[#This Row],[Date 1]:[Date 8]])=8),TRUE,FALSE)</f>
        <v>0</v>
      </c>
      <c r="AN1459" s="134" t="b">
        <f>COUNTIF(Table3[[#This Row],[512]:[51]],"yes")&gt;0</f>
        <v>0</v>
      </c>
      <c r="AO1459" s="45" t="str">
        <f>IF(Table3[[#This Row],[512]]="yes",Table3[[#This Row],[Column1]],"")</f>
        <v/>
      </c>
      <c r="AP1459" s="45" t="str">
        <f>IF(Table3[[#This Row],[250]]="yes",Table3[[#This Row],[Column1.5]],"")</f>
        <v/>
      </c>
      <c r="AQ1459" s="45" t="str">
        <f>IF(Table3[[#This Row],[288]]="yes",Table3[[#This Row],[Column2]],"")</f>
        <v/>
      </c>
      <c r="AR1459" s="45" t="str">
        <f>IF(Table3[[#This Row],[144]]="yes",Table3[[#This Row],[Column3]],"")</f>
        <v/>
      </c>
      <c r="AS1459" s="45" t="str">
        <f>IF(Table3[[#This Row],[26]]="yes",Table3[[#This Row],[Column4]],"")</f>
        <v/>
      </c>
      <c r="AT1459" s="45" t="str">
        <f>IF(Table3[[#This Row],[51]]="yes",Table3[[#This Row],[Column5]],"")</f>
        <v/>
      </c>
      <c r="AU1459" s="29" t="str">
        <f>IF(COUNTBLANK(Table3[[#This Row],[Date 1]:[Date 8]])=7,IF(Table3[[#This Row],[Column9]]&lt;&gt;"",IF(SUM(L1459:S1459)&lt;&gt;0,Table3[[#This Row],[Column9]],""),""),(SUBSTITUTE(TRIM(SUBSTITUTE(AO1459&amp;","&amp;AP1459&amp;","&amp;AQ1459&amp;","&amp;AR1459&amp;","&amp;AS1459&amp;","&amp;AT1459&amp;",",","," "))," ",", ")))</f>
        <v/>
      </c>
      <c r="AV1459" s="35" t="str">
        <f>IF(COUNTBLANK(L1459:AC1459)&lt;&gt;13,IF(Table3[[#This Row],[Comments]]="Please order in multiples of 20. Minimum order of 100.",IF(COUNTBLANK(Table3[[#This Row],[Date 1]:[Order]])=12,"",1),1),IF(OR(F1459="yes",G1459="yes",H1459="yes",I1459="yes",J1459="yes",K1459="yes"="yes"),1,""))</f>
        <v/>
      </c>
    </row>
    <row r="1460" spans="2:48" ht="36" thickBot="1" x14ac:dyDescent="0.4">
      <c r="B1460" s="164">
        <v>5305</v>
      </c>
      <c r="C1460" s="16" t="s">
        <v>3370</v>
      </c>
      <c r="D1460" s="32" t="s">
        <v>1428</v>
      </c>
      <c r="E1460" s="118"/>
      <c r="F1460" s="119" t="s">
        <v>21</v>
      </c>
      <c r="G1460" s="30" t="s">
        <v>21</v>
      </c>
      <c r="H1460" s="30" t="s">
        <v>21</v>
      </c>
      <c r="I1460" s="30" t="s">
        <v>21</v>
      </c>
      <c r="J1460" s="30" t="s">
        <v>21</v>
      </c>
      <c r="K1460" s="30" t="s">
        <v>128</v>
      </c>
      <c r="L1460" s="22"/>
      <c r="M1460" s="20"/>
      <c r="N1460" s="20"/>
      <c r="O1460" s="20"/>
      <c r="P1460" s="20"/>
      <c r="Q1460" s="20"/>
      <c r="R1460" s="20"/>
      <c r="S1460" s="120"/>
      <c r="T1460" s="181" t="str">
        <f>Table3[[#This Row],[Column12]]</f>
        <v>Auto:</v>
      </c>
      <c r="U1460" s="25"/>
      <c r="V1460" s="51" t="str">
        <f>IF(Table3[[#This Row],[TagOrderMethod]]="Ratio:","plants per 1 tag",IF(Table3[[#This Row],[TagOrderMethod]]="tags included","",IF(Table3[[#This Row],[TagOrderMethod]]="Qty:","tags",IF(Table3[[#This Row],[TagOrderMethod]]="Auto:",IF(U1460&lt;&gt;"","tags","")))))</f>
        <v/>
      </c>
      <c r="W1460" s="17">
        <v>50</v>
      </c>
      <c r="X1460" s="17" t="str">
        <f>IF(ISNUMBER(SEARCH("tag",Table3[[#This Row],[Notes]])), "Yes", "No")</f>
        <v>No</v>
      </c>
      <c r="Y1460" s="17" t="str">
        <f>IF(Table3[[#This Row],[Column11]]="yes","tags included","Auto:")</f>
        <v>Auto:</v>
      </c>
      <c r="Z14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Row],[TagOrderMethod]]="Auto:",IF(U1460&gt;0,U1460,IF(COUNTBLANK(L1460:S1460)=8,"",(IF(Table3[[#This Row],[Column11]]&lt;&gt;"no",Table3[[#This Row],[Size]]*(SUM(Table3[[#This Row],[Date 1]:[Date 8]])),"")))),""))),(Table3[[#This Row],[Bundle]])),"")</f>
        <v/>
      </c>
      <c r="AB1460" s="94" t="str">
        <f t="shared" si="23"/>
        <v/>
      </c>
      <c r="AC1460" s="75"/>
      <c r="AD1460" s="42"/>
      <c r="AE1460" s="43"/>
      <c r="AF1460" s="44"/>
      <c r="AG1460" s="134" t="s">
        <v>21</v>
      </c>
      <c r="AH1460" s="134" t="s">
        <v>21</v>
      </c>
      <c r="AI1460" s="134" t="s">
        <v>21</v>
      </c>
      <c r="AJ1460" s="134" t="s">
        <v>21</v>
      </c>
      <c r="AK1460" s="134" t="s">
        <v>21</v>
      </c>
      <c r="AL1460" s="134" t="s">
        <v>3210</v>
      </c>
      <c r="AM1460" s="134" t="b">
        <f>IF(AND(Table3[[#This Row],[Column68]]=TRUE,COUNTBLANK(Table3[[#This Row],[Date 1]:[Date 8]])=8),TRUE,FALSE)</f>
        <v>0</v>
      </c>
      <c r="AN1460" s="134" t="b">
        <f>COUNTIF(Table3[[#This Row],[512]:[51]],"yes")&gt;0</f>
        <v>0</v>
      </c>
      <c r="AO1460" s="45" t="str">
        <f>IF(Table3[[#This Row],[512]]="yes",Table3[[#This Row],[Column1]],"")</f>
        <v/>
      </c>
      <c r="AP1460" s="45" t="str">
        <f>IF(Table3[[#This Row],[250]]="yes",Table3[[#This Row],[Column1.5]],"")</f>
        <v/>
      </c>
      <c r="AQ1460" s="45" t="str">
        <f>IF(Table3[[#This Row],[288]]="yes",Table3[[#This Row],[Column2]],"")</f>
        <v/>
      </c>
      <c r="AR1460" s="45" t="str">
        <f>IF(Table3[[#This Row],[144]]="yes",Table3[[#This Row],[Column3]],"")</f>
        <v/>
      </c>
      <c r="AS1460" s="45" t="str">
        <f>IF(Table3[[#This Row],[26]]="yes",Table3[[#This Row],[Column4]],"")</f>
        <v/>
      </c>
      <c r="AT1460" s="45" t="str">
        <f>IF(Table3[[#This Row],[51]]="yes",Table3[[#This Row],[Column5]],"")</f>
        <v/>
      </c>
      <c r="AU1460" s="29" t="str">
        <f>IF(COUNTBLANK(Table3[[#This Row],[Date 1]:[Date 8]])=7,IF(Table3[[#This Row],[Column9]]&lt;&gt;"",IF(SUM(L1460:S1460)&lt;&gt;0,Table3[[#This Row],[Column9]],""),""),(SUBSTITUTE(TRIM(SUBSTITUTE(AO1460&amp;","&amp;AP1460&amp;","&amp;AQ1460&amp;","&amp;AR1460&amp;","&amp;AS1460&amp;","&amp;AT1460&amp;",",","," "))," ",", ")))</f>
        <v/>
      </c>
      <c r="AV1460" s="35" t="str">
        <f>IF(COUNTBLANK(L1460:AC1460)&lt;&gt;13,IF(Table3[[#This Row],[Comments]]="Please order in multiples of 20. Minimum order of 100.",IF(COUNTBLANK(Table3[[#This Row],[Date 1]:[Order]])=12,"",1),1),IF(OR(F1460="yes",G1460="yes",H1460="yes",I1460="yes",J1460="yes",K1460="yes"="yes"),1,""))</f>
        <v/>
      </c>
    </row>
    <row r="1461" spans="2:48" ht="36" thickBot="1" x14ac:dyDescent="0.4">
      <c r="B1461" s="164">
        <v>5315</v>
      </c>
      <c r="C1461" s="16" t="s">
        <v>3370</v>
      </c>
      <c r="D1461" s="32" t="s">
        <v>643</v>
      </c>
      <c r="E1461" s="118"/>
      <c r="F1461" s="119" t="s">
        <v>21</v>
      </c>
      <c r="G1461" s="30" t="s">
        <v>21</v>
      </c>
      <c r="H1461" s="30" t="s">
        <v>21</v>
      </c>
      <c r="I1461" s="30" t="s">
        <v>21</v>
      </c>
      <c r="J1461" s="30" t="s">
        <v>21</v>
      </c>
      <c r="K1461" s="30" t="s">
        <v>128</v>
      </c>
      <c r="L1461" s="22"/>
      <c r="M1461" s="20"/>
      <c r="N1461" s="20"/>
      <c r="O1461" s="20"/>
      <c r="P1461" s="20"/>
      <c r="Q1461" s="20"/>
      <c r="R1461" s="20"/>
      <c r="S1461" s="120"/>
      <c r="T1461" s="181" t="str">
        <f>Table3[[#This Row],[Column12]]</f>
        <v>Auto:</v>
      </c>
      <c r="U1461" s="25"/>
      <c r="V1461" s="51" t="str">
        <f>IF(Table3[[#This Row],[TagOrderMethod]]="Ratio:","plants per 1 tag",IF(Table3[[#This Row],[TagOrderMethod]]="tags included","",IF(Table3[[#This Row],[TagOrderMethod]]="Qty:","tags",IF(Table3[[#This Row],[TagOrderMethod]]="Auto:",IF(U1461&lt;&gt;"","tags","")))))</f>
        <v/>
      </c>
      <c r="W1461" s="17">
        <v>50</v>
      </c>
      <c r="X1461" s="17" t="str">
        <f>IF(ISNUMBER(SEARCH("tag",Table3[[#This Row],[Notes]])), "Yes", "No")</f>
        <v>No</v>
      </c>
      <c r="Y1461" s="17" t="str">
        <f>IF(Table3[[#This Row],[Column11]]="yes","tags included","Auto:")</f>
        <v>Auto:</v>
      </c>
      <c r="Z14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Row],[TagOrderMethod]]="Auto:",IF(U1461&gt;0,U1461,IF(COUNTBLANK(L1461:S1461)=8,"",(IF(Table3[[#This Row],[Column11]]&lt;&gt;"no",Table3[[#This Row],[Size]]*(SUM(Table3[[#This Row],[Date 1]:[Date 8]])),"")))),""))),(Table3[[#This Row],[Bundle]])),"")</f>
        <v/>
      </c>
      <c r="AB1461" s="94" t="str">
        <f t="shared" si="23"/>
        <v/>
      </c>
      <c r="AC1461" s="75"/>
      <c r="AD1461" s="42"/>
      <c r="AE1461" s="43"/>
      <c r="AF1461" s="44"/>
      <c r="AG1461" s="134" t="s">
        <v>21</v>
      </c>
      <c r="AH1461" s="134" t="s">
        <v>21</v>
      </c>
      <c r="AI1461" s="134" t="s">
        <v>21</v>
      </c>
      <c r="AJ1461" s="134" t="s">
        <v>21</v>
      </c>
      <c r="AK1461" s="134" t="s">
        <v>21</v>
      </c>
      <c r="AL1461" s="134" t="s">
        <v>2175</v>
      </c>
      <c r="AM1461" s="134" t="b">
        <f>IF(AND(Table3[[#This Row],[Column68]]=TRUE,COUNTBLANK(Table3[[#This Row],[Date 1]:[Date 8]])=8),TRUE,FALSE)</f>
        <v>0</v>
      </c>
      <c r="AN1461" s="134" t="b">
        <f>COUNTIF(Table3[[#This Row],[512]:[51]],"yes")&gt;0</f>
        <v>0</v>
      </c>
      <c r="AO1461" s="45" t="str">
        <f>IF(Table3[[#This Row],[512]]="yes",Table3[[#This Row],[Column1]],"")</f>
        <v/>
      </c>
      <c r="AP1461" s="45" t="str">
        <f>IF(Table3[[#This Row],[250]]="yes",Table3[[#This Row],[Column1.5]],"")</f>
        <v/>
      </c>
      <c r="AQ1461" s="45" t="str">
        <f>IF(Table3[[#This Row],[288]]="yes",Table3[[#This Row],[Column2]],"")</f>
        <v/>
      </c>
      <c r="AR1461" s="45" t="str">
        <f>IF(Table3[[#This Row],[144]]="yes",Table3[[#This Row],[Column3]],"")</f>
        <v/>
      </c>
      <c r="AS1461" s="45" t="str">
        <f>IF(Table3[[#This Row],[26]]="yes",Table3[[#This Row],[Column4]],"")</f>
        <v/>
      </c>
      <c r="AT1461" s="45" t="str">
        <f>IF(Table3[[#This Row],[51]]="yes",Table3[[#This Row],[Column5]],"")</f>
        <v/>
      </c>
      <c r="AU1461" s="29" t="str">
        <f>IF(COUNTBLANK(Table3[[#This Row],[Date 1]:[Date 8]])=7,IF(Table3[[#This Row],[Column9]]&lt;&gt;"",IF(SUM(L1461:S1461)&lt;&gt;0,Table3[[#This Row],[Column9]],""),""),(SUBSTITUTE(TRIM(SUBSTITUTE(AO1461&amp;","&amp;AP1461&amp;","&amp;AQ1461&amp;","&amp;AR1461&amp;","&amp;AS1461&amp;","&amp;AT1461&amp;",",","," "))," ",", ")))</f>
        <v/>
      </c>
      <c r="AV1461" s="35" t="str">
        <f>IF(COUNTBLANK(L1461:AC1461)&lt;&gt;13,IF(Table3[[#This Row],[Comments]]="Please order in multiples of 20. Minimum order of 100.",IF(COUNTBLANK(Table3[[#This Row],[Date 1]:[Order]])=12,"",1),1),IF(OR(F1461="yes",G1461="yes",H1461="yes",I1461="yes",J1461="yes",K1461="yes"="yes"),1,""))</f>
        <v/>
      </c>
    </row>
    <row r="1462" spans="2:48" ht="36" thickBot="1" x14ac:dyDescent="0.4">
      <c r="B1462" s="164">
        <v>5320</v>
      </c>
      <c r="C1462" s="16" t="s">
        <v>3370</v>
      </c>
      <c r="D1462" s="32" t="s">
        <v>827</v>
      </c>
      <c r="E1462" s="118"/>
      <c r="F1462" s="119" t="s">
        <v>21</v>
      </c>
      <c r="G1462" s="30" t="s">
        <v>21</v>
      </c>
      <c r="H1462" s="30" t="s">
        <v>21</v>
      </c>
      <c r="I1462" s="30" t="s">
        <v>21</v>
      </c>
      <c r="J1462" s="30" t="s">
        <v>21</v>
      </c>
      <c r="K1462" s="30" t="s">
        <v>128</v>
      </c>
      <c r="L1462" s="22"/>
      <c r="M1462" s="20"/>
      <c r="N1462" s="20"/>
      <c r="O1462" s="20"/>
      <c r="P1462" s="20"/>
      <c r="Q1462" s="20"/>
      <c r="R1462" s="20"/>
      <c r="S1462" s="120"/>
      <c r="T1462" s="181" t="str">
        <f>Table3[[#This Row],[Column12]]</f>
        <v>Auto:</v>
      </c>
      <c r="U1462" s="25"/>
      <c r="V1462" s="51" t="str">
        <f>IF(Table3[[#This Row],[TagOrderMethod]]="Ratio:","plants per 1 tag",IF(Table3[[#This Row],[TagOrderMethod]]="tags included","",IF(Table3[[#This Row],[TagOrderMethod]]="Qty:","tags",IF(Table3[[#This Row],[TagOrderMethod]]="Auto:",IF(U1462&lt;&gt;"","tags","")))))</f>
        <v/>
      </c>
      <c r="W1462" s="17">
        <v>50</v>
      </c>
      <c r="X1462" s="17" t="str">
        <f>IF(ISNUMBER(SEARCH("tag",Table3[[#This Row],[Notes]])), "Yes", "No")</f>
        <v>No</v>
      </c>
      <c r="Y1462" s="17" t="str">
        <f>IF(Table3[[#This Row],[Column11]]="yes","tags included","Auto:")</f>
        <v>Auto:</v>
      </c>
      <c r="Z14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Row],[TagOrderMethod]]="Auto:",IF(U1462&gt;0,U1462,IF(COUNTBLANK(L1462:S1462)=8,"",(IF(Table3[[#This Row],[Column11]]&lt;&gt;"no",Table3[[#This Row],[Size]]*(SUM(Table3[[#This Row],[Date 1]:[Date 8]])),"")))),""))),(Table3[[#This Row],[Bundle]])),"")</f>
        <v/>
      </c>
      <c r="AB1462" s="94" t="str">
        <f t="shared" si="23"/>
        <v/>
      </c>
      <c r="AC1462" s="75"/>
      <c r="AD1462" s="42"/>
      <c r="AE1462" s="43"/>
      <c r="AF1462" s="44"/>
      <c r="AG1462" s="134" t="s">
        <v>21</v>
      </c>
      <c r="AH1462" s="134" t="s">
        <v>21</v>
      </c>
      <c r="AI1462" s="134" t="s">
        <v>21</v>
      </c>
      <c r="AJ1462" s="134" t="s">
        <v>21</v>
      </c>
      <c r="AK1462" s="134" t="s">
        <v>21</v>
      </c>
      <c r="AL1462" s="134" t="s">
        <v>3211</v>
      </c>
      <c r="AM1462" s="134" t="b">
        <f>IF(AND(Table3[[#This Row],[Column68]]=TRUE,COUNTBLANK(Table3[[#This Row],[Date 1]:[Date 8]])=8),TRUE,FALSE)</f>
        <v>0</v>
      </c>
      <c r="AN1462" s="134" t="b">
        <f>COUNTIF(Table3[[#This Row],[512]:[51]],"yes")&gt;0</f>
        <v>0</v>
      </c>
      <c r="AO1462" s="45" t="str">
        <f>IF(Table3[[#This Row],[512]]="yes",Table3[[#This Row],[Column1]],"")</f>
        <v/>
      </c>
      <c r="AP1462" s="45" t="str">
        <f>IF(Table3[[#This Row],[250]]="yes",Table3[[#This Row],[Column1.5]],"")</f>
        <v/>
      </c>
      <c r="AQ1462" s="45" t="str">
        <f>IF(Table3[[#This Row],[288]]="yes",Table3[[#This Row],[Column2]],"")</f>
        <v/>
      </c>
      <c r="AR1462" s="45" t="str">
        <f>IF(Table3[[#This Row],[144]]="yes",Table3[[#This Row],[Column3]],"")</f>
        <v/>
      </c>
      <c r="AS1462" s="45" t="str">
        <f>IF(Table3[[#This Row],[26]]="yes",Table3[[#This Row],[Column4]],"")</f>
        <v/>
      </c>
      <c r="AT1462" s="45" t="str">
        <f>IF(Table3[[#This Row],[51]]="yes",Table3[[#This Row],[Column5]],"")</f>
        <v/>
      </c>
      <c r="AU1462" s="29" t="str">
        <f>IF(COUNTBLANK(Table3[[#This Row],[Date 1]:[Date 8]])=7,IF(Table3[[#This Row],[Column9]]&lt;&gt;"",IF(SUM(L1462:S1462)&lt;&gt;0,Table3[[#This Row],[Column9]],""),""),(SUBSTITUTE(TRIM(SUBSTITUTE(AO1462&amp;","&amp;AP1462&amp;","&amp;AQ1462&amp;","&amp;AR1462&amp;","&amp;AS1462&amp;","&amp;AT1462&amp;",",","," "))," ",", ")))</f>
        <v/>
      </c>
      <c r="AV1462" s="35" t="str">
        <f>IF(COUNTBLANK(L1462:AC1462)&lt;&gt;13,IF(Table3[[#This Row],[Comments]]="Please order in multiples of 20. Minimum order of 100.",IF(COUNTBLANK(Table3[[#This Row],[Date 1]:[Order]])=12,"",1),1),IF(OR(F1462="yes",G1462="yes",H1462="yes",I1462="yes",J1462="yes",K1462="yes"="yes"),1,""))</f>
        <v/>
      </c>
    </row>
    <row r="1463" spans="2:48" ht="36" thickBot="1" x14ac:dyDescent="0.4">
      <c r="B1463" s="164">
        <v>5325</v>
      </c>
      <c r="C1463" s="16" t="s">
        <v>3370</v>
      </c>
      <c r="D1463" s="32" t="s">
        <v>828</v>
      </c>
      <c r="E1463" s="118"/>
      <c r="F1463" s="119" t="s">
        <v>21</v>
      </c>
      <c r="G1463" s="30" t="s">
        <v>21</v>
      </c>
      <c r="H1463" s="30" t="s">
        <v>21</v>
      </c>
      <c r="I1463" s="30" t="s">
        <v>21</v>
      </c>
      <c r="J1463" s="30" t="s">
        <v>21</v>
      </c>
      <c r="K1463" s="30" t="s">
        <v>128</v>
      </c>
      <c r="L1463" s="22"/>
      <c r="M1463" s="20"/>
      <c r="N1463" s="20"/>
      <c r="O1463" s="20"/>
      <c r="P1463" s="20"/>
      <c r="Q1463" s="20"/>
      <c r="R1463" s="20"/>
      <c r="S1463" s="120"/>
      <c r="T1463" s="181" t="str">
        <f>Table3[[#This Row],[Column12]]</f>
        <v>Auto:</v>
      </c>
      <c r="U1463" s="25"/>
      <c r="V1463" s="51" t="str">
        <f>IF(Table3[[#This Row],[TagOrderMethod]]="Ratio:","plants per 1 tag",IF(Table3[[#This Row],[TagOrderMethod]]="tags included","",IF(Table3[[#This Row],[TagOrderMethod]]="Qty:","tags",IF(Table3[[#This Row],[TagOrderMethod]]="Auto:",IF(U1463&lt;&gt;"","tags","")))))</f>
        <v/>
      </c>
      <c r="W1463" s="17">
        <v>50</v>
      </c>
      <c r="X1463" s="17" t="str">
        <f>IF(ISNUMBER(SEARCH("tag",Table3[[#This Row],[Notes]])), "Yes", "No")</f>
        <v>No</v>
      </c>
      <c r="Y1463" s="17" t="str">
        <f>IF(Table3[[#This Row],[Column11]]="yes","tags included","Auto:")</f>
        <v>Auto:</v>
      </c>
      <c r="Z14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Row],[TagOrderMethod]]="Auto:",IF(U1463&gt;0,U1463,IF(COUNTBLANK(L1463:S1463)=8,"",(IF(Table3[[#This Row],[Column11]]&lt;&gt;"no",Table3[[#This Row],[Size]]*(SUM(Table3[[#This Row],[Date 1]:[Date 8]])),"")))),""))),(Table3[[#This Row],[Bundle]])),"")</f>
        <v/>
      </c>
      <c r="AB1463" s="94" t="str">
        <f t="shared" si="23"/>
        <v/>
      </c>
      <c r="AC1463" s="75"/>
      <c r="AD1463" s="42"/>
      <c r="AE1463" s="43"/>
      <c r="AF1463" s="44"/>
      <c r="AG1463" s="134" t="s">
        <v>21</v>
      </c>
      <c r="AH1463" s="134" t="s">
        <v>21</v>
      </c>
      <c r="AI1463" s="134" t="s">
        <v>21</v>
      </c>
      <c r="AJ1463" s="134" t="s">
        <v>21</v>
      </c>
      <c r="AK1463" s="134" t="s">
        <v>21</v>
      </c>
      <c r="AL1463" s="134" t="s">
        <v>2176</v>
      </c>
      <c r="AM1463" s="134" t="b">
        <f>IF(AND(Table3[[#This Row],[Column68]]=TRUE,COUNTBLANK(Table3[[#This Row],[Date 1]:[Date 8]])=8),TRUE,FALSE)</f>
        <v>0</v>
      </c>
      <c r="AN1463" s="134" t="b">
        <f>COUNTIF(Table3[[#This Row],[512]:[51]],"yes")&gt;0</f>
        <v>0</v>
      </c>
      <c r="AO1463" s="45" t="str">
        <f>IF(Table3[[#This Row],[512]]="yes",Table3[[#This Row],[Column1]],"")</f>
        <v/>
      </c>
      <c r="AP1463" s="45" t="str">
        <f>IF(Table3[[#This Row],[250]]="yes",Table3[[#This Row],[Column1.5]],"")</f>
        <v/>
      </c>
      <c r="AQ1463" s="45" t="str">
        <f>IF(Table3[[#This Row],[288]]="yes",Table3[[#This Row],[Column2]],"")</f>
        <v/>
      </c>
      <c r="AR1463" s="45" t="str">
        <f>IF(Table3[[#This Row],[144]]="yes",Table3[[#This Row],[Column3]],"")</f>
        <v/>
      </c>
      <c r="AS1463" s="45" t="str">
        <f>IF(Table3[[#This Row],[26]]="yes",Table3[[#This Row],[Column4]],"")</f>
        <v/>
      </c>
      <c r="AT1463" s="45" t="str">
        <f>IF(Table3[[#This Row],[51]]="yes",Table3[[#This Row],[Column5]],"")</f>
        <v/>
      </c>
      <c r="AU1463" s="29" t="str">
        <f>IF(COUNTBLANK(Table3[[#This Row],[Date 1]:[Date 8]])=7,IF(Table3[[#This Row],[Column9]]&lt;&gt;"",IF(SUM(L1463:S1463)&lt;&gt;0,Table3[[#This Row],[Column9]],""),""),(SUBSTITUTE(TRIM(SUBSTITUTE(AO1463&amp;","&amp;AP1463&amp;","&amp;AQ1463&amp;","&amp;AR1463&amp;","&amp;AS1463&amp;","&amp;AT1463&amp;",",","," "))," ",", ")))</f>
        <v/>
      </c>
      <c r="AV1463" s="35" t="str">
        <f>IF(COUNTBLANK(L1463:AC1463)&lt;&gt;13,IF(Table3[[#This Row],[Comments]]="Please order in multiples of 20. Minimum order of 100.",IF(COUNTBLANK(Table3[[#This Row],[Date 1]:[Order]])=12,"",1),1),IF(OR(F1463="yes",G1463="yes",H1463="yes",I1463="yes",J1463="yes",K1463="yes"="yes"),1,""))</f>
        <v/>
      </c>
    </row>
    <row r="1464" spans="2:48" ht="36" thickBot="1" x14ac:dyDescent="0.4">
      <c r="B1464" s="164">
        <v>5330</v>
      </c>
      <c r="C1464" s="16" t="s">
        <v>3370</v>
      </c>
      <c r="D1464" s="32" t="s">
        <v>1104</v>
      </c>
      <c r="E1464" s="118"/>
      <c r="F1464" s="119" t="s">
        <v>21</v>
      </c>
      <c r="G1464" s="30" t="s">
        <v>21</v>
      </c>
      <c r="H1464" s="30" t="s">
        <v>21</v>
      </c>
      <c r="I1464" s="30" t="s">
        <v>21</v>
      </c>
      <c r="J1464" s="30" t="s">
        <v>21</v>
      </c>
      <c r="K1464" s="30" t="s">
        <v>128</v>
      </c>
      <c r="L1464" s="22"/>
      <c r="M1464" s="20"/>
      <c r="N1464" s="20"/>
      <c r="O1464" s="20"/>
      <c r="P1464" s="20"/>
      <c r="Q1464" s="20"/>
      <c r="R1464" s="20"/>
      <c r="S1464" s="120"/>
      <c r="T1464" s="181" t="str">
        <f>Table3[[#This Row],[Column12]]</f>
        <v>Auto:</v>
      </c>
      <c r="U1464" s="25"/>
      <c r="V1464" s="51" t="str">
        <f>IF(Table3[[#This Row],[TagOrderMethod]]="Ratio:","plants per 1 tag",IF(Table3[[#This Row],[TagOrderMethod]]="tags included","",IF(Table3[[#This Row],[TagOrderMethod]]="Qty:","tags",IF(Table3[[#This Row],[TagOrderMethod]]="Auto:",IF(U1464&lt;&gt;"","tags","")))))</f>
        <v/>
      </c>
      <c r="W1464" s="17">
        <v>50</v>
      </c>
      <c r="X1464" s="17" t="str">
        <f>IF(ISNUMBER(SEARCH("tag",Table3[[#This Row],[Notes]])), "Yes", "No")</f>
        <v>No</v>
      </c>
      <c r="Y1464" s="17" t="str">
        <f>IF(Table3[[#This Row],[Column11]]="yes","tags included","Auto:")</f>
        <v>Auto:</v>
      </c>
      <c r="Z14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Row],[TagOrderMethod]]="Auto:",IF(U1464&gt;0,U1464,IF(COUNTBLANK(L1464:S1464)=8,"",(IF(Table3[[#This Row],[Column11]]&lt;&gt;"no",Table3[[#This Row],[Size]]*(SUM(Table3[[#This Row],[Date 1]:[Date 8]])),"")))),""))),(Table3[[#This Row],[Bundle]])),"")</f>
        <v/>
      </c>
      <c r="AB1464" s="94" t="str">
        <f t="shared" si="23"/>
        <v/>
      </c>
      <c r="AC1464" s="75"/>
      <c r="AD1464" s="42"/>
      <c r="AE1464" s="43"/>
      <c r="AF1464" s="44"/>
      <c r="AG1464" s="134" t="s">
        <v>21</v>
      </c>
      <c r="AH1464" s="134" t="s">
        <v>21</v>
      </c>
      <c r="AI1464" s="134" t="s">
        <v>21</v>
      </c>
      <c r="AJ1464" s="134" t="s">
        <v>21</v>
      </c>
      <c r="AK1464" s="134" t="s">
        <v>21</v>
      </c>
      <c r="AL1464" s="134" t="s">
        <v>3212</v>
      </c>
      <c r="AM1464" s="134" t="b">
        <f>IF(AND(Table3[[#This Row],[Column68]]=TRUE,COUNTBLANK(Table3[[#This Row],[Date 1]:[Date 8]])=8),TRUE,FALSE)</f>
        <v>0</v>
      </c>
      <c r="AN1464" s="134" t="b">
        <f>COUNTIF(Table3[[#This Row],[512]:[51]],"yes")&gt;0</f>
        <v>0</v>
      </c>
      <c r="AO1464" s="45" t="str">
        <f>IF(Table3[[#This Row],[512]]="yes",Table3[[#This Row],[Column1]],"")</f>
        <v/>
      </c>
      <c r="AP1464" s="45" t="str">
        <f>IF(Table3[[#This Row],[250]]="yes",Table3[[#This Row],[Column1.5]],"")</f>
        <v/>
      </c>
      <c r="AQ1464" s="45" t="str">
        <f>IF(Table3[[#This Row],[288]]="yes",Table3[[#This Row],[Column2]],"")</f>
        <v/>
      </c>
      <c r="AR1464" s="45" t="str">
        <f>IF(Table3[[#This Row],[144]]="yes",Table3[[#This Row],[Column3]],"")</f>
        <v/>
      </c>
      <c r="AS1464" s="45" t="str">
        <f>IF(Table3[[#This Row],[26]]="yes",Table3[[#This Row],[Column4]],"")</f>
        <v/>
      </c>
      <c r="AT1464" s="45" t="str">
        <f>IF(Table3[[#This Row],[51]]="yes",Table3[[#This Row],[Column5]],"")</f>
        <v/>
      </c>
      <c r="AU1464" s="29" t="str">
        <f>IF(COUNTBLANK(Table3[[#This Row],[Date 1]:[Date 8]])=7,IF(Table3[[#This Row],[Column9]]&lt;&gt;"",IF(SUM(L1464:S1464)&lt;&gt;0,Table3[[#This Row],[Column9]],""),""),(SUBSTITUTE(TRIM(SUBSTITUTE(AO1464&amp;","&amp;AP1464&amp;","&amp;AQ1464&amp;","&amp;AR1464&amp;","&amp;AS1464&amp;","&amp;AT1464&amp;",",","," "))," ",", ")))</f>
        <v/>
      </c>
      <c r="AV1464" s="35" t="str">
        <f>IF(COUNTBLANK(L1464:AC1464)&lt;&gt;13,IF(Table3[[#This Row],[Comments]]="Please order in multiples of 20. Minimum order of 100.",IF(COUNTBLANK(Table3[[#This Row],[Date 1]:[Order]])=12,"",1),1),IF(OR(F1464="yes",G1464="yes",H1464="yes",I1464="yes",J1464="yes",K1464="yes"="yes"),1,""))</f>
        <v/>
      </c>
    </row>
    <row r="1465" spans="2:48" ht="36" thickBot="1" x14ac:dyDescent="0.4">
      <c r="B1465" s="164">
        <v>5335</v>
      </c>
      <c r="C1465" s="16" t="s">
        <v>3370</v>
      </c>
      <c r="D1465" s="32" t="s">
        <v>1105</v>
      </c>
      <c r="E1465" s="118"/>
      <c r="F1465" s="119" t="s">
        <v>21</v>
      </c>
      <c r="G1465" s="30" t="s">
        <v>21</v>
      </c>
      <c r="H1465" s="30" t="s">
        <v>21</v>
      </c>
      <c r="I1465" s="30" t="s">
        <v>21</v>
      </c>
      <c r="J1465" s="30" t="s">
        <v>21</v>
      </c>
      <c r="K1465" s="30" t="s">
        <v>128</v>
      </c>
      <c r="L1465" s="22"/>
      <c r="M1465" s="20"/>
      <c r="N1465" s="20"/>
      <c r="O1465" s="20"/>
      <c r="P1465" s="20"/>
      <c r="Q1465" s="20"/>
      <c r="R1465" s="20"/>
      <c r="S1465" s="120"/>
      <c r="T1465" s="181" t="str">
        <f>Table3[[#This Row],[Column12]]</f>
        <v>Auto:</v>
      </c>
      <c r="U1465" s="25"/>
      <c r="V1465" s="51" t="str">
        <f>IF(Table3[[#This Row],[TagOrderMethod]]="Ratio:","plants per 1 tag",IF(Table3[[#This Row],[TagOrderMethod]]="tags included","",IF(Table3[[#This Row],[TagOrderMethod]]="Qty:","tags",IF(Table3[[#This Row],[TagOrderMethod]]="Auto:",IF(U1465&lt;&gt;"","tags","")))))</f>
        <v/>
      </c>
      <c r="W1465" s="17">
        <v>50</v>
      </c>
      <c r="X1465" s="17" t="str">
        <f>IF(ISNUMBER(SEARCH("tag",Table3[[#This Row],[Notes]])), "Yes", "No")</f>
        <v>No</v>
      </c>
      <c r="Y1465" s="17" t="str">
        <f>IF(Table3[[#This Row],[Column11]]="yes","tags included","Auto:")</f>
        <v>Auto:</v>
      </c>
      <c r="Z14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Row],[TagOrderMethod]]="Auto:",IF(U1465&gt;0,U1465,IF(COUNTBLANK(L1465:S1465)=8,"",(IF(Table3[[#This Row],[Column11]]&lt;&gt;"no",Table3[[#This Row],[Size]]*(SUM(Table3[[#This Row],[Date 1]:[Date 8]])),"")))),""))),(Table3[[#This Row],[Bundle]])),"")</f>
        <v/>
      </c>
      <c r="AB1465" s="94" t="str">
        <f t="shared" si="23"/>
        <v/>
      </c>
      <c r="AC1465" s="75"/>
      <c r="AD1465" s="42"/>
      <c r="AE1465" s="43"/>
      <c r="AF1465" s="44"/>
      <c r="AG1465" s="134" t="s">
        <v>21</v>
      </c>
      <c r="AH1465" s="134" t="s">
        <v>21</v>
      </c>
      <c r="AI1465" s="134" t="s">
        <v>21</v>
      </c>
      <c r="AJ1465" s="134" t="s">
        <v>21</v>
      </c>
      <c r="AK1465" s="134" t="s">
        <v>21</v>
      </c>
      <c r="AL1465" s="134" t="s">
        <v>2177</v>
      </c>
      <c r="AM1465" s="134" t="b">
        <f>IF(AND(Table3[[#This Row],[Column68]]=TRUE,COUNTBLANK(Table3[[#This Row],[Date 1]:[Date 8]])=8),TRUE,FALSE)</f>
        <v>0</v>
      </c>
      <c r="AN1465" s="134" t="b">
        <f>COUNTIF(Table3[[#This Row],[512]:[51]],"yes")&gt;0</f>
        <v>0</v>
      </c>
      <c r="AO1465" s="45" t="str">
        <f>IF(Table3[[#This Row],[512]]="yes",Table3[[#This Row],[Column1]],"")</f>
        <v/>
      </c>
      <c r="AP1465" s="45" t="str">
        <f>IF(Table3[[#This Row],[250]]="yes",Table3[[#This Row],[Column1.5]],"")</f>
        <v/>
      </c>
      <c r="AQ1465" s="45" t="str">
        <f>IF(Table3[[#This Row],[288]]="yes",Table3[[#This Row],[Column2]],"")</f>
        <v/>
      </c>
      <c r="AR1465" s="45" t="str">
        <f>IF(Table3[[#This Row],[144]]="yes",Table3[[#This Row],[Column3]],"")</f>
        <v/>
      </c>
      <c r="AS1465" s="45" t="str">
        <f>IF(Table3[[#This Row],[26]]="yes",Table3[[#This Row],[Column4]],"")</f>
        <v/>
      </c>
      <c r="AT1465" s="45" t="str">
        <f>IF(Table3[[#This Row],[51]]="yes",Table3[[#This Row],[Column5]],"")</f>
        <v/>
      </c>
      <c r="AU1465" s="29" t="str">
        <f>IF(COUNTBLANK(Table3[[#This Row],[Date 1]:[Date 8]])=7,IF(Table3[[#This Row],[Column9]]&lt;&gt;"",IF(SUM(L1465:S1465)&lt;&gt;0,Table3[[#This Row],[Column9]],""),""),(SUBSTITUTE(TRIM(SUBSTITUTE(AO1465&amp;","&amp;AP1465&amp;","&amp;AQ1465&amp;","&amp;AR1465&amp;","&amp;AS1465&amp;","&amp;AT1465&amp;",",","," "))," ",", ")))</f>
        <v/>
      </c>
      <c r="AV1465" s="35" t="str">
        <f>IF(COUNTBLANK(L1465:AC1465)&lt;&gt;13,IF(Table3[[#This Row],[Comments]]="Please order in multiples of 20. Minimum order of 100.",IF(COUNTBLANK(Table3[[#This Row],[Date 1]:[Order]])=12,"",1),1),IF(OR(F1465="yes",G1465="yes",H1465="yes",I1465="yes",J1465="yes",K1465="yes"="yes"),1,""))</f>
        <v/>
      </c>
    </row>
    <row r="1466" spans="2:48" ht="36" thickBot="1" x14ac:dyDescent="0.4">
      <c r="B1466" s="164">
        <v>5340</v>
      </c>
      <c r="C1466" s="16" t="s">
        <v>3370</v>
      </c>
      <c r="D1466" s="32" t="s">
        <v>829</v>
      </c>
      <c r="E1466" s="118"/>
      <c r="F1466" s="119" t="s">
        <v>21</v>
      </c>
      <c r="G1466" s="30" t="s">
        <v>21</v>
      </c>
      <c r="H1466" s="30" t="s">
        <v>21</v>
      </c>
      <c r="I1466" s="30" t="s">
        <v>21</v>
      </c>
      <c r="J1466" s="30" t="s">
        <v>21</v>
      </c>
      <c r="K1466" s="30" t="s">
        <v>128</v>
      </c>
      <c r="L1466" s="22"/>
      <c r="M1466" s="20"/>
      <c r="N1466" s="20"/>
      <c r="O1466" s="20"/>
      <c r="P1466" s="20"/>
      <c r="Q1466" s="20"/>
      <c r="R1466" s="20"/>
      <c r="S1466" s="120"/>
      <c r="T1466" s="181" t="str">
        <f>Table3[[#This Row],[Column12]]</f>
        <v>Auto:</v>
      </c>
      <c r="U1466" s="25"/>
      <c r="V1466" s="51" t="str">
        <f>IF(Table3[[#This Row],[TagOrderMethod]]="Ratio:","plants per 1 tag",IF(Table3[[#This Row],[TagOrderMethod]]="tags included","",IF(Table3[[#This Row],[TagOrderMethod]]="Qty:","tags",IF(Table3[[#This Row],[TagOrderMethod]]="Auto:",IF(U1466&lt;&gt;"","tags","")))))</f>
        <v/>
      </c>
      <c r="W1466" s="17">
        <v>50</v>
      </c>
      <c r="X1466" s="17" t="str">
        <f>IF(ISNUMBER(SEARCH("tag",Table3[[#This Row],[Notes]])), "Yes", "No")</f>
        <v>No</v>
      </c>
      <c r="Y1466" s="17" t="str">
        <f>IF(Table3[[#This Row],[Column11]]="yes","tags included","Auto:")</f>
        <v>Auto:</v>
      </c>
      <c r="Z14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Row],[TagOrderMethod]]="Auto:",IF(U1466&gt;0,U1466,IF(COUNTBLANK(L1466:S1466)=8,"",(IF(Table3[[#This Row],[Column11]]&lt;&gt;"no",Table3[[#This Row],[Size]]*(SUM(Table3[[#This Row],[Date 1]:[Date 8]])),"")))),""))),(Table3[[#This Row],[Bundle]])),"")</f>
        <v/>
      </c>
      <c r="AB1466" s="94" t="str">
        <f t="shared" si="23"/>
        <v/>
      </c>
      <c r="AC1466" s="75"/>
      <c r="AD1466" s="42"/>
      <c r="AE1466" s="43"/>
      <c r="AF1466" s="44"/>
      <c r="AG1466" s="134" t="s">
        <v>21</v>
      </c>
      <c r="AH1466" s="134" t="s">
        <v>21</v>
      </c>
      <c r="AI1466" s="134" t="s">
        <v>21</v>
      </c>
      <c r="AJ1466" s="134" t="s">
        <v>21</v>
      </c>
      <c r="AK1466" s="134" t="s">
        <v>21</v>
      </c>
      <c r="AL1466" s="134" t="s">
        <v>3213</v>
      </c>
      <c r="AM1466" s="134" t="b">
        <f>IF(AND(Table3[[#This Row],[Column68]]=TRUE,COUNTBLANK(Table3[[#This Row],[Date 1]:[Date 8]])=8),TRUE,FALSE)</f>
        <v>0</v>
      </c>
      <c r="AN1466" s="134" t="b">
        <f>COUNTIF(Table3[[#This Row],[512]:[51]],"yes")&gt;0</f>
        <v>0</v>
      </c>
      <c r="AO1466" s="45" t="str">
        <f>IF(Table3[[#This Row],[512]]="yes",Table3[[#This Row],[Column1]],"")</f>
        <v/>
      </c>
      <c r="AP1466" s="45" t="str">
        <f>IF(Table3[[#This Row],[250]]="yes",Table3[[#This Row],[Column1.5]],"")</f>
        <v/>
      </c>
      <c r="AQ1466" s="45" t="str">
        <f>IF(Table3[[#This Row],[288]]="yes",Table3[[#This Row],[Column2]],"")</f>
        <v/>
      </c>
      <c r="AR1466" s="45" t="str">
        <f>IF(Table3[[#This Row],[144]]="yes",Table3[[#This Row],[Column3]],"")</f>
        <v/>
      </c>
      <c r="AS1466" s="45" t="str">
        <f>IF(Table3[[#This Row],[26]]="yes",Table3[[#This Row],[Column4]],"")</f>
        <v/>
      </c>
      <c r="AT1466" s="45" t="str">
        <f>IF(Table3[[#This Row],[51]]="yes",Table3[[#This Row],[Column5]],"")</f>
        <v/>
      </c>
      <c r="AU1466" s="29" t="str">
        <f>IF(COUNTBLANK(Table3[[#This Row],[Date 1]:[Date 8]])=7,IF(Table3[[#This Row],[Column9]]&lt;&gt;"",IF(SUM(L1466:S1466)&lt;&gt;0,Table3[[#This Row],[Column9]],""),""),(SUBSTITUTE(TRIM(SUBSTITUTE(AO1466&amp;","&amp;AP1466&amp;","&amp;AQ1466&amp;","&amp;AR1466&amp;","&amp;AS1466&amp;","&amp;AT1466&amp;",",","," "))," ",", ")))</f>
        <v/>
      </c>
      <c r="AV1466" s="35" t="str">
        <f>IF(COUNTBLANK(L1466:AC1466)&lt;&gt;13,IF(Table3[[#This Row],[Comments]]="Please order in multiples of 20. Minimum order of 100.",IF(COUNTBLANK(Table3[[#This Row],[Date 1]:[Order]])=12,"",1),1),IF(OR(F1466="yes",G1466="yes",H1466="yes",I1466="yes",J1466="yes",K1466="yes"="yes"),1,""))</f>
        <v/>
      </c>
    </row>
    <row r="1467" spans="2:48" ht="36" thickBot="1" x14ac:dyDescent="0.4">
      <c r="B1467" s="164">
        <v>5345</v>
      </c>
      <c r="C1467" s="16" t="s">
        <v>3370</v>
      </c>
      <c r="D1467" s="32" t="s">
        <v>1919</v>
      </c>
      <c r="E1467" s="118"/>
      <c r="F1467" s="119" t="s">
        <v>21</v>
      </c>
      <c r="G1467" s="30" t="s">
        <v>21</v>
      </c>
      <c r="H1467" s="30" t="s">
        <v>21</v>
      </c>
      <c r="I1467" s="30" t="s">
        <v>21</v>
      </c>
      <c r="J1467" s="30" t="s">
        <v>21</v>
      </c>
      <c r="K1467" s="30" t="s">
        <v>128</v>
      </c>
      <c r="L1467" s="22"/>
      <c r="M1467" s="20"/>
      <c r="N1467" s="20"/>
      <c r="O1467" s="20"/>
      <c r="P1467" s="20"/>
      <c r="Q1467" s="20"/>
      <c r="R1467" s="20"/>
      <c r="S1467" s="120"/>
      <c r="T1467" s="181" t="str">
        <f>Table3[[#This Row],[Column12]]</f>
        <v>Auto:</v>
      </c>
      <c r="U1467" s="25"/>
      <c r="V1467" s="51" t="str">
        <f>IF(Table3[[#This Row],[TagOrderMethod]]="Ratio:","plants per 1 tag",IF(Table3[[#This Row],[TagOrderMethod]]="tags included","",IF(Table3[[#This Row],[TagOrderMethod]]="Qty:","tags",IF(Table3[[#This Row],[TagOrderMethod]]="Auto:",IF(U1467&lt;&gt;"","tags","")))))</f>
        <v/>
      </c>
      <c r="W1467" s="17">
        <v>50</v>
      </c>
      <c r="X1467" s="17" t="str">
        <f>IF(ISNUMBER(SEARCH("tag",Table3[[#This Row],[Notes]])), "Yes", "No")</f>
        <v>No</v>
      </c>
      <c r="Y1467" s="17" t="str">
        <f>IF(Table3[[#This Row],[Column11]]="yes","tags included","Auto:")</f>
        <v>Auto:</v>
      </c>
      <c r="Z14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Row],[TagOrderMethod]]="Auto:",IF(U1467&gt;0,U1467,IF(COUNTBLANK(L1467:S1467)=8,"",(IF(Table3[[#This Row],[Column11]]&lt;&gt;"no",Table3[[#This Row],[Size]]*(SUM(Table3[[#This Row],[Date 1]:[Date 8]])),"")))),""))),(Table3[[#This Row],[Bundle]])),"")</f>
        <v/>
      </c>
      <c r="AB1467" s="94" t="str">
        <f t="shared" si="23"/>
        <v/>
      </c>
      <c r="AC1467" s="75"/>
      <c r="AD1467" s="42"/>
      <c r="AE1467" s="43"/>
      <c r="AF1467" s="44"/>
      <c r="AG1467" s="134" t="s">
        <v>21</v>
      </c>
      <c r="AH1467" s="134" t="s">
        <v>21</v>
      </c>
      <c r="AI1467" s="134" t="s">
        <v>21</v>
      </c>
      <c r="AJ1467" s="134" t="s">
        <v>21</v>
      </c>
      <c r="AK1467" s="134" t="s">
        <v>21</v>
      </c>
      <c r="AL1467" s="134" t="s">
        <v>2178</v>
      </c>
      <c r="AM1467" s="134" t="b">
        <f>IF(AND(Table3[[#This Row],[Column68]]=TRUE,COUNTBLANK(Table3[[#This Row],[Date 1]:[Date 8]])=8),TRUE,FALSE)</f>
        <v>0</v>
      </c>
      <c r="AN1467" s="134" t="b">
        <f>COUNTIF(Table3[[#This Row],[512]:[51]],"yes")&gt;0</f>
        <v>0</v>
      </c>
      <c r="AO1467" s="45" t="str">
        <f>IF(Table3[[#This Row],[512]]="yes",Table3[[#This Row],[Column1]],"")</f>
        <v/>
      </c>
      <c r="AP1467" s="45" t="str">
        <f>IF(Table3[[#This Row],[250]]="yes",Table3[[#This Row],[Column1.5]],"")</f>
        <v/>
      </c>
      <c r="AQ1467" s="45" t="str">
        <f>IF(Table3[[#This Row],[288]]="yes",Table3[[#This Row],[Column2]],"")</f>
        <v/>
      </c>
      <c r="AR1467" s="45" t="str">
        <f>IF(Table3[[#This Row],[144]]="yes",Table3[[#This Row],[Column3]],"")</f>
        <v/>
      </c>
      <c r="AS1467" s="45" t="str">
        <f>IF(Table3[[#This Row],[26]]="yes",Table3[[#This Row],[Column4]],"")</f>
        <v/>
      </c>
      <c r="AT1467" s="45" t="str">
        <f>IF(Table3[[#This Row],[51]]="yes",Table3[[#This Row],[Column5]],"")</f>
        <v/>
      </c>
      <c r="AU1467" s="29" t="str">
        <f>IF(COUNTBLANK(Table3[[#This Row],[Date 1]:[Date 8]])=7,IF(Table3[[#This Row],[Column9]]&lt;&gt;"",IF(SUM(L1467:S1467)&lt;&gt;0,Table3[[#This Row],[Column9]],""),""),(SUBSTITUTE(TRIM(SUBSTITUTE(AO1467&amp;","&amp;AP1467&amp;","&amp;AQ1467&amp;","&amp;AR1467&amp;","&amp;AS1467&amp;","&amp;AT1467&amp;",",","," "))," ",", ")))</f>
        <v/>
      </c>
      <c r="AV1467" s="35" t="str">
        <f>IF(COUNTBLANK(L1467:AC1467)&lt;&gt;13,IF(Table3[[#This Row],[Comments]]="Please order in multiples of 20. Minimum order of 100.",IF(COUNTBLANK(Table3[[#This Row],[Date 1]:[Order]])=12,"",1),1),IF(OR(F1467="yes",G1467="yes",H1467="yes",I1467="yes",J1467="yes",K1467="yes"="yes"),1,""))</f>
        <v/>
      </c>
    </row>
    <row r="1468" spans="2:48" ht="36" thickBot="1" x14ac:dyDescent="0.4">
      <c r="B1468" s="164">
        <v>5350</v>
      </c>
      <c r="C1468" s="16" t="s">
        <v>3370</v>
      </c>
      <c r="D1468" s="32" t="s">
        <v>830</v>
      </c>
      <c r="E1468" s="118"/>
      <c r="F1468" s="119" t="s">
        <v>21</v>
      </c>
      <c r="G1468" s="30" t="s">
        <v>21</v>
      </c>
      <c r="H1468" s="30" t="s">
        <v>21</v>
      </c>
      <c r="I1468" s="30" t="s">
        <v>21</v>
      </c>
      <c r="J1468" s="30" t="s">
        <v>21</v>
      </c>
      <c r="K1468" s="30" t="s">
        <v>128</v>
      </c>
      <c r="L1468" s="22"/>
      <c r="M1468" s="20"/>
      <c r="N1468" s="20"/>
      <c r="O1468" s="20"/>
      <c r="P1468" s="20"/>
      <c r="Q1468" s="20"/>
      <c r="R1468" s="20"/>
      <c r="S1468" s="120"/>
      <c r="T1468" s="181" t="str">
        <f>Table3[[#This Row],[Column12]]</f>
        <v>Auto:</v>
      </c>
      <c r="U1468" s="25"/>
      <c r="V1468" s="51" t="str">
        <f>IF(Table3[[#This Row],[TagOrderMethod]]="Ratio:","plants per 1 tag",IF(Table3[[#This Row],[TagOrderMethod]]="tags included","",IF(Table3[[#This Row],[TagOrderMethod]]="Qty:","tags",IF(Table3[[#This Row],[TagOrderMethod]]="Auto:",IF(U1468&lt;&gt;"","tags","")))))</f>
        <v/>
      </c>
      <c r="W1468" s="17">
        <v>50</v>
      </c>
      <c r="X1468" s="17" t="str">
        <f>IF(ISNUMBER(SEARCH("tag",Table3[[#This Row],[Notes]])), "Yes", "No")</f>
        <v>No</v>
      </c>
      <c r="Y1468" s="17" t="str">
        <f>IF(Table3[[#This Row],[Column11]]="yes","tags included","Auto:")</f>
        <v>Auto:</v>
      </c>
      <c r="Z14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Row],[TagOrderMethod]]="Auto:",IF(U1468&gt;0,U1468,IF(COUNTBLANK(L1468:S1468)=8,"",(IF(Table3[[#This Row],[Column11]]&lt;&gt;"no",Table3[[#This Row],[Size]]*(SUM(Table3[[#This Row],[Date 1]:[Date 8]])),"")))),""))),(Table3[[#This Row],[Bundle]])),"")</f>
        <v/>
      </c>
      <c r="AB1468" s="94" t="str">
        <f t="shared" si="23"/>
        <v/>
      </c>
      <c r="AC1468" s="75"/>
      <c r="AD1468" s="42"/>
      <c r="AE1468" s="43"/>
      <c r="AF1468" s="44"/>
      <c r="AG1468" s="134" t="s">
        <v>21</v>
      </c>
      <c r="AH1468" s="134" t="s">
        <v>21</v>
      </c>
      <c r="AI1468" s="134" t="s">
        <v>21</v>
      </c>
      <c r="AJ1468" s="134" t="s">
        <v>21</v>
      </c>
      <c r="AK1468" s="134" t="s">
        <v>21</v>
      </c>
      <c r="AL1468" s="134" t="s">
        <v>3214</v>
      </c>
      <c r="AM1468" s="134" t="b">
        <f>IF(AND(Table3[[#This Row],[Column68]]=TRUE,COUNTBLANK(Table3[[#This Row],[Date 1]:[Date 8]])=8),TRUE,FALSE)</f>
        <v>0</v>
      </c>
      <c r="AN1468" s="134" t="b">
        <f>COUNTIF(Table3[[#This Row],[512]:[51]],"yes")&gt;0</f>
        <v>0</v>
      </c>
      <c r="AO1468" s="45" t="str">
        <f>IF(Table3[[#This Row],[512]]="yes",Table3[[#This Row],[Column1]],"")</f>
        <v/>
      </c>
      <c r="AP1468" s="45" t="str">
        <f>IF(Table3[[#This Row],[250]]="yes",Table3[[#This Row],[Column1.5]],"")</f>
        <v/>
      </c>
      <c r="AQ1468" s="45" t="str">
        <f>IF(Table3[[#This Row],[288]]="yes",Table3[[#This Row],[Column2]],"")</f>
        <v/>
      </c>
      <c r="AR1468" s="45" t="str">
        <f>IF(Table3[[#This Row],[144]]="yes",Table3[[#This Row],[Column3]],"")</f>
        <v/>
      </c>
      <c r="AS1468" s="45" t="str">
        <f>IF(Table3[[#This Row],[26]]="yes",Table3[[#This Row],[Column4]],"")</f>
        <v/>
      </c>
      <c r="AT1468" s="45" t="str">
        <f>IF(Table3[[#This Row],[51]]="yes",Table3[[#This Row],[Column5]],"")</f>
        <v/>
      </c>
      <c r="AU1468" s="29" t="str">
        <f>IF(COUNTBLANK(Table3[[#This Row],[Date 1]:[Date 8]])=7,IF(Table3[[#This Row],[Column9]]&lt;&gt;"",IF(SUM(L1468:S1468)&lt;&gt;0,Table3[[#This Row],[Column9]],""),""),(SUBSTITUTE(TRIM(SUBSTITUTE(AO1468&amp;","&amp;AP1468&amp;","&amp;AQ1468&amp;","&amp;AR1468&amp;","&amp;AS1468&amp;","&amp;AT1468&amp;",",","," "))," ",", ")))</f>
        <v/>
      </c>
      <c r="AV1468" s="35" t="str">
        <f>IF(COUNTBLANK(L1468:AC1468)&lt;&gt;13,IF(Table3[[#This Row],[Comments]]="Please order in multiples of 20. Minimum order of 100.",IF(COUNTBLANK(Table3[[#This Row],[Date 1]:[Order]])=12,"",1),1),IF(OR(F1468="yes",G1468="yes",H1468="yes",I1468="yes",J1468="yes",K1468="yes"="yes"),1,""))</f>
        <v/>
      </c>
    </row>
    <row r="1469" spans="2:48" ht="36" thickBot="1" x14ac:dyDescent="0.4">
      <c r="B1469" s="164">
        <v>5355</v>
      </c>
      <c r="C1469" s="16" t="s">
        <v>3370</v>
      </c>
      <c r="D1469" s="32" t="s">
        <v>3526</v>
      </c>
      <c r="E1469" s="118"/>
      <c r="F1469" s="119" t="s">
        <v>21</v>
      </c>
      <c r="G1469" s="30" t="s">
        <v>21</v>
      </c>
      <c r="H1469" s="30" t="s">
        <v>21</v>
      </c>
      <c r="I1469" s="30" t="s">
        <v>21</v>
      </c>
      <c r="J1469" s="30" t="s">
        <v>21</v>
      </c>
      <c r="K1469" s="30" t="s">
        <v>128</v>
      </c>
      <c r="L1469" s="22"/>
      <c r="M1469" s="20"/>
      <c r="N1469" s="20"/>
      <c r="O1469" s="20"/>
      <c r="P1469" s="20"/>
      <c r="Q1469" s="20"/>
      <c r="R1469" s="20"/>
      <c r="S1469" s="120"/>
      <c r="T1469" s="181" t="str">
        <f>Table3[[#This Row],[Column12]]</f>
        <v>Auto:</v>
      </c>
      <c r="U1469" s="25"/>
      <c r="V1469" s="51" t="str">
        <f>IF(Table3[[#This Row],[TagOrderMethod]]="Ratio:","plants per 1 tag",IF(Table3[[#This Row],[TagOrderMethod]]="tags included","",IF(Table3[[#This Row],[TagOrderMethod]]="Qty:","tags",IF(Table3[[#This Row],[TagOrderMethod]]="Auto:",IF(U1469&lt;&gt;"","tags","")))))</f>
        <v/>
      </c>
      <c r="W1469" s="17">
        <v>50</v>
      </c>
      <c r="X1469" s="17" t="str">
        <f>IF(ISNUMBER(SEARCH("tag",Table3[[#This Row],[Notes]])), "Yes", "No")</f>
        <v>No</v>
      </c>
      <c r="Y1469" s="17" t="str">
        <f>IF(Table3[[#This Row],[Column11]]="yes","tags included","Auto:")</f>
        <v>Auto:</v>
      </c>
      <c r="Z14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Row],[TagOrderMethod]]="Auto:",IF(U1469&gt;0,U1469,IF(COUNTBLANK(L1469:S1469)=8,"",(IF(Table3[[#This Row],[Column11]]&lt;&gt;"no",Table3[[#This Row],[Size]]*(SUM(Table3[[#This Row],[Date 1]:[Date 8]])),"")))),""))),(Table3[[#This Row],[Bundle]])),"")</f>
        <v/>
      </c>
      <c r="AB1469" s="94" t="str">
        <f t="shared" si="23"/>
        <v/>
      </c>
      <c r="AC1469" s="75"/>
      <c r="AD1469" s="42"/>
      <c r="AE1469" s="43"/>
      <c r="AF1469" s="44"/>
      <c r="AG1469" s="134" t="s">
        <v>21</v>
      </c>
      <c r="AH1469" s="134" t="s">
        <v>21</v>
      </c>
      <c r="AI1469" s="134" t="s">
        <v>21</v>
      </c>
      <c r="AJ1469" s="134" t="s">
        <v>21</v>
      </c>
      <c r="AK1469" s="134" t="s">
        <v>21</v>
      </c>
      <c r="AL1469" s="134" t="s">
        <v>3215</v>
      </c>
      <c r="AM1469" s="134" t="b">
        <f>IF(AND(Table3[[#This Row],[Column68]]=TRUE,COUNTBLANK(Table3[[#This Row],[Date 1]:[Date 8]])=8),TRUE,FALSE)</f>
        <v>0</v>
      </c>
      <c r="AN1469" s="134" t="b">
        <f>COUNTIF(Table3[[#This Row],[512]:[51]],"yes")&gt;0</f>
        <v>0</v>
      </c>
      <c r="AO1469" s="45" t="str">
        <f>IF(Table3[[#This Row],[512]]="yes",Table3[[#This Row],[Column1]],"")</f>
        <v/>
      </c>
      <c r="AP1469" s="45" t="str">
        <f>IF(Table3[[#This Row],[250]]="yes",Table3[[#This Row],[Column1.5]],"")</f>
        <v/>
      </c>
      <c r="AQ1469" s="45" t="str">
        <f>IF(Table3[[#This Row],[288]]="yes",Table3[[#This Row],[Column2]],"")</f>
        <v/>
      </c>
      <c r="AR1469" s="45" t="str">
        <f>IF(Table3[[#This Row],[144]]="yes",Table3[[#This Row],[Column3]],"")</f>
        <v/>
      </c>
      <c r="AS1469" s="45" t="str">
        <f>IF(Table3[[#This Row],[26]]="yes",Table3[[#This Row],[Column4]],"")</f>
        <v/>
      </c>
      <c r="AT1469" s="45" t="str">
        <f>IF(Table3[[#This Row],[51]]="yes",Table3[[#This Row],[Column5]],"")</f>
        <v/>
      </c>
      <c r="AU1469" s="29" t="str">
        <f>IF(COUNTBLANK(Table3[[#This Row],[Date 1]:[Date 8]])=7,IF(Table3[[#This Row],[Column9]]&lt;&gt;"",IF(SUM(L1469:S1469)&lt;&gt;0,Table3[[#This Row],[Column9]],""),""),(SUBSTITUTE(TRIM(SUBSTITUTE(AO1469&amp;","&amp;AP1469&amp;","&amp;AQ1469&amp;","&amp;AR1469&amp;","&amp;AS1469&amp;","&amp;AT1469&amp;",",","," "))," ",", ")))</f>
        <v/>
      </c>
      <c r="AV1469" s="35" t="str">
        <f>IF(COUNTBLANK(L1469:AC1469)&lt;&gt;13,IF(Table3[[#This Row],[Comments]]="Please order in multiples of 20. Minimum order of 100.",IF(COUNTBLANK(Table3[[#This Row],[Date 1]:[Order]])=12,"",1),1),IF(OR(F1469="yes",G1469="yes",H1469="yes",I1469="yes",J1469="yes",K1469="yes"="yes"),1,""))</f>
        <v/>
      </c>
    </row>
    <row r="1470" spans="2:48" ht="36" thickBot="1" x14ac:dyDescent="0.4">
      <c r="B1470" s="164">
        <v>5360</v>
      </c>
      <c r="C1470" s="16" t="s">
        <v>3370</v>
      </c>
      <c r="D1470" s="32" t="s">
        <v>831</v>
      </c>
      <c r="E1470" s="118"/>
      <c r="F1470" s="119" t="s">
        <v>21</v>
      </c>
      <c r="G1470" s="30" t="s">
        <v>21</v>
      </c>
      <c r="H1470" s="30" t="s">
        <v>21</v>
      </c>
      <c r="I1470" s="30" t="s">
        <v>21</v>
      </c>
      <c r="J1470" s="30" t="s">
        <v>21</v>
      </c>
      <c r="K1470" s="30" t="s">
        <v>128</v>
      </c>
      <c r="L1470" s="22"/>
      <c r="M1470" s="20"/>
      <c r="N1470" s="20"/>
      <c r="O1470" s="20"/>
      <c r="P1470" s="20"/>
      <c r="Q1470" s="20"/>
      <c r="R1470" s="20"/>
      <c r="S1470" s="120"/>
      <c r="T1470" s="181" t="str">
        <f>Table3[[#This Row],[Column12]]</f>
        <v>Auto:</v>
      </c>
      <c r="U1470" s="25"/>
      <c r="V1470" s="51" t="str">
        <f>IF(Table3[[#This Row],[TagOrderMethod]]="Ratio:","plants per 1 tag",IF(Table3[[#This Row],[TagOrderMethod]]="tags included","",IF(Table3[[#This Row],[TagOrderMethod]]="Qty:","tags",IF(Table3[[#This Row],[TagOrderMethod]]="Auto:",IF(U1470&lt;&gt;"","tags","")))))</f>
        <v/>
      </c>
      <c r="W1470" s="17">
        <v>50</v>
      </c>
      <c r="X1470" s="17" t="str">
        <f>IF(ISNUMBER(SEARCH("tag",Table3[[#This Row],[Notes]])), "Yes", "No")</f>
        <v>No</v>
      </c>
      <c r="Y1470" s="17" t="str">
        <f>IF(Table3[[#This Row],[Column11]]="yes","tags included","Auto:")</f>
        <v>Auto:</v>
      </c>
      <c r="Z14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Row],[TagOrderMethod]]="Auto:",IF(U1470&gt;0,U1470,IF(COUNTBLANK(L1470:S1470)=8,"",(IF(Table3[[#This Row],[Column11]]&lt;&gt;"no",Table3[[#This Row],[Size]]*(SUM(Table3[[#This Row],[Date 1]:[Date 8]])),"")))),""))),(Table3[[#This Row],[Bundle]])),"")</f>
        <v/>
      </c>
      <c r="AB1470" s="94" t="str">
        <f t="shared" si="23"/>
        <v/>
      </c>
      <c r="AC1470" s="75"/>
      <c r="AD1470" s="42"/>
      <c r="AE1470" s="43"/>
      <c r="AF1470" s="44"/>
      <c r="AG1470" s="134" t="s">
        <v>21</v>
      </c>
      <c r="AH1470" s="134" t="s">
        <v>21</v>
      </c>
      <c r="AI1470" s="134" t="s">
        <v>21</v>
      </c>
      <c r="AJ1470" s="134" t="s">
        <v>21</v>
      </c>
      <c r="AK1470" s="134" t="s">
        <v>21</v>
      </c>
      <c r="AL1470" s="134" t="s">
        <v>3216</v>
      </c>
      <c r="AM1470" s="134" t="b">
        <f>IF(AND(Table3[[#This Row],[Column68]]=TRUE,COUNTBLANK(Table3[[#This Row],[Date 1]:[Date 8]])=8),TRUE,FALSE)</f>
        <v>0</v>
      </c>
      <c r="AN1470" s="134" t="b">
        <f>COUNTIF(Table3[[#This Row],[512]:[51]],"yes")&gt;0</f>
        <v>0</v>
      </c>
      <c r="AO1470" s="45" t="str">
        <f>IF(Table3[[#This Row],[512]]="yes",Table3[[#This Row],[Column1]],"")</f>
        <v/>
      </c>
      <c r="AP1470" s="45" t="str">
        <f>IF(Table3[[#This Row],[250]]="yes",Table3[[#This Row],[Column1.5]],"")</f>
        <v/>
      </c>
      <c r="AQ1470" s="45" t="str">
        <f>IF(Table3[[#This Row],[288]]="yes",Table3[[#This Row],[Column2]],"")</f>
        <v/>
      </c>
      <c r="AR1470" s="45" t="str">
        <f>IF(Table3[[#This Row],[144]]="yes",Table3[[#This Row],[Column3]],"")</f>
        <v/>
      </c>
      <c r="AS1470" s="45" t="str">
        <f>IF(Table3[[#This Row],[26]]="yes",Table3[[#This Row],[Column4]],"")</f>
        <v/>
      </c>
      <c r="AT1470" s="45" t="str">
        <f>IF(Table3[[#This Row],[51]]="yes",Table3[[#This Row],[Column5]],"")</f>
        <v/>
      </c>
      <c r="AU1470" s="29" t="str">
        <f>IF(COUNTBLANK(Table3[[#This Row],[Date 1]:[Date 8]])=7,IF(Table3[[#This Row],[Column9]]&lt;&gt;"",IF(SUM(L1470:S1470)&lt;&gt;0,Table3[[#This Row],[Column9]],""),""),(SUBSTITUTE(TRIM(SUBSTITUTE(AO1470&amp;","&amp;AP1470&amp;","&amp;AQ1470&amp;","&amp;AR1470&amp;","&amp;AS1470&amp;","&amp;AT1470&amp;",",","," "))," ",", ")))</f>
        <v/>
      </c>
      <c r="AV1470" s="35" t="str">
        <f>IF(COUNTBLANK(L1470:AC1470)&lt;&gt;13,IF(Table3[[#This Row],[Comments]]="Please order in multiples of 20. Minimum order of 100.",IF(COUNTBLANK(Table3[[#This Row],[Date 1]:[Order]])=12,"",1),1),IF(OR(F1470="yes",G1470="yes",H1470="yes",I1470="yes",J1470="yes",K1470="yes"="yes"),1,""))</f>
        <v/>
      </c>
    </row>
    <row r="1471" spans="2:48" ht="36" thickBot="1" x14ac:dyDescent="0.4">
      <c r="B1471" s="164">
        <v>5365</v>
      </c>
      <c r="C1471" s="16" t="s">
        <v>3370</v>
      </c>
      <c r="D1471" s="32" t="s">
        <v>832</v>
      </c>
      <c r="E1471" s="118"/>
      <c r="F1471" s="119" t="s">
        <v>21</v>
      </c>
      <c r="G1471" s="30" t="s">
        <v>21</v>
      </c>
      <c r="H1471" s="30" t="s">
        <v>21</v>
      </c>
      <c r="I1471" s="30" t="s">
        <v>21</v>
      </c>
      <c r="J1471" s="30" t="s">
        <v>21</v>
      </c>
      <c r="K1471" s="30" t="s">
        <v>128</v>
      </c>
      <c r="L1471" s="22"/>
      <c r="M1471" s="20"/>
      <c r="N1471" s="20"/>
      <c r="O1471" s="20"/>
      <c r="P1471" s="20"/>
      <c r="Q1471" s="20"/>
      <c r="R1471" s="20"/>
      <c r="S1471" s="120"/>
      <c r="T1471" s="181" t="str">
        <f>Table3[[#This Row],[Column12]]</f>
        <v>Auto:</v>
      </c>
      <c r="U1471" s="25"/>
      <c r="V1471" s="51" t="str">
        <f>IF(Table3[[#This Row],[TagOrderMethod]]="Ratio:","plants per 1 tag",IF(Table3[[#This Row],[TagOrderMethod]]="tags included","",IF(Table3[[#This Row],[TagOrderMethod]]="Qty:","tags",IF(Table3[[#This Row],[TagOrderMethod]]="Auto:",IF(U1471&lt;&gt;"","tags","")))))</f>
        <v/>
      </c>
      <c r="W1471" s="17">
        <v>50</v>
      </c>
      <c r="X1471" s="17" t="str">
        <f>IF(ISNUMBER(SEARCH("tag",Table3[[#This Row],[Notes]])), "Yes", "No")</f>
        <v>No</v>
      </c>
      <c r="Y1471" s="17" t="str">
        <f>IF(Table3[[#This Row],[Column11]]="yes","tags included","Auto:")</f>
        <v>Auto:</v>
      </c>
      <c r="Z14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Row],[TagOrderMethod]]="Auto:",IF(U1471&gt;0,U1471,IF(COUNTBLANK(L1471:S1471)=8,"",(IF(Table3[[#This Row],[Column11]]&lt;&gt;"no",Table3[[#This Row],[Size]]*(SUM(Table3[[#This Row],[Date 1]:[Date 8]])),"")))),""))),(Table3[[#This Row],[Bundle]])),"")</f>
        <v/>
      </c>
      <c r="AB1471" s="94" t="str">
        <f t="shared" si="23"/>
        <v/>
      </c>
      <c r="AC1471" s="75"/>
      <c r="AD1471" s="42"/>
      <c r="AE1471" s="43"/>
      <c r="AF1471" s="44"/>
      <c r="AG1471" s="134" t="s">
        <v>21</v>
      </c>
      <c r="AH1471" s="134" t="s">
        <v>21</v>
      </c>
      <c r="AI1471" s="134" t="s">
        <v>21</v>
      </c>
      <c r="AJ1471" s="134" t="s">
        <v>21</v>
      </c>
      <c r="AK1471" s="134" t="s">
        <v>21</v>
      </c>
      <c r="AL1471" s="134" t="s">
        <v>2179</v>
      </c>
      <c r="AM1471" s="134" t="b">
        <f>IF(AND(Table3[[#This Row],[Column68]]=TRUE,COUNTBLANK(Table3[[#This Row],[Date 1]:[Date 8]])=8),TRUE,FALSE)</f>
        <v>0</v>
      </c>
      <c r="AN1471" s="134" t="b">
        <f>COUNTIF(Table3[[#This Row],[512]:[51]],"yes")&gt;0</f>
        <v>0</v>
      </c>
      <c r="AO1471" s="45" t="str">
        <f>IF(Table3[[#This Row],[512]]="yes",Table3[[#This Row],[Column1]],"")</f>
        <v/>
      </c>
      <c r="AP1471" s="45" t="str">
        <f>IF(Table3[[#This Row],[250]]="yes",Table3[[#This Row],[Column1.5]],"")</f>
        <v/>
      </c>
      <c r="AQ1471" s="45" t="str">
        <f>IF(Table3[[#This Row],[288]]="yes",Table3[[#This Row],[Column2]],"")</f>
        <v/>
      </c>
      <c r="AR1471" s="45" t="str">
        <f>IF(Table3[[#This Row],[144]]="yes",Table3[[#This Row],[Column3]],"")</f>
        <v/>
      </c>
      <c r="AS1471" s="45" t="str">
        <f>IF(Table3[[#This Row],[26]]="yes",Table3[[#This Row],[Column4]],"")</f>
        <v/>
      </c>
      <c r="AT1471" s="45" t="str">
        <f>IF(Table3[[#This Row],[51]]="yes",Table3[[#This Row],[Column5]],"")</f>
        <v/>
      </c>
      <c r="AU1471" s="29" t="str">
        <f>IF(COUNTBLANK(Table3[[#This Row],[Date 1]:[Date 8]])=7,IF(Table3[[#This Row],[Column9]]&lt;&gt;"",IF(SUM(L1471:S1471)&lt;&gt;0,Table3[[#This Row],[Column9]],""),""),(SUBSTITUTE(TRIM(SUBSTITUTE(AO1471&amp;","&amp;AP1471&amp;","&amp;AQ1471&amp;","&amp;AR1471&amp;","&amp;AS1471&amp;","&amp;AT1471&amp;",",","," "))," ",", ")))</f>
        <v/>
      </c>
      <c r="AV1471" s="35" t="str">
        <f>IF(COUNTBLANK(L1471:AC1471)&lt;&gt;13,IF(Table3[[#This Row],[Comments]]="Please order in multiples of 20. Minimum order of 100.",IF(COUNTBLANK(Table3[[#This Row],[Date 1]:[Order]])=12,"",1),1),IF(OR(F1471="yes",G1471="yes",H1471="yes",I1471="yes",J1471="yes",K1471="yes"="yes"),1,""))</f>
        <v/>
      </c>
    </row>
    <row r="1472" spans="2:48" ht="36" thickBot="1" x14ac:dyDescent="0.4">
      <c r="B1472" s="164">
        <v>5370</v>
      </c>
      <c r="C1472" s="16" t="s">
        <v>3370</v>
      </c>
      <c r="D1472" s="32" t="s">
        <v>1707</v>
      </c>
      <c r="E1472" s="118"/>
      <c r="F1472" s="119" t="s">
        <v>21</v>
      </c>
      <c r="G1472" s="30" t="s">
        <v>21</v>
      </c>
      <c r="H1472" s="30" t="s">
        <v>21</v>
      </c>
      <c r="I1472" s="30" t="s">
        <v>21</v>
      </c>
      <c r="J1472" s="30" t="s">
        <v>21</v>
      </c>
      <c r="K1472" s="30" t="s">
        <v>128</v>
      </c>
      <c r="L1472" s="22"/>
      <c r="M1472" s="20"/>
      <c r="N1472" s="20"/>
      <c r="O1472" s="20"/>
      <c r="P1472" s="20"/>
      <c r="Q1472" s="20"/>
      <c r="R1472" s="20"/>
      <c r="S1472" s="120"/>
      <c r="T1472" s="181" t="str">
        <f>Table3[[#This Row],[Column12]]</f>
        <v>Auto:</v>
      </c>
      <c r="U1472" s="25"/>
      <c r="V1472" s="51" t="str">
        <f>IF(Table3[[#This Row],[TagOrderMethod]]="Ratio:","plants per 1 tag",IF(Table3[[#This Row],[TagOrderMethod]]="tags included","",IF(Table3[[#This Row],[TagOrderMethod]]="Qty:","tags",IF(Table3[[#This Row],[TagOrderMethod]]="Auto:",IF(U1472&lt;&gt;"","tags","")))))</f>
        <v/>
      </c>
      <c r="W1472" s="17">
        <v>50</v>
      </c>
      <c r="X1472" s="17" t="str">
        <f>IF(ISNUMBER(SEARCH("tag",Table3[[#This Row],[Notes]])), "Yes", "No")</f>
        <v>No</v>
      </c>
      <c r="Y1472" s="17" t="str">
        <f>IF(Table3[[#This Row],[Column11]]="yes","tags included","Auto:")</f>
        <v>Auto:</v>
      </c>
      <c r="Z14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Row],[TagOrderMethod]]="Auto:",IF(U1472&gt;0,U1472,IF(COUNTBLANK(L1472:S1472)=8,"",(IF(Table3[[#This Row],[Column11]]&lt;&gt;"no",Table3[[#This Row],[Size]]*(SUM(Table3[[#This Row],[Date 1]:[Date 8]])),"")))),""))),(Table3[[#This Row],[Bundle]])),"")</f>
        <v/>
      </c>
      <c r="AB1472" s="94" t="str">
        <f t="shared" si="23"/>
        <v/>
      </c>
      <c r="AC1472" s="75"/>
      <c r="AD1472" s="42"/>
      <c r="AE1472" s="43"/>
      <c r="AF1472" s="44"/>
      <c r="AG1472" s="134" t="s">
        <v>21</v>
      </c>
      <c r="AH1472" s="134" t="s">
        <v>21</v>
      </c>
      <c r="AI1472" s="134" t="s">
        <v>21</v>
      </c>
      <c r="AJ1472" s="134" t="s">
        <v>21</v>
      </c>
      <c r="AK1472" s="134" t="s">
        <v>21</v>
      </c>
      <c r="AL1472" s="134" t="s">
        <v>3217</v>
      </c>
      <c r="AM1472" s="134" t="b">
        <f>IF(AND(Table3[[#This Row],[Column68]]=TRUE,COUNTBLANK(Table3[[#This Row],[Date 1]:[Date 8]])=8),TRUE,FALSE)</f>
        <v>0</v>
      </c>
      <c r="AN1472" s="134" t="b">
        <f>COUNTIF(Table3[[#This Row],[512]:[51]],"yes")&gt;0</f>
        <v>0</v>
      </c>
      <c r="AO1472" s="45" t="str">
        <f>IF(Table3[[#This Row],[512]]="yes",Table3[[#This Row],[Column1]],"")</f>
        <v/>
      </c>
      <c r="AP1472" s="45" t="str">
        <f>IF(Table3[[#This Row],[250]]="yes",Table3[[#This Row],[Column1.5]],"")</f>
        <v/>
      </c>
      <c r="AQ1472" s="45" t="str">
        <f>IF(Table3[[#This Row],[288]]="yes",Table3[[#This Row],[Column2]],"")</f>
        <v/>
      </c>
      <c r="AR1472" s="45" t="str">
        <f>IF(Table3[[#This Row],[144]]="yes",Table3[[#This Row],[Column3]],"")</f>
        <v/>
      </c>
      <c r="AS1472" s="45" t="str">
        <f>IF(Table3[[#This Row],[26]]="yes",Table3[[#This Row],[Column4]],"")</f>
        <v/>
      </c>
      <c r="AT1472" s="45" t="str">
        <f>IF(Table3[[#This Row],[51]]="yes",Table3[[#This Row],[Column5]],"")</f>
        <v/>
      </c>
      <c r="AU1472" s="29" t="str">
        <f>IF(COUNTBLANK(Table3[[#This Row],[Date 1]:[Date 8]])=7,IF(Table3[[#This Row],[Column9]]&lt;&gt;"",IF(SUM(L1472:S1472)&lt;&gt;0,Table3[[#This Row],[Column9]],""),""),(SUBSTITUTE(TRIM(SUBSTITUTE(AO1472&amp;","&amp;AP1472&amp;","&amp;AQ1472&amp;","&amp;AR1472&amp;","&amp;AS1472&amp;","&amp;AT1472&amp;",",","," "))," ",", ")))</f>
        <v/>
      </c>
      <c r="AV1472" s="35" t="str">
        <f>IF(COUNTBLANK(L1472:AC1472)&lt;&gt;13,IF(Table3[[#This Row],[Comments]]="Please order in multiples of 20. Minimum order of 100.",IF(COUNTBLANK(Table3[[#This Row],[Date 1]:[Order]])=12,"",1),1),IF(OR(F1472="yes",G1472="yes",H1472="yes",I1472="yes",J1472="yes",K1472="yes"="yes"),1,""))</f>
        <v/>
      </c>
    </row>
    <row r="1473" spans="2:48" ht="36" thickBot="1" x14ac:dyDescent="0.4">
      <c r="B1473" s="164">
        <v>5375</v>
      </c>
      <c r="C1473" s="16" t="s">
        <v>3370</v>
      </c>
      <c r="D1473" s="32" t="s">
        <v>833</v>
      </c>
      <c r="E1473" s="118"/>
      <c r="F1473" s="119" t="s">
        <v>21</v>
      </c>
      <c r="G1473" s="30" t="s">
        <v>21</v>
      </c>
      <c r="H1473" s="30" t="s">
        <v>21</v>
      </c>
      <c r="I1473" s="30" t="s">
        <v>21</v>
      </c>
      <c r="J1473" s="30" t="s">
        <v>21</v>
      </c>
      <c r="K1473" s="30" t="s">
        <v>128</v>
      </c>
      <c r="L1473" s="22"/>
      <c r="M1473" s="20"/>
      <c r="N1473" s="20"/>
      <c r="O1473" s="20"/>
      <c r="P1473" s="20"/>
      <c r="Q1473" s="20"/>
      <c r="R1473" s="20"/>
      <c r="S1473" s="120"/>
      <c r="T1473" s="181" t="str">
        <f>Table3[[#This Row],[Column12]]</f>
        <v>Auto:</v>
      </c>
      <c r="U1473" s="25"/>
      <c r="V1473" s="51" t="str">
        <f>IF(Table3[[#This Row],[TagOrderMethod]]="Ratio:","plants per 1 tag",IF(Table3[[#This Row],[TagOrderMethod]]="tags included","",IF(Table3[[#This Row],[TagOrderMethod]]="Qty:","tags",IF(Table3[[#This Row],[TagOrderMethod]]="Auto:",IF(U1473&lt;&gt;"","tags","")))))</f>
        <v/>
      </c>
      <c r="W1473" s="17">
        <v>50</v>
      </c>
      <c r="X1473" s="17" t="str">
        <f>IF(ISNUMBER(SEARCH("tag",Table3[[#This Row],[Notes]])), "Yes", "No")</f>
        <v>No</v>
      </c>
      <c r="Y1473" s="17" t="str">
        <f>IF(Table3[[#This Row],[Column11]]="yes","tags included","Auto:")</f>
        <v>Auto:</v>
      </c>
      <c r="Z14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Row],[TagOrderMethod]]="Auto:",IF(U1473&gt;0,U1473,IF(COUNTBLANK(L1473:S1473)=8,"",(IF(Table3[[#This Row],[Column11]]&lt;&gt;"no",Table3[[#This Row],[Size]]*(SUM(Table3[[#This Row],[Date 1]:[Date 8]])),"")))),""))),(Table3[[#This Row],[Bundle]])),"")</f>
        <v/>
      </c>
      <c r="AB1473" s="94" t="str">
        <f t="shared" si="23"/>
        <v/>
      </c>
      <c r="AC1473" s="75"/>
      <c r="AD1473" s="42"/>
      <c r="AE1473" s="43"/>
      <c r="AF1473" s="44"/>
      <c r="AG1473" s="134" t="s">
        <v>21</v>
      </c>
      <c r="AH1473" s="134" t="s">
        <v>21</v>
      </c>
      <c r="AI1473" s="134" t="s">
        <v>21</v>
      </c>
      <c r="AJ1473" s="134" t="s">
        <v>21</v>
      </c>
      <c r="AK1473" s="134" t="s">
        <v>21</v>
      </c>
      <c r="AL1473" s="134" t="s">
        <v>2180</v>
      </c>
      <c r="AM1473" s="134" t="b">
        <f>IF(AND(Table3[[#This Row],[Column68]]=TRUE,COUNTBLANK(Table3[[#This Row],[Date 1]:[Date 8]])=8),TRUE,FALSE)</f>
        <v>0</v>
      </c>
      <c r="AN1473" s="134" t="b">
        <f>COUNTIF(Table3[[#This Row],[512]:[51]],"yes")&gt;0</f>
        <v>0</v>
      </c>
      <c r="AO1473" s="45" t="str">
        <f>IF(Table3[[#This Row],[512]]="yes",Table3[[#This Row],[Column1]],"")</f>
        <v/>
      </c>
      <c r="AP1473" s="45" t="str">
        <f>IF(Table3[[#This Row],[250]]="yes",Table3[[#This Row],[Column1.5]],"")</f>
        <v/>
      </c>
      <c r="AQ1473" s="45" t="str">
        <f>IF(Table3[[#This Row],[288]]="yes",Table3[[#This Row],[Column2]],"")</f>
        <v/>
      </c>
      <c r="AR1473" s="45" t="str">
        <f>IF(Table3[[#This Row],[144]]="yes",Table3[[#This Row],[Column3]],"")</f>
        <v/>
      </c>
      <c r="AS1473" s="45" t="str">
        <f>IF(Table3[[#This Row],[26]]="yes",Table3[[#This Row],[Column4]],"")</f>
        <v/>
      </c>
      <c r="AT1473" s="45" t="str">
        <f>IF(Table3[[#This Row],[51]]="yes",Table3[[#This Row],[Column5]],"")</f>
        <v/>
      </c>
      <c r="AU1473" s="29" t="str">
        <f>IF(COUNTBLANK(Table3[[#This Row],[Date 1]:[Date 8]])=7,IF(Table3[[#This Row],[Column9]]&lt;&gt;"",IF(SUM(L1473:S1473)&lt;&gt;0,Table3[[#This Row],[Column9]],""),""),(SUBSTITUTE(TRIM(SUBSTITUTE(AO1473&amp;","&amp;AP1473&amp;","&amp;AQ1473&amp;","&amp;AR1473&amp;","&amp;AS1473&amp;","&amp;AT1473&amp;",",","," "))," ",", ")))</f>
        <v/>
      </c>
      <c r="AV1473" s="35" t="str">
        <f>IF(COUNTBLANK(L1473:AC1473)&lt;&gt;13,IF(Table3[[#This Row],[Comments]]="Please order in multiples of 20. Minimum order of 100.",IF(COUNTBLANK(Table3[[#This Row],[Date 1]:[Order]])=12,"",1),1),IF(OR(F1473="yes",G1473="yes",H1473="yes",I1473="yes",J1473="yes",K1473="yes"="yes"),1,""))</f>
        <v/>
      </c>
    </row>
    <row r="1474" spans="2:48" ht="36" thickBot="1" x14ac:dyDescent="0.4">
      <c r="B1474" s="164">
        <v>5380</v>
      </c>
      <c r="C1474" s="16" t="s">
        <v>3370</v>
      </c>
      <c r="D1474" s="32" t="s">
        <v>834</v>
      </c>
      <c r="E1474" s="118"/>
      <c r="F1474" s="119" t="s">
        <v>21</v>
      </c>
      <c r="G1474" s="30" t="s">
        <v>21</v>
      </c>
      <c r="H1474" s="30" t="s">
        <v>21</v>
      </c>
      <c r="I1474" s="30" t="s">
        <v>21</v>
      </c>
      <c r="J1474" s="30" t="s">
        <v>21</v>
      </c>
      <c r="K1474" s="30" t="s">
        <v>128</v>
      </c>
      <c r="L1474" s="22"/>
      <c r="M1474" s="20"/>
      <c r="N1474" s="20"/>
      <c r="O1474" s="20"/>
      <c r="P1474" s="20"/>
      <c r="Q1474" s="20"/>
      <c r="R1474" s="20"/>
      <c r="S1474" s="120"/>
      <c r="T1474" s="181" t="str">
        <f>Table3[[#This Row],[Column12]]</f>
        <v>Auto:</v>
      </c>
      <c r="U1474" s="25"/>
      <c r="V1474" s="51" t="str">
        <f>IF(Table3[[#This Row],[TagOrderMethod]]="Ratio:","plants per 1 tag",IF(Table3[[#This Row],[TagOrderMethod]]="tags included","",IF(Table3[[#This Row],[TagOrderMethod]]="Qty:","tags",IF(Table3[[#This Row],[TagOrderMethod]]="Auto:",IF(U1474&lt;&gt;"","tags","")))))</f>
        <v/>
      </c>
      <c r="W1474" s="17">
        <v>50</v>
      </c>
      <c r="X1474" s="17" t="str">
        <f>IF(ISNUMBER(SEARCH("tag",Table3[[#This Row],[Notes]])), "Yes", "No")</f>
        <v>No</v>
      </c>
      <c r="Y1474" s="17" t="str">
        <f>IF(Table3[[#This Row],[Column11]]="yes","tags included","Auto:")</f>
        <v>Auto:</v>
      </c>
      <c r="Z14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Row],[TagOrderMethod]]="Auto:",IF(U1474&gt;0,U1474,IF(COUNTBLANK(L1474:S1474)=8,"",(IF(Table3[[#This Row],[Column11]]&lt;&gt;"no",Table3[[#This Row],[Size]]*(SUM(Table3[[#This Row],[Date 1]:[Date 8]])),"")))),""))),(Table3[[#This Row],[Bundle]])),"")</f>
        <v/>
      </c>
      <c r="AB1474" s="94" t="str">
        <f t="shared" si="23"/>
        <v/>
      </c>
      <c r="AC1474" s="75"/>
      <c r="AD1474" s="42"/>
      <c r="AE1474" s="43"/>
      <c r="AF1474" s="44"/>
      <c r="AG1474" s="134" t="s">
        <v>21</v>
      </c>
      <c r="AH1474" s="134" t="s">
        <v>21</v>
      </c>
      <c r="AI1474" s="134" t="s">
        <v>21</v>
      </c>
      <c r="AJ1474" s="134" t="s">
        <v>21</v>
      </c>
      <c r="AK1474" s="134" t="s">
        <v>21</v>
      </c>
      <c r="AL1474" s="134" t="s">
        <v>5509</v>
      </c>
      <c r="AM1474" s="134" t="b">
        <f>IF(AND(Table3[[#This Row],[Column68]]=TRUE,COUNTBLANK(Table3[[#This Row],[Date 1]:[Date 8]])=8),TRUE,FALSE)</f>
        <v>0</v>
      </c>
      <c r="AN1474" s="134" t="b">
        <f>COUNTIF(Table3[[#This Row],[512]:[51]],"yes")&gt;0</f>
        <v>0</v>
      </c>
      <c r="AO1474" s="45" t="str">
        <f>IF(Table3[[#This Row],[512]]="yes",Table3[[#This Row],[Column1]],"")</f>
        <v/>
      </c>
      <c r="AP1474" s="45" t="str">
        <f>IF(Table3[[#This Row],[250]]="yes",Table3[[#This Row],[Column1.5]],"")</f>
        <v/>
      </c>
      <c r="AQ1474" s="45" t="str">
        <f>IF(Table3[[#This Row],[288]]="yes",Table3[[#This Row],[Column2]],"")</f>
        <v/>
      </c>
      <c r="AR1474" s="45" t="str">
        <f>IF(Table3[[#This Row],[144]]="yes",Table3[[#This Row],[Column3]],"")</f>
        <v/>
      </c>
      <c r="AS1474" s="45" t="str">
        <f>IF(Table3[[#This Row],[26]]="yes",Table3[[#This Row],[Column4]],"")</f>
        <v/>
      </c>
      <c r="AT1474" s="45" t="str">
        <f>IF(Table3[[#This Row],[51]]="yes",Table3[[#This Row],[Column5]],"")</f>
        <v/>
      </c>
      <c r="AU1474" s="29" t="str">
        <f>IF(COUNTBLANK(Table3[[#This Row],[Date 1]:[Date 8]])=7,IF(Table3[[#This Row],[Column9]]&lt;&gt;"",IF(SUM(L1474:S1474)&lt;&gt;0,Table3[[#This Row],[Column9]],""),""),(SUBSTITUTE(TRIM(SUBSTITUTE(AO1474&amp;","&amp;AP1474&amp;","&amp;AQ1474&amp;","&amp;AR1474&amp;","&amp;AS1474&amp;","&amp;AT1474&amp;",",","," "))," ",", ")))</f>
        <v/>
      </c>
      <c r="AV1474" s="35" t="str">
        <f>IF(COUNTBLANK(L1474:AC1474)&lt;&gt;13,IF(Table3[[#This Row],[Comments]]="Please order in multiples of 20. Minimum order of 100.",IF(COUNTBLANK(Table3[[#This Row],[Date 1]:[Order]])=12,"",1),1),IF(OR(F1474="yes",G1474="yes",H1474="yes",I1474="yes",J1474="yes",K1474="yes"="yes"),1,""))</f>
        <v/>
      </c>
    </row>
    <row r="1475" spans="2:48" ht="36" thickBot="1" x14ac:dyDescent="0.4">
      <c r="B1475" s="164">
        <v>5385</v>
      </c>
      <c r="C1475" s="16" t="s">
        <v>3370</v>
      </c>
      <c r="D1475" s="32" t="s">
        <v>835</v>
      </c>
      <c r="E1475" s="118"/>
      <c r="F1475" s="119" t="s">
        <v>21</v>
      </c>
      <c r="G1475" s="30" t="s">
        <v>21</v>
      </c>
      <c r="H1475" s="30" t="s">
        <v>21</v>
      </c>
      <c r="I1475" s="30" t="s">
        <v>21</v>
      </c>
      <c r="J1475" s="30" t="s">
        <v>21</v>
      </c>
      <c r="K1475" s="30" t="s">
        <v>128</v>
      </c>
      <c r="L1475" s="22"/>
      <c r="M1475" s="20"/>
      <c r="N1475" s="20"/>
      <c r="O1475" s="20"/>
      <c r="P1475" s="20"/>
      <c r="Q1475" s="20"/>
      <c r="R1475" s="20"/>
      <c r="S1475" s="120"/>
      <c r="T1475" s="181" t="str">
        <f>Table3[[#This Row],[Column12]]</f>
        <v>Auto:</v>
      </c>
      <c r="U1475" s="25"/>
      <c r="V1475" s="51" t="str">
        <f>IF(Table3[[#This Row],[TagOrderMethod]]="Ratio:","plants per 1 tag",IF(Table3[[#This Row],[TagOrderMethod]]="tags included","",IF(Table3[[#This Row],[TagOrderMethod]]="Qty:","tags",IF(Table3[[#This Row],[TagOrderMethod]]="Auto:",IF(U1475&lt;&gt;"","tags","")))))</f>
        <v/>
      </c>
      <c r="W1475" s="17">
        <v>50</v>
      </c>
      <c r="X1475" s="17" t="str">
        <f>IF(ISNUMBER(SEARCH("tag",Table3[[#This Row],[Notes]])), "Yes", "No")</f>
        <v>No</v>
      </c>
      <c r="Y1475" s="17" t="str">
        <f>IF(Table3[[#This Row],[Column11]]="yes","tags included","Auto:")</f>
        <v>Auto:</v>
      </c>
      <c r="Z14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Row],[TagOrderMethod]]="Auto:",IF(U1475&gt;0,U1475,IF(COUNTBLANK(L1475:S1475)=8,"",(IF(Table3[[#This Row],[Column11]]&lt;&gt;"no",Table3[[#This Row],[Size]]*(SUM(Table3[[#This Row],[Date 1]:[Date 8]])),"")))),""))),(Table3[[#This Row],[Bundle]])),"")</f>
        <v/>
      </c>
      <c r="AB1475" s="94" t="str">
        <f t="shared" ref="AB1475:AB1538" si="24">IF(SUM(L1475:S1475)&gt;0,SUM(L1475:S1475) &amp;" units","")</f>
        <v/>
      </c>
      <c r="AC1475" s="75"/>
      <c r="AD1475" s="42"/>
      <c r="AE1475" s="43"/>
      <c r="AF1475" s="44"/>
      <c r="AG1475" s="134" t="s">
        <v>21</v>
      </c>
      <c r="AH1475" s="134" t="s">
        <v>21</v>
      </c>
      <c r="AI1475" s="134" t="s">
        <v>21</v>
      </c>
      <c r="AJ1475" s="134" t="s">
        <v>21</v>
      </c>
      <c r="AK1475" s="134" t="s">
        <v>21</v>
      </c>
      <c r="AL1475" s="134" t="s">
        <v>5510</v>
      </c>
      <c r="AM1475" s="134" t="b">
        <f>IF(AND(Table3[[#This Row],[Column68]]=TRUE,COUNTBLANK(Table3[[#This Row],[Date 1]:[Date 8]])=8),TRUE,FALSE)</f>
        <v>0</v>
      </c>
      <c r="AN1475" s="134" t="b">
        <f>COUNTIF(Table3[[#This Row],[512]:[51]],"yes")&gt;0</f>
        <v>0</v>
      </c>
      <c r="AO1475" s="45" t="str">
        <f>IF(Table3[[#This Row],[512]]="yes",Table3[[#This Row],[Column1]],"")</f>
        <v/>
      </c>
      <c r="AP1475" s="45" t="str">
        <f>IF(Table3[[#This Row],[250]]="yes",Table3[[#This Row],[Column1.5]],"")</f>
        <v/>
      </c>
      <c r="AQ1475" s="45" t="str">
        <f>IF(Table3[[#This Row],[288]]="yes",Table3[[#This Row],[Column2]],"")</f>
        <v/>
      </c>
      <c r="AR1475" s="45" t="str">
        <f>IF(Table3[[#This Row],[144]]="yes",Table3[[#This Row],[Column3]],"")</f>
        <v/>
      </c>
      <c r="AS1475" s="45" t="str">
        <f>IF(Table3[[#This Row],[26]]="yes",Table3[[#This Row],[Column4]],"")</f>
        <v/>
      </c>
      <c r="AT1475" s="45" t="str">
        <f>IF(Table3[[#This Row],[51]]="yes",Table3[[#This Row],[Column5]],"")</f>
        <v/>
      </c>
      <c r="AU1475" s="29" t="str">
        <f>IF(COUNTBLANK(Table3[[#This Row],[Date 1]:[Date 8]])=7,IF(Table3[[#This Row],[Column9]]&lt;&gt;"",IF(SUM(L1475:S1475)&lt;&gt;0,Table3[[#This Row],[Column9]],""),""),(SUBSTITUTE(TRIM(SUBSTITUTE(AO1475&amp;","&amp;AP1475&amp;","&amp;AQ1475&amp;","&amp;AR1475&amp;","&amp;AS1475&amp;","&amp;AT1475&amp;",",","," "))," ",", ")))</f>
        <v/>
      </c>
      <c r="AV1475" s="35" t="str">
        <f>IF(COUNTBLANK(L1475:AC1475)&lt;&gt;13,IF(Table3[[#This Row],[Comments]]="Please order in multiples of 20. Minimum order of 100.",IF(COUNTBLANK(Table3[[#This Row],[Date 1]:[Order]])=12,"",1),1),IF(OR(F1475="yes",G1475="yes",H1475="yes",I1475="yes",J1475="yes",K1475="yes"="yes"),1,""))</f>
        <v/>
      </c>
    </row>
    <row r="1476" spans="2:48" ht="36" thickBot="1" x14ac:dyDescent="0.4">
      <c r="B1476" s="164">
        <v>5400</v>
      </c>
      <c r="C1476" s="16" t="s">
        <v>3370</v>
      </c>
      <c r="D1476" s="32" t="s">
        <v>2454</v>
      </c>
      <c r="E1476" s="118"/>
      <c r="F1476" s="119" t="s">
        <v>21</v>
      </c>
      <c r="G1476" s="30" t="s">
        <v>21</v>
      </c>
      <c r="H1476" s="30" t="s">
        <v>21</v>
      </c>
      <c r="I1476" s="30" t="s">
        <v>21</v>
      </c>
      <c r="J1476" s="30" t="s">
        <v>128</v>
      </c>
      <c r="K1476" s="30" t="s">
        <v>21</v>
      </c>
      <c r="L1476" s="22"/>
      <c r="M1476" s="20"/>
      <c r="N1476" s="20"/>
      <c r="O1476" s="20"/>
      <c r="P1476" s="20"/>
      <c r="Q1476" s="20"/>
      <c r="R1476" s="20"/>
      <c r="S1476" s="120"/>
      <c r="T1476" s="181" t="str">
        <f>Table3[[#This Row],[Column12]]</f>
        <v>Auto:</v>
      </c>
      <c r="U1476" s="25"/>
      <c r="V1476" s="51" t="str">
        <f>IF(Table3[[#This Row],[TagOrderMethod]]="Ratio:","plants per 1 tag",IF(Table3[[#This Row],[TagOrderMethod]]="tags included","",IF(Table3[[#This Row],[TagOrderMethod]]="Qty:","tags",IF(Table3[[#This Row],[TagOrderMethod]]="Auto:",IF(U1476&lt;&gt;"","tags","")))))</f>
        <v/>
      </c>
      <c r="W1476" s="17">
        <v>50</v>
      </c>
      <c r="X1476" s="17" t="str">
        <f>IF(ISNUMBER(SEARCH("tag",Table3[[#This Row],[Notes]])), "Yes", "No")</f>
        <v>No</v>
      </c>
      <c r="Y1476" s="17" t="str">
        <f>IF(Table3[[#This Row],[Column11]]="yes","tags included","Auto:")</f>
        <v>Auto:</v>
      </c>
      <c r="Z14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Row],[TagOrderMethod]]="Auto:",IF(U1476&gt;0,U1476,IF(COUNTBLANK(L1476:S1476)=8,"",(IF(Table3[[#This Row],[Column11]]&lt;&gt;"no",Table3[[#This Row],[Size]]*(SUM(Table3[[#This Row],[Date 1]:[Date 8]])),"")))),""))),(Table3[[#This Row],[Bundle]])),"")</f>
        <v/>
      </c>
      <c r="AB1476" s="94" t="str">
        <f t="shared" si="24"/>
        <v/>
      </c>
      <c r="AC1476" s="75"/>
      <c r="AD1476" s="42"/>
      <c r="AE1476" s="43"/>
      <c r="AF1476" s="44"/>
      <c r="AG1476" s="134" t="s">
        <v>21</v>
      </c>
      <c r="AH1476" s="134" t="s">
        <v>21</v>
      </c>
      <c r="AI1476" s="134" t="s">
        <v>21</v>
      </c>
      <c r="AJ1476" s="134" t="s">
        <v>21</v>
      </c>
      <c r="AK1476" s="134" t="s">
        <v>5350</v>
      </c>
      <c r="AL1476" s="134" t="s">
        <v>21</v>
      </c>
      <c r="AM1476" s="134" t="b">
        <f>IF(AND(Table3[[#This Row],[Column68]]=TRUE,COUNTBLANK(Table3[[#This Row],[Date 1]:[Date 8]])=8),TRUE,FALSE)</f>
        <v>0</v>
      </c>
      <c r="AN1476" s="134" t="b">
        <f>COUNTIF(Table3[[#This Row],[512]:[51]],"yes")&gt;0</f>
        <v>0</v>
      </c>
      <c r="AO1476" s="45" t="str">
        <f>IF(Table3[[#This Row],[512]]="yes",Table3[[#This Row],[Column1]],"")</f>
        <v/>
      </c>
      <c r="AP1476" s="45" t="str">
        <f>IF(Table3[[#This Row],[250]]="yes",Table3[[#This Row],[Column1.5]],"")</f>
        <v/>
      </c>
      <c r="AQ1476" s="45" t="str">
        <f>IF(Table3[[#This Row],[288]]="yes",Table3[[#This Row],[Column2]],"")</f>
        <v/>
      </c>
      <c r="AR1476" s="45" t="str">
        <f>IF(Table3[[#This Row],[144]]="yes",Table3[[#This Row],[Column3]],"")</f>
        <v/>
      </c>
      <c r="AS1476" s="45" t="str">
        <f>IF(Table3[[#This Row],[26]]="yes",Table3[[#This Row],[Column4]],"")</f>
        <v/>
      </c>
      <c r="AT1476" s="45" t="str">
        <f>IF(Table3[[#This Row],[51]]="yes",Table3[[#This Row],[Column5]],"")</f>
        <v/>
      </c>
      <c r="AU1476" s="29" t="str">
        <f>IF(COUNTBLANK(Table3[[#This Row],[Date 1]:[Date 8]])=7,IF(Table3[[#This Row],[Column9]]&lt;&gt;"",IF(SUM(L1476:S1476)&lt;&gt;0,Table3[[#This Row],[Column9]],""),""),(SUBSTITUTE(TRIM(SUBSTITUTE(AO1476&amp;","&amp;AP1476&amp;","&amp;AQ1476&amp;","&amp;AR1476&amp;","&amp;AS1476&amp;","&amp;AT1476&amp;",",","," "))," ",", ")))</f>
        <v/>
      </c>
      <c r="AV1476" s="35" t="str">
        <f>IF(COUNTBLANK(L1476:AC1476)&lt;&gt;13,IF(Table3[[#This Row],[Comments]]="Please order in multiples of 20. Minimum order of 100.",IF(COUNTBLANK(Table3[[#This Row],[Date 1]:[Order]])=12,"",1),1),IF(OR(F1476="yes",G1476="yes",H1476="yes",I1476="yes",J1476="yes",K1476="yes"="yes"),1,""))</f>
        <v/>
      </c>
    </row>
    <row r="1477" spans="2:48" ht="36" thickBot="1" x14ac:dyDescent="0.4">
      <c r="B1477" s="164">
        <v>5405</v>
      </c>
      <c r="C1477" s="16" t="s">
        <v>3370</v>
      </c>
      <c r="D1477" s="32" t="s">
        <v>1106</v>
      </c>
      <c r="E1477" s="118"/>
      <c r="F1477" s="119" t="s">
        <v>21</v>
      </c>
      <c r="G1477" s="30" t="s">
        <v>21</v>
      </c>
      <c r="H1477" s="30" t="s">
        <v>21</v>
      </c>
      <c r="I1477" s="30" t="s">
        <v>21</v>
      </c>
      <c r="J1477" s="30" t="s">
        <v>128</v>
      </c>
      <c r="K1477" s="30" t="s">
        <v>21</v>
      </c>
      <c r="L1477" s="22"/>
      <c r="M1477" s="20"/>
      <c r="N1477" s="20"/>
      <c r="O1477" s="20"/>
      <c r="P1477" s="20"/>
      <c r="Q1477" s="20"/>
      <c r="R1477" s="20"/>
      <c r="S1477" s="120"/>
      <c r="T1477" s="181" t="str">
        <f>Table3[[#This Row],[Column12]]</f>
        <v>Auto:</v>
      </c>
      <c r="U1477" s="25"/>
      <c r="V1477" s="51" t="str">
        <f>IF(Table3[[#This Row],[TagOrderMethod]]="Ratio:","plants per 1 tag",IF(Table3[[#This Row],[TagOrderMethod]]="tags included","",IF(Table3[[#This Row],[TagOrderMethod]]="Qty:","tags",IF(Table3[[#This Row],[TagOrderMethod]]="Auto:",IF(U1477&lt;&gt;"","tags","")))))</f>
        <v/>
      </c>
      <c r="W1477" s="17">
        <v>50</v>
      </c>
      <c r="X1477" s="17" t="str">
        <f>IF(ISNUMBER(SEARCH("tag",Table3[[#This Row],[Notes]])), "Yes", "No")</f>
        <v>No</v>
      </c>
      <c r="Y1477" s="17" t="str">
        <f>IF(Table3[[#This Row],[Column11]]="yes","tags included","Auto:")</f>
        <v>Auto:</v>
      </c>
      <c r="Z14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Row],[TagOrderMethod]]="Auto:",IF(U1477&gt;0,U1477,IF(COUNTBLANK(L1477:S1477)=8,"",(IF(Table3[[#This Row],[Column11]]&lt;&gt;"no",Table3[[#This Row],[Size]]*(SUM(Table3[[#This Row],[Date 1]:[Date 8]])),"")))),""))),(Table3[[#This Row],[Bundle]])),"")</f>
        <v/>
      </c>
      <c r="AB1477" s="94" t="str">
        <f t="shared" si="24"/>
        <v/>
      </c>
      <c r="AC1477" s="75"/>
      <c r="AD1477" s="42"/>
      <c r="AE1477" s="43"/>
      <c r="AF1477" s="44"/>
      <c r="AG1477" s="134" t="s">
        <v>21</v>
      </c>
      <c r="AH1477" s="134" t="s">
        <v>21</v>
      </c>
      <c r="AI1477" s="134" t="s">
        <v>21</v>
      </c>
      <c r="AJ1477" s="134" t="s">
        <v>21</v>
      </c>
      <c r="AK1477" s="134" t="s">
        <v>5351</v>
      </c>
      <c r="AL1477" s="134" t="s">
        <v>21</v>
      </c>
      <c r="AM1477" s="134" t="b">
        <f>IF(AND(Table3[[#This Row],[Column68]]=TRUE,COUNTBLANK(Table3[[#This Row],[Date 1]:[Date 8]])=8),TRUE,FALSE)</f>
        <v>0</v>
      </c>
      <c r="AN1477" s="134" t="b">
        <f>COUNTIF(Table3[[#This Row],[512]:[51]],"yes")&gt;0</f>
        <v>0</v>
      </c>
      <c r="AO1477" s="45" t="str">
        <f>IF(Table3[[#This Row],[512]]="yes",Table3[[#This Row],[Column1]],"")</f>
        <v/>
      </c>
      <c r="AP1477" s="45" t="str">
        <f>IF(Table3[[#This Row],[250]]="yes",Table3[[#This Row],[Column1.5]],"")</f>
        <v/>
      </c>
      <c r="AQ1477" s="45" t="str">
        <f>IF(Table3[[#This Row],[288]]="yes",Table3[[#This Row],[Column2]],"")</f>
        <v/>
      </c>
      <c r="AR1477" s="45" t="str">
        <f>IF(Table3[[#This Row],[144]]="yes",Table3[[#This Row],[Column3]],"")</f>
        <v/>
      </c>
      <c r="AS1477" s="45" t="str">
        <f>IF(Table3[[#This Row],[26]]="yes",Table3[[#This Row],[Column4]],"")</f>
        <v/>
      </c>
      <c r="AT1477" s="45" t="str">
        <f>IF(Table3[[#This Row],[51]]="yes",Table3[[#This Row],[Column5]],"")</f>
        <v/>
      </c>
      <c r="AU1477" s="29" t="str">
        <f>IF(COUNTBLANK(Table3[[#This Row],[Date 1]:[Date 8]])=7,IF(Table3[[#This Row],[Column9]]&lt;&gt;"",IF(SUM(L1477:S1477)&lt;&gt;0,Table3[[#This Row],[Column9]],""),""),(SUBSTITUTE(TRIM(SUBSTITUTE(AO1477&amp;","&amp;AP1477&amp;","&amp;AQ1477&amp;","&amp;AR1477&amp;","&amp;AS1477&amp;","&amp;AT1477&amp;",",","," "))," ",", ")))</f>
        <v/>
      </c>
      <c r="AV1477" s="35" t="str">
        <f>IF(COUNTBLANK(L1477:AC1477)&lt;&gt;13,IF(Table3[[#This Row],[Comments]]="Please order in multiples of 20. Minimum order of 100.",IF(COUNTBLANK(Table3[[#This Row],[Date 1]:[Order]])=12,"",1),1),IF(OR(F1477="yes",G1477="yes",H1477="yes",I1477="yes",J1477="yes",K1477="yes"="yes"),1,""))</f>
        <v/>
      </c>
    </row>
    <row r="1478" spans="2:48" ht="36" thickBot="1" x14ac:dyDescent="0.4">
      <c r="B1478" s="164">
        <v>5410</v>
      </c>
      <c r="C1478" s="16" t="s">
        <v>3370</v>
      </c>
      <c r="D1478" s="32" t="s">
        <v>1107</v>
      </c>
      <c r="E1478" s="118"/>
      <c r="F1478" s="119" t="s">
        <v>21</v>
      </c>
      <c r="G1478" s="30" t="s">
        <v>21</v>
      </c>
      <c r="H1478" s="30" t="s">
        <v>21</v>
      </c>
      <c r="I1478" s="30" t="s">
        <v>21</v>
      </c>
      <c r="J1478" s="30" t="s">
        <v>128</v>
      </c>
      <c r="K1478" s="30" t="s">
        <v>21</v>
      </c>
      <c r="L1478" s="22"/>
      <c r="M1478" s="20"/>
      <c r="N1478" s="20"/>
      <c r="O1478" s="20"/>
      <c r="P1478" s="20"/>
      <c r="Q1478" s="20"/>
      <c r="R1478" s="20"/>
      <c r="S1478" s="120"/>
      <c r="T1478" s="181" t="str">
        <f>Table3[[#This Row],[Column12]]</f>
        <v>Auto:</v>
      </c>
      <c r="U1478" s="25"/>
      <c r="V1478" s="51" t="str">
        <f>IF(Table3[[#This Row],[TagOrderMethod]]="Ratio:","plants per 1 tag",IF(Table3[[#This Row],[TagOrderMethod]]="tags included","",IF(Table3[[#This Row],[TagOrderMethod]]="Qty:","tags",IF(Table3[[#This Row],[TagOrderMethod]]="Auto:",IF(U1478&lt;&gt;"","tags","")))))</f>
        <v/>
      </c>
      <c r="W1478" s="17">
        <v>50</v>
      </c>
      <c r="X1478" s="17" t="str">
        <f>IF(ISNUMBER(SEARCH("tag",Table3[[#This Row],[Notes]])), "Yes", "No")</f>
        <v>No</v>
      </c>
      <c r="Y1478" s="17" t="str">
        <f>IF(Table3[[#This Row],[Column11]]="yes","tags included","Auto:")</f>
        <v>Auto:</v>
      </c>
      <c r="Z14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Row],[TagOrderMethod]]="Auto:",IF(U1478&gt;0,U1478,IF(COUNTBLANK(L1478:S1478)=8,"",(IF(Table3[[#This Row],[Column11]]&lt;&gt;"no",Table3[[#This Row],[Size]]*(SUM(Table3[[#This Row],[Date 1]:[Date 8]])),"")))),""))),(Table3[[#This Row],[Bundle]])),"")</f>
        <v/>
      </c>
      <c r="AB1478" s="94" t="str">
        <f t="shared" si="24"/>
        <v/>
      </c>
      <c r="AC1478" s="75"/>
      <c r="AD1478" s="42"/>
      <c r="AE1478" s="43"/>
      <c r="AF1478" s="44"/>
      <c r="AG1478" s="134" t="s">
        <v>21</v>
      </c>
      <c r="AH1478" s="134" t="s">
        <v>21</v>
      </c>
      <c r="AI1478" s="134" t="s">
        <v>21</v>
      </c>
      <c r="AJ1478" s="134" t="s">
        <v>21</v>
      </c>
      <c r="AK1478" s="134" t="s">
        <v>5352</v>
      </c>
      <c r="AL1478" s="134" t="s">
        <v>21</v>
      </c>
      <c r="AM1478" s="134" t="b">
        <f>IF(AND(Table3[[#This Row],[Column68]]=TRUE,COUNTBLANK(Table3[[#This Row],[Date 1]:[Date 8]])=8),TRUE,FALSE)</f>
        <v>0</v>
      </c>
      <c r="AN1478" s="134" t="b">
        <f>COUNTIF(Table3[[#This Row],[512]:[51]],"yes")&gt;0</f>
        <v>0</v>
      </c>
      <c r="AO1478" s="45" t="str">
        <f>IF(Table3[[#This Row],[512]]="yes",Table3[[#This Row],[Column1]],"")</f>
        <v/>
      </c>
      <c r="AP1478" s="45" t="str">
        <f>IF(Table3[[#This Row],[250]]="yes",Table3[[#This Row],[Column1.5]],"")</f>
        <v/>
      </c>
      <c r="AQ1478" s="45" t="str">
        <f>IF(Table3[[#This Row],[288]]="yes",Table3[[#This Row],[Column2]],"")</f>
        <v/>
      </c>
      <c r="AR1478" s="45" t="str">
        <f>IF(Table3[[#This Row],[144]]="yes",Table3[[#This Row],[Column3]],"")</f>
        <v/>
      </c>
      <c r="AS1478" s="45" t="str">
        <f>IF(Table3[[#This Row],[26]]="yes",Table3[[#This Row],[Column4]],"")</f>
        <v/>
      </c>
      <c r="AT1478" s="45" t="str">
        <f>IF(Table3[[#This Row],[51]]="yes",Table3[[#This Row],[Column5]],"")</f>
        <v/>
      </c>
      <c r="AU1478" s="29" t="str">
        <f>IF(COUNTBLANK(Table3[[#This Row],[Date 1]:[Date 8]])=7,IF(Table3[[#This Row],[Column9]]&lt;&gt;"",IF(SUM(L1478:S1478)&lt;&gt;0,Table3[[#This Row],[Column9]],""),""),(SUBSTITUTE(TRIM(SUBSTITUTE(AO1478&amp;","&amp;AP1478&amp;","&amp;AQ1478&amp;","&amp;AR1478&amp;","&amp;AS1478&amp;","&amp;AT1478&amp;",",","," "))," ",", ")))</f>
        <v/>
      </c>
      <c r="AV1478" s="35" t="str">
        <f>IF(COUNTBLANK(L1478:AC1478)&lt;&gt;13,IF(Table3[[#This Row],[Comments]]="Please order in multiples of 20. Minimum order of 100.",IF(COUNTBLANK(Table3[[#This Row],[Date 1]:[Order]])=12,"",1),1),IF(OR(F1478="yes",G1478="yes",H1478="yes",I1478="yes",J1478="yes",K1478="yes"="yes"),1,""))</f>
        <v/>
      </c>
    </row>
    <row r="1479" spans="2:48" ht="36" thickBot="1" x14ac:dyDescent="0.4">
      <c r="B1479" s="164">
        <v>5415</v>
      </c>
      <c r="C1479" s="16" t="s">
        <v>3370</v>
      </c>
      <c r="D1479" s="32" t="s">
        <v>836</v>
      </c>
      <c r="E1479" s="118"/>
      <c r="F1479" s="119" t="s">
        <v>21</v>
      </c>
      <c r="G1479" s="30" t="s">
        <v>21</v>
      </c>
      <c r="H1479" s="30" t="s">
        <v>21</v>
      </c>
      <c r="I1479" s="30" t="s">
        <v>21</v>
      </c>
      <c r="J1479" s="30" t="s">
        <v>128</v>
      </c>
      <c r="K1479" s="30" t="s">
        <v>21</v>
      </c>
      <c r="L1479" s="22"/>
      <c r="M1479" s="20"/>
      <c r="N1479" s="20"/>
      <c r="O1479" s="20"/>
      <c r="P1479" s="20"/>
      <c r="Q1479" s="20"/>
      <c r="R1479" s="20"/>
      <c r="S1479" s="120"/>
      <c r="T1479" s="181" t="str">
        <f>Table3[[#This Row],[Column12]]</f>
        <v>Auto:</v>
      </c>
      <c r="U1479" s="25"/>
      <c r="V1479" s="51" t="str">
        <f>IF(Table3[[#This Row],[TagOrderMethod]]="Ratio:","plants per 1 tag",IF(Table3[[#This Row],[TagOrderMethod]]="tags included","",IF(Table3[[#This Row],[TagOrderMethod]]="Qty:","tags",IF(Table3[[#This Row],[TagOrderMethod]]="Auto:",IF(U1479&lt;&gt;"","tags","")))))</f>
        <v/>
      </c>
      <c r="W1479" s="17">
        <v>50</v>
      </c>
      <c r="X1479" s="17" t="str">
        <f>IF(ISNUMBER(SEARCH("tag",Table3[[#This Row],[Notes]])), "Yes", "No")</f>
        <v>No</v>
      </c>
      <c r="Y1479" s="17" t="str">
        <f>IF(Table3[[#This Row],[Column11]]="yes","tags included","Auto:")</f>
        <v>Auto:</v>
      </c>
      <c r="Z14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Row],[TagOrderMethod]]="Auto:",IF(U1479&gt;0,U1479,IF(COUNTBLANK(L1479:S1479)=8,"",(IF(Table3[[#This Row],[Column11]]&lt;&gt;"no",Table3[[#This Row],[Size]]*(SUM(Table3[[#This Row],[Date 1]:[Date 8]])),"")))),""))),(Table3[[#This Row],[Bundle]])),"")</f>
        <v/>
      </c>
      <c r="AB1479" s="94" t="str">
        <f t="shared" si="24"/>
        <v/>
      </c>
      <c r="AC1479" s="75"/>
      <c r="AD1479" s="42"/>
      <c r="AE1479" s="43"/>
      <c r="AF1479" s="44"/>
      <c r="AG1479" s="134" t="s">
        <v>21</v>
      </c>
      <c r="AH1479" s="134" t="s">
        <v>21</v>
      </c>
      <c r="AI1479" s="134" t="s">
        <v>21</v>
      </c>
      <c r="AJ1479" s="134" t="s">
        <v>21</v>
      </c>
      <c r="AK1479" s="134" t="s">
        <v>5353</v>
      </c>
      <c r="AL1479" s="134" t="s">
        <v>21</v>
      </c>
      <c r="AM1479" s="134" t="b">
        <f>IF(AND(Table3[[#This Row],[Column68]]=TRUE,COUNTBLANK(Table3[[#This Row],[Date 1]:[Date 8]])=8),TRUE,FALSE)</f>
        <v>0</v>
      </c>
      <c r="AN1479" s="134" t="b">
        <f>COUNTIF(Table3[[#This Row],[512]:[51]],"yes")&gt;0</f>
        <v>0</v>
      </c>
      <c r="AO1479" s="45" t="str">
        <f>IF(Table3[[#This Row],[512]]="yes",Table3[[#This Row],[Column1]],"")</f>
        <v/>
      </c>
      <c r="AP1479" s="45" t="str">
        <f>IF(Table3[[#This Row],[250]]="yes",Table3[[#This Row],[Column1.5]],"")</f>
        <v/>
      </c>
      <c r="AQ1479" s="45" t="str">
        <f>IF(Table3[[#This Row],[288]]="yes",Table3[[#This Row],[Column2]],"")</f>
        <v/>
      </c>
      <c r="AR1479" s="45" t="str">
        <f>IF(Table3[[#This Row],[144]]="yes",Table3[[#This Row],[Column3]],"")</f>
        <v/>
      </c>
      <c r="AS1479" s="45" t="str">
        <f>IF(Table3[[#This Row],[26]]="yes",Table3[[#This Row],[Column4]],"")</f>
        <v/>
      </c>
      <c r="AT1479" s="45" t="str">
        <f>IF(Table3[[#This Row],[51]]="yes",Table3[[#This Row],[Column5]],"")</f>
        <v/>
      </c>
      <c r="AU1479" s="29" t="str">
        <f>IF(COUNTBLANK(Table3[[#This Row],[Date 1]:[Date 8]])=7,IF(Table3[[#This Row],[Column9]]&lt;&gt;"",IF(SUM(L1479:S1479)&lt;&gt;0,Table3[[#This Row],[Column9]],""),""),(SUBSTITUTE(TRIM(SUBSTITUTE(AO1479&amp;","&amp;AP1479&amp;","&amp;AQ1479&amp;","&amp;AR1479&amp;","&amp;AS1479&amp;","&amp;AT1479&amp;",",","," "))," ",", ")))</f>
        <v/>
      </c>
      <c r="AV1479" s="35" t="str">
        <f>IF(COUNTBLANK(L1479:AC1479)&lt;&gt;13,IF(Table3[[#This Row],[Comments]]="Please order in multiples of 20. Minimum order of 100.",IF(COUNTBLANK(Table3[[#This Row],[Date 1]:[Order]])=12,"",1),1),IF(OR(F1479="yes",G1479="yes",H1479="yes",I1479="yes",J1479="yes",K1479="yes"="yes"),1,""))</f>
        <v/>
      </c>
    </row>
    <row r="1480" spans="2:48" ht="36" thickBot="1" x14ac:dyDescent="0.4">
      <c r="B1480" s="164">
        <v>5420</v>
      </c>
      <c r="C1480" s="16" t="s">
        <v>3370</v>
      </c>
      <c r="D1480" s="32" t="s">
        <v>3527</v>
      </c>
      <c r="E1480" s="118"/>
      <c r="F1480" s="119" t="s">
        <v>21</v>
      </c>
      <c r="G1480" s="30" t="s">
        <v>21</v>
      </c>
      <c r="H1480" s="30" t="s">
        <v>21</v>
      </c>
      <c r="I1480" s="30" t="s">
        <v>21</v>
      </c>
      <c r="J1480" s="30" t="s">
        <v>128</v>
      </c>
      <c r="K1480" s="30" t="s">
        <v>21</v>
      </c>
      <c r="L1480" s="22"/>
      <c r="M1480" s="20"/>
      <c r="N1480" s="20"/>
      <c r="O1480" s="20"/>
      <c r="P1480" s="20"/>
      <c r="Q1480" s="20"/>
      <c r="R1480" s="20"/>
      <c r="S1480" s="120"/>
      <c r="T1480" s="181" t="str">
        <f>Table3[[#This Row],[Column12]]</f>
        <v>Auto:</v>
      </c>
      <c r="U1480" s="25"/>
      <c r="V1480" s="51" t="str">
        <f>IF(Table3[[#This Row],[TagOrderMethod]]="Ratio:","plants per 1 tag",IF(Table3[[#This Row],[TagOrderMethod]]="tags included","",IF(Table3[[#This Row],[TagOrderMethod]]="Qty:","tags",IF(Table3[[#This Row],[TagOrderMethod]]="Auto:",IF(U1480&lt;&gt;"","tags","")))))</f>
        <v/>
      </c>
      <c r="W1480" s="17">
        <v>50</v>
      </c>
      <c r="X1480" s="17" t="str">
        <f>IF(ISNUMBER(SEARCH("tag",Table3[[#This Row],[Notes]])), "Yes", "No")</f>
        <v>No</v>
      </c>
      <c r="Y1480" s="17" t="str">
        <f>IF(Table3[[#This Row],[Column11]]="yes","tags included","Auto:")</f>
        <v>Auto:</v>
      </c>
      <c r="Z14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Row],[TagOrderMethod]]="Auto:",IF(U1480&gt;0,U1480,IF(COUNTBLANK(L1480:S1480)=8,"",(IF(Table3[[#This Row],[Column11]]&lt;&gt;"no",Table3[[#This Row],[Size]]*(SUM(Table3[[#This Row],[Date 1]:[Date 8]])),"")))),""))),(Table3[[#This Row],[Bundle]])),"")</f>
        <v/>
      </c>
      <c r="AB1480" s="94" t="str">
        <f t="shared" si="24"/>
        <v/>
      </c>
      <c r="AC1480" s="75"/>
      <c r="AD1480" s="42"/>
      <c r="AE1480" s="43"/>
      <c r="AF1480" s="44"/>
      <c r="AG1480" s="134" t="s">
        <v>21</v>
      </c>
      <c r="AH1480" s="134" t="s">
        <v>21</v>
      </c>
      <c r="AI1480" s="134" t="s">
        <v>21</v>
      </c>
      <c r="AJ1480" s="134" t="s">
        <v>21</v>
      </c>
      <c r="AK1480" s="134" t="s">
        <v>5354</v>
      </c>
      <c r="AL1480" s="134" t="s">
        <v>21</v>
      </c>
      <c r="AM1480" s="134" t="b">
        <f>IF(AND(Table3[[#This Row],[Column68]]=TRUE,COUNTBLANK(Table3[[#This Row],[Date 1]:[Date 8]])=8),TRUE,FALSE)</f>
        <v>0</v>
      </c>
      <c r="AN1480" s="134" t="b">
        <f>COUNTIF(Table3[[#This Row],[512]:[51]],"yes")&gt;0</f>
        <v>0</v>
      </c>
      <c r="AO1480" s="45" t="str">
        <f>IF(Table3[[#This Row],[512]]="yes",Table3[[#This Row],[Column1]],"")</f>
        <v/>
      </c>
      <c r="AP1480" s="45" t="str">
        <f>IF(Table3[[#This Row],[250]]="yes",Table3[[#This Row],[Column1.5]],"")</f>
        <v/>
      </c>
      <c r="AQ1480" s="45" t="str">
        <f>IF(Table3[[#This Row],[288]]="yes",Table3[[#This Row],[Column2]],"")</f>
        <v/>
      </c>
      <c r="AR1480" s="45" t="str">
        <f>IF(Table3[[#This Row],[144]]="yes",Table3[[#This Row],[Column3]],"")</f>
        <v/>
      </c>
      <c r="AS1480" s="45" t="str">
        <f>IF(Table3[[#This Row],[26]]="yes",Table3[[#This Row],[Column4]],"")</f>
        <v/>
      </c>
      <c r="AT1480" s="45" t="str">
        <f>IF(Table3[[#This Row],[51]]="yes",Table3[[#This Row],[Column5]],"")</f>
        <v/>
      </c>
      <c r="AU1480" s="29" t="str">
        <f>IF(COUNTBLANK(Table3[[#This Row],[Date 1]:[Date 8]])=7,IF(Table3[[#This Row],[Column9]]&lt;&gt;"",IF(SUM(L1480:S1480)&lt;&gt;0,Table3[[#This Row],[Column9]],""),""),(SUBSTITUTE(TRIM(SUBSTITUTE(AO1480&amp;","&amp;AP1480&amp;","&amp;AQ1480&amp;","&amp;AR1480&amp;","&amp;AS1480&amp;","&amp;AT1480&amp;",",","," "))," ",", ")))</f>
        <v/>
      </c>
      <c r="AV1480" s="35" t="str">
        <f>IF(COUNTBLANK(L1480:AC1480)&lt;&gt;13,IF(Table3[[#This Row],[Comments]]="Please order in multiples of 20. Minimum order of 100.",IF(COUNTBLANK(Table3[[#This Row],[Date 1]:[Order]])=12,"",1),1),IF(OR(F1480="yes",G1480="yes",H1480="yes",I1480="yes",J1480="yes",K1480="yes"="yes"),1,""))</f>
        <v/>
      </c>
    </row>
    <row r="1481" spans="2:48" ht="36" thickBot="1" x14ac:dyDescent="0.4">
      <c r="B1481" s="164">
        <v>5425</v>
      </c>
      <c r="C1481" s="16" t="s">
        <v>3370</v>
      </c>
      <c r="D1481" s="32" t="s">
        <v>644</v>
      </c>
      <c r="E1481" s="118"/>
      <c r="F1481" s="119" t="s">
        <v>21</v>
      </c>
      <c r="G1481" s="30" t="s">
        <v>21</v>
      </c>
      <c r="H1481" s="30" t="s">
        <v>21</v>
      </c>
      <c r="I1481" s="30" t="s">
        <v>21</v>
      </c>
      <c r="J1481" s="30" t="s">
        <v>128</v>
      </c>
      <c r="K1481" s="30" t="s">
        <v>21</v>
      </c>
      <c r="L1481" s="22"/>
      <c r="M1481" s="20"/>
      <c r="N1481" s="20"/>
      <c r="O1481" s="20"/>
      <c r="P1481" s="20"/>
      <c r="Q1481" s="20"/>
      <c r="R1481" s="20"/>
      <c r="S1481" s="120"/>
      <c r="T1481" s="181" t="str">
        <f>Table3[[#This Row],[Column12]]</f>
        <v>Auto:</v>
      </c>
      <c r="U1481" s="25"/>
      <c r="V1481" s="51" t="str">
        <f>IF(Table3[[#This Row],[TagOrderMethod]]="Ratio:","plants per 1 tag",IF(Table3[[#This Row],[TagOrderMethod]]="tags included","",IF(Table3[[#This Row],[TagOrderMethod]]="Qty:","tags",IF(Table3[[#This Row],[TagOrderMethod]]="Auto:",IF(U1481&lt;&gt;"","tags","")))))</f>
        <v/>
      </c>
      <c r="W1481" s="17">
        <v>50</v>
      </c>
      <c r="X1481" s="17" t="str">
        <f>IF(ISNUMBER(SEARCH("tag",Table3[[#This Row],[Notes]])), "Yes", "No")</f>
        <v>No</v>
      </c>
      <c r="Y1481" s="17" t="str">
        <f>IF(Table3[[#This Row],[Column11]]="yes","tags included","Auto:")</f>
        <v>Auto:</v>
      </c>
      <c r="Z14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Row],[TagOrderMethod]]="Auto:",IF(U1481&gt;0,U1481,IF(COUNTBLANK(L1481:S1481)=8,"",(IF(Table3[[#This Row],[Column11]]&lt;&gt;"no",Table3[[#This Row],[Size]]*(SUM(Table3[[#This Row],[Date 1]:[Date 8]])),"")))),""))),(Table3[[#This Row],[Bundle]])),"")</f>
        <v/>
      </c>
      <c r="AB1481" s="94" t="str">
        <f t="shared" si="24"/>
        <v/>
      </c>
      <c r="AC1481" s="75"/>
      <c r="AD1481" s="42"/>
      <c r="AE1481" s="43"/>
      <c r="AF1481" s="44"/>
      <c r="AG1481" s="134" t="s">
        <v>21</v>
      </c>
      <c r="AH1481" s="134" t="s">
        <v>21</v>
      </c>
      <c r="AI1481" s="134" t="s">
        <v>21</v>
      </c>
      <c r="AJ1481" s="134" t="s">
        <v>21</v>
      </c>
      <c r="AK1481" s="134" t="s">
        <v>5355</v>
      </c>
      <c r="AL1481" s="134" t="s">
        <v>21</v>
      </c>
      <c r="AM1481" s="134" t="b">
        <f>IF(AND(Table3[[#This Row],[Column68]]=TRUE,COUNTBLANK(Table3[[#This Row],[Date 1]:[Date 8]])=8),TRUE,FALSE)</f>
        <v>0</v>
      </c>
      <c r="AN1481" s="134" t="b">
        <f>COUNTIF(Table3[[#This Row],[512]:[51]],"yes")&gt;0</f>
        <v>0</v>
      </c>
      <c r="AO1481" s="45" t="str">
        <f>IF(Table3[[#This Row],[512]]="yes",Table3[[#This Row],[Column1]],"")</f>
        <v/>
      </c>
      <c r="AP1481" s="45" t="str">
        <f>IF(Table3[[#This Row],[250]]="yes",Table3[[#This Row],[Column1.5]],"")</f>
        <v/>
      </c>
      <c r="AQ1481" s="45" t="str">
        <f>IF(Table3[[#This Row],[288]]="yes",Table3[[#This Row],[Column2]],"")</f>
        <v/>
      </c>
      <c r="AR1481" s="45" t="str">
        <f>IF(Table3[[#This Row],[144]]="yes",Table3[[#This Row],[Column3]],"")</f>
        <v/>
      </c>
      <c r="AS1481" s="45" t="str">
        <f>IF(Table3[[#This Row],[26]]="yes",Table3[[#This Row],[Column4]],"")</f>
        <v/>
      </c>
      <c r="AT1481" s="45" t="str">
        <f>IF(Table3[[#This Row],[51]]="yes",Table3[[#This Row],[Column5]],"")</f>
        <v/>
      </c>
      <c r="AU1481" s="29" t="str">
        <f>IF(COUNTBLANK(Table3[[#This Row],[Date 1]:[Date 8]])=7,IF(Table3[[#This Row],[Column9]]&lt;&gt;"",IF(SUM(L1481:S1481)&lt;&gt;0,Table3[[#This Row],[Column9]],""),""),(SUBSTITUTE(TRIM(SUBSTITUTE(AO1481&amp;","&amp;AP1481&amp;","&amp;AQ1481&amp;","&amp;AR1481&amp;","&amp;AS1481&amp;","&amp;AT1481&amp;",",","," "))," ",", ")))</f>
        <v/>
      </c>
      <c r="AV1481" s="35" t="str">
        <f>IF(COUNTBLANK(L1481:AC1481)&lt;&gt;13,IF(Table3[[#This Row],[Comments]]="Please order in multiples of 20. Minimum order of 100.",IF(COUNTBLANK(Table3[[#This Row],[Date 1]:[Order]])=12,"",1),1),IF(OR(F1481="yes",G1481="yes",H1481="yes",I1481="yes",J1481="yes",K1481="yes"="yes"),1,""))</f>
        <v/>
      </c>
    </row>
    <row r="1482" spans="2:48" ht="36" thickBot="1" x14ac:dyDescent="0.4">
      <c r="B1482" s="164">
        <v>5430</v>
      </c>
      <c r="C1482" s="16" t="s">
        <v>3370</v>
      </c>
      <c r="D1482" s="32" t="s">
        <v>1429</v>
      </c>
      <c r="E1482" s="118"/>
      <c r="F1482" s="119" t="s">
        <v>21</v>
      </c>
      <c r="G1482" s="30" t="s">
        <v>21</v>
      </c>
      <c r="H1482" s="30" t="s">
        <v>21</v>
      </c>
      <c r="I1482" s="30" t="s">
        <v>21</v>
      </c>
      <c r="J1482" s="30" t="s">
        <v>128</v>
      </c>
      <c r="K1482" s="30" t="s">
        <v>21</v>
      </c>
      <c r="L1482" s="22"/>
      <c r="M1482" s="20"/>
      <c r="N1482" s="20"/>
      <c r="O1482" s="20"/>
      <c r="P1482" s="20"/>
      <c r="Q1482" s="20"/>
      <c r="R1482" s="20"/>
      <c r="S1482" s="120"/>
      <c r="T1482" s="181" t="str">
        <f>Table3[[#This Row],[Column12]]</f>
        <v>Auto:</v>
      </c>
      <c r="U1482" s="25"/>
      <c r="V1482" s="51" t="str">
        <f>IF(Table3[[#This Row],[TagOrderMethod]]="Ratio:","plants per 1 tag",IF(Table3[[#This Row],[TagOrderMethod]]="tags included","",IF(Table3[[#This Row],[TagOrderMethod]]="Qty:","tags",IF(Table3[[#This Row],[TagOrderMethod]]="Auto:",IF(U1482&lt;&gt;"","tags","")))))</f>
        <v/>
      </c>
      <c r="W1482" s="17">
        <v>50</v>
      </c>
      <c r="X1482" s="17" t="str">
        <f>IF(ISNUMBER(SEARCH("tag",Table3[[#This Row],[Notes]])), "Yes", "No")</f>
        <v>No</v>
      </c>
      <c r="Y1482" s="17" t="str">
        <f>IF(Table3[[#This Row],[Column11]]="yes","tags included","Auto:")</f>
        <v>Auto:</v>
      </c>
      <c r="Z14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Row],[TagOrderMethod]]="Auto:",IF(U1482&gt;0,U1482,IF(COUNTBLANK(L1482:S1482)=8,"",(IF(Table3[[#This Row],[Column11]]&lt;&gt;"no",Table3[[#This Row],[Size]]*(SUM(Table3[[#This Row],[Date 1]:[Date 8]])),"")))),""))),(Table3[[#This Row],[Bundle]])),"")</f>
        <v/>
      </c>
      <c r="AB1482" s="94" t="str">
        <f t="shared" si="24"/>
        <v/>
      </c>
      <c r="AC1482" s="75"/>
      <c r="AD1482" s="42"/>
      <c r="AE1482" s="43"/>
      <c r="AF1482" s="44"/>
      <c r="AG1482" s="134" t="s">
        <v>21</v>
      </c>
      <c r="AH1482" s="134" t="s">
        <v>21</v>
      </c>
      <c r="AI1482" s="134" t="s">
        <v>21</v>
      </c>
      <c r="AJ1482" s="134" t="s">
        <v>21</v>
      </c>
      <c r="AK1482" s="134" t="s">
        <v>5356</v>
      </c>
      <c r="AL1482" s="134" t="s">
        <v>21</v>
      </c>
      <c r="AM1482" s="134" t="b">
        <f>IF(AND(Table3[[#This Row],[Column68]]=TRUE,COUNTBLANK(Table3[[#This Row],[Date 1]:[Date 8]])=8),TRUE,FALSE)</f>
        <v>0</v>
      </c>
      <c r="AN1482" s="134" t="b">
        <f>COUNTIF(Table3[[#This Row],[512]:[51]],"yes")&gt;0</f>
        <v>0</v>
      </c>
      <c r="AO1482" s="45" t="str">
        <f>IF(Table3[[#This Row],[512]]="yes",Table3[[#This Row],[Column1]],"")</f>
        <v/>
      </c>
      <c r="AP1482" s="45" t="str">
        <f>IF(Table3[[#This Row],[250]]="yes",Table3[[#This Row],[Column1.5]],"")</f>
        <v/>
      </c>
      <c r="AQ1482" s="45" t="str">
        <f>IF(Table3[[#This Row],[288]]="yes",Table3[[#This Row],[Column2]],"")</f>
        <v/>
      </c>
      <c r="AR1482" s="45" t="str">
        <f>IF(Table3[[#This Row],[144]]="yes",Table3[[#This Row],[Column3]],"")</f>
        <v/>
      </c>
      <c r="AS1482" s="45" t="str">
        <f>IF(Table3[[#This Row],[26]]="yes",Table3[[#This Row],[Column4]],"")</f>
        <v/>
      </c>
      <c r="AT1482" s="45" t="str">
        <f>IF(Table3[[#This Row],[51]]="yes",Table3[[#This Row],[Column5]],"")</f>
        <v/>
      </c>
      <c r="AU1482" s="29" t="str">
        <f>IF(COUNTBLANK(Table3[[#This Row],[Date 1]:[Date 8]])=7,IF(Table3[[#This Row],[Column9]]&lt;&gt;"",IF(SUM(L1482:S1482)&lt;&gt;0,Table3[[#This Row],[Column9]],""),""),(SUBSTITUTE(TRIM(SUBSTITUTE(AO1482&amp;","&amp;AP1482&amp;","&amp;AQ1482&amp;","&amp;AR1482&amp;","&amp;AS1482&amp;","&amp;AT1482&amp;",",","," "))," ",", ")))</f>
        <v/>
      </c>
      <c r="AV1482" s="35" t="str">
        <f>IF(COUNTBLANK(L1482:AC1482)&lt;&gt;13,IF(Table3[[#This Row],[Comments]]="Please order in multiples of 20. Minimum order of 100.",IF(COUNTBLANK(Table3[[#This Row],[Date 1]:[Order]])=12,"",1),1),IF(OR(F1482="yes",G1482="yes",H1482="yes",I1482="yes",J1482="yes",K1482="yes"="yes"),1,""))</f>
        <v/>
      </c>
    </row>
    <row r="1483" spans="2:48" ht="36" thickBot="1" x14ac:dyDescent="0.4">
      <c r="B1483" s="164">
        <v>5435</v>
      </c>
      <c r="C1483" s="16" t="s">
        <v>3370</v>
      </c>
      <c r="D1483" s="32" t="s">
        <v>645</v>
      </c>
      <c r="E1483" s="118"/>
      <c r="F1483" s="119" t="s">
        <v>21</v>
      </c>
      <c r="G1483" s="30" t="s">
        <v>21</v>
      </c>
      <c r="H1483" s="30" t="s">
        <v>21</v>
      </c>
      <c r="I1483" s="30" t="s">
        <v>21</v>
      </c>
      <c r="J1483" s="30" t="s">
        <v>128</v>
      </c>
      <c r="K1483" s="30" t="s">
        <v>21</v>
      </c>
      <c r="L1483" s="22"/>
      <c r="M1483" s="20"/>
      <c r="N1483" s="20"/>
      <c r="O1483" s="20"/>
      <c r="P1483" s="20"/>
      <c r="Q1483" s="20"/>
      <c r="R1483" s="20"/>
      <c r="S1483" s="120"/>
      <c r="T1483" s="181" t="str">
        <f>Table3[[#This Row],[Column12]]</f>
        <v>Auto:</v>
      </c>
      <c r="U1483" s="25"/>
      <c r="V1483" s="51" t="str">
        <f>IF(Table3[[#This Row],[TagOrderMethod]]="Ratio:","plants per 1 tag",IF(Table3[[#This Row],[TagOrderMethod]]="tags included","",IF(Table3[[#This Row],[TagOrderMethod]]="Qty:","tags",IF(Table3[[#This Row],[TagOrderMethod]]="Auto:",IF(U1483&lt;&gt;"","tags","")))))</f>
        <v/>
      </c>
      <c r="W1483" s="17">
        <v>50</v>
      </c>
      <c r="X1483" s="17" t="str">
        <f>IF(ISNUMBER(SEARCH("tag",Table3[[#This Row],[Notes]])), "Yes", "No")</f>
        <v>No</v>
      </c>
      <c r="Y1483" s="17" t="str">
        <f>IF(Table3[[#This Row],[Column11]]="yes","tags included","Auto:")</f>
        <v>Auto:</v>
      </c>
      <c r="Z14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Row],[TagOrderMethod]]="Auto:",IF(U1483&gt;0,U1483,IF(COUNTBLANK(L1483:S1483)=8,"",(IF(Table3[[#This Row],[Column11]]&lt;&gt;"no",Table3[[#This Row],[Size]]*(SUM(Table3[[#This Row],[Date 1]:[Date 8]])),"")))),""))),(Table3[[#This Row],[Bundle]])),"")</f>
        <v/>
      </c>
      <c r="AB1483" s="94" t="str">
        <f t="shared" si="24"/>
        <v/>
      </c>
      <c r="AC1483" s="75"/>
      <c r="AD1483" s="42"/>
      <c r="AE1483" s="43"/>
      <c r="AF1483" s="44"/>
      <c r="AG1483" s="134" t="s">
        <v>21</v>
      </c>
      <c r="AH1483" s="134" t="s">
        <v>21</v>
      </c>
      <c r="AI1483" s="134" t="s">
        <v>21</v>
      </c>
      <c r="AJ1483" s="134" t="s">
        <v>21</v>
      </c>
      <c r="AK1483" s="134" t="s">
        <v>5357</v>
      </c>
      <c r="AL1483" s="134" t="s">
        <v>21</v>
      </c>
      <c r="AM1483" s="134" t="b">
        <f>IF(AND(Table3[[#This Row],[Column68]]=TRUE,COUNTBLANK(Table3[[#This Row],[Date 1]:[Date 8]])=8),TRUE,FALSE)</f>
        <v>0</v>
      </c>
      <c r="AN1483" s="134" t="b">
        <f>COUNTIF(Table3[[#This Row],[512]:[51]],"yes")&gt;0</f>
        <v>0</v>
      </c>
      <c r="AO1483" s="45" t="str">
        <f>IF(Table3[[#This Row],[512]]="yes",Table3[[#This Row],[Column1]],"")</f>
        <v/>
      </c>
      <c r="AP1483" s="45" t="str">
        <f>IF(Table3[[#This Row],[250]]="yes",Table3[[#This Row],[Column1.5]],"")</f>
        <v/>
      </c>
      <c r="AQ1483" s="45" t="str">
        <f>IF(Table3[[#This Row],[288]]="yes",Table3[[#This Row],[Column2]],"")</f>
        <v/>
      </c>
      <c r="AR1483" s="45" t="str">
        <f>IF(Table3[[#This Row],[144]]="yes",Table3[[#This Row],[Column3]],"")</f>
        <v/>
      </c>
      <c r="AS1483" s="45" t="str">
        <f>IF(Table3[[#This Row],[26]]="yes",Table3[[#This Row],[Column4]],"")</f>
        <v/>
      </c>
      <c r="AT1483" s="45" t="str">
        <f>IF(Table3[[#This Row],[51]]="yes",Table3[[#This Row],[Column5]],"")</f>
        <v/>
      </c>
      <c r="AU1483" s="29" t="str">
        <f>IF(COUNTBLANK(Table3[[#This Row],[Date 1]:[Date 8]])=7,IF(Table3[[#This Row],[Column9]]&lt;&gt;"",IF(SUM(L1483:S1483)&lt;&gt;0,Table3[[#This Row],[Column9]],""),""),(SUBSTITUTE(TRIM(SUBSTITUTE(AO1483&amp;","&amp;AP1483&amp;","&amp;AQ1483&amp;","&amp;AR1483&amp;","&amp;AS1483&amp;","&amp;AT1483&amp;",",","," "))," ",", ")))</f>
        <v/>
      </c>
      <c r="AV1483" s="35" t="str">
        <f>IF(COUNTBLANK(L1483:AC1483)&lt;&gt;13,IF(Table3[[#This Row],[Comments]]="Please order in multiples of 20. Minimum order of 100.",IF(COUNTBLANK(Table3[[#This Row],[Date 1]:[Order]])=12,"",1),1),IF(OR(F1483="yes",G1483="yes",H1483="yes",I1483="yes",J1483="yes",K1483="yes"="yes"),1,""))</f>
        <v/>
      </c>
    </row>
    <row r="1484" spans="2:48" ht="36" thickBot="1" x14ac:dyDescent="0.4">
      <c r="B1484" s="164">
        <v>5440</v>
      </c>
      <c r="C1484" s="16" t="s">
        <v>3370</v>
      </c>
      <c r="D1484" s="32" t="s">
        <v>837</v>
      </c>
      <c r="E1484" s="118"/>
      <c r="F1484" s="119" t="s">
        <v>21</v>
      </c>
      <c r="G1484" s="30" t="s">
        <v>21</v>
      </c>
      <c r="H1484" s="30" t="s">
        <v>21</v>
      </c>
      <c r="I1484" s="30" t="s">
        <v>21</v>
      </c>
      <c r="J1484" s="30" t="s">
        <v>128</v>
      </c>
      <c r="K1484" s="30" t="s">
        <v>21</v>
      </c>
      <c r="L1484" s="22"/>
      <c r="M1484" s="20"/>
      <c r="N1484" s="20"/>
      <c r="O1484" s="20"/>
      <c r="P1484" s="20"/>
      <c r="Q1484" s="20"/>
      <c r="R1484" s="20"/>
      <c r="S1484" s="120"/>
      <c r="T1484" s="181" t="str">
        <f>Table3[[#This Row],[Column12]]</f>
        <v>Auto:</v>
      </c>
      <c r="U1484" s="25"/>
      <c r="V1484" s="51" t="str">
        <f>IF(Table3[[#This Row],[TagOrderMethod]]="Ratio:","plants per 1 tag",IF(Table3[[#This Row],[TagOrderMethod]]="tags included","",IF(Table3[[#This Row],[TagOrderMethod]]="Qty:","tags",IF(Table3[[#This Row],[TagOrderMethod]]="Auto:",IF(U1484&lt;&gt;"","tags","")))))</f>
        <v/>
      </c>
      <c r="W1484" s="17">
        <v>50</v>
      </c>
      <c r="X1484" s="17" t="str">
        <f>IF(ISNUMBER(SEARCH("tag",Table3[[#This Row],[Notes]])), "Yes", "No")</f>
        <v>No</v>
      </c>
      <c r="Y1484" s="17" t="str">
        <f>IF(Table3[[#This Row],[Column11]]="yes","tags included","Auto:")</f>
        <v>Auto:</v>
      </c>
      <c r="Z14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Row],[TagOrderMethod]]="Auto:",IF(U1484&gt;0,U1484,IF(COUNTBLANK(L1484:S1484)=8,"",(IF(Table3[[#This Row],[Column11]]&lt;&gt;"no",Table3[[#This Row],[Size]]*(SUM(Table3[[#This Row],[Date 1]:[Date 8]])),"")))),""))),(Table3[[#This Row],[Bundle]])),"")</f>
        <v/>
      </c>
      <c r="AB1484" s="94" t="str">
        <f t="shared" si="24"/>
        <v/>
      </c>
      <c r="AC1484" s="75"/>
      <c r="AD1484" s="42"/>
      <c r="AE1484" s="43"/>
      <c r="AF1484" s="44"/>
      <c r="AG1484" s="134" t="s">
        <v>21</v>
      </c>
      <c r="AH1484" s="134" t="s">
        <v>21</v>
      </c>
      <c r="AI1484" s="134" t="s">
        <v>21</v>
      </c>
      <c r="AJ1484" s="134" t="s">
        <v>21</v>
      </c>
      <c r="AK1484" s="134" t="s">
        <v>5358</v>
      </c>
      <c r="AL1484" s="134" t="s">
        <v>21</v>
      </c>
      <c r="AM1484" s="134" t="b">
        <f>IF(AND(Table3[[#This Row],[Column68]]=TRUE,COUNTBLANK(Table3[[#This Row],[Date 1]:[Date 8]])=8),TRUE,FALSE)</f>
        <v>0</v>
      </c>
      <c r="AN1484" s="134" t="b">
        <f>COUNTIF(Table3[[#This Row],[512]:[51]],"yes")&gt;0</f>
        <v>0</v>
      </c>
      <c r="AO1484" s="45" t="str">
        <f>IF(Table3[[#This Row],[512]]="yes",Table3[[#This Row],[Column1]],"")</f>
        <v/>
      </c>
      <c r="AP1484" s="45" t="str">
        <f>IF(Table3[[#This Row],[250]]="yes",Table3[[#This Row],[Column1.5]],"")</f>
        <v/>
      </c>
      <c r="AQ1484" s="45" t="str">
        <f>IF(Table3[[#This Row],[288]]="yes",Table3[[#This Row],[Column2]],"")</f>
        <v/>
      </c>
      <c r="AR1484" s="45" t="str">
        <f>IF(Table3[[#This Row],[144]]="yes",Table3[[#This Row],[Column3]],"")</f>
        <v/>
      </c>
      <c r="AS1484" s="45" t="str">
        <f>IF(Table3[[#This Row],[26]]="yes",Table3[[#This Row],[Column4]],"")</f>
        <v/>
      </c>
      <c r="AT1484" s="45" t="str">
        <f>IF(Table3[[#This Row],[51]]="yes",Table3[[#This Row],[Column5]],"")</f>
        <v/>
      </c>
      <c r="AU1484" s="29" t="str">
        <f>IF(COUNTBLANK(Table3[[#This Row],[Date 1]:[Date 8]])=7,IF(Table3[[#This Row],[Column9]]&lt;&gt;"",IF(SUM(L1484:S1484)&lt;&gt;0,Table3[[#This Row],[Column9]],""),""),(SUBSTITUTE(TRIM(SUBSTITUTE(AO1484&amp;","&amp;AP1484&amp;","&amp;AQ1484&amp;","&amp;AR1484&amp;","&amp;AS1484&amp;","&amp;AT1484&amp;",",","," "))," ",", ")))</f>
        <v/>
      </c>
      <c r="AV1484" s="35" t="str">
        <f>IF(COUNTBLANK(L1484:AC1484)&lt;&gt;13,IF(Table3[[#This Row],[Comments]]="Please order in multiples of 20. Minimum order of 100.",IF(COUNTBLANK(Table3[[#This Row],[Date 1]:[Order]])=12,"",1),1),IF(OR(F1484="yes",G1484="yes",H1484="yes",I1484="yes",J1484="yes",K1484="yes"="yes"),1,""))</f>
        <v/>
      </c>
    </row>
    <row r="1485" spans="2:48" ht="36" thickBot="1" x14ac:dyDescent="0.4">
      <c r="B1485" s="164">
        <v>5445</v>
      </c>
      <c r="C1485" s="16" t="s">
        <v>3370</v>
      </c>
      <c r="D1485" s="32" t="s">
        <v>838</v>
      </c>
      <c r="E1485" s="118"/>
      <c r="F1485" s="119" t="s">
        <v>21</v>
      </c>
      <c r="G1485" s="30" t="s">
        <v>21</v>
      </c>
      <c r="H1485" s="30" t="s">
        <v>21</v>
      </c>
      <c r="I1485" s="30" t="s">
        <v>21</v>
      </c>
      <c r="J1485" s="30" t="s">
        <v>128</v>
      </c>
      <c r="K1485" s="30" t="s">
        <v>21</v>
      </c>
      <c r="L1485" s="22"/>
      <c r="M1485" s="20"/>
      <c r="N1485" s="20"/>
      <c r="O1485" s="20"/>
      <c r="P1485" s="20"/>
      <c r="Q1485" s="20"/>
      <c r="R1485" s="20"/>
      <c r="S1485" s="120"/>
      <c r="T1485" s="181" t="str">
        <f>Table3[[#This Row],[Column12]]</f>
        <v>Auto:</v>
      </c>
      <c r="U1485" s="25"/>
      <c r="V1485" s="51" t="str">
        <f>IF(Table3[[#This Row],[TagOrderMethod]]="Ratio:","plants per 1 tag",IF(Table3[[#This Row],[TagOrderMethod]]="tags included","",IF(Table3[[#This Row],[TagOrderMethod]]="Qty:","tags",IF(Table3[[#This Row],[TagOrderMethod]]="Auto:",IF(U1485&lt;&gt;"","tags","")))))</f>
        <v/>
      </c>
      <c r="W1485" s="17">
        <v>50</v>
      </c>
      <c r="X1485" s="17" t="str">
        <f>IF(ISNUMBER(SEARCH("tag",Table3[[#This Row],[Notes]])), "Yes", "No")</f>
        <v>No</v>
      </c>
      <c r="Y1485" s="17" t="str">
        <f>IF(Table3[[#This Row],[Column11]]="yes","tags included","Auto:")</f>
        <v>Auto:</v>
      </c>
      <c r="Z14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Row],[TagOrderMethod]]="Auto:",IF(U1485&gt;0,U1485,IF(COUNTBLANK(L1485:S1485)=8,"",(IF(Table3[[#This Row],[Column11]]&lt;&gt;"no",Table3[[#This Row],[Size]]*(SUM(Table3[[#This Row],[Date 1]:[Date 8]])),"")))),""))),(Table3[[#This Row],[Bundle]])),"")</f>
        <v/>
      </c>
      <c r="AB1485" s="94" t="str">
        <f t="shared" si="24"/>
        <v/>
      </c>
      <c r="AC1485" s="75"/>
      <c r="AD1485" s="42"/>
      <c r="AE1485" s="43"/>
      <c r="AF1485" s="44"/>
      <c r="AG1485" s="134" t="s">
        <v>21</v>
      </c>
      <c r="AH1485" s="134" t="s">
        <v>21</v>
      </c>
      <c r="AI1485" s="134" t="s">
        <v>21</v>
      </c>
      <c r="AJ1485" s="134" t="s">
        <v>21</v>
      </c>
      <c r="AK1485" s="134" t="s">
        <v>5359</v>
      </c>
      <c r="AL1485" s="134" t="s">
        <v>21</v>
      </c>
      <c r="AM1485" s="134" t="b">
        <f>IF(AND(Table3[[#This Row],[Column68]]=TRUE,COUNTBLANK(Table3[[#This Row],[Date 1]:[Date 8]])=8),TRUE,FALSE)</f>
        <v>0</v>
      </c>
      <c r="AN1485" s="134" t="b">
        <f>COUNTIF(Table3[[#This Row],[512]:[51]],"yes")&gt;0</f>
        <v>0</v>
      </c>
      <c r="AO1485" s="45" t="str">
        <f>IF(Table3[[#This Row],[512]]="yes",Table3[[#This Row],[Column1]],"")</f>
        <v/>
      </c>
      <c r="AP1485" s="45" t="str">
        <f>IF(Table3[[#This Row],[250]]="yes",Table3[[#This Row],[Column1.5]],"")</f>
        <v/>
      </c>
      <c r="AQ1485" s="45" t="str">
        <f>IF(Table3[[#This Row],[288]]="yes",Table3[[#This Row],[Column2]],"")</f>
        <v/>
      </c>
      <c r="AR1485" s="45" t="str">
        <f>IF(Table3[[#This Row],[144]]="yes",Table3[[#This Row],[Column3]],"")</f>
        <v/>
      </c>
      <c r="AS1485" s="45" t="str">
        <f>IF(Table3[[#This Row],[26]]="yes",Table3[[#This Row],[Column4]],"")</f>
        <v/>
      </c>
      <c r="AT1485" s="45" t="str">
        <f>IF(Table3[[#This Row],[51]]="yes",Table3[[#This Row],[Column5]],"")</f>
        <v/>
      </c>
      <c r="AU1485" s="29" t="str">
        <f>IF(COUNTBLANK(Table3[[#This Row],[Date 1]:[Date 8]])=7,IF(Table3[[#This Row],[Column9]]&lt;&gt;"",IF(SUM(L1485:S1485)&lt;&gt;0,Table3[[#This Row],[Column9]],""),""),(SUBSTITUTE(TRIM(SUBSTITUTE(AO1485&amp;","&amp;AP1485&amp;","&amp;AQ1485&amp;","&amp;AR1485&amp;","&amp;AS1485&amp;","&amp;AT1485&amp;",",","," "))," ",", ")))</f>
        <v/>
      </c>
      <c r="AV1485" s="35" t="str">
        <f>IF(COUNTBLANK(L1485:AC1485)&lt;&gt;13,IF(Table3[[#This Row],[Comments]]="Please order in multiples of 20. Minimum order of 100.",IF(COUNTBLANK(Table3[[#This Row],[Date 1]:[Order]])=12,"",1),1),IF(OR(F1485="yes",G1485="yes",H1485="yes",I1485="yes",J1485="yes",K1485="yes"="yes"),1,""))</f>
        <v/>
      </c>
    </row>
    <row r="1486" spans="2:48" ht="36" thickBot="1" x14ac:dyDescent="0.4">
      <c r="B1486" s="164">
        <v>5450</v>
      </c>
      <c r="C1486" s="16" t="s">
        <v>3370</v>
      </c>
      <c r="D1486" s="32" t="s">
        <v>839</v>
      </c>
      <c r="E1486" s="118"/>
      <c r="F1486" s="119" t="s">
        <v>21</v>
      </c>
      <c r="G1486" s="30" t="s">
        <v>21</v>
      </c>
      <c r="H1486" s="30" t="s">
        <v>21</v>
      </c>
      <c r="I1486" s="30" t="s">
        <v>21</v>
      </c>
      <c r="J1486" s="30" t="s">
        <v>128</v>
      </c>
      <c r="K1486" s="30" t="s">
        <v>21</v>
      </c>
      <c r="L1486" s="22"/>
      <c r="M1486" s="20"/>
      <c r="N1486" s="20"/>
      <c r="O1486" s="20"/>
      <c r="P1486" s="20"/>
      <c r="Q1486" s="20"/>
      <c r="R1486" s="20"/>
      <c r="S1486" s="120"/>
      <c r="T1486" s="181" t="str">
        <f>Table3[[#This Row],[Column12]]</f>
        <v>Auto:</v>
      </c>
      <c r="U1486" s="25"/>
      <c r="V1486" s="51" t="str">
        <f>IF(Table3[[#This Row],[TagOrderMethod]]="Ratio:","plants per 1 tag",IF(Table3[[#This Row],[TagOrderMethod]]="tags included","",IF(Table3[[#This Row],[TagOrderMethod]]="Qty:","tags",IF(Table3[[#This Row],[TagOrderMethod]]="Auto:",IF(U1486&lt;&gt;"","tags","")))))</f>
        <v/>
      </c>
      <c r="W1486" s="17">
        <v>50</v>
      </c>
      <c r="X1486" s="17" t="str">
        <f>IF(ISNUMBER(SEARCH("tag",Table3[[#This Row],[Notes]])), "Yes", "No")</f>
        <v>No</v>
      </c>
      <c r="Y1486" s="17" t="str">
        <f>IF(Table3[[#This Row],[Column11]]="yes","tags included","Auto:")</f>
        <v>Auto:</v>
      </c>
      <c r="Z14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Row],[TagOrderMethod]]="Auto:",IF(U1486&gt;0,U1486,IF(COUNTBLANK(L1486:S1486)=8,"",(IF(Table3[[#This Row],[Column11]]&lt;&gt;"no",Table3[[#This Row],[Size]]*(SUM(Table3[[#This Row],[Date 1]:[Date 8]])),"")))),""))),(Table3[[#This Row],[Bundle]])),"")</f>
        <v/>
      </c>
      <c r="AB1486" s="94" t="str">
        <f t="shared" si="24"/>
        <v/>
      </c>
      <c r="AC1486" s="75"/>
      <c r="AD1486" s="42"/>
      <c r="AE1486" s="43"/>
      <c r="AF1486" s="44"/>
      <c r="AG1486" s="134" t="s">
        <v>21</v>
      </c>
      <c r="AH1486" s="134" t="s">
        <v>21</v>
      </c>
      <c r="AI1486" s="134" t="s">
        <v>21</v>
      </c>
      <c r="AJ1486" s="134" t="s">
        <v>21</v>
      </c>
      <c r="AK1486" s="134" t="s">
        <v>5360</v>
      </c>
      <c r="AL1486" s="134" t="s">
        <v>21</v>
      </c>
      <c r="AM1486" s="134" t="b">
        <f>IF(AND(Table3[[#This Row],[Column68]]=TRUE,COUNTBLANK(Table3[[#This Row],[Date 1]:[Date 8]])=8),TRUE,FALSE)</f>
        <v>0</v>
      </c>
      <c r="AN1486" s="134" t="b">
        <f>COUNTIF(Table3[[#This Row],[512]:[51]],"yes")&gt;0</f>
        <v>0</v>
      </c>
      <c r="AO1486" s="45" t="str">
        <f>IF(Table3[[#This Row],[512]]="yes",Table3[[#This Row],[Column1]],"")</f>
        <v/>
      </c>
      <c r="AP1486" s="45" t="str">
        <f>IF(Table3[[#This Row],[250]]="yes",Table3[[#This Row],[Column1.5]],"")</f>
        <v/>
      </c>
      <c r="AQ1486" s="45" t="str">
        <f>IF(Table3[[#This Row],[288]]="yes",Table3[[#This Row],[Column2]],"")</f>
        <v/>
      </c>
      <c r="AR1486" s="45" t="str">
        <f>IF(Table3[[#This Row],[144]]="yes",Table3[[#This Row],[Column3]],"")</f>
        <v/>
      </c>
      <c r="AS1486" s="45" t="str">
        <f>IF(Table3[[#This Row],[26]]="yes",Table3[[#This Row],[Column4]],"")</f>
        <v/>
      </c>
      <c r="AT1486" s="45" t="str">
        <f>IF(Table3[[#This Row],[51]]="yes",Table3[[#This Row],[Column5]],"")</f>
        <v/>
      </c>
      <c r="AU1486" s="29" t="str">
        <f>IF(COUNTBLANK(Table3[[#This Row],[Date 1]:[Date 8]])=7,IF(Table3[[#This Row],[Column9]]&lt;&gt;"",IF(SUM(L1486:S1486)&lt;&gt;0,Table3[[#This Row],[Column9]],""),""),(SUBSTITUTE(TRIM(SUBSTITUTE(AO1486&amp;","&amp;AP1486&amp;","&amp;AQ1486&amp;","&amp;AR1486&amp;","&amp;AS1486&amp;","&amp;AT1486&amp;",",","," "))," ",", ")))</f>
        <v/>
      </c>
      <c r="AV1486" s="35" t="str">
        <f>IF(COUNTBLANK(L1486:AC1486)&lt;&gt;13,IF(Table3[[#This Row],[Comments]]="Please order in multiples of 20. Minimum order of 100.",IF(COUNTBLANK(Table3[[#This Row],[Date 1]:[Order]])=12,"",1),1),IF(OR(F1486="yes",G1486="yes",H1486="yes",I1486="yes",J1486="yes",K1486="yes"="yes"),1,""))</f>
        <v/>
      </c>
    </row>
    <row r="1487" spans="2:48" ht="36" thickBot="1" x14ac:dyDescent="0.4">
      <c r="B1487" s="164">
        <v>5465</v>
      </c>
      <c r="C1487" s="16" t="s">
        <v>3370</v>
      </c>
      <c r="D1487" s="32" t="s">
        <v>1108</v>
      </c>
      <c r="E1487" s="118"/>
      <c r="F1487" s="119" t="s">
        <v>21</v>
      </c>
      <c r="G1487" s="30" t="s">
        <v>21</v>
      </c>
      <c r="H1487" s="30" t="s">
        <v>21</v>
      </c>
      <c r="I1487" s="30" t="s">
        <v>128</v>
      </c>
      <c r="J1487" s="30" t="s">
        <v>21</v>
      </c>
      <c r="K1487" s="30" t="s">
        <v>128</v>
      </c>
      <c r="L1487" s="22"/>
      <c r="M1487" s="20"/>
      <c r="N1487" s="20"/>
      <c r="O1487" s="20"/>
      <c r="P1487" s="20"/>
      <c r="Q1487" s="20"/>
      <c r="R1487" s="20"/>
      <c r="S1487" s="120"/>
      <c r="T1487" s="181" t="str">
        <f>Table3[[#This Row],[Column12]]</f>
        <v>Auto:</v>
      </c>
      <c r="U1487" s="25"/>
      <c r="V1487" s="51" t="str">
        <f>IF(Table3[[#This Row],[TagOrderMethod]]="Ratio:","plants per 1 tag",IF(Table3[[#This Row],[TagOrderMethod]]="tags included","",IF(Table3[[#This Row],[TagOrderMethod]]="Qty:","tags",IF(Table3[[#This Row],[TagOrderMethod]]="Auto:",IF(U1487&lt;&gt;"","tags","")))))</f>
        <v/>
      </c>
      <c r="W1487" s="17">
        <v>50</v>
      </c>
      <c r="X1487" s="17" t="str">
        <f>IF(ISNUMBER(SEARCH("tag",Table3[[#This Row],[Notes]])), "Yes", "No")</f>
        <v>No</v>
      </c>
      <c r="Y1487" s="17" t="str">
        <f>IF(Table3[[#This Row],[Column11]]="yes","tags included","Auto:")</f>
        <v>Auto:</v>
      </c>
      <c r="Z14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Row],[TagOrderMethod]]="Auto:",IF(U1487&gt;0,U1487,IF(COUNTBLANK(L1487:S1487)=8,"",(IF(Table3[[#This Row],[Column11]]&lt;&gt;"no",Table3[[#This Row],[Size]]*(SUM(Table3[[#This Row],[Date 1]:[Date 8]])),"")))),""))),(Table3[[#This Row],[Bundle]])),"")</f>
        <v/>
      </c>
      <c r="AB1487" s="94" t="str">
        <f t="shared" si="24"/>
        <v/>
      </c>
      <c r="AC1487" s="75"/>
      <c r="AD1487" s="42"/>
      <c r="AE1487" s="43"/>
      <c r="AF1487" s="44"/>
      <c r="AG1487" s="134" t="s">
        <v>21</v>
      </c>
      <c r="AH1487" s="134" t="s">
        <v>21</v>
      </c>
      <c r="AI1487" s="134" t="s">
        <v>21</v>
      </c>
      <c r="AJ1487" s="134" t="s">
        <v>5361</v>
      </c>
      <c r="AK1487" s="134" t="s">
        <v>21</v>
      </c>
      <c r="AL1487" s="134" t="s">
        <v>5511</v>
      </c>
      <c r="AM1487" s="134" t="b">
        <f>IF(AND(Table3[[#This Row],[Column68]]=TRUE,COUNTBLANK(Table3[[#This Row],[Date 1]:[Date 8]])=8),TRUE,FALSE)</f>
        <v>0</v>
      </c>
      <c r="AN1487" s="134" t="b">
        <f>COUNTIF(Table3[[#This Row],[512]:[51]],"yes")&gt;0</f>
        <v>0</v>
      </c>
      <c r="AO1487" s="45" t="str">
        <f>IF(Table3[[#This Row],[512]]="yes",Table3[[#This Row],[Column1]],"")</f>
        <v/>
      </c>
      <c r="AP1487" s="45" t="str">
        <f>IF(Table3[[#This Row],[250]]="yes",Table3[[#This Row],[Column1.5]],"")</f>
        <v/>
      </c>
      <c r="AQ1487" s="45" t="str">
        <f>IF(Table3[[#This Row],[288]]="yes",Table3[[#This Row],[Column2]],"")</f>
        <v/>
      </c>
      <c r="AR1487" s="45" t="str">
        <f>IF(Table3[[#This Row],[144]]="yes",Table3[[#This Row],[Column3]],"")</f>
        <v/>
      </c>
      <c r="AS1487" s="45" t="str">
        <f>IF(Table3[[#This Row],[26]]="yes",Table3[[#This Row],[Column4]],"")</f>
        <v/>
      </c>
      <c r="AT1487" s="45" t="str">
        <f>IF(Table3[[#This Row],[51]]="yes",Table3[[#This Row],[Column5]],"")</f>
        <v/>
      </c>
      <c r="AU1487" s="29" t="str">
        <f>IF(COUNTBLANK(Table3[[#This Row],[Date 1]:[Date 8]])=7,IF(Table3[[#This Row],[Column9]]&lt;&gt;"",IF(SUM(L1487:S1487)&lt;&gt;0,Table3[[#This Row],[Column9]],""),""),(SUBSTITUTE(TRIM(SUBSTITUTE(AO1487&amp;","&amp;AP1487&amp;","&amp;AQ1487&amp;","&amp;AR1487&amp;","&amp;AS1487&amp;","&amp;AT1487&amp;",",","," "))," ",", ")))</f>
        <v/>
      </c>
      <c r="AV1487" s="35" t="str">
        <f>IF(COUNTBLANK(L1487:AC1487)&lt;&gt;13,IF(Table3[[#This Row],[Comments]]="Please order in multiples of 20. Minimum order of 100.",IF(COUNTBLANK(Table3[[#This Row],[Date 1]:[Order]])=12,"",1),1),IF(OR(F1487="yes",G1487="yes",H1487="yes",I1487="yes",J1487="yes",K1487="yes"="yes"),1,""))</f>
        <v/>
      </c>
    </row>
    <row r="1488" spans="2:48" ht="36" thickBot="1" x14ac:dyDescent="0.4">
      <c r="B1488" s="164">
        <v>5470</v>
      </c>
      <c r="C1488" s="16" t="s">
        <v>3370</v>
      </c>
      <c r="D1488" s="32" t="s">
        <v>1109</v>
      </c>
      <c r="E1488" s="118"/>
      <c r="F1488" s="119" t="s">
        <v>21</v>
      </c>
      <c r="G1488" s="30" t="s">
        <v>21</v>
      </c>
      <c r="H1488" s="30" t="s">
        <v>21</v>
      </c>
      <c r="I1488" s="30" t="s">
        <v>128</v>
      </c>
      <c r="J1488" s="30" t="s">
        <v>21</v>
      </c>
      <c r="K1488" s="30" t="s">
        <v>128</v>
      </c>
      <c r="L1488" s="22"/>
      <c r="M1488" s="20"/>
      <c r="N1488" s="20"/>
      <c r="O1488" s="20"/>
      <c r="P1488" s="20"/>
      <c r="Q1488" s="20"/>
      <c r="R1488" s="20"/>
      <c r="S1488" s="120"/>
      <c r="T1488" s="181" t="str">
        <f>Table3[[#This Row],[Column12]]</f>
        <v>Auto:</v>
      </c>
      <c r="U1488" s="25"/>
      <c r="V1488" s="51" t="str">
        <f>IF(Table3[[#This Row],[TagOrderMethod]]="Ratio:","plants per 1 tag",IF(Table3[[#This Row],[TagOrderMethod]]="tags included","",IF(Table3[[#This Row],[TagOrderMethod]]="Qty:","tags",IF(Table3[[#This Row],[TagOrderMethod]]="Auto:",IF(U1488&lt;&gt;"","tags","")))))</f>
        <v/>
      </c>
      <c r="W1488" s="17">
        <v>50</v>
      </c>
      <c r="X1488" s="17" t="str">
        <f>IF(ISNUMBER(SEARCH("tag",Table3[[#This Row],[Notes]])), "Yes", "No")</f>
        <v>No</v>
      </c>
      <c r="Y1488" s="17" t="str">
        <f>IF(Table3[[#This Row],[Column11]]="yes","tags included","Auto:")</f>
        <v>Auto:</v>
      </c>
      <c r="Z14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Row],[TagOrderMethod]]="Auto:",IF(U1488&gt;0,U1488,IF(COUNTBLANK(L1488:S1488)=8,"",(IF(Table3[[#This Row],[Column11]]&lt;&gt;"no",Table3[[#This Row],[Size]]*(SUM(Table3[[#This Row],[Date 1]:[Date 8]])),"")))),""))),(Table3[[#This Row],[Bundle]])),"")</f>
        <v/>
      </c>
      <c r="AB1488" s="94" t="str">
        <f t="shared" si="24"/>
        <v/>
      </c>
      <c r="AC1488" s="75"/>
      <c r="AD1488" s="42"/>
      <c r="AE1488" s="43"/>
      <c r="AF1488" s="44"/>
      <c r="AG1488" s="134" t="s">
        <v>21</v>
      </c>
      <c r="AH1488" s="134" t="s">
        <v>21</v>
      </c>
      <c r="AI1488" s="134" t="s">
        <v>21</v>
      </c>
      <c r="AJ1488" s="134" t="s">
        <v>5362</v>
      </c>
      <c r="AK1488" s="134" t="s">
        <v>21</v>
      </c>
      <c r="AL1488" s="134" t="s">
        <v>5512</v>
      </c>
      <c r="AM1488" s="134" t="b">
        <f>IF(AND(Table3[[#This Row],[Column68]]=TRUE,COUNTBLANK(Table3[[#This Row],[Date 1]:[Date 8]])=8),TRUE,FALSE)</f>
        <v>0</v>
      </c>
      <c r="AN1488" s="134" t="b">
        <f>COUNTIF(Table3[[#This Row],[512]:[51]],"yes")&gt;0</f>
        <v>0</v>
      </c>
      <c r="AO1488" s="45" t="str">
        <f>IF(Table3[[#This Row],[512]]="yes",Table3[[#This Row],[Column1]],"")</f>
        <v/>
      </c>
      <c r="AP1488" s="45" t="str">
        <f>IF(Table3[[#This Row],[250]]="yes",Table3[[#This Row],[Column1.5]],"")</f>
        <v/>
      </c>
      <c r="AQ1488" s="45" t="str">
        <f>IF(Table3[[#This Row],[288]]="yes",Table3[[#This Row],[Column2]],"")</f>
        <v/>
      </c>
      <c r="AR1488" s="45" t="str">
        <f>IF(Table3[[#This Row],[144]]="yes",Table3[[#This Row],[Column3]],"")</f>
        <v/>
      </c>
      <c r="AS1488" s="45" t="str">
        <f>IF(Table3[[#This Row],[26]]="yes",Table3[[#This Row],[Column4]],"")</f>
        <v/>
      </c>
      <c r="AT1488" s="45" t="str">
        <f>IF(Table3[[#This Row],[51]]="yes",Table3[[#This Row],[Column5]],"")</f>
        <v/>
      </c>
      <c r="AU1488" s="29" t="str">
        <f>IF(COUNTBLANK(Table3[[#This Row],[Date 1]:[Date 8]])=7,IF(Table3[[#This Row],[Column9]]&lt;&gt;"",IF(SUM(L1488:S1488)&lt;&gt;0,Table3[[#This Row],[Column9]],""),""),(SUBSTITUTE(TRIM(SUBSTITUTE(AO1488&amp;","&amp;AP1488&amp;","&amp;AQ1488&amp;","&amp;AR1488&amp;","&amp;AS1488&amp;","&amp;AT1488&amp;",",","," "))," ",", ")))</f>
        <v/>
      </c>
      <c r="AV1488" s="35" t="str">
        <f>IF(COUNTBLANK(L1488:AC1488)&lt;&gt;13,IF(Table3[[#This Row],[Comments]]="Please order in multiples of 20. Minimum order of 100.",IF(COUNTBLANK(Table3[[#This Row],[Date 1]:[Order]])=12,"",1),1),IF(OR(F1488="yes",G1488="yes",H1488="yes",I1488="yes",J1488="yes",K1488="yes"="yes"),1,""))</f>
        <v/>
      </c>
    </row>
    <row r="1489" spans="2:48" ht="36" thickBot="1" x14ac:dyDescent="0.4">
      <c r="B1489" s="164">
        <v>5475</v>
      </c>
      <c r="C1489" s="16" t="s">
        <v>3370</v>
      </c>
      <c r="D1489" s="32" t="s">
        <v>1110</v>
      </c>
      <c r="E1489" s="118"/>
      <c r="F1489" s="119" t="s">
        <v>21</v>
      </c>
      <c r="G1489" s="30" t="s">
        <v>21</v>
      </c>
      <c r="H1489" s="30" t="s">
        <v>21</v>
      </c>
      <c r="I1489" s="30" t="s">
        <v>21</v>
      </c>
      <c r="J1489" s="30" t="s">
        <v>21</v>
      </c>
      <c r="K1489" s="30" t="s">
        <v>128</v>
      </c>
      <c r="L1489" s="22"/>
      <c r="M1489" s="20"/>
      <c r="N1489" s="20"/>
      <c r="O1489" s="20"/>
      <c r="P1489" s="20"/>
      <c r="Q1489" s="20"/>
      <c r="R1489" s="20"/>
      <c r="S1489" s="120"/>
      <c r="T1489" s="181" t="str">
        <f>Table3[[#This Row],[Column12]]</f>
        <v>Auto:</v>
      </c>
      <c r="U1489" s="25"/>
      <c r="V1489" s="51" t="str">
        <f>IF(Table3[[#This Row],[TagOrderMethod]]="Ratio:","plants per 1 tag",IF(Table3[[#This Row],[TagOrderMethod]]="tags included","",IF(Table3[[#This Row],[TagOrderMethod]]="Qty:","tags",IF(Table3[[#This Row],[TagOrderMethod]]="Auto:",IF(U1489&lt;&gt;"","tags","")))))</f>
        <v/>
      </c>
      <c r="W1489" s="17">
        <v>50</v>
      </c>
      <c r="X1489" s="17" t="str">
        <f>IF(ISNUMBER(SEARCH("tag",Table3[[#This Row],[Notes]])), "Yes", "No")</f>
        <v>No</v>
      </c>
      <c r="Y1489" s="17" t="str">
        <f>IF(Table3[[#This Row],[Column11]]="yes","tags included","Auto:")</f>
        <v>Auto:</v>
      </c>
      <c r="Z14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Row],[TagOrderMethod]]="Auto:",IF(U1489&gt;0,U1489,IF(COUNTBLANK(L1489:S1489)=8,"",(IF(Table3[[#This Row],[Column11]]&lt;&gt;"no",Table3[[#This Row],[Size]]*(SUM(Table3[[#This Row],[Date 1]:[Date 8]])),"")))),""))),(Table3[[#This Row],[Bundle]])),"")</f>
        <v/>
      </c>
      <c r="AB1489" s="94" t="str">
        <f t="shared" si="24"/>
        <v/>
      </c>
      <c r="AC1489" s="75"/>
      <c r="AD1489" s="42"/>
      <c r="AE1489" s="43"/>
      <c r="AF1489" s="44"/>
      <c r="AG1489" s="134" t="s">
        <v>21</v>
      </c>
      <c r="AH1489" s="134" t="s">
        <v>21</v>
      </c>
      <c r="AI1489" s="134" t="s">
        <v>21</v>
      </c>
      <c r="AJ1489" s="134" t="s">
        <v>21</v>
      </c>
      <c r="AK1489" s="134" t="s">
        <v>21</v>
      </c>
      <c r="AL1489" s="134" t="s">
        <v>5513</v>
      </c>
      <c r="AM1489" s="134" t="b">
        <f>IF(AND(Table3[[#This Row],[Column68]]=TRUE,COUNTBLANK(Table3[[#This Row],[Date 1]:[Date 8]])=8),TRUE,FALSE)</f>
        <v>0</v>
      </c>
      <c r="AN1489" s="134" t="b">
        <f>COUNTIF(Table3[[#This Row],[512]:[51]],"yes")&gt;0</f>
        <v>0</v>
      </c>
      <c r="AO1489" s="45" t="str">
        <f>IF(Table3[[#This Row],[512]]="yes",Table3[[#This Row],[Column1]],"")</f>
        <v/>
      </c>
      <c r="AP1489" s="45" t="str">
        <f>IF(Table3[[#This Row],[250]]="yes",Table3[[#This Row],[Column1.5]],"")</f>
        <v/>
      </c>
      <c r="AQ1489" s="45" t="str">
        <f>IF(Table3[[#This Row],[288]]="yes",Table3[[#This Row],[Column2]],"")</f>
        <v/>
      </c>
      <c r="AR1489" s="45" t="str">
        <f>IF(Table3[[#This Row],[144]]="yes",Table3[[#This Row],[Column3]],"")</f>
        <v/>
      </c>
      <c r="AS1489" s="45" t="str">
        <f>IF(Table3[[#This Row],[26]]="yes",Table3[[#This Row],[Column4]],"")</f>
        <v/>
      </c>
      <c r="AT1489" s="45" t="str">
        <f>IF(Table3[[#This Row],[51]]="yes",Table3[[#This Row],[Column5]],"")</f>
        <v/>
      </c>
      <c r="AU1489" s="29" t="str">
        <f>IF(COUNTBLANK(Table3[[#This Row],[Date 1]:[Date 8]])=7,IF(Table3[[#This Row],[Column9]]&lt;&gt;"",IF(SUM(L1489:S1489)&lt;&gt;0,Table3[[#This Row],[Column9]],""),""),(SUBSTITUTE(TRIM(SUBSTITUTE(AO1489&amp;","&amp;AP1489&amp;","&amp;AQ1489&amp;","&amp;AR1489&amp;","&amp;AS1489&amp;","&amp;AT1489&amp;",",","," "))," ",", ")))</f>
        <v/>
      </c>
      <c r="AV1489" s="35" t="str">
        <f>IF(COUNTBLANK(L1489:AC1489)&lt;&gt;13,IF(Table3[[#This Row],[Comments]]="Please order in multiples of 20. Minimum order of 100.",IF(COUNTBLANK(Table3[[#This Row],[Date 1]:[Order]])=12,"",1),1),IF(OR(F1489="yes",G1489="yes",H1489="yes",I1489="yes",J1489="yes",K1489="yes"="yes"),1,""))</f>
        <v/>
      </c>
    </row>
    <row r="1490" spans="2:48" ht="36" thickBot="1" x14ac:dyDescent="0.4">
      <c r="B1490" s="164">
        <v>5480</v>
      </c>
      <c r="C1490" s="16" t="s">
        <v>3370</v>
      </c>
      <c r="D1490" s="32" t="s">
        <v>1111</v>
      </c>
      <c r="E1490" s="118"/>
      <c r="F1490" s="119" t="s">
        <v>21</v>
      </c>
      <c r="G1490" s="30" t="s">
        <v>21</v>
      </c>
      <c r="H1490" s="30" t="s">
        <v>21</v>
      </c>
      <c r="I1490" s="30" t="s">
        <v>21</v>
      </c>
      <c r="J1490" s="30" t="s">
        <v>21</v>
      </c>
      <c r="K1490" s="30" t="s">
        <v>128</v>
      </c>
      <c r="L1490" s="22"/>
      <c r="M1490" s="20"/>
      <c r="N1490" s="20"/>
      <c r="O1490" s="20"/>
      <c r="P1490" s="20"/>
      <c r="Q1490" s="20"/>
      <c r="R1490" s="20"/>
      <c r="S1490" s="120"/>
      <c r="T1490" s="181" t="str">
        <f>Table3[[#This Row],[Column12]]</f>
        <v>Auto:</v>
      </c>
      <c r="U1490" s="25"/>
      <c r="V1490" s="51" t="str">
        <f>IF(Table3[[#This Row],[TagOrderMethod]]="Ratio:","plants per 1 tag",IF(Table3[[#This Row],[TagOrderMethod]]="tags included","",IF(Table3[[#This Row],[TagOrderMethod]]="Qty:","tags",IF(Table3[[#This Row],[TagOrderMethod]]="Auto:",IF(U1490&lt;&gt;"","tags","")))))</f>
        <v/>
      </c>
      <c r="W1490" s="17">
        <v>50</v>
      </c>
      <c r="X1490" s="17" t="str">
        <f>IF(ISNUMBER(SEARCH("tag",Table3[[#This Row],[Notes]])), "Yes", "No")</f>
        <v>No</v>
      </c>
      <c r="Y1490" s="17" t="str">
        <f>IF(Table3[[#This Row],[Column11]]="yes","tags included","Auto:")</f>
        <v>Auto:</v>
      </c>
      <c r="Z14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Row],[TagOrderMethod]]="Auto:",IF(U1490&gt;0,U1490,IF(COUNTBLANK(L1490:S1490)=8,"",(IF(Table3[[#This Row],[Column11]]&lt;&gt;"no",Table3[[#This Row],[Size]]*(SUM(Table3[[#This Row],[Date 1]:[Date 8]])),"")))),""))),(Table3[[#This Row],[Bundle]])),"")</f>
        <v/>
      </c>
      <c r="AB1490" s="94" t="str">
        <f t="shared" si="24"/>
        <v/>
      </c>
      <c r="AC1490" s="75"/>
      <c r="AD1490" s="42"/>
      <c r="AE1490" s="43"/>
      <c r="AF1490" s="44"/>
      <c r="AG1490" s="134" t="s">
        <v>21</v>
      </c>
      <c r="AH1490" s="134" t="s">
        <v>21</v>
      </c>
      <c r="AI1490" s="134" t="s">
        <v>21</v>
      </c>
      <c r="AJ1490" s="134" t="s">
        <v>21</v>
      </c>
      <c r="AK1490" s="134" t="s">
        <v>21</v>
      </c>
      <c r="AL1490" s="134" t="s">
        <v>5514</v>
      </c>
      <c r="AM1490" s="134" t="b">
        <f>IF(AND(Table3[[#This Row],[Column68]]=TRUE,COUNTBLANK(Table3[[#This Row],[Date 1]:[Date 8]])=8),TRUE,FALSE)</f>
        <v>0</v>
      </c>
      <c r="AN1490" s="134" t="b">
        <f>COUNTIF(Table3[[#This Row],[512]:[51]],"yes")&gt;0</f>
        <v>0</v>
      </c>
      <c r="AO1490" s="45" t="str">
        <f>IF(Table3[[#This Row],[512]]="yes",Table3[[#This Row],[Column1]],"")</f>
        <v/>
      </c>
      <c r="AP1490" s="45" t="str">
        <f>IF(Table3[[#This Row],[250]]="yes",Table3[[#This Row],[Column1.5]],"")</f>
        <v/>
      </c>
      <c r="AQ1490" s="45" t="str">
        <f>IF(Table3[[#This Row],[288]]="yes",Table3[[#This Row],[Column2]],"")</f>
        <v/>
      </c>
      <c r="AR1490" s="45" t="str">
        <f>IF(Table3[[#This Row],[144]]="yes",Table3[[#This Row],[Column3]],"")</f>
        <v/>
      </c>
      <c r="AS1490" s="45" t="str">
        <f>IF(Table3[[#This Row],[26]]="yes",Table3[[#This Row],[Column4]],"")</f>
        <v/>
      </c>
      <c r="AT1490" s="45" t="str">
        <f>IF(Table3[[#This Row],[51]]="yes",Table3[[#This Row],[Column5]],"")</f>
        <v/>
      </c>
      <c r="AU1490" s="29" t="str">
        <f>IF(COUNTBLANK(Table3[[#This Row],[Date 1]:[Date 8]])=7,IF(Table3[[#This Row],[Column9]]&lt;&gt;"",IF(SUM(L1490:S1490)&lt;&gt;0,Table3[[#This Row],[Column9]],""),""),(SUBSTITUTE(TRIM(SUBSTITUTE(AO1490&amp;","&amp;AP1490&amp;","&amp;AQ1490&amp;","&amp;AR1490&amp;","&amp;AS1490&amp;","&amp;AT1490&amp;",",","," "))," ",", ")))</f>
        <v/>
      </c>
      <c r="AV1490" s="35" t="str">
        <f>IF(COUNTBLANK(L1490:AC1490)&lt;&gt;13,IF(Table3[[#This Row],[Comments]]="Please order in multiples of 20. Minimum order of 100.",IF(COUNTBLANK(Table3[[#This Row],[Date 1]:[Order]])=12,"",1),1),IF(OR(F1490="yes",G1490="yes",H1490="yes",I1490="yes",J1490="yes",K1490="yes"="yes"),1,""))</f>
        <v/>
      </c>
    </row>
    <row r="1491" spans="2:48" ht="36" thickBot="1" x14ac:dyDescent="0.4">
      <c r="B1491" s="164">
        <v>5485</v>
      </c>
      <c r="C1491" s="16" t="s">
        <v>3370</v>
      </c>
      <c r="D1491" s="32" t="s">
        <v>1112</v>
      </c>
      <c r="E1491" s="118"/>
      <c r="F1491" s="119" t="s">
        <v>21</v>
      </c>
      <c r="G1491" s="30" t="s">
        <v>21</v>
      </c>
      <c r="H1491" s="30" t="s">
        <v>21</v>
      </c>
      <c r="I1491" s="30" t="s">
        <v>128</v>
      </c>
      <c r="J1491" s="30" t="s">
        <v>21</v>
      </c>
      <c r="K1491" s="30" t="s">
        <v>128</v>
      </c>
      <c r="L1491" s="22"/>
      <c r="M1491" s="20"/>
      <c r="N1491" s="20"/>
      <c r="O1491" s="20"/>
      <c r="P1491" s="20"/>
      <c r="Q1491" s="20"/>
      <c r="R1491" s="20"/>
      <c r="S1491" s="120"/>
      <c r="T1491" s="181" t="str">
        <f>Table3[[#This Row],[Column12]]</f>
        <v>Auto:</v>
      </c>
      <c r="U1491" s="25"/>
      <c r="V1491" s="51" t="str">
        <f>IF(Table3[[#This Row],[TagOrderMethod]]="Ratio:","plants per 1 tag",IF(Table3[[#This Row],[TagOrderMethod]]="tags included","",IF(Table3[[#This Row],[TagOrderMethod]]="Qty:","tags",IF(Table3[[#This Row],[TagOrderMethod]]="Auto:",IF(U1491&lt;&gt;"","tags","")))))</f>
        <v/>
      </c>
      <c r="W1491" s="17">
        <v>50</v>
      </c>
      <c r="X1491" s="17" t="str">
        <f>IF(ISNUMBER(SEARCH("tag",Table3[[#This Row],[Notes]])), "Yes", "No")</f>
        <v>No</v>
      </c>
      <c r="Y1491" s="17" t="str">
        <f>IF(Table3[[#This Row],[Column11]]="yes","tags included","Auto:")</f>
        <v>Auto:</v>
      </c>
      <c r="Z14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Row],[TagOrderMethod]]="Auto:",IF(U1491&gt;0,U1491,IF(COUNTBLANK(L1491:S1491)=8,"",(IF(Table3[[#This Row],[Column11]]&lt;&gt;"no",Table3[[#This Row],[Size]]*(SUM(Table3[[#This Row],[Date 1]:[Date 8]])),"")))),""))),(Table3[[#This Row],[Bundle]])),"")</f>
        <v/>
      </c>
      <c r="AB1491" s="94" t="str">
        <f t="shared" si="24"/>
        <v/>
      </c>
      <c r="AC1491" s="75"/>
      <c r="AD1491" s="42"/>
      <c r="AE1491" s="43"/>
      <c r="AF1491" s="44"/>
      <c r="AG1491" s="134" t="s">
        <v>21</v>
      </c>
      <c r="AH1491" s="134" t="s">
        <v>21</v>
      </c>
      <c r="AI1491" s="134" t="s">
        <v>21</v>
      </c>
      <c r="AJ1491" s="134" t="s">
        <v>5363</v>
      </c>
      <c r="AK1491" s="134" t="s">
        <v>21</v>
      </c>
      <c r="AL1491" s="134" t="s">
        <v>5515</v>
      </c>
      <c r="AM1491" s="134" t="b">
        <f>IF(AND(Table3[[#This Row],[Column68]]=TRUE,COUNTBLANK(Table3[[#This Row],[Date 1]:[Date 8]])=8),TRUE,FALSE)</f>
        <v>0</v>
      </c>
      <c r="AN1491" s="134" t="b">
        <f>COUNTIF(Table3[[#This Row],[512]:[51]],"yes")&gt;0</f>
        <v>0</v>
      </c>
      <c r="AO1491" s="45" t="str">
        <f>IF(Table3[[#This Row],[512]]="yes",Table3[[#This Row],[Column1]],"")</f>
        <v/>
      </c>
      <c r="AP1491" s="45" t="str">
        <f>IF(Table3[[#This Row],[250]]="yes",Table3[[#This Row],[Column1.5]],"")</f>
        <v/>
      </c>
      <c r="AQ1491" s="45" t="str">
        <f>IF(Table3[[#This Row],[288]]="yes",Table3[[#This Row],[Column2]],"")</f>
        <v/>
      </c>
      <c r="AR1491" s="45" t="str">
        <f>IF(Table3[[#This Row],[144]]="yes",Table3[[#This Row],[Column3]],"")</f>
        <v/>
      </c>
      <c r="AS1491" s="45" t="str">
        <f>IF(Table3[[#This Row],[26]]="yes",Table3[[#This Row],[Column4]],"")</f>
        <v/>
      </c>
      <c r="AT1491" s="45" t="str">
        <f>IF(Table3[[#This Row],[51]]="yes",Table3[[#This Row],[Column5]],"")</f>
        <v/>
      </c>
      <c r="AU1491" s="29" t="str">
        <f>IF(COUNTBLANK(Table3[[#This Row],[Date 1]:[Date 8]])=7,IF(Table3[[#This Row],[Column9]]&lt;&gt;"",IF(SUM(L1491:S1491)&lt;&gt;0,Table3[[#This Row],[Column9]],""),""),(SUBSTITUTE(TRIM(SUBSTITUTE(AO1491&amp;","&amp;AP1491&amp;","&amp;AQ1491&amp;","&amp;AR1491&amp;","&amp;AS1491&amp;","&amp;AT1491&amp;",",","," "))," ",", ")))</f>
        <v/>
      </c>
      <c r="AV1491" s="35" t="str">
        <f>IF(COUNTBLANK(L1491:AC1491)&lt;&gt;13,IF(Table3[[#This Row],[Comments]]="Please order in multiples of 20. Minimum order of 100.",IF(COUNTBLANK(Table3[[#This Row],[Date 1]:[Order]])=12,"",1),1),IF(OR(F1491="yes",G1491="yes",H1491="yes",I1491="yes",J1491="yes",K1491="yes"="yes"),1,""))</f>
        <v/>
      </c>
    </row>
    <row r="1492" spans="2:48" ht="36" thickBot="1" x14ac:dyDescent="0.4">
      <c r="B1492" s="164">
        <v>5490</v>
      </c>
      <c r="C1492" s="16" t="s">
        <v>3370</v>
      </c>
      <c r="D1492" s="32" t="s">
        <v>1113</v>
      </c>
      <c r="E1492" s="118"/>
      <c r="F1492" s="119" t="s">
        <v>21</v>
      </c>
      <c r="G1492" s="30" t="s">
        <v>21</v>
      </c>
      <c r="H1492" s="30" t="s">
        <v>21</v>
      </c>
      <c r="I1492" s="30" t="s">
        <v>21</v>
      </c>
      <c r="J1492" s="30" t="s">
        <v>21</v>
      </c>
      <c r="K1492" s="30" t="s">
        <v>128</v>
      </c>
      <c r="L1492" s="22"/>
      <c r="M1492" s="20"/>
      <c r="N1492" s="20"/>
      <c r="O1492" s="20"/>
      <c r="P1492" s="20"/>
      <c r="Q1492" s="20"/>
      <c r="R1492" s="20"/>
      <c r="S1492" s="120"/>
      <c r="T1492" s="181" t="str">
        <f>Table3[[#This Row],[Column12]]</f>
        <v>Auto:</v>
      </c>
      <c r="U1492" s="25"/>
      <c r="V1492" s="51" t="str">
        <f>IF(Table3[[#This Row],[TagOrderMethod]]="Ratio:","plants per 1 tag",IF(Table3[[#This Row],[TagOrderMethod]]="tags included","",IF(Table3[[#This Row],[TagOrderMethod]]="Qty:","tags",IF(Table3[[#This Row],[TagOrderMethod]]="Auto:",IF(U1492&lt;&gt;"","tags","")))))</f>
        <v/>
      </c>
      <c r="W1492" s="17">
        <v>50</v>
      </c>
      <c r="X1492" s="17" t="str">
        <f>IF(ISNUMBER(SEARCH("tag",Table3[[#This Row],[Notes]])), "Yes", "No")</f>
        <v>No</v>
      </c>
      <c r="Y1492" s="17" t="str">
        <f>IF(Table3[[#This Row],[Column11]]="yes","tags included","Auto:")</f>
        <v>Auto:</v>
      </c>
      <c r="Z14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Row],[TagOrderMethod]]="Auto:",IF(U1492&gt;0,U1492,IF(COUNTBLANK(L1492:S1492)=8,"",(IF(Table3[[#This Row],[Column11]]&lt;&gt;"no",Table3[[#This Row],[Size]]*(SUM(Table3[[#This Row],[Date 1]:[Date 8]])),"")))),""))),(Table3[[#This Row],[Bundle]])),"")</f>
        <v/>
      </c>
      <c r="AB1492" s="94" t="str">
        <f t="shared" si="24"/>
        <v/>
      </c>
      <c r="AC1492" s="75"/>
      <c r="AD1492" s="42"/>
      <c r="AE1492" s="43"/>
      <c r="AF1492" s="44"/>
      <c r="AG1492" s="134" t="s">
        <v>21</v>
      </c>
      <c r="AH1492" s="134" t="s">
        <v>21</v>
      </c>
      <c r="AI1492" s="134" t="s">
        <v>21</v>
      </c>
      <c r="AJ1492" s="134" t="s">
        <v>21</v>
      </c>
      <c r="AK1492" s="134" t="s">
        <v>21</v>
      </c>
      <c r="AL1492" s="134" t="s">
        <v>5516</v>
      </c>
      <c r="AM1492" s="134" t="b">
        <f>IF(AND(Table3[[#This Row],[Column68]]=TRUE,COUNTBLANK(Table3[[#This Row],[Date 1]:[Date 8]])=8),TRUE,FALSE)</f>
        <v>0</v>
      </c>
      <c r="AN1492" s="134" t="b">
        <f>COUNTIF(Table3[[#This Row],[512]:[51]],"yes")&gt;0</f>
        <v>0</v>
      </c>
      <c r="AO1492" s="45" t="str">
        <f>IF(Table3[[#This Row],[512]]="yes",Table3[[#This Row],[Column1]],"")</f>
        <v/>
      </c>
      <c r="AP1492" s="45" t="str">
        <f>IF(Table3[[#This Row],[250]]="yes",Table3[[#This Row],[Column1.5]],"")</f>
        <v/>
      </c>
      <c r="AQ1492" s="45" t="str">
        <f>IF(Table3[[#This Row],[288]]="yes",Table3[[#This Row],[Column2]],"")</f>
        <v/>
      </c>
      <c r="AR1492" s="45" t="str">
        <f>IF(Table3[[#This Row],[144]]="yes",Table3[[#This Row],[Column3]],"")</f>
        <v/>
      </c>
      <c r="AS1492" s="45" t="str">
        <f>IF(Table3[[#This Row],[26]]="yes",Table3[[#This Row],[Column4]],"")</f>
        <v/>
      </c>
      <c r="AT1492" s="45" t="str">
        <f>IF(Table3[[#This Row],[51]]="yes",Table3[[#This Row],[Column5]],"")</f>
        <v/>
      </c>
      <c r="AU1492" s="29" t="str">
        <f>IF(COUNTBLANK(Table3[[#This Row],[Date 1]:[Date 8]])=7,IF(Table3[[#This Row],[Column9]]&lt;&gt;"",IF(SUM(L1492:S1492)&lt;&gt;0,Table3[[#This Row],[Column9]],""),""),(SUBSTITUTE(TRIM(SUBSTITUTE(AO1492&amp;","&amp;AP1492&amp;","&amp;AQ1492&amp;","&amp;AR1492&amp;","&amp;AS1492&amp;","&amp;AT1492&amp;",",","," "))," ",", ")))</f>
        <v/>
      </c>
      <c r="AV1492" s="35" t="str">
        <f>IF(COUNTBLANK(L1492:AC1492)&lt;&gt;13,IF(Table3[[#This Row],[Comments]]="Please order in multiples of 20. Minimum order of 100.",IF(COUNTBLANK(Table3[[#This Row],[Date 1]:[Order]])=12,"",1),1),IF(OR(F1492="yes",G1492="yes",H1492="yes",I1492="yes",J1492="yes",K1492="yes"="yes"),1,""))</f>
        <v/>
      </c>
    </row>
    <row r="1493" spans="2:48" ht="36" thickBot="1" x14ac:dyDescent="0.4">
      <c r="B1493" s="164">
        <v>5600</v>
      </c>
      <c r="C1493" s="16" t="s">
        <v>3370</v>
      </c>
      <c r="D1493" s="32" t="s">
        <v>3528</v>
      </c>
      <c r="E1493" s="118"/>
      <c r="F1493" s="119" t="s">
        <v>21</v>
      </c>
      <c r="G1493" s="30" t="s">
        <v>21</v>
      </c>
      <c r="H1493" s="30" t="s">
        <v>21</v>
      </c>
      <c r="I1493" s="30" t="s">
        <v>21</v>
      </c>
      <c r="J1493" s="30" t="s">
        <v>21</v>
      </c>
      <c r="K1493" s="30" t="s">
        <v>128</v>
      </c>
      <c r="L1493" s="22"/>
      <c r="M1493" s="20"/>
      <c r="N1493" s="20"/>
      <c r="O1493" s="20"/>
      <c r="P1493" s="20"/>
      <c r="Q1493" s="20"/>
      <c r="R1493" s="20"/>
      <c r="S1493" s="120"/>
      <c r="T1493" s="181" t="str">
        <f>Table3[[#This Row],[Column12]]</f>
        <v>Auto:</v>
      </c>
      <c r="U1493" s="25"/>
      <c r="V1493" s="51" t="str">
        <f>IF(Table3[[#This Row],[TagOrderMethod]]="Ratio:","plants per 1 tag",IF(Table3[[#This Row],[TagOrderMethod]]="tags included","",IF(Table3[[#This Row],[TagOrderMethod]]="Qty:","tags",IF(Table3[[#This Row],[TagOrderMethod]]="Auto:",IF(U1493&lt;&gt;"","tags","")))))</f>
        <v/>
      </c>
      <c r="W1493" s="17">
        <v>50</v>
      </c>
      <c r="X1493" s="17" t="str">
        <f>IF(ISNUMBER(SEARCH("tag",Table3[[#This Row],[Notes]])), "Yes", "No")</f>
        <v>No</v>
      </c>
      <c r="Y1493" s="17" t="str">
        <f>IF(Table3[[#This Row],[Column11]]="yes","tags included","Auto:")</f>
        <v>Auto:</v>
      </c>
      <c r="Z14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Row],[TagOrderMethod]]="Auto:",IF(U1493&gt;0,U1493,IF(COUNTBLANK(L1493:S1493)=8,"",(IF(Table3[[#This Row],[Column11]]&lt;&gt;"no",Table3[[#This Row],[Size]]*(SUM(Table3[[#This Row],[Date 1]:[Date 8]])),"")))),""))),(Table3[[#This Row],[Bundle]])),"")</f>
        <v/>
      </c>
      <c r="AB1493" s="94" t="str">
        <f t="shared" si="24"/>
        <v/>
      </c>
      <c r="AC1493" s="75"/>
      <c r="AD1493" s="42"/>
      <c r="AE1493" s="43"/>
      <c r="AF1493" s="44"/>
      <c r="AG1493" s="134" t="s">
        <v>21</v>
      </c>
      <c r="AH1493" s="134" t="s">
        <v>21</v>
      </c>
      <c r="AI1493" s="134" t="s">
        <v>21</v>
      </c>
      <c r="AJ1493" s="134" t="s">
        <v>21</v>
      </c>
      <c r="AK1493" s="134" t="s">
        <v>21</v>
      </c>
      <c r="AL1493" s="134" t="s">
        <v>5517</v>
      </c>
      <c r="AM1493" s="134" t="b">
        <f>IF(AND(Table3[[#This Row],[Column68]]=TRUE,COUNTBLANK(Table3[[#This Row],[Date 1]:[Date 8]])=8),TRUE,FALSE)</f>
        <v>0</v>
      </c>
      <c r="AN1493" s="134" t="b">
        <f>COUNTIF(Table3[[#This Row],[512]:[51]],"yes")&gt;0</f>
        <v>0</v>
      </c>
      <c r="AO1493" s="45" t="str">
        <f>IF(Table3[[#This Row],[512]]="yes",Table3[[#This Row],[Column1]],"")</f>
        <v/>
      </c>
      <c r="AP1493" s="45" t="str">
        <f>IF(Table3[[#This Row],[250]]="yes",Table3[[#This Row],[Column1.5]],"")</f>
        <v/>
      </c>
      <c r="AQ1493" s="45" t="str">
        <f>IF(Table3[[#This Row],[288]]="yes",Table3[[#This Row],[Column2]],"")</f>
        <v/>
      </c>
      <c r="AR1493" s="45" t="str">
        <f>IF(Table3[[#This Row],[144]]="yes",Table3[[#This Row],[Column3]],"")</f>
        <v/>
      </c>
      <c r="AS1493" s="45" t="str">
        <f>IF(Table3[[#This Row],[26]]="yes",Table3[[#This Row],[Column4]],"")</f>
        <v/>
      </c>
      <c r="AT1493" s="45" t="str">
        <f>IF(Table3[[#This Row],[51]]="yes",Table3[[#This Row],[Column5]],"")</f>
        <v/>
      </c>
      <c r="AU1493" s="29" t="str">
        <f>IF(COUNTBLANK(Table3[[#This Row],[Date 1]:[Date 8]])=7,IF(Table3[[#This Row],[Column9]]&lt;&gt;"",IF(SUM(L1493:S1493)&lt;&gt;0,Table3[[#This Row],[Column9]],""),""),(SUBSTITUTE(TRIM(SUBSTITUTE(AO1493&amp;","&amp;AP1493&amp;","&amp;AQ1493&amp;","&amp;AR1493&amp;","&amp;AS1493&amp;","&amp;AT1493&amp;",",","," "))," ",", ")))</f>
        <v/>
      </c>
      <c r="AV1493" s="35" t="str">
        <f>IF(COUNTBLANK(L1493:AC1493)&lt;&gt;13,IF(Table3[[#This Row],[Comments]]="Please order in multiples of 20. Minimum order of 100.",IF(COUNTBLANK(Table3[[#This Row],[Date 1]:[Order]])=12,"",1),1),IF(OR(F1493="yes",G1493="yes",H1493="yes",I1493="yes",J1493="yes",K1493="yes"="yes"),1,""))</f>
        <v/>
      </c>
    </row>
    <row r="1494" spans="2:48" ht="36" thickBot="1" x14ac:dyDescent="0.4">
      <c r="B1494" s="164">
        <v>5605</v>
      </c>
      <c r="C1494" s="16" t="s">
        <v>3370</v>
      </c>
      <c r="D1494" s="32" t="s">
        <v>1430</v>
      </c>
      <c r="E1494" s="118"/>
      <c r="F1494" s="119" t="s">
        <v>21</v>
      </c>
      <c r="G1494" s="30" t="s">
        <v>21</v>
      </c>
      <c r="H1494" s="30" t="s">
        <v>21</v>
      </c>
      <c r="I1494" s="30" t="s">
        <v>21</v>
      </c>
      <c r="J1494" s="30" t="s">
        <v>21</v>
      </c>
      <c r="K1494" s="30" t="s">
        <v>128</v>
      </c>
      <c r="L1494" s="22"/>
      <c r="M1494" s="20"/>
      <c r="N1494" s="20"/>
      <c r="O1494" s="20"/>
      <c r="P1494" s="20"/>
      <c r="Q1494" s="20"/>
      <c r="R1494" s="20"/>
      <c r="S1494" s="120"/>
      <c r="T1494" s="181" t="str">
        <f>Table3[[#This Row],[Column12]]</f>
        <v>Auto:</v>
      </c>
      <c r="U1494" s="25"/>
      <c r="V1494" s="51" t="str">
        <f>IF(Table3[[#This Row],[TagOrderMethod]]="Ratio:","plants per 1 tag",IF(Table3[[#This Row],[TagOrderMethod]]="tags included","",IF(Table3[[#This Row],[TagOrderMethod]]="Qty:","tags",IF(Table3[[#This Row],[TagOrderMethod]]="Auto:",IF(U1494&lt;&gt;"","tags","")))))</f>
        <v/>
      </c>
      <c r="W1494" s="17">
        <v>50</v>
      </c>
      <c r="X1494" s="17" t="str">
        <f>IF(ISNUMBER(SEARCH("tag",Table3[[#This Row],[Notes]])), "Yes", "No")</f>
        <v>No</v>
      </c>
      <c r="Y1494" s="17" t="str">
        <f>IF(Table3[[#This Row],[Column11]]="yes","tags included","Auto:")</f>
        <v>Auto:</v>
      </c>
      <c r="Z14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Row],[TagOrderMethod]]="Auto:",IF(U1494&gt;0,U1494,IF(COUNTBLANK(L1494:S1494)=8,"",(IF(Table3[[#This Row],[Column11]]&lt;&gt;"no",Table3[[#This Row],[Size]]*(SUM(Table3[[#This Row],[Date 1]:[Date 8]])),"")))),""))),(Table3[[#This Row],[Bundle]])),"")</f>
        <v/>
      </c>
      <c r="AB1494" s="94" t="str">
        <f t="shared" si="24"/>
        <v/>
      </c>
      <c r="AC1494" s="75"/>
      <c r="AD1494" s="42"/>
      <c r="AE1494" s="43"/>
      <c r="AF1494" s="44"/>
      <c r="AG1494" s="134" t="s">
        <v>21</v>
      </c>
      <c r="AH1494" s="134" t="s">
        <v>21</v>
      </c>
      <c r="AI1494" s="134" t="s">
        <v>21</v>
      </c>
      <c r="AJ1494" s="134" t="s">
        <v>21</v>
      </c>
      <c r="AK1494" s="134" t="s">
        <v>21</v>
      </c>
      <c r="AL1494" s="134" t="s">
        <v>5518</v>
      </c>
      <c r="AM1494" s="134" t="b">
        <f>IF(AND(Table3[[#This Row],[Column68]]=TRUE,COUNTBLANK(Table3[[#This Row],[Date 1]:[Date 8]])=8),TRUE,FALSE)</f>
        <v>0</v>
      </c>
      <c r="AN1494" s="134" t="b">
        <f>COUNTIF(Table3[[#This Row],[512]:[51]],"yes")&gt;0</f>
        <v>0</v>
      </c>
      <c r="AO1494" s="45" t="str">
        <f>IF(Table3[[#This Row],[512]]="yes",Table3[[#This Row],[Column1]],"")</f>
        <v/>
      </c>
      <c r="AP1494" s="45" t="str">
        <f>IF(Table3[[#This Row],[250]]="yes",Table3[[#This Row],[Column1.5]],"")</f>
        <v/>
      </c>
      <c r="AQ1494" s="45" t="str">
        <f>IF(Table3[[#This Row],[288]]="yes",Table3[[#This Row],[Column2]],"")</f>
        <v/>
      </c>
      <c r="AR1494" s="45" t="str">
        <f>IF(Table3[[#This Row],[144]]="yes",Table3[[#This Row],[Column3]],"")</f>
        <v/>
      </c>
      <c r="AS1494" s="45" t="str">
        <f>IF(Table3[[#This Row],[26]]="yes",Table3[[#This Row],[Column4]],"")</f>
        <v/>
      </c>
      <c r="AT1494" s="45" t="str">
        <f>IF(Table3[[#This Row],[51]]="yes",Table3[[#This Row],[Column5]],"")</f>
        <v/>
      </c>
      <c r="AU1494" s="29" t="str">
        <f>IF(COUNTBLANK(Table3[[#This Row],[Date 1]:[Date 8]])=7,IF(Table3[[#This Row],[Column9]]&lt;&gt;"",IF(SUM(L1494:S1494)&lt;&gt;0,Table3[[#This Row],[Column9]],""),""),(SUBSTITUTE(TRIM(SUBSTITUTE(AO1494&amp;","&amp;AP1494&amp;","&amp;AQ1494&amp;","&amp;AR1494&amp;","&amp;AS1494&amp;","&amp;AT1494&amp;",",","," "))," ",", ")))</f>
        <v/>
      </c>
      <c r="AV1494" s="35" t="str">
        <f>IF(COUNTBLANK(L1494:AC1494)&lt;&gt;13,IF(Table3[[#This Row],[Comments]]="Please order in multiples of 20. Minimum order of 100.",IF(COUNTBLANK(Table3[[#This Row],[Date 1]:[Order]])=12,"",1),1),IF(OR(F1494="yes",G1494="yes",H1494="yes",I1494="yes",J1494="yes",K1494="yes"="yes"),1,""))</f>
        <v/>
      </c>
    </row>
    <row r="1495" spans="2:48" ht="36" thickBot="1" x14ac:dyDescent="0.4">
      <c r="B1495" s="164">
        <v>5610</v>
      </c>
      <c r="C1495" s="16" t="s">
        <v>3370</v>
      </c>
      <c r="D1495" s="32" t="s">
        <v>2455</v>
      </c>
      <c r="E1495" s="118"/>
      <c r="F1495" s="119" t="s">
        <v>21</v>
      </c>
      <c r="G1495" s="30" t="s">
        <v>21</v>
      </c>
      <c r="H1495" s="30" t="s">
        <v>21</v>
      </c>
      <c r="I1495" s="30" t="s">
        <v>21</v>
      </c>
      <c r="J1495" s="30" t="s">
        <v>21</v>
      </c>
      <c r="K1495" s="30" t="s">
        <v>128</v>
      </c>
      <c r="L1495" s="22"/>
      <c r="M1495" s="20"/>
      <c r="N1495" s="20"/>
      <c r="O1495" s="20"/>
      <c r="P1495" s="20"/>
      <c r="Q1495" s="20"/>
      <c r="R1495" s="20"/>
      <c r="S1495" s="120"/>
      <c r="T1495" s="181" t="str">
        <f>Table3[[#This Row],[Column12]]</f>
        <v>Auto:</v>
      </c>
      <c r="U1495" s="25"/>
      <c r="V1495" s="51" t="str">
        <f>IF(Table3[[#This Row],[TagOrderMethod]]="Ratio:","plants per 1 tag",IF(Table3[[#This Row],[TagOrderMethod]]="tags included","",IF(Table3[[#This Row],[TagOrderMethod]]="Qty:","tags",IF(Table3[[#This Row],[TagOrderMethod]]="Auto:",IF(U1495&lt;&gt;"","tags","")))))</f>
        <v/>
      </c>
      <c r="W1495" s="17">
        <v>50</v>
      </c>
      <c r="X1495" s="17" t="str">
        <f>IF(ISNUMBER(SEARCH("tag",Table3[[#This Row],[Notes]])), "Yes", "No")</f>
        <v>No</v>
      </c>
      <c r="Y1495" s="17" t="str">
        <f>IF(Table3[[#This Row],[Column11]]="yes","tags included","Auto:")</f>
        <v>Auto:</v>
      </c>
      <c r="Z14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Row],[TagOrderMethod]]="Auto:",IF(U1495&gt;0,U1495,IF(COUNTBLANK(L1495:S1495)=8,"",(IF(Table3[[#This Row],[Column11]]&lt;&gt;"no",Table3[[#This Row],[Size]]*(SUM(Table3[[#This Row],[Date 1]:[Date 8]])),"")))),""))),(Table3[[#This Row],[Bundle]])),"")</f>
        <v/>
      </c>
      <c r="AB1495" s="94" t="str">
        <f t="shared" si="24"/>
        <v/>
      </c>
      <c r="AC1495" s="75"/>
      <c r="AD1495" s="42"/>
      <c r="AE1495" s="43"/>
      <c r="AF1495" s="44"/>
      <c r="AG1495" s="134" t="s">
        <v>21</v>
      </c>
      <c r="AH1495" s="134" t="s">
        <v>21</v>
      </c>
      <c r="AI1495" s="134" t="s">
        <v>21</v>
      </c>
      <c r="AJ1495" s="134" t="s">
        <v>21</v>
      </c>
      <c r="AK1495" s="134" t="s">
        <v>21</v>
      </c>
      <c r="AL1495" s="134" t="s">
        <v>5519</v>
      </c>
      <c r="AM1495" s="134" t="b">
        <f>IF(AND(Table3[[#This Row],[Column68]]=TRUE,COUNTBLANK(Table3[[#This Row],[Date 1]:[Date 8]])=8),TRUE,FALSE)</f>
        <v>0</v>
      </c>
      <c r="AN1495" s="134" t="b">
        <f>COUNTIF(Table3[[#This Row],[512]:[51]],"yes")&gt;0</f>
        <v>0</v>
      </c>
      <c r="AO1495" s="45" t="str">
        <f>IF(Table3[[#This Row],[512]]="yes",Table3[[#This Row],[Column1]],"")</f>
        <v/>
      </c>
      <c r="AP1495" s="45" t="str">
        <f>IF(Table3[[#This Row],[250]]="yes",Table3[[#This Row],[Column1.5]],"")</f>
        <v/>
      </c>
      <c r="AQ1495" s="45" t="str">
        <f>IF(Table3[[#This Row],[288]]="yes",Table3[[#This Row],[Column2]],"")</f>
        <v/>
      </c>
      <c r="AR1495" s="45" t="str">
        <f>IF(Table3[[#This Row],[144]]="yes",Table3[[#This Row],[Column3]],"")</f>
        <v/>
      </c>
      <c r="AS1495" s="45" t="str">
        <f>IF(Table3[[#This Row],[26]]="yes",Table3[[#This Row],[Column4]],"")</f>
        <v/>
      </c>
      <c r="AT1495" s="45" t="str">
        <f>IF(Table3[[#This Row],[51]]="yes",Table3[[#This Row],[Column5]],"")</f>
        <v/>
      </c>
      <c r="AU1495" s="29" t="str">
        <f>IF(COUNTBLANK(Table3[[#This Row],[Date 1]:[Date 8]])=7,IF(Table3[[#This Row],[Column9]]&lt;&gt;"",IF(SUM(L1495:S1495)&lt;&gt;0,Table3[[#This Row],[Column9]],""),""),(SUBSTITUTE(TRIM(SUBSTITUTE(AO1495&amp;","&amp;AP1495&amp;","&amp;AQ1495&amp;","&amp;AR1495&amp;","&amp;AS1495&amp;","&amp;AT1495&amp;",",","," "))," ",", ")))</f>
        <v/>
      </c>
      <c r="AV1495" s="35" t="str">
        <f>IF(COUNTBLANK(L1495:AC1495)&lt;&gt;13,IF(Table3[[#This Row],[Comments]]="Please order in multiples of 20. Minimum order of 100.",IF(COUNTBLANK(Table3[[#This Row],[Date 1]:[Order]])=12,"",1),1),IF(OR(F1495="yes",G1495="yes",H1495="yes",I1495="yes",J1495="yes",K1495="yes"="yes"),1,""))</f>
        <v/>
      </c>
    </row>
    <row r="1496" spans="2:48" ht="36" thickBot="1" x14ac:dyDescent="0.4">
      <c r="B1496" s="164">
        <v>5615</v>
      </c>
      <c r="C1496" s="16" t="s">
        <v>3370</v>
      </c>
      <c r="D1496" s="32" t="s">
        <v>1920</v>
      </c>
      <c r="E1496" s="118"/>
      <c r="F1496" s="119" t="s">
        <v>21</v>
      </c>
      <c r="G1496" s="30" t="s">
        <v>21</v>
      </c>
      <c r="H1496" s="30" t="s">
        <v>21</v>
      </c>
      <c r="I1496" s="30" t="s">
        <v>128</v>
      </c>
      <c r="J1496" s="30" t="s">
        <v>21</v>
      </c>
      <c r="K1496" s="30" t="s">
        <v>128</v>
      </c>
      <c r="L1496" s="22"/>
      <c r="M1496" s="20"/>
      <c r="N1496" s="20"/>
      <c r="O1496" s="20"/>
      <c r="P1496" s="20"/>
      <c r="Q1496" s="20"/>
      <c r="R1496" s="20"/>
      <c r="S1496" s="120"/>
      <c r="T1496" s="181" t="str">
        <f>Table3[[#This Row],[Column12]]</f>
        <v>Auto:</v>
      </c>
      <c r="U1496" s="25"/>
      <c r="V1496" s="51" t="str">
        <f>IF(Table3[[#This Row],[TagOrderMethod]]="Ratio:","plants per 1 tag",IF(Table3[[#This Row],[TagOrderMethod]]="tags included","",IF(Table3[[#This Row],[TagOrderMethod]]="Qty:","tags",IF(Table3[[#This Row],[TagOrderMethod]]="Auto:",IF(U1496&lt;&gt;"","tags","")))))</f>
        <v/>
      </c>
      <c r="W1496" s="17">
        <v>50</v>
      </c>
      <c r="X1496" s="17" t="str">
        <f>IF(ISNUMBER(SEARCH("tag",Table3[[#This Row],[Notes]])), "Yes", "No")</f>
        <v>No</v>
      </c>
      <c r="Y1496" s="17" t="str">
        <f>IF(Table3[[#This Row],[Column11]]="yes","tags included","Auto:")</f>
        <v>Auto:</v>
      </c>
      <c r="Z14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Row],[TagOrderMethod]]="Auto:",IF(U1496&gt;0,U1496,IF(COUNTBLANK(L1496:S1496)=8,"",(IF(Table3[[#This Row],[Column11]]&lt;&gt;"no",Table3[[#This Row],[Size]]*(SUM(Table3[[#This Row],[Date 1]:[Date 8]])),"")))),""))),(Table3[[#This Row],[Bundle]])),"")</f>
        <v/>
      </c>
      <c r="AB1496" s="94" t="str">
        <f t="shared" si="24"/>
        <v/>
      </c>
      <c r="AC1496" s="75"/>
      <c r="AD1496" s="42"/>
      <c r="AE1496" s="43"/>
      <c r="AF1496" s="44"/>
      <c r="AG1496" s="134" t="s">
        <v>21</v>
      </c>
      <c r="AH1496" s="134" t="s">
        <v>21</v>
      </c>
      <c r="AI1496" s="134" t="s">
        <v>21</v>
      </c>
      <c r="AJ1496" s="134" t="s">
        <v>5364</v>
      </c>
      <c r="AK1496" s="134" t="s">
        <v>21</v>
      </c>
      <c r="AL1496" s="134" t="s">
        <v>5520</v>
      </c>
      <c r="AM1496" s="134" t="b">
        <f>IF(AND(Table3[[#This Row],[Column68]]=TRUE,COUNTBLANK(Table3[[#This Row],[Date 1]:[Date 8]])=8),TRUE,FALSE)</f>
        <v>0</v>
      </c>
      <c r="AN1496" s="134" t="b">
        <f>COUNTIF(Table3[[#This Row],[512]:[51]],"yes")&gt;0</f>
        <v>0</v>
      </c>
      <c r="AO1496" s="45" t="str">
        <f>IF(Table3[[#This Row],[512]]="yes",Table3[[#This Row],[Column1]],"")</f>
        <v/>
      </c>
      <c r="AP1496" s="45" t="str">
        <f>IF(Table3[[#This Row],[250]]="yes",Table3[[#This Row],[Column1.5]],"")</f>
        <v/>
      </c>
      <c r="AQ1496" s="45" t="str">
        <f>IF(Table3[[#This Row],[288]]="yes",Table3[[#This Row],[Column2]],"")</f>
        <v/>
      </c>
      <c r="AR1496" s="45" t="str">
        <f>IF(Table3[[#This Row],[144]]="yes",Table3[[#This Row],[Column3]],"")</f>
        <v/>
      </c>
      <c r="AS1496" s="45" t="str">
        <f>IF(Table3[[#This Row],[26]]="yes",Table3[[#This Row],[Column4]],"")</f>
        <v/>
      </c>
      <c r="AT1496" s="45" t="str">
        <f>IF(Table3[[#This Row],[51]]="yes",Table3[[#This Row],[Column5]],"")</f>
        <v/>
      </c>
      <c r="AU1496" s="29" t="str">
        <f>IF(COUNTBLANK(Table3[[#This Row],[Date 1]:[Date 8]])=7,IF(Table3[[#This Row],[Column9]]&lt;&gt;"",IF(SUM(L1496:S1496)&lt;&gt;0,Table3[[#This Row],[Column9]],""),""),(SUBSTITUTE(TRIM(SUBSTITUTE(AO1496&amp;","&amp;AP1496&amp;","&amp;AQ1496&amp;","&amp;AR1496&amp;","&amp;AS1496&amp;","&amp;AT1496&amp;",",","," "))," ",", ")))</f>
        <v/>
      </c>
      <c r="AV1496" s="35" t="str">
        <f>IF(COUNTBLANK(L1496:AC1496)&lt;&gt;13,IF(Table3[[#This Row],[Comments]]="Please order in multiples of 20. Minimum order of 100.",IF(COUNTBLANK(Table3[[#This Row],[Date 1]:[Order]])=12,"",1),1),IF(OR(F1496="yes",G1496="yes",H1496="yes",I1496="yes",J1496="yes",K1496="yes"="yes"),1,""))</f>
        <v/>
      </c>
    </row>
    <row r="1497" spans="2:48" ht="36" thickBot="1" x14ac:dyDescent="0.4">
      <c r="B1497" s="164">
        <v>5620</v>
      </c>
      <c r="C1497" s="16" t="s">
        <v>3370</v>
      </c>
      <c r="D1497" s="32" t="s">
        <v>646</v>
      </c>
      <c r="E1497" s="118"/>
      <c r="F1497" s="119" t="s">
        <v>21</v>
      </c>
      <c r="G1497" s="30" t="s">
        <v>21</v>
      </c>
      <c r="H1497" s="30" t="s">
        <v>21</v>
      </c>
      <c r="I1497" s="30" t="s">
        <v>128</v>
      </c>
      <c r="J1497" s="30" t="s">
        <v>21</v>
      </c>
      <c r="K1497" s="30" t="s">
        <v>128</v>
      </c>
      <c r="L1497" s="22"/>
      <c r="M1497" s="20"/>
      <c r="N1497" s="20"/>
      <c r="O1497" s="20"/>
      <c r="P1497" s="20"/>
      <c r="Q1497" s="20"/>
      <c r="R1497" s="20"/>
      <c r="S1497" s="120"/>
      <c r="T1497" s="181" t="str">
        <f>Table3[[#This Row],[Column12]]</f>
        <v>Auto:</v>
      </c>
      <c r="U1497" s="25"/>
      <c r="V1497" s="51" t="str">
        <f>IF(Table3[[#This Row],[TagOrderMethod]]="Ratio:","plants per 1 tag",IF(Table3[[#This Row],[TagOrderMethod]]="tags included","",IF(Table3[[#This Row],[TagOrderMethod]]="Qty:","tags",IF(Table3[[#This Row],[TagOrderMethod]]="Auto:",IF(U1497&lt;&gt;"","tags","")))))</f>
        <v/>
      </c>
      <c r="W1497" s="17">
        <v>50</v>
      </c>
      <c r="X1497" s="17" t="str">
        <f>IF(ISNUMBER(SEARCH("tag",Table3[[#This Row],[Notes]])), "Yes", "No")</f>
        <v>No</v>
      </c>
      <c r="Y1497" s="17" t="str">
        <f>IF(Table3[[#This Row],[Column11]]="yes","tags included","Auto:")</f>
        <v>Auto:</v>
      </c>
      <c r="Z14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Row],[TagOrderMethod]]="Auto:",IF(U1497&gt;0,U1497,IF(COUNTBLANK(L1497:S1497)=8,"",(IF(Table3[[#This Row],[Column11]]&lt;&gt;"no",Table3[[#This Row],[Size]]*(SUM(Table3[[#This Row],[Date 1]:[Date 8]])),"")))),""))),(Table3[[#This Row],[Bundle]])),"")</f>
        <v/>
      </c>
      <c r="AB1497" s="94" t="str">
        <f t="shared" si="24"/>
        <v/>
      </c>
      <c r="AC1497" s="75"/>
      <c r="AD1497" s="42"/>
      <c r="AE1497" s="43"/>
      <c r="AF1497" s="44"/>
      <c r="AG1497" s="134" t="s">
        <v>21</v>
      </c>
      <c r="AH1497" s="134" t="s">
        <v>21</v>
      </c>
      <c r="AI1497" s="134" t="s">
        <v>21</v>
      </c>
      <c r="AJ1497" s="134" t="s">
        <v>5365</v>
      </c>
      <c r="AK1497" s="134" t="s">
        <v>21</v>
      </c>
      <c r="AL1497" s="134" t="s">
        <v>5521</v>
      </c>
      <c r="AM1497" s="134" t="b">
        <f>IF(AND(Table3[[#This Row],[Column68]]=TRUE,COUNTBLANK(Table3[[#This Row],[Date 1]:[Date 8]])=8),TRUE,FALSE)</f>
        <v>0</v>
      </c>
      <c r="AN1497" s="134" t="b">
        <f>COUNTIF(Table3[[#This Row],[512]:[51]],"yes")&gt;0</f>
        <v>0</v>
      </c>
      <c r="AO1497" s="45" t="str">
        <f>IF(Table3[[#This Row],[512]]="yes",Table3[[#This Row],[Column1]],"")</f>
        <v/>
      </c>
      <c r="AP1497" s="45" t="str">
        <f>IF(Table3[[#This Row],[250]]="yes",Table3[[#This Row],[Column1.5]],"")</f>
        <v/>
      </c>
      <c r="AQ1497" s="45" t="str">
        <f>IF(Table3[[#This Row],[288]]="yes",Table3[[#This Row],[Column2]],"")</f>
        <v/>
      </c>
      <c r="AR1497" s="45" t="str">
        <f>IF(Table3[[#This Row],[144]]="yes",Table3[[#This Row],[Column3]],"")</f>
        <v/>
      </c>
      <c r="AS1497" s="45" t="str">
        <f>IF(Table3[[#This Row],[26]]="yes",Table3[[#This Row],[Column4]],"")</f>
        <v/>
      </c>
      <c r="AT1497" s="45" t="str">
        <f>IF(Table3[[#This Row],[51]]="yes",Table3[[#This Row],[Column5]],"")</f>
        <v/>
      </c>
      <c r="AU1497" s="29" t="str">
        <f>IF(COUNTBLANK(Table3[[#This Row],[Date 1]:[Date 8]])=7,IF(Table3[[#This Row],[Column9]]&lt;&gt;"",IF(SUM(L1497:S1497)&lt;&gt;0,Table3[[#This Row],[Column9]],""),""),(SUBSTITUTE(TRIM(SUBSTITUTE(AO1497&amp;","&amp;AP1497&amp;","&amp;AQ1497&amp;","&amp;AR1497&amp;","&amp;AS1497&amp;","&amp;AT1497&amp;",",","," "))," ",", ")))</f>
        <v/>
      </c>
      <c r="AV1497" s="35" t="str">
        <f>IF(COUNTBLANK(L1497:AC1497)&lt;&gt;13,IF(Table3[[#This Row],[Comments]]="Please order in multiples of 20. Minimum order of 100.",IF(COUNTBLANK(Table3[[#This Row],[Date 1]:[Order]])=12,"",1),1),IF(OR(F1497="yes",G1497="yes",H1497="yes",I1497="yes",J1497="yes",K1497="yes"="yes"),1,""))</f>
        <v/>
      </c>
    </row>
    <row r="1498" spans="2:48" ht="36" thickBot="1" x14ac:dyDescent="0.4">
      <c r="B1498" s="164">
        <v>5625</v>
      </c>
      <c r="C1498" s="16" t="s">
        <v>3370</v>
      </c>
      <c r="D1498" s="32" t="s">
        <v>1431</v>
      </c>
      <c r="E1498" s="118"/>
      <c r="F1498" s="119" t="s">
        <v>21</v>
      </c>
      <c r="G1498" s="30" t="s">
        <v>21</v>
      </c>
      <c r="H1498" s="30" t="s">
        <v>21</v>
      </c>
      <c r="I1498" s="30" t="s">
        <v>21</v>
      </c>
      <c r="J1498" s="30" t="s">
        <v>21</v>
      </c>
      <c r="K1498" s="30" t="s">
        <v>128</v>
      </c>
      <c r="L1498" s="22"/>
      <c r="M1498" s="20"/>
      <c r="N1498" s="20"/>
      <c r="O1498" s="20"/>
      <c r="P1498" s="20"/>
      <c r="Q1498" s="20"/>
      <c r="R1498" s="20"/>
      <c r="S1498" s="120"/>
      <c r="T1498" s="181" t="str">
        <f>Table3[[#This Row],[Column12]]</f>
        <v>Auto:</v>
      </c>
      <c r="U1498" s="25"/>
      <c r="V1498" s="51" t="str">
        <f>IF(Table3[[#This Row],[TagOrderMethod]]="Ratio:","plants per 1 tag",IF(Table3[[#This Row],[TagOrderMethod]]="tags included","",IF(Table3[[#This Row],[TagOrderMethod]]="Qty:","tags",IF(Table3[[#This Row],[TagOrderMethod]]="Auto:",IF(U1498&lt;&gt;"","tags","")))))</f>
        <v/>
      </c>
      <c r="W1498" s="17">
        <v>50</v>
      </c>
      <c r="X1498" s="17" t="str">
        <f>IF(ISNUMBER(SEARCH("tag",Table3[[#This Row],[Notes]])), "Yes", "No")</f>
        <v>No</v>
      </c>
      <c r="Y1498" s="17" t="str">
        <f>IF(Table3[[#This Row],[Column11]]="yes","tags included","Auto:")</f>
        <v>Auto:</v>
      </c>
      <c r="Z14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Row],[TagOrderMethod]]="Auto:",IF(U1498&gt;0,U1498,IF(COUNTBLANK(L1498:S1498)=8,"",(IF(Table3[[#This Row],[Column11]]&lt;&gt;"no",Table3[[#This Row],[Size]]*(SUM(Table3[[#This Row],[Date 1]:[Date 8]])),"")))),""))),(Table3[[#This Row],[Bundle]])),"")</f>
        <v/>
      </c>
      <c r="AB1498" s="94" t="str">
        <f t="shared" si="24"/>
        <v/>
      </c>
      <c r="AC1498" s="75"/>
      <c r="AD1498" s="42"/>
      <c r="AE1498" s="43"/>
      <c r="AF1498" s="44"/>
      <c r="AG1498" s="134" t="s">
        <v>21</v>
      </c>
      <c r="AH1498" s="134" t="s">
        <v>21</v>
      </c>
      <c r="AI1498" s="134" t="s">
        <v>21</v>
      </c>
      <c r="AJ1498" s="134" t="s">
        <v>21</v>
      </c>
      <c r="AK1498" s="134" t="s">
        <v>21</v>
      </c>
      <c r="AL1498" s="134" t="s">
        <v>5522</v>
      </c>
      <c r="AM1498" s="134" t="b">
        <f>IF(AND(Table3[[#This Row],[Column68]]=TRUE,COUNTBLANK(Table3[[#This Row],[Date 1]:[Date 8]])=8),TRUE,FALSE)</f>
        <v>0</v>
      </c>
      <c r="AN1498" s="134" t="b">
        <f>COUNTIF(Table3[[#This Row],[512]:[51]],"yes")&gt;0</f>
        <v>0</v>
      </c>
      <c r="AO1498" s="45" t="str">
        <f>IF(Table3[[#This Row],[512]]="yes",Table3[[#This Row],[Column1]],"")</f>
        <v/>
      </c>
      <c r="AP1498" s="45" t="str">
        <f>IF(Table3[[#This Row],[250]]="yes",Table3[[#This Row],[Column1.5]],"")</f>
        <v/>
      </c>
      <c r="AQ1498" s="45" t="str">
        <f>IF(Table3[[#This Row],[288]]="yes",Table3[[#This Row],[Column2]],"")</f>
        <v/>
      </c>
      <c r="AR1498" s="45" t="str">
        <f>IF(Table3[[#This Row],[144]]="yes",Table3[[#This Row],[Column3]],"")</f>
        <v/>
      </c>
      <c r="AS1498" s="45" t="str">
        <f>IF(Table3[[#This Row],[26]]="yes",Table3[[#This Row],[Column4]],"")</f>
        <v/>
      </c>
      <c r="AT1498" s="45" t="str">
        <f>IF(Table3[[#This Row],[51]]="yes",Table3[[#This Row],[Column5]],"")</f>
        <v/>
      </c>
      <c r="AU1498" s="29" t="str">
        <f>IF(COUNTBLANK(Table3[[#This Row],[Date 1]:[Date 8]])=7,IF(Table3[[#This Row],[Column9]]&lt;&gt;"",IF(SUM(L1498:S1498)&lt;&gt;0,Table3[[#This Row],[Column9]],""),""),(SUBSTITUTE(TRIM(SUBSTITUTE(AO1498&amp;","&amp;AP1498&amp;","&amp;AQ1498&amp;","&amp;AR1498&amp;","&amp;AS1498&amp;","&amp;AT1498&amp;",",","," "))," ",", ")))</f>
        <v/>
      </c>
      <c r="AV1498" s="35" t="str">
        <f>IF(COUNTBLANK(L1498:AC1498)&lt;&gt;13,IF(Table3[[#This Row],[Comments]]="Please order in multiples of 20. Minimum order of 100.",IF(COUNTBLANK(Table3[[#This Row],[Date 1]:[Order]])=12,"",1),1),IF(OR(F1498="yes",G1498="yes",H1498="yes",I1498="yes",J1498="yes",K1498="yes"="yes"),1,""))</f>
        <v/>
      </c>
    </row>
    <row r="1499" spans="2:48" ht="36" thickBot="1" x14ac:dyDescent="0.4">
      <c r="B1499" s="164">
        <v>5630</v>
      </c>
      <c r="C1499" s="16" t="s">
        <v>3370</v>
      </c>
      <c r="D1499" s="32" t="s">
        <v>1432</v>
      </c>
      <c r="E1499" s="118"/>
      <c r="F1499" s="119" t="s">
        <v>21</v>
      </c>
      <c r="G1499" s="30" t="s">
        <v>21</v>
      </c>
      <c r="H1499" s="30" t="s">
        <v>21</v>
      </c>
      <c r="I1499" s="30" t="s">
        <v>21</v>
      </c>
      <c r="J1499" s="30" t="s">
        <v>21</v>
      </c>
      <c r="K1499" s="30" t="s">
        <v>128</v>
      </c>
      <c r="L1499" s="22"/>
      <c r="M1499" s="20"/>
      <c r="N1499" s="20"/>
      <c r="O1499" s="20"/>
      <c r="P1499" s="20"/>
      <c r="Q1499" s="20"/>
      <c r="R1499" s="20"/>
      <c r="S1499" s="120"/>
      <c r="T1499" s="181" t="str">
        <f>Table3[[#This Row],[Column12]]</f>
        <v>Auto:</v>
      </c>
      <c r="U1499" s="25"/>
      <c r="V1499" s="51" t="str">
        <f>IF(Table3[[#This Row],[TagOrderMethod]]="Ratio:","plants per 1 tag",IF(Table3[[#This Row],[TagOrderMethod]]="tags included","",IF(Table3[[#This Row],[TagOrderMethod]]="Qty:","tags",IF(Table3[[#This Row],[TagOrderMethod]]="Auto:",IF(U1499&lt;&gt;"","tags","")))))</f>
        <v/>
      </c>
      <c r="W1499" s="17">
        <v>50</v>
      </c>
      <c r="X1499" s="17" t="str">
        <f>IF(ISNUMBER(SEARCH("tag",Table3[[#This Row],[Notes]])), "Yes", "No")</f>
        <v>No</v>
      </c>
      <c r="Y1499" s="17" t="str">
        <f>IF(Table3[[#This Row],[Column11]]="yes","tags included","Auto:")</f>
        <v>Auto:</v>
      </c>
      <c r="Z14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Row],[TagOrderMethod]]="Auto:",IF(U1499&gt;0,U1499,IF(COUNTBLANK(L1499:S1499)=8,"",(IF(Table3[[#This Row],[Column11]]&lt;&gt;"no",Table3[[#This Row],[Size]]*(SUM(Table3[[#This Row],[Date 1]:[Date 8]])),"")))),""))),(Table3[[#This Row],[Bundle]])),"")</f>
        <v/>
      </c>
      <c r="AB1499" s="94" t="str">
        <f t="shared" si="24"/>
        <v/>
      </c>
      <c r="AC1499" s="75"/>
      <c r="AD1499" s="42"/>
      <c r="AE1499" s="43"/>
      <c r="AF1499" s="44"/>
      <c r="AG1499" s="134" t="s">
        <v>21</v>
      </c>
      <c r="AH1499" s="134" t="s">
        <v>21</v>
      </c>
      <c r="AI1499" s="134" t="s">
        <v>21</v>
      </c>
      <c r="AJ1499" s="134" t="s">
        <v>21</v>
      </c>
      <c r="AK1499" s="134" t="s">
        <v>21</v>
      </c>
      <c r="AL1499" s="134" t="s">
        <v>5523</v>
      </c>
      <c r="AM1499" s="134" t="b">
        <f>IF(AND(Table3[[#This Row],[Column68]]=TRUE,COUNTBLANK(Table3[[#This Row],[Date 1]:[Date 8]])=8),TRUE,FALSE)</f>
        <v>0</v>
      </c>
      <c r="AN1499" s="134" t="b">
        <f>COUNTIF(Table3[[#This Row],[512]:[51]],"yes")&gt;0</f>
        <v>0</v>
      </c>
      <c r="AO1499" s="45" t="str">
        <f>IF(Table3[[#This Row],[512]]="yes",Table3[[#This Row],[Column1]],"")</f>
        <v/>
      </c>
      <c r="AP1499" s="45" t="str">
        <f>IF(Table3[[#This Row],[250]]="yes",Table3[[#This Row],[Column1.5]],"")</f>
        <v/>
      </c>
      <c r="AQ1499" s="45" t="str">
        <f>IF(Table3[[#This Row],[288]]="yes",Table3[[#This Row],[Column2]],"")</f>
        <v/>
      </c>
      <c r="AR1499" s="45" t="str">
        <f>IF(Table3[[#This Row],[144]]="yes",Table3[[#This Row],[Column3]],"")</f>
        <v/>
      </c>
      <c r="AS1499" s="45" t="str">
        <f>IF(Table3[[#This Row],[26]]="yes",Table3[[#This Row],[Column4]],"")</f>
        <v/>
      </c>
      <c r="AT1499" s="45" t="str">
        <f>IF(Table3[[#This Row],[51]]="yes",Table3[[#This Row],[Column5]],"")</f>
        <v/>
      </c>
      <c r="AU1499" s="29" t="str">
        <f>IF(COUNTBLANK(Table3[[#This Row],[Date 1]:[Date 8]])=7,IF(Table3[[#This Row],[Column9]]&lt;&gt;"",IF(SUM(L1499:S1499)&lt;&gt;0,Table3[[#This Row],[Column9]],""),""),(SUBSTITUTE(TRIM(SUBSTITUTE(AO1499&amp;","&amp;AP1499&amp;","&amp;AQ1499&amp;","&amp;AR1499&amp;","&amp;AS1499&amp;","&amp;AT1499&amp;",",","," "))," ",", ")))</f>
        <v/>
      </c>
      <c r="AV1499" s="35" t="str">
        <f>IF(COUNTBLANK(L1499:AC1499)&lt;&gt;13,IF(Table3[[#This Row],[Comments]]="Please order in multiples of 20. Minimum order of 100.",IF(COUNTBLANK(Table3[[#This Row],[Date 1]:[Order]])=12,"",1),1),IF(OR(F1499="yes",G1499="yes",H1499="yes",I1499="yes",J1499="yes",K1499="yes"="yes"),1,""))</f>
        <v/>
      </c>
    </row>
    <row r="1500" spans="2:48" ht="36" thickBot="1" x14ac:dyDescent="0.4">
      <c r="B1500" s="164">
        <v>5635</v>
      </c>
      <c r="C1500" s="16" t="s">
        <v>3370</v>
      </c>
      <c r="D1500" s="32" t="s">
        <v>647</v>
      </c>
      <c r="E1500" s="118"/>
      <c r="F1500" s="119" t="s">
        <v>21</v>
      </c>
      <c r="G1500" s="30" t="s">
        <v>21</v>
      </c>
      <c r="H1500" s="30" t="s">
        <v>21</v>
      </c>
      <c r="I1500" s="30" t="s">
        <v>128</v>
      </c>
      <c r="J1500" s="30" t="s">
        <v>21</v>
      </c>
      <c r="K1500" s="30" t="s">
        <v>128</v>
      </c>
      <c r="L1500" s="22"/>
      <c r="M1500" s="20"/>
      <c r="N1500" s="20"/>
      <c r="O1500" s="20"/>
      <c r="P1500" s="20"/>
      <c r="Q1500" s="20"/>
      <c r="R1500" s="20"/>
      <c r="S1500" s="120"/>
      <c r="T1500" s="181" t="str">
        <f>Table3[[#This Row],[Column12]]</f>
        <v>Auto:</v>
      </c>
      <c r="U1500" s="25"/>
      <c r="V1500" s="51" t="str">
        <f>IF(Table3[[#This Row],[TagOrderMethod]]="Ratio:","plants per 1 tag",IF(Table3[[#This Row],[TagOrderMethod]]="tags included","",IF(Table3[[#This Row],[TagOrderMethod]]="Qty:","tags",IF(Table3[[#This Row],[TagOrderMethod]]="Auto:",IF(U1500&lt;&gt;"","tags","")))))</f>
        <v/>
      </c>
      <c r="W1500" s="17">
        <v>50</v>
      </c>
      <c r="X1500" s="17" t="str">
        <f>IF(ISNUMBER(SEARCH("tag",Table3[[#This Row],[Notes]])), "Yes", "No")</f>
        <v>No</v>
      </c>
      <c r="Y1500" s="17" t="str">
        <f>IF(Table3[[#This Row],[Column11]]="yes","tags included","Auto:")</f>
        <v>Auto:</v>
      </c>
      <c r="Z15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Row],[TagOrderMethod]]="Auto:",IF(U1500&gt;0,U1500,IF(COUNTBLANK(L1500:S1500)=8,"",(IF(Table3[[#This Row],[Column11]]&lt;&gt;"no",Table3[[#This Row],[Size]]*(SUM(Table3[[#This Row],[Date 1]:[Date 8]])),"")))),""))),(Table3[[#This Row],[Bundle]])),"")</f>
        <v/>
      </c>
      <c r="AB1500" s="94" t="str">
        <f t="shared" si="24"/>
        <v/>
      </c>
      <c r="AC1500" s="75"/>
      <c r="AD1500" s="42"/>
      <c r="AE1500" s="43"/>
      <c r="AF1500" s="44"/>
      <c r="AG1500" s="134" t="s">
        <v>21</v>
      </c>
      <c r="AH1500" s="134" t="s">
        <v>21</v>
      </c>
      <c r="AI1500" s="134" t="s">
        <v>21</v>
      </c>
      <c r="AJ1500" s="134" t="s">
        <v>5366</v>
      </c>
      <c r="AK1500" s="134" t="s">
        <v>21</v>
      </c>
      <c r="AL1500" s="134" t="s">
        <v>5524</v>
      </c>
      <c r="AM1500" s="134" t="b">
        <f>IF(AND(Table3[[#This Row],[Column68]]=TRUE,COUNTBLANK(Table3[[#This Row],[Date 1]:[Date 8]])=8),TRUE,FALSE)</f>
        <v>0</v>
      </c>
      <c r="AN1500" s="134" t="b">
        <f>COUNTIF(Table3[[#This Row],[512]:[51]],"yes")&gt;0</f>
        <v>0</v>
      </c>
      <c r="AO1500" s="45" t="str">
        <f>IF(Table3[[#This Row],[512]]="yes",Table3[[#This Row],[Column1]],"")</f>
        <v/>
      </c>
      <c r="AP1500" s="45" t="str">
        <f>IF(Table3[[#This Row],[250]]="yes",Table3[[#This Row],[Column1.5]],"")</f>
        <v/>
      </c>
      <c r="AQ1500" s="45" t="str">
        <f>IF(Table3[[#This Row],[288]]="yes",Table3[[#This Row],[Column2]],"")</f>
        <v/>
      </c>
      <c r="AR1500" s="45" t="str">
        <f>IF(Table3[[#This Row],[144]]="yes",Table3[[#This Row],[Column3]],"")</f>
        <v/>
      </c>
      <c r="AS1500" s="45" t="str">
        <f>IF(Table3[[#This Row],[26]]="yes",Table3[[#This Row],[Column4]],"")</f>
        <v/>
      </c>
      <c r="AT1500" s="45" t="str">
        <f>IF(Table3[[#This Row],[51]]="yes",Table3[[#This Row],[Column5]],"")</f>
        <v/>
      </c>
      <c r="AU1500" s="29" t="str">
        <f>IF(COUNTBLANK(Table3[[#This Row],[Date 1]:[Date 8]])=7,IF(Table3[[#This Row],[Column9]]&lt;&gt;"",IF(SUM(L1500:S1500)&lt;&gt;0,Table3[[#This Row],[Column9]],""),""),(SUBSTITUTE(TRIM(SUBSTITUTE(AO1500&amp;","&amp;AP1500&amp;","&amp;AQ1500&amp;","&amp;AR1500&amp;","&amp;AS1500&amp;","&amp;AT1500&amp;",",","," "))," ",", ")))</f>
        <v/>
      </c>
      <c r="AV1500" s="35" t="str">
        <f>IF(COUNTBLANK(L1500:AC1500)&lt;&gt;13,IF(Table3[[#This Row],[Comments]]="Please order in multiples of 20. Minimum order of 100.",IF(COUNTBLANK(Table3[[#This Row],[Date 1]:[Order]])=12,"",1),1),IF(OR(F1500="yes",G1500="yes",H1500="yes",I1500="yes",J1500="yes",K1500="yes"="yes"),1,""))</f>
        <v/>
      </c>
    </row>
    <row r="1501" spans="2:48" ht="36" thickBot="1" x14ac:dyDescent="0.4">
      <c r="B1501" s="164">
        <v>5640</v>
      </c>
      <c r="C1501" s="16" t="s">
        <v>3370</v>
      </c>
      <c r="D1501" s="32" t="s">
        <v>840</v>
      </c>
      <c r="E1501" s="118"/>
      <c r="F1501" s="119" t="s">
        <v>21</v>
      </c>
      <c r="G1501" s="30" t="s">
        <v>21</v>
      </c>
      <c r="H1501" s="30" t="s">
        <v>21</v>
      </c>
      <c r="I1501" s="30" t="s">
        <v>128</v>
      </c>
      <c r="J1501" s="30" t="s">
        <v>21</v>
      </c>
      <c r="K1501" s="30" t="s">
        <v>128</v>
      </c>
      <c r="L1501" s="22"/>
      <c r="M1501" s="20"/>
      <c r="N1501" s="20"/>
      <c r="O1501" s="20"/>
      <c r="P1501" s="20"/>
      <c r="Q1501" s="20"/>
      <c r="R1501" s="20"/>
      <c r="S1501" s="120"/>
      <c r="T1501" s="181" t="str">
        <f>Table3[[#This Row],[Column12]]</f>
        <v>Auto:</v>
      </c>
      <c r="U1501" s="25"/>
      <c r="V1501" s="51" t="str">
        <f>IF(Table3[[#This Row],[TagOrderMethod]]="Ratio:","plants per 1 tag",IF(Table3[[#This Row],[TagOrderMethod]]="tags included","",IF(Table3[[#This Row],[TagOrderMethod]]="Qty:","tags",IF(Table3[[#This Row],[TagOrderMethod]]="Auto:",IF(U1501&lt;&gt;"","tags","")))))</f>
        <v/>
      </c>
      <c r="W1501" s="17">
        <v>50</v>
      </c>
      <c r="X1501" s="17" t="str">
        <f>IF(ISNUMBER(SEARCH("tag",Table3[[#This Row],[Notes]])), "Yes", "No")</f>
        <v>No</v>
      </c>
      <c r="Y1501" s="17" t="str">
        <f>IF(Table3[[#This Row],[Column11]]="yes","tags included","Auto:")</f>
        <v>Auto:</v>
      </c>
      <c r="Z15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Row],[TagOrderMethod]]="Auto:",IF(U1501&gt;0,U1501,IF(COUNTBLANK(L1501:S1501)=8,"",(IF(Table3[[#This Row],[Column11]]&lt;&gt;"no",Table3[[#This Row],[Size]]*(SUM(Table3[[#This Row],[Date 1]:[Date 8]])),"")))),""))),(Table3[[#This Row],[Bundle]])),"")</f>
        <v/>
      </c>
      <c r="AB1501" s="94" t="str">
        <f t="shared" si="24"/>
        <v/>
      </c>
      <c r="AC1501" s="75"/>
      <c r="AD1501" s="42"/>
      <c r="AE1501" s="43"/>
      <c r="AF1501" s="44"/>
      <c r="AG1501" s="134" t="s">
        <v>21</v>
      </c>
      <c r="AH1501" s="134" t="s">
        <v>21</v>
      </c>
      <c r="AI1501" s="134" t="s">
        <v>21</v>
      </c>
      <c r="AJ1501" s="134" t="s">
        <v>5367</v>
      </c>
      <c r="AK1501" s="134" t="s">
        <v>21</v>
      </c>
      <c r="AL1501" s="134" t="s">
        <v>5525</v>
      </c>
      <c r="AM1501" s="134" t="b">
        <f>IF(AND(Table3[[#This Row],[Column68]]=TRUE,COUNTBLANK(Table3[[#This Row],[Date 1]:[Date 8]])=8),TRUE,FALSE)</f>
        <v>0</v>
      </c>
      <c r="AN1501" s="134" t="b">
        <f>COUNTIF(Table3[[#This Row],[512]:[51]],"yes")&gt;0</f>
        <v>0</v>
      </c>
      <c r="AO1501" s="45" t="str">
        <f>IF(Table3[[#This Row],[512]]="yes",Table3[[#This Row],[Column1]],"")</f>
        <v/>
      </c>
      <c r="AP1501" s="45" t="str">
        <f>IF(Table3[[#This Row],[250]]="yes",Table3[[#This Row],[Column1.5]],"")</f>
        <v/>
      </c>
      <c r="AQ1501" s="45" t="str">
        <f>IF(Table3[[#This Row],[288]]="yes",Table3[[#This Row],[Column2]],"")</f>
        <v/>
      </c>
      <c r="AR1501" s="45" t="str">
        <f>IF(Table3[[#This Row],[144]]="yes",Table3[[#This Row],[Column3]],"")</f>
        <v/>
      </c>
      <c r="AS1501" s="45" t="str">
        <f>IF(Table3[[#This Row],[26]]="yes",Table3[[#This Row],[Column4]],"")</f>
        <v/>
      </c>
      <c r="AT1501" s="45" t="str">
        <f>IF(Table3[[#This Row],[51]]="yes",Table3[[#This Row],[Column5]],"")</f>
        <v/>
      </c>
      <c r="AU1501" s="29" t="str">
        <f>IF(COUNTBLANK(Table3[[#This Row],[Date 1]:[Date 8]])=7,IF(Table3[[#This Row],[Column9]]&lt;&gt;"",IF(SUM(L1501:S1501)&lt;&gt;0,Table3[[#This Row],[Column9]],""),""),(SUBSTITUTE(TRIM(SUBSTITUTE(AO1501&amp;","&amp;AP1501&amp;","&amp;AQ1501&amp;","&amp;AR1501&amp;","&amp;AS1501&amp;","&amp;AT1501&amp;",",","," "))," ",", ")))</f>
        <v/>
      </c>
      <c r="AV1501" s="35" t="str">
        <f>IF(COUNTBLANK(L1501:AC1501)&lt;&gt;13,IF(Table3[[#This Row],[Comments]]="Please order in multiples of 20. Minimum order of 100.",IF(COUNTBLANK(Table3[[#This Row],[Date 1]:[Order]])=12,"",1),1),IF(OR(F1501="yes",G1501="yes",H1501="yes",I1501="yes",J1501="yes",K1501="yes"="yes"),1,""))</f>
        <v/>
      </c>
    </row>
    <row r="1502" spans="2:48" ht="36" thickBot="1" x14ac:dyDescent="0.4">
      <c r="B1502" s="164">
        <v>5645</v>
      </c>
      <c r="C1502" s="16" t="s">
        <v>3370</v>
      </c>
      <c r="D1502" s="32" t="s">
        <v>1114</v>
      </c>
      <c r="E1502" s="118"/>
      <c r="F1502" s="119" t="s">
        <v>21</v>
      </c>
      <c r="G1502" s="30" t="s">
        <v>21</v>
      </c>
      <c r="H1502" s="30" t="s">
        <v>21</v>
      </c>
      <c r="I1502" s="30" t="s">
        <v>128</v>
      </c>
      <c r="J1502" s="30" t="s">
        <v>21</v>
      </c>
      <c r="K1502" s="30" t="s">
        <v>128</v>
      </c>
      <c r="L1502" s="22"/>
      <c r="M1502" s="20"/>
      <c r="N1502" s="20"/>
      <c r="O1502" s="20"/>
      <c r="P1502" s="20"/>
      <c r="Q1502" s="20"/>
      <c r="R1502" s="20"/>
      <c r="S1502" s="120"/>
      <c r="T1502" s="181" t="str">
        <f>Table3[[#This Row],[Column12]]</f>
        <v>Auto:</v>
      </c>
      <c r="U1502" s="25"/>
      <c r="V1502" s="51" t="str">
        <f>IF(Table3[[#This Row],[TagOrderMethod]]="Ratio:","plants per 1 tag",IF(Table3[[#This Row],[TagOrderMethod]]="tags included","",IF(Table3[[#This Row],[TagOrderMethod]]="Qty:","tags",IF(Table3[[#This Row],[TagOrderMethod]]="Auto:",IF(U1502&lt;&gt;"","tags","")))))</f>
        <v/>
      </c>
      <c r="W1502" s="17">
        <v>50</v>
      </c>
      <c r="X1502" s="17" t="str">
        <f>IF(ISNUMBER(SEARCH("tag",Table3[[#This Row],[Notes]])), "Yes", "No")</f>
        <v>No</v>
      </c>
      <c r="Y1502" s="17" t="str">
        <f>IF(Table3[[#This Row],[Column11]]="yes","tags included","Auto:")</f>
        <v>Auto:</v>
      </c>
      <c r="Z15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Row],[TagOrderMethod]]="Auto:",IF(U1502&gt;0,U1502,IF(COUNTBLANK(L1502:S1502)=8,"",(IF(Table3[[#This Row],[Column11]]&lt;&gt;"no",Table3[[#This Row],[Size]]*(SUM(Table3[[#This Row],[Date 1]:[Date 8]])),"")))),""))),(Table3[[#This Row],[Bundle]])),"")</f>
        <v/>
      </c>
      <c r="AB1502" s="94" t="str">
        <f t="shared" si="24"/>
        <v/>
      </c>
      <c r="AC1502" s="75"/>
      <c r="AD1502" s="42"/>
      <c r="AE1502" s="43"/>
      <c r="AF1502" s="44"/>
      <c r="AG1502" s="134" t="s">
        <v>21</v>
      </c>
      <c r="AH1502" s="134" t="s">
        <v>21</v>
      </c>
      <c r="AI1502" s="134" t="s">
        <v>21</v>
      </c>
      <c r="AJ1502" s="134" t="s">
        <v>5368</v>
      </c>
      <c r="AK1502" s="134" t="s">
        <v>21</v>
      </c>
      <c r="AL1502" s="134" t="s">
        <v>5526</v>
      </c>
      <c r="AM1502" s="134" t="b">
        <f>IF(AND(Table3[[#This Row],[Column68]]=TRUE,COUNTBLANK(Table3[[#This Row],[Date 1]:[Date 8]])=8),TRUE,FALSE)</f>
        <v>0</v>
      </c>
      <c r="AN1502" s="134" t="b">
        <f>COUNTIF(Table3[[#This Row],[512]:[51]],"yes")&gt;0</f>
        <v>0</v>
      </c>
      <c r="AO1502" s="45" t="str">
        <f>IF(Table3[[#This Row],[512]]="yes",Table3[[#This Row],[Column1]],"")</f>
        <v/>
      </c>
      <c r="AP1502" s="45" t="str">
        <f>IF(Table3[[#This Row],[250]]="yes",Table3[[#This Row],[Column1.5]],"")</f>
        <v/>
      </c>
      <c r="AQ1502" s="45" t="str">
        <f>IF(Table3[[#This Row],[288]]="yes",Table3[[#This Row],[Column2]],"")</f>
        <v/>
      </c>
      <c r="AR1502" s="45" t="str">
        <f>IF(Table3[[#This Row],[144]]="yes",Table3[[#This Row],[Column3]],"")</f>
        <v/>
      </c>
      <c r="AS1502" s="45" t="str">
        <f>IF(Table3[[#This Row],[26]]="yes",Table3[[#This Row],[Column4]],"")</f>
        <v/>
      </c>
      <c r="AT1502" s="45" t="str">
        <f>IF(Table3[[#This Row],[51]]="yes",Table3[[#This Row],[Column5]],"")</f>
        <v/>
      </c>
      <c r="AU1502" s="29" t="str">
        <f>IF(COUNTBLANK(Table3[[#This Row],[Date 1]:[Date 8]])=7,IF(Table3[[#This Row],[Column9]]&lt;&gt;"",IF(SUM(L1502:S1502)&lt;&gt;0,Table3[[#This Row],[Column9]],""),""),(SUBSTITUTE(TRIM(SUBSTITUTE(AO1502&amp;","&amp;AP1502&amp;","&amp;AQ1502&amp;","&amp;AR1502&amp;","&amp;AS1502&amp;","&amp;AT1502&amp;",",","," "))," ",", ")))</f>
        <v/>
      </c>
      <c r="AV1502" s="35" t="str">
        <f>IF(COUNTBLANK(L1502:AC1502)&lt;&gt;13,IF(Table3[[#This Row],[Comments]]="Please order in multiples of 20. Minimum order of 100.",IF(COUNTBLANK(Table3[[#This Row],[Date 1]:[Order]])=12,"",1),1),IF(OR(F1502="yes",G1502="yes",H1502="yes",I1502="yes",J1502="yes",K1502="yes"="yes"),1,""))</f>
        <v/>
      </c>
    </row>
    <row r="1503" spans="2:48" ht="36" thickBot="1" x14ac:dyDescent="0.4">
      <c r="B1503" s="164">
        <v>5650</v>
      </c>
      <c r="C1503" s="16" t="s">
        <v>3370</v>
      </c>
      <c r="D1503" s="32" t="s">
        <v>1921</v>
      </c>
      <c r="E1503" s="118"/>
      <c r="F1503" s="119" t="s">
        <v>21</v>
      </c>
      <c r="G1503" s="30" t="s">
        <v>21</v>
      </c>
      <c r="H1503" s="30" t="s">
        <v>21</v>
      </c>
      <c r="I1503" s="30" t="s">
        <v>128</v>
      </c>
      <c r="J1503" s="30" t="s">
        <v>21</v>
      </c>
      <c r="K1503" s="30" t="s">
        <v>128</v>
      </c>
      <c r="L1503" s="22"/>
      <c r="M1503" s="20"/>
      <c r="N1503" s="20"/>
      <c r="O1503" s="20"/>
      <c r="P1503" s="20"/>
      <c r="Q1503" s="20"/>
      <c r="R1503" s="20"/>
      <c r="S1503" s="120"/>
      <c r="T1503" s="181" t="str">
        <f>Table3[[#This Row],[Column12]]</f>
        <v>Auto:</v>
      </c>
      <c r="U1503" s="25"/>
      <c r="V1503" s="51" t="str">
        <f>IF(Table3[[#This Row],[TagOrderMethod]]="Ratio:","plants per 1 tag",IF(Table3[[#This Row],[TagOrderMethod]]="tags included","",IF(Table3[[#This Row],[TagOrderMethod]]="Qty:","tags",IF(Table3[[#This Row],[TagOrderMethod]]="Auto:",IF(U1503&lt;&gt;"","tags","")))))</f>
        <v/>
      </c>
      <c r="W1503" s="17">
        <v>50</v>
      </c>
      <c r="X1503" s="17" t="str">
        <f>IF(ISNUMBER(SEARCH("tag",Table3[[#This Row],[Notes]])), "Yes", "No")</f>
        <v>No</v>
      </c>
      <c r="Y1503" s="17" t="str">
        <f>IF(Table3[[#This Row],[Column11]]="yes","tags included","Auto:")</f>
        <v>Auto:</v>
      </c>
      <c r="Z15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Row],[TagOrderMethod]]="Auto:",IF(U1503&gt;0,U1503,IF(COUNTBLANK(L1503:S1503)=8,"",(IF(Table3[[#This Row],[Column11]]&lt;&gt;"no",Table3[[#This Row],[Size]]*(SUM(Table3[[#This Row],[Date 1]:[Date 8]])),"")))),""))),(Table3[[#This Row],[Bundle]])),"")</f>
        <v/>
      </c>
      <c r="AB1503" s="94" t="str">
        <f t="shared" si="24"/>
        <v/>
      </c>
      <c r="AC1503" s="75"/>
      <c r="AD1503" s="42"/>
      <c r="AE1503" s="43"/>
      <c r="AF1503" s="44"/>
      <c r="AG1503" s="134" t="s">
        <v>21</v>
      </c>
      <c r="AH1503" s="134" t="s">
        <v>21</v>
      </c>
      <c r="AI1503" s="134" t="s">
        <v>21</v>
      </c>
      <c r="AJ1503" s="134" t="s">
        <v>5369</v>
      </c>
      <c r="AK1503" s="134" t="s">
        <v>21</v>
      </c>
      <c r="AL1503" s="134" t="s">
        <v>5527</v>
      </c>
      <c r="AM1503" s="134" t="b">
        <f>IF(AND(Table3[[#This Row],[Column68]]=TRUE,COUNTBLANK(Table3[[#This Row],[Date 1]:[Date 8]])=8),TRUE,FALSE)</f>
        <v>0</v>
      </c>
      <c r="AN1503" s="134" t="b">
        <f>COUNTIF(Table3[[#This Row],[512]:[51]],"yes")&gt;0</f>
        <v>0</v>
      </c>
      <c r="AO1503" s="45" t="str">
        <f>IF(Table3[[#This Row],[512]]="yes",Table3[[#This Row],[Column1]],"")</f>
        <v/>
      </c>
      <c r="AP1503" s="45" t="str">
        <f>IF(Table3[[#This Row],[250]]="yes",Table3[[#This Row],[Column1.5]],"")</f>
        <v/>
      </c>
      <c r="AQ1503" s="45" t="str">
        <f>IF(Table3[[#This Row],[288]]="yes",Table3[[#This Row],[Column2]],"")</f>
        <v/>
      </c>
      <c r="AR1503" s="45" t="str">
        <f>IF(Table3[[#This Row],[144]]="yes",Table3[[#This Row],[Column3]],"")</f>
        <v/>
      </c>
      <c r="AS1503" s="45" t="str">
        <f>IF(Table3[[#This Row],[26]]="yes",Table3[[#This Row],[Column4]],"")</f>
        <v/>
      </c>
      <c r="AT1503" s="45" t="str">
        <f>IF(Table3[[#This Row],[51]]="yes",Table3[[#This Row],[Column5]],"")</f>
        <v/>
      </c>
      <c r="AU1503" s="29" t="str">
        <f>IF(COUNTBLANK(Table3[[#This Row],[Date 1]:[Date 8]])=7,IF(Table3[[#This Row],[Column9]]&lt;&gt;"",IF(SUM(L1503:S1503)&lt;&gt;0,Table3[[#This Row],[Column9]],""),""),(SUBSTITUTE(TRIM(SUBSTITUTE(AO1503&amp;","&amp;AP1503&amp;","&amp;AQ1503&amp;","&amp;AR1503&amp;","&amp;AS1503&amp;","&amp;AT1503&amp;",",","," "))," ",", ")))</f>
        <v/>
      </c>
      <c r="AV1503" s="35" t="str">
        <f>IF(COUNTBLANK(L1503:AC1503)&lt;&gt;13,IF(Table3[[#This Row],[Comments]]="Please order in multiples of 20. Minimum order of 100.",IF(COUNTBLANK(Table3[[#This Row],[Date 1]:[Order]])=12,"",1),1),IF(OR(F1503="yes",G1503="yes",H1503="yes",I1503="yes",J1503="yes",K1503="yes"="yes"),1,""))</f>
        <v/>
      </c>
    </row>
    <row r="1504" spans="2:48" ht="36" thickBot="1" x14ac:dyDescent="0.4">
      <c r="B1504" s="164">
        <v>5655</v>
      </c>
      <c r="C1504" s="16" t="s">
        <v>3370</v>
      </c>
      <c r="D1504" s="32" t="s">
        <v>841</v>
      </c>
      <c r="E1504" s="118"/>
      <c r="F1504" s="119" t="s">
        <v>21</v>
      </c>
      <c r="G1504" s="30" t="s">
        <v>21</v>
      </c>
      <c r="H1504" s="30" t="s">
        <v>21</v>
      </c>
      <c r="I1504" s="30" t="s">
        <v>21</v>
      </c>
      <c r="J1504" s="30" t="s">
        <v>21</v>
      </c>
      <c r="K1504" s="30" t="s">
        <v>128</v>
      </c>
      <c r="L1504" s="22"/>
      <c r="M1504" s="20"/>
      <c r="N1504" s="20"/>
      <c r="O1504" s="20"/>
      <c r="P1504" s="20"/>
      <c r="Q1504" s="20"/>
      <c r="R1504" s="20"/>
      <c r="S1504" s="120"/>
      <c r="T1504" s="181" t="str">
        <f>Table3[[#This Row],[Column12]]</f>
        <v>Auto:</v>
      </c>
      <c r="U1504" s="25"/>
      <c r="V1504" s="51" t="str">
        <f>IF(Table3[[#This Row],[TagOrderMethod]]="Ratio:","plants per 1 tag",IF(Table3[[#This Row],[TagOrderMethod]]="tags included","",IF(Table3[[#This Row],[TagOrderMethod]]="Qty:","tags",IF(Table3[[#This Row],[TagOrderMethod]]="Auto:",IF(U1504&lt;&gt;"","tags","")))))</f>
        <v/>
      </c>
      <c r="W1504" s="17">
        <v>50</v>
      </c>
      <c r="X1504" s="17" t="str">
        <f>IF(ISNUMBER(SEARCH("tag",Table3[[#This Row],[Notes]])), "Yes", "No")</f>
        <v>No</v>
      </c>
      <c r="Y1504" s="17" t="str">
        <f>IF(Table3[[#This Row],[Column11]]="yes","tags included","Auto:")</f>
        <v>Auto:</v>
      </c>
      <c r="Z15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Row],[TagOrderMethod]]="Auto:",IF(U1504&gt;0,U1504,IF(COUNTBLANK(L1504:S1504)=8,"",(IF(Table3[[#This Row],[Column11]]&lt;&gt;"no",Table3[[#This Row],[Size]]*(SUM(Table3[[#This Row],[Date 1]:[Date 8]])),"")))),""))),(Table3[[#This Row],[Bundle]])),"")</f>
        <v/>
      </c>
      <c r="AB1504" s="94" t="str">
        <f t="shared" si="24"/>
        <v/>
      </c>
      <c r="AC1504" s="75"/>
      <c r="AD1504" s="42"/>
      <c r="AE1504" s="43"/>
      <c r="AF1504" s="44"/>
      <c r="AG1504" s="134" t="s">
        <v>21</v>
      </c>
      <c r="AH1504" s="134" t="s">
        <v>21</v>
      </c>
      <c r="AI1504" s="134" t="s">
        <v>21</v>
      </c>
      <c r="AJ1504" s="134" t="s">
        <v>21</v>
      </c>
      <c r="AK1504" s="134" t="s">
        <v>21</v>
      </c>
      <c r="AL1504" s="134" t="s">
        <v>5528</v>
      </c>
      <c r="AM1504" s="134" t="b">
        <f>IF(AND(Table3[[#This Row],[Column68]]=TRUE,COUNTBLANK(Table3[[#This Row],[Date 1]:[Date 8]])=8),TRUE,FALSE)</f>
        <v>0</v>
      </c>
      <c r="AN1504" s="134" t="b">
        <f>COUNTIF(Table3[[#This Row],[512]:[51]],"yes")&gt;0</f>
        <v>0</v>
      </c>
      <c r="AO1504" s="45" t="str">
        <f>IF(Table3[[#This Row],[512]]="yes",Table3[[#This Row],[Column1]],"")</f>
        <v/>
      </c>
      <c r="AP1504" s="45" t="str">
        <f>IF(Table3[[#This Row],[250]]="yes",Table3[[#This Row],[Column1.5]],"")</f>
        <v/>
      </c>
      <c r="AQ1504" s="45" t="str">
        <f>IF(Table3[[#This Row],[288]]="yes",Table3[[#This Row],[Column2]],"")</f>
        <v/>
      </c>
      <c r="AR1504" s="45" t="str">
        <f>IF(Table3[[#This Row],[144]]="yes",Table3[[#This Row],[Column3]],"")</f>
        <v/>
      </c>
      <c r="AS1504" s="45" t="str">
        <f>IF(Table3[[#This Row],[26]]="yes",Table3[[#This Row],[Column4]],"")</f>
        <v/>
      </c>
      <c r="AT1504" s="45" t="str">
        <f>IF(Table3[[#This Row],[51]]="yes",Table3[[#This Row],[Column5]],"")</f>
        <v/>
      </c>
      <c r="AU1504" s="29" t="str">
        <f>IF(COUNTBLANK(Table3[[#This Row],[Date 1]:[Date 8]])=7,IF(Table3[[#This Row],[Column9]]&lt;&gt;"",IF(SUM(L1504:S1504)&lt;&gt;0,Table3[[#This Row],[Column9]],""),""),(SUBSTITUTE(TRIM(SUBSTITUTE(AO1504&amp;","&amp;AP1504&amp;","&amp;AQ1504&amp;","&amp;AR1504&amp;","&amp;AS1504&amp;","&amp;AT1504&amp;",",","," "))," ",", ")))</f>
        <v/>
      </c>
      <c r="AV1504" s="35" t="str">
        <f>IF(COUNTBLANK(L1504:AC1504)&lt;&gt;13,IF(Table3[[#This Row],[Comments]]="Please order in multiples of 20. Minimum order of 100.",IF(COUNTBLANK(Table3[[#This Row],[Date 1]:[Order]])=12,"",1),1),IF(OR(F1504="yes",G1504="yes",H1504="yes",I1504="yes",J1504="yes",K1504="yes"="yes"),1,""))</f>
        <v/>
      </c>
    </row>
    <row r="1505" spans="2:48" ht="36" thickBot="1" x14ac:dyDescent="0.4">
      <c r="B1505" s="164">
        <v>5660</v>
      </c>
      <c r="C1505" s="16" t="s">
        <v>3370</v>
      </c>
      <c r="D1505" s="32" t="s">
        <v>1115</v>
      </c>
      <c r="E1505" s="118"/>
      <c r="F1505" s="119" t="s">
        <v>21</v>
      </c>
      <c r="G1505" s="30" t="s">
        <v>21</v>
      </c>
      <c r="H1505" s="30" t="s">
        <v>21</v>
      </c>
      <c r="I1505" s="30" t="s">
        <v>21</v>
      </c>
      <c r="J1505" s="30" t="s">
        <v>21</v>
      </c>
      <c r="K1505" s="30" t="s">
        <v>128</v>
      </c>
      <c r="L1505" s="22"/>
      <c r="M1505" s="20"/>
      <c r="N1505" s="20"/>
      <c r="O1505" s="20"/>
      <c r="P1505" s="20"/>
      <c r="Q1505" s="20"/>
      <c r="R1505" s="20"/>
      <c r="S1505" s="120"/>
      <c r="T1505" s="181" t="str">
        <f>Table3[[#This Row],[Column12]]</f>
        <v>Auto:</v>
      </c>
      <c r="U1505" s="25"/>
      <c r="V1505" s="51" t="str">
        <f>IF(Table3[[#This Row],[TagOrderMethod]]="Ratio:","plants per 1 tag",IF(Table3[[#This Row],[TagOrderMethod]]="tags included","",IF(Table3[[#This Row],[TagOrderMethod]]="Qty:","tags",IF(Table3[[#This Row],[TagOrderMethod]]="Auto:",IF(U1505&lt;&gt;"","tags","")))))</f>
        <v/>
      </c>
      <c r="W1505" s="17">
        <v>50</v>
      </c>
      <c r="X1505" s="17" t="str">
        <f>IF(ISNUMBER(SEARCH("tag",Table3[[#This Row],[Notes]])), "Yes", "No")</f>
        <v>No</v>
      </c>
      <c r="Y1505" s="17" t="str">
        <f>IF(Table3[[#This Row],[Column11]]="yes","tags included","Auto:")</f>
        <v>Auto:</v>
      </c>
      <c r="Z15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Row],[TagOrderMethod]]="Auto:",IF(U1505&gt;0,U1505,IF(COUNTBLANK(L1505:S1505)=8,"",(IF(Table3[[#This Row],[Column11]]&lt;&gt;"no",Table3[[#This Row],[Size]]*(SUM(Table3[[#This Row],[Date 1]:[Date 8]])),"")))),""))),(Table3[[#This Row],[Bundle]])),"")</f>
        <v/>
      </c>
      <c r="AB1505" s="94" t="str">
        <f t="shared" si="24"/>
        <v/>
      </c>
      <c r="AC1505" s="75"/>
      <c r="AD1505" s="42"/>
      <c r="AE1505" s="43"/>
      <c r="AF1505" s="44"/>
      <c r="AG1505" s="134" t="s">
        <v>21</v>
      </c>
      <c r="AH1505" s="134" t="s">
        <v>21</v>
      </c>
      <c r="AI1505" s="134" t="s">
        <v>21</v>
      </c>
      <c r="AJ1505" s="134" t="s">
        <v>21</v>
      </c>
      <c r="AK1505" s="134" t="s">
        <v>21</v>
      </c>
      <c r="AL1505" s="134" t="s">
        <v>5529</v>
      </c>
      <c r="AM1505" s="134" t="b">
        <f>IF(AND(Table3[[#This Row],[Column68]]=TRUE,COUNTBLANK(Table3[[#This Row],[Date 1]:[Date 8]])=8),TRUE,FALSE)</f>
        <v>0</v>
      </c>
      <c r="AN1505" s="134" t="b">
        <f>COUNTIF(Table3[[#This Row],[512]:[51]],"yes")&gt;0</f>
        <v>0</v>
      </c>
      <c r="AO1505" s="45" t="str">
        <f>IF(Table3[[#This Row],[512]]="yes",Table3[[#This Row],[Column1]],"")</f>
        <v/>
      </c>
      <c r="AP1505" s="45" t="str">
        <f>IF(Table3[[#This Row],[250]]="yes",Table3[[#This Row],[Column1.5]],"")</f>
        <v/>
      </c>
      <c r="AQ1505" s="45" t="str">
        <f>IF(Table3[[#This Row],[288]]="yes",Table3[[#This Row],[Column2]],"")</f>
        <v/>
      </c>
      <c r="AR1505" s="45" t="str">
        <f>IF(Table3[[#This Row],[144]]="yes",Table3[[#This Row],[Column3]],"")</f>
        <v/>
      </c>
      <c r="AS1505" s="45" t="str">
        <f>IF(Table3[[#This Row],[26]]="yes",Table3[[#This Row],[Column4]],"")</f>
        <v/>
      </c>
      <c r="AT1505" s="45" t="str">
        <f>IF(Table3[[#This Row],[51]]="yes",Table3[[#This Row],[Column5]],"")</f>
        <v/>
      </c>
      <c r="AU1505" s="29" t="str">
        <f>IF(COUNTBLANK(Table3[[#This Row],[Date 1]:[Date 8]])=7,IF(Table3[[#This Row],[Column9]]&lt;&gt;"",IF(SUM(L1505:S1505)&lt;&gt;0,Table3[[#This Row],[Column9]],""),""),(SUBSTITUTE(TRIM(SUBSTITUTE(AO1505&amp;","&amp;AP1505&amp;","&amp;AQ1505&amp;","&amp;AR1505&amp;","&amp;AS1505&amp;","&amp;AT1505&amp;",",","," "))," ",", ")))</f>
        <v/>
      </c>
      <c r="AV1505" s="35" t="str">
        <f>IF(COUNTBLANK(L1505:AC1505)&lt;&gt;13,IF(Table3[[#This Row],[Comments]]="Please order in multiples of 20. Minimum order of 100.",IF(COUNTBLANK(Table3[[#This Row],[Date 1]:[Order]])=12,"",1),1),IF(OR(F1505="yes",G1505="yes",H1505="yes",I1505="yes",J1505="yes",K1505="yes"="yes"),1,""))</f>
        <v/>
      </c>
    </row>
    <row r="1506" spans="2:48" ht="36" thickBot="1" x14ac:dyDescent="0.4">
      <c r="B1506" s="164">
        <v>5665</v>
      </c>
      <c r="C1506" s="16" t="s">
        <v>3370</v>
      </c>
      <c r="D1506" s="32" t="s">
        <v>1116</v>
      </c>
      <c r="E1506" s="118"/>
      <c r="F1506" s="119" t="s">
        <v>21</v>
      </c>
      <c r="G1506" s="30" t="s">
        <v>21</v>
      </c>
      <c r="H1506" s="30" t="s">
        <v>21</v>
      </c>
      <c r="I1506" s="30" t="s">
        <v>21</v>
      </c>
      <c r="J1506" s="30" t="s">
        <v>21</v>
      </c>
      <c r="K1506" s="30" t="s">
        <v>128</v>
      </c>
      <c r="L1506" s="22"/>
      <c r="M1506" s="20"/>
      <c r="N1506" s="20"/>
      <c r="O1506" s="20"/>
      <c r="P1506" s="20"/>
      <c r="Q1506" s="20"/>
      <c r="R1506" s="20"/>
      <c r="S1506" s="120"/>
      <c r="T1506" s="181" t="str">
        <f>Table3[[#This Row],[Column12]]</f>
        <v>Auto:</v>
      </c>
      <c r="U1506" s="25"/>
      <c r="V1506" s="51" t="str">
        <f>IF(Table3[[#This Row],[TagOrderMethod]]="Ratio:","plants per 1 tag",IF(Table3[[#This Row],[TagOrderMethod]]="tags included","",IF(Table3[[#This Row],[TagOrderMethod]]="Qty:","tags",IF(Table3[[#This Row],[TagOrderMethod]]="Auto:",IF(U1506&lt;&gt;"","tags","")))))</f>
        <v/>
      </c>
      <c r="W1506" s="17">
        <v>50</v>
      </c>
      <c r="X1506" s="17" t="str">
        <f>IF(ISNUMBER(SEARCH("tag",Table3[[#This Row],[Notes]])), "Yes", "No")</f>
        <v>No</v>
      </c>
      <c r="Y1506" s="17" t="str">
        <f>IF(Table3[[#This Row],[Column11]]="yes","tags included","Auto:")</f>
        <v>Auto:</v>
      </c>
      <c r="Z15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Row],[TagOrderMethod]]="Auto:",IF(U1506&gt;0,U1506,IF(COUNTBLANK(L1506:S1506)=8,"",(IF(Table3[[#This Row],[Column11]]&lt;&gt;"no",Table3[[#This Row],[Size]]*(SUM(Table3[[#This Row],[Date 1]:[Date 8]])),"")))),""))),(Table3[[#This Row],[Bundle]])),"")</f>
        <v/>
      </c>
      <c r="AB1506" s="94" t="str">
        <f t="shared" si="24"/>
        <v/>
      </c>
      <c r="AC1506" s="75"/>
      <c r="AD1506" s="42"/>
      <c r="AE1506" s="43"/>
      <c r="AF1506" s="44"/>
      <c r="AG1506" s="134" t="s">
        <v>21</v>
      </c>
      <c r="AH1506" s="134" t="s">
        <v>21</v>
      </c>
      <c r="AI1506" s="134" t="s">
        <v>21</v>
      </c>
      <c r="AJ1506" s="134" t="s">
        <v>21</v>
      </c>
      <c r="AK1506" s="134" t="s">
        <v>21</v>
      </c>
      <c r="AL1506" s="134" t="s">
        <v>5530</v>
      </c>
      <c r="AM1506" s="134" t="b">
        <f>IF(AND(Table3[[#This Row],[Column68]]=TRUE,COUNTBLANK(Table3[[#This Row],[Date 1]:[Date 8]])=8),TRUE,FALSE)</f>
        <v>0</v>
      </c>
      <c r="AN1506" s="134" t="b">
        <f>COUNTIF(Table3[[#This Row],[512]:[51]],"yes")&gt;0</f>
        <v>0</v>
      </c>
      <c r="AO1506" s="45" t="str">
        <f>IF(Table3[[#This Row],[512]]="yes",Table3[[#This Row],[Column1]],"")</f>
        <v/>
      </c>
      <c r="AP1506" s="45" t="str">
        <f>IF(Table3[[#This Row],[250]]="yes",Table3[[#This Row],[Column1.5]],"")</f>
        <v/>
      </c>
      <c r="AQ1506" s="45" t="str">
        <f>IF(Table3[[#This Row],[288]]="yes",Table3[[#This Row],[Column2]],"")</f>
        <v/>
      </c>
      <c r="AR1506" s="45" t="str">
        <f>IF(Table3[[#This Row],[144]]="yes",Table3[[#This Row],[Column3]],"")</f>
        <v/>
      </c>
      <c r="AS1506" s="45" t="str">
        <f>IF(Table3[[#This Row],[26]]="yes",Table3[[#This Row],[Column4]],"")</f>
        <v/>
      </c>
      <c r="AT1506" s="45" t="str">
        <f>IF(Table3[[#This Row],[51]]="yes",Table3[[#This Row],[Column5]],"")</f>
        <v/>
      </c>
      <c r="AU1506" s="29" t="str">
        <f>IF(COUNTBLANK(Table3[[#This Row],[Date 1]:[Date 8]])=7,IF(Table3[[#This Row],[Column9]]&lt;&gt;"",IF(SUM(L1506:S1506)&lt;&gt;0,Table3[[#This Row],[Column9]],""),""),(SUBSTITUTE(TRIM(SUBSTITUTE(AO1506&amp;","&amp;AP1506&amp;","&amp;AQ1506&amp;","&amp;AR1506&amp;","&amp;AS1506&amp;","&amp;AT1506&amp;",",","," "))," ",", ")))</f>
        <v/>
      </c>
      <c r="AV1506" s="35" t="str">
        <f>IF(COUNTBLANK(L1506:AC1506)&lt;&gt;13,IF(Table3[[#This Row],[Comments]]="Please order in multiples of 20. Minimum order of 100.",IF(COUNTBLANK(Table3[[#This Row],[Date 1]:[Order]])=12,"",1),1),IF(OR(F1506="yes",G1506="yes",H1506="yes",I1506="yes",J1506="yes",K1506="yes"="yes"),1,""))</f>
        <v/>
      </c>
    </row>
    <row r="1507" spans="2:48" ht="36" thickBot="1" x14ac:dyDescent="0.4">
      <c r="B1507" s="164">
        <v>5670</v>
      </c>
      <c r="C1507" s="16" t="s">
        <v>3370</v>
      </c>
      <c r="D1507" s="32" t="s">
        <v>3529</v>
      </c>
      <c r="E1507" s="118"/>
      <c r="F1507" s="119" t="s">
        <v>21</v>
      </c>
      <c r="G1507" s="30" t="s">
        <v>21</v>
      </c>
      <c r="H1507" s="30" t="s">
        <v>21</v>
      </c>
      <c r="I1507" s="30" t="s">
        <v>21</v>
      </c>
      <c r="J1507" s="30" t="s">
        <v>21</v>
      </c>
      <c r="K1507" s="30" t="s">
        <v>128</v>
      </c>
      <c r="L1507" s="22"/>
      <c r="M1507" s="20"/>
      <c r="N1507" s="20"/>
      <c r="O1507" s="20"/>
      <c r="P1507" s="20"/>
      <c r="Q1507" s="20"/>
      <c r="R1507" s="20"/>
      <c r="S1507" s="120"/>
      <c r="T1507" s="181" t="str">
        <f>Table3[[#This Row],[Column12]]</f>
        <v>Auto:</v>
      </c>
      <c r="U1507" s="25"/>
      <c r="V1507" s="51" t="str">
        <f>IF(Table3[[#This Row],[TagOrderMethod]]="Ratio:","plants per 1 tag",IF(Table3[[#This Row],[TagOrderMethod]]="tags included","",IF(Table3[[#This Row],[TagOrderMethod]]="Qty:","tags",IF(Table3[[#This Row],[TagOrderMethod]]="Auto:",IF(U1507&lt;&gt;"","tags","")))))</f>
        <v/>
      </c>
      <c r="W1507" s="17">
        <v>50</v>
      </c>
      <c r="X1507" s="17" t="str">
        <f>IF(ISNUMBER(SEARCH("tag",Table3[[#This Row],[Notes]])), "Yes", "No")</f>
        <v>No</v>
      </c>
      <c r="Y1507" s="17" t="str">
        <f>IF(Table3[[#This Row],[Column11]]="yes","tags included","Auto:")</f>
        <v>Auto:</v>
      </c>
      <c r="Z15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Row],[TagOrderMethod]]="Auto:",IF(U1507&gt;0,U1507,IF(COUNTBLANK(L1507:S1507)=8,"",(IF(Table3[[#This Row],[Column11]]&lt;&gt;"no",Table3[[#This Row],[Size]]*(SUM(Table3[[#This Row],[Date 1]:[Date 8]])),"")))),""))),(Table3[[#This Row],[Bundle]])),"")</f>
        <v/>
      </c>
      <c r="AB1507" s="94" t="str">
        <f t="shared" si="24"/>
        <v/>
      </c>
      <c r="AC1507" s="75"/>
      <c r="AD1507" s="42"/>
      <c r="AE1507" s="43"/>
      <c r="AF1507" s="44"/>
      <c r="AG1507" s="134" t="s">
        <v>21</v>
      </c>
      <c r="AH1507" s="134" t="s">
        <v>21</v>
      </c>
      <c r="AI1507" s="134" t="s">
        <v>21</v>
      </c>
      <c r="AJ1507" s="134" t="s">
        <v>21</v>
      </c>
      <c r="AK1507" s="134" t="s">
        <v>21</v>
      </c>
      <c r="AL1507" s="134" t="s">
        <v>5531</v>
      </c>
      <c r="AM1507" s="134" t="b">
        <f>IF(AND(Table3[[#This Row],[Column68]]=TRUE,COUNTBLANK(Table3[[#This Row],[Date 1]:[Date 8]])=8),TRUE,FALSE)</f>
        <v>0</v>
      </c>
      <c r="AN1507" s="134" t="b">
        <f>COUNTIF(Table3[[#This Row],[512]:[51]],"yes")&gt;0</f>
        <v>0</v>
      </c>
      <c r="AO1507" s="45" t="str">
        <f>IF(Table3[[#This Row],[512]]="yes",Table3[[#This Row],[Column1]],"")</f>
        <v/>
      </c>
      <c r="AP1507" s="45" t="str">
        <f>IF(Table3[[#This Row],[250]]="yes",Table3[[#This Row],[Column1.5]],"")</f>
        <v/>
      </c>
      <c r="AQ1507" s="45" t="str">
        <f>IF(Table3[[#This Row],[288]]="yes",Table3[[#This Row],[Column2]],"")</f>
        <v/>
      </c>
      <c r="AR1507" s="45" t="str">
        <f>IF(Table3[[#This Row],[144]]="yes",Table3[[#This Row],[Column3]],"")</f>
        <v/>
      </c>
      <c r="AS1507" s="45" t="str">
        <f>IF(Table3[[#This Row],[26]]="yes",Table3[[#This Row],[Column4]],"")</f>
        <v/>
      </c>
      <c r="AT1507" s="45" t="str">
        <f>IF(Table3[[#This Row],[51]]="yes",Table3[[#This Row],[Column5]],"")</f>
        <v/>
      </c>
      <c r="AU1507" s="29" t="str">
        <f>IF(COUNTBLANK(Table3[[#This Row],[Date 1]:[Date 8]])=7,IF(Table3[[#This Row],[Column9]]&lt;&gt;"",IF(SUM(L1507:S1507)&lt;&gt;0,Table3[[#This Row],[Column9]],""),""),(SUBSTITUTE(TRIM(SUBSTITUTE(AO1507&amp;","&amp;AP1507&amp;","&amp;AQ1507&amp;","&amp;AR1507&amp;","&amp;AS1507&amp;","&amp;AT1507&amp;",",","," "))," ",", ")))</f>
        <v/>
      </c>
      <c r="AV1507" s="35" t="str">
        <f>IF(COUNTBLANK(L1507:AC1507)&lt;&gt;13,IF(Table3[[#This Row],[Comments]]="Please order in multiples of 20. Minimum order of 100.",IF(COUNTBLANK(Table3[[#This Row],[Date 1]:[Order]])=12,"",1),1),IF(OR(F1507="yes",G1507="yes",H1507="yes",I1507="yes",J1507="yes",K1507="yes"="yes"),1,""))</f>
        <v/>
      </c>
    </row>
    <row r="1508" spans="2:48" ht="36" thickBot="1" x14ac:dyDescent="0.4">
      <c r="B1508" s="164">
        <v>5675</v>
      </c>
      <c r="C1508" s="16" t="s">
        <v>3370</v>
      </c>
      <c r="D1508" s="32" t="s">
        <v>1117</v>
      </c>
      <c r="E1508" s="118"/>
      <c r="F1508" s="119" t="s">
        <v>21</v>
      </c>
      <c r="G1508" s="30" t="s">
        <v>21</v>
      </c>
      <c r="H1508" s="30" t="s">
        <v>21</v>
      </c>
      <c r="I1508" s="30" t="s">
        <v>21</v>
      </c>
      <c r="J1508" s="30" t="s">
        <v>21</v>
      </c>
      <c r="K1508" s="30" t="s">
        <v>128</v>
      </c>
      <c r="L1508" s="22"/>
      <c r="M1508" s="20"/>
      <c r="N1508" s="20"/>
      <c r="O1508" s="20"/>
      <c r="P1508" s="20"/>
      <c r="Q1508" s="20"/>
      <c r="R1508" s="20"/>
      <c r="S1508" s="120"/>
      <c r="T1508" s="181" t="str">
        <f>Table3[[#This Row],[Column12]]</f>
        <v>Auto:</v>
      </c>
      <c r="U1508" s="25"/>
      <c r="V1508" s="51" t="str">
        <f>IF(Table3[[#This Row],[TagOrderMethod]]="Ratio:","plants per 1 tag",IF(Table3[[#This Row],[TagOrderMethod]]="tags included","",IF(Table3[[#This Row],[TagOrderMethod]]="Qty:","tags",IF(Table3[[#This Row],[TagOrderMethod]]="Auto:",IF(U1508&lt;&gt;"","tags","")))))</f>
        <v/>
      </c>
      <c r="W1508" s="17">
        <v>50</v>
      </c>
      <c r="X1508" s="17" t="str">
        <f>IF(ISNUMBER(SEARCH("tag",Table3[[#This Row],[Notes]])), "Yes", "No")</f>
        <v>No</v>
      </c>
      <c r="Y1508" s="17" t="str">
        <f>IF(Table3[[#This Row],[Column11]]="yes","tags included","Auto:")</f>
        <v>Auto:</v>
      </c>
      <c r="Z15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Row],[TagOrderMethod]]="Auto:",IF(U1508&gt;0,U1508,IF(COUNTBLANK(L1508:S1508)=8,"",(IF(Table3[[#This Row],[Column11]]&lt;&gt;"no",Table3[[#This Row],[Size]]*(SUM(Table3[[#This Row],[Date 1]:[Date 8]])),"")))),""))),(Table3[[#This Row],[Bundle]])),"")</f>
        <v/>
      </c>
      <c r="AB1508" s="94" t="str">
        <f t="shared" si="24"/>
        <v/>
      </c>
      <c r="AC1508" s="75"/>
      <c r="AD1508" s="42"/>
      <c r="AE1508" s="43"/>
      <c r="AF1508" s="44"/>
      <c r="AG1508" s="134" t="s">
        <v>21</v>
      </c>
      <c r="AH1508" s="134" t="s">
        <v>21</v>
      </c>
      <c r="AI1508" s="134" t="s">
        <v>21</v>
      </c>
      <c r="AJ1508" s="134" t="s">
        <v>21</v>
      </c>
      <c r="AK1508" s="134" t="s">
        <v>21</v>
      </c>
      <c r="AL1508" s="134" t="s">
        <v>5532</v>
      </c>
      <c r="AM1508" s="134" t="b">
        <f>IF(AND(Table3[[#This Row],[Column68]]=TRUE,COUNTBLANK(Table3[[#This Row],[Date 1]:[Date 8]])=8),TRUE,FALSE)</f>
        <v>0</v>
      </c>
      <c r="AN1508" s="134" t="b">
        <f>COUNTIF(Table3[[#This Row],[512]:[51]],"yes")&gt;0</f>
        <v>0</v>
      </c>
      <c r="AO1508" s="45" t="str">
        <f>IF(Table3[[#This Row],[512]]="yes",Table3[[#This Row],[Column1]],"")</f>
        <v/>
      </c>
      <c r="AP1508" s="45" t="str">
        <f>IF(Table3[[#This Row],[250]]="yes",Table3[[#This Row],[Column1.5]],"")</f>
        <v/>
      </c>
      <c r="AQ1508" s="45" t="str">
        <f>IF(Table3[[#This Row],[288]]="yes",Table3[[#This Row],[Column2]],"")</f>
        <v/>
      </c>
      <c r="AR1508" s="45" t="str">
        <f>IF(Table3[[#This Row],[144]]="yes",Table3[[#This Row],[Column3]],"")</f>
        <v/>
      </c>
      <c r="AS1508" s="45" t="str">
        <f>IF(Table3[[#This Row],[26]]="yes",Table3[[#This Row],[Column4]],"")</f>
        <v/>
      </c>
      <c r="AT1508" s="45" t="str">
        <f>IF(Table3[[#This Row],[51]]="yes",Table3[[#This Row],[Column5]],"")</f>
        <v/>
      </c>
      <c r="AU1508" s="29" t="str">
        <f>IF(COUNTBLANK(Table3[[#This Row],[Date 1]:[Date 8]])=7,IF(Table3[[#This Row],[Column9]]&lt;&gt;"",IF(SUM(L1508:S1508)&lt;&gt;0,Table3[[#This Row],[Column9]],""),""),(SUBSTITUTE(TRIM(SUBSTITUTE(AO1508&amp;","&amp;AP1508&amp;","&amp;AQ1508&amp;","&amp;AR1508&amp;","&amp;AS1508&amp;","&amp;AT1508&amp;",",","," "))," ",", ")))</f>
        <v/>
      </c>
      <c r="AV1508" s="35" t="str">
        <f>IF(COUNTBLANK(L1508:AC1508)&lt;&gt;13,IF(Table3[[#This Row],[Comments]]="Please order in multiples of 20. Minimum order of 100.",IF(COUNTBLANK(Table3[[#This Row],[Date 1]:[Order]])=12,"",1),1),IF(OR(F1508="yes",G1508="yes",H1508="yes",I1508="yes",J1508="yes",K1508="yes"="yes"),1,""))</f>
        <v/>
      </c>
    </row>
    <row r="1509" spans="2:48" ht="36" thickBot="1" x14ac:dyDescent="0.4">
      <c r="B1509" s="164">
        <v>5680</v>
      </c>
      <c r="C1509" s="16" t="s">
        <v>3370</v>
      </c>
      <c r="D1509" s="32" t="s">
        <v>1708</v>
      </c>
      <c r="E1509" s="118"/>
      <c r="F1509" s="119" t="s">
        <v>21</v>
      </c>
      <c r="G1509" s="30" t="s">
        <v>21</v>
      </c>
      <c r="H1509" s="30" t="s">
        <v>21</v>
      </c>
      <c r="I1509" s="30" t="s">
        <v>21</v>
      </c>
      <c r="J1509" s="30" t="s">
        <v>21</v>
      </c>
      <c r="K1509" s="30" t="s">
        <v>128</v>
      </c>
      <c r="L1509" s="22"/>
      <c r="M1509" s="20"/>
      <c r="N1509" s="20"/>
      <c r="O1509" s="20"/>
      <c r="P1509" s="20"/>
      <c r="Q1509" s="20"/>
      <c r="R1509" s="20"/>
      <c r="S1509" s="120"/>
      <c r="T1509" s="181" t="str">
        <f>Table3[[#This Row],[Column12]]</f>
        <v>Auto:</v>
      </c>
      <c r="U1509" s="25"/>
      <c r="V1509" s="51" t="str">
        <f>IF(Table3[[#This Row],[TagOrderMethod]]="Ratio:","plants per 1 tag",IF(Table3[[#This Row],[TagOrderMethod]]="tags included","",IF(Table3[[#This Row],[TagOrderMethod]]="Qty:","tags",IF(Table3[[#This Row],[TagOrderMethod]]="Auto:",IF(U1509&lt;&gt;"","tags","")))))</f>
        <v/>
      </c>
      <c r="W1509" s="17">
        <v>50</v>
      </c>
      <c r="X1509" s="17" t="str">
        <f>IF(ISNUMBER(SEARCH("tag",Table3[[#This Row],[Notes]])), "Yes", "No")</f>
        <v>No</v>
      </c>
      <c r="Y1509" s="17" t="str">
        <f>IF(Table3[[#This Row],[Column11]]="yes","tags included","Auto:")</f>
        <v>Auto:</v>
      </c>
      <c r="Z15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Row],[TagOrderMethod]]="Auto:",IF(U1509&gt;0,U1509,IF(COUNTBLANK(L1509:S1509)=8,"",(IF(Table3[[#This Row],[Column11]]&lt;&gt;"no",Table3[[#This Row],[Size]]*(SUM(Table3[[#This Row],[Date 1]:[Date 8]])),"")))),""))),(Table3[[#This Row],[Bundle]])),"")</f>
        <v/>
      </c>
      <c r="AB1509" s="94" t="str">
        <f t="shared" si="24"/>
        <v/>
      </c>
      <c r="AC1509" s="75"/>
      <c r="AD1509" s="42"/>
      <c r="AE1509" s="43"/>
      <c r="AF1509" s="44"/>
      <c r="AG1509" s="134" t="s">
        <v>21</v>
      </c>
      <c r="AH1509" s="134" t="s">
        <v>21</v>
      </c>
      <c r="AI1509" s="134" t="s">
        <v>21</v>
      </c>
      <c r="AJ1509" s="134" t="s">
        <v>21</v>
      </c>
      <c r="AK1509" s="134" t="s">
        <v>21</v>
      </c>
      <c r="AL1509" s="134" t="s">
        <v>5533</v>
      </c>
      <c r="AM1509" s="134" t="b">
        <f>IF(AND(Table3[[#This Row],[Column68]]=TRUE,COUNTBLANK(Table3[[#This Row],[Date 1]:[Date 8]])=8),TRUE,FALSE)</f>
        <v>0</v>
      </c>
      <c r="AN1509" s="134" t="b">
        <f>COUNTIF(Table3[[#This Row],[512]:[51]],"yes")&gt;0</f>
        <v>0</v>
      </c>
      <c r="AO1509" s="45" t="str">
        <f>IF(Table3[[#This Row],[512]]="yes",Table3[[#This Row],[Column1]],"")</f>
        <v/>
      </c>
      <c r="AP1509" s="45" t="str">
        <f>IF(Table3[[#This Row],[250]]="yes",Table3[[#This Row],[Column1.5]],"")</f>
        <v/>
      </c>
      <c r="AQ1509" s="45" t="str">
        <f>IF(Table3[[#This Row],[288]]="yes",Table3[[#This Row],[Column2]],"")</f>
        <v/>
      </c>
      <c r="AR1509" s="45" t="str">
        <f>IF(Table3[[#This Row],[144]]="yes",Table3[[#This Row],[Column3]],"")</f>
        <v/>
      </c>
      <c r="AS1509" s="45" t="str">
        <f>IF(Table3[[#This Row],[26]]="yes",Table3[[#This Row],[Column4]],"")</f>
        <v/>
      </c>
      <c r="AT1509" s="45" t="str">
        <f>IF(Table3[[#This Row],[51]]="yes",Table3[[#This Row],[Column5]],"")</f>
        <v/>
      </c>
      <c r="AU1509" s="29" t="str">
        <f>IF(COUNTBLANK(Table3[[#This Row],[Date 1]:[Date 8]])=7,IF(Table3[[#This Row],[Column9]]&lt;&gt;"",IF(SUM(L1509:S1509)&lt;&gt;0,Table3[[#This Row],[Column9]],""),""),(SUBSTITUTE(TRIM(SUBSTITUTE(AO1509&amp;","&amp;AP1509&amp;","&amp;AQ1509&amp;","&amp;AR1509&amp;","&amp;AS1509&amp;","&amp;AT1509&amp;",",","," "))," ",", ")))</f>
        <v/>
      </c>
      <c r="AV1509" s="35" t="str">
        <f>IF(COUNTBLANK(L1509:AC1509)&lt;&gt;13,IF(Table3[[#This Row],[Comments]]="Please order in multiples of 20. Minimum order of 100.",IF(COUNTBLANK(Table3[[#This Row],[Date 1]:[Order]])=12,"",1),1),IF(OR(F1509="yes",G1509="yes",H1509="yes",I1509="yes",J1509="yes",K1509="yes"="yes"),1,""))</f>
        <v/>
      </c>
    </row>
    <row r="1510" spans="2:48" ht="36" thickBot="1" x14ac:dyDescent="0.4">
      <c r="B1510" s="164">
        <v>5685</v>
      </c>
      <c r="C1510" s="16" t="s">
        <v>3370</v>
      </c>
      <c r="D1510" s="32" t="s">
        <v>1118</v>
      </c>
      <c r="E1510" s="118"/>
      <c r="F1510" s="119" t="s">
        <v>21</v>
      </c>
      <c r="G1510" s="30" t="s">
        <v>21</v>
      </c>
      <c r="H1510" s="30" t="s">
        <v>21</v>
      </c>
      <c r="I1510" s="30" t="s">
        <v>21</v>
      </c>
      <c r="J1510" s="30" t="s">
        <v>21</v>
      </c>
      <c r="K1510" s="30" t="s">
        <v>128</v>
      </c>
      <c r="L1510" s="22"/>
      <c r="M1510" s="20"/>
      <c r="N1510" s="20"/>
      <c r="O1510" s="20"/>
      <c r="P1510" s="20"/>
      <c r="Q1510" s="20"/>
      <c r="R1510" s="20"/>
      <c r="S1510" s="120"/>
      <c r="T1510" s="181" t="str">
        <f>Table3[[#This Row],[Column12]]</f>
        <v>Auto:</v>
      </c>
      <c r="U1510" s="25"/>
      <c r="V1510" s="51" t="str">
        <f>IF(Table3[[#This Row],[TagOrderMethod]]="Ratio:","plants per 1 tag",IF(Table3[[#This Row],[TagOrderMethod]]="tags included","",IF(Table3[[#This Row],[TagOrderMethod]]="Qty:","tags",IF(Table3[[#This Row],[TagOrderMethod]]="Auto:",IF(U1510&lt;&gt;"","tags","")))))</f>
        <v/>
      </c>
      <c r="W1510" s="17">
        <v>50</v>
      </c>
      <c r="X1510" s="17" t="str">
        <f>IF(ISNUMBER(SEARCH("tag",Table3[[#This Row],[Notes]])), "Yes", "No")</f>
        <v>No</v>
      </c>
      <c r="Y1510" s="17" t="str">
        <f>IF(Table3[[#This Row],[Column11]]="yes","tags included","Auto:")</f>
        <v>Auto:</v>
      </c>
      <c r="Z15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Row],[TagOrderMethod]]="Auto:",IF(U1510&gt;0,U1510,IF(COUNTBLANK(L1510:S1510)=8,"",(IF(Table3[[#This Row],[Column11]]&lt;&gt;"no",Table3[[#This Row],[Size]]*(SUM(Table3[[#This Row],[Date 1]:[Date 8]])),"")))),""))),(Table3[[#This Row],[Bundle]])),"")</f>
        <v/>
      </c>
      <c r="AB1510" s="94" t="str">
        <f t="shared" si="24"/>
        <v/>
      </c>
      <c r="AC1510" s="75"/>
      <c r="AD1510" s="42"/>
      <c r="AE1510" s="43"/>
      <c r="AF1510" s="44"/>
      <c r="AG1510" s="134" t="s">
        <v>21</v>
      </c>
      <c r="AH1510" s="134" t="s">
        <v>21</v>
      </c>
      <c r="AI1510" s="134" t="s">
        <v>21</v>
      </c>
      <c r="AJ1510" s="134" t="s">
        <v>21</v>
      </c>
      <c r="AK1510" s="134" t="s">
        <v>21</v>
      </c>
      <c r="AL1510" s="134" t="s">
        <v>5534</v>
      </c>
      <c r="AM1510" s="134" t="b">
        <f>IF(AND(Table3[[#This Row],[Column68]]=TRUE,COUNTBLANK(Table3[[#This Row],[Date 1]:[Date 8]])=8),TRUE,FALSE)</f>
        <v>0</v>
      </c>
      <c r="AN1510" s="134" t="b">
        <f>COUNTIF(Table3[[#This Row],[512]:[51]],"yes")&gt;0</f>
        <v>0</v>
      </c>
      <c r="AO1510" s="45" t="str">
        <f>IF(Table3[[#This Row],[512]]="yes",Table3[[#This Row],[Column1]],"")</f>
        <v/>
      </c>
      <c r="AP1510" s="45" t="str">
        <f>IF(Table3[[#This Row],[250]]="yes",Table3[[#This Row],[Column1.5]],"")</f>
        <v/>
      </c>
      <c r="AQ1510" s="45" t="str">
        <f>IF(Table3[[#This Row],[288]]="yes",Table3[[#This Row],[Column2]],"")</f>
        <v/>
      </c>
      <c r="AR1510" s="45" t="str">
        <f>IF(Table3[[#This Row],[144]]="yes",Table3[[#This Row],[Column3]],"")</f>
        <v/>
      </c>
      <c r="AS1510" s="45" t="str">
        <f>IF(Table3[[#This Row],[26]]="yes",Table3[[#This Row],[Column4]],"")</f>
        <v/>
      </c>
      <c r="AT1510" s="45" t="str">
        <f>IF(Table3[[#This Row],[51]]="yes",Table3[[#This Row],[Column5]],"")</f>
        <v/>
      </c>
      <c r="AU1510" s="29" t="str">
        <f>IF(COUNTBLANK(Table3[[#This Row],[Date 1]:[Date 8]])=7,IF(Table3[[#This Row],[Column9]]&lt;&gt;"",IF(SUM(L1510:S1510)&lt;&gt;0,Table3[[#This Row],[Column9]],""),""),(SUBSTITUTE(TRIM(SUBSTITUTE(AO1510&amp;","&amp;AP1510&amp;","&amp;AQ1510&amp;","&amp;AR1510&amp;","&amp;AS1510&amp;","&amp;AT1510&amp;",",","," "))," ",", ")))</f>
        <v/>
      </c>
      <c r="AV1510" s="35" t="str">
        <f>IF(COUNTBLANK(L1510:AC1510)&lt;&gt;13,IF(Table3[[#This Row],[Comments]]="Please order in multiples of 20. Minimum order of 100.",IF(COUNTBLANK(Table3[[#This Row],[Date 1]:[Order]])=12,"",1),1),IF(OR(F1510="yes",G1510="yes",H1510="yes",I1510="yes",J1510="yes",K1510="yes"="yes"),1,""))</f>
        <v/>
      </c>
    </row>
    <row r="1511" spans="2:48" ht="36" thickBot="1" x14ac:dyDescent="0.4">
      <c r="B1511" s="164">
        <v>5690</v>
      </c>
      <c r="C1511" s="16" t="s">
        <v>3370</v>
      </c>
      <c r="D1511" s="32" t="s">
        <v>1922</v>
      </c>
      <c r="E1511" s="118"/>
      <c r="F1511" s="119" t="s">
        <v>21</v>
      </c>
      <c r="G1511" s="30" t="s">
        <v>21</v>
      </c>
      <c r="H1511" s="30" t="s">
        <v>21</v>
      </c>
      <c r="I1511" s="30" t="s">
        <v>21</v>
      </c>
      <c r="J1511" s="30" t="s">
        <v>21</v>
      </c>
      <c r="K1511" s="30" t="s">
        <v>128</v>
      </c>
      <c r="L1511" s="22"/>
      <c r="M1511" s="20"/>
      <c r="N1511" s="20"/>
      <c r="O1511" s="20"/>
      <c r="P1511" s="20"/>
      <c r="Q1511" s="20"/>
      <c r="R1511" s="20"/>
      <c r="S1511" s="120"/>
      <c r="T1511" s="181" t="str">
        <f>Table3[[#This Row],[Column12]]</f>
        <v>Auto:</v>
      </c>
      <c r="U1511" s="25"/>
      <c r="V1511" s="51" t="str">
        <f>IF(Table3[[#This Row],[TagOrderMethod]]="Ratio:","plants per 1 tag",IF(Table3[[#This Row],[TagOrderMethod]]="tags included","",IF(Table3[[#This Row],[TagOrderMethod]]="Qty:","tags",IF(Table3[[#This Row],[TagOrderMethod]]="Auto:",IF(U1511&lt;&gt;"","tags","")))))</f>
        <v/>
      </c>
      <c r="W1511" s="17">
        <v>50</v>
      </c>
      <c r="X1511" s="17" t="str">
        <f>IF(ISNUMBER(SEARCH("tag",Table3[[#This Row],[Notes]])), "Yes", "No")</f>
        <v>No</v>
      </c>
      <c r="Y1511" s="17" t="str">
        <f>IF(Table3[[#This Row],[Column11]]="yes","tags included","Auto:")</f>
        <v>Auto:</v>
      </c>
      <c r="Z15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Row],[TagOrderMethod]]="Auto:",IF(U1511&gt;0,U1511,IF(COUNTBLANK(L1511:S1511)=8,"",(IF(Table3[[#This Row],[Column11]]&lt;&gt;"no",Table3[[#This Row],[Size]]*(SUM(Table3[[#This Row],[Date 1]:[Date 8]])),"")))),""))),(Table3[[#This Row],[Bundle]])),"")</f>
        <v/>
      </c>
      <c r="AB1511" s="94" t="str">
        <f t="shared" si="24"/>
        <v/>
      </c>
      <c r="AC1511" s="75"/>
      <c r="AD1511" s="42"/>
      <c r="AE1511" s="43"/>
      <c r="AF1511" s="44"/>
      <c r="AG1511" s="134" t="s">
        <v>21</v>
      </c>
      <c r="AH1511" s="134" t="s">
        <v>21</v>
      </c>
      <c r="AI1511" s="134" t="s">
        <v>21</v>
      </c>
      <c r="AJ1511" s="134" t="s">
        <v>21</v>
      </c>
      <c r="AK1511" s="134" t="s">
        <v>21</v>
      </c>
      <c r="AL1511" s="134" t="s">
        <v>5535</v>
      </c>
      <c r="AM1511" s="134" t="b">
        <f>IF(AND(Table3[[#This Row],[Column68]]=TRUE,COUNTBLANK(Table3[[#This Row],[Date 1]:[Date 8]])=8),TRUE,FALSE)</f>
        <v>0</v>
      </c>
      <c r="AN1511" s="134" t="b">
        <f>COUNTIF(Table3[[#This Row],[512]:[51]],"yes")&gt;0</f>
        <v>0</v>
      </c>
      <c r="AO1511" s="45" t="str">
        <f>IF(Table3[[#This Row],[512]]="yes",Table3[[#This Row],[Column1]],"")</f>
        <v/>
      </c>
      <c r="AP1511" s="45" t="str">
        <f>IF(Table3[[#This Row],[250]]="yes",Table3[[#This Row],[Column1.5]],"")</f>
        <v/>
      </c>
      <c r="AQ1511" s="45" t="str">
        <f>IF(Table3[[#This Row],[288]]="yes",Table3[[#This Row],[Column2]],"")</f>
        <v/>
      </c>
      <c r="AR1511" s="45" t="str">
        <f>IF(Table3[[#This Row],[144]]="yes",Table3[[#This Row],[Column3]],"")</f>
        <v/>
      </c>
      <c r="AS1511" s="45" t="str">
        <f>IF(Table3[[#This Row],[26]]="yes",Table3[[#This Row],[Column4]],"")</f>
        <v/>
      </c>
      <c r="AT1511" s="45" t="str">
        <f>IF(Table3[[#This Row],[51]]="yes",Table3[[#This Row],[Column5]],"")</f>
        <v/>
      </c>
      <c r="AU1511" s="29" t="str">
        <f>IF(COUNTBLANK(Table3[[#This Row],[Date 1]:[Date 8]])=7,IF(Table3[[#This Row],[Column9]]&lt;&gt;"",IF(SUM(L1511:S1511)&lt;&gt;0,Table3[[#This Row],[Column9]],""),""),(SUBSTITUTE(TRIM(SUBSTITUTE(AO1511&amp;","&amp;AP1511&amp;","&amp;AQ1511&amp;","&amp;AR1511&amp;","&amp;AS1511&amp;","&amp;AT1511&amp;",",","," "))," ",", ")))</f>
        <v/>
      </c>
      <c r="AV1511" s="35" t="str">
        <f>IF(COUNTBLANK(L1511:AC1511)&lt;&gt;13,IF(Table3[[#This Row],[Comments]]="Please order in multiples of 20. Minimum order of 100.",IF(COUNTBLANK(Table3[[#This Row],[Date 1]:[Order]])=12,"",1),1),IF(OR(F1511="yes",G1511="yes",H1511="yes",I1511="yes",J1511="yes",K1511="yes"="yes"),1,""))</f>
        <v/>
      </c>
    </row>
    <row r="1512" spans="2:48" ht="36" thickBot="1" x14ac:dyDescent="0.4">
      <c r="B1512" s="164">
        <v>5695</v>
      </c>
      <c r="C1512" s="16" t="s">
        <v>3370</v>
      </c>
      <c r="D1512" s="32" t="s">
        <v>1119</v>
      </c>
      <c r="E1512" s="118"/>
      <c r="F1512" s="119" t="s">
        <v>21</v>
      </c>
      <c r="G1512" s="30" t="s">
        <v>21</v>
      </c>
      <c r="H1512" s="30" t="s">
        <v>21</v>
      </c>
      <c r="I1512" s="30" t="s">
        <v>21</v>
      </c>
      <c r="J1512" s="30" t="s">
        <v>21</v>
      </c>
      <c r="K1512" s="30" t="s">
        <v>128</v>
      </c>
      <c r="L1512" s="22"/>
      <c r="M1512" s="20"/>
      <c r="N1512" s="20"/>
      <c r="O1512" s="20"/>
      <c r="P1512" s="20"/>
      <c r="Q1512" s="20"/>
      <c r="R1512" s="20"/>
      <c r="S1512" s="120"/>
      <c r="T1512" s="181" t="str">
        <f>Table3[[#This Row],[Column12]]</f>
        <v>Auto:</v>
      </c>
      <c r="U1512" s="25"/>
      <c r="V1512" s="51" t="str">
        <f>IF(Table3[[#This Row],[TagOrderMethod]]="Ratio:","plants per 1 tag",IF(Table3[[#This Row],[TagOrderMethod]]="tags included","",IF(Table3[[#This Row],[TagOrderMethod]]="Qty:","tags",IF(Table3[[#This Row],[TagOrderMethod]]="Auto:",IF(U1512&lt;&gt;"","tags","")))))</f>
        <v/>
      </c>
      <c r="W1512" s="17">
        <v>50</v>
      </c>
      <c r="X1512" s="17" t="str">
        <f>IF(ISNUMBER(SEARCH("tag",Table3[[#This Row],[Notes]])), "Yes", "No")</f>
        <v>No</v>
      </c>
      <c r="Y1512" s="17" t="str">
        <f>IF(Table3[[#This Row],[Column11]]="yes","tags included","Auto:")</f>
        <v>Auto:</v>
      </c>
      <c r="Z15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Row],[TagOrderMethod]]="Auto:",IF(U1512&gt;0,U1512,IF(COUNTBLANK(L1512:S1512)=8,"",(IF(Table3[[#This Row],[Column11]]&lt;&gt;"no",Table3[[#This Row],[Size]]*(SUM(Table3[[#This Row],[Date 1]:[Date 8]])),"")))),""))),(Table3[[#This Row],[Bundle]])),"")</f>
        <v/>
      </c>
      <c r="AB1512" s="94" t="str">
        <f t="shared" si="24"/>
        <v/>
      </c>
      <c r="AC1512" s="75"/>
      <c r="AD1512" s="42"/>
      <c r="AE1512" s="43"/>
      <c r="AF1512" s="44"/>
      <c r="AG1512" s="134" t="s">
        <v>21</v>
      </c>
      <c r="AH1512" s="134" t="s">
        <v>21</v>
      </c>
      <c r="AI1512" s="134" t="s">
        <v>21</v>
      </c>
      <c r="AJ1512" s="134" t="s">
        <v>21</v>
      </c>
      <c r="AK1512" s="134" t="s">
        <v>21</v>
      </c>
      <c r="AL1512" s="134" t="s">
        <v>5536</v>
      </c>
      <c r="AM1512" s="134" t="b">
        <f>IF(AND(Table3[[#This Row],[Column68]]=TRUE,COUNTBLANK(Table3[[#This Row],[Date 1]:[Date 8]])=8),TRUE,FALSE)</f>
        <v>0</v>
      </c>
      <c r="AN1512" s="134" t="b">
        <f>COUNTIF(Table3[[#This Row],[512]:[51]],"yes")&gt;0</f>
        <v>0</v>
      </c>
      <c r="AO1512" s="45" t="str">
        <f>IF(Table3[[#This Row],[512]]="yes",Table3[[#This Row],[Column1]],"")</f>
        <v/>
      </c>
      <c r="AP1512" s="45" t="str">
        <f>IF(Table3[[#This Row],[250]]="yes",Table3[[#This Row],[Column1.5]],"")</f>
        <v/>
      </c>
      <c r="AQ1512" s="45" t="str">
        <f>IF(Table3[[#This Row],[288]]="yes",Table3[[#This Row],[Column2]],"")</f>
        <v/>
      </c>
      <c r="AR1512" s="45" t="str">
        <f>IF(Table3[[#This Row],[144]]="yes",Table3[[#This Row],[Column3]],"")</f>
        <v/>
      </c>
      <c r="AS1512" s="45" t="str">
        <f>IF(Table3[[#This Row],[26]]="yes",Table3[[#This Row],[Column4]],"")</f>
        <v/>
      </c>
      <c r="AT1512" s="45" t="str">
        <f>IF(Table3[[#This Row],[51]]="yes",Table3[[#This Row],[Column5]],"")</f>
        <v/>
      </c>
      <c r="AU1512" s="29" t="str">
        <f>IF(COUNTBLANK(Table3[[#This Row],[Date 1]:[Date 8]])=7,IF(Table3[[#This Row],[Column9]]&lt;&gt;"",IF(SUM(L1512:S1512)&lt;&gt;0,Table3[[#This Row],[Column9]],""),""),(SUBSTITUTE(TRIM(SUBSTITUTE(AO1512&amp;","&amp;AP1512&amp;","&amp;AQ1512&amp;","&amp;AR1512&amp;","&amp;AS1512&amp;","&amp;AT1512&amp;",",","," "))," ",", ")))</f>
        <v/>
      </c>
      <c r="AV1512" s="35" t="str">
        <f>IF(COUNTBLANK(L1512:AC1512)&lt;&gt;13,IF(Table3[[#This Row],[Comments]]="Please order in multiples of 20. Minimum order of 100.",IF(COUNTBLANK(Table3[[#This Row],[Date 1]:[Order]])=12,"",1),1),IF(OR(F1512="yes",G1512="yes",H1512="yes",I1512="yes",J1512="yes",K1512="yes"="yes"),1,""))</f>
        <v/>
      </c>
    </row>
    <row r="1513" spans="2:48" ht="36" thickBot="1" x14ac:dyDescent="0.4">
      <c r="B1513" s="164">
        <v>5700</v>
      </c>
      <c r="C1513" s="16" t="s">
        <v>3370</v>
      </c>
      <c r="D1513" s="32" t="s">
        <v>1120</v>
      </c>
      <c r="E1513" s="118"/>
      <c r="F1513" s="119" t="s">
        <v>21</v>
      </c>
      <c r="G1513" s="30" t="s">
        <v>21</v>
      </c>
      <c r="H1513" s="30" t="s">
        <v>21</v>
      </c>
      <c r="I1513" s="30" t="s">
        <v>21</v>
      </c>
      <c r="J1513" s="30" t="s">
        <v>21</v>
      </c>
      <c r="K1513" s="30" t="s">
        <v>128</v>
      </c>
      <c r="L1513" s="22"/>
      <c r="M1513" s="20"/>
      <c r="N1513" s="20"/>
      <c r="O1513" s="20"/>
      <c r="P1513" s="20"/>
      <c r="Q1513" s="20"/>
      <c r="R1513" s="20"/>
      <c r="S1513" s="120"/>
      <c r="T1513" s="181" t="str">
        <f>Table3[[#This Row],[Column12]]</f>
        <v>Auto:</v>
      </c>
      <c r="U1513" s="25"/>
      <c r="V1513" s="51" t="str">
        <f>IF(Table3[[#This Row],[TagOrderMethod]]="Ratio:","plants per 1 tag",IF(Table3[[#This Row],[TagOrderMethod]]="tags included","",IF(Table3[[#This Row],[TagOrderMethod]]="Qty:","tags",IF(Table3[[#This Row],[TagOrderMethod]]="Auto:",IF(U1513&lt;&gt;"","tags","")))))</f>
        <v/>
      </c>
      <c r="W1513" s="17">
        <v>50</v>
      </c>
      <c r="X1513" s="17" t="str">
        <f>IF(ISNUMBER(SEARCH("tag",Table3[[#This Row],[Notes]])), "Yes", "No")</f>
        <v>No</v>
      </c>
      <c r="Y1513" s="17" t="str">
        <f>IF(Table3[[#This Row],[Column11]]="yes","tags included","Auto:")</f>
        <v>Auto:</v>
      </c>
      <c r="Z15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Row],[TagOrderMethod]]="Auto:",IF(U1513&gt;0,U1513,IF(COUNTBLANK(L1513:S1513)=8,"",(IF(Table3[[#This Row],[Column11]]&lt;&gt;"no",Table3[[#This Row],[Size]]*(SUM(Table3[[#This Row],[Date 1]:[Date 8]])),"")))),""))),(Table3[[#This Row],[Bundle]])),"")</f>
        <v/>
      </c>
      <c r="AB1513" s="94" t="str">
        <f t="shared" si="24"/>
        <v/>
      </c>
      <c r="AC1513" s="75"/>
      <c r="AD1513" s="42"/>
      <c r="AE1513" s="43"/>
      <c r="AF1513" s="44"/>
      <c r="AG1513" s="134" t="s">
        <v>21</v>
      </c>
      <c r="AH1513" s="134" t="s">
        <v>21</v>
      </c>
      <c r="AI1513" s="134" t="s">
        <v>21</v>
      </c>
      <c r="AJ1513" s="134" t="s">
        <v>21</v>
      </c>
      <c r="AK1513" s="134" t="s">
        <v>21</v>
      </c>
      <c r="AL1513" s="134" t="s">
        <v>5537</v>
      </c>
      <c r="AM1513" s="134" t="b">
        <f>IF(AND(Table3[[#This Row],[Column68]]=TRUE,COUNTBLANK(Table3[[#This Row],[Date 1]:[Date 8]])=8),TRUE,FALSE)</f>
        <v>0</v>
      </c>
      <c r="AN1513" s="134" t="b">
        <f>COUNTIF(Table3[[#This Row],[512]:[51]],"yes")&gt;0</f>
        <v>0</v>
      </c>
      <c r="AO1513" s="45" t="str">
        <f>IF(Table3[[#This Row],[512]]="yes",Table3[[#This Row],[Column1]],"")</f>
        <v/>
      </c>
      <c r="AP1513" s="45" t="str">
        <f>IF(Table3[[#This Row],[250]]="yes",Table3[[#This Row],[Column1.5]],"")</f>
        <v/>
      </c>
      <c r="AQ1513" s="45" t="str">
        <f>IF(Table3[[#This Row],[288]]="yes",Table3[[#This Row],[Column2]],"")</f>
        <v/>
      </c>
      <c r="AR1513" s="45" t="str">
        <f>IF(Table3[[#This Row],[144]]="yes",Table3[[#This Row],[Column3]],"")</f>
        <v/>
      </c>
      <c r="AS1513" s="45" t="str">
        <f>IF(Table3[[#This Row],[26]]="yes",Table3[[#This Row],[Column4]],"")</f>
        <v/>
      </c>
      <c r="AT1513" s="45" t="str">
        <f>IF(Table3[[#This Row],[51]]="yes",Table3[[#This Row],[Column5]],"")</f>
        <v/>
      </c>
      <c r="AU1513" s="29" t="str">
        <f>IF(COUNTBLANK(Table3[[#This Row],[Date 1]:[Date 8]])=7,IF(Table3[[#This Row],[Column9]]&lt;&gt;"",IF(SUM(L1513:S1513)&lt;&gt;0,Table3[[#This Row],[Column9]],""),""),(SUBSTITUTE(TRIM(SUBSTITUTE(AO1513&amp;","&amp;AP1513&amp;","&amp;AQ1513&amp;","&amp;AR1513&amp;","&amp;AS1513&amp;","&amp;AT1513&amp;",",","," "))," ",", ")))</f>
        <v/>
      </c>
      <c r="AV1513" s="35" t="str">
        <f>IF(COUNTBLANK(L1513:AC1513)&lt;&gt;13,IF(Table3[[#This Row],[Comments]]="Please order in multiples of 20. Minimum order of 100.",IF(COUNTBLANK(Table3[[#This Row],[Date 1]:[Order]])=12,"",1),1),IF(OR(F1513="yes",G1513="yes",H1513="yes",I1513="yes",J1513="yes",K1513="yes"="yes"),1,""))</f>
        <v/>
      </c>
    </row>
    <row r="1514" spans="2:48" ht="36" thickBot="1" x14ac:dyDescent="0.4">
      <c r="B1514" s="164">
        <v>5705</v>
      </c>
      <c r="C1514" s="16" t="s">
        <v>3370</v>
      </c>
      <c r="D1514" s="32" t="s">
        <v>1433</v>
      </c>
      <c r="E1514" s="118"/>
      <c r="F1514" s="119" t="s">
        <v>21</v>
      </c>
      <c r="G1514" s="30" t="s">
        <v>21</v>
      </c>
      <c r="H1514" s="30" t="s">
        <v>21</v>
      </c>
      <c r="I1514" s="30" t="s">
        <v>21</v>
      </c>
      <c r="J1514" s="30" t="s">
        <v>21</v>
      </c>
      <c r="K1514" s="30" t="s">
        <v>128</v>
      </c>
      <c r="L1514" s="22"/>
      <c r="M1514" s="20"/>
      <c r="N1514" s="20"/>
      <c r="O1514" s="20"/>
      <c r="P1514" s="20"/>
      <c r="Q1514" s="20"/>
      <c r="R1514" s="20"/>
      <c r="S1514" s="120"/>
      <c r="T1514" s="181" t="str">
        <f>Table3[[#This Row],[Column12]]</f>
        <v>Auto:</v>
      </c>
      <c r="U1514" s="25"/>
      <c r="V1514" s="51" t="str">
        <f>IF(Table3[[#This Row],[TagOrderMethod]]="Ratio:","plants per 1 tag",IF(Table3[[#This Row],[TagOrderMethod]]="tags included","",IF(Table3[[#This Row],[TagOrderMethod]]="Qty:","tags",IF(Table3[[#This Row],[TagOrderMethod]]="Auto:",IF(U1514&lt;&gt;"","tags","")))))</f>
        <v/>
      </c>
      <c r="W1514" s="17">
        <v>50</v>
      </c>
      <c r="X1514" s="17" t="str">
        <f>IF(ISNUMBER(SEARCH("tag",Table3[[#This Row],[Notes]])), "Yes", "No")</f>
        <v>No</v>
      </c>
      <c r="Y1514" s="17" t="str">
        <f>IF(Table3[[#This Row],[Column11]]="yes","tags included","Auto:")</f>
        <v>Auto:</v>
      </c>
      <c r="Z15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Row],[TagOrderMethod]]="Auto:",IF(U1514&gt;0,U1514,IF(COUNTBLANK(L1514:S1514)=8,"",(IF(Table3[[#This Row],[Column11]]&lt;&gt;"no",Table3[[#This Row],[Size]]*(SUM(Table3[[#This Row],[Date 1]:[Date 8]])),"")))),""))),(Table3[[#This Row],[Bundle]])),"")</f>
        <v/>
      </c>
      <c r="AB1514" s="94" t="str">
        <f t="shared" si="24"/>
        <v/>
      </c>
      <c r="AC1514" s="75"/>
      <c r="AD1514" s="42"/>
      <c r="AE1514" s="43"/>
      <c r="AF1514" s="44"/>
      <c r="AG1514" s="134" t="s">
        <v>21</v>
      </c>
      <c r="AH1514" s="134" t="s">
        <v>21</v>
      </c>
      <c r="AI1514" s="134" t="s">
        <v>21</v>
      </c>
      <c r="AJ1514" s="134" t="s">
        <v>21</v>
      </c>
      <c r="AK1514" s="134" t="s">
        <v>21</v>
      </c>
      <c r="AL1514" s="134" t="s">
        <v>5538</v>
      </c>
      <c r="AM1514" s="134" t="b">
        <f>IF(AND(Table3[[#This Row],[Column68]]=TRUE,COUNTBLANK(Table3[[#This Row],[Date 1]:[Date 8]])=8),TRUE,FALSE)</f>
        <v>0</v>
      </c>
      <c r="AN1514" s="134" t="b">
        <f>COUNTIF(Table3[[#This Row],[512]:[51]],"yes")&gt;0</f>
        <v>0</v>
      </c>
      <c r="AO1514" s="45" t="str">
        <f>IF(Table3[[#This Row],[512]]="yes",Table3[[#This Row],[Column1]],"")</f>
        <v/>
      </c>
      <c r="AP1514" s="45" t="str">
        <f>IF(Table3[[#This Row],[250]]="yes",Table3[[#This Row],[Column1.5]],"")</f>
        <v/>
      </c>
      <c r="AQ1514" s="45" t="str">
        <f>IF(Table3[[#This Row],[288]]="yes",Table3[[#This Row],[Column2]],"")</f>
        <v/>
      </c>
      <c r="AR1514" s="45" t="str">
        <f>IF(Table3[[#This Row],[144]]="yes",Table3[[#This Row],[Column3]],"")</f>
        <v/>
      </c>
      <c r="AS1514" s="45" t="str">
        <f>IF(Table3[[#This Row],[26]]="yes",Table3[[#This Row],[Column4]],"")</f>
        <v/>
      </c>
      <c r="AT1514" s="45" t="str">
        <f>IF(Table3[[#This Row],[51]]="yes",Table3[[#This Row],[Column5]],"")</f>
        <v/>
      </c>
      <c r="AU1514" s="29" t="str">
        <f>IF(COUNTBLANK(Table3[[#This Row],[Date 1]:[Date 8]])=7,IF(Table3[[#This Row],[Column9]]&lt;&gt;"",IF(SUM(L1514:S1514)&lt;&gt;0,Table3[[#This Row],[Column9]],""),""),(SUBSTITUTE(TRIM(SUBSTITUTE(AO1514&amp;","&amp;AP1514&amp;","&amp;AQ1514&amp;","&amp;AR1514&amp;","&amp;AS1514&amp;","&amp;AT1514&amp;",",","," "))," ",", ")))</f>
        <v/>
      </c>
      <c r="AV1514" s="35" t="str">
        <f>IF(COUNTBLANK(L1514:AC1514)&lt;&gt;13,IF(Table3[[#This Row],[Comments]]="Please order in multiples of 20. Minimum order of 100.",IF(COUNTBLANK(Table3[[#This Row],[Date 1]:[Order]])=12,"",1),1),IF(OR(F1514="yes",G1514="yes",H1514="yes",I1514="yes",J1514="yes",K1514="yes"="yes"),1,""))</f>
        <v/>
      </c>
    </row>
    <row r="1515" spans="2:48" ht="36" thickBot="1" x14ac:dyDescent="0.4">
      <c r="B1515" s="164">
        <v>5710</v>
      </c>
      <c r="C1515" s="16" t="s">
        <v>3370</v>
      </c>
      <c r="D1515" s="32" t="s">
        <v>1434</v>
      </c>
      <c r="E1515" s="118"/>
      <c r="F1515" s="119" t="s">
        <v>21</v>
      </c>
      <c r="G1515" s="30" t="s">
        <v>21</v>
      </c>
      <c r="H1515" s="30" t="s">
        <v>21</v>
      </c>
      <c r="I1515" s="30" t="s">
        <v>21</v>
      </c>
      <c r="J1515" s="30" t="s">
        <v>21</v>
      </c>
      <c r="K1515" s="30" t="s">
        <v>128</v>
      </c>
      <c r="L1515" s="22"/>
      <c r="M1515" s="20"/>
      <c r="N1515" s="20"/>
      <c r="O1515" s="20"/>
      <c r="P1515" s="20"/>
      <c r="Q1515" s="20"/>
      <c r="R1515" s="20"/>
      <c r="S1515" s="120"/>
      <c r="T1515" s="181" t="str">
        <f>Table3[[#This Row],[Column12]]</f>
        <v>Auto:</v>
      </c>
      <c r="U1515" s="25"/>
      <c r="V1515" s="51" t="str">
        <f>IF(Table3[[#This Row],[TagOrderMethod]]="Ratio:","plants per 1 tag",IF(Table3[[#This Row],[TagOrderMethod]]="tags included","",IF(Table3[[#This Row],[TagOrderMethod]]="Qty:","tags",IF(Table3[[#This Row],[TagOrderMethod]]="Auto:",IF(U1515&lt;&gt;"","tags","")))))</f>
        <v/>
      </c>
      <c r="W1515" s="17">
        <v>50</v>
      </c>
      <c r="X1515" s="17" t="str">
        <f>IF(ISNUMBER(SEARCH("tag",Table3[[#This Row],[Notes]])), "Yes", "No")</f>
        <v>No</v>
      </c>
      <c r="Y1515" s="17" t="str">
        <f>IF(Table3[[#This Row],[Column11]]="yes","tags included","Auto:")</f>
        <v>Auto:</v>
      </c>
      <c r="Z15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Row],[TagOrderMethod]]="Auto:",IF(U1515&gt;0,U1515,IF(COUNTBLANK(L1515:S1515)=8,"",(IF(Table3[[#This Row],[Column11]]&lt;&gt;"no",Table3[[#This Row],[Size]]*(SUM(Table3[[#This Row],[Date 1]:[Date 8]])),"")))),""))),(Table3[[#This Row],[Bundle]])),"")</f>
        <v/>
      </c>
      <c r="AB1515" s="94" t="str">
        <f t="shared" si="24"/>
        <v/>
      </c>
      <c r="AC1515" s="75"/>
      <c r="AD1515" s="42"/>
      <c r="AE1515" s="43"/>
      <c r="AF1515" s="44"/>
      <c r="AG1515" s="134" t="s">
        <v>21</v>
      </c>
      <c r="AH1515" s="134" t="s">
        <v>21</v>
      </c>
      <c r="AI1515" s="134" t="s">
        <v>21</v>
      </c>
      <c r="AJ1515" s="134" t="s">
        <v>21</v>
      </c>
      <c r="AK1515" s="134" t="s">
        <v>21</v>
      </c>
      <c r="AL1515" s="134" t="s">
        <v>5539</v>
      </c>
      <c r="AM1515" s="134" t="b">
        <f>IF(AND(Table3[[#This Row],[Column68]]=TRUE,COUNTBLANK(Table3[[#This Row],[Date 1]:[Date 8]])=8),TRUE,FALSE)</f>
        <v>0</v>
      </c>
      <c r="AN1515" s="134" t="b">
        <f>COUNTIF(Table3[[#This Row],[512]:[51]],"yes")&gt;0</f>
        <v>0</v>
      </c>
      <c r="AO1515" s="45" t="str">
        <f>IF(Table3[[#This Row],[512]]="yes",Table3[[#This Row],[Column1]],"")</f>
        <v/>
      </c>
      <c r="AP1515" s="45" t="str">
        <f>IF(Table3[[#This Row],[250]]="yes",Table3[[#This Row],[Column1.5]],"")</f>
        <v/>
      </c>
      <c r="AQ1515" s="45" t="str">
        <f>IF(Table3[[#This Row],[288]]="yes",Table3[[#This Row],[Column2]],"")</f>
        <v/>
      </c>
      <c r="AR1515" s="45" t="str">
        <f>IF(Table3[[#This Row],[144]]="yes",Table3[[#This Row],[Column3]],"")</f>
        <v/>
      </c>
      <c r="AS1515" s="45" t="str">
        <f>IF(Table3[[#This Row],[26]]="yes",Table3[[#This Row],[Column4]],"")</f>
        <v/>
      </c>
      <c r="AT1515" s="45" t="str">
        <f>IF(Table3[[#This Row],[51]]="yes",Table3[[#This Row],[Column5]],"")</f>
        <v/>
      </c>
      <c r="AU1515" s="29" t="str">
        <f>IF(COUNTBLANK(Table3[[#This Row],[Date 1]:[Date 8]])=7,IF(Table3[[#This Row],[Column9]]&lt;&gt;"",IF(SUM(L1515:S1515)&lt;&gt;0,Table3[[#This Row],[Column9]],""),""),(SUBSTITUTE(TRIM(SUBSTITUTE(AO1515&amp;","&amp;AP1515&amp;","&amp;AQ1515&amp;","&amp;AR1515&amp;","&amp;AS1515&amp;","&amp;AT1515&amp;",",","," "))," ",", ")))</f>
        <v/>
      </c>
      <c r="AV1515" s="35" t="str">
        <f>IF(COUNTBLANK(L1515:AC1515)&lt;&gt;13,IF(Table3[[#This Row],[Comments]]="Please order in multiples of 20. Minimum order of 100.",IF(COUNTBLANK(Table3[[#This Row],[Date 1]:[Order]])=12,"",1),1),IF(OR(F1515="yes",G1515="yes",H1515="yes",I1515="yes",J1515="yes",K1515="yes"="yes"),1,""))</f>
        <v/>
      </c>
    </row>
    <row r="1516" spans="2:48" ht="36" thickBot="1" x14ac:dyDescent="0.4">
      <c r="B1516" s="164">
        <v>5715</v>
      </c>
      <c r="C1516" s="16" t="s">
        <v>3370</v>
      </c>
      <c r="D1516" s="32" t="s">
        <v>1435</v>
      </c>
      <c r="E1516" s="118"/>
      <c r="F1516" s="119" t="s">
        <v>21</v>
      </c>
      <c r="G1516" s="30" t="s">
        <v>21</v>
      </c>
      <c r="H1516" s="30" t="s">
        <v>21</v>
      </c>
      <c r="I1516" s="30" t="s">
        <v>21</v>
      </c>
      <c r="J1516" s="30" t="s">
        <v>21</v>
      </c>
      <c r="K1516" s="30" t="s">
        <v>128</v>
      </c>
      <c r="L1516" s="22"/>
      <c r="M1516" s="20"/>
      <c r="N1516" s="20"/>
      <c r="O1516" s="20"/>
      <c r="P1516" s="20"/>
      <c r="Q1516" s="20"/>
      <c r="R1516" s="20"/>
      <c r="S1516" s="120"/>
      <c r="T1516" s="181" t="str">
        <f>Table3[[#This Row],[Column12]]</f>
        <v>Auto:</v>
      </c>
      <c r="U1516" s="25"/>
      <c r="V1516" s="51" t="str">
        <f>IF(Table3[[#This Row],[TagOrderMethod]]="Ratio:","plants per 1 tag",IF(Table3[[#This Row],[TagOrderMethod]]="tags included","",IF(Table3[[#This Row],[TagOrderMethod]]="Qty:","tags",IF(Table3[[#This Row],[TagOrderMethod]]="Auto:",IF(U1516&lt;&gt;"","tags","")))))</f>
        <v/>
      </c>
      <c r="W1516" s="17">
        <v>50</v>
      </c>
      <c r="X1516" s="17" t="str">
        <f>IF(ISNUMBER(SEARCH("tag",Table3[[#This Row],[Notes]])), "Yes", "No")</f>
        <v>No</v>
      </c>
      <c r="Y1516" s="17" t="str">
        <f>IF(Table3[[#This Row],[Column11]]="yes","tags included","Auto:")</f>
        <v>Auto:</v>
      </c>
      <c r="Z15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Row],[TagOrderMethod]]="Auto:",IF(U1516&gt;0,U1516,IF(COUNTBLANK(L1516:S1516)=8,"",(IF(Table3[[#This Row],[Column11]]&lt;&gt;"no",Table3[[#This Row],[Size]]*(SUM(Table3[[#This Row],[Date 1]:[Date 8]])),"")))),""))),(Table3[[#This Row],[Bundle]])),"")</f>
        <v/>
      </c>
      <c r="AB1516" s="94" t="str">
        <f t="shared" si="24"/>
        <v/>
      </c>
      <c r="AC1516" s="75"/>
      <c r="AD1516" s="42"/>
      <c r="AE1516" s="43"/>
      <c r="AF1516" s="44"/>
      <c r="AG1516" s="134" t="s">
        <v>21</v>
      </c>
      <c r="AH1516" s="134" t="s">
        <v>21</v>
      </c>
      <c r="AI1516" s="134" t="s">
        <v>21</v>
      </c>
      <c r="AJ1516" s="134" t="s">
        <v>21</v>
      </c>
      <c r="AK1516" s="134" t="s">
        <v>21</v>
      </c>
      <c r="AL1516" s="134" t="s">
        <v>5540</v>
      </c>
      <c r="AM1516" s="134" t="b">
        <f>IF(AND(Table3[[#This Row],[Column68]]=TRUE,COUNTBLANK(Table3[[#This Row],[Date 1]:[Date 8]])=8),TRUE,FALSE)</f>
        <v>0</v>
      </c>
      <c r="AN1516" s="134" t="b">
        <f>COUNTIF(Table3[[#This Row],[512]:[51]],"yes")&gt;0</f>
        <v>0</v>
      </c>
      <c r="AO1516" s="45" t="str">
        <f>IF(Table3[[#This Row],[512]]="yes",Table3[[#This Row],[Column1]],"")</f>
        <v/>
      </c>
      <c r="AP1516" s="45" t="str">
        <f>IF(Table3[[#This Row],[250]]="yes",Table3[[#This Row],[Column1.5]],"")</f>
        <v/>
      </c>
      <c r="AQ1516" s="45" t="str">
        <f>IF(Table3[[#This Row],[288]]="yes",Table3[[#This Row],[Column2]],"")</f>
        <v/>
      </c>
      <c r="AR1516" s="45" t="str">
        <f>IF(Table3[[#This Row],[144]]="yes",Table3[[#This Row],[Column3]],"")</f>
        <v/>
      </c>
      <c r="AS1516" s="45" t="str">
        <f>IF(Table3[[#This Row],[26]]="yes",Table3[[#This Row],[Column4]],"")</f>
        <v/>
      </c>
      <c r="AT1516" s="45" t="str">
        <f>IF(Table3[[#This Row],[51]]="yes",Table3[[#This Row],[Column5]],"")</f>
        <v/>
      </c>
      <c r="AU1516" s="29" t="str">
        <f>IF(COUNTBLANK(Table3[[#This Row],[Date 1]:[Date 8]])=7,IF(Table3[[#This Row],[Column9]]&lt;&gt;"",IF(SUM(L1516:S1516)&lt;&gt;0,Table3[[#This Row],[Column9]],""),""),(SUBSTITUTE(TRIM(SUBSTITUTE(AO1516&amp;","&amp;AP1516&amp;","&amp;AQ1516&amp;","&amp;AR1516&amp;","&amp;AS1516&amp;","&amp;AT1516&amp;",",","," "))," ",", ")))</f>
        <v/>
      </c>
      <c r="AV1516" s="35" t="str">
        <f>IF(COUNTBLANK(L1516:AC1516)&lt;&gt;13,IF(Table3[[#This Row],[Comments]]="Please order in multiples of 20. Minimum order of 100.",IF(COUNTBLANK(Table3[[#This Row],[Date 1]:[Order]])=12,"",1),1),IF(OR(F1516="yes",G1516="yes",H1516="yes",I1516="yes",J1516="yes",K1516="yes"="yes"),1,""))</f>
        <v/>
      </c>
    </row>
    <row r="1517" spans="2:48" ht="36" thickBot="1" x14ac:dyDescent="0.4">
      <c r="B1517" s="164">
        <v>5720</v>
      </c>
      <c r="C1517" s="16" t="s">
        <v>3370</v>
      </c>
      <c r="D1517" s="32" t="s">
        <v>2456</v>
      </c>
      <c r="E1517" s="118"/>
      <c r="F1517" s="119" t="s">
        <v>21</v>
      </c>
      <c r="G1517" s="30" t="s">
        <v>21</v>
      </c>
      <c r="H1517" s="30" t="s">
        <v>21</v>
      </c>
      <c r="I1517" s="30" t="s">
        <v>21</v>
      </c>
      <c r="J1517" s="30" t="s">
        <v>21</v>
      </c>
      <c r="K1517" s="30" t="s">
        <v>128</v>
      </c>
      <c r="L1517" s="22"/>
      <c r="M1517" s="20"/>
      <c r="N1517" s="20"/>
      <c r="O1517" s="20"/>
      <c r="P1517" s="20"/>
      <c r="Q1517" s="20"/>
      <c r="R1517" s="20"/>
      <c r="S1517" s="120"/>
      <c r="T1517" s="181" t="str">
        <f>Table3[[#This Row],[Column12]]</f>
        <v>Auto:</v>
      </c>
      <c r="U1517" s="25"/>
      <c r="V1517" s="51" t="str">
        <f>IF(Table3[[#This Row],[TagOrderMethod]]="Ratio:","plants per 1 tag",IF(Table3[[#This Row],[TagOrderMethod]]="tags included","",IF(Table3[[#This Row],[TagOrderMethod]]="Qty:","tags",IF(Table3[[#This Row],[TagOrderMethod]]="Auto:",IF(U1517&lt;&gt;"","tags","")))))</f>
        <v/>
      </c>
      <c r="W1517" s="17">
        <v>50</v>
      </c>
      <c r="X1517" s="17" t="str">
        <f>IF(ISNUMBER(SEARCH("tag",Table3[[#This Row],[Notes]])), "Yes", "No")</f>
        <v>No</v>
      </c>
      <c r="Y1517" s="17" t="str">
        <f>IF(Table3[[#This Row],[Column11]]="yes","tags included","Auto:")</f>
        <v>Auto:</v>
      </c>
      <c r="Z15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Row],[TagOrderMethod]]="Auto:",IF(U1517&gt;0,U1517,IF(COUNTBLANK(L1517:S1517)=8,"",(IF(Table3[[#This Row],[Column11]]&lt;&gt;"no",Table3[[#This Row],[Size]]*(SUM(Table3[[#This Row],[Date 1]:[Date 8]])),"")))),""))),(Table3[[#This Row],[Bundle]])),"")</f>
        <v/>
      </c>
      <c r="AB1517" s="94" t="str">
        <f t="shared" si="24"/>
        <v/>
      </c>
      <c r="AC1517" s="75"/>
      <c r="AD1517" s="42"/>
      <c r="AE1517" s="43"/>
      <c r="AF1517" s="44"/>
      <c r="AG1517" s="134" t="s">
        <v>21</v>
      </c>
      <c r="AH1517" s="134" t="s">
        <v>21</v>
      </c>
      <c r="AI1517" s="134" t="s">
        <v>21</v>
      </c>
      <c r="AJ1517" s="134" t="s">
        <v>21</v>
      </c>
      <c r="AK1517" s="134" t="s">
        <v>21</v>
      </c>
      <c r="AL1517" s="134" t="s">
        <v>5541</v>
      </c>
      <c r="AM1517" s="134" t="b">
        <f>IF(AND(Table3[[#This Row],[Column68]]=TRUE,COUNTBLANK(Table3[[#This Row],[Date 1]:[Date 8]])=8),TRUE,FALSE)</f>
        <v>0</v>
      </c>
      <c r="AN1517" s="134" t="b">
        <f>COUNTIF(Table3[[#This Row],[512]:[51]],"yes")&gt;0</f>
        <v>0</v>
      </c>
      <c r="AO1517" s="45" t="str">
        <f>IF(Table3[[#This Row],[512]]="yes",Table3[[#This Row],[Column1]],"")</f>
        <v/>
      </c>
      <c r="AP1517" s="45" t="str">
        <f>IF(Table3[[#This Row],[250]]="yes",Table3[[#This Row],[Column1.5]],"")</f>
        <v/>
      </c>
      <c r="AQ1517" s="45" t="str">
        <f>IF(Table3[[#This Row],[288]]="yes",Table3[[#This Row],[Column2]],"")</f>
        <v/>
      </c>
      <c r="AR1517" s="45" t="str">
        <f>IF(Table3[[#This Row],[144]]="yes",Table3[[#This Row],[Column3]],"")</f>
        <v/>
      </c>
      <c r="AS1517" s="45" t="str">
        <f>IF(Table3[[#This Row],[26]]="yes",Table3[[#This Row],[Column4]],"")</f>
        <v/>
      </c>
      <c r="AT1517" s="45" t="str">
        <f>IF(Table3[[#This Row],[51]]="yes",Table3[[#This Row],[Column5]],"")</f>
        <v/>
      </c>
      <c r="AU1517" s="29" t="str">
        <f>IF(COUNTBLANK(Table3[[#This Row],[Date 1]:[Date 8]])=7,IF(Table3[[#This Row],[Column9]]&lt;&gt;"",IF(SUM(L1517:S1517)&lt;&gt;0,Table3[[#This Row],[Column9]],""),""),(SUBSTITUTE(TRIM(SUBSTITUTE(AO1517&amp;","&amp;AP1517&amp;","&amp;AQ1517&amp;","&amp;AR1517&amp;","&amp;AS1517&amp;","&amp;AT1517&amp;",",","," "))," ",", ")))</f>
        <v/>
      </c>
      <c r="AV1517" s="35" t="str">
        <f>IF(COUNTBLANK(L1517:AC1517)&lt;&gt;13,IF(Table3[[#This Row],[Comments]]="Please order in multiples of 20. Minimum order of 100.",IF(COUNTBLANK(Table3[[#This Row],[Date 1]:[Order]])=12,"",1),1),IF(OR(F1517="yes",G1517="yes",H1517="yes",I1517="yes",J1517="yes",K1517="yes"="yes"),1,""))</f>
        <v/>
      </c>
    </row>
    <row r="1518" spans="2:48" ht="36" thickBot="1" x14ac:dyDescent="0.4">
      <c r="B1518" s="164">
        <v>5725</v>
      </c>
      <c r="C1518" s="16" t="s">
        <v>3370</v>
      </c>
      <c r="D1518" s="32" t="s">
        <v>1923</v>
      </c>
      <c r="E1518" s="118"/>
      <c r="F1518" s="119" t="s">
        <v>21</v>
      </c>
      <c r="G1518" s="30" t="s">
        <v>21</v>
      </c>
      <c r="H1518" s="30" t="s">
        <v>21</v>
      </c>
      <c r="I1518" s="30" t="s">
        <v>21</v>
      </c>
      <c r="J1518" s="30" t="s">
        <v>21</v>
      </c>
      <c r="K1518" s="30" t="s">
        <v>128</v>
      </c>
      <c r="L1518" s="22"/>
      <c r="M1518" s="20"/>
      <c r="N1518" s="20"/>
      <c r="O1518" s="20"/>
      <c r="P1518" s="20"/>
      <c r="Q1518" s="20"/>
      <c r="R1518" s="20"/>
      <c r="S1518" s="120"/>
      <c r="T1518" s="181" t="str">
        <f>Table3[[#This Row],[Column12]]</f>
        <v>Auto:</v>
      </c>
      <c r="U1518" s="25"/>
      <c r="V1518" s="51" t="str">
        <f>IF(Table3[[#This Row],[TagOrderMethod]]="Ratio:","plants per 1 tag",IF(Table3[[#This Row],[TagOrderMethod]]="tags included","",IF(Table3[[#This Row],[TagOrderMethod]]="Qty:","tags",IF(Table3[[#This Row],[TagOrderMethod]]="Auto:",IF(U1518&lt;&gt;"","tags","")))))</f>
        <v/>
      </c>
      <c r="W1518" s="17">
        <v>50</v>
      </c>
      <c r="X1518" s="17" t="str">
        <f>IF(ISNUMBER(SEARCH("tag",Table3[[#This Row],[Notes]])), "Yes", "No")</f>
        <v>No</v>
      </c>
      <c r="Y1518" s="17" t="str">
        <f>IF(Table3[[#This Row],[Column11]]="yes","tags included","Auto:")</f>
        <v>Auto:</v>
      </c>
      <c r="Z15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Row],[TagOrderMethod]]="Auto:",IF(U1518&gt;0,U1518,IF(COUNTBLANK(L1518:S1518)=8,"",(IF(Table3[[#This Row],[Column11]]&lt;&gt;"no",Table3[[#This Row],[Size]]*(SUM(Table3[[#This Row],[Date 1]:[Date 8]])),"")))),""))),(Table3[[#This Row],[Bundle]])),"")</f>
        <v/>
      </c>
      <c r="AB1518" s="94" t="str">
        <f t="shared" si="24"/>
        <v/>
      </c>
      <c r="AC1518" s="75"/>
      <c r="AD1518" s="42"/>
      <c r="AE1518" s="43"/>
      <c r="AF1518" s="44"/>
      <c r="AG1518" s="134" t="s">
        <v>21</v>
      </c>
      <c r="AH1518" s="134" t="s">
        <v>21</v>
      </c>
      <c r="AI1518" s="134" t="s">
        <v>21</v>
      </c>
      <c r="AJ1518" s="134" t="s">
        <v>21</v>
      </c>
      <c r="AK1518" s="134" t="s">
        <v>21</v>
      </c>
      <c r="AL1518" s="134" t="s">
        <v>5542</v>
      </c>
      <c r="AM1518" s="134" t="b">
        <f>IF(AND(Table3[[#This Row],[Column68]]=TRUE,COUNTBLANK(Table3[[#This Row],[Date 1]:[Date 8]])=8),TRUE,FALSE)</f>
        <v>0</v>
      </c>
      <c r="AN1518" s="134" t="b">
        <f>COUNTIF(Table3[[#This Row],[512]:[51]],"yes")&gt;0</f>
        <v>0</v>
      </c>
      <c r="AO1518" s="45" t="str">
        <f>IF(Table3[[#This Row],[512]]="yes",Table3[[#This Row],[Column1]],"")</f>
        <v/>
      </c>
      <c r="AP1518" s="45" t="str">
        <f>IF(Table3[[#This Row],[250]]="yes",Table3[[#This Row],[Column1.5]],"")</f>
        <v/>
      </c>
      <c r="AQ1518" s="45" t="str">
        <f>IF(Table3[[#This Row],[288]]="yes",Table3[[#This Row],[Column2]],"")</f>
        <v/>
      </c>
      <c r="AR1518" s="45" t="str">
        <f>IF(Table3[[#This Row],[144]]="yes",Table3[[#This Row],[Column3]],"")</f>
        <v/>
      </c>
      <c r="AS1518" s="45" t="str">
        <f>IF(Table3[[#This Row],[26]]="yes",Table3[[#This Row],[Column4]],"")</f>
        <v/>
      </c>
      <c r="AT1518" s="45" t="str">
        <f>IF(Table3[[#This Row],[51]]="yes",Table3[[#This Row],[Column5]],"")</f>
        <v/>
      </c>
      <c r="AU1518" s="29" t="str">
        <f>IF(COUNTBLANK(Table3[[#This Row],[Date 1]:[Date 8]])=7,IF(Table3[[#This Row],[Column9]]&lt;&gt;"",IF(SUM(L1518:S1518)&lt;&gt;0,Table3[[#This Row],[Column9]],""),""),(SUBSTITUTE(TRIM(SUBSTITUTE(AO1518&amp;","&amp;AP1518&amp;","&amp;AQ1518&amp;","&amp;AR1518&amp;","&amp;AS1518&amp;","&amp;AT1518&amp;",",","," "))," ",", ")))</f>
        <v/>
      </c>
      <c r="AV1518" s="35" t="str">
        <f>IF(COUNTBLANK(L1518:AC1518)&lt;&gt;13,IF(Table3[[#This Row],[Comments]]="Please order in multiples of 20. Minimum order of 100.",IF(COUNTBLANK(Table3[[#This Row],[Date 1]:[Order]])=12,"",1),1),IF(OR(F1518="yes",G1518="yes",H1518="yes",I1518="yes",J1518="yes",K1518="yes"="yes"),1,""))</f>
        <v/>
      </c>
    </row>
    <row r="1519" spans="2:48" ht="36" thickBot="1" x14ac:dyDescent="0.4">
      <c r="B1519" s="164">
        <v>5730</v>
      </c>
      <c r="C1519" s="16" t="s">
        <v>3370</v>
      </c>
      <c r="D1519" s="32" t="s">
        <v>1436</v>
      </c>
      <c r="E1519" s="118"/>
      <c r="F1519" s="119" t="s">
        <v>21</v>
      </c>
      <c r="G1519" s="30" t="s">
        <v>21</v>
      </c>
      <c r="H1519" s="30" t="s">
        <v>21</v>
      </c>
      <c r="I1519" s="30" t="s">
        <v>21</v>
      </c>
      <c r="J1519" s="30" t="s">
        <v>21</v>
      </c>
      <c r="K1519" s="30" t="s">
        <v>128</v>
      </c>
      <c r="L1519" s="22"/>
      <c r="M1519" s="20"/>
      <c r="N1519" s="20"/>
      <c r="O1519" s="20"/>
      <c r="P1519" s="20"/>
      <c r="Q1519" s="20"/>
      <c r="R1519" s="20"/>
      <c r="S1519" s="120"/>
      <c r="T1519" s="181" t="str">
        <f>Table3[[#This Row],[Column12]]</f>
        <v>Auto:</v>
      </c>
      <c r="U1519" s="25"/>
      <c r="V1519" s="51" t="str">
        <f>IF(Table3[[#This Row],[TagOrderMethod]]="Ratio:","plants per 1 tag",IF(Table3[[#This Row],[TagOrderMethod]]="tags included","",IF(Table3[[#This Row],[TagOrderMethod]]="Qty:","tags",IF(Table3[[#This Row],[TagOrderMethod]]="Auto:",IF(U1519&lt;&gt;"","tags","")))))</f>
        <v/>
      </c>
      <c r="W1519" s="17">
        <v>50</v>
      </c>
      <c r="X1519" s="17" t="str">
        <f>IF(ISNUMBER(SEARCH("tag",Table3[[#This Row],[Notes]])), "Yes", "No")</f>
        <v>No</v>
      </c>
      <c r="Y1519" s="17" t="str">
        <f>IF(Table3[[#This Row],[Column11]]="yes","tags included","Auto:")</f>
        <v>Auto:</v>
      </c>
      <c r="Z15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Row],[TagOrderMethod]]="Auto:",IF(U1519&gt;0,U1519,IF(COUNTBLANK(L1519:S1519)=8,"",(IF(Table3[[#This Row],[Column11]]&lt;&gt;"no",Table3[[#This Row],[Size]]*(SUM(Table3[[#This Row],[Date 1]:[Date 8]])),"")))),""))),(Table3[[#This Row],[Bundle]])),"")</f>
        <v/>
      </c>
      <c r="AB1519" s="94" t="str">
        <f t="shared" si="24"/>
        <v/>
      </c>
      <c r="AC1519" s="75"/>
      <c r="AD1519" s="42"/>
      <c r="AE1519" s="43"/>
      <c r="AF1519" s="44"/>
      <c r="AG1519" s="134" t="s">
        <v>21</v>
      </c>
      <c r="AH1519" s="134" t="s">
        <v>21</v>
      </c>
      <c r="AI1519" s="134" t="s">
        <v>21</v>
      </c>
      <c r="AJ1519" s="134" t="s">
        <v>21</v>
      </c>
      <c r="AK1519" s="134" t="s">
        <v>21</v>
      </c>
      <c r="AL1519" s="134" t="s">
        <v>5543</v>
      </c>
      <c r="AM1519" s="134" t="b">
        <f>IF(AND(Table3[[#This Row],[Column68]]=TRUE,COUNTBLANK(Table3[[#This Row],[Date 1]:[Date 8]])=8),TRUE,FALSE)</f>
        <v>0</v>
      </c>
      <c r="AN1519" s="134" t="b">
        <f>COUNTIF(Table3[[#This Row],[512]:[51]],"yes")&gt;0</f>
        <v>0</v>
      </c>
      <c r="AO1519" s="45" t="str">
        <f>IF(Table3[[#This Row],[512]]="yes",Table3[[#This Row],[Column1]],"")</f>
        <v/>
      </c>
      <c r="AP1519" s="45" t="str">
        <f>IF(Table3[[#This Row],[250]]="yes",Table3[[#This Row],[Column1.5]],"")</f>
        <v/>
      </c>
      <c r="AQ1519" s="45" t="str">
        <f>IF(Table3[[#This Row],[288]]="yes",Table3[[#This Row],[Column2]],"")</f>
        <v/>
      </c>
      <c r="AR1519" s="45" t="str">
        <f>IF(Table3[[#This Row],[144]]="yes",Table3[[#This Row],[Column3]],"")</f>
        <v/>
      </c>
      <c r="AS1519" s="45" t="str">
        <f>IF(Table3[[#This Row],[26]]="yes",Table3[[#This Row],[Column4]],"")</f>
        <v/>
      </c>
      <c r="AT1519" s="45" t="str">
        <f>IF(Table3[[#This Row],[51]]="yes",Table3[[#This Row],[Column5]],"")</f>
        <v/>
      </c>
      <c r="AU1519" s="29" t="str">
        <f>IF(COUNTBLANK(Table3[[#This Row],[Date 1]:[Date 8]])=7,IF(Table3[[#This Row],[Column9]]&lt;&gt;"",IF(SUM(L1519:S1519)&lt;&gt;0,Table3[[#This Row],[Column9]],""),""),(SUBSTITUTE(TRIM(SUBSTITUTE(AO1519&amp;","&amp;AP1519&amp;","&amp;AQ1519&amp;","&amp;AR1519&amp;","&amp;AS1519&amp;","&amp;AT1519&amp;",",","," "))," ",", ")))</f>
        <v/>
      </c>
      <c r="AV1519" s="35" t="str">
        <f>IF(COUNTBLANK(L1519:AC1519)&lt;&gt;13,IF(Table3[[#This Row],[Comments]]="Please order in multiples of 20. Minimum order of 100.",IF(COUNTBLANK(Table3[[#This Row],[Date 1]:[Order]])=12,"",1),1),IF(OR(F1519="yes",G1519="yes",H1519="yes",I1519="yes",J1519="yes",K1519="yes"="yes"),1,""))</f>
        <v/>
      </c>
    </row>
    <row r="1520" spans="2:48" ht="36" thickBot="1" x14ac:dyDescent="0.4">
      <c r="B1520" s="164">
        <v>5735</v>
      </c>
      <c r="C1520" s="16" t="s">
        <v>3370</v>
      </c>
      <c r="D1520" s="32" t="s">
        <v>1437</v>
      </c>
      <c r="E1520" s="118"/>
      <c r="F1520" s="119" t="s">
        <v>21</v>
      </c>
      <c r="G1520" s="30" t="s">
        <v>21</v>
      </c>
      <c r="H1520" s="30" t="s">
        <v>21</v>
      </c>
      <c r="I1520" s="30" t="s">
        <v>21</v>
      </c>
      <c r="J1520" s="30" t="s">
        <v>21</v>
      </c>
      <c r="K1520" s="30" t="s">
        <v>128</v>
      </c>
      <c r="L1520" s="22"/>
      <c r="M1520" s="20"/>
      <c r="N1520" s="20"/>
      <c r="O1520" s="20"/>
      <c r="P1520" s="20"/>
      <c r="Q1520" s="20"/>
      <c r="R1520" s="20"/>
      <c r="S1520" s="120"/>
      <c r="T1520" s="181" t="str">
        <f>Table3[[#This Row],[Column12]]</f>
        <v>Auto:</v>
      </c>
      <c r="U1520" s="25"/>
      <c r="V1520" s="51" t="str">
        <f>IF(Table3[[#This Row],[TagOrderMethod]]="Ratio:","plants per 1 tag",IF(Table3[[#This Row],[TagOrderMethod]]="tags included","",IF(Table3[[#This Row],[TagOrderMethod]]="Qty:","tags",IF(Table3[[#This Row],[TagOrderMethod]]="Auto:",IF(U1520&lt;&gt;"","tags","")))))</f>
        <v/>
      </c>
      <c r="W1520" s="17">
        <v>50</v>
      </c>
      <c r="X1520" s="17" t="str">
        <f>IF(ISNUMBER(SEARCH("tag",Table3[[#This Row],[Notes]])), "Yes", "No")</f>
        <v>No</v>
      </c>
      <c r="Y1520" s="17" t="str">
        <f>IF(Table3[[#This Row],[Column11]]="yes","tags included","Auto:")</f>
        <v>Auto:</v>
      </c>
      <c r="Z15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Row],[TagOrderMethod]]="Auto:",IF(U1520&gt;0,U1520,IF(COUNTBLANK(L1520:S1520)=8,"",(IF(Table3[[#This Row],[Column11]]&lt;&gt;"no",Table3[[#This Row],[Size]]*(SUM(Table3[[#This Row],[Date 1]:[Date 8]])),"")))),""))),(Table3[[#This Row],[Bundle]])),"")</f>
        <v/>
      </c>
      <c r="AB1520" s="94" t="str">
        <f t="shared" si="24"/>
        <v/>
      </c>
      <c r="AC1520" s="75"/>
      <c r="AD1520" s="42"/>
      <c r="AE1520" s="43"/>
      <c r="AF1520" s="44"/>
      <c r="AG1520" s="134" t="s">
        <v>21</v>
      </c>
      <c r="AH1520" s="134" t="s">
        <v>21</v>
      </c>
      <c r="AI1520" s="134" t="s">
        <v>21</v>
      </c>
      <c r="AJ1520" s="134" t="s">
        <v>21</v>
      </c>
      <c r="AK1520" s="134" t="s">
        <v>21</v>
      </c>
      <c r="AL1520" s="134" t="s">
        <v>5544</v>
      </c>
      <c r="AM1520" s="134" t="b">
        <f>IF(AND(Table3[[#This Row],[Column68]]=TRUE,COUNTBLANK(Table3[[#This Row],[Date 1]:[Date 8]])=8),TRUE,FALSE)</f>
        <v>0</v>
      </c>
      <c r="AN1520" s="134" t="b">
        <f>COUNTIF(Table3[[#This Row],[512]:[51]],"yes")&gt;0</f>
        <v>0</v>
      </c>
      <c r="AO1520" s="45" t="str">
        <f>IF(Table3[[#This Row],[512]]="yes",Table3[[#This Row],[Column1]],"")</f>
        <v/>
      </c>
      <c r="AP1520" s="45" t="str">
        <f>IF(Table3[[#This Row],[250]]="yes",Table3[[#This Row],[Column1.5]],"")</f>
        <v/>
      </c>
      <c r="AQ1520" s="45" t="str">
        <f>IF(Table3[[#This Row],[288]]="yes",Table3[[#This Row],[Column2]],"")</f>
        <v/>
      </c>
      <c r="AR1520" s="45" t="str">
        <f>IF(Table3[[#This Row],[144]]="yes",Table3[[#This Row],[Column3]],"")</f>
        <v/>
      </c>
      <c r="AS1520" s="45" t="str">
        <f>IF(Table3[[#This Row],[26]]="yes",Table3[[#This Row],[Column4]],"")</f>
        <v/>
      </c>
      <c r="AT1520" s="45" t="str">
        <f>IF(Table3[[#This Row],[51]]="yes",Table3[[#This Row],[Column5]],"")</f>
        <v/>
      </c>
      <c r="AU1520" s="29" t="str">
        <f>IF(COUNTBLANK(Table3[[#This Row],[Date 1]:[Date 8]])=7,IF(Table3[[#This Row],[Column9]]&lt;&gt;"",IF(SUM(L1520:S1520)&lt;&gt;0,Table3[[#This Row],[Column9]],""),""),(SUBSTITUTE(TRIM(SUBSTITUTE(AO1520&amp;","&amp;AP1520&amp;","&amp;AQ1520&amp;","&amp;AR1520&amp;","&amp;AS1520&amp;","&amp;AT1520&amp;",",","," "))," ",", ")))</f>
        <v/>
      </c>
      <c r="AV1520" s="35" t="str">
        <f>IF(COUNTBLANK(L1520:AC1520)&lt;&gt;13,IF(Table3[[#This Row],[Comments]]="Please order in multiples of 20. Minimum order of 100.",IF(COUNTBLANK(Table3[[#This Row],[Date 1]:[Order]])=12,"",1),1),IF(OR(F1520="yes",G1520="yes",H1520="yes",I1520="yes",J1520="yes",K1520="yes"="yes"),1,""))</f>
        <v/>
      </c>
    </row>
    <row r="1521" spans="2:48" ht="36" thickBot="1" x14ac:dyDescent="0.4">
      <c r="B1521" s="164">
        <v>5740</v>
      </c>
      <c r="C1521" s="16" t="s">
        <v>3370</v>
      </c>
      <c r="D1521" s="32" t="s">
        <v>1438</v>
      </c>
      <c r="E1521" s="118"/>
      <c r="F1521" s="119" t="s">
        <v>21</v>
      </c>
      <c r="G1521" s="30" t="s">
        <v>21</v>
      </c>
      <c r="H1521" s="30" t="s">
        <v>21</v>
      </c>
      <c r="I1521" s="30" t="s">
        <v>21</v>
      </c>
      <c r="J1521" s="30" t="s">
        <v>21</v>
      </c>
      <c r="K1521" s="30" t="s">
        <v>128</v>
      </c>
      <c r="L1521" s="22"/>
      <c r="M1521" s="20"/>
      <c r="N1521" s="20"/>
      <c r="O1521" s="20"/>
      <c r="P1521" s="20"/>
      <c r="Q1521" s="20"/>
      <c r="R1521" s="20"/>
      <c r="S1521" s="120"/>
      <c r="T1521" s="181" t="str">
        <f>Table3[[#This Row],[Column12]]</f>
        <v>Auto:</v>
      </c>
      <c r="U1521" s="25"/>
      <c r="V1521" s="51" t="str">
        <f>IF(Table3[[#This Row],[TagOrderMethod]]="Ratio:","plants per 1 tag",IF(Table3[[#This Row],[TagOrderMethod]]="tags included","",IF(Table3[[#This Row],[TagOrderMethod]]="Qty:","tags",IF(Table3[[#This Row],[TagOrderMethod]]="Auto:",IF(U1521&lt;&gt;"","tags","")))))</f>
        <v/>
      </c>
      <c r="W1521" s="17">
        <v>50</v>
      </c>
      <c r="X1521" s="17" t="str">
        <f>IF(ISNUMBER(SEARCH("tag",Table3[[#This Row],[Notes]])), "Yes", "No")</f>
        <v>No</v>
      </c>
      <c r="Y1521" s="17" t="str">
        <f>IF(Table3[[#This Row],[Column11]]="yes","tags included","Auto:")</f>
        <v>Auto:</v>
      </c>
      <c r="Z15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Row],[TagOrderMethod]]="Auto:",IF(U1521&gt;0,U1521,IF(COUNTBLANK(L1521:S1521)=8,"",(IF(Table3[[#This Row],[Column11]]&lt;&gt;"no",Table3[[#This Row],[Size]]*(SUM(Table3[[#This Row],[Date 1]:[Date 8]])),"")))),""))),(Table3[[#This Row],[Bundle]])),"")</f>
        <v/>
      </c>
      <c r="AB1521" s="94" t="str">
        <f t="shared" si="24"/>
        <v/>
      </c>
      <c r="AC1521" s="75"/>
      <c r="AD1521" s="42"/>
      <c r="AE1521" s="43"/>
      <c r="AF1521" s="44"/>
      <c r="AG1521" s="134" t="s">
        <v>21</v>
      </c>
      <c r="AH1521" s="134" t="s">
        <v>21</v>
      </c>
      <c r="AI1521" s="134" t="s">
        <v>21</v>
      </c>
      <c r="AJ1521" s="134" t="s">
        <v>21</v>
      </c>
      <c r="AK1521" s="134" t="s">
        <v>21</v>
      </c>
      <c r="AL1521" s="134" t="s">
        <v>5545</v>
      </c>
      <c r="AM1521" s="134" t="b">
        <f>IF(AND(Table3[[#This Row],[Column68]]=TRUE,COUNTBLANK(Table3[[#This Row],[Date 1]:[Date 8]])=8),TRUE,FALSE)</f>
        <v>0</v>
      </c>
      <c r="AN1521" s="134" t="b">
        <f>COUNTIF(Table3[[#This Row],[512]:[51]],"yes")&gt;0</f>
        <v>0</v>
      </c>
      <c r="AO1521" s="45" t="str">
        <f>IF(Table3[[#This Row],[512]]="yes",Table3[[#This Row],[Column1]],"")</f>
        <v/>
      </c>
      <c r="AP1521" s="45" t="str">
        <f>IF(Table3[[#This Row],[250]]="yes",Table3[[#This Row],[Column1.5]],"")</f>
        <v/>
      </c>
      <c r="AQ1521" s="45" t="str">
        <f>IF(Table3[[#This Row],[288]]="yes",Table3[[#This Row],[Column2]],"")</f>
        <v/>
      </c>
      <c r="AR1521" s="45" t="str">
        <f>IF(Table3[[#This Row],[144]]="yes",Table3[[#This Row],[Column3]],"")</f>
        <v/>
      </c>
      <c r="AS1521" s="45" t="str">
        <f>IF(Table3[[#This Row],[26]]="yes",Table3[[#This Row],[Column4]],"")</f>
        <v/>
      </c>
      <c r="AT1521" s="45" t="str">
        <f>IF(Table3[[#This Row],[51]]="yes",Table3[[#This Row],[Column5]],"")</f>
        <v/>
      </c>
      <c r="AU1521" s="29" t="str">
        <f>IF(COUNTBLANK(Table3[[#This Row],[Date 1]:[Date 8]])=7,IF(Table3[[#This Row],[Column9]]&lt;&gt;"",IF(SUM(L1521:S1521)&lt;&gt;0,Table3[[#This Row],[Column9]],""),""),(SUBSTITUTE(TRIM(SUBSTITUTE(AO1521&amp;","&amp;AP1521&amp;","&amp;AQ1521&amp;","&amp;AR1521&amp;","&amp;AS1521&amp;","&amp;AT1521&amp;",",","," "))," ",", ")))</f>
        <v/>
      </c>
      <c r="AV1521" s="35" t="str">
        <f>IF(COUNTBLANK(L1521:AC1521)&lt;&gt;13,IF(Table3[[#This Row],[Comments]]="Please order in multiples of 20. Minimum order of 100.",IF(COUNTBLANK(Table3[[#This Row],[Date 1]:[Order]])=12,"",1),1),IF(OR(F1521="yes",G1521="yes",H1521="yes",I1521="yes",J1521="yes",K1521="yes"="yes"),1,""))</f>
        <v/>
      </c>
    </row>
    <row r="1522" spans="2:48" ht="36" thickBot="1" x14ac:dyDescent="0.4">
      <c r="B1522" s="164">
        <v>5745</v>
      </c>
      <c r="C1522" s="16" t="s">
        <v>3370</v>
      </c>
      <c r="D1522" s="32" t="s">
        <v>1121</v>
      </c>
      <c r="E1522" s="118"/>
      <c r="F1522" s="119" t="s">
        <v>21</v>
      </c>
      <c r="G1522" s="30" t="s">
        <v>21</v>
      </c>
      <c r="H1522" s="30" t="s">
        <v>21</v>
      </c>
      <c r="I1522" s="30" t="s">
        <v>128</v>
      </c>
      <c r="J1522" s="30" t="s">
        <v>21</v>
      </c>
      <c r="K1522" s="30" t="s">
        <v>128</v>
      </c>
      <c r="L1522" s="22"/>
      <c r="M1522" s="20"/>
      <c r="N1522" s="20"/>
      <c r="O1522" s="20"/>
      <c r="P1522" s="20"/>
      <c r="Q1522" s="20"/>
      <c r="R1522" s="20"/>
      <c r="S1522" s="120"/>
      <c r="T1522" s="181" t="str">
        <f>Table3[[#This Row],[Column12]]</f>
        <v>Auto:</v>
      </c>
      <c r="U1522" s="25"/>
      <c r="V1522" s="51" t="str">
        <f>IF(Table3[[#This Row],[TagOrderMethod]]="Ratio:","plants per 1 tag",IF(Table3[[#This Row],[TagOrderMethod]]="tags included","",IF(Table3[[#This Row],[TagOrderMethod]]="Qty:","tags",IF(Table3[[#This Row],[TagOrderMethod]]="Auto:",IF(U1522&lt;&gt;"","tags","")))))</f>
        <v/>
      </c>
      <c r="W1522" s="17">
        <v>50</v>
      </c>
      <c r="X1522" s="17" t="str">
        <f>IF(ISNUMBER(SEARCH("tag",Table3[[#This Row],[Notes]])), "Yes", "No")</f>
        <v>No</v>
      </c>
      <c r="Y1522" s="17" t="str">
        <f>IF(Table3[[#This Row],[Column11]]="yes","tags included","Auto:")</f>
        <v>Auto:</v>
      </c>
      <c r="Z15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Row],[TagOrderMethod]]="Auto:",IF(U1522&gt;0,U1522,IF(COUNTBLANK(L1522:S1522)=8,"",(IF(Table3[[#This Row],[Column11]]&lt;&gt;"no",Table3[[#This Row],[Size]]*(SUM(Table3[[#This Row],[Date 1]:[Date 8]])),"")))),""))),(Table3[[#This Row],[Bundle]])),"")</f>
        <v/>
      </c>
      <c r="AB1522" s="94" t="str">
        <f t="shared" si="24"/>
        <v/>
      </c>
      <c r="AC1522" s="75"/>
      <c r="AD1522" s="42"/>
      <c r="AE1522" s="43"/>
      <c r="AF1522" s="44"/>
      <c r="AG1522" s="134" t="s">
        <v>21</v>
      </c>
      <c r="AH1522" s="134" t="s">
        <v>21</v>
      </c>
      <c r="AI1522" s="134" t="s">
        <v>21</v>
      </c>
      <c r="AJ1522" s="134" t="s">
        <v>5370</v>
      </c>
      <c r="AK1522" s="134" t="s">
        <v>21</v>
      </c>
      <c r="AL1522" s="134" t="s">
        <v>5546</v>
      </c>
      <c r="AM1522" s="134" t="b">
        <f>IF(AND(Table3[[#This Row],[Column68]]=TRUE,COUNTBLANK(Table3[[#This Row],[Date 1]:[Date 8]])=8),TRUE,FALSE)</f>
        <v>0</v>
      </c>
      <c r="AN1522" s="134" t="b">
        <f>COUNTIF(Table3[[#This Row],[512]:[51]],"yes")&gt;0</f>
        <v>0</v>
      </c>
      <c r="AO1522" s="45" t="str">
        <f>IF(Table3[[#This Row],[512]]="yes",Table3[[#This Row],[Column1]],"")</f>
        <v/>
      </c>
      <c r="AP1522" s="45" t="str">
        <f>IF(Table3[[#This Row],[250]]="yes",Table3[[#This Row],[Column1.5]],"")</f>
        <v/>
      </c>
      <c r="AQ1522" s="45" t="str">
        <f>IF(Table3[[#This Row],[288]]="yes",Table3[[#This Row],[Column2]],"")</f>
        <v/>
      </c>
      <c r="AR1522" s="45" t="str">
        <f>IF(Table3[[#This Row],[144]]="yes",Table3[[#This Row],[Column3]],"")</f>
        <v/>
      </c>
      <c r="AS1522" s="45" t="str">
        <f>IF(Table3[[#This Row],[26]]="yes",Table3[[#This Row],[Column4]],"")</f>
        <v/>
      </c>
      <c r="AT1522" s="45" t="str">
        <f>IF(Table3[[#This Row],[51]]="yes",Table3[[#This Row],[Column5]],"")</f>
        <v/>
      </c>
      <c r="AU1522" s="29" t="str">
        <f>IF(COUNTBLANK(Table3[[#This Row],[Date 1]:[Date 8]])=7,IF(Table3[[#This Row],[Column9]]&lt;&gt;"",IF(SUM(L1522:S1522)&lt;&gt;0,Table3[[#This Row],[Column9]],""),""),(SUBSTITUTE(TRIM(SUBSTITUTE(AO1522&amp;","&amp;AP1522&amp;","&amp;AQ1522&amp;","&amp;AR1522&amp;","&amp;AS1522&amp;","&amp;AT1522&amp;",",","," "))," ",", ")))</f>
        <v/>
      </c>
      <c r="AV1522" s="35" t="str">
        <f>IF(COUNTBLANK(L1522:AC1522)&lt;&gt;13,IF(Table3[[#This Row],[Comments]]="Please order in multiples of 20. Minimum order of 100.",IF(COUNTBLANK(Table3[[#This Row],[Date 1]:[Order]])=12,"",1),1),IF(OR(F1522="yes",G1522="yes",H1522="yes",I1522="yes",J1522="yes",K1522="yes"="yes"),1,""))</f>
        <v/>
      </c>
    </row>
    <row r="1523" spans="2:48" ht="36" thickBot="1" x14ac:dyDescent="0.4">
      <c r="B1523" s="164">
        <v>5750</v>
      </c>
      <c r="C1523" s="16" t="s">
        <v>3370</v>
      </c>
      <c r="D1523" s="32" t="s">
        <v>1122</v>
      </c>
      <c r="E1523" s="118"/>
      <c r="F1523" s="119" t="s">
        <v>21</v>
      </c>
      <c r="G1523" s="30" t="s">
        <v>21</v>
      </c>
      <c r="H1523" s="30" t="s">
        <v>21</v>
      </c>
      <c r="I1523" s="30" t="s">
        <v>128</v>
      </c>
      <c r="J1523" s="30" t="s">
        <v>21</v>
      </c>
      <c r="K1523" s="30" t="s">
        <v>128</v>
      </c>
      <c r="L1523" s="22"/>
      <c r="M1523" s="20"/>
      <c r="N1523" s="20"/>
      <c r="O1523" s="20"/>
      <c r="P1523" s="20"/>
      <c r="Q1523" s="20"/>
      <c r="R1523" s="20"/>
      <c r="S1523" s="120"/>
      <c r="T1523" s="181" t="str">
        <f>Table3[[#This Row],[Column12]]</f>
        <v>Auto:</v>
      </c>
      <c r="U1523" s="25"/>
      <c r="V1523" s="51" t="str">
        <f>IF(Table3[[#This Row],[TagOrderMethod]]="Ratio:","plants per 1 tag",IF(Table3[[#This Row],[TagOrderMethod]]="tags included","",IF(Table3[[#This Row],[TagOrderMethod]]="Qty:","tags",IF(Table3[[#This Row],[TagOrderMethod]]="Auto:",IF(U1523&lt;&gt;"","tags","")))))</f>
        <v/>
      </c>
      <c r="W1523" s="17">
        <v>50</v>
      </c>
      <c r="X1523" s="17" t="str">
        <f>IF(ISNUMBER(SEARCH("tag",Table3[[#This Row],[Notes]])), "Yes", "No")</f>
        <v>No</v>
      </c>
      <c r="Y1523" s="17" t="str">
        <f>IF(Table3[[#This Row],[Column11]]="yes","tags included","Auto:")</f>
        <v>Auto:</v>
      </c>
      <c r="Z15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Row],[TagOrderMethod]]="Auto:",IF(U1523&gt;0,U1523,IF(COUNTBLANK(L1523:S1523)=8,"",(IF(Table3[[#This Row],[Column11]]&lt;&gt;"no",Table3[[#This Row],[Size]]*(SUM(Table3[[#This Row],[Date 1]:[Date 8]])),"")))),""))),(Table3[[#This Row],[Bundle]])),"")</f>
        <v/>
      </c>
      <c r="AB1523" s="94" t="str">
        <f t="shared" si="24"/>
        <v/>
      </c>
      <c r="AC1523" s="75"/>
      <c r="AD1523" s="42"/>
      <c r="AE1523" s="43"/>
      <c r="AF1523" s="44"/>
      <c r="AG1523" s="134" t="s">
        <v>21</v>
      </c>
      <c r="AH1523" s="134" t="s">
        <v>21</v>
      </c>
      <c r="AI1523" s="134" t="s">
        <v>21</v>
      </c>
      <c r="AJ1523" s="134" t="s">
        <v>5371</v>
      </c>
      <c r="AK1523" s="134" t="s">
        <v>21</v>
      </c>
      <c r="AL1523" s="134" t="s">
        <v>5547</v>
      </c>
      <c r="AM1523" s="134" t="b">
        <f>IF(AND(Table3[[#This Row],[Column68]]=TRUE,COUNTBLANK(Table3[[#This Row],[Date 1]:[Date 8]])=8),TRUE,FALSE)</f>
        <v>0</v>
      </c>
      <c r="AN1523" s="134" t="b">
        <f>COUNTIF(Table3[[#This Row],[512]:[51]],"yes")&gt;0</f>
        <v>0</v>
      </c>
      <c r="AO1523" s="45" t="str">
        <f>IF(Table3[[#This Row],[512]]="yes",Table3[[#This Row],[Column1]],"")</f>
        <v/>
      </c>
      <c r="AP1523" s="45" t="str">
        <f>IF(Table3[[#This Row],[250]]="yes",Table3[[#This Row],[Column1.5]],"")</f>
        <v/>
      </c>
      <c r="AQ1523" s="45" t="str">
        <f>IF(Table3[[#This Row],[288]]="yes",Table3[[#This Row],[Column2]],"")</f>
        <v/>
      </c>
      <c r="AR1523" s="45" t="str">
        <f>IF(Table3[[#This Row],[144]]="yes",Table3[[#This Row],[Column3]],"")</f>
        <v/>
      </c>
      <c r="AS1523" s="45" t="str">
        <f>IF(Table3[[#This Row],[26]]="yes",Table3[[#This Row],[Column4]],"")</f>
        <v/>
      </c>
      <c r="AT1523" s="45" t="str">
        <f>IF(Table3[[#This Row],[51]]="yes",Table3[[#This Row],[Column5]],"")</f>
        <v/>
      </c>
      <c r="AU1523" s="29" t="str">
        <f>IF(COUNTBLANK(Table3[[#This Row],[Date 1]:[Date 8]])=7,IF(Table3[[#This Row],[Column9]]&lt;&gt;"",IF(SUM(L1523:S1523)&lt;&gt;0,Table3[[#This Row],[Column9]],""),""),(SUBSTITUTE(TRIM(SUBSTITUTE(AO1523&amp;","&amp;AP1523&amp;","&amp;AQ1523&amp;","&amp;AR1523&amp;","&amp;AS1523&amp;","&amp;AT1523&amp;",",","," "))," ",", ")))</f>
        <v/>
      </c>
      <c r="AV1523" s="35" t="str">
        <f>IF(COUNTBLANK(L1523:AC1523)&lt;&gt;13,IF(Table3[[#This Row],[Comments]]="Please order in multiples of 20. Minimum order of 100.",IF(COUNTBLANK(Table3[[#This Row],[Date 1]:[Order]])=12,"",1),1),IF(OR(F1523="yes",G1523="yes",H1523="yes",I1523="yes",J1523="yes",K1523="yes"="yes"),1,""))</f>
        <v/>
      </c>
    </row>
    <row r="1524" spans="2:48" ht="36" thickBot="1" x14ac:dyDescent="0.4">
      <c r="B1524" s="164">
        <v>5755</v>
      </c>
      <c r="C1524" s="16" t="s">
        <v>3370</v>
      </c>
      <c r="D1524" s="32" t="s">
        <v>1123</v>
      </c>
      <c r="E1524" s="118"/>
      <c r="F1524" s="119" t="s">
        <v>21</v>
      </c>
      <c r="G1524" s="30" t="s">
        <v>21</v>
      </c>
      <c r="H1524" s="30" t="s">
        <v>21</v>
      </c>
      <c r="I1524" s="30" t="s">
        <v>128</v>
      </c>
      <c r="J1524" s="30" t="s">
        <v>21</v>
      </c>
      <c r="K1524" s="30" t="s">
        <v>128</v>
      </c>
      <c r="L1524" s="22"/>
      <c r="M1524" s="20"/>
      <c r="N1524" s="20"/>
      <c r="O1524" s="20"/>
      <c r="P1524" s="20"/>
      <c r="Q1524" s="20"/>
      <c r="R1524" s="20"/>
      <c r="S1524" s="120"/>
      <c r="T1524" s="181" t="str">
        <f>Table3[[#This Row],[Column12]]</f>
        <v>Auto:</v>
      </c>
      <c r="U1524" s="25"/>
      <c r="V1524" s="51" t="str">
        <f>IF(Table3[[#This Row],[TagOrderMethod]]="Ratio:","plants per 1 tag",IF(Table3[[#This Row],[TagOrderMethod]]="tags included","",IF(Table3[[#This Row],[TagOrderMethod]]="Qty:","tags",IF(Table3[[#This Row],[TagOrderMethod]]="Auto:",IF(U1524&lt;&gt;"","tags","")))))</f>
        <v/>
      </c>
      <c r="W1524" s="17">
        <v>50</v>
      </c>
      <c r="X1524" s="17" t="str">
        <f>IF(ISNUMBER(SEARCH("tag",Table3[[#This Row],[Notes]])), "Yes", "No")</f>
        <v>No</v>
      </c>
      <c r="Y1524" s="17" t="str">
        <f>IF(Table3[[#This Row],[Column11]]="yes","tags included","Auto:")</f>
        <v>Auto:</v>
      </c>
      <c r="Z15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Row],[TagOrderMethod]]="Auto:",IF(U1524&gt;0,U1524,IF(COUNTBLANK(L1524:S1524)=8,"",(IF(Table3[[#This Row],[Column11]]&lt;&gt;"no",Table3[[#This Row],[Size]]*(SUM(Table3[[#This Row],[Date 1]:[Date 8]])),"")))),""))),(Table3[[#This Row],[Bundle]])),"")</f>
        <v/>
      </c>
      <c r="AB1524" s="94" t="str">
        <f t="shared" si="24"/>
        <v/>
      </c>
      <c r="AC1524" s="75"/>
      <c r="AD1524" s="42"/>
      <c r="AE1524" s="43"/>
      <c r="AF1524" s="44"/>
      <c r="AG1524" s="134" t="s">
        <v>21</v>
      </c>
      <c r="AH1524" s="134" t="s">
        <v>21</v>
      </c>
      <c r="AI1524" s="134" t="s">
        <v>21</v>
      </c>
      <c r="AJ1524" s="134" t="s">
        <v>5372</v>
      </c>
      <c r="AK1524" s="134" t="s">
        <v>21</v>
      </c>
      <c r="AL1524" s="134" t="s">
        <v>5548</v>
      </c>
      <c r="AM1524" s="134" t="b">
        <f>IF(AND(Table3[[#This Row],[Column68]]=TRUE,COUNTBLANK(Table3[[#This Row],[Date 1]:[Date 8]])=8),TRUE,FALSE)</f>
        <v>0</v>
      </c>
      <c r="AN1524" s="134" t="b">
        <f>COUNTIF(Table3[[#This Row],[512]:[51]],"yes")&gt;0</f>
        <v>0</v>
      </c>
      <c r="AO1524" s="45" t="str">
        <f>IF(Table3[[#This Row],[512]]="yes",Table3[[#This Row],[Column1]],"")</f>
        <v/>
      </c>
      <c r="AP1524" s="45" t="str">
        <f>IF(Table3[[#This Row],[250]]="yes",Table3[[#This Row],[Column1.5]],"")</f>
        <v/>
      </c>
      <c r="AQ1524" s="45" t="str">
        <f>IF(Table3[[#This Row],[288]]="yes",Table3[[#This Row],[Column2]],"")</f>
        <v/>
      </c>
      <c r="AR1524" s="45" t="str">
        <f>IF(Table3[[#This Row],[144]]="yes",Table3[[#This Row],[Column3]],"")</f>
        <v/>
      </c>
      <c r="AS1524" s="45" t="str">
        <f>IF(Table3[[#This Row],[26]]="yes",Table3[[#This Row],[Column4]],"")</f>
        <v/>
      </c>
      <c r="AT1524" s="45" t="str">
        <f>IF(Table3[[#This Row],[51]]="yes",Table3[[#This Row],[Column5]],"")</f>
        <v/>
      </c>
      <c r="AU1524" s="29" t="str">
        <f>IF(COUNTBLANK(Table3[[#This Row],[Date 1]:[Date 8]])=7,IF(Table3[[#This Row],[Column9]]&lt;&gt;"",IF(SUM(L1524:S1524)&lt;&gt;0,Table3[[#This Row],[Column9]],""),""),(SUBSTITUTE(TRIM(SUBSTITUTE(AO1524&amp;","&amp;AP1524&amp;","&amp;AQ1524&amp;","&amp;AR1524&amp;","&amp;AS1524&amp;","&amp;AT1524&amp;",",","," "))," ",", ")))</f>
        <v/>
      </c>
      <c r="AV1524" s="35" t="str">
        <f>IF(COUNTBLANK(L1524:AC1524)&lt;&gt;13,IF(Table3[[#This Row],[Comments]]="Please order in multiples of 20. Minimum order of 100.",IF(COUNTBLANK(Table3[[#This Row],[Date 1]:[Order]])=12,"",1),1),IF(OR(F1524="yes",G1524="yes",H1524="yes",I1524="yes",J1524="yes",K1524="yes"="yes"),1,""))</f>
        <v/>
      </c>
    </row>
    <row r="1525" spans="2:48" ht="36" thickBot="1" x14ac:dyDescent="0.4">
      <c r="B1525" s="164">
        <v>6005</v>
      </c>
      <c r="C1525" s="16" t="s">
        <v>3530</v>
      </c>
      <c r="D1525" s="32" t="s">
        <v>3531</v>
      </c>
      <c r="E1525" s="118"/>
      <c r="F1525" s="119" t="s">
        <v>21</v>
      </c>
      <c r="G1525" s="30" t="s">
        <v>21</v>
      </c>
      <c r="H1525" s="30" t="s">
        <v>21</v>
      </c>
      <c r="I1525" s="30" t="s">
        <v>21</v>
      </c>
      <c r="J1525" s="30" t="s">
        <v>128</v>
      </c>
      <c r="K1525" s="30" t="s">
        <v>21</v>
      </c>
      <c r="L1525" s="22"/>
      <c r="M1525" s="20"/>
      <c r="N1525" s="20"/>
      <c r="O1525" s="20"/>
      <c r="P1525" s="20"/>
      <c r="Q1525" s="20"/>
      <c r="R1525" s="20"/>
      <c r="S1525" s="120"/>
      <c r="T1525" s="181" t="str">
        <f>Table3[[#This Row],[Column12]]</f>
        <v>Auto:</v>
      </c>
      <c r="U1525" s="25"/>
      <c r="V1525" s="51" t="str">
        <f>IF(Table3[[#This Row],[TagOrderMethod]]="Ratio:","plants per 1 tag",IF(Table3[[#This Row],[TagOrderMethod]]="tags included","",IF(Table3[[#This Row],[TagOrderMethod]]="Qty:","tags",IF(Table3[[#This Row],[TagOrderMethod]]="Auto:",IF(U1525&lt;&gt;"","tags","")))))</f>
        <v/>
      </c>
      <c r="W1525" s="17">
        <v>50</v>
      </c>
      <c r="X1525" s="17" t="str">
        <f>IF(ISNUMBER(SEARCH("tag",Table3[[#This Row],[Notes]])), "Yes", "No")</f>
        <v>No</v>
      </c>
      <c r="Y1525" s="17" t="str">
        <f>IF(Table3[[#This Row],[Column11]]="yes","tags included","Auto:")</f>
        <v>Auto:</v>
      </c>
      <c r="Z15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Row],[TagOrderMethod]]="Auto:",IF(U1525&gt;0,U1525,IF(COUNTBLANK(L1525:S1525)=8,"",(IF(Table3[[#This Row],[Column11]]&lt;&gt;"no",Table3[[#This Row],[Size]]*(SUM(Table3[[#This Row],[Date 1]:[Date 8]])),"")))),""))),(Table3[[#This Row],[Bundle]])),"")</f>
        <v/>
      </c>
      <c r="AB1525" s="94" t="str">
        <f t="shared" si="24"/>
        <v/>
      </c>
      <c r="AC1525" s="75"/>
      <c r="AD1525" s="42"/>
      <c r="AE1525" s="43"/>
      <c r="AF1525" s="44"/>
      <c r="AG1525" s="134" t="s">
        <v>21</v>
      </c>
      <c r="AH1525" s="134" t="s">
        <v>21</v>
      </c>
      <c r="AI1525" s="134" t="s">
        <v>21</v>
      </c>
      <c r="AJ1525" s="134" t="s">
        <v>21</v>
      </c>
      <c r="AK1525" s="134" t="s">
        <v>3218</v>
      </c>
      <c r="AL1525" s="134" t="s">
        <v>21</v>
      </c>
      <c r="AM1525" s="134" t="b">
        <f>IF(AND(Table3[[#This Row],[Column68]]=TRUE,COUNTBLANK(Table3[[#This Row],[Date 1]:[Date 8]])=8),TRUE,FALSE)</f>
        <v>0</v>
      </c>
      <c r="AN1525" s="134" t="b">
        <f>COUNTIF(Table3[[#This Row],[512]:[51]],"yes")&gt;0</f>
        <v>0</v>
      </c>
      <c r="AO1525" s="45" t="str">
        <f>IF(Table3[[#This Row],[512]]="yes",Table3[[#This Row],[Column1]],"")</f>
        <v/>
      </c>
      <c r="AP1525" s="45" t="str">
        <f>IF(Table3[[#This Row],[250]]="yes",Table3[[#This Row],[Column1.5]],"")</f>
        <v/>
      </c>
      <c r="AQ1525" s="45" t="str">
        <f>IF(Table3[[#This Row],[288]]="yes",Table3[[#This Row],[Column2]],"")</f>
        <v/>
      </c>
      <c r="AR1525" s="45" t="str">
        <f>IF(Table3[[#This Row],[144]]="yes",Table3[[#This Row],[Column3]],"")</f>
        <v/>
      </c>
      <c r="AS1525" s="45" t="str">
        <f>IF(Table3[[#This Row],[26]]="yes",Table3[[#This Row],[Column4]],"")</f>
        <v/>
      </c>
      <c r="AT1525" s="45" t="str">
        <f>IF(Table3[[#This Row],[51]]="yes",Table3[[#This Row],[Column5]],"")</f>
        <v/>
      </c>
      <c r="AU1525" s="29" t="str">
        <f>IF(COUNTBLANK(Table3[[#This Row],[Date 1]:[Date 8]])=7,IF(Table3[[#This Row],[Column9]]&lt;&gt;"",IF(SUM(L1525:S1525)&lt;&gt;0,Table3[[#This Row],[Column9]],""),""),(SUBSTITUTE(TRIM(SUBSTITUTE(AO1525&amp;","&amp;AP1525&amp;","&amp;AQ1525&amp;","&amp;AR1525&amp;","&amp;AS1525&amp;","&amp;AT1525&amp;",",","," "))," ",", ")))</f>
        <v/>
      </c>
      <c r="AV1525" s="35" t="str">
        <f>IF(COUNTBLANK(L1525:AC1525)&lt;&gt;13,IF(Table3[[#This Row],[Comments]]="Please order in multiples of 20. Minimum order of 100.",IF(COUNTBLANK(Table3[[#This Row],[Date 1]:[Order]])=12,"",1),1),IF(OR(F1525="yes",G1525="yes",H1525="yes",I1525="yes",J1525="yes",K1525="yes"="yes"),1,""))</f>
        <v/>
      </c>
    </row>
    <row r="1526" spans="2:48" ht="36" thickBot="1" x14ac:dyDescent="0.4">
      <c r="B1526" s="164">
        <v>6011</v>
      </c>
      <c r="C1526" s="16" t="s">
        <v>3530</v>
      </c>
      <c r="D1526" s="32" t="s">
        <v>648</v>
      </c>
      <c r="E1526" s="118"/>
      <c r="F1526" s="119" t="s">
        <v>21</v>
      </c>
      <c r="G1526" s="30" t="s">
        <v>21</v>
      </c>
      <c r="H1526" s="30" t="s">
        <v>21</v>
      </c>
      <c r="I1526" s="30" t="s">
        <v>21</v>
      </c>
      <c r="J1526" s="30" t="s">
        <v>128</v>
      </c>
      <c r="K1526" s="30" t="s">
        <v>21</v>
      </c>
      <c r="L1526" s="22"/>
      <c r="M1526" s="20"/>
      <c r="N1526" s="20"/>
      <c r="O1526" s="20"/>
      <c r="P1526" s="20"/>
      <c r="Q1526" s="20"/>
      <c r="R1526" s="20"/>
      <c r="S1526" s="120"/>
      <c r="T1526" s="181" t="str">
        <f>Table3[[#This Row],[Column12]]</f>
        <v>Auto:</v>
      </c>
      <c r="U1526" s="25"/>
      <c r="V1526" s="51" t="str">
        <f>IF(Table3[[#This Row],[TagOrderMethod]]="Ratio:","plants per 1 tag",IF(Table3[[#This Row],[TagOrderMethod]]="tags included","",IF(Table3[[#This Row],[TagOrderMethod]]="Qty:","tags",IF(Table3[[#This Row],[TagOrderMethod]]="Auto:",IF(U1526&lt;&gt;"","tags","")))))</f>
        <v/>
      </c>
      <c r="W1526" s="17">
        <v>50</v>
      </c>
      <c r="X1526" s="17" t="str">
        <f>IF(ISNUMBER(SEARCH("tag",Table3[[#This Row],[Notes]])), "Yes", "No")</f>
        <v>No</v>
      </c>
      <c r="Y1526" s="17" t="str">
        <f>IF(Table3[[#This Row],[Column11]]="yes","tags included","Auto:")</f>
        <v>Auto:</v>
      </c>
      <c r="Z15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Row],[TagOrderMethod]]="Auto:",IF(U1526&gt;0,U1526,IF(COUNTBLANK(L1526:S1526)=8,"",(IF(Table3[[#This Row],[Column11]]&lt;&gt;"no",Table3[[#This Row],[Size]]*(SUM(Table3[[#This Row],[Date 1]:[Date 8]])),"")))),""))),(Table3[[#This Row],[Bundle]])),"")</f>
        <v/>
      </c>
      <c r="AB1526" s="94" t="str">
        <f t="shared" si="24"/>
        <v/>
      </c>
      <c r="AC1526" s="75"/>
      <c r="AD1526" s="42"/>
      <c r="AE1526" s="43"/>
      <c r="AF1526" s="44"/>
      <c r="AG1526" s="134" t="s">
        <v>21</v>
      </c>
      <c r="AH1526" s="134" t="s">
        <v>21</v>
      </c>
      <c r="AI1526" s="134" t="s">
        <v>21</v>
      </c>
      <c r="AJ1526" s="134" t="s">
        <v>21</v>
      </c>
      <c r="AK1526" s="134" t="s">
        <v>5549</v>
      </c>
      <c r="AL1526" s="134" t="s">
        <v>21</v>
      </c>
      <c r="AM1526" s="134" t="b">
        <f>IF(AND(Table3[[#This Row],[Column68]]=TRUE,COUNTBLANK(Table3[[#This Row],[Date 1]:[Date 8]])=8),TRUE,FALSE)</f>
        <v>0</v>
      </c>
      <c r="AN1526" s="134" t="b">
        <f>COUNTIF(Table3[[#This Row],[512]:[51]],"yes")&gt;0</f>
        <v>0</v>
      </c>
      <c r="AO1526" s="45" t="str">
        <f>IF(Table3[[#This Row],[512]]="yes",Table3[[#This Row],[Column1]],"")</f>
        <v/>
      </c>
      <c r="AP1526" s="45" t="str">
        <f>IF(Table3[[#This Row],[250]]="yes",Table3[[#This Row],[Column1.5]],"")</f>
        <v/>
      </c>
      <c r="AQ1526" s="45" t="str">
        <f>IF(Table3[[#This Row],[288]]="yes",Table3[[#This Row],[Column2]],"")</f>
        <v/>
      </c>
      <c r="AR1526" s="45" t="str">
        <f>IF(Table3[[#This Row],[144]]="yes",Table3[[#This Row],[Column3]],"")</f>
        <v/>
      </c>
      <c r="AS1526" s="45" t="str">
        <f>IF(Table3[[#This Row],[26]]="yes",Table3[[#This Row],[Column4]],"")</f>
        <v/>
      </c>
      <c r="AT1526" s="45" t="str">
        <f>IF(Table3[[#This Row],[51]]="yes",Table3[[#This Row],[Column5]],"")</f>
        <v/>
      </c>
      <c r="AU1526" s="29" t="str">
        <f>IF(COUNTBLANK(Table3[[#This Row],[Date 1]:[Date 8]])=7,IF(Table3[[#This Row],[Column9]]&lt;&gt;"",IF(SUM(L1526:S1526)&lt;&gt;0,Table3[[#This Row],[Column9]],""),""),(SUBSTITUTE(TRIM(SUBSTITUTE(AO1526&amp;","&amp;AP1526&amp;","&amp;AQ1526&amp;","&amp;AR1526&amp;","&amp;AS1526&amp;","&amp;AT1526&amp;",",","," "))," ",", ")))</f>
        <v/>
      </c>
      <c r="AV1526" s="35" t="str">
        <f>IF(COUNTBLANK(L1526:AC1526)&lt;&gt;13,IF(Table3[[#This Row],[Comments]]="Please order in multiples of 20. Minimum order of 100.",IF(COUNTBLANK(Table3[[#This Row],[Date 1]:[Order]])=12,"",1),1),IF(OR(F1526="yes",G1526="yes",H1526="yes",I1526="yes",J1526="yes",K1526="yes"="yes"),1,""))</f>
        <v/>
      </c>
    </row>
    <row r="1527" spans="2:48" ht="36" thickBot="1" x14ac:dyDescent="0.4">
      <c r="B1527" s="164">
        <v>6016</v>
      </c>
      <c r="C1527" s="16" t="s">
        <v>3530</v>
      </c>
      <c r="D1527" s="32" t="s">
        <v>649</v>
      </c>
      <c r="E1527" s="118"/>
      <c r="F1527" s="119" t="s">
        <v>21</v>
      </c>
      <c r="G1527" s="30" t="s">
        <v>21</v>
      </c>
      <c r="H1527" s="30" t="s">
        <v>21</v>
      </c>
      <c r="I1527" s="30" t="s">
        <v>21</v>
      </c>
      <c r="J1527" s="30" t="s">
        <v>128</v>
      </c>
      <c r="K1527" s="30" t="s">
        <v>21</v>
      </c>
      <c r="L1527" s="22"/>
      <c r="M1527" s="20"/>
      <c r="N1527" s="20"/>
      <c r="O1527" s="20"/>
      <c r="P1527" s="20"/>
      <c r="Q1527" s="20"/>
      <c r="R1527" s="20"/>
      <c r="S1527" s="120"/>
      <c r="T1527" s="181" t="str">
        <f>Table3[[#This Row],[Column12]]</f>
        <v>Auto:</v>
      </c>
      <c r="U1527" s="25"/>
      <c r="V1527" s="51" t="str">
        <f>IF(Table3[[#This Row],[TagOrderMethod]]="Ratio:","plants per 1 tag",IF(Table3[[#This Row],[TagOrderMethod]]="tags included","",IF(Table3[[#This Row],[TagOrderMethod]]="Qty:","tags",IF(Table3[[#This Row],[TagOrderMethod]]="Auto:",IF(U1527&lt;&gt;"","tags","")))))</f>
        <v/>
      </c>
      <c r="W1527" s="17">
        <v>50</v>
      </c>
      <c r="X1527" s="17" t="str">
        <f>IF(ISNUMBER(SEARCH("tag",Table3[[#This Row],[Notes]])), "Yes", "No")</f>
        <v>No</v>
      </c>
      <c r="Y1527" s="17" t="str">
        <f>IF(Table3[[#This Row],[Column11]]="yes","tags included","Auto:")</f>
        <v>Auto:</v>
      </c>
      <c r="Z15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Row],[TagOrderMethod]]="Auto:",IF(U1527&gt;0,U1527,IF(COUNTBLANK(L1527:S1527)=8,"",(IF(Table3[[#This Row],[Column11]]&lt;&gt;"no",Table3[[#This Row],[Size]]*(SUM(Table3[[#This Row],[Date 1]:[Date 8]])),"")))),""))),(Table3[[#This Row],[Bundle]])),"")</f>
        <v/>
      </c>
      <c r="AB1527" s="94" t="str">
        <f t="shared" si="24"/>
        <v/>
      </c>
      <c r="AC1527" s="75"/>
      <c r="AD1527" s="42"/>
      <c r="AE1527" s="43"/>
      <c r="AF1527" s="44"/>
      <c r="AG1527" s="134" t="s">
        <v>21</v>
      </c>
      <c r="AH1527" s="134" t="s">
        <v>21</v>
      </c>
      <c r="AI1527" s="134" t="s">
        <v>21</v>
      </c>
      <c r="AJ1527" s="134" t="s">
        <v>21</v>
      </c>
      <c r="AK1527" s="134" t="s">
        <v>5550</v>
      </c>
      <c r="AL1527" s="134" t="s">
        <v>21</v>
      </c>
      <c r="AM1527" s="134" t="b">
        <f>IF(AND(Table3[[#This Row],[Column68]]=TRUE,COUNTBLANK(Table3[[#This Row],[Date 1]:[Date 8]])=8),TRUE,FALSE)</f>
        <v>0</v>
      </c>
      <c r="AN1527" s="134" t="b">
        <f>COUNTIF(Table3[[#This Row],[512]:[51]],"yes")&gt;0</f>
        <v>0</v>
      </c>
      <c r="AO1527" s="45" t="str">
        <f>IF(Table3[[#This Row],[512]]="yes",Table3[[#This Row],[Column1]],"")</f>
        <v/>
      </c>
      <c r="AP1527" s="45" t="str">
        <f>IF(Table3[[#This Row],[250]]="yes",Table3[[#This Row],[Column1.5]],"")</f>
        <v/>
      </c>
      <c r="AQ1527" s="45" t="str">
        <f>IF(Table3[[#This Row],[288]]="yes",Table3[[#This Row],[Column2]],"")</f>
        <v/>
      </c>
      <c r="AR1527" s="45" t="str">
        <f>IF(Table3[[#This Row],[144]]="yes",Table3[[#This Row],[Column3]],"")</f>
        <v/>
      </c>
      <c r="AS1527" s="45" t="str">
        <f>IF(Table3[[#This Row],[26]]="yes",Table3[[#This Row],[Column4]],"")</f>
        <v/>
      </c>
      <c r="AT1527" s="45" t="str">
        <f>IF(Table3[[#This Row],[51]]="yes",Table3[[#This Row],[Column5]],"")</f>
        <v/>
      </c>
      <c r="AU1527" s="29" t="str">
        <f>IF(COUNTBLANK(Table3[[#This Row],[Date 1]:[Date 8]])=7,IF(Table3[[#This Row],[Column9]]&lt;&gt;"",IF(SUM(L1527:S1527)&lt;&gt;0,Table3[[#This Row],[Column9]],""),""),(SUBSTITUTE(TRIM(SUBSTITUTE(AO1527&amp;","&amp;AP1527&amp;","&amp;AQ1527&amp;","&amp;AR1527&amp;","&amp;AS1527&amp;","&amp;AT1527&amp;",",","," "))," ",", ")))</f>
        <v/>
      </c>
      <c r="AV1527" s="35" t="str">
        <f>IF(COUNTBLANK(L1527:AC1527)&lt;&gt;13,IF(Table3[[#This Row],[Comments]]="Please order in multiples of 20. Minimum order of 100.",IF(COUNTBLANK(Table3[[#This Row],[Date 1]:[Order]])=12,"",1),1),IF(OR(F1527="yes",G1527="yes",H1527="yes",I1527="yes",J1527="yes",K1527="yes"="yes"),1,""))</f>
        <v/>
      </c>
    </row>
    <row r="1528" spans="2:48" ht="36" thickBot="1" x14ac:dyDescent="0.4">
      <c r="B1528" s="164">
        <v>6021</v>
      </c>
      <c r="C1528" s="16" t="s">
        <v>3530</v>
      </c>
      <c r="D1528" s="32" t="s">
        <v>650</v>
      </c>
      <c r="E1528" s="118"/>
      <c r="F1528" s="119" t="s">
        <v>21</v>
      </c>
      <c r="G1528" s="30" t="s">
        <v>21</v>
      </c>
      <c r="H1528" s="30" t="s">
        <v>21</v>
      </c>
      <c r="I1528" s="30" t="s">
        <v>21</v>
      </c>
      <c r="J1528" s="30" t="s">
        <v>128</v>
      </c>
      <c r="K1528" s="30" t="s">
        <v>21</v>
      </c>
      <c r="L1528" s="22"/>
      <c r="M1528" s="20"/>
      <c r="N1528" s="20"/>
      <c r="O1528" s="20"/>
      <c r="P1528" s="20"/>
      <c r="Q1528" s="20"/>
      <c r="R1528" s="20"/>
      <c r="S1528" s="120"/>
      <c r="T1528" s="181" t="str">
        <f>Table3[[#This Row],[Column12]]</f>
        <v>Auto:</v>
      </c>
      <c r="U1528" s="25"/>
      <c r="V1528" s="51" t="str">
        <f>IF(Table3[[#This Row],[TagOrderMethod]]="Ratio:","plants per 1 tag",IF(Table3[[#This Row],[TagOrderMethod]]="tags included","",IF(Table3[[#This Row],[TagOrderMethod]]="Qty:","tags",IF(Table3[[#This Row],[TagOrderMethod]]="Auto:",IF(U1528&lt;&gt;"","tags","")))))</f>
        <v/>
      </c>
      <c r="W1528" s="17">
        <v>50</v>
      </c>
      <c r="X1528" s="17" t="str">
        <f>IF(ISNUMBER(SEARCH("tag",Table3[[#This Row],[Notes]])), "Yes", "No")</f>
        <v>No</v>
      </c>
      <c r="Y1528" s="17" t="str">
        <f>IF(Table3[[#This Row],[Column11]]="yes","tags included","Auto:")</f>
        <v>Auto:</v>
      </c>
      <c r="Z15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Row],[TagOrderMethod]]="Auto:",IF(U1528&gt;0,U1528,IF(COUNTBLANK(L1528:S1528)=8,"",(IF(Table3[[#This Row],[Column11]]&lt;&gt;"no",Table3[[#This Row],[Size]]*(SUM(Table3[[#This Row],[Date 1]:[Date 8]])),"")))),""))),(Table3[[#This Row],[Bundle]])),"")</f>
        <v/>
      </c>
      <c r="AB1528" s="94" t="str">
        <f t="shared" si="24"/>
        <v/>
      </c>
      <c r="AC1528" s="75"/>
      <c r="AD1528" s="42"/>
      <c r="AE1528" s="43"/>
      <c r="AF1528" s="44"/>
      <c r="AG1528" s="134" t="s">
        <v>21</v>
      </c>
      <c r="AH1528" s="134" t="s">
        <v>21</v>
      </c>
      <c r="AI1528" s="134" t="s">
        <v>21</v>
      </c>
      <c r="AJ1528" s="134" t="s">
        <v>21</v>
      </c>
      <c r="AK1528" s="134" t="s">
        <v>5551</v>
      </c>
      <c r="AL1528" s="134" t="s">
        <v>21</v>
      </c>
      <c r="AM1528" s="134" t="b">
        <f>IF(AND(Table3[[#This Row],[Column68]]=TRUE,COUNTBLANK(Table3[[#This Row],[Date 1]:[Date 8]])=8),TRUE,FALSE)</f>
        <v>0</v>
      </c>
      <c r="AN1528" s="134" t="b">
        <f>COUNTIF(Table3[[#This Row],[512]:[51]],"yes")&gt;0</f>
        <v>0</v>
      </c>
      <c r="AO1528" s="45" t="str">
        <f>IF(Table3[[#This Row],[512]]="yes",Table3[[#This Row],[Column1]],"")</f>
        <v/>
      </c>
      <c r="AP1528" s="45" t="str">
        <f>IF(Table3[[#This Row],[250]]="yes",Table3[[#This Row],[Column1.5]],"")</f>
        <v/>
      </c>
      <c r="AQ1528" s="45" t="str">
        <f>IF(Table3[[#This Row],[288]]="yes",Table3[[#This Row],[Column2]],"")</f>
        <v/>
      </c>
      <c r="AR1528" s="45" t="str">
        <f>IF(Table3[[#This Row],[144]]="yes",Table3[[#This Row],[Column3]],"")</f>
        <v/>
      </c>
      <c r="AS1528" s="45" t="str">
        <f>IF(Table3[[#This Row],[26]]="yes",Table3[[#This Row],[Column4]],"")</f>
        <v/>
      </c>
      <c r="AT1528" s="45" t="str">
        <f>IF(Table3[[#This Row],[51]]="yes",Table3[[#This Row],[Column5]],"")</f>
        <v/>
      </c>
      <c r="AU1528" s="29" t="str">
        <f>IF(COUNTBLANK(Table3[[#This Row],[Date 1]:[Date 8]])=7,IF(Table3[[#This Row],[Column9]]&lt;&gt;"",IF(SUM(L1528:S1528)&lt;&gt;0,Table3[[#This Row],[Column9]],""),""),(SUBSTITUTE(TRIM(SUBSTITUTE(AO1528&amp;","&amp;AP1528&amp;","&amp;AQ1528&amp;","&amp;AR1528&amp;","&amp;AS1528&amp;","&amp;AT1528&amp;",",","," "))," ",", ")))</f>
        <v/>
      </c>
      <c r="AV1528" s="35" t="str">
        <f>IF(COUNTBLANK(L1528:AC1528)&lt;&gt;13,IF(Table3[[#This Row],[Comments]]="Please order in multiples of 20. Minimum order of 100.",IF(COUNTBLANK(Table3[[#This Row],[Date 1]:[Order]])=12,"",1),1),IF(OR(F1528="yes",G1528="yes",H1528="yes",I1528="yes",J1528="yes",K1528="yes"="yes"),1,""))</f>
        <v/>
      </c>
    </row>
    <row r="1529" spans="2:48" ht="36" thickBot="1" x14ac:dyDescent="0.4">
      <c r="B1529" s="164">
        <v>6032</v>
      </c>
      <c r="C1529" s="16" t="s">
        <v>3530</v>
      </c>
      <c r="D1529" s="32" t="s">
        <v>1124</v>
      </c>
      <c r="E1529" s="118"/>
      <c r="F1529" s="119" t="s">
        <v>21</v>
      </c>
      <c r="G1529" s="30" t="s">
        <v>21</v>
      </c>
      <c r="H1529" s="30" t="s">
        <v>21</v>
      </c>
      <c r="I1529" s="30" t="s">
        <v>21</v>
      </c>
      <c r="J1529" s="30" t="s">
        <v>21</v>
      </c>
      <c r="K1529" s="30" t="s">
        <v>128</v>
      </c>
      <c r="L1529" s="22"/>
      <c r="M1529" s="20"/>
      <c r="N1529" s="20"/>
      <c r="O1529" s="20"/>
      <c r="P1529" s="20"/>
      <c r="Q1529" s="20"/>
      <c r="R1529" s="20"/>
      <c r="S1529" s="120"/>
      <c r="T1529" s="181" t="str">
        <f>Table3[[#This Row],[Column12]]</f>
        <v>Auto:</v>
      </c>
      <c r="U1529" s="25"/>
      <c r="V1529" s="51" t="str">
        <f>IF(Table3[[#This Row],[TagOrderMethod]]="Ratio:","plants per 1 tag",IF(Table3[[#This Row],[TagOrderMethod]]="tags included","",IF(Table3[[#This Row],[TagOrderMethod]]="Qty:","tags",IF(Table3[[#This Row],[TagOrderMethod]]="Auto:",IF(U1529&lt;&gt;"","tags","")))))</f>
        <v/>
      </c>
      <c r="W1529" s="17">
        <v>50</v>
      </c>
      <c r="X1529" s="17" t="str">
        <f>IF(ISNUMBER(SEARCH("tag",Table3[[#This Row],[Notes]])), "Yes", "No")</f>
        <v>No</v>
      </c>
      <c r="Y1529" s="17" t="str">
        <f>IF(Table3[[#This Row],[Column11]]="yes","tags included","Auto:")</f>
        <v>Auto:</v>
      </c>
      <c r="Z15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Row],[TagOrderMethod]]="Auto:",IF(U1529&gt;0,U1529,IF(COUNTBLANK(L1529:S1529)=8,"",(IF(Table3[[#This Row],[Column11]]&lt;&gt;"no",Table3[[#This Row],[Size]]*(SUM(Table3[[#This Row],[Date 1]:[Date 8]])),"")))),""))),(Table3[[#This Row],[Bundle]])),"")</f>
        <v/>
      </c>
      <c r="AB1529" s="94" t="str">
        <f t="shared" si="24"/>
        <v/>
      </c>
      <c r="AC1529" s="75"/>
      <c r="AD1529" s="42"/>
      <c r="AE1529" s="43"/>
      <c r="AF1529" s="44"/>
      <c r="AG1529" s="134" t="s">
        <v>21</v>
      </c>
      <c r="AH1529" s="134" t="s">
        <v>21</v>
      </c>
      <c r="AI1529" s="134" t="s">
        <v>21</v>
      </c>
      <c r="AJ1529" s="134" t="s">
        <v>21</v>
      </c>
      <c r="AK1529" s="134" t="s">
        <v>21</v>
      </c>
      <c r="AL1529" s="134" t="s">
        <v>5552</v>
      </c>
      <c r="AM1529" s="134" t="b">
        <f>IF(AND(Table3[[#This Row],[Column68]]=TRUE,COUNTBLANK(Table3[[#This Row],[Date 1]:[Date 8]])=8),TRUE,FALSE)</f>
        <v>0</v>
      </c>
      <c r="AN1529" s="134" t="b">
        <f>COUNTIF(Table3[[#This Row],[512]:[51]],"yes")&gt;0</f>
        <v>0</v>
      </c>
      <c r="AO1529" s="45" t="str">
        <f>IF(Table3[[#This Row],[512]]="yes",Table3[[#This Row],[Column1]],"")</f>
        <v/>
      </c>
      <c r="AP1529" s="45" t="str">
        <f>IF(Table3[[#This Row],[250]]="yes",Table3[[#This Row],[Column1.5]],"")</f>
        <v/>
      </c>
      <c r="AQ1529" s="45" t="str">
        <f>IF(Table3[[#This Row],[288]]="yes",Table3[[#This Row],[Column2]],"")</f>
        <v/>
      </c>
      <c r="AR1529" s="45" t="str">
        <f>IF(Table3[[#This Row],[144]]="yes",Table3[[#This Row],[Column3]],"")</f>
        <v/>
      </c>
      <c r="AS1529" s="45" t="str">
        <f>IF(Table3[[#This Row],[26]]="yes",Table3[[#This Row],[Column4]],"")</f>
        <v/>
      </c>
      <c r="AT1529" s="45" t="str">
        <f>IF(Table3[[#This Row],[51]]="yes",Table3[[#This Row],[Column5]],"")</f>
        <v/>
      </c>
      <c r="AU1529" s="29" t="str">
        <f>IF(COUNTBLANK(Table3[[#This Row],[Date 1]:[Date 8]])=7,IF(Table3[[#This Row],[Column9]]&lt;&gt;"",IF(SUM(L1529:S1529)&lt;&gt;0,Table3[[#This Row],[Column9]],""),""),(SUBSTITUTE(TRIM(SUBSTITUTE(AO1529&amp;","&amp;AP1529&amp;","&amp;AQ1529&amp;","&amp;AR1529&amp;","&amp;AS1529&amp;","&amp;AT1529&amp;",",","," "))," ",", ")))</f>
        <v/>
      </c>
      <c r="AV1529" s="35" t="str">
        <f>IF(COUNTBLANK(L1529:AC1529)&lt;&gt;13,IF(Table3[[#This Row],[Comments]]="Please order in multiples of 20. Minimum order of 100.",IF(COUNTBLANK(Table3[[#This Row],[Date 1]:[Order]])=12,"",1),1),IF(OR(F1529="yes",G1529="yes",H1529="yes",I1529="yes",J1529="yes",K1529="yes"="yes"),1,""))</f>
        <v/>
      </c>
    </row>
    <row r="1530" spans="2:48" ht="36" thickBot="1" x14ac:dyDescent="0.4">
      <c r="B1530" s="164">
        <v>6034</v>
      </c>
      <c r="C1530" s="16" t="s">
        <v>3530</v>
      </c>
      <c r="D1530" s="32" t="s">
        <v>1333</v>
      </c>
      <c r="E1530" s="118"/>
      <c r="F1530" s="119" t="s">
        <v>21</v>
      </c>
      <c r="G1530" s="30" t="s">
        <v>21</v>
      </c>
      <c r="H1530" s="30" t="s">
        <v>21</v>
      </c>
      <c r="I1530" s="30" t="s">
        <v>21</v>
      </c>
      <c r="J1530" s="30" t="s">
        <v>21</v>
      </c>
      <c r="K1530" s="30" t="s">
        <v>128</v>
      </c>
      <c r="L1530" s="22"/>
      <c r="M1530" s="20"/>
      <c r="N1530" s="20"/>
      <c r="O1530" s="20"/>
      <c r="P1530" s="20"/>
      <c r="Q1530" s="20"/>
      <c r="R1530" s="20"/>
      <c r="S1530" s="120"/>
      <c r="T1530" s="181" t="str">
        <f>Table3[[#This Row],[Column12]]</f>
        <v>Auto:</v>
      </c>
      <c r="U1530" s="25"/>
      <c r="V1530" s="51" t="str">
        <f>IF(Table3[[#This Row],[TagOrderMethod]]="Ratio:","plants per 1 tag",IF(Table3[[#This Row],[TagOrderMethod]]="tags included","",IF(Table3[[#This Row],[TagOrderMethod]]="Qty:","tags",IF(Table3[[#This Row],[TagOrderMethod]]="Auto:",IF(U1530&lt;&gt;"","tags","")))))</f>
        <v/>
      </c>
      <c r="W1530" s="17">
        <v>50</v>
      </c>
      <c r="X1530" s="17" t="str">
        <f>IF(ISNUMBER(SEARCH("tag",Table3[[#This Row],[Notes]])), "Yes", "No")</f>
        <v>No</v>
      </c>
      <c r="Y1530" s="17" t="str">
        <f>IF(Table3[[#This Row],[Column11]]="yes","tags included","Auto:")</f>
        <v>Auto:</v>
      </c>
      <c r="Z15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Row],[TagOrderMethod]]="Auto:",IF(U1530&gt;0,U1530,IF(COUNTBLANK(L1530:S1530)=8,"",(IF(Table3[[#This Row],[Column11]]&lt;&gt;"no",Table3[[#This Row],[Size]]*(SUM(Table3[[#This Row],[Date 1]:[Date 8]])),"")))),""))),(Table3[[#This Row],[Bundle]])),"")</f>
        <v/>
      </c>
      <c r="AB1530" s="94" t="str">
        <f t="shared" si="24"/>
        <v/>
      </c>
      <c r="AC1530" s="75"/>
      <c r="AD1530" s="42"/>
      <c r="AE1530" s="43"/>
      <c r="AF1530" s="44"/>
      <c r="AG1530" s="134" t="s">
        <v>21</v>
      </c>
      <c r="AH1530" s="134" t="s">
        <v>21</v>
      </c>
      <c r="AI1530" s="134" t="s">
        <v>21</v>
      </c>
      <c r="AJ1530" s="134" t="s">
        <v>21</v>
      </c>
      <c r="AK1530" s="134" t="s">
        <v>21</v>
      </c>
      <c r="AL1530" s="134" t="s">
        <v>5553</v>
      </c>
      <c r="AM1530" s="134" t="b">
        <f>IF(AND(Table3[[#This Row],[Column68]]=TRUE,COUNTBLANK(Table3[[#This Row],[Date 1]:[Date 8]])=8),TRUE,FALSE)</f>
        <v>0</v>
      </c>
      <c r="AN1530" s="134" t="b">
        <f>COUNTIF(Table3[[#This Row],[512]:[51]],"yes")&gt;0</f>
        <v>0</v>
      </c>
      <c r="AO1530" s="45" t="str">
        <f>IF(Table3[[#This Row],[512]]="yes",Table3[[#This Row],[Column1]],"")</f>
        <v/>
      </c>
      <c r="AP1530" s="45" t="str">
        <f>IF(Table3[[#This Row],[250]]="yes",Table3[[#This Row],[Column1.5]],"")</f>
        <v/>
      </c>
      <c r="AQ1530" s="45" t="str">
        <f>IF(Table3[[#This Row],[288]]="yes",Table3[[#This Row],[Column2]],"")</f>
        <v/>
      </c>
      <c r="AR1530" s="45" t="str">
        <f>IF(Table3[[#This Row],[144]]="yes",Table3[[#This Row],[Column3]],"")</f>
        <v/>
      </c>
      <c r="AS1530" s="45" t="str">
        <f>IF(Table3[[#This Row],[26]]="yes",Table3[[#This Row],[Column4]],"")</f>
        <v/>
      </c>
      <c r="AT1530" s="45" t="str">
        <f>IF(Table3[[#This Row],[51]]="yes",Table3[[#This Row],[Column5]],"")</f>
        <v/>
      </c>
      <c r="AU1530" s="29" t="str">
        <f>IF(COUNTBLANK(Table3[[#This Row],[Date 1]:[Date 8]])=7,IF(Table3[[#This Row],[Column9]]&lt;&gt;"",IF(SUM(L1530:S1530)&lt;&gt;0,Table3[[#This Row],[Column9]],""),""),(SUBSTITUTE(TRIM(SUBSTITUTE(AO1530&amp;","&amp;AP1530&amp;","&amp;AQ1530&amp;","&amp;AR1530&amp;","&amp;AS1530&amp;","&amp;AT1530&amp;",",","," "))," ",", ")))</f>
        <v/>
      </c>
      <c r="AV1530" s="35" t="str">
        <f>IF(COUNTBLANK(L1530:AC1530)&lt;&gt;13,IF(Table3[[#This Row],[Comments]]="Please order in multiples of 20. Minimum order of 100.",IF(COUNTBLANK(Table3[[#This Row],[Date 1]:[Order]])=12,"",1),1),IF(OR(F1530="yes",G1530="yes",H1530="yes",I1530="yes",J1530="yes",K1530="yes"="yes"),1,""))</f>
        <v/>
      </c>
    </row>
    <row r="1531" spans="2:48" ht="36" thickBot="1" x14ac:dyDescent="0.4">
      <c r="B1531" s="164">
        <v>6036</v>
      </c>
      <c r="C1531" s="16" t="s">
        <v>3530</v>
      </c>
      <c r="D1531" s="32" t="s">
        <v>1837</v>
      </c>
      <c r="E1531" s="118"/>
      <c r="F1531" s="119" t="s">
        <v>21</v>
      </c>
      <c r="G1531" s="30" t="s">
        <v>21</v>
      </c>
      <c r="H1531" s="30" t="s">
        <v>21</v>
      </c>
      <c r="I1531" s="30" t="s">
        <v>21</v>
      </c>
      <c r="J1531" s="30" t="s">
        <v>21</v>
      </c>
      <c r="K1531" s="30" t="s">
        <v>128</v>
      </c>
      <c r="L1531" s="22"/>
      <c r="M1531" s="20"/>
      <c r="N1531" s="20"/>
      <c r="O1531" s="20"/>
      <c r="P1531" s="20"/>
      <c r="Q1531" s="20"/>
      <c r="R1531" s="20"/>
      <c r="S1531" s="120"/>
      <c r="T1531" s="181" t="str">
        <f>Table3[[#This Row],[Column12]]</f>
        <v>Auto:</v>
      </c>
      <c r="U1531" s="25"/>
      <c r="V1531" s="51" t="str">
        <f>IF(Table3[[#This Row],[TagOrderMethod]]="Ratio:","plants per 1 tag",IF(Table3[[#This Row],[TagOrderMethod]]="tags included","",IF(Table3[[#This Row],[TagOrderMethod]]="Qty:","tags",IF(Table3[[#This Row],[TagOrderMethod]]="Auto:",IF(U1531&lt;&gt;"","tags","")))))</f>
        <v/>
      </c>
      <c r="W1531" s="17">
        <v>50</v>
      </c>
      <c r="X1531" s="17" t="str">
        <f>IF(ISNUMBER(SEARCH("tag",Table3[[#This Row],[Notes]])), "Yes", "No")</f>
        <v>No</v>
      </c>
      <c r="Y1531" s="17" t="str">
        <f>IF(Table3[[#This Row],[Column11]]="yes","tags included","Auto:")</f>
        <v>Auto:</v>
      </c>
      <c r="Z15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Row],[TagOrderMethod]]="Auto:",IF(U1531&gt;0,U1531,IF(COUNTBLANK(L1531:S1531)=8,"",(IF(Table3[[#This Row],[Column11]]&lt;&gt;"no",Table3[[#This Row],[Size]]*(SUM(Table3[[#This Row],[Date 1]:[Date 8]])),"")))),""))),(Table3[[#This Row],[Bundle]])),"")</f>
        <v/>
      </c>
      <c r="AB1531" s="94" t="str">
        <f t="shared" si="24"/>
        <v/>
      </c>
      <c r="AC1531" s="75"/>
      <c r="AD1531" s="42"/>
      <c r="AE1531" s="43"/>
      <c r="AF1531" s="44"/>
      <c r="AG1531" s="134" t="s">
        <v>21</v>
      </c>
      <c r="AH1531" s="134" t="s">
        <v>21</v>
      </c>
      <c r="AI1531" s="134" t="s">
        <v>21</v>
      </c>
      <c r="AJ1531" s="134" t="s">
        <v>21</v>
      </c>
      <c r="AK1531" s="134" t="s">
        <v>21</v>
      </c>
      <c r="AL1531" s="134" t="s">
        <v>5554</v>
      </c>
      <c r="AM1531" s="134" t="b">
        <f>IF(AND(Table3[[#This Row],[Column68]]=TRUE,COUNTBLANK(Table3[[#This Row],[Date 1]:[Date 8]])=8),TRUE,FALSE)</f>
        <v>0</v>
      </c>
      <c r="AN1531" s="134" t="b">
        <f>COUNTIF(Table3[[#This Row],[512]:[51]],"yes")&gt;0</f>
        <v>0</v>
      </c>
      <c r="AO1531" s="45" t="str">
        <f>IF(Table3[[#This Row],[512]]="yes",Table3[[#This Row],[Column1]],"")</f>
        <v/>
      </c>
      <c r="AP1531" s="45" t="str">
        <f>IF(Table3[[#This Row],[250]]="yes",Table3[[#This Row],[Column1.5]],"")</f>
        <v/>
      </c>
      <c r="AQ1531" s="45" t="str">
        <f>IF(Table3[[#This Row],[288]]="yes",Table3[[#This Row],[Column2]],"")</f>
        <v/>
      </c>
      <c r="AR1531" s="45" t="str">
        <f>IF(Table3[[#This Row],[144]]="yes",Table3[[#This Row],[Column3]],"")</f>
        <v/>
      </c>
      <c r="AS1531" s="45" t="str">
        <f>IF(Table3[[#This Row],[26]]="yes",Table3[[#This Row],[Column4]],"")</f>
        <v/>
      </c>
      <c r="AT1531" s="45" t="str">
        <f>IF(Table3[[#This Row],[51]]="yes",Table3[[#This Row],[Column5]],"")</f>
        <v/>
      </c>
      <c r="AU1531" s="29" t="str">
        <f>IF(COUNTBLANK(Table3[[#This Row],[Date 1]:[Date 8]])=7,IF(Table3[[#This Row],[Column9]]&lt;&gt;"",IF(SUM(L1531:S1531)&lt;&gt;0,Table3[[#This Row],[Column9]],""),""),(SUBSTITUTE(TRIM(SUBSTITUTE(AO1531&amp;","&amp;AP1531&amp;","&amp;AQ1531&amp;","&amp;AR1531&amp;","&amp;AS1531&amp;","&amp;AT1531&amp;",",","," "))," ",", ")))</f>
        <v/>
      </c>
      <c r="AV1531" s="35" t="str">
        <f>IF(COUNTBLANK(L1531:AC1531)&lt;&gt;13,IF(Table3[[#This Row],[Comments]]="Please order in multiples of 20. Minimum order of 100.",IF(COUNTBLANK(Table3[[#This Row],[Date 1]:[Order]])=12,"",1),1),IF(OR(F1531="yes",G1531="yes",H1531="yes",I1531="yes",J1531="yes",K1531="yes"="yes"),1,""))</f>
        <v/>
      </c>
    </row>
    <row r="1532" spans="2:48" ht="36" thickBot="1" x14ac:dyDescent="0.4">
      <c r="B1532" s="164">
        <v>6040</v>
      </c>
      <c r="C1532" s="16" t="s">
        <v>3530</v>
      </c>
      <c r="D1532" s="32" t="s">
        <v>1347</v>
      </c>
      <c r="E1532" s="118"/>
      <c r="F1532" s="119" t="s">
        <v>21</v>
      </c>
      <c r="G1532" s="30" t="s">
        <v>21</v>
      </c>
      <c r="H1532" s="30" t="s">
        <v>21</v>
      </c>
      <c r="I1532" s="30" t="s">
        <v>21</v>
      </c>
      <c r="J1532" s="30" t="s">
        <v>128</v>
      </c>
      <c r="K1532" s="30" t="s">
        <v>21</v>
      </c>
      <c r="L1532" s="22"/>
      <c r="M1532" s="20"/>
      <c r="N1532" s="20"/>
      <c r="O1532" s="20"/>
      <c r="P1532" s="20"/>
      <c r="Q1532" s="20"/>
      <c r="R1532" s="20"/>
      <c r="S1532" s="120"/>
      <c r="T1532" s="181" t="str">
        <f>Table3[[#This Row],[Column12]]</f>
        <v>Auto:</v>
      </c>
      <c r="U1532" s="25"/>
      <c r="V1532" s="51" t="str">
        <f>IF(Table3[[#This Row],[TagOrderMethod]]="Ratio:","plants per 1 tag",IF(Table3[[#This Row],[TagOrderMethod]]="tags included","",IF(Table3[[#This Row],[TagOrderMethod]]="Qty:","tags",IF(Table3[[#This Row],[TagOrderMethod]]="Auto:",IF(U1532&lt;&gt;"","tags","")))))</f>
        <v/>
      </c>
      <c r="W1532" s="17">
        <v>50</v>
      </c>
      <c r="X1532" s="17" t="str">
        <f>IF(ISNUMBER(SEARCH("tag",Table3[[#This Row],[Notes]])), "Yes", "No")</f>
        <v>No</v>
      </c>
      <c r="Y1532" s="17" t="str">
        <f>IF(Table3[[#This Row],[Column11]]="yes","tags included","Auto:")</f>
        <v>Auto:</v>
      </c>
      <c r="Z15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Row],[TagOrderMethod]]="Auto:",IF(U1532&gt;0,U1532,IF(COUNTBLANK(L1532:S1532)=8,"",(IF(Table3[[#This Row],[Column11]]&lt;&gt;"no",Table3[[#This Row],[Size]]*(SUM(Table3[[#This Row],[Date 1]:[Date 8]])),"")))),""))),(Table3[[#This Row],[Bundle]])),"")</f>
        <v/>
      </c>
      <c r="AB1532" s="94" t="str">
        <f t="shared" si="24"/>
        <v/>
      </c>
      <c r="AC1532" s="75"/>
      <c r="AD1532" s="42"/>
      <c r="AE1532" s="43"/>
      <c r="AF1532" s="44"/>
      <c r="AG1532" s="134" t="s">
        <v>21</v>
      </c>
      <c r="AH1532" s="134" t="s">
        <v>21</v>
      </c>
      <c r="AI1532" s="134" t="s">
        <v>21</v>
      </c>
      <c r="AJ1532" s="134" t="s">
        <v>21</v>
      </c>
      <c r="AK1532" s="134" t="s">
        <v>3219</v>
      </c>
      <c r="AL1532" s="134" t="s">
        <v>21</v>
      </c>
      <c r="AM1532" s="134" t="b">
        <f>IF(AND(Table3[[#This Row],[Column68]]=TRUE,COUNTBLANK(Table3[[#This Row],[Date 1]:[Date 8]])=8),TRUE,FALSE)</f>
        <v>0</v>
      </c>
      <c r="AN1532" s="134" t="b">
        <f>COUNTIF(Table3[[#This Row],[512]:[51]],"yes")&gt;0</f>
        <v>0</v>
      </c>
      <c r="AO1532" s="45" t="str">
        <f>IF(Table3[[#This Row],[512]]="yes",Table3[[#This Row],[Column1]],"")</f>
        <v/>
      </c>
      <c r="AP1532" s="45" t="str">
        <f>IF(Table3[[#This Row],[250]]="yes",Table3[[#This Row],[Column1.5]],"")</f>
        <v/>
      </c>
      <c r="AQ1532" s="45" t="str">
        <f>IF(Table3[[#This Row],[288]]="yes",Table3[[#This Row],[Column2]],"")</f>
        <v/>
      </c>
      <c r="AR1532" s="45" t="str">
        <f>IF(Table3[[#This Row],[144]]="yes",Table3[[#This Row],[Column3]],"")</f>
        <v/>
      </c>
      <c r="AS1532" s="45" t="str">
        <f>IF(Table3[[#This Row],[26]]="yes",Table3[[#This Row],[Column4]],"")</f>
        <v/>
      </c>
      <c r="AT1532" s="45" t="str">
        <f>IF(Table3[[#This Row],[51]]="yes",Table3[[#This Row],[Column5]],"")</f>
        <v/>
      </c>
      <c r="AU1532" s="29" t="str">
        <f>IF(COUNTBLANK(Table3[[#This Row],[Date 1]:[Date 8]])=7,IF(Table3[[#This Row],[Column9]]&lt;&gt;"",IF(SUM(L1532:S1532)&lt;&gt;0,Table3[[#This Row],[Column9]],""),""),(SUBSTITUTE(TRIM(SUBSTITUTE(AO1532&amp;","&amp;AP1532&amp;","&amp;AQ1532&amp;","&amp;AR1532&amp;","&amp;AS1532&amp;","&amp;AT1532&amp;",",","," "))," ",", ")))</f>
        <v/>
      </c>
      <c r="AV1532" s="35" t="str">
        <f>IF(COUNTBLANK(L1532:AC1532)&lt;&gt;13,IF(Table3[[#This Row],[Comments]]="Please order in multiples of 20. Minimum order of 100.",IF(COUNTBLANK(Table3[[#This Row],[Date 1]:[Order]])=12,"",1),1),IF(OR(F1532="yes",G1532="yes",H1532="yes",I1532="yes",J1532="yes",K1532="yes"="yes"),1,""))</f>
        <v/>
      </c>
    </row>
    <row r="1533" spans="2:48" ht="36" thickBot="1" x14ac:dyDescent="0.4">
      <c r="B1533" s="164">
        <v>6041</v>
      </c>
      <c r="C1533" s="16" t="s">
        <v>3530</v>
      </c>
      <c r="D1533" s="32" t="s">
        <v>1638</v>
      </c>
      <c r="E1533" s="118"/>
      <c r="F1533" s="119" t="s">
        <v>21</v>
      </c>
      <c r="G1533" s="30" t="s">
        <v>21</v>
      </c>
      <c r="H1533" s="30" t="s">
        <v>21</v>
      </c>
      <c r="I1533" s="30" t="s">
        <v>21</v>
      </c>
      <c r="J1533" s="30" t="s">
        <v>128</v>
      </c>
      <c r="K1533" s="30" t="s">
        <v>21</v>
      </c>
      <c r="L1533" s="22"/>
      <c r="M1533" s="20"/>
      <c r="N1533" s="20"/>
      <c r="O1533" s="20"/>
      <c r="P1533" s="20"/>
      <c r="Q1533" s="20"/>
      <c r="R1533" s="20"/>
      <c r="S1533" s="120"/>
      <c r="T1533" s="181" t="str">
        <f>Table3[[#This Row],[Column12]]</f>
        <v>Auto:</v>
      </c>
      <c r="U1533" s="25"/>
      <c r="V1533" s="51" t="str">
        <f>IF(Table3[[#This Row],[TagOrderMethod]]="Ratio:","plants per 1 tag",IF(Table3[[#This Row],[TagOrderMethod]]="tags included","",IF(Table3[[#This Row],[TagOrderMethod]]="Qty:","tags",IF(Table3[[#This Row],[TagOrderMethod]]="Auto:",IF(U1533&lt;&gt;"","tags","")))))</f>
        <v/>
      </c>
      <c r="W1533" s="17">
        <v>50</v>
      </c>
      <c r="X1533" s="17" t="str">
        <f>IF(ISNUMBER(SEARCH("tag",Table3[[#This Row],[Notes]])), "Yes", "No")</f>
        <v>No</v>
      </c>
      <c r="Y1533" s="17" t="str">
        <f>IF(Table3[[#This Row],[Column11]]="yes","tags included","Auto:")</f>
        <v>Auto:</v>
      </c>
      <c r="Z15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Row],[TagOrderMethod]]="Auto:",IF(U1533&gt;0,U1533,IF(COUNTBLANK(L1533:S1533)=8,"",(IF(Table3[[#This Row],[Column11]]&lt;&gt;"no",Table3[[#This Row],[Size]]*(SUM(Table3[[#This Row],[Date 1]:[Date 8]])),"")))),""))),(Table3[[#This Row],[Bundle]])),"")</f>
        <v/>
      </c>
      <c r="AB1533" s="94" t="str">
        <f t="shared" si="24"/>
        <v/>
      </c>
      <c r="AC1533" s="75"/>
      <c r="AD1533" s="42"/>
      <c r="AE1533" s="43"/>
      <c r="AF1533" s="44"/>
      <c r="AG1533" s="134" t="s">
        <v>21</v>
      </c>
      <c r="AH1533" s="134" t="s">
        <v>21</v>
      </c>
      <c r="AI1533" s="134" t="s">
        <v>21</v>
      </c>
      <c r="AJ1533" s="134" t="s">
        <v>21</v>
      </c>
      <c r="AK1533" s="134" t="s">
        <v>5555</v>
      </c>
      <c r="AL1533" s="134" t="s">
        <v>21</v>
      </c>
      <c r="AM1533" s="134" t="b">
        <f>IF(AND(Table3[[#This Row],[Column68]]=TRUE,COUNTBLANK(Table3[[#This Row],[Date 1]:[Date 8]])=8),TRUE,FALSE)</f>
        <v>0</v>
      </c>
      <c r="AN1533" s="134" t="b">
        <f>COUNTIF(Table3[[#This Row],[512]:[51]],"yes")&gt;0</f>
        <v>0</v>
      </c>
      <c r="AO1533" s="45" t="str">
        <f>IF(Table3[[#This Row],[512]]="yes",Table3[[#This Row],[Column1]],"")</f>
        <v/>
      </c>
      <c r="AP1533" s="45" t="str">
        <f>IF(Table3[[#This Row],[250]]="yes",Table3[[#This Row],[Column1.5]],"")</f>
        <v/>
      </c>
      <c r="AQ1533" s="45" t="str">
        <f>IF(Table3[[#This Row],[288]]="yes",Table3[[#This Row],[Column2]],"")</f>
        <v/>
      </c>
      <c r="AR1533" s="45" t="str">
        <f>IF(Table3[[#This Row],[144]]="yes",Table3[[#This Row],[Column3]],"")</f>
        <v/>
      </c>
      <c r="AS1533" s="45" t="str">
        <f>IF(Table3[[#This Row],[26]]="yes",Table3[[#This Row],[Column4]],"")</f>
        <v/>
      </c>
      <c r="AT1533" s="45" t="str">
        <f>IF(Table3[[#This Row],[51]]="yes",Table3[[#This Row],[Column5]],"")</f>
        <v/>
      </c>
      <c r="AU1533" s="29" t="str">
        <f>IF(COUNTBLANK(Table3[[#This Row],[Date 1]:[Date 8]])=7,IF(Table3[[#This Row],[Column9]]&lt;&gt;"",IF(SUM(L1533:S1533)&lt;&gt;0,Table3[[#This Row],[Column9]],""),""),(SUBSTITUTE(TRIM(SUBSTITUTE(AO1533&amp;","&amp;AP1533&amp;","&amp;AQ1533&amp;","&amp;AR1533&amp;","&amp;AS1533&amp;","&amp;AT1533&amp;",",","," "))," ",", ")))</f>
        <v/>
      </c>
      <c r="AV1533" s="35" t="str">
        <f>IF(COUNTBLANK(L1533:AC1533)&lt;&gt;13,IF(Table3[[#This Row],[Comments]]="Please order in multiples of 20. Minimum order of 100.",IF(COUNTBLANK(Table3[[#This Row],[Date 1]:[Order]])=12,"",1),1),IF(OR(F1533="yes",G1533="yes",H1533="yes",I1533="yes",J1533="yes",K1533="yes"="yes"),1,""))</f>
        <v/>
      </c>
    </row>
    <row r="1534" spans="2:48" ht="36" thickBot="1" x14ac:dyDescent="0.4">
      <c r="B1534" s="164">
        <v>6042</v>
      </c>
      <c r="C1534" s="16" t="s">
        <v>3530</v>
      </c>
      <c r="D1534" s="32" t="s">
        <v>1040</v>
      </c>
      <c r="E1534" s="118"/>
      <c r="F1534" s="119" t="s">
        <v>21</v>
      </c>
      <c r="G1534" s="30" t="s">
        <v>21</v>
      </c>
      <c r="H1534" s="30" t="s">
        <v>21</v>
      </c>
      <c r="I1534" s="30" t="s">
        <v>21</v>
      </c>
      <c r="J1534" s="30" t="s">
        <v>128</v>
      </c>
      <c r="K1534" s="30" t="s">
        <v>21</v>
      </c>
      <c r="L1534" s="22"/>
      <c r="M1534" s="20"/>
      <c r="N1534" s="20"/>
      <c r="O1534" s="20"/>
      <c r="P1534" s="20"/>
      <c r="Q1534" s="20"/>
      <c r="R1534" s="20"/>
      <c r="S1534" s="120"/>
      <c r="T1534" s="181" t="str">
        <f>Table3[[#This Row],[Column12]]</f>
        <v>Auto:</v>
      </c>
      <c r="U1534" s="25"/>
      <c r="V1534" s="51" t="str">
        <f>IF(Table3[[#This Row],[TagOrderMethod]]="Ratio:","plants per 1 tag",IF(Table3[[#This Row],[TagOrderMethod]]="tags included","",IF(Table3[[#This Row],[TagOrderMethod]]="Qty:","tags",IF(Table3[[#This Row],[TagOrderMethod]]="Auto:",IF(U1534&lt;&gt;"","tags","")))))</f>
        <v/>
      </c>
      <c r="W1534" s="17">
        <v>50</v>
      </c>
      <c r="X1534" s="17" t="str">
        <f>IF(ISNUMBER(SEARCH("tag",Table3[[#This Row],[Notes]])), "Yes", "No")</f>
        <v>No</v>
      </c>
      <c r="Y1534" s="17" t="str">
        <f>IF(Table3[[#This Row],[Column11]]="yes","tags included","Auto:")</f>
        <v>Auto:</v>
      </c>
      <c r="Z15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Row],[TagOrderMethod]]="Auto:",IF(U1534&gt;0,U1534,IF(COUNTBLANK(L1534:S1534)=8,"",(IF(Table3[[#This Row],[Column11]]&lt;&gt;"no",Table3[[#This Row],[Size]]*(SUM(Table3[[#This Row],[Date 1]:[Date 8]])),"")))),""))),(Table3[[#This Row],[Bundle]])),"")</f>
        <v/>
      </c>
      <c r="AB1534" s="94" t="str">
        <f t="shared" si="24"/>
        <v/>
      </c>
      <c r="AC1534" s="75"/>
      <c r="AD1534" s="42"/>
      <c r="AE1534" s="43"/>
      <c r="AF1534" s="44"/>
      <c r="AG1534" s="134" t="s">
        <v>21</v>
      </c>
      <c r="AH1534" s="134" t="s">
        <v>21</v>
      </c>
      <c r="AI1534" s="134" t="s">
        <v>21</v>
      </c>
      <c r="AJ1534" s="134" t="s">
        <v>21</v>
      </c>
      <c r="AK1534" s="134" t="s">
        <v>5556</v>
      </c>
      <c r="AL1534" s="134" t="s">
        <v>21</v>
      </c>
      <c r="AM1534" s="134" t="b">
        <f>IF(AND(Table3[[#This Row],[Column68]]=TRUE,COUNTBLANK(Table3[[#This Row],[Date 1]:[Date 8]])=8),TRUE,FALSE)</f>
        <v>0</v>
      </c>
      <c r="AN1534" s="134" t="b">
        <f>COUNTIF(Table3[[#This Row],[512]:[51]],"yes")&gt;0</f>
        <v>0</v>
      </c>
      <c r="AO1534" s="45" t="str">
        <f>IF(Table3[[#This Row],[512]]="yes",Table3[[#This Row],[Column1]],"")</f>
        <v/>
      </c>
      <c r="AP1534" s="45" t="str">
        <f>IF(Table3[[#This Row],[250]]="yes",Table3[[#This Row],[Column1.5]],"")</f>
        <v/>
      </c>
      <c r="AQ1534" s="45" t="str">
        <f>IF(Table3[[#This Row],[288]]="yes",Table3[[#This Row],[Column2]],"")</f>
        <v/>
      </c>
      <c r="AR1534" s="45" t="str">
        <f>IF(Table3[[#This Row],[144]]="yes",Table3[[#This Row],[Column3]],"")</f>
        <v/>
      </c>
      <c r="AS1534" s="45" t="str">
        <f>IF(Table3[[#This Row],[26]]="yes",Table3[[#This Row],[Column4]],"")</f>
        <v/>
      </c>
      <c r="AT1534" s="45" t="str">
        <f>IF(Table3[[#This Row],[51]]="yes",Table3[[#This Row],[Column5]],"")</f>
        <v/>
      </c>
      <c r="AU1534" s="29" t="str">
        <f>IF(COUNTBLANK(Table3[[#This Row],[Date 1]:[Date 8]])=7,IF(Table3[[#This Row],[Column9]]&lt;&gt;"",IF(SUM(L1534:S1534)&lt;&gt;0,Table3[[#This Row],[Column9]],""),""),(SUBSTITUTE(TRIM(SUBSTITUTE(AO1534&amp;","&amp;AP1534&amp;","&amp;AQ1534&amp;","&amp;AR1534&amp;","&amp;AS1534&amp;","&amp;AT1534&amp;",",","," "))," ",", ")))</f>
        <v/>
      </c>
      <c r="AV1534" s="35" t="str">
        <f>IF(COUNTBLANK(L1534:AC1534)&lt;&gt;13,IF(Table3[[#This Row],[Comments]]="Please order in multiples of 20. Minimum order of 100.",IF(COUNTBLANK(Table3[[#This Row],[Date 1]:[Order]])=12,"",1),1),IF(OR(F1534="yes",G1534="yes",H1534="yes",I1534="yes",J1534="yes",K1534="yes"="yes"),1,""))</f>
        <v/>
      </c>
    </row>
    <row r="1535" spans="2:48" ht="36" thickBot="1" x14ac:dyDescent="0.4">
      <c r="B1535" s="164">
        <v>6043</v>
      </c>
      <c r="C1535" s="16" t="s">
        <v>3530</v>
      </c>
      <c r="D1535" s="32" t="s">
        <v>1848</v>
      </c>
      <c r="E1535" s="118"/>
      <c r="F1535" s="119" t="s">
        <v>21</v>
      </c>
      <c r="G1535" s="30" t="s">
        <v>21</v>
      </c>
      <c r="H1535" s="30" t="s">
        <v>21</v>
      </c>
      <c r="I1535" s="30" t="s">
        <v>21</v>
      </c>
      <c r="J1535" s="30" t="s">
        <v>128</v>
      </c>
      <c r="K1535" s="30" t="s">
        <v>21</v>
      </c>
      <c r="L1535" s="22"/>
      <c r="M1535" s="20"/>
      <c r="N1535" s="20"/>
      <c r="O1535" s="20"/>
      <c r="P1535" s="20"/>
      <c r="Q1535" s="20"/>
      <c r="R1535" s="20"/>
      <c r="S1535" s="120"/>
      <c r="T1535" s="181" t="str">
        <f>Table3[[#This Row],[Column12]]</f>
        <v>Auto:</v>
      </c>
      <c r="U1535" s="25"/>
      <c r="V1535" s="51" t="str">
        <f>IF(Table3[[#This Row],[TagOrderMethod]]="Ratio:","plants per 1 tag",IF(Table3[[#This Row],[TagOrderMethod]]="tags included","",IF(Table3[[#This Row],[TagOrderMethod]]="Qty:","tags",IF(Table3[[#This Row],[TagOrderMethod]]="Auto:",IF(U1535&lt;&gt;"","tags","")))))</f>
        <v/>
      </c>
      <c r="W1535" s="17">
        <v>50</v>
      </c>
      <c r="X1535" s="17" t="str">
        <f>IF(ISNUMBER(SEARCH("tag",Table3[[#This Row],[Notes]])), "Yes", "No")</f>
        <v>No</v>
      </c>
      <c r="Y1535" s="17" t="str">
        <f>IF(Table3[[#This Row],[Column11]]="yes","tags included","Auto:")</f>
        <v>Auto:</v>
      </c>
      <c r="Z15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Row],[TagOrderMethod]]="Auto:",IF(U1535&gt;0,U1535,IF(COUNTBLANK(L1535:S1535)=8,"",(IF(Table3[[#This Row],[Column11]]&lt;&gt;"no",Table3[[#This Row],[Size]]*(SUM(Table3[[#This Row],[Date 1]:[Date 8]])),"")))),""))),(Table3[[#This Row],[Bundle]])),"")</f>
        <v/>
      </c>
      <c r="AB1535" s="94" t="str">
        <f t="shared" si="24"/>
        <v/>
      </c>
      <c r="AC1535" s="75"/>
      <c r="AD1535" s="42"/>
      <c r="AE1535" s="43"/>
      <c r="AF1535" s="44"/>
      <c r="AG1535" s="134" t="s">
        <v>21</v>
      </c>
      <c r="AH1535" s="134" t="s">
        <v>21</v>
      </c>
      <c r="AI1535" s="134" t="s">
        <v>21</v>
      </c>
      <c r="AJ1535" s="134" t="s">
        <v>21</v>
      </c>
      <c r="AK1535" s="134" t="s">
        <v>5557</v>
      </c>
      <c r="AL1535" s="134" t="s">
        <v>21</v>
      </c>
      <c r="AM1535" s="134" t="b">
        <f>IF(AND(Table3[[#This Row],[Column68]]=TRUE,COUNTBLANK(Table3[[#This Row],[Date 1]:[Date 8]])=8),TRUE,FALSE)</f>
        <v>0</v>
      </c>
      <c r="AN1535" s="134" t="b">
        <f>COUNTIF(Table3[[#This Row],[512]:[51]],"yes")&gt;0</f>
        <v>0</v>
      </c>
      <c r="AO1535" s="45" t="str">
        <f>IF(Table3[[#This Row],[512]]="yes",Table3[[#This Row],[Column1]],"")</f>
        <v/>
      </c>
      <c r="AP1535" s="45" t="str">
        <f>IF(Table3[[#This Row],[250]]="yes",Table3[[#This Row],[Column1.5]],"")</f>
        <v/>
      </c>
      <c r="AQ1535" s="45" t="str">
        <f>IF(Table3[[#This Row],[288]]="yes",Table3[[#This Row],[Column2]],"")</f>
        <v/>
      </c>
      <c r="AR1535" s="45" t="str">
        <f>IF(Table3[[#This Row],[144]]="yes",Table3[[#This Row],[Column3]],"")</f>
        <v/>
      </c>
      <c r="AS1535" s="45" t="str">
        <f>IF(Table3[[#This Row],[26]]="yes",Table3[[#This Row],[Column4]],"")</f>
        <v/>
      </c>
      <c r="AT1535" s="45" t="str">
        <f>IF(Table3[[#This Row],[51]]="yes",Table3[[#This Row],[Column5]],"")</f>
        <v/>
      </c>
      <c r="AU1535" s="29" t="str">
        <f>IF(COUNTBLANK(Table3[[#This Row],[Date 1]:[Date 8]])=7,IF(Table3[[#This Row],[Column9]]&lt;&gt;"",IF(SUM(L1535:S1535)&lt;&gt;0,Table3[[#This Row],[Column9]],""),""),(SUBSTITUTE(TRIM(SUBSTITUTE(AO1535&amp;","&amp;AP1535&amp;","&amp;AQ1535&amp;","&amp;AR1535&amp;","&amp;AS1535&amp;","&amp;AT1535&amp;",",","," "))," ",", ")))</f>
        <v/>
      </c>
      <c r="AV1535" s="35" t="str">
        <f>IF(COUNTBLANK(L1535:AC1535)&lt;&gt;13,IF(Table3[[#This Row],[Comments]]="Please order in multiples of 20. Minimum order of 100.",IF(COUNTBLANK(Table3[[#This Row],[Date 1]:[Order]])=12,"",1),1),IF(OR(F1535="yes",G1535="yes",H1535="yes",I1535="yes",J1535="yes",K1535="yes"="yes"),1,""))</f>
        <v/>
      </c>
    </row>
    <row r="1536" spans="2:48" ht="36" thickBot="1" x14ac:dyDescent="0.4">
      <c r="B1536" s="164">
        <v>6044</v>
      </c>
      <c r="C1536" s="16" t="s">
        <v>3530</v>
      </c>
      <c r="D1536" s="32" t="s">
        <v>3532</v>
      </c>
      <c r="E1536" s="118"/>
      <c r="F1536" s="119" t="s">
        <v>21</v>
      </c>
      <c r="G1536" s="30" t="s">
        <v>21</v>
      </c>
      <c r="H1536" s="30" t="s">
        <v>21</v>
      </c>
      <c r="I1536" s="30" t="s">
        <v>21</v>
      </c>
      <c r="J1536" s="30" t="s">
        <v>128</v>
      </c>
      <c r="K1536" s="30" t="s">
        <v>21</v>
      </c>
      <c r="L1536" s="22"/>
      <c r="M1536" s="20"/>
      <c r="N1536" s="20"/>
      <c r="O1536" s="20"/>
      <c r="P1536" s="20"/>
      <c r="Q1536" s="20"/>
      <c r="R1536" s="20"/>
      <c r="S1536" s="120"/>
      <c r="T1536" s="181" t="str">
        <f>Table3[[#This Row],[Column12]]</f>
        <v>Auto:</v>
      </c>
      <c r="U1536" s="25"/>
      <c r="V1536" s="51" t="str">
        <f>IF(Table3[[#This Row],[TagOrderMethod]]="Ratio:","plants per 1 tag",IF(Table3[[#This Row],[TagOrderMethod]]="tags included","",IF(Table3[[#This Row],[TagOrderMethod]]="Qty:","tags",IF(Table3[[#This Row],[TagOrderMethod]]="Auto:",IF(U1536&lt;&gt;"","tags","")))))</f>
        <v/>
      </c>
      <c r="W1536" s="17">
        <v>50</v>
      </c>
      <c r="X1536" s="17" t="str">
        <f>IF(ISNUMBER(SEARCH("tag",Table3[[#This Row],[Notes]])), "Yes", "No")</f>
        <v>No</v>
      </c>
      <c r="Y1536" s="17" t="str">
        <f>IF(Table3[[#This Row],[Column11]]="yes","tags included","Auto:")</f>
        <v>Auto:</v>
      </c>
      <c r="Z15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Row],[TagOrderMethod]]="Auto:",IF(U1536&gt;0,U1536,IF(COUNTBLANK(L1536:S1536)=8,"",(IF(Table3[[#This Row],[Column11]]&lt;&gt;"no",Table3[[#This Row],[Size]]*(SUM(Table3[[#This Row],[Date 1]:[Date 8]])),"")))),""))),(Table3[[#This Row],[Bundle]])),"")</f>
        <v/>
      </c>
      <c r="AB1536" s="94" t="str">
        <f t="shared" si="24"/>
        <v/>
      </c>
      <c r="AC1536" s="75"/>
      <c r="AD1536" s="42"/>
      <c r="AE1536" s="43"/>
      <c r="AF1536" s="44"/>
      <c r="AG1536" s="134" t="s">
        <v>21</v>
      </c>
      <c r="AH1536" s="134" t="s">
        <v>21</v>
      </c>
      <c r="AI1536" s="134" t="s">
        <v>21</v>
      </c>
      <c r="AJ1536" s="134" t="s">
        <v>21</v>
      </c>
      <c r="AK1536" s="134" t="s">
        <v>5558</v>
      </c>
      <c r="AL1536" s="134" t="s">
        <v>21</v>
      </c>
      <c r="AM1536" s="134" t="b">
        <f>IF(AND(Table3[[#This Row],[Column68]]=TRUE,COUNTBLANK(Table3[[#This Row],[Date 1]:[Date 8]])=8),TRUE,FALSE)</f>
        <v>0</v>
      </c>
      <c r="AN1536" s="134" t="b">
        <f>COUNTIF(Table3[[#This Row],[512]:[51]],"yes")&gt;0</f>
        <v>0</v>
      </c>
      <c r="AO1536" s="45" t="str">
        <f>IF(Table3[[#This Row],[512]]="yes",Table3[[#This Row],[Column1]],"")</f>
        <v/>
      </c>
      <c r="AP1536" s="45" t="str">
        <f>IF(Table3[[#This Row],[250]]="yes",Table3[[#This Row],[Column1.5]],"")</f>
        <v/>
      </c>
      <c r="AQ1536" s="45" t="str">
        <f>IF(Table3[[#This Row],[288]]="yes",Table3[[#This Row],[Column2]],"")</f>
        <v/>
      </c>
      <c r="AR1536" s="45" t="str">
        <f>IF(Table3[[#This Row],[144]]="yes",Table3[[#This Row],[Column3]],"")</f>
        <v/>
      </c>
      <c r="AS1536" s="45" t="str">
        <f>IF(Table3[[#This Row],[26]]="yes",Table3[[#This Row],[Column4]],"")</f>
        <v/>
      </c>
      <c r="AT1536" s="45" t="str">
        <f>IF(Table3[[#This Row],[51]]="yes",Table3[[#This Row],[Column5]],"")</f>
        <v/>
      </c>
      <c r="AU1536" s="29" t="str">
        <f>IF(COUNTBLANK(Table3[[#This Row],[Date 1]:[Date 8]])=7,IF(Table3[[#This Row],[Column9]]&lt;&gt;"",IF(SUM(L1536:S1536)&lt;&gt;0,Table3[[#This Row],[Column9]],""),""),(SUBSTITUTE(TRIM(SUBSTITUTE(AO1536&amp;","&amp;AP1536&amp;","&amp;AQ1536&amp;","&amp;AR1536&amp;","&amp;AS1536&amp;","&amp;AT1536&amp;",",","," "))," ",", ")))</f>
        <v/>
      </c>
      <c r="AV1536" s="35" t="str">
        <f>IF(COUNTBLANK(L1536:AC1536)&lt;&gt;13,IF(Table3[[#This Row],[Comments]]="Please order in multiples of 20. Minimum order of 100.",IF(COUNTBLANK(Table3[[#This Row],[Date 1]:[Order]])=12,"",1),1),IF(OR(F1536="yes",G1536="yes",H1536="yes",I1536="yes",J1536="yes",K1536="yes"="yes"),1,""))</f>
        <v/>
      </c>
    </row>
    <row r="1537" spans="2:48" ht="36" thickBot="1" x14ac:dyDescent="0.4">
      <c r="B1537" s="164">
        <v>6045</v>
      </c>
      <c r="C1537" s="16" t="s">
        <v>3530</v>
      </c>
      <c r="D1537" s="32" t="s">
        <v>1041</v>
      </c>
      <c r="E1537" s="118"/>
      <c r="F1537" s="119" t="s">
        <v>21</v>
      </c>
      <c r="G1537" s="30" t="s">
        <v>21</v>
      </c>
      <c r="H1537" s="30" t="s">
        <v>21</v>
      </c>
      <c r="I1537" s="30" t="s">
        <v>21</v>
      </c>
      <c r="J1537" s="30" t="s">
        <v>128</v>
      </c>
      <c r="K1537" s="30" t="s">
        <v>21</v>
      </c>
      <c r="L1537" s="22"/>
      <c r="M1537" s="20"/>
      <c r="N1537" s="20"/>
      <c r="O1537" s="20"/>
      <c r="P1537" s="20"/>
      <c r="Q1537" s="20"/>
      <c r="R1537" s="20"/>
      <c r="S1537" s="120"/>
      <c r="T1537" s="181" t="str">
        <f>Table3[[#This Row],[Column12]]</f>
        <v>Auto:</v>
      </c>
      <c r="U1537" s="25"/>
      <c r="V1537" s="51" t="str">
        <f>IF(Table3[[#This Row],[TagOrderMethod]]="Ratio:","plants per 1 tag",IF(Table3[[#This Row],[TagOrderMethod]]="tags included","",IF(Table3[[#This Row],[TagOrderMethod]]="Qty:","tags",IF(Table3[[#This Row],[TagOrderMethod]]="Auto:",IF(U1537&lt;&gt;"","tags","")))))</f>
        <v/>
      </c>
      <c r="W1537" s="17">
        <v>50</v>
      </c>
      <c r="X1537" s="17" t="str">
        <f>IF(ISNUMBER(SEARCH("tag",Table3[[#This Row],[Notes]])), "Yes", "No")</f>
        <v>No</v>
      </c>
      <c r="Y1537" s="17" t="str">
        <f>IF(Table3[[#This Row],[Column11]]="yes","tags included","Auto:")</f>
        <v>Auto:</v>
      </c>
      <c r="Z15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Row],[TagOrderMethod]]="Auto:",IF(U1537&gt;0,U1537,IF(COUNTBLANK(L1537:S1537)=8,"",(IF(Table3[[#This Row],[Column11]]&lt;&gt;"no",Table3[[#This Row],[Size]]*(SUM(Table3[[#This Row],[Date 1]:[Date 8]])),"")))),""))),(Table3[[#This Row],[Bundle]])),"")</f>
        <v/>
      </c>
      <c r="AB1537" s="94" t="str">
        <f t="shared" si="24"/>
        <v/>
      </c>
      <c r="AC1537" s="75"/>
      <c r="AD1537" s="42"/>
      <c r="AE1537" s="43"/>
      <c r="AF1537" s="44"/>
      <c r="AG1537" s="134" t="s">
        <v>21</v>
      </c>
      <c r="AH1537" s="134" t="s">
        <v>21</v>
      </c>
      <c r="AI1537" s="134" t="s">
        <v>21</v>
      </c>
      <c r="AJ1537" s="134" t="s">
        <v>21</v>
      </c>
      <c r="AK1537" s="134" t="s">
        <v>5559</v>
      </c>
      <c r="AL1537" s="134" t="s">
        <v>21</v>
      </c>
      <c r="AM1537" s="134" t="b">
        <f>IF(AND(Table3[[#This Row],[Column68]]=TRUE,COUNTBLANK(Table3[[#This Row],[Date 1]:[Date 8]])=8),TRUE,FALSE)</f>
        <v>0</v>
      </c>
      <c r="AN1537" s="134" t="b">
        <f>COUNTIF(Table3[[#This Row],[512]:[51]],"yes")&gt;0</f>
        <v>0</v>
      </c>
      <c r="AO1537" s="45" t="str">
        <f>IF(Table3[[#This Row],[512]]="yes",Table3[[#This Row],[Column1]],"")</f>
        <v/>
      </c>
      <c r="AP1537" s="45" t="str">
        <f>IF(Table3[[#This Row],[250]]="yes",Table3[[#This Row],[Column1.5]],"")</f>
        <v/>
      </c>
      <c r="AQ1537" s="45" t="str">
        <f>IF(Table3[[#This Row],[288]]="yes",Table3[[#This Row],[Column2]],"")</f>
        <v/>
      </c>
      <c r="AR1537" s="45" t="str">
        <f>IF(Table3[[#This Row],[144]]="yes",Table3[[#This Row],[Column3]],"")</f>
        <v/>
      </c>
      <c r="AS1537" s="45" t="str">
        <f>IF(Table3[[#This Row],[26]]="yes",Table3[[#This Row],[Column4]],"")</f>
        <v/>
      </c>
      <c r="AT1537" s="45" t="str">
        <f>IF(Table3[[#This Row],[51]]="yes",Table3[[#This Row],[Column5]],"")</f>
        <v/>
      </c>
      <c r="AU1537" s="29" t="str">
        <f>IF(COUNTBLANK(Table3[[#This Row],[Date 1]:[Date 8]])=7,IF(Table3[[#This Row],[Column9]]&lt;&gt;"",IF(SUM(L1537:S1537)&lt;&gt;0,Table3[[#This Row],[Column9]],""),""),(SUBSTITUTE(TRIM(SUBSTITUTE(AO1537&amp;","&amp;AP1537&amp;","&amp;AQ1537&amp;","&amp;AR1537&amp;","&amp;AS1537&amp;","&amp;AT1537&amp;",",","," "))," ",", ")))</f>
        <v/>
      </c>
      <c r="AV1537" s="35" t="str">
        <f>IF(COUNTBLANK(L1537:AC1537)&lt;&gt;13,IF(Table3[[#This Row],[Comments]]="Please order in multiples of 20. Minimum order of 100.",IF(COUNTBLANK(Table3[[#This Row],[Date 1]:[Order]])=12,"",1),1),IF(OR(F1537="yes",G1537="yes",H1537="yes",I1537="yes",J1537="yes",K1537="yes"="yes"),1,""))</f>
        <v/>
      </c>
    </row>
    <row r="1538" spans="2:48" ht="36" thickBot="1" x14ac:dyDescent="0.4">
      <c r="B1538" s="164">
        <v>6046</v>
      </c>
      <c r="C1538" s="16" t="s">
        <v>3530</v>
      </c>
      <c r="D1538" s="32" t="s">
        <v>2371</v>
      </c>
      <c r="E1538" s="118"/>
      <c r="F1538" s="119" t="s">
        <v>21</v>
      </c>
      <c r="G1538" s="30" t="s">
        <v>21</v>
      </c>
      <c r="H1538" s="30" t="s">
        <v>21</v>
      </c>
      <c r="I1538" s="30" t="s">
        <v>21</v>
      </c>
      <c r="J1538" s="30" t="s">
        <v>128</v>
      </c>
      <c r="K1538" s="30" t="s">
        <v>21</v>
      </c>
      <c r="L1538" s="22"/>
      <c r="M1538" s="20"/>
      <c r="N1538" s="20"/>
      <c r="O1538" s="20"/>
      <c r="P1538" s="20"/>
      <c r="Q1538" s="20"/>
      <c r="R1538" s="20"/>
      <c r="S1538" s="120"/>
      <c r="T1538" s="181" t="str">
        <f>Table3[[#This Row],[Column12]]</f>
        <v>Auto:</v>
      </c>
      <c r="U1538" s="25"/>
      <c r="V1538" s="51" t="str">
        <f>IF(Table3[[#This Row],[TagOrderMethod]]="Ratio:","plants per 1 tag",IF(Table3[[#This Row],[TagOrderMethod]]="tags included","",IF(Table3[[#This Row],[TagOrderMethod]]="Qty:","tags",IF(Table3[[#This Row],[TagOrderMethod]]="Auto:",IF(U1538&lt;&gt;"","tags","")))))</f>
        <v/>
      </c>
      <c r="W1538" s="17">
        <v>50</v>
      </c>
      <c r="X1538" s="17" t="str">
        <f>IF(ISNUMBER(SEARCH("tag",Table3[[#This Row],[Notes]])), "Yes", "No")</f>
        <v>No</v>
      </c>
      <c r="Y1538" s="17" t="str">
        <f>IF(Table3[[#This Row],[Column11]]="yes","tags included","Auto:")</f>
        <v>Auto:</v>
      </c>
      <c r="Z15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Row],[TagOrderMethod]]="Auto:",IF(U1538&gt;0,U1538,IF(COUNTBLANK(L1538:S1538)=8,"",(IF(Table3[[#This Row],[Column11]]&lt;&gt;"no",Table3[[#This Row],[Size]]*(SUM(Table3[[#This Row],[Date 1]:[Date 8]])),"")))),""))),(Table3[[#This Row],[Bundle]])),"")</f>
        <v/>
      </c>
      <c r="AB1538" s="94" t="str">
        <f t="shared" si="24"/>
        <v/>
      </c>
      <c r="AC1538" s="75"/>
      <c r="AD1538" s="42"/>
      <c r="AE1538" s="43"/>
      <c r="AF1538" s="44"/>
      <c r="AG1538" s="134" t="s">
        <v>21</v>
      </c>
      <c r="AH1538" s="134" t="s">
        <v>21</v>
      </c>
      <c r="AI1538" s="134" t="s">
        <v>21</v>
      </c>
      <c r="AJ1538" s="134" t="s">
        <v>21</v>
      </c>
      <c r="AK1538" s="134" t="s">
        <v>5560</v>
      </c>
      <c r="AL1538" s="134" t="s">
        <v>21</v>
      </c>
      <c r="AM1538" s="134" t="b">
        <f>IF(AND(Table3[[#This Row],[Column68]]=TRUE,COUNTBLANK(Table3[[#This Row],[Date 1]:[Date 8]])=8),TRUE,FALSE)</f>
        <v>0</v>
      </c>
      <c r="AN1538" s="134" t="b">
        <f>COUNTIF(Table3[[#This Row],[512]:[51]],"yes")&gt;0</f>
        <v>0</v>
      </c>
      <c r="AO1538" s="45" t="str">
        <f>IF(Table3[[#This Row],[512]]="yes",Table3[[#This Row],[Column1]],"")</f>
        <v/>
      </c>
      <c r="AP1538" s="45" t="str">
        <f>IF(Table3[[#This Row],[250]]="yes",Table3[[#This Row],[Column1.5]],"")</f>
        <v/>
      </c>
      <c r="AQ1538" s="45" t="str">
        <f>IF(Table3[[#This Row],[288]]="yes",Table3[[#This Row],[Column2]],"")</f>
        <v/>
      </c>
      <c r="AR1538" s="45" t="str">
        <f>IF(Table3[[#This Row],[144]]="yes",Table3[[#This Row],[Column3]],"")</f>
        <v/>
      </c>
      <c r="AS1538" s="45" t="str">
        <f>IF(Table3[[#This Row],[26]]="yes",Table3[[#This Row],[Column4]],"")</f>
        <v/>
      </c>
      <c r="AT1538" s="45" t="str">
        <f>IF(Table3[[#This Row],[51]]="yes",Table3[[#This Row],[Column5]],"")</f>
        <v/>
      </c>
      <c r="AU1538" s="29" t="str">
        <f>IF(COUNTBLANK(Table3[[#This Row],[Date 1]:[Date 8]])=7,IF(Table3[[#This Row],[Column9]]&lt;&gt;"",IF(SUM(L1538:S1538)&lt;&gt;0,Table3[[#This Row],[Column9]],""),""),(SUBSTITUTE(TRIM(SUBSTITUTE(AO1538&amp;","&amp;AP1538&amp;","&amp;AQ1538&amp;","&amp;AR1538&amp;","&amp;AS1538&amp;","&amp;AT1538&amp;",",","," "))," ",", ")))</f>
        <v/>
      </c>
      <c r="AV1538" s="35" t="str">
        <f>IF(COUNTBLANK(L1538:AC1538)&lt;&gt;13,IF(Table3[[#This Row],[Comments]]="Please order in multiples of 20. Minimum order of 100.",IF(COUNTBLANK(Table3[[#This Row],[Date 1]:[Order]])=12,"",1),1),IF(OR(F1538="yes",G1538="yes",H1538="yes",I1538="yes",J1538="yes",K1538="yes"="yes"),1,""))</f>
        <v/>
      </c>
    </row>
    <row r="1539" spans="2:48" ht="36" thickBot="1" x14ac:dyDescent="0.4">
      <c r="B1539" s="164">
        <v>6047</v>
      </c>
      <c r="C1539" s="16" t="s">
        <v>3530</v>
      </c>
      <c r="D1539" s="32" t="s">
        <v>1639</v>
      </c>
      <c r="E1539" s="118"/>
      <c r="F1539" s="119" t="s">
        <v>21</v>
      </c>
      <c r="G1539" s="30" t="s">
        <v>21</v>
      </c>
      <c r="H1539" s="30" t="s">
        <v>21</v>
      </c>
      <c r="I1539" s="30" t="s">
        <v>21</v>
      </c>
      <c r="J1539" s="30" t="s">
        <v>128</v>
      </c>
      <c r="K1539" s="30" t="s">
        <v>21</v>
      </c>
      <c r="L1539" s="22"/>
      <c r="M1539" s="20"/>
      <c r="N1539" s="20"/>
      <c r="O1539" s="20"/>
      <c r="P1539" s="20"/>
      <c r="Q1539" s="20"/>
      <c r="R1539" s="20"/>
      <c r="S1539" s="120"/>
      <c r="T1539" s="181" t="str">
        <f>Table3[[#This Row],[Column12]]</f>
        <v>Auto:</v>
      </c>
      <c r="U1539" s="25"/>
      <c r="V1539" s="51" t="str">
        <f>IF(Table3[[#This Row],[TagOrderMethod]]="Ratio:","plants per 1 tag",IF(Table3[[#This Row],[TagOrderMethod]]="tags included","",IF(Table3[[#This Row],[TagOrderMethod]]="Qty:","tags",IF(Table3[[#This Row],[TagOrderMethod]]="Auto:",IF(U1539&lt;&gt;"","tags","")))))</f>
        <v/>
      </c>
      <c r="W1539" s="17">
        <v>50</v>
      </c>
      <c r="X1539" s="17" t="str">
        <f>IF(ISNUMBER(SEARCH("tag",Table3[[#This Row],[Notes]])), "Yes", "No")</f>
        <v>No</v>
      </c>
      <c r="Y1539" s="17" t="str">
        <f>IF(Table3[[#This Row],[Column11]]="yes","tags included","Auto:")</f>
        <v>Auto:</v>
      </c>
      <c r="Z15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Row],[TagOrderMethod]]="Auto:",IF(U1539&gt;0,U1539,IF(COUNTBLANK(L1539:S1539)=8,"",(IF(Table3[[#This Row],[Column11]]&lt;&gt;"no",Table3[[#This Row],[Size]]*(SUM(Table3[[#This Row],[Date 1]:[Date 8]])),"")))),""))),(Table3[[#This Row],[Bundle]])),"")</f>
        <v/>
      </c>
      <c r="AB1539" s="94" t="str">
        <f t="shared" ref="AB1539:AB1602" si="25">IF(SUM(L1539:S1539)&gt;0,SUM(L1539:S1539) &amp;" units","")</f>
        <v/>
      </c>
      <c r="AC1539" s="75"/>
      <c r="AD1539" s="42"/>
      <c r="AE1539" s="43"/>
      <c r="AF1539" s="44"/>
      <c r="AG1539" s="134" t="s">
        <v>21</v>
      </c>
      <c r="AH1539" s="134" t="s">
        <v>21</v>
      </c>
      <c r="AI1539" s="134" t="s">
        <v>21</v>
      </c>
      <c r="AJ1539" s="134" t="s">
        <v>21</v>
      </c>
      <c r="AK1539" s="134" t="s">
        <v>5561</v>
      </c>
      <c r="AL1539" s="134" t="s">
        <v>21</v>
      </c>
      <c r="AM1539" s="134" t="b">
        <f>IF(AND(Table3[[#This Row],[Column68]]=TRUE,COUNTBLANK(Table3[[#This Row],[Date 1]:[Date 8]])=8),TRUE,FALSE)</f>
        <v>0</v>
      </c>
      <c r="AN1539" s="134" t="b">
        <f>COUNTIF(Table3[[#This Row],[512]:[51]],"yes")&gt;0</f>
        <v>0</v>
      </c>
      <c r="AO1539" s="45" t="str">
        <f>IF(Table3[[#This Row],[512]]="yes",Table3[[#This Row],[Column1]],"")</f>
        <v/>
      </c>
      <c r="AP1539" s="45" t="str">
        <f>IF(Table3[[#This Row],[250]]="yes",Table3[[#This Row],[Column1.5]],"")</f>
        <v/>
      </c>
      <c r="AQ1539" s="45" t="str">
        <f>IF(Table3[[#This Row],[288]]="yes",Table3[[#This Row],[Column2]],"")</f>
        <v/>
      </c>
      <c r="AR1539" s="45" t="str">
        <f>IF(Table3[[#This Row],[144]]="yes",Table3[[#This Row],[Column3]],"")</f>
        <v/>
      </c>
      <c r="AS1539" s="45" t="str">
        <f>IF(Table3[[#This Row],[26]]="yes",Table3[[#This Row],[Column4]],"")</f>
        <v/>
      </c>
      <c r="AT1539" s="45" t="str">
        <f>IF(Table3[[#This Row],[51]]="yes",Table3[[#This Row],[Column5]],"")</f>
        <v/>
      </c>
      <c r="AU1539" s="29" t="str">
        <f>IF(COUNTBLANK(Table3[[#This Row],[Date 1]:[Date 8]])=7,IF(Table3[[#This Row],[Column9]]&lt;&gt;"",IF(SUM(L1539:S1539)&lt;&gt;0,Table3[[#This Row],[Column9]],""),""),(SUBSTITUTE(TRIM(SUBSTITUTE(AO1539&amp;","&amp;AP1539&amp;","&amp;AQ1539&amp;","&amp;AR1539&amp;","&amp;AS1539&amp;","&amp;AT1539&amp;",",","," "))," ",", ")))</f>
        <v/>
      </c>
      <c r="AV1539" s="35" t="str">
        <f>IF(COUNTBLANK(L1539:AC1539)&lt;&gt;13,IF(Table3[[#This Row],[Comments]]="Please order in multiples of 20. Minimum order of 100.",IF(COUNTBLANK(Table3[[#This Row],[Date 1]:[Order]])=12,"",1),1),IF(OR(F1539="yes",G1539="yes",H1539="yes",I1539="yes",J1539="yes",K1539="yes"="yes"),1,""))</f>
        <v/>
      </c>
    </row>
    <row r="1540" spans="2:48" ht="36" thickBot="1" x14ac:dyDescent="0.4">
      <c r="B1540" s="164">
        <v>6048</v>
      </c>
      <c r="C1540" s="16" t="s">
        <v>3530</v>
      </c>
      <c r="D1540" s="32" t="s">
        <v>1042</v>
      </c>
      <c r="E1540" s="118"/>
      <c r="F1540" s="119" t="s">
        <v>21</v>
      </c>
      <c r="G1540" s="30" t="s">
        <v>21</v>
      </c>
      <c r="H1540" s="30" t="s">
        <v>21</v>
      </c>
      <c r="I1540" s="30" t="s">
        <v>21</v>
      </c>
      <c r="J1540" s="30" t="s">
        <v>128</v>
      </c>
      <c r="K1540" s="30" t="s">
        <v>21</v>
      </c>
      <c r="L1540" s="22"/>
      <c r="M1540" s="20"/>
      <c r="N1540" s="20"/>
      <c r="O1540" s="20"/>
      <c r="P1540" s="20"/>
      <c r="Q1540" s="20"/>
      <c r="R1540" s="20"/>
      <c r="S1540" s="120"/>
      <c r="T1540" s="181" t="str">
        <f>Table3[[#This Row],[Column12]]</f>
        <v>Auto:</v>
      </c>
      <c r="U1540" s="25"/>
      <c r="V1540" s="51" t="str">
        <f>IF(Table3[[#This Row],[TagOrderMethod]]="Ratio:","plants per 1 tag",IF(Table3[[#This Row],[TagOrderMethod]]="tags included","",IF(Table3[[#This Row],[TagOrderMethod]]="Qty:","tags",IF(Table3[[#This Row],[TagOrderMethod]]="Auto:",IF(U1540&lt;&gt;"","tags","")))))</f>
        <v/>
      </c>
      <c r="W1540" s="17">
        <v>50</v>
      </c>
      <c r="X1540" s="17" t="str">
        <f>IF(ISNUMBER(SEARCH("tag",Table3[[#This Row],[Notes]])), "Yes", "No")</f>
        <v>No</v>
      </c>
      <c r="Y1540" s="17" t="str">
        <f>IF(Table3[[#This Row],[Column11]]="yes","tags included","Auto:")</f>
        <v>Auto:</v>
      </c>
      <c r="Z15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Row],[TagOrderMethod]]="Auto:",IF(U1540&gt;0,U1540,IF(COUNTBLANK(L1540:S1540)=8,"",(IF(Table3[[#This Row],[Column11]]&lt;&gt;"no",Table3[[#This Row],[Size]]*(SUM(Table3[[#This Row],[Date 1]:[Date 8]])),"")))),""))),(Table3[[#This Row],[Bundle]])),"")</f>
        <v/>
      </c>
      <c r="AB1540" s="94" t="str">
        <f t="shared" si="25"/>
        <v/>
      </c>
      <c r="AC1540" s="75"/>
      <c r="AD1540" s="42"/>
      <c r="AE1540" s="43"/>
      <c r="AF1540" s="44"/>
      <c r="AG1540" s="134" t="s">
        <v>21</v>
      </c>
      <c r="AH1540" s="134" t="s">
        <v>21</v>
      </c>
      <c r="AI1540" s="134" t="s">
        <v>21</v>
      </c>
      <c r="AJ1540" s="134" t="s">
        <v>21</v>
      </c>
      <c r="AK1540" s="134" t="s">
        <v>5562</v>
      </c>
      <c r="AL1540" s="134" t="s">
        <v>21</v>
      </c>
      <c r="AM1540" s="134" t="b">
        <f>IF(AND(Table3[[#This Row],[Column68]]=TRUE,COUNTBLANK(Table3[[#This Row],[Date 1]:[Date 8]])=8),TRUE,FALSE)</f>
        <v>0</v>
      </c>
      <c r="AN1540" s="134" t="b">
        <f>COUNTIF(Table3[[#This Row],[512]:[51]],"yes")&gt;0</f>
        <v>0</v>
      </c>
      <c r="AO1540" s="45" t="str">
        <f>IF(Table3[[#This Row],[512]]="yes",Table3[[#This Row],[Column1]],"")</f>
        <v/>
      </c>
      <c r="AP1540" s="45" t="str">
        <f>IF(Table3[[#This Row],[250]]="yes",Table3[[#This Row],[Column1.5]],"")</f>
        <v/>
      </c>
      <c r="AQ1540" s="45" t="str">
        <f>IF(Table3[[#This Row],[288]]="yes",Table3[[#This Row],[Column2]],"")</f>
        <v/>
      </c>
      <c r="AR1540" s="45" t="str">
        <f>IF(Table3[[#This Row],[144]]="yes",Table3[[#This Row],[Column3]],"")</f>
        <v/>
      </c>
      <c r="AS1540" s="45" t="str">
        <f>IF(Table3[[#This Row],[26]]="yes",Table3[[#This Row],[Column4]],"")</f>
        <v/>
      </c>
      <c r="AT1540" s="45" t="str">
        <f>IF(Table3[[#This Row],[51]]="yes",Table3[[#This Row],[Column5]],"")</f>
        <v/>
      </c>
      <c r="AU1540" s="29" t="str">
        <f>IF(COUNTBLANK(Table3[[#This Row],[Date 1]:[Date 8]])=7,IF(Table3[[#This Row],[Column9]]&lt;&gt;"",IF(SUM(L1540:S1540)&lt;&gt;0,Table3[[#This Row],[Column9]],""),""),(SUBSTITUTE(TRIM(SUBSTITUTE(AO1540&amp;","&amp;AP1540&amp;","&amp;AQ1540&amp;","&amp;AR1540&amp;","&amp;AS1540&amp;","&amp;AT1540&amp;",",","," "))," ",", ")))</f>
        <v/>
      </c>
      <c r="AV1540" s="35" t="str">
        <f>IF(COUNTBLANK(L1540:AC1540)&lt;&gt;13,IF(Table3[[#This Row],[Comments]]="Please order in multiples of 20. Minimum order of 100.",IF(COUNTBLANK(Table3[[#This Row],[Date 1]:[Order]])=12,"",1),1),IF(OR(F1540="yes",G1540="yes",H1540="yes",I1540="yes",J1540="yes",K1540="yes"="yes"),1,""))</f>
        <v/>
      </c>
    </row>
    <row r="1541" spans="2:48" ht="36" thickBot="1" x14ac:dyDescent="0.4">
      <c r="B1541" s="164">
        <v>6050</v>
      </c>
      <c r="C1541" s="16" t="s">
        <v>3530</v>
      </c>
      <c r="D1541" s="32" t="s">
        <v>2457</v>
      </c>
      <c r="E1541" s="118"/>
      <c r="F1541" s="119" t="s">
        <v>21</v>
      </c>
      <c r="G1541" s="30" t="s">
        <v>21</v>
      </c>
      <c r="H1541" s="30" t="s">
        <v>21</v>
      </c>
      <c r="I1541" s="30" t="s">
        <v>21</v>
      </c>
      <c r="J1541" s="30" t="s">
        <v>128</v>
      </c>
      <c r="K1541" s="30" t="s">
        <v>21</v>
      </c>
      <c r="L1541" s="22"/>
      <c r="M1541" s="20"/>
      <c r="N1541" s="20"/>
      <c r="O1541" s="20"/>
      <c r="P1541" s="20"/>
      <c r="Q1541" s="20"/>
      <c r="R1541" s="20"/>
      <c r="S1541" s="120"/>
      <c r="T1541" s="181" t="str">
        <f>Table3[[#This Row],[Column12]]</f>
        <v>Auto:</v>
      </c>
      <c r="U1541" s="25"/>
      <c r="V1541" s="51" t="str">
        <f>IF(Table3[[#This Row],[TagOrderMethod]]="Ratio:","plants per 1 tag",IF(Table3[[#This Row],[TagOrderMethod]]="tags included","",IF(Table3[[#This Row],[TagOrderMethod]]="Qty:","tags",IF(Table3[[#This Row],[TagOrderMethod]]="Auto:",IF(U1541&lt;&gt;"","tags","")))))</f>
        <v/>
      </c>
      <c r="W1541" s="17">
        <v>50</v>
      </c>
      <c r="X1541" s="17" t="str">
        <f>IF(ISNUMBER(SEARCH("tag",Table3[[#This Row],[Notes]])), "Yes", "No")</f>
        <v>No</v>
      </c>
      <c r="Y1541" s="17" t="str">
        <f>IF(Table3[[#This Row],[Column11]]="yes","tags included","Auto:")</f>
        <v>Auto:</v>
      </c>
      <c r="Z15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Row],[TagOrderMethod]]="Auto:",IF(U1541&gt;0,U1541,IF(COUNTBLANK(L1541:S1541)=8,"",(IF(Table3[[#This Row],[Column11]]&lt;&gt;"no",Table3[[#This Row],[Size]]*(SUM(Table3[[#This Row],[Date 1]:[Date 8]])),"")))),""))),(Table3[[#This Row],[Bundle]])),"")</f>
        <v/>
      </c>
      <c r="AB1541" s="94" t="str">
        <f t="shared" si="25"/>
        <v/>
      </c>
      <c r="AC1541" s="75"/>
      <c r="AD1541" s="42"/>
      <c r="AE1541" s="43"/>
      <c r="AF1541" s="44"/>
      <c r="AG1541" s="134" t="s">
        <v>21</v>
      </c>
      <c r="AH1541" s="134" t="s">
        <v>21</v>
      </c>
      <c r="AI1541" s="134" t="s">
        <v>21</v>
      </c>
      <c r="AJ1541" s="134" t="s">
        <v>21</v>
      </c>
      <c r="AK1541" s="134" t="s">
        <v>3220</v>
      </c>
      <c r="AL1541" s="134" t="s">
        <v>21</v>
      </c>
      <c r="AM1541" s="134" t="b">
        <f>IF(AND(Table3[[#This Row],[Column68]]=TRUE,COUNTBLANK(Table3[[#This Row],[Date 1]:[Date 8]])=8),TRUE,FALSE)</f>
        <v>0</v>
      </c>
      <c r="AN1541" s="134" t="b">
        <f>COUNTIF(Table3[[#This Row],[512]:[51]],"yes")&gt;0</f>
        <v>0</v>
      </c>
      <c r="AO1541" s="45" t="str">
        <f>IF(Table3[[#This Row],[512]]="yes",Table3[[#This Row],[Column1]],"")</f>
        <v/>
      </c>
      <c r="AP1541" s="45" t="str">
        <f>IF(Table3[[#This Row],[250]]="yes",Table3[[#This Row],[Column1.5]],"")</f>
        <v/>
      </c>
      <c r="AQ1541" s="45" t="str">
        <f>IF(Table3[[#This Row],[288]]="yes",Table3[[#This Row],[Column2]],"")</f>
        <v/>
      </c>
      <c r="AR1541" s="45" t="str">
        <f>IF(Table3[[#This Row],[144]]="yes",Table3[[#This Row],[Column3]],"")</f>
        <v/>
      </c>
      <c r="AS1541" s="45" t="str">
        <f>IF(Table3[[#This Row],[26]]="yes",Table3[[#This Row],[Column4]],"")</f>
        <v/>
      </c>
      <c r="AT1541" s="45" t="str">
        <f>IF(Table3[[#This Row],[51]]="yes",Table3[[#This Row],[Column5]],"")</f>
        <v/>
      </c>
      <c r="AU1541" s="29" t="str">
        <f>IF(COUNTBLANK(Table3[[#This Row],[Date 1]:[Date 8]])=7,IF(Table3[[#This Row],[Column9]]&lt;&gt;"",IF(SUM(L1541:S1541)&lt;&gt;0,Table3[[#This Row],[Column9]],""),""),(SUBSTITUTE(TRIM(SUBSTITUTE(AO1541&amp;","&amp;AP1541&amp;","&amp;AQ1541&amp;","&amp;AR1541&amp;","&amp;AS1541&amp;","&amp;AT1541&amp;",",","," "))," ",", ")))</f>
        <v/>
      </c>
      <c r="AV1541" s="35" t="str">
        <f>IF(COUNTBLANK(L1541:AC1541)&lt;&gt;13,IF(Table3[[#This Row],[Comments]]="Please order in multiples of 20. Minimum order of 100.",IF(COUNTBLANK(Table3[[#This Row],[Date 1]:[Order]])=12,"",1),1),IF(OR(F1541="yes",G1541="yes",H1541="yes",I1541="yes",J1541="yes",K1541="yes"="yes"),1,""))</f>
        <v/>
      </c>
    </row>
    <row r="1542" spans="2:48" ht="36" thickBot="1" x14ac:dyDescent="0.4">
      <c r="B1542" s="164">
        <v>6053</v>
      </c>
      <c r="C1542" s="16" t="s">
        <v>3530</v>
      </c>
      <c r="D1542" s="32" t="s">
        <v>2458</v>
      </c>
      <c r="E1542" s="118"/>
      <c r="F1542" s="119" t="s">
        <v>21</v>
      </c>
      <c r="G1542" s="30" t="s">
        <v>21</v>
      </c>
      <c r="H1542" s="30" t="s">
        <v>21</v>
      </c>
      <c r="I1542" s="30" t="s">
        <v>21</v>
      </c>
      <c r="J1542" s="30" t="s">
        <v>128</v>
      </c>
      <c r="K1542" s="30" t="s">
        <v>21</v>
      </c>
      <c r="L1542" s="22"/>
      <c r="M1542" s="20"/>
      <c r="N1542" s="20"/>
      <c r="O1542" s="20"/>
      <c r="P1542" s="20"/>
      <c r="Q1542" s="20"/>
      <c r="R1542" s="20"/>
      <c r="S1542" s="120"/>
      <c r="T1542" s="181" t="str">
        <f>Table3[[#This Row],[Column12]]</f>
        <v>Auto:</v>
      </c>
      <c r="U1542" s="25"/>
      <c r="V1542" s="51" t="str">
        <f>IF(Table3[[#This Row],[TagOrderMethod]]="Ratio:","plants per 1 tag",IF(Table3[[#This Row],[TagOrderMethod]]="tags included","",IF(Table3[[#This Row],[TagOrderMethod]]="Qty:","tags",IF(Table3[[#This Row],[TagOrderMethod]]="Auto:",IF(U1542&lt;&gt;"","tags","")))))</f>
        <v/>
      </c>
      <c r="W1542" s="17">
        <v>50</v>
      </c>
      <c r="X1542" s="17" t="str">
        <f>IF(ISNUMBER(SEARCH("tag",Table3[[#This Row],[Notes]])), "Yes", "No")</f>
        <v>No</v>
      </c>
      <c r="Y1542" s="17" t="str">
        <f>IF(Table3[[#This Row],[Column11]]="yes","tags included","Auto:")</f>
        <v>Auto:</v>
      </c>
      <c r="Z15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Row],[TagOrderMethod]]="Auto:",IF(U1542&gt;0,U1542,IF(COUNTBLANK(L1542:S1542)=8,"",(IF(Table3[[#This Row],[Column11]]&lt;&gt;"no",Table3[[#This Row],[Size]]*(SUM(Table3[[#This Row],[Date 1]:[Date 8]])),"")))),""))),(Table3[[#This Row],[Bundle]])),"")</f>
        <v/>
      </c>
      <c r="AB1542" s="94" t="str">
        <f t="shared" si="25"/>
        <v/>
      </c>
      <c r="AC1542" s="75"/>
      <c r="AD1542" s="42"/>
      <c r="AE1542" s="43"/>
      <c r="AF1542" s="44"/>
      <c r="AG1542" s="134" t="s">
        <v>21</v>
      </c>
      <c r="AH1542" s="134" t="s">
        <v>21</v>
      </c>
      <c r="AI1542" s="134" t="s">
        <v>21</v>
      </c>
      <c r="AJ1542" s="134" t="s">
        <v>21</v>
      </c>
      <c r="AK1542" s="134" t="s">
        <v>5563</v>
      </c>
      <c r="AL1542" s="134" t="s">
        <v>21</v>
      </c>
      <c r="AM1542" s="134" t="b">
        <f>IF(AND(Table3[[#This Row],[Column68]]=TRUE,COUNTBLANK(Table3[[#This Row],[Date 1]:[Date 8]])=8),TRUE,FALSE)</f>
        <v>0</v>
      </c>
      <c r="AN1542" s="134" t="b">
        <f>COUNTIF(Table3[[#This Row],[512]:[51]],"yes")&gt;0</f>
        <v>0</v>
      </c>
      <c r="AO1542" s="45" t="str">
        <f>IF(Table3[[#This Row],[512]]="yes",Table3[[#This Row],[Column1]],"")</f>
        <v/>
      </c>
      <c r="AP1542" s="45" t="str">
        <f>IF(Table3[[#This Row],[250]]="yes",Table3[[#This Row],[Column1.5]],"")</f>
        <v/>
      </c>
      <c r="AQ1542" s="45" t="str">
        <f>IF(Table3[[#This Row],[288]]="yes",Table3[[#This Row],[Column2]],"")</f>
        <v/>
      </c>
      <c r="AR1542" s="45" t="str">
        <f>IF(Table3[[#This Row],[144]]="yes",Table3[[#This Row],[Column3]],"")</f>
        <v/>
      </c>
      <c r="AS1542" s="45" t="str">
        <f>IF(Table3[[#This Row],[26]]="yes",Table3[[#This Row],[Column4]],"")</f>
        <v/>
      </c>
      <c r="AT1542" s="45" t="str">
        <f>IF(Table3[[#This Row],[51]]="yes",Table3[[#This Row],[Column5]],"")</f>
        <v/>
      </c>
      <c r="AU1542" s="29" t="str">
        <f>IF(COUNTBLANK(Table3[[#This Row],[Date 1]:[Date 8]])=7,IF(Table3[[#This Row],[Column9]]&lt;&gt;"",IF(SUM(L1542:S1542)&lt;&gt;0,Table3[[#This Row],[Column9]],""),""),(SUBSTITUTE(TRIM(SUBSTITUTE(AO1542&amp;","&amp;AP1542&amp;","&amp;AQ1542&amp;","&amp;AR1542&amp;","&amp;AS1542&amp;","&amp;AT1542&amp;",",","," "))," ",", ")))</f>
        <v/>
      </c>
      <c r="AV1542" s="35" t="str">
        <f>IF(COUNTBLANK(L1542:AC1542)&lt;&gt;13,IF(Table3[[#This Row],[Comments]]="Please order in multiples of 20. Minimum order of 100.",IF(COUNTBLANK(Table3[[#This Row],[Date 1]:[Order]])=12,"",1),1),IF(OR(F1542="yes",G1542="yes",H1542="yes",I1542="yes",J1542="yes",K1542="yes"="yes"),1,""))</f>
        <v/>
      </c>
    </row>
    <row r="1543" spans="2:48" ht="36" thickBot="1" x14ac:dyDescent="0.4">
      <c r="B1543" s="164">
        <v>6058</v>
      </c>
      <c r="C1543" s="16" t="s">
        <v>3530</v>
      </c>
      <c r="D1543" s="32" t="s">
        <v>1768</v>
      </c>
      <c r="E1543" s="118"/>
      <c r="F1543" s="119" t="s">
        <v>21</v>
      </c>
      <c r="G1543" s="30" t="s">
        <v>21</v>
      </c>
      <c r="H1543" s="30" t="s">
        <v>21</v>
      </c>
      <c r="I1543" s="30" t="s">
        <v>21</v>
      </c>
      <c r="J1543" s="30" t="s">
        <v>128</v>
      </c>
      <c r="K1543" s="30" t="s">
        <v>21</v>
      </c>
      <c r="L1543" s="22"/>
      <c r="M1543" s="20"/>
      <c r="N1543" s="20"/>
      <c r="O1543" s="20"/>
      <c r="P1543" s="20"/>
      <c r="Q1543" s="20"/>
      <c r="R1543" s="20"/>
      <c r="S1543" s="120"/>
      <c r="T1543" s="181" t="str">
        <f>Table3[[#This Row],[Column12]]</f>
        <v>Auto:</v>
      </c>
      <c r="U1543" s="25"/>
      <c r="V1543" s="51" t="str">
        <f>IF(Table3[[#This Row],[TagOrderMethod]]="Ratio:","plants per 1 tag",IF(Table3[[#This Row],[TagOrderMethod]]="tags included","",IF(Table3[[#This Row],[TagOrderMethod]]="Qty:","tags",IF(Table3[[#This Row],[TagOrderMethod]]="Auto:",IF(U1543&lt;&gt;"","tags","")))))</f>
        <v/>
      </c>
      <c r="W1543" s="17">
        <v>50</v>
      </c>
      <c r="X1543" s="17" t="str">
        <f>IF(ISNUMBER(SEARCH("tag",Table3[[#This Row],[Notes]])), "Yes", "No")</f>
        <v>No</v>
      </c>
      <c r="Y1543" s="17" t="str">
        <f>IF(Table3[[#This Row],[Column11]]="yes","tags included","Auto:")</f>
        <v>Auto:</v>
      </c>
      <c r="Z15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Row],[TagOrderMethod]]="Auto:",IF(U1543&gt;0,U1543,IF(COUNTBLANK(L1543:S1543)=8,"",(IF(Table3[[#This Row],[Column11]]&lt;&gt;"no",Table3[[#This Row],[Size]]*(SUM(Table3[[#This Row],[Date 1]:[Date 8]])),"")))),""))),(Table3[[#This Row],[Bundle]])),"")</f>
        <v/>
      </c>
      <c r="AB1543" s="94" t="str">
        <f t="shared" si="25"/>
        <v/>
      </c>
      <c r="AC1543" s="75"/>
      <c r="AD1543" s="42"/>
      <c r="AE1543" s="43"/>
      <c r="AF1543" s="44"/>
      <c r="AG1543" s="134" t="s">
        <v>21</v>
      </c>
      <c r="AH1543" s="134" t="s">
        <v>21</v>
      </c>
      <c r="AI1543" s="134" t="s">
        <v>21</v>
      </c>
      <c r="AJ1543" s="134" t="s">
        <v>21</v>
      </c>
      <c r="AK1543" s="134" t="s">
        <v>5564</v>
      </c>
      <c r="AL1543" s="134" t="s">
        <v>21</v>
      </c>
      <c r="AM1543" s="134" t="b">
        <f>IF(AND(Table3[[#This Row],[Column68]]=TRUE,COUNTBLANK(Table3[[#This Row],[Date 1]:[Date 8]])=8),TRUE,FALSE)</f>
        <v>0</v>
      </c>
      <c r="AN1543" s="134" t="b">
        <f>COUNTIF(Table3[[#This Row],[512]:[51]],"yes")&gt;0</f>
        <v>0</v>
      </c>
      <c r="AO1543" s="45" t="str">
        <f>IF(Table3[[#This Row],[512]]="yes",Table3[[#This Row],[Column1]],"")</f>
        <v/>
      </c>
      <c r="AP1543" s="45" t="str">
        <f>IF(Table3[[#This Row],[250]]="yes",Table3[[#This Row],[Column1.5]],"")</f>
        <v/>
      </c>
      <c r="AQ1543" s="45" t="str">
        <f>IF(Table3[[#This Row],[288]]="yes",Table3[[#This Row],[Column2]],"")</f>
        <v/>
      </c>
      <c r="AR1543" s="45" t="str">
        <f>IF(Table3[[#This Row],[144]]="yes",Table3[[#This Row],[Column3]],"")</f>
        <v/>
      </c>
      <c r="AS1543" s="45" t="str">
        <f>IF(Table3[[#This Row],[26]]="yes",Table3[[#This Row],[Column4]],"")</f>
        <v/>
      </c>
      <c r="AT1543" s="45" t="str">
        <f>IF(Table3[[#This Row],[51]]="yes",Table3[[#This Row],[Column5]],"")</f>
        <v/>
      </c>
      <c r="AU1543" s="29" t="str">
        <f>IF(COUNTBLANK(Table3[[#This Row],[Date 1]:[Date 8]])=7,IF(Table3[[#This Row],[Column9]]&lt;&gt;"",IF(SUM(L1543:S1543)&lt;&gt;0,Table3[[#This Row],[Column9]],""),""),(SUBSTITUTE(TRIM(SUBSTITUTE(AO1543&amp;","&amp;AP1543&amp;","&amp;AQ1543&amp;","&amp;AR1543&amp;","&amp;AS1543&amp;","&amp;AT1543&amp;",",","," "))," ",", ")))</f>
        <v/>
      </c>
      <c r="AV1543" s="35" t="str">
        <f>IF(COUNTBLANK(L1543:AC1543)&lt;&gt;13,IF(Table3[[#This Row],[Comments]]="Please order in multiples of 20. Minimum order of 100.",IF(COUNTBLANK(Table3[[#This Row],[Date 1]:[Order]])=12,"",1),1),IF(OR(F1543="yes",G1543="yes",H1543="yes",I1543="yes",J1543="yes",K1543="yes"="yes"),1,""))</f>
        <v/>
      </c>
    </row>
    <row r="1544" spans="2:48" ht="36" thickBot="1" x14ac:dyDescent="0.4">
      <c r="B1544" s="164">
        <v>6064</v>
      </c>
      <c r="C1544" s="16" t="s">
        <v>3530</v>
      </c>
      <c r="D1544" s="32" t="s">
        <v>3533</v>
      </c>
      <c r="E1544" s="118"/>
      <c r="F1544" s="119" t="s">
        <v>21</v>
      </c>
      <c r="G1544" s="30" t="s">
        <v>21</v>
      </c>
      <c r="H1544" s="30" t="s">
        <v>21</v>
      </c>
      <c r="I1544" s="30" t="s">
        <v>21</v>
      </c>
      <c r="J1544" s="30" t="s">
        <v>21</v>
      </c>
      <c r="K1544" s="30" t="s">
        <v>128</v>
      </c>
      <c r="L1544" s="22"/>
      <c r="M1544" s="20"/>
      <c r="N1544" s="20"/>
      <c r="O1544" s="20"/>
      <c r="P1544" s="20"/>
      <c r="Q1544" s="20"/>
      <c r="R1544" s="20"/>
      <c r="S1544" s="120"/>
      <c r="T1544" s="181" t="str">
        <f>Table3[[#This Row],[Column12]]</f>
        <v>Auto:</v>
      </c>
      <c r="U1544" s="25"/>
      <c r="V1544" s="51" t="str">
        <f>IF(Table3[[#This Row],[TagOrderMethod]]="Ratio:","plants per 1 tag",IF(Table3[[#This Row],[TagOrderMethod]]="tags included","",IF(Table3[[#This Row],[TagOrderMethod]]="Qty:","tags",IF(Table3[[#This Row],[TagOrderMethod]]="Auto:",IF(U1544&lt;&gt;"","tags","")))))</f>
        <v/>
      </c>
      <c r="W1544" s="17">
        <v>50</v>
      </c>
      <c r="X1544" s="17" t="str">
        <f>IF(ISNUMBER(SEARCH("tag",Table3[[#This Row],[Notes]])), "Yes", "No")</f>
        <v>No</v>
      </c>
      <c r="Y1544" s="17" t="str">
        <f>IF(Table3[[#This Row],[Column11]]="yes","tags included","Auto:")</f>
        <v>Auto:</v>
      </c>
      <c r="Z15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Row],[TagOrderMethod]]="Auto:",IF(U1544&gt;0,U1544,IF(COUNTBLANK(L1544:S1544)=8,"",(IF(Table3[[#This Row],[Column11]]&lt;&gt;"no",Table3[[#This Row],[Size]]*(SUM(Table3[[#This Row],[Date 1]:[Date 8]])),"")))),""))),(Table3[[#This Row],[Bundle]])),"")</f>
        <v/>
      </c>
      <c r="AB1544" s="94" t="str">
        <f t="shared" si="25"/>
        <v/>
      </c>
      <c r="AC1544" s="75"/>
      <c r="AD1544" s="42"/>
      <c r="AE1544" s="43"/>
      <c r="AF1544" s="44"/>
      <c r="AG1544" s="134" t="s">
        <v>21</v>
      </c>
      <c r="AH1544" s="134" t="s">
        <v>21</v>
      </c>
      <c r="AI1544" s="134" t="s">
        <v>21</v>
      </c>
      <c r="AJ1544" s="134" t="s">
        <v>21</v>
      </c>
      <c r="AK1544" s="134" t="s">
        <v>21</v>
      </c>
      <c r="AL1544" s="134" t="s">
        <v>5565</v>
      </c>
      <c r="AM1544" s="134" t="b">
        <f>IF(AND(Table3[[#This Row],[Column68]]=TRUE,COUNTBLANK(Table3[[#This Row],[Date 1]:[Date 8]])=8),TRUE,FALSE)</f>
        <v>0</v>
      </c>
      <c r="AN1544" s="134" t="b">
        <f>COUNTIF(Table3[[#This Row],[512]:[51]],"yes")&gt;0</f>
        <v>0</v>
      </c>
      <c r="AO1544" s="45" t="str">
        <f>IF(Table3[[#This Row],[512]]="yes",Table3[[#This Row],[Column1]],"")</f>
        <v/>
      </c>
      <c r="AP1544" s="45" t="str">
        <f>IF(Table3[[#This Row],[250]]="yes",Table3[[#This Row],[Column1.5]],"")</f>
        <v/>
      </c>
      <c r="AQ1544" s="45" t="str">
        <f>IF(Table3[[#This Row],[288]]="yes",Table3[[#This Row],[Column2]],"")</f>
        <v/>
      </c>
      <c r="AR1544" s="45" t="str">
        <f>IF(Table3[[#This Row],[144]]="yes",Table3[[#This Row],[Column3]],"")</f>
        <v/>
      </c>
      <c r="AS1544" s="45" t="str">
        <f>IF(Table3[[#This Row],[26]]="yes",Table3[[#This Row],[Column4]],"")</f>
        <v/>
      </c>
      <c r="AT1544" s="45" t="str">
        <f>IF(Table3[[#This Row],[51]]="yes",Table3[[#This Row],[Column5]],"")</f>
        <v/>
      </c>
      <c r="AU1544" s="29" t="str">
        <f>IF(COUNTBLANK(Table3[[#This Row],[Date 1]:[Date 8]])=7,IF(Table3[[#This Row],[Column9]]&lt;&gt;"",IF(SUM(L1544:S1544)&lt;&gt;0,Table3[[#This Row],[Column9]],""),""),(SUBSTITUTE(TRIM(SUBSTITUTE(AO1544&amp;","&amp;AP1544&amp;","&amp;AQ1544&amp;","&amp;AR1544&amp;","&amp;AS1544&amp;","&amp;AT1544&amp;",",","," "))," ",", ")))</f>
        <v/>
      </c>
      <c r="AV1544" s="35" t="str">
        <f>IF(COUNTBLANK(L1544:AC1544)&lt;&gt;13,IF(Table3[[#This Row],[Comments]]="Please order in multiples of 20. Minimum order of 100.",IF(COUNTBLANK(Table3[[#This Row],[Date 1]:[Order]])=12,"",1),1),IF(OR(F1544="yes",G1544="yes",H1544="yes",I1544="yes",J1544="yes",K1544="yes"="yes"),1,""))</f>
        <v/>
      </c>
    </row>
    <row r="1545" spans="2:48" ht="36" thickBot="1" x14ac:dyDescent="0.4">
      <c r="B1545" s="164">
        <v>6070</v>
      </c>
      <c r="C1545" s="16" t="s">
        <v>3530</v>
      </c>
      <c r="D1545" s="32" t="s">
        <v>1769</v>
      </c>
      <c r="E1545" s="118"/>
      <c r="F1545" s="119" t="s">
        <v>21</v>
      </c>
      <c r="G1545" s="30" t="s">
        <v>21</v>
      </c>
      <c r="H1545" s="30" t="s">
        <v>21</v>
      </c>
      <c r="I1545" s="30" t="s">
        <v>21</v>
      </c>
      <c r="J1545" s="30" t="s">
        <v>128</v>
      </c>
      <c r="K1545" s="30" t="s">
        <v>21</v>
      </c>
      <c r="L1545" s="22"/>
      <c r="M1545" s="20"/>
      <c r="N1545" s="20"/>
      <c r="O1545" s="20"/>
      <c r="P1545" s="20"/>
      <c r="Q1545" s="20"/>
      <c r="R1545" s="20"/>
      <c r="S1545" s="120"/>
      <c r="T1545" s="181" t="str">
        <f>Table3[[#This Row],[Column12]]</f>
        <v>Auto:</v>
      </c>
      <c r="U1545" s="25"/>
      <c r="V1545" s="51" t="str">
        <f>IF(Table3[[#This Row],[TagOrderMethod]]="Ratio:","plants per 1 tag",IF(Table3[[#This Row],[TagOrderMethod]]="tags included","",IF(Table3[[#This Row],[TagOrderMethod]]="Qty:","tags",IF(Table3[[#This Row],[TagOrderMethod]]="Auto:",IF(U1545&lt;&gt;"","tags","")))))</f>
        <v/>
      </c>
      <c r="W1545" s="17">
        <v>50</v>
      </c>
      <c r="X1545" s="17" t="str">
        <f>IF(ISNUMBER(SEARCH("tag",Table3[[#This Row],[Notes]])), "Yes", "No")</f>
        <v>No</v>
      </c>
      <c r="Y1545" s="17" t="str">
        <f>IF(Table3[[#This Row],[Column11]]="yes","tags included","Auto:")</f>
        <v>Auto:</v>
      </c>
      <c r="Z15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Row],[TagOrderMethod]]="Auto:",IF(U1545&gt;0,U1545,IF(COUNTBLANK(L1545:S1545)=8,"",(IF(Table3[[#This Row],[Column11]]&lt;&gt;"no",Table3[[#This Row],[Size]]*(SUM(Table3[[#This Row],[Date 1]:[Date 8]])),"")))),""))),(Table3[[#This Row],[Bundle]])),"")</f>
        <v/>
      </c>
      <c r="AB1545" s="94" t="str">
        <f t="shared" si="25"/>
        <v/>
      </c>
      <c r="AC1545" s="75"/>
      <c r="AD1545" s="42"/>
      <c r="AE1545" s="43"/>
      <c r="AF1545" s="44"/>
      <c r="AG1545" s="134" t="s">
        <v>21</v>
      </c>
      <c r="AH1545" s="134" t="s">
        <v>21</v>
      </c>
      <c r="AI1545" s="134" t="s">
        <v>21</v>
      </c>
      <c r="AJ1545" s="134" t="s">
        <v>21</v>
      </c>
      <c r="AK1545" s="134" t="s">
        <v>2181</v>
      </c>
      <c r="AL1545" s="134" t="s">
        <v>21</v>
      </c>
      <c r="AM1545" s="134" t="b">
        <f>IF(AND(Table3[[#This Row],[Column68]]=TRUE,COUNTBLANK(Table3[[#This Row],[Date 1]:[Date 8]])=8),TRUE,FALSE)</f>
        <v>0</v>
      </c>
      <c r="AN1545" s="134" t="b">
        <f>COUNTIF(Table3[[#This Row],[512]:[51]],"yes")&gt;0</f>
        <v>0</v>
      </c>
      <c r="AO1545" s="45" t="str">
        <f>IF(Table3[[#This Row],[512]]="yes",Table3[[#This Row],[Column1]],"")</f>
        <v/>
      </c>
      <c r="AP1545" s="45" t="str">
        <f>IF(Table3[[#This Row],[250]]="yes",Table3[[#This Row],[Column1.5]],"")</f>
        <v/>
      </c>
      <c r="AQ1545" s="45" t="str">
        <f>IF(Table3[[#This Row],[288]]="yes",Table3[[#This Row],[Column2]],"")</f>
        <v/>
      </c>
      <c r="AR1545" s="45" t="str">
        <f>IF(Table3[[#This Row],[144]]="yes",Table3[[#This Row],[Column3]],"")</f>
        <v/>
      </c>
      <c r="AS1545" s="45" t="str">
        <f>IF(Table3[[#This Row],[26]]="yes",Table3[[#This Row],[Column4]],"")</f>
        <v/>
      </c>
      <c r="AT1545" s="45" t="str">
        <f>IF(Table3[[#This Row],[51]]="yes",Table3[[#This Row],[Column5]],"")</f>
        <v/>
      </c>
      <c r="AU1545" s="29" t="str">
        <f>IF(COUNTBLANK(Table3[[#This Row],[Date 1]:[Date 8]])=7,IF(Table3[[#This Row],[Column9]]&lt;&gt;"",IF(SUM(L1545:S1545)&lt;&gt;0,Table3[[#This Row],[Column9]],""),""),(SUBSTITUTE(TRIM(SUBSTITUTE(AO1545&amp;","&amp;AP1545&amp;","&amp;AQ1545&amp;","&amp;AR1545&amp;","&amp;AS1545&amp;","&amp;AT1545&amp;",",","," "))," ",", ")))</f>
        <v/>
      </c>
      <c r="AV1545" s="35" t="str">
        <f>IF(COUNTBLANK(L1545:AC1545)&lt;&gt;13,IF(Table3[[#This Row],[Comments]]="Please order in multiples of 20. Minimum order of 100.",IF(COUNTBLANK(Table3[[#This Row],[Date 1]:[Order]])=12,"",1),1),IF(OR(F1545="yes",G1545="yes",H1545="yes",I1545="yes",J1545="yes",K1545="yes"="yes"),1,""))</f>
        <v/>
      </c>
    </row>
    <row r="1546" spans="2:48" ht="36" thickBot="1" x14ac:dyDescent="0.4">
      <c r="B1546" s="164">
        <v>6075</v>
      </c>
      <c r="C1546" s="16" t="s">
        <v>3530</v>
      </c>
      <c r="D1546" s="32" t="s">
        <v>1770</v>
      </c>
      <c r="E1546" s="118"/>
      <c r="F1546" s="119" t="s">
        <v>21</v>
      </c>
      <c r="G1546" s="30" t="s">
        <v>21</v>
      </c>
      <c r="H1546" s="30" t="s">
        <v>21</v>
      </c>
      <c r="I1546" s="30" t="s">
        <v>21</v>
      </c>
      <c r="J1546" s="30" t="s">
        <v>128</v>
      </c>
      <c r="K1546" s="30" t="s">
        <v>21</v>
      </c>
      <c r="L1546" s="22"/>
      <c r="M1546" s="20"/>
      <c r="N1546" s="20"/>
      <c r="O1546" s="20"/>
      <c r="P1546" s="20"/>
      <c r="Q1546" s="20"/>
      <c r="R1546" s="20"/>
      <c r="S1546" s="120"/>
      <c r="T1546" s="181" t="str">
        <f>Table3[[#This Row],[Column12]]</f>
        <v>Auto:</v>
      </c>
      <c r="U1546" s="25"/>
      <c r="V1546" s="51" t="str">
        <f>IF(Table3[[#This Row],[TagOrderMethod]]="Ratio:","plants per 1 tag",IF(Table3[[#This Row],[TagOrderMethod]]="tags included","",IF(Table3[[#This Row],[TagOrderMethod]]="Qty:","tags",IF(Table3[[#This Row],[TagOrderMethod]]="Auto:",IF(U1546&lt;&gt;"","tags","")))))</f>
        <v/>
      </c>
      <c r="W1546" s="17">
        <v>50</v>
      </c>
      <c r="X1546" s="17" t="str">
        <f>IF(ISNUMBER(SEARCH("tag",Table3[[#This Row],[Notes]])), "Yes", "No")</f>
        <v>No</v>
      </c>
      <c r="Y1546" s="17" t="str">
        <f>IF(Table3[[#This Row],[Column11]]="yes","tags included","Auto:")</f>
        <v>Auto:</v>
      </c>
      <c r="Z15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Row],[TagOrderMethod]]="Auto:",IF(U1546&gt;0,U1546,IF(COUNTBLANK(L1546:S1546)=8,"",(IF(Table3[[#This Row],[Column11]]&lt;&gt;"no",Table3[[#This Row],[Size]]*(SUM(Table3[[#This Row],[Date 1]:[Date 8]])),"")))),""))),(Table3[[#This Row],[Bundle]])),"")</f>
        <v/>
      </c>
      <c r="AB1546" s="94" t="str">
        <f t="shared" si="25"/>
        <v/>
      </c>
      <c r="AC1546" s="75"/>
      <c r="AD1546" s="42"/>
      <c r="AE1546" s="43"/>
      <c r="AF1546" s="44"/>
      <c r="AG1546" s="134" t="s">
        <v>21</v>
      </c>
      <c r="AH1546" s="134" t="s">
        <v>21</v>
      </c>
      <c r="AI1546" s="134" t="s">
        <v>21</v>
      </c>
      <c r="AJ1546" s="134" t="s">
        <v>21</v>
      </c>
      <c r="AK1546" s="134" t="s">
        <v>2182</v>
      </c>
      <c r="AL1546" s="134" t="s">
        <v>21</v>
      </c>
      <c r="AM1546" s="134" t="b">
        <f>IF(AND(Table3[[#This Row],[Column68]]=TRUE,COUNTBLANK(Table3[[#This Row],[Date 1]:[Date 8]])=8),TRUE,FALSE)</f>
        <v>0</v>
      </c>
      <c r="AN1546" s="134" t="b">
        <f>COUNTIF(Table3[[#This Row],[512]:[51]],"yes")&gt;0</f>
        <v>0</v>
      </c>
      <c r="AO1546" s="45" t="str">
        <f>IF(Table3[[#This Row],[512]]="yes",Table3[[#This Row],[Column1]],"")</f>
        <v/>
      </c>
      <c r="AP1546" s="45" t="str">
        <f>IF(Table3[[#This Row],[250]]="yes",Table3[[#This Row],[Column1.5]],"")</f>
        <v/>
      </c>
      <c r="AQ1546" s="45" t="str">
        <f>IF(Table3[[#This Row],[288]]="yes",Table3[[#This Row],[Column2]],"")</f>
        <v/>
      </c>
      <c r="AR1546" s="45" t="str">
        <f>IF(Table3[[#This Row],[144]]="yes",Table3[[#This Row],[Column3]],"")</f>
        <v/>
      </c>
      <c r="AS1546" s="45" t="str">
        <f>IF(Table3[[#This Row],[26]]="yes",Table3[[#This Row],[Column4]],"")</f>
        <v/>
      </c>
      <c r="AT1546" s="45" t="str">
        <f>IF(Table3[[#This Row],[51]]="yes",Table3[[#This Row],[Column5]],"")</f>
        <v/>
      </c>
      <c r="AU1546" s="29" t="str">
        <f>IF(COUNTBLANK(Table3[[#This Row],[Date 1]:[Date 8]])=7,IF(Table3[[#This Row],[Column9]]&lt;&gt;"",IF(SUM(L1546:S1546)&lt;&gt;0,Table3[[#This Row],[Column9]],""),""),(SUBSTITUTE(TRIM(SUBSTITUTE(AO1546&amp;","&amp;AP1546&amp;","&amp;AQ1546&amp;","&amp;AR1546&amp;","&amp;AS1546&amp;","&amp;AT1546&amp;",",","," "))," ",", ")))</f>
        <v/>
      </c>
      <c r="AV1546" s="35" t="str">
        <f>IF(COUNTBLANK(L1546:AC1546)&lt;&gt;13,IF(Table3[[#This Row],[Comments]]="Please order in multiples of 20. Minimum order of 100.",IF(COUNTBLANK(Table3[[#This Row],[Date 1]:[Order]])=12,"",1),1),IF(OR(F1546="yes",G1546="yes",H1546="yes",I1546="yes",J1546="yes",K1546="yes"="yes"),1,""))</f>
        <v/>
      </c>
    </row>
    <row r="1547" spans="2:48" ht="36" thickBot="1" x14ac:dyDescent="0.4">
      <c r="B1547" s="164">
        <v>6081</v>
      </c>
      <c r="C1547" s="16" t="s">
        <v>3530</v>
      </c>
      <c r="D1547" s="32" t="s">
        <v>1125</v>
      </c>
      <c r="E1547" s="118"/>
      <c r="F1547" s="119" t="s">
        <v>21</v>
      </c>
      <c r="G1547" s="30" t="s">
        <v>21</v>
      </c>
      <c r="H1547" s="30" t="s">
        <v>21</v>
      </c>
      <c r="I1547" s="30" t="s">
        <v>21</v>
      </c>
      <c r="J1547" s="30" t="s">
        <v>128</v>
      </c>
      <c r="K1547" s="30" t="s">
        <v>21</v>
      </c>
      <c r="L1547" s="22"/>
      <c r="M1547" s="20"/>
      <c r="N1547" s="20"/>
      <c r="O1547" s="20"/>
      <c r="P1547" s="20"/>
      <c r="Q1547" s="20"/>
      <c r="R1547" s="20"/>
      <c r="S1547" s="120"/>
      <c r="T1547" s="181" t="str">
        <f>Table3[[#This Row],[Column12]]</f>
        <v>Auto:</v>
      </c>
      <c r="U1547" s="25"/>
      <c r="V1547" s="51" t="str">
        <f>IF(Table3[[#This Row],[TagOrderMethod]]="Ratio:","plants per 1 tag",IF(Table3[[#This Row],[TagOrderMethod]]="tags included","",IF(Table3[[#This Row],[TagOrderMethod]]="Qty:","tags",IF(Table3[[#This Row],[TagOrderMethod]]="Auto:",IF(U1547&lt;&gt;"","tags","")))))</f>
        <v/>
      </c>
      <c r="W1547" s="17">
        <v>50</v>
      </c>
      <c r="X1547" s="17" t="str">
        <f>IF(ISNUMBER(SEARCH("tag",Table3[[#This Row],[Notes]])), "Yes", "No")</f>
        <v>No</v>
      </c>
      <c r="Y1547" s="17" t="str">
        <f>IF(Table3[[#This Row],[Column11]]="yes","tags included","Auto:")</f>
        <v>Auto:</v>
      </c>
      <c r="Z15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Row],[TagOrderMethod]]="Auto:",IF(U1547&gt;0,U1547,IF(COUNTBLANK(L1547:S1547)=8,"",(IF(Table3[[#This Row],[Column11]]&lt;&gt;"no",Table3[[#This Row],[Size]]*(SUM(Table3[[#This Row],[Date 1]:[Date 8]])),"")))),""))),(Table3[[#This Row],[Bundle]])),"")</f>
        <v/>
      </c>
      <c r="AB1547" s="94" t="str">
        <f t="shared" si="25"/>
        <v/>
      </c>
      <c r="AC1547" s="75"/>
      <c r="AD1547" s="42"/>
      <c r="AE1547" s="43"/>
      <c r="AF1547" s="44"/>
      <c r="AG1547" s="134" t="s">
        <v>21</v>
      </c>
      <c r="AH1547" s="134" t="s">
        <v>21</v>
      </c>
      <c r="AI1547" s="134" t="s">
        <v>21</v>
      </c>
      <c r="AJ1547" s="134" t="s">
        <v>21</v>
      </c>
      <c r="AK1547" s="134" t="s">
        <v>5566</v>
      </c>
      <c r="AL1547" s="134" t="s">
        <v>21</v>
      </c>
      <c r="AM1547" s="134" t="b">
        <f>IF(AND(Table3[[#This Row],[Column68]]=TRUE,COUNTBLANK(Table3[[#This Row],[Date 1]:[Date 8]])=8),TRUE,FALSE)</f>
        <v>0</v>
      </c>
      <c r="AN1547" s="134" t="b">
        <f>COUNTIF(Table3[[#This Row],[512]:[51]],"yes")&gt;0</f>
        <v>0</v>
      </c>
      <c r="AO1547" s="45" t="str">
        <f>IF(Table3[[#This Row],[512]]="yes",Table3[[#This Row],[Column1]],"")</f>
        <v/>
      </c>
      <c r="AP1547" s="45" t="str">
        <f>IF(Table3[[#This Row],[250]]="yes",Table3[[#This Row],[Column1.5]],"")</f>
        <v/>
      </c>
      <c r="AQ1547" s="45" t="str">
        <f>IF(Table3[[#This Row],[288]]="yes",Table3[[#This Row],[Column2]],"")</f>
        <v/>
      </c>
      <c r="AR1547" s="45" t="str">
        <f>IF(Table3[[#This Row],[144]]="yes",Table3[[#This Row],[Column3]],"")</f>
        <v/>
      </c>
      <c r="AS1547" s="45" t="str">
        <f>IF(Table3[[#This Row],[26]]="yes",Table3[[#This Row],[Column4]],"")</f>
        <v/>
      </c>
      <c r="AT1547" s="45" t="str">
        <f>IF(Table3[[#This Row],[51]]="yes",Table3[[#This Row],[Column5]],"")</f>
        <v/>
      </c>
      <c r="AU1547" s="29" t="str">
        <f>IF(COUNTBLANK(Table3[[#This Row],[Date 1]:[Date 8]])=7,IF(Table3[[#This Row],[Column9]]&lt;&gt;"",IF(SUM(L1547:S1547)&lt;&gt;0,Table3[[#This Row],[Column9]],""),""),(SUBSTITUTE(TRIM(SUBSTITUTE(AO1547&amp;","&amp;AP1547&amp;","&amp;AQ1547&amp;","&amp;AR1547&amp;","&amp;AS1547&amp;","&amp;AT1547&amp;",",","," "))," ",", ")))</f>
        <v/>
      </c>
      <c r="AV1547" s="35" t="str">
        <f>IF(COUNTBLANK(L1547:AC1547)&lt;&gt;13,IF(Table3[[#This Row],[Comments]]="Please order in multiples of 20. Minimum order of 100.",IF(COUNTBLANK(Table3[[#This Row],[Date 1]:[Order]])=12,"",1),1),IF(OR(F1547="yes",G1547="yes",H1547="yes",I1547="yes",J1547="yes",K1547="yes"="yes"),1,""))</f>
        <v/>
      </c>
    </row>
    <row r="1548" spans="2:48" ht="36" thickBot="1" x14ac:dyDescent="0.4">
      <c r="B1548" s="164">
        <v>6086</v>
      </c>
      <c r="C1548" s="16" t="s">
        <v>3530</v>
      </c>
      <c r="D1548" s="32" t="s">
        <v>651</v>
      </c>
      <c r="E1548" s="118"/>
      <c r="F1548" s="119" t="s">
        <v>21</v>
      </c>
      <c r="G1548" s="30" t="s">
        <v>21</v>
      </c>
      <c r="H1548" s="30" t="s">
        <v>21</v>
      </c>
      <c r="I1548" s="30" t="s">
        <v>21</v>
      </c>
      <c r="J1548" s="30" t="s">
        <v>128</v>
      </c>
      <c r="K1548" s="30" t="s">
        <v>21</v>
      </c>
      <c r="L1548" s="22"/>
      <c r="M1548" s="20"/>
      <c r="N1548" s="20"/>
      <c r="O1548" s="20"/>
      <c r="P1548" s="20"/>
      <c r="Q1548" s="20"/>
      <c r="R1548" s="20"/>
      <c r="S1548" s="120"/>
      <c r="T1548" s="181" t="str">
        <f>Table3[[#This Row],[Column12]]</f>
        <v>Auto:</v>
      </c>
      <c r="U1548" s="25"/>
      <c r="V1548" s="51" t="str">
        <f>IF(Table3[[#This Row],[TagOrderMethod]]="Ratio:","plants per 1 tag",IF(Table3[[#This Row],[TagOrderMethod]]="tags included","",IF(Table3[[#This Row],[TagOrderMethod]]="Qty:","tags",IF(Table3[[#This Row],[TagOrderMethod]]="Auto:",IF(U1548&lt;&gt;"","tags","")))))</f>
        <v/>
      </c>
      <c r="W1548" s="17">
        <v>50</v>
      </c>
      <c r="X1548" s="17" t="str">
        <f>IF(ISNUMBER(SEARCH("tag",Table3[[#This Row],[Notes]])), "Yes", "No")</f>
        <v>No</v>
      </c>
      <c r="Y1548" s="17" t="str">
        <f>IF(Table3[[#This Row],[Column11]]="yes","tags included","Auto:")</f>
        <v>Auto:</v>
      </c>
      <c r="Z15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Row],[TagOrderMethod]]="Auto:",IF(U1548&gt;0,U1548,IF(COUNTBLANK(L1548:S1548)=8,"",(IF(Table3[[#This Row],[Column11]]&lt;&gt;"no",Table3[[#This Row],[Size]]*(SUM(Table3[[#This Row],[Date 1]:[Date 8]])),"")))),""))),(Table3[[#This Row],[Bundle]])),"")</f>
        <v/>
      </c>
      <c r="AB1548" s="94" t="str">
        <f t="shared" si="25"/>
        <v/>
      </c>
      <c r="AC1548" s="75"/>
      <c r="AD1548" s="42"/>
      <c r="AE1548" s="43"/>
      <c r="AF1548" s="44"/>
      <c r="AG1548" s="134" t="s">
        <v>21</v>
      </c>
      <c r="AH1548" s="134" t="s">
        <v>21</v>
      </c>
      <c r="AI1548" s="134" t="s">
        <v>21</v>
      </c>
      <c r="AJ1548" s="134" t="s">
        <v>21</v>
      </c>
      <c r="AK1548" s="134" t="s">
        <v>5567</v>
      </c>
      <c r="AL1548" s="134" t="s">
        <v>21</v>
      </c>
      <c r="AM1548" s="134" t="b">
        <f>IF(AND(Table3[[#This Row],[Column68]]=TRUE,COUNTBLANK(Table3[[#This Row],[Date 1]:[Date 8]])=8),TRUE,FALSE)</f>
        <v>0</v>
      </c>
      <c r="AN1548" s="134" t="b">
        <f>COUNTIF(Table3[[#This Row],[512]:[51]],"yes")&gt;0</f>
        <v>0</v>
      </c>
      <c r="AO1548" s="45" t="str">
        <f>IF(Table3[[#This Row],[512]]="yes",Table3[[#This Row],[Column1]],"")</f>
        <v/>
      </c>
      <c r="AP1548" s="45" t="str">
        <f>IF(Table3[[#This Row],[250]]="yes",Table3[[#This Row],[Column1.5]],"")</f>
        <v/>
      </c>
      <c r="AQ1548" s="45" t="str">
        <f>IF(Table3[[#This Row],[288]]="yes",Table3[[#This Row],[Column2]],"")</f>
        <v/>
      </c>
      <c r="AR1548" s="45" t="str">
        <f>IF(Table3[[#This Row],[144]]="yes",Table3[[#This Row],[Column3]],"")</f>
        <v/>
      </c>
      <c r="AS1548" s="45" t="str">
        <f>IF(Table3[[#This Row],[26]]="yes",Table3[[#This Row],[Column4]],"")</f>
        <v/>
      </c>
      <c r="AT1548" s="45" t="str">
        <f>IF(Table3[[#This Row],[51]]="yes",Table3[[#This Row],[Column5]],"")</f>
        <v/>
      </c>
      <c r="AU1548" s="29" t="str">
        <f>IF(COUNTBLANK(Table3[[#This Row],[Date 1]:[Date 8]])=7,IF(Table3[[#This Row],[Column9]]&lt;&gt;"",IF(SUM(L1548:S1548)&lt;&gt;0,Table3[[#This Row],[Column9]],""),""),(SUBSTITUTE(TRIM(SUBSTITUTE(AO1548&amp;","&amp;AP1548&amp;","&amp;AQ1548&amp;","&amp;AR1548&amp;","&amp;AS1548&amp;","&amp;AT1548&amp;",",","," "))," ",", ")))</f>
        <v/>
      </c>
      <c r="AV1548" s="35" t="str">
        <f>IF(COUNTBLANK(L1548:AC1548)&lt;&gt;13,IF(Table3[[#This Row],[Comments]]="Please order in multiples of 20. Minimum order of 100.",IF(COUNTBLANK(Table3[[#This Row],[Date 1]:[Order]])=12,"",1),1),IF(OR(F1548="yes",G1548="yes",H1548="yes",I1548="yes",J1548="yes",K1548="yes"="yes"),1,""))</f>
        <v/>
      </c>
    </row>
    <row r="1549" spans="2:48" ht="36" thickBot="1" x14ac:dyDescent="0.4">
      <c r="B1549" s="164">
        <v>6091</v>
      </c>
      <c r="C1549" s="16" t="s">
        <v>3530</v>
      </c>
      <c r="D1549" s="32" t="s">
        <v>652</v>
      </c>
      <c r="E1549" s="118"/>
      <c r="F1549" s="119" t="s">
        <v>21</v>
      </c>
      <c r="G1549" s="30" t="s">
        <v>21</v>
      </c>
      <c r="H1549" s="30" t="s">
        <v>21</v>
      </c>
      <c r="I1549" s="30" t="s">
        <v>21</v>
      </c>
      <c r="J1549" s="30" t="s">
        <v>128</v>
      </c>
      <c r="K1549" s="30" t="s">
        <v>21</v>
      </c>
      <c r="L1549" s="22"/>
      <c r="M1549" s="20"/>
      <c r="N1549" s="20"/>
      <c r="O1549" s="20"/>
      <c r="P1549" s="20"/>
      <c r="Q1549" s="20"/>
      <c r="R1549" s="20"/>
      <c r="S1549" s="120"/>
      <c r="T1549" s="181" t="str">
        <f>Table3[[#This Row],[Column12]]</f>
        <v>Auto:</v>
      </c>
      <c r="U1549" s="25"/>
      <c r="V1549" s="51" t="str">
        <f>IF(Table3[[#This Row],[TagOrderMethod]]="Ratio:","plants per 1 tag",IF(Table3[[#This Row],[TagOrderMethod]]="tags included","",IF(Table3[[#This Row],[TagOrderMethod]]="Qty:","tags",IF(Table3[[#This Row],[TagOrderMethod]]="Auto:",IF(U1549&lt;&gt;"","tags","")))))</f>
        <v/>
      </c>
      <c r="W1549" s="17">
        <v>50</v>
      </c>
      <c r="X1549" s="17" t="str">
        <f>IF(ISNUMBER(SEARCH("tag",Table3[[#This Row],[Notes]])), "Yes", "No")</f>
        <v>No</v>
      </c>
      <c r="Y1549" s="17" t="str">
        <f>IF(Table3[[#This Row],[Column11]]="yes","tags included","Auto:")</f>
        <v>Auto:</v>
      </c>
      <c r="Z15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Row],[TagOrderMethod]]="Auto:",IF(U1549&gt;0,U1549,IF(COUNTBLANK(L1549:S1549)=8,"",(IF(Table3[[#This Row],[Column11]]&lt;&gt;"no",Table3[[#This Row],[Size]]*(SUM(Table3[[#This Row],[Date 1]:[Date 8]])),"")))),""))),(Table3[[#This Row],[Bundle]])),"")</f>
        <v/>
      </c>
      <c r="AB1549" s="94" t="str">
        <f t="shared" si="25"/>
        <v/>
      </c>
      <c r="AC1549" s="75"/>
      <c r="AD1549" s="42"/>
      <c r="AE1549" s="43"/>
      <c r="AF1549" s="44"/>
      <c r="AG1549" s="134" t="s">
        <v>21</v>
      </c>
      <c r="AH1549" s="134" t="s">
        <v>21</v>
      </c>
      <c r="AI1549" s="134" t="s">
        <v>21</v>
      </c>
      <c r="AJ1549" s="134" t="s">
        <v>21</v>
      </c>
      <c r="AK1549" s="134" t="s">
        <v>5568</v>
      </c>
      <c r="AL1549" s="134" t="s">
        <v>21</v>
      </c>
      <c r="AM1549" s="134" t="b">
        <f>IF(AND(Table3[[#This Row],[Column68]]=TRUE,COUNTBLANK(Table3[[#This Row],[Date 1]:[Date 8]])=8),TRUE,FALSE)</f>
        <v>0</v>
      </c>
      <c r="AN1549" s="134" t="b">
        <f>COUNTIF(Table3[[#This Row],[512]:[51]],"yes")&gt;0</f>
        <v>0</v>
      </c>
      <c r="AO1549" s="45" t="str">
        <f>IF(Table3[[#This Row],[512]]="yes",Table3[[#This Row],[Column1]],"")</f>
        <v/>
      </c>
      <c r="AP1549" s="45" t="str">
        <f>IF(Table3[[#This Row],[250]]="yes",Table3[[#This Row],[Column1.5]],"")</f>
        <v/>
      </c>
      <c r="AQ1549" s="45" t="str">
        <f>IF(Table3[[#This Row],[288]]="yes",Table3[[#This Row],[Column2]],"")</f>
        <v/>
      </c>
      <c r="AR1549" s="45" t="str">
        <f>IF(Table3[[#This Row],[144]]="yes",Table3[[#This Row],[Column3]],"")</f>
        <v/>
      </c>
      <c r="AS1549" s="45" t="str">
        <f>IF(Table3[[#This Row],[26]]="yes",Table3[[#This Row],[Column4]],"")</f>
        <v/>
      </c>
      <c r="AT1549" s="45" t="str">
        <f>IF(Table3[[#This Row],[51]]="yes",Table3[[#This Row],[Column5]],"")</f>
        <v/>
      </c>
      <c r="AU1549" s="29" t="str">
        <f>IF(COUNTBLANK(Table3[[#This Row],[Date 1]:[Date 8]])=7,IF(Table3[[#This Row],[Column9]]&lt;&gt;"",IF(SUM(L1549:S1549)&lt;&gt;0,Table3[[#This Row],[Column9]],""),""),(SUBSTITUTE(TRIM(SUBSTITUTE(AO1549&amp;","&amp;AP1549&amp;","&amp;AQ1549&amp;","&amp;AR1549&amp;","&amp;AS1549&amp;","&amp;AT1549&amp;",",","," "))," ",", ")))</f>
        <v/>
      </c>
      <c r="AV1549" s="35" t="str">
        <f>IF(COUNTBLANK(L1549:AC1549)&lt;&gt;13,IF(Table3[[#This Row],[Comments]]="Please order in multiples of 20. Minimum order of 100.",IF(COUNTBLANK(Table3[[#This Row],[Date 1]:[Order]])=12,"",1),1),IF(OR(F1549="yes",G1549="yes",H1549="yes",I1549="yes",J1549="yes",K1549="yes"="yes"),1,""))</f>
        <v/>
      </c>
    </row>
    <row r="1550" spans="2:48" ht="36" thickBot="1" x14ac:dyDescent="0.4">
      <c r="B1550" s="164">
        <v>6096</v>
      </c>
      <c r="C1550" s="16" t="s">
        <v>3530</v>
      </c>
      <c r="D1550" s="32" t="s">
        <v>653</v>
      </c>
      <c r="E1550" s="118"/>
      <c r="F1550" s="119" t="s">
        <v>21</v>
      </c>
      <c r="G1550" s="30" t="s">
        <v>21</v>
      </c>
      <c r="H1550" s="30" t="s">
        <v>21</v>
      </c>
      <c r="I1550" s="30" t="s">
        <v>21</v>
      </c>
      <c r="J1550" s="30" t="s">
        <v>128</v>
      </c>
      <c r="K1550" s="30" t="s">
        <v>21</v>
      </c>
      <c r="L1550" s="22"/>
      <c r="M1550" s="20"/>
      <c r="N1550" s="20"/>
      <c r="O1550" s="20"/>
      <c r="P1550" s="20"/>
      <c r="Q1550" s="20"/>
      <c r="R1550" s="20"/>
      <c r="S1550" s="120"/>
      <c r="T1550" s="181" t="str">
        <f>Table3[[#This Row],[Column12]]</f>
        <v>Auto:</v>
      </c>
      <c r="U1550" s="25"/>
      <c r="V1550" s="51" t="str">
        <f>IF(Table3[[#This Row],[TagOrderMethod]]="Ratio:","plants per 1 tag",IF(Table3[[#This Row],[TagOrderMethod]]="tags included","",IF(Table3[[#This Row],[TagOrderMethod]]="Qty:","tags",IF(Table3[[#This Row],[TagOrderMethod]]="Auto:",IF(U1550&lt;&gt;"","tags","")))))</f>
        <v/>
      </c>
      <c r="W1550" s="17">
        <v>50</v>
      </c>
      <c r="X1550" s="17" t="str">
        <f>IF(ISNUMBER(SEARCH("tag",Table3[[#This Row],[Notes]])), "Yes", "No")</f>
        <v>No</v>
      </c>
      <c r="Y1550" s="17" t="str">
        <f>IF(Table3[[#This Row],[Column11]]="yes","tags included","Auto:")</f>
        <v>Auto:</v>
      </c>
      <c r="Z15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Row],[TagOrderMethod]]="Auto:",IF(U1550&gt;0,U1550,IF(COUNTBLANK(L1550:S1550)=8,"",(IF(Table3[[#This Row],[Column11]]&lt;&gt;"no",Table3[[#This Row],[Size]]*(SUM(Table3[[#This Row],[Date 1]:[Date 8]])),"")))),""))),(Table3[[#This Row],[Bundle]])),"")</f>
        <v/>
      </c>
      <c r="AB1550" s="94" t="str">
        <f t="shared" si="25"/>
        <v/>
      </c>
      <c r="AC1550" s="75"/>
      <c r="AD1550" s="42"/>
      <c r="AE1550" s="43"/>
      <c r="AF1550" s="44"/>
      <c r="AG1550" s="134" t="s">
        <v>21</v>
      </c>
      <c r="AH1550" s="134" t="s">
        <v>21</v>
      </c>
      <c r="AI1550" s="134" t="s">
        <v>21</v>
      </c>
      <c r="AJ1550" s="134" t="s">
        <v>21</v>
      </c>
      <c r="AK1550" s="134" t="s">
        <v>5569</v>
      </c>
      <c r="AL1550" s="134" t="s">
        <v>21</v>
      </c>
      <c r="AM1550" s="134" t="b">
        <f>IF(AND(Table3[[#This Row],[Column68]]=TRUE,COUNTBLANK(Table3[[#This Row],[Date 1]:[Date 8]])=8),TRUE,FALSE)</f>
        <v>0</v>
      </c>
      <c r="AN1550" s="134" t="b">
        <f>COUNTIF(Table3[[#This Row],[512]:[51]],"yes")&gt;0</f>
        <v>0</v>
      </c>
      <c r="AO1550" s="45" t="str">
        <f>IF(Table3[[#This Row],[512]]="yes",Table3[[#This Row],[Column1]],"")</f>
        <v/>
      </c>
      <c r="AP1550" s="45" t="str">
        <f>IF(Table3[[#This Row],[250]]="yes",Table3[[#This Row],[Column1.5]],"")</f>
        <v/>
      </c>
      <c r="AQ1550" s="45" t="str">
        <f>IF(Table3[[#This Row],[288]]="yes",Table3[[#This Row],[Column2]],"")</f>
        <v/>
      </c>
      <c r="AR1550" s="45" t="str">
        <f>IF(Table3[[#This Row],[144]]="yes",Table3[[#This Row],[Column3]],"")</f>
        <v/>
      </c>
      <c r="AS1550" s="45" t="str">
        <f>IF(Table3[[#This Row],[26]]="yes",Table3[[#This Row],[Column4]],"")</f>
        <v/>
      </c>
      <c r="AT1550" s="45" t="str">
        <f>IF(Table3[[#This Row],[51]]="yes",Table3[[#This Row],[Column5]],"")</f>
        <v/>
      </c>
      <c r="AU1550" s="29" t="str">
        <f>IF(COUNTBLANK(Table3[[#This Row],[Date 1]:[Date 8]])=7,IF(Table3[[#This Row],[Column9]]&lt;&gt;"",IF(SUM(L1550:S1550)&lt;&gt;0,Table3[[#This Row],[Column9]],""),""),(SUBSTITUTE(TRIM(SUBSTITUTE(AO1550&amp;","&amp;AP1550&amp;","&amp;AQ1550&amp;","&amp;AR1550&amp;","&amp;AS1550&amp;","&amp;AT1550&amp;",",","," "))," ",", ")))</f>
        <v/>
      </c>
      <c r="AV1550" s="35" t="str">
        <f>IF(COUNTBLANK(L1550:AC1550)&lt;&gt;13,IF(Table3[[#This Row],[Comments]]="Please order in multiples of 20. Minimum order of 100.",IF(COUNTBLANK(Table3[[#This Row],[Date 1]:[Order]])=12,"",1),1),IF(OR(F1550="yes",G1550="yes",H1550="yes",I1550="yes",J1550="yes",K1550="yes"="yes"),1,""))</f>
        <v/>
      </c>
    </row>
    <row r="1551" spans="2:48" ht="36" thickBot="1" x14ac:dyDescent="0.4">
      <c r="B1551" s="164">
        <v>6101</v>
      </c>
      <c r="C1551" s="16" t="s">
        <v>3530</v>
      </c>
      <c r="D1551" s="32" t="s">
        <v>654</v>
      </c>
      <c r="E1551" s="118"/>
      <c r="F1551" s="119" t="s">
        <v>21</v>
      </c>
      <c r="G1551" s="30" t="s">
        <v>21</v>
      </c>
      <c r="H1551" s="30" t="s">
        <v>21</v>
      </c>
      <c r="I1551" s="30" t="s">
        <v>21</v>
      </c>
      <c r="J1551" s="30" t="s">
        <v>128</v>
      </c>
      <c r="K1551" s="30" t="s">
        <v>21</v>
      </c>
      <c r="L1551" s="22"/>
      <c r="M1551" s="20"/>
      <c r="N1551" s="20"/>
      <c r="O1551" s="20"/>
      <c r="P1551" s="20"/>
      <c r="Q1551" s="20"/>
      <c r="R1551" s="20"/>
      <c r="S1551" s="120"/>
      <c r="T1551" s="181" t="str">
        <f>Table3[[#This Row],[Column12]]</f>
        <v>Auto:</v>
      </c>
      <c r="U1551" s="25"/>
      <c r="V1551" s="51" t="str">
        <f>IF(Table3[[#This Row],[TagOrderMethod]]="Ratio:","plants per 1 tag",IF(Table3[[#This Row],[TagOrderMethod]]="tags included","",IF(Table3[[#This Row],[TagOrderMethod]]="Qty:","tags",IF(Table3[[#This Row],[TagOrderMethod]]="Auto:",IF(U1551&lt;&gt;"","tags","")))))</f>
        <v/>
      </c>
      <c r="W1551" s="17">
        <v>50</v>
      </c>
      <c r="X1551" s="17" t="str">
        <f>IF(ISNUMBER(SEARCH("tag",Table3[[#This Row],[Notes]])), "Yes", "No")</f>
        <v>No</v>
      </c>
      <c r="Y1551" s="17" t="str">
        <f>IF(Table3[[#This Row],[Column11]]="yes","tags included","Auto:")</f>
        <v>Auto:</v>
      </c>
      <c r="Z15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Row],[TagOrderMethod]]="Auto:",IF(U1551&gt;0,U1551,IF(COUNTBLANK(L1551:S1551)=8,"",(IF(Table3[[#This Row],[Column11]]&lt;&gt;"no",Table3[[#This Row],[Size]]*(SUM(Table3[[#This Row],[Date 1]:[Date 8]])),"")))),""))),(Table3[[#This Row],[Bundle]])),"")</f>
        <v/>
      </c>
      <c r="AB1551" s="94" t="str">
        <f t="shared" si="25"/>
        <v/>
      </c>
      <c r="AC1551" s="75"/>
      <c r="AD1551" s="42"/>
      <c r="AE1551" s="43"/>
      <c r="AF1551" s="44"/>
      <c r="AG1551" s="134" t="s">
        <v>21</v>
      </c>
      <c r="AH1551" s="134" t="s">
        <v>21</v>
      </c>
      <c r="AI1551" s="134" t="s">
        <v>21</v>
      </c>
      <c r="AJ1551" s="134" t="s">
        <v>21</v>
      </c>
      <c r="AK1551" s="134" t="s">
        <v>5570</v>
      </c>
      <c r="AL1551" s="134" t="s">
        <v>21</v>
      </c>
      <c r="AM1551" s="134" t="b">
        <f>IF(AND(Table3[[#This Row],[Column68]]=TRUE,COUNTBLANK(Table3[[#This Row],[Date 1]:[Date 8]])=8),TRUE,FALSE)</f>
        <v>0</v>
      </c>
      <c r="AN1551" s="134" t="b">
        <f>COUNTIF(Table3[[#This Row],[512]:[51]],"yes")&gt;0</f>
        <v>0</v>
      </c>
      <c r="AO1551" s="45" t="str">
        <f>IF(Table3[[#This Row],[512]]="yes",Table3[[#This Row],[Column1]],"")</f>
        <v/>
      </c>
      <c r="AP1551" s="45" t="str">
        <f>IF(Table3[[#This Row],[250]]="yes",Table3[[#This Row],[Column1.5]],"")</f>
        <v/>
      </c>
      <c r="AQ1551" s="45" t="str">
        <f>IF(Table3[[#This Row],[288]]="yes",Table3[[#This Row],[Column2]],"")</f>
        <v/>
      </c>
      <c r="AR1551" s="45" t="str">
        <f>IF(Table3[[#This Row],[144]]="yes",Table3[[#This Row],[Column3]],"")</f>
        <v/>
      </c>
      <c r="AS1551" s="45" t="str">
        <f>IF(Table3[[#This Row],[26]]="yes",Table3[[#This Row],[Column4]],"")</f>
        <v/>
      </c>
      <c r="AT1551" s="45" t="str">
        <f>IF(Table3[[#This Row],[51]]="yes",Table3[[#This Row],[Column5]],"")</f>
        <v/>
      </c>
      <c r="AU1551" s="29" t="str">
        <f>IF(COUNTBLANK(Table3[[#This Row],[Date 1]:[Date 8]])=7,IF(Table3[[#This Row],[Column9]]&lt;&gt;"",IF(SUM(L1551:S1551)&lt;&gt;0,Table3[[#This Row],[Column9]],""),""),(SUBSTITUTE(TRIM(SUBSTITUTE(AO1551&amp;","&amp;AP1551&amp;","&amp;AQ1551&amp;","&amp;AR1551&amp;","&amp;AS1551&amp;","&amp;AT1551&amp;",",","," "))," ",", ")))</f>
        <v/>
      </c>
      <c r="AV1551" s="35" t="str">
        <f>IF(COUNTBLANK(L1551:AC1551)&lt;&gt;13,IF(Table3[[#This Row],[Comments]]="Please order in multiples of 20. Minimum order of 100.",IF(COUNTBLANK(Table3[[#This Row],[Date 1]:[Order]])=12,"",1),1),IF(OR(F1551="yes",G1551="yes",H1551="yes",I1551="yes",J1551="yes",K1551="yes"="yes"),1,""))</f>
        <v/>
      </c>
    </row>
    <row r="1552" spans="2:48" ht="36" thickBot="1" x14ac:dyDescent="0.4">
      <c r="B1552" s="164">
        <v>6106</v>
      </c>
      <c r="C1552" s="16" t="s">
        <v>3530</v>
      </c>
      <c r="D1552" s="32" t="s">
        <v>655</v>
      </c>
      <c r="E1552" s="118"/>
      <c r="F1552" s="119" t="s">
        <v>21</v>
      </c>
      <c r="G1552" s="30" t="s">
        <v>21</v>
      </c>
      <c r="H1552" s="30" t="s">
        <v>21</v>
      </c>
      <c r="I1552" s="30" t="s">
        <v>21</v>
      </c>
      <c r="J1552" s="30" t="s">
        <v>128</v>
      </c>
      <c r="K1552" s="30" t="s">
        <v>21</v>
      </c>
      <c r="L1552" s="22"/>
      <c r="M1552" s="20"/>
      <c r="N1552" s="20"/>
      <c r="O1552" s="20"/>
      <c r="P1552" s="20"/>
      <c r="Q1552" s="20"/>
      <c r="R1552" s="20"/>
      <c r="S1552" s="120"/>
      <c r="T1552" s="181" t="str">
        <f>Table3[[#This Row],[Column12]]</f>
        <v>Auto:</v>
      </c>
      <c r="U1552" s="25"/>
      <c r="V1552" s="51" t="str">
        <f>IF(Table3[[#This Row],[TagOrderMethod]]="Ratio:","plants per 1 tag",IF(Table3[[#This Row],[TagOrderMethod]]="tags included","",IF(Table3[[#This Row],[TagOrderMethod]]="Qty:","tags",IF(Table3[[#This Row],[TagOrderMethod]]="Auto:",IF(U1552&lt;&gt;"","tags","")))))</f>
        <v/>
      </c>
      <c r="W1552" s="17">
        <v>50</v>
      </c>
      <c r="X1552" s="17" t="str">
        <f>IF(ISNUMBER(SEARCH("tag",Table3[[#This Row],[Notes]])), "Yes", "No")</f>
        <v>No</v>
      </c>
      <c r="Y1552" s="17" t="str">
        <f>IF(Table3[[#This Row],[Column11]]="yes","tags included","Auto:")</f>
        <v>Auto:</v>
      </c>
      <c r="Z15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Row],[TagOrderMethod]]="Auto:",IF(U1552&gt;0,U1552,IF(COUNTBLANK(L1552:S1552)=8,"",(IF(Table3[[#This Row],[Column11]]&lt;&gt;"no",Table3[[#This Row],[Size]]*(SUM(Table3[[#This Row],[Date 1]:[Date 8]])),"")))),""))),(Table3[[#This Row],[Bundle]])),"")</f>
        <v/>
      </c>
      <c r="AB1552" s="94" t="str">
        <f t="shared" si="25"/>
        <v/>
      </c>
      <c r="AC1552" s="75"/>
      <c r="AD1552" s="42"/>
      <c r="AE1552" s="43"/>
      <c r="AF1552" s="44"/>
      <c r="AG1552" s="134" t="s">
        <v>21</v>
      </c>
      <c r="AH1552" s="134" t="s">
        <v>21</v>
      </c>
      <c r="AI1552" s="134" t="s">
        <v>21</v>
      </c>
      <c r="AJ1552" s="134" t="s">
        <v>21</v>
      </c>
      <c r="AK1552" s="134" t="s">
        <v>5571</v>
      </c>
      <c r="AL1552" s="134" t="s">
        <v>21</v>
      </c>
      <c r="AM1552" s="134" t="b">
        <f>IF(AND(Table3[[#This Row],[Column68]]=TRUE,COUNTBLANK(Table3[[#This Row],[Date 1]:[Date 8]])=8),TRUE,FALSE)</f>
        <v>0</v>
      </c>
      <c r="AN1552" s="134" t="b">
        <f>COUNTIF(Table3[[#This Row],[512]:[51]],"yes")&gt;0</f>
        <v>0</v>
      </c>
      <c r="AO1552" s="45" t="str">
        <f>IF(Table3[[#This Row],[512]]="yes",Table3[[#This Row],[Column1]],"")</f>
        <v/>
      </c>
      <c r="AP1552" s="45" t="str">
        <f>IF(Table3[[#This Row],[250]]="yes",Table3[[#This Row],[Column1.5]],"")</f>
        <v/>
      </c>
      <c r="AQ1552" s="45" t="str">
        <f>IF(Table3[[#This Row],[288]]="yes",Table3[[#This Row],[Column2]],"")</f>
        <v/>
      </c>
      <c r="AR1552" s="45" t="str">
        <f>IF(Table3[[#This Row],[144]]="yes",Table3[[#This Row],[Column3]],"")</f>
        <v/>
      </c>
      <c r="AS1552" s="45" t="str">
        <f>IF(Table3[[#This Row],[26]]="yes",Table3[[#This Row],[Column4]],"")</f>
        <v/>
      </c>
      <c r="AT1552" s="45" t="str">
        <f>IF(Table3[[#This Row],[51]]="yes",Table3[[#This Row],[Column5]],"")</f>
        <v/>
      </c>
      <c r="AU1552" s="29" t="str">
        <f>IF(COUNTBLANK(Table3[[#This Row],[Date 1]:[Date 8]])=7,IF(Table3[[#This Row],[Column9]]&lt;&gt;"",IF(SUM(L1552:S1552)&lt;&gt;0,Table3[[#This Row],[Column9]],""),""),(SUBSTITUTE(TRIM(SUBSTITUTE(AO1552&amp;","&amp;AP1552&amp;","&amp;AQ1552&amp;","&amp;AR1552&amp;","&amp;AS1552&amp;","&amp;AT1552&amp;",",","," "))," ",", ")))</f>
        <v/>
      </c>
      <c r="AV1552" s="35" t="str">
        <f>IF(COUNTBLANK(L1552:AC1552)&lt;&gt;13,IF(Table3[[#This Row],[Comments]]="Please order in multiples of 20. Minimum order of 100.",IF(COUNTBLANK(Table3[[#This Row],[Date 1]:[Order]])=12,"",1),1),IF(OR(F1552="yes",G1552="yes",H1552="yes",I1552="yes",J1552="yes",K1552="yes"="yes"),1,""))</f>
        <v/>
      </c>
    </row>
    <row r="1553" spans="2:48" ht="36" thickBot="1" x14ac:dyDescent="0.4">
      <c r="B1553" s="164">
        <v>6111</v>
      </c>
      <c r="C1553" s="16" t="s">
        <v>3530</v>
      </c>
      <c r="D1553" s="32" t="s">
        <v>1126</v>
      </c>
      <c r="E1553" s="118"/>
      <c r="F1553" s="119" t="s">
        <v>21</v>
      </c>
      <c r="G1553" s="30" t="s">
        <v>21</v>
      </c>
      <c r="H1553" s="30" t="s">
        <v>21</v>
      </c>
      <c r="I1553" s="30" t="s">
        <v>21</v>
      </c>
      <c r="J1553" s="30" t="s">
        <v>128</v>
      </c>
      <c r="K1553" s="30" t="s">
        <v>21</v>
      </c>
      <c r="L1553" s="22"/>
      <c r="M1553" s="20"/>
      <c r="N1553" s="20"/>
      <c r="O1553" s="20"/>
      <c r="P1553" s="20"/>
      <c r="Q1553" s="20"/>
      <c r="R1553" s="20"/>
      <c r="S1553" s="120"/>
      <c r="T1553" s="181" t="str">
        <f>Table3[[#This Row],[Column12]]</f>
        <v>Auto:</v>
      </c>
      <c r="U1553" s="25"/>
      <c r="V1553" s="51" t="str">
        <f>IF(Table3[[#This Row],[TagOrderMethod]]="Ratio:","plants per 1 tag",IF(Table3[[#This Row],[TagOrderMethod]]="tags included","",IF(Table3[[#This Row],[TagOrderMethod]]="Qty:","tags",IF(Table3[[#This Row],[TagOrderMethod]]="Auto:",IF(U1553&lt;&gt;"","tags","")))))</f>
        <v/>
      </c>
      <c r="W1553" s="17">
        <v>50</v>
      </c>
      <c r="X1553" s="17" t="str">
        <f>IF(ISNUMBER(SEARCH("tag",Table3[[#This Row],[Notes]])), "Yes", "No")</f>
        <v>No</v>
      </c>
      <c r="Y1553" s="17" t="str">
        <f>IF(Table3[[#This Row],[Column11]]="yes","tags included","Auto:")</f>
        <v>Auto:</v>
      </c>
      <c r="Z15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Row],[TagOrderMethod]]="Auto:",IF(U1553&gt;0,U1553,IF(COUNTBLANK(L1553:S1553)=8,"",(IF(Table3[[#This Row],[Column11]]&lt;&gt;"no",Table3[[#This Row],[Size]]*(SUM(Table3[[#This Row],[Date 1]:[Date 8]])),"")))),""))),(Table3[[#This Row],[Bundle]])),"")</f>
        <v/>
      </c>
      <c r="AB1553" s="94" t="str">
        <f t="shared" si="25"/>
        <v/>
      </c>
      <c r="AC1553" s="75"/>
      <c r="AD1553" s="42"/>
      <c r="AE1553" s="43"/>
      <c r="AF1553" s="44"/>
      <c r="AG1553" s="134" t="s">
        <v>21</v>
      </c>
      <c r="AH1553" s="134" t="s">
        <v>21</v>
      </c>
      <c r="AI1553" s="134" t="s">
        <v>21</v>
      </c>
      <c r="AJ1553" s="134" t="s">
        <v>21</v>
      </c>
      <c r="AK1553" s="134" t="s">
        <v>5572</v>
      </c>
      <c r="AL1553" s="134" t="s">
        <v>21</v>
      </c>
      <c r="AM1553" s="134" t="b">
        <f>IF(AND(Table3[[#This Row],[Column68]]=TRUE,COUNTBLANK(Table3[[#This Row],[Date 1]:[Date 8]])=8),TRUE,FALSE)</f>
        <v>0</v>
      </c>
      <c r="AN1553" s="134" t="b">
        <f>COUNTIF(Table3[[#This Row],[512]:[51]],"yes")&gt;0</f>
        <v>0</v>
      </c>
      <c r="AO1553" s="45" t="str">
        <f>IF(Table3[[#This Row],[512]]="yes",Table3[[#This Row],[Column1]],"")</f>
        <v/>
      </c>
      <c r="AP1553" s="45" t="str">
        <f>IF(Table3[[#This Row],[250]]="yes",Table3[[#This Row],[Column1.5]],"")</f>
        <v/>
      </c>
      <c r="AQ1553" s="45" t="str">
        <f>IF(Table3[[#This Row],[288]]="yes",Table3[[#This Row],[Column2]],"")</f>
        <v/>
      </c>
      <c r="AR1553" s="45" t="str">
        <f>IF(Table3[[#This Row],[144]]="yes",Table3[[#This Row],[Column3]],"")</f>
        <v/>
      </c>
      <c r="AS1553" s="45" t="str">
        <f>IF(Table3[[#This Row],[26]]="yes",Table3[[#This Row],[Column4]],"")</f>
        <v/>
      </c>
      <c r="AT1553" s="45" t="str">
        <f>IF(Table3[[#This Row],[51]]="yes",Table3[[#This Row],[Column5]],"")</f>
        <v/>
      </c>
      <c r="AU1553" s="29" t="str">
        <f>IF(COUNTBLANK(Table3[[#This Row],[Date 1]:[Date 8]])=7,IF(Table3[[#This Row],[Column9]]&lt;&gt;"",IF(SUM(L1553:S1553)&lt;&gt;0,Table3[[#This Row],[Column9]],""),""),(SUBSTITUTE(TRIM(SUBSTITUTE(AO1553&amp;","&amp;AP1553&amp;","&amp;AQ1553&amp;","&amp;AR1553&amp;","&amp;AS1553&amp;","&amp;AT1553&amp;",",","," "))," ",", ")))</f>
        <v/>
      </c>
      <c r="AV1553" s="35" t="str">
        <f>IF(COUNTBLANK(L1553:AC1553)&lt;&gt;13,IF(Table3[[#This Row],[Comments]]="Please order in multiples of 20. Minimum order of 100.",IF(COUNTBLANK(Table3[[#This Row],[Date 1]:[Order]])=12,"",1),1),IF(OR(F1553="yes",G1553="yes",H1553="yes",I1553="yes",J1553="yes",K1553="yes"="yes"),1,""))</f>
        <v/>
      </c>
    </row>
    <row r="1554" spans="2:48" ht="36" thickBot="1" x14ac:dyDescent="0.4">
      <c r="B1554" s="164">
        <v>6116</v>
      </c>
      <c r="C1554" s="16" t="s">
        <v>3530</v>
      </c>
      <c r="D1554" s="32" t="s">
        <v>1838</v>
      </c>
      <c r="E1554" s="118"/>
      <c r="F1554" s="119" t="s">
        <v>21</v>
      </c>
      <c r="G1554" s="30" t="s">
        <v>21</v>
      </c>
      <c r="H1554" s="30" t="s">
        <v>21</v>
      </c>
      <c r="I1554" s="30" t="s">
        <v>21</v>
      </c>
      <c r="J1554" s="30" t="s">
        <v>128</v>
      </c>
      <c r="K1554" s="30" t="s">
        <v>21</v>
      </c>
      <c r="L1554" s="22"/>
      <c r="M1554" s="20"/>
      <c r="N1554" s="20"/>
      <c r="O1554" s="20"/>
      <c r="P1554" s="20"/>
      <c r="Q1554" s="20"/>
      <c r="R1554" s="20"/>
      <c r="S1554" s="120"/>
      <c r="T1554" s="181" t="str">
        <f>Table3[[#This Row],[Column12]]</f>
        <v>Auto:</v>
      </c>
      <c r="U1554" s="25"/>
      <c r="V1554" s="51" t="str">
        <f>IF(Table3[[#This Row],[TagOrderMethod]]="Ratio:","plants per 1 tag",IF(Table3[[#This Row],[TagOrderMethod]]="tags included","",IF(Table3[[#This Row],[TagOrderMethod]]="Qty:","tags",IF(Table3[[#This Row],[TagOrderMethod]]="Auto:",IF(U1554&lt;&gt;"","tags","")))))</f>
        <v/>
      </c>
      <c r="W1554" s="17">
        <v>50</v>
      </c>
      <c r="X1554" s="17" t="str">
        <f>IF(ISNUMBER(SEARCH("tag",Table3[[#This Row],[Notes]])), "Yes", "No")</f>
        <v>No</v>
      </c>
      <c r="Y1554" s="17" t="str">
        <f>IF(Table3[[#This Row],[Column11]]="yes","tags included","Auto:")</f>
        <v>Auto:</v>
      </c>
      <c r="Z15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Row],[TagOrderMethod]]="Auto:",IF(U1554&gt;0,U1554,IF(COUNTBLANK(L1554:S1554)=8,"",(IF(Table3[[#This Row],[Column11]]&lt;&gt;"no",Table3[[#This Row],[Size]]*(SUM(Table3[[#This Row],[Date 1]:[Date 8]])),"")))),""))),(Table3[[#This Row],[Bundle]])),"")</f>
        <v/>
      </c>
      <c r="AB1554" s="94" t="str">
        <f t="shared" si="25"/>
        <v/>
      </c>
      <c r="AC1554" s="75"/>
      <c r="AD1554" s="42"/>
      <c r="AE1554" s="43"/>
      <c r="AF1554" s="44"/>
      <c r="AG1554" s="134" t="s">
        <v>21</v>
      </c>
      <c r="AH1554" s="134" t="s">
        <v>21</v>
      </c>
      <c r="AI1554" s="134" t="s">
        <v>21</v>
      </c>
      <c r="AJ1554" s="134" t="s">
        <v>21</v>
      </c>
      <c r="AK1554" s="134" t="s">
        <v>5573</v>
      </c>
      <c r="AL1554" s="134" t="s">
        <v>21</v>
      </c>
      <c r="AM1554" s="134" t="b">
        <f>IF(AND(Table3[[#This Row],[Column68]]=TRUE,COUNTBLANK(Table3[[#This Row],[Date 1]:[Date 8]])=8),TRUE,FALSE)</f>
        <v>0</v>
      </c>
      <c r="AN1554" s="134" t="b">
        <f>COUNTIF(Table3[[#This Row],[512]:[51]],"yes")&gt;0</f>
        <v>0</v>
      </c>
      <c r="AO1554" s="45" t="str">
        <f>IF(Table3[[#This Row],[512]]="yes",Table3[[#This Row],[Column1]],"")</f>
        <v/>
      </c>
      <c r="AP1554" s="45" t="str">
        <f>IF(Table3[[#This Row],[250]]="yes",Table3[[#This Row],[Column1.5]],"")</f>
        <v/>
      </c>
      <c r="AQ1554" s="45" t="str">
        <f>IF(Table3[[#This Row],[288]]="yes",Table3[[#This Row],[Column2]],"")</f>
        <v/>
      </c>
      <c r="AR1554" s="45" t="str">
        <f>IF(Table3[[#This Row],[144]]="yes",Table3[[#This Row],[Column3]],"")</f>
        <v/>
      </c>
      <c r="AS1554" s="45" t="str">
        <f>IF(Table3[[#This Row],[26]]="yes",Table3[[#This Row],[Column4]],"")</f>
        <v/>
      </c>
      <c r="AT1554" s="45" t="str">
        <f>IF(Table3[[#This Row],[51]]="yes",Table3[[#This Row],[Column5]],"")</f>
        <v/>
      </c>
      <c r="AU1554" s="29" t="str">
        <f>IF(COUNTBLANK(Table3[[#This Row],[Date 1]:[Date 8]])=7,IF(Table3[[#This Row],[Column9]]&lt;&gt;"",IF(SUM(L1554:S1554)&lt;&gt;0,Table3[[#This Row],[Column9]],""),""),(SUBSTITUTE(TRIM(SUBSTITUTE(AO1554&amp;","&amp;AP1554&amp;","&amp;AQ1554&amp;","&amp;AR1554&amp;","&amp;AS1554&amp;","&amp;AT1554&amp;",",","," "))," ",", ")))</f>
        <v/>
      </c>
      <c r="AV1554" s="35" t="str">
        <f>IF(COUNTBLANK(L1554:AC1554)&lt;&gt;13,IF(Table3[[#This Row],[Comments]]="Please order in multiples of 20. Minimum order of 100.",IF(COUNTBLANK(Table3[[#This Row],[Date 1]:[Order]])=12,"",1),1),IF(OR(F1554="yes",G1554="yes",H1554="yes",I1554="yes",J1554="yes",K1554="yes"="yes"),1,""))</f>
        <v/>
      </c>
    </row>
    <row r="1555" spans="2:48" ht="36" thickBot="1" x14ac:dyDescent="0.4">
      <c r="B1555" s="164">
        <v>6121</v>
      </c>
      <c r="C1555" s="16" t="s">
        <v>3530</v>
      </c>
      <c r="D1555" s="32" t="s">
        <v>656</v>
      </c>
      <c r="E1555" s="118"/>
      <c r="F1555" s="119" t="s">
        <v>21</v>
      </c>
      <c r="G1555" s="30" t="s">
        <v>21</v>
      </c>
      <c r="H1555" s="30" t="s">
        <v>21</v>
      </c>
      <c r="I1555" s="30" t="s">
        <v>21</v>
      </c>
      <c r="J1555" s="30" t="s">
        <v>128</v>
      </c>
      <c r="K1555" s="30" t="s">
        <v>21</v>
      </c>
      <c r="L1555" s="22"/>
      <c r="M1555" s="20"/>
      <c r="N1555" s="20"/>
      <c r="O1555" s="20"/>
      <c r="P1555" s="20"/>
      <c r="Q1555" s="20"/>
      <c r="R1555" s="20"/>
      <c r="S1555" s="120"/>
      <c r="T1555" s="181" t="str">
        <f>Table3[[#This Row],[Column12]]</f>
        <v>Auto:</v>
      </c>
      <c r="U1555" s="25"/>
      <c r="V1555" s="51" t="str">
        <f>IF(Table3[[#This Row],[TagOrderMethod]]="Ratio:","plants per 1 tag",IF(Table3[[#This Row],[TagOrderMethod]]="tags included","",IF(Table3[[#This Row],[TagOrderMethod]]="Qty:","tags",IF(Table3[[#This Row],[TagOrderMethod]]="Auto:",IF(U1555&lt;&gt;"","tags","")))))</f>
        <v/>
      </c>
      <c r="W1555" s="17">
        <v>50</v>
      </c>
      <c r="X1555" s="17" t="str">
        <f>IF(ISNUMBER(SEARCH("tag",Table3[[#This Row],[Notes]])), "Yes", "No")</f>
        <v>No</v>
      </c>
      <c r="Y1555" s="17" t="str">
        <f>IF(Table3[[#This Row],[Column11]]="yes","tags included","Auto:")</f>
        <v>Auto:</v>
      </c>
      <c r="Z15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Row],[TagOrderMethod]]="Auto:",IF(U1555&gt;0,U1555,IF(COUNTBLANK(L1555:S1555)=8,"",(IF(Table3[[#This Row],[Column11]]&lt;&gt;"no",Table3[[#This Row],[Size]]*(SUM(Table3[[#This Row],[Date 1]:[Date 8]])),"")))),""))),(Table3[[#This Row],[Bundle]])),"")</f>
        <v/>
      </c>
      <c r="AB1555" s="94" t="str">
        <f t="shared" si="25"/>
        <v/>
      </c>
      <c r="AC1555" s="75"/>
      <c r="AD1555" s="42"/>
      <c r="AE1555" s="43"/>
      <c r="AF1555" s="44"/>
      <c r="AG1555" s="134" t="s">
        <v>21</v>
      </c>
      <c r="AH1555" s="134" t="s">
        <v>21</v>
      </c>
      <c r="AI1555" s="134" t="s">
        <v>21</v>
      </c>
      <c r="AJ1555" s="134" t="s">
        <v>21</v>
      </c>
      <c r="AK1555" s="134" t="s">
        <v>5574</v>
      </c>
      <c r="AL1555" s="134" t="s">
        <v>21</v>
      </c>
      <c r="AM1555" s="134" t="b">
        <f>IF(AND(Table3[[#This Row],[Column68]]=TRUE,COUNTBLANK(Table3[[#This Row],[Date 1]:[Date 8]])=8),TRUE,FALSE)</f>
        <v>0</v>
      </c>
      <c r="AN1555" s="134" t="b">
        <f>COUNTIF(Table3[[#This Row],[512]:[51]],"yes")&gt;0</f>
        <v>0</v>
      </c>
      <c r="AO1555" s="45" t="str">
        <f>IF(Table3[[#This Row],[512]]="yes",Table3[[#This Row],[Column1]],"")</f>
        <v/>
      </c>
      <c r="AP1555" s="45" t="str">
        <f>IF(Table3[[#This Row],[250]]="yes",Table3[[#This Row],[Column1.5]],"")</f>
        <v/>
      </c>
      <c r="AQ1555" s="45" t="str">
        <f>IF(Table3[[#This Row],[288]]="yes",Table3[[#This Row],[Column2]],"")</f>
        <v/>
      </c>
      <c r="AR1555" s="45" t="str">
        <f>IF(Table3[[#This Row],[144]]="yes",Table3[[#This Row],[Column3]],"")</f>
        <v/>
      </c>
      <c r="AS1555" s="45" t="str">
        <f>IF(Table3[[#This Row],[26]]="yes",Table3[[#This Row],[Column4]],"")</f>
        <v/>
      </c>
      <c r="AT1555" s="45" t="str">
        <f>IF(Table3[[#This Row],[51]]="yes",Table3[[#This Row],[Column5]],"")</f>
        <v/>
      </c>
      <c r="AU1555" s="29" t="str">
        <f>IF(COUNTBLANK(Table3[[#This Row],[Date 1]:[Date 8]])=7,IF(Table3[[#This Row],[Column9]]&lt;&gt;"",IF(SUM(L1555:S1555)&lt;&gt;0,Table3[[#This Row],[Column9]],""),""),(SUBSTITUTE(TRIM(SUBSTITUTE(AO1555&amp;","&amp;AP1555&amp;","&amp;AQ1555&amp;","&amp;AR1555&amp;","&amp;AS1555&amp;","&amp;AT1555&amp;",",","," "))," ",", ")))</f>
        <v/>
      </c>
      <c r="AV1555" s="35" t="str">
        <f>IF(COUNTBLANK(L1555:AC1555)&lt;&gt;13,IF(Table3[[#This Row],[Comments]]="Please order in multiples of 20. Minimum order of 100.",IF(COUNTBLANK(Table3[[#This Row],[Date 1]:[Order]])=12,"",1),1),IF(OR(F1555="yes",G1555="yes",H1555="yes",I1555="yes",J1555="yes",K1555="yes"="yes"),1,""))</f>
        <v/>
      </c>
    </row>
    <row r="1556" spans="2:48" ht="36" thickBot="1" x14ac:dyDescent="0.4">
      <c r="B1556" s="164">
        <v>6126</v>
      </c>
      <c r="C1556" s="16" t="s">
        <v>3530</v>
      </c>
      <c r="D1556" s="32" t="s">
        <v>1839</v>
      </c>
      <c r="E1556" s="118"/>
      <c r="F1556" s="119" t="s">
        <v>21</v>
      </c>
      <c r="G1556" s="30" t="s">
        <v>21</v>
      </c>
      <c r="H1556" s="30" t="s">
        <v>21</v>
      </c>
      <c r="I1556" s="30" t="s">
        <v>21</v>
      </c>
      <c r="J1556" s="30" t="s">
        <v>128</v>
      </c>
      <c r="K1556" s="30" t="s">
        <v>21</v>
      </c>
      <c r="L1556" s="22"/>
      <c r="M1556" s="20"/>
      <c r="N1556" s="20"/>
      <c r="O1556" s="20"/>
      <c r="P1556" s="20"/>
      <c r="Q1556" s="20"/>
      <c r="R1556" s="20"/>
      <c r="S1556" s="120"/>
      <c r="T1556" s="181" t="str">
        <f>Table3[[#This Row],[Column12]]</f>
        <v>Auto:</v>
      </c>
      <c r="U1556" s="25"/>
      <c r="V1556" s="51" t="str">
        <f>IF(Table3[[#This Row],[TagOrderMethod]]="Ratio:","plants per 1 tag",IF(Table3[[#This Row],[TagOrderMethod]]="tags included","",IF(Table3[[#This Row],[TagOrderMethod]]="Qty:","tags",IF(Table3[[#This Row],[TagOrderMethod]]="Auto:",IF(U1556&lt;&gt;"","tags","")))))</f>
        <v/>
      </c>
      <c r="W1556" s="17">
        <v>50</v>
      </c>
      <c r="X1556" s="17" t="str">
        <f>IF(ISNUMBER(SEARCH("tag",Table3[[#This Row],[Notes]])), "Yes", "No")</f>
        <v>No</v>
      </c>
      <c r="Y1556" s="17" t="str">
        <f>IF(Table3[[#This Row],[Column11]]="yes","tags included","Auto:")</f>
        <v>Auto:</v>
      </c>
      <c r="Z15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Row],[TagOrderMethod]]="Auto:",IF(U1556&gt;0,U1556,IF(COUNTBLANK(L1556:S1556)=8,"",(IF(Table3[[#This Row],[Column11]]&lt;&gt;"no",Table3[[#This Row],[Size]]*(SUM(Table3[[#This Row],[Date 1]:[Date 8]])),"")))),""))),(Table3[[#This Row],[Bundle]])),"")</f>
        <v/>
      </c>
      <c r="AB1556" s="94" t="str">
        <f t="shared" si="25"/>
        <v/>
      </c>
      <c r="AC1556" s="75"/>
      <c r="AD1556" s="42"/>
      <c r="AE1556" s="43"/>
      <c r="AF1556" s="44"/>
      <c r="AG1556" s="134" t="s">
        <v>21</v>
      </c>
      <c r="AH1556" s="134" t="s">
        <v>21</v>
      </c>
      <c r="AI1556" s="134" t="s">
        <v>21</v>
      </c>
      <c r="AJ1556" s="134" t="s">
        <v>21</v>
      </c>
      <c r="AK1556" s="134" t="s">
        <v>5575</v>
      </c>
      <c r="AL1556" s="134" t="s">
        <v>21</v>
      </c>
      <c r="AM1556" s="134" t="b">
        <f>IF(AND(Table3[[#This Row],[Column68]]=TRUE,COUNTBLANK(Table3[[#This Row],[Date 1]:[Date 8]])=8),TRUE,FALSE)</f>
        <v>0</v>
      </c>
      <c r="AN1556" s="134" t="b">
        <f>COUNTIF(Table3[[#This Row],[512]:[51]],"yes")&gt;0</f>
        <v>0</v>
      </c>
      <c r="AO1556" s="45" t="str">
        <f>IF(Table3[[#This Row],[512]]="yes",Table3[[#This Row],[Column1]],"")</f>
        <v/>
      </c>
      <c r="AP1556" s="45" t="str">
        <f>IF(Table3[[#This Row],[250]]="yes",Table3[[#This Row],[Column1.5]],"")</f>
        <v/>
      </c>
      <c r="AQ1556" s="45" t="str">
        <f>IF(Table3[[#This Row],[288]]="yes",Table3[[#This Row],[Column2]],"")</f>
        <v/>
      </c>
      <c r="AR1556" s="45" t="str">
        <f>IF(Table3[[#This Row],[144]]="yes",Table3[[#This Row],[Column3]],"")</f>
        <v/>
      </c>
      <c r="AS1556" s="45" t="str">
        <f>IF(Table3[[#This Row],[26]]="yes",Table3[[#This Row],[Column4]],"")</f>
        <v/>
      </c>
      <c r="AT1556" s="45" t="str">
        <f>IF(Table3[[#This Row],[51]]="yes",Table3[[#This Row],[Column5]],"")</f>
        <v/>
      </c>
      <c r="AU1556" s="29" t="str">
        <f>IF(COUNTBLANK(Table3[[#This Row],[Date 1]:[Date 8]])=7,IF(Table3[[#This Row],[Column9]]&lt;&gt;"",IF(SUM(L1556:S1556)&lt;&gt;0,Table3[[#This Row],[Column9]],""),""),(SUBSTITUTE(TRIM(SUBSTITUTE(AO1556&amp;","&amp;AP1556&amp;","&amp;AQ1556&amp;","&amp;AR1556&amp;","&amp;AS1556&amp;","&amp;AT1556&amp;",",","," "))," ",", ")))</f>
        <v/>
      </c>
      <c r="AV1556" s="35" t="str">
        <f>IF(COUNTBLANK(L1556:AC1556)&lt;&gt;13,IF(Table3[[#This Row],[Comments]]="Please order in multiples of 20. Minimum order of 100.",IF(COUNTBLANK(Table3[[#This Row],[Date 1]:[Order]])=12,"",1),1),IF(OR(F1556="yes",G1556="yes",H1556="yes",I1556="yes",J1556="yes",K1556="yes"="yes"),1,""))</f>
        <v/>
      </c>
    </row>
    <row r="1557" spans="2:48" ht="36" thickBot="1" x14ac:dyDescent="0.4">
      <c r="B1557" s="164">
        <v>6131</v>
      </c>
      <c r="C1557" s="16" t="s">
        <v>3530</v>
      </c>
      <c r="D1557" s="32" t="s">
        <v>3534</v>
      </c>
      <c r="E1557" s="118"/>
      <c r="F1557" s="119" t="s">
        <v>21</v>
      </c>
      <c r="G1557" s="30" t="s">
        <v>21</v>
      </c>
      <c r="H1557" s="30" t="s">
        <v>21</v>
      </c>
      <c r="I1557" s="30" t="s">
        <v>21</v>
      </c>
      <c r="J1557" s="30" t="s">
        <v>128</v>
      </c>
      <c r="K1557" s="30" t="s">
        <v>21</v>
      </c>
      <c r="L1557" s="22"/>
      <c r="M1557" s="20"/>
      <c r="N1557" s="20"/>
      <c r="O1557" s="20"/>
      <c r="P1557" s="20"/>
      <c r="Q1557" s="20"/>
      <c r="R1557" s="20"/>
      <c r="S1557" s="120"/>
      <c r="T1557" s="181" t="str">
        <f>Table3[[#This Row],[Column12]]</f>
        <v>Auto:</v>
      </c>
      <c r="U1557" s="25"/>
      <c r="V1557" s="51" t="str">
        <f>IF(Table3[[#This Row],[TagOrderMethod]]="Ratio:","plants per 1 tag",IF(Table3[[#This Row],[TagOrderMethod]]="tags included","",IF(Table3[[#This Row],[TagOrderMethod]]="Qty:","tags",IF(Table3[[#This Row],[TagOrderMethod]]="Auto:",IF(U1557&lt;&gt;"","tags","")))))</f>
        <v/>
      </c>
      <c r="W1557" s="17">
        <v>50</v>
      </c>
      <c r="X1557" s="17" t="str">
        <f>IF(ISNUMBER(SEARCH("tag",Table3[[#This Row],[Notes]])), "Yes", "No")</f>
        <v>No</v>
      </c>
      <c r="Y1557" s="17" t="str">
        <f>IF(Table3[[#This Row],[Column11]]="yes","tags included","Auto:")</f>
        <v>Auto:</v>
      </c>
      <c r="Z15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Row],[TagOrderMethod]]="Auto:",IF(U1557&gt;0,U1557,IF(COUNTBLANK(L1557:S1557)=8,"",(IF(Table3[[#This Row],[Column11]]&lt;&gt;"no",Table3[[#This Row],[Size]]*(SUM(Table3[[#This Row],[Date 1]:[Date 8]])),"")))),""))),(Table3[[#This Row],[Bundle]])),"")</f>
        <v/>
      </c>
      <c r="AB1557" s="94" t="str">
        <f t="shared" si="25"/>
        <v/>
      </c>
      <c r="AC1557" s="75"/>
      <c r="AD1557" s="42"/>
      <c r="AE1557" s="43"/>
      <c r="AF1557" s="44"/>
      <c r="AG1557" s="134" t="s">
        <v>21</v>
      </c>
      <c r="AH1557" s="134" t="s">
        <v>21</v>
      </c>
      <c r="AI1557" s="134" t="s">
        <v>21</v>
      </c>
      <c r="AJ1557" s="134" t="s">
        <v>21</v>
      </c>
      <c r="AK1557" s="134" t="s">
        <v>5576</v>
      </c>
      <c r="AL1557" s="134" t="s">
        <v>21</v>
      </c>
      <c r="AM1557" s="134" t="b">
        <f>IF(AND(Table3[[#This Row],[Column68]]=TRUE,COUNTBLANK(Table3[[#This Row],[Date 1]:[Date 8]])=8),TRUE,FALSE)</f>
        <v>0</v>
      </c>
      <c r="AN1557" s="134" t="b">
        <f>COUNTIF(Table3[[#This Row],[512]:[51]],"yes")&gt;0</f>
        <v>0</v>
      </c>
      <c r="AO1557" s="45" t="str">
        <f>IF(Table3[[#This Row],[512]]="yes",Table3[[#This Row],[Column1]],"")</f>
        <v/>
      </c>
      <c r="AP1557" s="45" t="str">
        <f>IF(Table3[[#This Row],[250]]="yes",Table3[[#This Row],[Column1.5]],"")</f>
        <v/>
      </c>
      <c r="AQ1557" s="45" t="str">
        <f>IF(Table3[[#This Row],[288]]="yes",Table3[[#This Row],[Column2]],"")</f>
        <v/>
      </c>
      <c r="AR1557" s="45" t="str">
        <f>IF(Table3[[#This Row],[144]]="yes",Table3[[#This Row],[Column3]],"")</f>
        <v/>
      </c>
      <c r="AS1557" s="45" t="str">
        <f>IF(Table3[[#This Row],[26]]="yes",Table3[[#This Row],[Column4]],"")</f>
        <v/>
      </c>
      <c r="AT1557" s="45" t="str">
        <f>IF(Table3[[#This Row],[51]]="yes",Table3[[#This Row],[Column5]],"")</f>
        <v/>
      </c>
      <c r="AU1557" s="29" t="str">
        <f>IF(COUNTBLANK(Table3[[#This Row],[Date 1]:[Date 8]])=7,IF(Table3[[#This Row],[Column9]]&lt;&gt;"",IF(SUM(L1557:S1557)&lt;&gt;0,Table3[[#This Row],[Column9]],""),""),(SUBSTITUTE(TRIM(SUBSTITUTE(AO1557&amp;","&amp;AP1557&amp;","&amp;AQ1557&amp;","&amp;AR1557&amp;","&amp;AS1557&amp;","&amp;AT1557&amp;",",","," "))," ",", ")))</f>
        <v/>
      </c>
      <c r="AV1557" s="35" t="str">
        <f>IF(COUNTBLANK(L1557:AC1557)&lt;&gt;13,IF(Table3[[#This Row],[Comments]]="Please order in multiples of 20. Minimum order of 100.",IF(COUNTBLANK(Table3[[#This Row],[Date 1]:[Order]])=12,"",1),1),IF(OR(F1557="yes",G1557="yes",H1557="yes",I1557="yes",J1557="yes",K1557="yes"="yes"),1,""))</f>
        <v/>
      </c>
    </row>
    <row r="1558" spans="2:48" ht="36" thickBot="1" x14ac:dyDescent="0.4">
      <c r="B1558" s="164">
        <v>6137</v>
      </c>
      <c r="C1558" s="16" t="s">
        <v>3530</v>
      </c>
      <c r="D1558" s="32" t="s">
        <v>3535</v>
      </c>
      <c r="E1558" s="118"/>
      <c r="F1558" s="119" t="s">
        <v>21</v>
      </c>
      <c r="G1558" s="30" t="s">
        <v>21</v>
      </c>
      <c r="H1558" s="30" t="s">
        <v>21</v>
      </c>
      <c r="I1558" s="30" t="s">
        <v>21</v>
      </c>
      <c r="J1558" s="30" t="s">
        <v>128</v>
      </c>
      <c r="K1558" s="30" t="s">
        <v>21</v>
      </c>
      <c r="L1558" s="22"/>
      <c r="M1558" s="20"/>
      <c r="N1558" s="20"/>
      <c r="O1558" s="20"/>
      <c r="P1558" s="20"/>
      <c r="Q1558" s="20"/>
      <c r="R1558" s="20"/>
      <c r="S1558" s="120"/>
      <c r="T1558" s="181" t="str">
        <f>Table3[[#This Row],[Column12]]</f>
        <v>Auto:</v>
      </c>
      <c r="U1558" s="25"/>
      <c r="V1558" s="51" t="str">
        <f>IF(Table3[[#This Row],[TagOrderMethod]]="Ratio:","plants per 1 tag",IF(Table3[[#This Row],[TagOrderMethod]]="tags included","",IF(Table3[[#This Row],[TagOrderMethod]]="Qty:","tags",IF(Table3[[#This Row],[TagOrderMethod]]="Auto:",IF(U1558&lt;&gt;"","tags","")))))</f>
        <v/>
      </c>
      <c r="W1558" s="17">
        <v>50</v>
      </c>
      <c r="X1558" s="17" t="str">
        <f>IF(ISNUMBER(SEARCH("tag",Table3[[#This Row],[Notes]])), "Yes", "No")</f>
        <v>No</v>
      </c>
      <c r="Y1558" s="17" t="str">
        <f>IF(Table3[[#This Row],[Column11]]="yes","tags included","Auto:")</f>
        <v>Auto:</v>
      </c>
      <c r="Z15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Row],[TagOrderMethod]]="Auto:",IF(U1558&gt;0,U1558,IF(COUNTBLANK(L1558:S1558)=8,"",(IF(Table3[[#This Row],[Column11]]&lt;&gt;"no",Table3[[#This Row],[Size]]*(SUM(Table3[[#This Row],[Date 1]:[Date 8]])),"")))),""))),(Table3[[#This Row],[Bundle]])),"")</f>
        <v/>
      </c>
      <c r="AB1558" s="94" t="str">
        <f t="shared" si="25"/>
        <v/>
      </c>
      <c r="AC1558" s="75"/>
      <c r="AD1558" s="42"/>
      <c r="AE1558" s="43"/>
      <c r="AF1558" s="44"/>
      <c r="AG1558" s="134" t="s">
        <v>21</v>
      </c>
      <c r="AH1558" s="134" t="s">
        <v>21</v>
      </c>
      <c r="AI1558" s="134" t="s">
        <v>21</v>
      </c>
      <c r="AJ1558" s="134" t="s">
        <v>21</v>
      </c>
      <c r="AK1558" s="134" t="s">
        <v>5577</v>
      </c>
      <c r="AL1558" s="134" t="s">
        <v>21</v>
      </c>
      <c r="AM1558" s="134" t="b">
        <f>IF(AND(Table3[[#This Row],[Column68]]=TRUE,COUNTBLANK(Table3[[#This Row],[Date 1]:[Date 8]])=8),TRUE,FALSE)</f>
        <v>0</v>
      </c>
      <c r="AN1558" s="134" t="b">
        <f>COUNTIF(Table3[[#This Row],[512]:[51]],"yes")&gt;0</f>
        <v>0</v>
      </c>
      <c r="AO1558" s="45" t="str">
        <f>IF(Table3[[#This Row],[512]]="yes",Table3[[#This Row],[Column1]],"")</f>
        <v/>
      </c>
      <c r="AP1558" s="45" t="str">
        <f>IF(Table3[[#This Row],[250]]="yes",Table3[[#This Row],[Column1.5]],"")</f>
        <v/>
      </c>
      <c r="AQ1558" s="45" t="str">
        <f>IF(Table3[[#This Row],[288]]="yes",Table3[[#This Row],[Column2]],"")</f>
        <v/>
      </c>
      <c r="AR1558" s="45" t="str">
        <f>IF(Table3[[#This Row],[144]]="yes",Table3[[#This Row],[Column3]],"")</f>
        <v/>
      </c>
      <c r="AS1558" s="45" t="str">
        <f>IF(Table3[[#This Row],[26]]="yes",Table3[[#This Row],[Column4]],"")</f>
        <v/>
      </c>
      <c r="AT1558" s="45" t="str">
        <f>IF(Table3[[#This Row],[51]]="yes",Table3[[#This Row],[Column5]],"")</f>
        <v/>
      </c>
      <c r="AU1558" s="29" t="str">
        <f>IF(COUNTBLANK(Table3[[#This Row],[Date 1]:[Date 8]])=7,IF(Table3[[#This Row],[Column9]]&lt;&gt;"",IF(SUM(L1558:S1558)&lt;&gt;0,Table3[[#This Row],[Column9]],""),""),(SUBSTITUTE(TRIM(SUBSTITUTE(AO1558&amp;","&amp;AP1558&amp;","&amp;AQ1558&amp;","&amp;AR1558&amp;","&amp;AS1558&amp;","&amp;AT1558&amp;",",","," "))," ",", ")))</f>
        <v/>
      </c>
      <c r="AV1558" s="35" t="str">
        <f>IF(COUNTBLANK(L1558:AC1558)&lt;&gt;13,IF(Table3[[#This Row],[Comments]]="Please order in multiples of 20. Minimum order of 100.",IF(COUNTBLANK(Table3[[#This Row],[Date 1]:[Order]])=12,"",1),1),IF(OR(F1558="yes",G1558="yes",H1558="yes",I1558="yes",J1558="yes",K1558="yes"="yes"),1,""))</f>
        <v/>
      </c>
    </row>
    <row r="1559" spans="2:48" ht="36" thickBot="1" x14ac:dyDescent="0.4">
      <c r="B1559" s="164">
        <v>6142</v>
      </c>
      <c r="C1559" s="16" t="s">
        <v>3530</v>
      </c>
      <c r="D1559" s="32" t="s">
        <v>1334</v>
      </c>
      <c r="E1559" s="118"/>
      <c r="F1559" s="119" t="s">
        <v>21</v>
      </c>
      <c r="G1559" s="30" t="s">
        <v>21</v>
      </c>
      <c r="H1559" s="30" t="s">
        <v>21</v>
      </c>
      <c r="I1559" s="30" t="s">
        <v>21</v>
      </c>
      <c r="J1559" s="30" t="s">
        <v>128</v>
      </c>
      <c r="K1559" s="30" t="s">
        <v>21</v>
      </c>
      <c r="L1559" s="22"/>
      <c r="M1559" s="20"/>
      <c r="N1559" s="20"/>
      <c r="O1559" s="20"/>
      <c r="P1559" s="20"/>
      <c r="Q1559" s="20"/>
      <c r="R1559" s="20"/>
      <c r="S1559" s="120"/>
      <c r="T1559" s="181" t="str">
        <f>Table3[[#This Row],[Column12]]</f>
        <v>Auto:</v>
      </c>
      <c r="U1559" s="25"/>
      <c r="V1559" s="51" t="str">
        <f>IF(Table3[[#This Row],[TagOrderMethod]]="Ratio:","plants per 1 tag",IF(Table3[[#This Row],[TagOrderMethod]]="tags included","",IF(Table3[[#This Row],[TagOrderMethod]]="Qty:","tags",IF(Table3[[#This Row],[TagOrderMethod]]="Auto:",IF(U1559&lt;&gt;"","tags","")))))</f>
        <v/>
      </c>
      <c r="W1559" s="17">
        <v>50</v>
      </c>
      <c r="X1559" s="17" t="str">
        <f>IF(ISNUMBER(SEARCH("tag",Table3[[#This Row],[Notes]])), "Yes", "No")</f>
        <v>No</v>
      </c>
      <c r="Y1559" s="17" t="str">
        <f>IF(Table3[[#This Row],[Column11]]="yes","tags included","Auto:")</f>
        <v>Auto:</v>
      </c>
      <c r="Z15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Row],[TagOrderMethod]]="Auto:",IF(U1559&gt;0,U1559,IF(COUNTBLANK(L1559:S1559)=8,"",(IF(Table3[[#This Row],[Column11]]&lt;&gt;"no",Table3[[#This Row],[Size]]*(SUM(Table3[[#This Row],[Date 1]:[Date 8]])),"")))),""))),(Table3[[#This Row],[Bundle]])),"")</f>
        <v/>
      </c>
      <c r="AB1559" s="94" t="str">
        <f t="shared" si="25"/>
        <v/>
      </c>
      <c r="AC1559" s="75"/>
      <c r="AD1559" s="42"/>
      <c r="AE1559" s="43"/>
      <c r="AF1559" s="44"/>
      <c r="AG1559" s="134" t="s">
        <v>21</v>
      </c>
      <c r="AH1559" s="134" t="s">
        <v>21</v>
      </c>
      <c r="AI1559" s="134" t="s">
        <v>21</v>
      </c>
      <c r="AJ1559" s="134" t="s">
        <v>21</v>
      </c>
      <c r="AK1559" s="134" t="s">
        <v>5578</v>
      </c>
      <c r="AL1559" s="134" t="s">
        <v>21</v>
      </c>
      <c r="AM1559" s="134" t="b">
        <f>IF(AND(Table3[[#This Row],[Column68]]=TRUE,COUNTBLANK(Table3[[#This Row],[Date 1]:[Date 8]])=8),TRUE,FALSE)</f>
        <v>0</v>
      </c>
      <c r="AN1559" s="134" t="b">
        <f>COUNTIF(Table3[[#This Row],[512]:[51]],"yes")&gt;0</f>
        <v>0</v>
      </c>
      <c r="AO1559" s="45" t="str">
        <f>IF(Table3[[#This Row],[512]]="yes",Table3[[#This Row],[Column1]],"")</f>
        <v/>
      </c>
      <c r="AP1559" s="45" t="str">
        <f>IF(Table3[[#This Row],[250]]="yes",Table3[[#This Row],[Column1.5]],"")</f>
        <v/>
      </c>
      <c r="AQ1559" s="45" t="str">
        <f>IF(Table3[[#This Row],[288]]="yes",Table3[[#This Row],[Column2]],"")</f>
        <v/>
      </c>
      <c r="AR1559" s="45" t="str">
        <f>IF(Table3[[#This Row],[144]]="yes",Table3[[#This Row],[Column3]],"")</f>
        <v/>
      </c>
      <c r="AS1559" s="45" t="str">
        <f>IF(Table3[[#This Row],[26]]="yes",Table3[[#This Row],[Column4]],"")</f>
        <v/>
      </c>
      <c r="AT1559" s="45" t="str">
        <f>IF(Table3[[#This Row],[51]]="yes",Table3[[#This Row],[Column5]],"")</f>
        <v/>
      </c>
      <c r="AU1559" s="29" t="str">
        <f>IF(COUNTBLANK(Table3[[#This Row],[Date 1]:[Date 8]])=7,IF(Table3[[#This Row],[Column9]]&lt;&gt;"",IF(SUM(L1559:S1559)&lt;&gt;0,Table3[[#This Row],[Column9]],""),""),(SUBSTITUTE(TRIM(SUBSTITUTE(AO1559&amp;","&amp;AP1559&amp;","&amp;AQ1559&amp;","&amp;AR1559&amp;","&amp;AS1559&amp;","&amp;AT1559&amp;",",","," "))," ",", ")))</f>
        <v/>
      </c>
      <c r="AV1559" s="35" t="str">
        <f>IF(COUNTBLANK(L1559:AC1559)&lt;&gt;13,IF(Table3[[#This Row],[Comments]]="Please order in multiples of 20. Minimum order of 100.",IF(COUNTBLANK(Table3[[#This Row],[Date 1]:[Order]])=12,"",1),1),IF(OR(F1559="yes",G1559="yes",H1559="yes",I1559="yes",J1559="yes",K1559="yes"="yes"),1,""))</f>
        <v/>
      </c>
    </row>
    <row r="1560" spans="2:48" ht="36" thickBot="1" x14ac:dyDescent="0.4">
      <c r="B1560" s="164">
        <v>6147</v>
      </c>
      <c r="C1560" s="16" t="s">
        <v>3530</v>
      </c>
      <c r="D1560" s="32" t="s">
        <v>3536</v>
      </c>
      <c r="E1560" s="118"/>
      <c r="F1560" s="119" t="s">
        <v>21</v>
      </c>
      <c r="G1560" s="30" t="s">
        <v>21</v>
      </c>
      <c r="H1560" s="30" t="s">
        <v>21</v>
      </c>
      <c r="I1560" s="30" t="s">
        <v>21</v>
      </c>
      <c r="J1560" s="30" t="s">
        <v>128</v>
      </c>
      <c r="K1560" s="30" t="s">
        <v>21</v>
      </c>
      <c r="L1560" s="22"/>
      <c r="M1560" s="20"/>
      <c r="N1560" s="20"/>
      <c r="O1560" s="20"/>
      <c r="P1560" s="20"/>
      <c r="Q1560" s="20"/>
      <c r="R1560" s="20"/>
      <c r="S1560" s="120"/>
      <c r="T1560" s="181" t="str">
        <f>Table3[[#This Row],[Column12]]</f>
        <v>Auto:</v>
      </c>
      <c r="U1560" s="25"/>
      <c r="V1560" s="51" t="str">
        <f>IF(Table3[[#This Row],[TagOrderMethod]]="Ratio:","plants per 1 tag",IF(Table3[[#This Row],[TagOrderMethod]]="tags included","",IF(Table3[[#This Row],[TagOrderMethod]]="Qty:","tags",IF(Table3[[#This Row],[TagOrderMethod]]="Auto:",IF(U1560&lt;&gt;"","tags","")))))</f>
        <v/>
      </c>
      <c r="W1560" s="17">
        <v>50</v>
      </c>
      <c r="X1560" s="17" t="str">
        <f>IF(ISNUMBER(SEARCH("tag",Table3[[#This Row],[Notes]])), "Yes", "No")</f>
        <v>No</v>
      </c>
      <c r="Y1560" s="17" t="str">
        <f>IF(Table3[[#This Row],[Column11]]="yes","tags included","Auto:")</f>
        <v>Auto:</v>
      </c>
      <c r="Z15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Row],[TagOrderMethod]]="Auto:",IF(U1560&gt;0,U1560,IF(COUNTBLANK(L1560:S1560)=8,"",(IF(Table3[[#This Row],[Column11]]&lt;&gt;"no",Table3[[#This Row],[Size]]*(SUM(Table3[[#This Row],[Date 1]:[Date 8]])),"")))),""))),(Table3[[#This Row],[Bundle]])),"")</f>
        <v/>
      </c>
      <c r="AB1560" s="94" t="str">
        <f t="shared" si="25"/>
        <v/>
      </c>
      <c r="AC1560" s="75"/>
      <c r="AD1560" s="42"/>
      <c r="AE1560" s="43"/>
      <c r="AF1560" s="44"/>
      <c r="AG1560" s="134" t="s">
        <v>21</v>
      </c>
      <c r="AH1560" s="134" t="s">
        <v>21</v>
      </c>
      <c r="AI1560" s="134" t="s">
        <v>21</v>
      </c>
      <c r="AJ1560" s="134" t="s">
        <v>21</v>
      </c>
      <c r="AK1560" s="134" t="s">
        <v>5579</v>
      </c>
      <c r="AL1560" s="134" t="s">
        <v>21</v>
      </c>
      <c r="AM1560" s="134" t="b">
        <f>IF(AND(Table3[[#This Row],[Column68]]=TRUE,COUNTBLANK(Table3[[#This Row],[Date 1]:[Date 8]])=8),TRUE,FALSE)</f>
        <v>0</v>
      </c>
      <c r="AN1560" s="134" t="b">
        <f>COUNTIF(Table3[[#This Row],[512]:[51]],"yes")&gt;0</f>
        <v>0</v>
      </c>
      <c r="AO1560" s="45" t="str">
        <f>IF(Table3[[#This Row],[512]]="yes",Table3[[#This Row],[Column1]],"")</f>
        <v/>
      </c>
      <c r="AP1560" s="45" t="str">
        <f>IF(Table3[[#This Row],[250]]="yes",Table3[[#This Row],[Column1.5]],"")</f>
        <v/>
      </c>
      <c r="AQ1560" s="45" t="str">
        <f>IF(Table3[[#This Row],[288]]="yes",Table3[[#This Row],[Column2]],"")</f>
        <v/>
      </c>
      <c r="AR1560" s="45" t="str">
        <f>IF(Table3[[#This Row],[144]]="yes",Table3[[#This Row],[Column3]],"")</f>
        <v/>
      </c>
      <c r="AS1560" s="45" t="str">
        <f>IF(Table3[[#This Row],[26]]="yes",Table3[[#This Row],[Column4]],"")</f>
        <v/>
      </c>
      <c r="AT1560" s="45" t="str">
        <f>IF(Table3[[#This Row],[51]]="yes",Table3[[#This Row],[Column5]],"")</f>
        <v/>
      </c>
      <c r="AU1560" s="29" t="str">
        <f>IF(COUNTBLANK(Table3[[#This Row],[Date 1]:[Date 8]])=7,IF(Table3[[#This Row],[Column9]]&lt;&gt;"",IF(SUM(L1560:S1560)&lt;&gt;0,Table3[[#This Row],[Column9]],""),""),(SUBSTITUTE(TRIM(SUBSTITUTE(AO1560&amp;","&amp;AP1560&amp;","&amp;AQ1560&amp;","&amp;AR1560&amp;","&amp;AS1560&amp;","&amp;AT1560&amp;",",","," "))," ",", ")))</f>
        <v/>
      </c>
      <c r="AV1560" s="35" t="str">
        <f>IF(COUNTBLANK(L1560:AC1560)&lt;&gt;13,IF(Table3[[#This Row],[Comments]]="Please order in multiples of 20. Minimum order of 100.",IF(COUNTBLANK(Table3[[#This Row],[Date 1]:[Order]])=12,"",1),1),IF(OR(F1560="yes",G1560="yes",H1560="yes",I1560="yes",J1560="yes",K1560="yes"="yes"),1,""))</f>
        <v/>
      </c>
    </row>
    <row r="1561" spans="2:48" ht="36" thickBot="1" x14ac:dyDescent="0.4">
      <c r="B1561" s="164">
        <v>6152</v>
      </c>
      <c r="C1561" s="16" t="s">
        <v>3530</v>
      </c>
      <c r="D1561" s="32" t="s">
        <v>842</v>
      </c>
      <c r="E1561" s="118"/>
      <c r="F1561" s="119" t="s">
        <v>21</v>
      </c>
      <c r="G1561" s="30" t="s">
        <v>21</v>
      </c>
      <c r="H1561" s="30" t="s">
        <v>21</v>
      </c>
      <c r="I1561" s="30" t="s">
        <v>21</v>
      </c>
      <c r="J1561" s="30" t="s">
        <v>128</v>
      </c>
      <c r="K1561" s="30" t="s">
        <v>21</v>
      </c>
      <c r="L1561" s="22"/>
      <c r="M1561" s="20"/>
      <c r="N1561" s="20"/>
      <c r="O1561" s="20"/>
      <c r="P1561" s="20"/>
      <c r="Q1561" s="20"/>
      <c r="R1561" s="20"/>
      <c r="S1561" s="120"/>
      <c r="T1561" s="181" t="str">
        <f>Table3[[#This Row],[Column12]]</f>
        <v>Auto:</v>
      </c>
      <c r="U1561" s="25"/>
      <c r="V1561" s="51" t="str">
        <f>IF(Table3[[#This Row],[TagOrderMethod]]="Ratio:","plants per 1 tag",IF(Table3[[#This Row],[TagOrderMethod]]="tags included","",IF(Table3[[#This Row],[TagOrderMethod]]="Qty:","tags",IF(Table3[[#This Row],[TagOrderMethod]]="Auto:",IF(U1561&lt;&gt;"","tags","")))))</f>
        <v/>
      </c>
      <c r="W1561" s="17">
        <v>50</v>
      </c>
      <c r="X1561" s="17" t="str">
        <f>IF(ISNUMBER(SEARCH("tag",Table3[[#This Row],[Notes]])), "Yes", "No")</f>
        <v>No</v>
      </c>
      <c r="Y1561" s="17" t="str">
        <f>IF(Table3[[#This Row],[Column11]]="yes","tags included","Auto:")</f>
        <v>Auto:</v>
      </c>
      <c r="Z15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Row],[TagOrderMethod]]="Auto:",IF(U1561&gt;0,U1561,IF(COUNTBLANK(L1561:S1561)=8,"",(IF(Table3[[#This Row],[Column11]]&lt;&gt;"no",Table3[[#This Row],[Size]]*(SUM(Table3[[#This Row],[Date 1]:[Date 8]])),"")))),""))),(Table3[[#This Row],[Bundle]])),"")</f>
        <v/>
      </c>
      <c r="AB1561" s="94" t="str">
        <f t="shared" si="25"/>
        <v/>
      </c>
      <c r="AC1561" s="75"/>
      <c r="AD1561" s="42"/>
      <c r="AE1561" s="43"/>
      <c r="AF1561" s="44"/>
      <c r="AG1561" s="134" t="s">
        <v>21</v>
      </c>
      <c r="AH1561" s="134" t="s">
        <v>21</v>
      </c>
      <c r="AI1561" s="134" t="s">
        <v>21</v>
      </c>
      <c r="AJ1561" s="134" t="s">
        <v>21</v>
      </c>
      <c r="AK1561" s="134" t="s">
        <v>5580</v>
      </c>
      <c r="AL1561" s="134" t="s">
        <v>21</v>
      </c>
      <c r="AM1561" s="134" t="b">
        <f>IF(AND(Table3[[#This Row],[Column68]]=TRUE,COUNTBLANK(Table3[[#This Row],[Date 1]:[Date 8]])=8),TRUE,FALSE)</f>
        <v>0</v>
      </c>
      <c r="AN1561" s="134" t="b">
        <f>COUNTIF(Table3[[#This Row],[512]:[51]],"yes")&gt;0</f>
        <v>0</v>
      </c>
      <c r="AO1561" s="45" t="str">
        <f>IF(Table3[[#This Row],[512]]="yes",Table3[[#This Row],[Column1]],"")</f>
        <v/>
      </c>
      <c r="AP1561" s="45" t="str">
        <f>IF(Table3[[#This Row],[250]]="yes",Table3[[#This Row],[Column1.5]],"")</f>
        <v/>
      </c>
      <c r="AQ1561" s="45" t="str">
        <f>IF(Table3[[#This Row],[288]]="yes",Table3[[#This Row],[Column2]],"")</f>
        <v/>
      </c>
      <c r="AR1561" s="45" t="str">
        <f>IF(Table3[[#This Row],[144]]="yes",Table3[[#This Row],[Column3]],"")</f>
        <v/>
      </c>
      <c r="AS1561" s="45" t="str">
        <f>IF(Table3[[#This Row],[26]]="yes",Table3[[#This Row],[Column4]],"")</f>
        <v/>
      </c>
      <c r="AT1561" s="45" t="str">
        <f>IF(Table3[[#This Row],[51]]="yes",Table3[[#This Row],[Column5]],"")</f>
        <v/>
      </c>
      <c r="AU1561" s="29" t="str">
        <f>IF(COUNTBLANK(Table3[[#This Row],[Date 1]:[Date 8]])=7,IF(Table3[[#This Row],[Column9]]&lt;&gt;"",IF(SUM(L1561:S1561)&lt;&gt;0,Table3[[#This Row],[Column9]],""),""),(SUBSTITUTE(TRIM(SUBSTITUTE(AO1561&amp;","&amp;AP1561&amp;","&amp;AQ1561&amp;","&amp;AR1561&amp;","&amp;AS1561&amp;","&amp;AT1561&amp;",",","," "))," ",", ")))</f>
        <v/>
      </c>
      <c r="AV1561" s="35" t="str">
        <f>IF(COUNTBLANK(L1561:AC1561)&lt;&gt;13,IF(Table3[[#This Row],[Comments]]="Please order in multiples of 20. Minimum order of 100.",IF(COUNTBLANK(Table3[[#This Row],[Date 1]:[Order]])=12,"",1),1),IF(OR(F1561="yes",G1561="yes",H1561="yes",I1561="yes",J1561="yes",K1561="yes"="yes"),1,""))</f>
        <v/>
      </c>
    </row>
    <row r="1562" spans="2:48" ht="36" thickBot="1" x14ac:dyDescent="0.4">
      <c r="B1562" s="164">
        <v>6158</v>
      </c>
      <c r="C1562" s="16" t="s">
        <v>3530</v>
      </c>
      <c r="D1562" s="32" t="s">
        <v>1127</v>
      </c>
      <c r="E1562" s="118"/>
      <c r="F1562" s="119" t="s">
        <v>21</v>
      </c>
      <c r="G1562" s="30" t="s">
        <v>21</v>
      </c>
      <c r="H1562" s="30" t="s">
        <v>21</v>
      </c>
      <c r="I1562" s="30" t="s">
        <v>21</v>
      </c>
      <c r="J1562" s="30" t="s">
        <v>21</v>
      </c>
      <c r="K1562" s="30" t="s">
        <v>128</v>
      </c>
      <c r="L1562" s="22"/>
      <c r="M1562" s="20"/>
      <c r="N1562" s="20"/>
      <c r="O1562" s="20"/>
      <c r="P1562" s="20"/>
      <c r="Q1562" s="20"/>
      <c r="R1562" s="20"/>
      <c r="S1562" s="120"/>
      <c r="T1562" s="181" t="str">
        <f>Table3[[#This Row],[Column12]]</f>
        <v>Auto:</v>
      </c>
      <c r="U1562" s="25"/>
      <c r="V1562" s="51" t="str">
        <f>IF(Table3[[#This Row],[TagOrderMethod]]="Ratio:","plants per 1 tag",IF(Table3[[#This Row],[TagOrderMethod]]="tags included","",IF(Table3[[#This Row],[TagOrderMethod]]="Qty:","tags",IF(Table3[[#This Row],[TagOrderMethod]]="Auto:",IF(U1562&lt;&gt;"","tags","")))))</f>
        <v/>
      </c>
      <c r="W1562" s="17">
        <v>50</v>
      </c>
      <c r="X1562" s="17" t="str">
        <f>IF(ISNUMBER(SEARCH("tag",Table3[[#This Row],[Notes]])), "Yes", "No")</f>
        <v>No</v>
      </c>
      <c r="Y1562" s="17" t="str">
        <f>IF(Table3[[#This Row],[Column11]]="yes","tags included","Auto:")</f>
        <v>Auto:</v>
      </c>
      <c r="Z15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Row],[TagOrderMethod]]="Auto:",IF(U1562&gt;0,U1562,IF(COUNTBLANK(L1562:S1562)=8,"",(IF(Table3[[#This Row],[Column11]]&lt;&gt;"no",Table3[[#This Row],[Size]]*(SUM(Table3[[#This Row],[Date 1]:[Date 8]])),"")))),""))),(Table3[[#This Row],[Bundle]])),"")</f>
        <v/>
      </c>
      <c r="AB1562" s="94" t="str">
        <f t="shared" si="25"/>
        <v/>
      </c>
      <c r="AC1562" s="75"/>
      <c r="AD1562" s="42"/>
      <c r="AE1562" s="43"/>
      <c r="AF1562" s="44"/>
      <c r="AG1562" s="134" t="s">
        <v>21</v>
      </c>
      <c r="AH1562" s="134" t="s">
        <v>21</v>
      </c>
      <c r="AI1562" s="134" t="s">
        <v>21</v>
      </c>
      <c r="AJ1562" s="134" t="s">
        <v>21</v>
      </c>
      <c r="AK1562" s="134" t="s">
        <v>21</v>
      </c>
      <c r="AL1562" s="134" t="s">
        <v>5581</v>
      </c>
      <c r="AM1562" s="134" t="b">
        <f>IF(AND(Table3[[#This Row],[Column68]]=TRUE,COUNTBLANK(Table3[[#This Row],[Date 1]:[Date 8]])=8),TRUE,FALSE)</f>
        <v>0</v>
      </c>
      <c r="AN1562" s="134" t="b">
        <f>COUNTIF(Table3[[#This Row],[512]:[51]],"yes")&gt;0</f>
        <v>0</v>
      </c>
      <c r="AO1562" s="45" t="str">
        <f>IF(Table3[[#This Row],[512]]="yes",Table3[[#This Row],[Column1]],"")</f>
        <v/>
      </c>
      <c r="AP1562" s="45" t="str">
        <f>IF(Table3[[#This Row],[250]]="yes",Table3[[#This Row],[Column1.5]],"")</f>
        <v/>
      </c>
      <c r="AQ1562" s="45" t="str">
        <f>IF(Table3[[#This Row],[288]]="yes",Table3[[#This Row],[Column2]],"")</f>
        <v/>
      </c>
      <c r="AR1562" s="45" t="str">
        <f>IF(Table3[[#This Row],[144]]="yes",Table3[[#This Row],[Column3]],"")</f>
        <v/>
      </c>
      <c r="AS1562" s="45" t="str">
        <f>IF(Table3[[#This Row],[26]]="yes",Table3[[#This Row],[Column4]],"")</f>
        <v/>
      </c>
      <c r="AT1562" s="45" t="str">
        <f>IF(Table3[[#This Row],[51]]="yes",Table3[[#This Row],[Column5]],"")</f>
        <v/>
      </c>
      <c r="AU1562" s="29" t="str">
        <f>IF(COUNTBLANK(Table3[[#This Row],[Date 1]:[Date 8]])=7,IF(Table3[[#This Row],[Column9]]&lt;&gt;"",IF(SUM(L1562:S1562)&lt;&gt;0,Table3[[#This Row],[Column9]],""),""),(SUBSTITUTE(TRIM(SUBSTITUTE(AO1562&amp;","&amp;AP1562&amp;","&amp;AQ1562&amp;","&amp;AR1562&amp;","&amp;AS1562&amp;","&amp;AT1562&amp;",",","," "))," ",", ")))</f>
        <v/>
      </c>
      <c r="AV1562" s="35" t="str">
        <f>IF(COUNTBLANK(L1562:AC1562)&lt;&gt;13,IF(Table3[[#This Row],[Comments]]="Please order in multiples of 20. Minimum order of 100.",IF(COUNTBLANK(Table3[[#This Row],[Date 1]:[Order]])=12,"",1),1),IF(OR(F1562="yes",G1562="yes",H1562="yes",I1562="yes",J1562="yes",K1562="yes"="yes"),1,""))</f>
        <v/>
      </c>
    </row>
    <row r="1563" spans="2:48" ht="36" thickBot="1" x14ac:dyDescent="0.4">
      <c r="B1563" s="164">
        <v>6164</v>
      </c>
      <c r="C1563" s="16" t="s">
        <v>3530</v>
      </c>
      <c r="D1563" s="32" t="s">
        <v>1771</v>
      </c>
      <c r="E1563" s="118"/>
      <c r="F1563" s="119" t="s">
        <v>21</v>
      </c>
      <c r="G1563" s="30" t="s">
        <v>21</v>
      </c>
      <c r="H1563" s="30" t="s">
        <v>21</v>
      </c>
      <c r="I1563" s="30" t="s">
        <v>21</v>
      </c>
      <c r="J1563" s="30" t="s">
        <v>128</v>
      </c>
      <c r="K1563" s="30" t="s">
        <v>21</v>
      </c>
      <c r="L1563" s="22"/>
      <c r="M1563" s="20"/>
      <c r="N1563" s="20"/>
      <c r="O1563" s="20"/>
      <c r="P1563" s="20"/>
      <c r="Q1563" s="20"/>
      <c r="R1563" s="20"/>
      <c r="S1563" s="120"/>
      <c r="T1563" s="181" t="str">
        <f>Table3[[#This Row],[Column12]]</f>
        <v>Auto:</v>
      </c>
      <c r="U1563" s="25"/>
      <c r="V1563" s="51" t="str">
        <f>IF(Table3[[#This Row],[TagOrderMethod]]="Ratio:","plants per 1 tag",IF(Table3[[#This Row],[TagOrderMethod]]="tags included","",IF(Table3[[#This Row],[TagOrderMethod]]="Qty:","tags",IF(Table3[[#This Row],[TagOrderMethod]]="Auto:",IF(U1563&lt;&gt;"","tags","")))))</f>
        <v/>
      </c>
      <c r="W1563" s="17">
        <v>50</v>
      </c>
      <c r="X1563" s="17" t="str">
        <f>IF(ISNUMBER(SEARCH("tag",Table3[[#This Row],[Notes]])), "Yes", "No")</f>
        <v>No</v>
      </c>
      <c r="Y1563" s="17" t="str">
        <f>IF(Table3[[#This Row],[Column11]]="yes","tags included","Auto:")</f>
        <v>Auto:</v>
      </c>
      <c r="Z15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Row],[TagOrderMethod]]="Auto:",IF(U1563&gt;0,U1563,IF(COUNTBLANK(L1563:S1563)=8,"",(IF(Table3[[#This Row],[Column11]]&lt;&gt;"no",Table3[[#This Row],[Size]]*(SUM(Table3[[#This Row],[Date 1]:[Date 8]])),"")))),""))),(Table3[[#This Row],[Bundle]])),"")</f>
        <v/>
      </c>
      <c r="AB1563" s="94" t="str">
        <f t="shared" si="25"/>
        <v/>
      </c>
      <c r="AC1563" s="75"/>
      <c r="AD1563" s="42"/>
      <c r="AE1563" s="43"/>
      <c r="AF1563" s="44"/>
      <c r="AG1563" s="134" t="s">
        <v>21</v>
      </c>
      <c r="AH1563" s="134" t="s">
        <v>21</v>
      </c>
      <c r="AI1563" s="134" t="s">
        <v>21</v>
      </c>
      <c r="AJ1563" s="134" t="s">
        <v>21</v>
      </c>
      <c r="AK1563" s="134" t="s">
        <v>5582</v>
      </c>
      <c r="AL1563" s="134" t="s">
        <v>21</v>
      </c>
      <c r="AM1563" s="134" t="b">
        <f>IF(AND(Table3[[#This Row],[Column68]]=TRUE,COUNTBLANK(Table3[[#This Row],[Date 1]:[Date 8]])=8),TRUE,FALSE)</f>
        <v>0</v>
      </c>
      <c r="AN1563" s="134" t="b">
        <f>COUNTIF(Table3[[#This Row],[512]:[51]],"yes")&gt;0</f>
        <v>0</v>
      </c>
      <c r="AO1563" s="45" t="str">
        <f>IF(Table3[[#This Row],[512]]="yes",Table3[[#This Row],[Column1]],"")</f>
        <v/>
      </c>
      <c r="AP1563" s="45" t="str">
        <f>IF(Table3[[#This Row],[250]]="yes",Table3[[#This Row],[Column1.5]],"")</f>
        <v/>
      </c>
      <c r="AQ1563" s="45" t="str">
        <f>IF(Table3[[#This Row],[288]]="yes",Table3[[#This Row],[Column2]],"")</f>
        <v/>
      </c>
      <c r="AR1563" s="45" t="str">
        <f>IF(Table3[[#This Row],[144]]="yes",Table3[[#This Row],[Column3]],"")</f>
        <v/>
      </c>
      <c r="AS1563" s="45" t="str">
        <f>IF(Table3[[#This Row],[26]]="yes",Table3[[#This Row],[Column4]],"")</f>
        <v/>
      </c>
      <c r="AT1563" s="45" t="str">
        <f>IF(Table3[[#This Row],[51]]="yes",Table3[[#This Row],[Column5]],"")</f>
        <v/>
      </c>
      <c r="AU1563" s="29" t="str">
        <f>IF(COUNTBLANK(Table3[[#This Row],[Date 1]:[Date 8]])=7,IF(Table3[[#This Row],[Column9]]&lt;&gt;"",IF(SUM(L1563:S1563)&lt;&gt;0,Table3[[#This Row],[Column9]],""),""),(SUBSTITUTE(TRIM(SUBSTITUTE(AO1563&amp;","&amp;AP1563&amp;","&amp;AQ1563&amp;","&amp;AR1563&amp;","&amp;AS1563&amp;","&amp;AT1563&amp;",",","," "))," ",", ")))</f>
        <v/>
      </c>
      <c r="AV1563" s="35" t="str">
        <f>IF(COUNTBLANK(L1563:AC1563)&lt;&gt;13,IF(Table3[[#This Row],[Comments]]="Please order in multiples of 20. Minimum order of 100.",IF(COUNTBLANK(Table3[[#This Row],[Date 1]:[Order]])=12,"",1),1),IF(OR(F1563="yes",G1563="yes",H1563="yes",I1563="yes",J1563="yes",K1563="yes"="yes"),1,""))</f>
        <v/>
      </c>
    </row>
    <row r="1564" spans="2:48" ht="36" thickBot="1" x14ac:dyDescent="0.4">
      <c r="B1564" s="164">
        <v>6176</v>
      </c>
      <c r="C1564" s="16" t="s">
        <v>3530</v>
      </c>
      <c r="D1564" s="32" t="s">
        <v>3537</v>
      </c>
      <c r="E1564" s="118"/>
      <c r="F1564" s="119" t="s">
        <v>21</v>
      </c>
      <c r="G1564" s="30" t="s">
        <v>21</v>
      </c>
      <c r="H1564" s="30" t="s">
        <v>21</v>
      </c>
      <c r="I1564" s="30" t="s">
        <v>21</v>
      </c>
      <c r="J1564" s="30" t="s">
        <v>21</v>
      </c>
      <c r="K1564" s="30" t="s">
        <v>21</v>
      </c>
      <c r="L1564" s="22"/>
      <c r="M1564" s="20"/>
      <c r="N1564" s="20"/>
      <c r="O1564" s="20"/>
      <c r="P1564" s="20"/>
      <c r="Q1564" s="20"/>
      <c r="R1564" s="20"/>
      <c r="S1564" s="120"/>
      <c r="T1564" s="181" t="str">
        <f>Table3[[#This Row],[Column12]]</f>
        <v>Auto:</v>
      </c>
      <c r="U1564" s="25"/>
      <c r="V1564" s="51" t="str">
        <f>IF(Table3[[#This Row],[TagOrderMethod]]="Ratio:","plants per 1 tag",IF(Table3[[#This Row],[TagOrderMethod]]="tags included","",IF(Table3[[#This Row],[TagOrderMethod]]="Qty:","tags",IF(Table3[[#This Row],[TagOrderMethod]]="Auto:",IF(U1564&lt;&gt;"","tags","")))))</f>
        <v/>
      </c>
      <c r="W1564" s="17">
        <v>50</v>
      </c>
      <c r="X1564" s="17" t="str">
        <f>IF(ISNUMBER(SEARCH("tag",Table3[[#This Row],[Notes]])), "Yes", "No")</f>
        <v>No</v>
      </c>
      <c r="Y1564" s="17" t="str">
        <f>IF(Table3[[#This Row],[Column11]]="yes","tags included","Auto:")</f>
        <v>Auto:</v>
      </c>
      <c r="Z15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Row],[TagOrderMethod]]="Auto:",IF(U1564&gt;0,U1564,IF(COUNTBLANK(L1564:S1564)=8,"",(IF(Table3[[#This Row],[Column11]]&lt;&gt;"no",Table3[[#This Row],[Size]]*(SUM(Table3[[#This Row],[Date 1]:[Date 8]])),"")))),""))),(Table3[[#This Row],[Bundle]])),"")</f>
        <v/>
      </c>
      <c r="AB1564" s="94" t="str">
        <f t="shared" si="25"/>
        <v/>
      </c>
      <c r="AC1564" s="75"/>
      <c r="AD1564" s="42"/>
      <c r="AE1564" s="43"/>
      <c r="AF1564" s="44"/>
      <c r="AG1564" s="134" t="s">
        <v>21</v>
      </c>
      <c r="AH1564" s="134" t="s">
        <v>21</v>
      </c>
      <c r="AI1564" s="134" t="s">
        <v>21</v>
      </c>
      <c r="AJ1564" s="134" t="s">
        <v>21</v>
      </c>
      <c r="AK1564" s="134" t="s">
        <v>21</v>
      </c>
      <c r="AL1564" s="134" t="s">
        <v>21</v>
      </c>
      <c r="AM1564" s="134" t="b">
        <f>IF(AND(Table3[[#This Row],[Column68]]=TRUE,COUNTBLANK(Table3[[#This Row],[Date 1]:[Date 8]])=8),TRUE,FALSE)</f>
        <v>0</v>
      </c>
      <c r="AN1564" s="134" t="b">
        <f>COUNTIF(Table3[[#This Row],[512]:[51]],"yes")&gt;0</f>
        <v>0</v>
      </c>
      <c r="AO1564" s="45" t="str">
        <f>IF(Table3[[#This Row],[512]]="yes",Table3[[#This Row],[Column1]],"")</f>
        <v/>
      </c>
      <c r="AP1564" s="45" t="str">
        <f>IF(Table3[[#This Row],[250]]="yes",Table3[[#This Row],[Column1.5]],"")</f>
        <v/>
      </c>
      <c r="AQ1564" s="45" t="str">
        <f>IF(Table3[[#This Row],[288]]="yes",Table3[[#This Row],[Column2]],"")</f>
        <v/>
      </c>
      <c r="AR1564" s="45" t="str">
        <f>IF(Table3[[#This Row],[144]]="yes",Table3[[#This Row],[Column3]],"")</f>
        <v/>
      </c>
      <c r="AS1564" s="45" t="str">
        <f>IF(Table3[[#This Row],[26]]="yes",Table3[[#This Row],[Column4]],"")</f>
        <v/>
      </c>
      <c r="AT1564" s="45" t="str">
        <f>IF(Table3[[#This Row],[51]]="yes",Table3[[#This Row],[Column5]],"")</f>
        <v/>
      </c>
      <c r="AU1564" s="29" t="str">
        <f>IF(COUNTBLANK(Table3[[#This Row],[Date 1]:[Date 8]])=7,IF(Table3[[#This Row],[Column9]]&lt;&gt;"",IF(SUM(L1564:S1564)&lt;&gt;0,Table3[[#This Row],[Column9]],""),""),(SUBSTITUTE(TRIM(SUBSTITUTE(AO1564&amp;","&amp;AP1564&amp;","&amp;AQ1564&amp;","&amp;AR1564&amp;","&amp;AS1564&amp;","&amp;AT1564&amp;",",","," "))," ",", ")))</f>
        <v/>
      </c>
      <c r="AV1564" s="35" t="str">
        <f>IF(COUNTBLANK(L1564:AC1564)&lt;&gt;13,IF(Table3[[#This Row],[Comments]]="Please order in multiples of 20. Minimum order of 100.",IF(COUNTBLANK(Table3[[#This Row],[Date 1]:[Order]])=12,"",1),1),IF(OR(F1564="yes",G1564="yes",H1564="yes",I1564="yes",J1564="yes",K1564="yes"="yes"),1,""))</f>
        <v/>
      </c>
    </row>
    <row r="1565" spans="2:48" ht="36" thickBot="1" x14ac:dyDescent="0.4">
      <c r="B1565" s="164">
        <v>6181</v>
      </c>
      <c r="C1565" s="16" t="s">
        <v>3530</v>
      </c>
      <c r="D1565" s="32" t="s">
        <v>3538</v>
      </c>
      <c r="E1565" s="118"/>
      <c r="F1565" s="119" t="s">
        <v>21</v>
      </c>
      <c r="G1565" s="30" t="s">
        <v>21</v>
      </c>
      <c r="H1565" s="30" t="s">
        <v>21</v>
      </c>
      <c r="I1565" s="30" t="s">
        <v>21</v>
      </c>
      <c r="J1565" s="30" t="s">
        <v>21</v>
      </c>
      <c r="K1565" s="30" t="s">
        <v>21</v>
      </c>
      <c r="L1565" s="22"/>
      <c r="M1565" s="20"/>
      <c r="N1565" s="20"/>
      <c r="O1565" s="20"/>
      <c r="P1565" s="20"/>
      <c r="Q1565" s="20"/>
      <c r="R1565" s="20"/>
      <c r="S1565" s="120"/>
      <c r="T1565" s="181" t="str">
        <f>Table3[[#This Row],[Column12]]</f>
        <v>Auto:</v>
      </c>
      <c r="U1565" s="25"/>
      <c r="V1565" s="51" t="str">
        <f>IF(Table3[[#This Row],[TagOrderMethod]]="Ratio:","plants per 1 tag",IF(Table3[[#This Row],[TagOrderMethod]]="tags included","",IF(Table3[[#This Row],[TagOrderMethod]]="Qty:","tags",IF(Table3[[#This Row],[TagOrderMethod]]="Auto:",IF(U1565&lt;&gt;"","tags","")))))</f>
        <v/>
      </c>
      <c r="W1565" s="17">
        <v>50</v>
      </c>
      <c r="X1565" s="17" t="str">
        <f>IF(ISNUMBER(SEARCH("tag",Table3[[#This Row],[Notes]])), "Yes", "No")</f>
        <v>No</v>
      </c>
      <c r="Y1565" s="17" t="str">
        <f>IF(Table3[[#This Row],[Column11]]="yes","tags included","Auto:")</f>
        <v>Auto:</v>
      </c>
      <c r="Z15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Row],[TagOrderMethod]]="Auto:",IF(U1565&gt;0,U1565,IF(COUNTBLANK(L1565:S1565)=8,"",(IF(Table3[[#This Row],[Column11]]&lt;&gt;"no",Table3[[#This Row],[Size]]*(SUM(Table3[[#This Row],[Date 1]:[Date 8]])),"")))),""))),(Table3[[#This Row],[Bundle]])),"")</f>
        <v/>
      </c>
      <c r="AB1565" s="94" t="str">
        <f t="shared" si="25"/>
        <v/>
      </c>
      <c r="AC1565" s="75"/>
      <c r="AD1565" s="42"/>
      <c r="AE1565" s="43"/>
      <c r="AF1565" s="44"/>
      <c r="AG1565" s="134" t="s">
        <v>21</v>
      </c>
      <c r="AH1565" s="134" t="s">
        <v>21</v>
      </c>
      <c r="AI1565" s="134" t="s">
        <v>21</v>
      </c>
      <c r="AJ1565" s="134" t="s">
        <v>21</v>
      </c>
      <c r="AK1565" s="134" t="s">
        <v>21</v>
      </c>
      <c r="AL1565" s="134" t="s">
        <v>21</v>
      </c>
      <c r="AM1565" s="134" t="b">
        <f>IF(AND(Table3[[#This Row],[Column68]]=TRUE,COUNTBLANK(Table3[[#This Row],[Date 1]:[Date 8]])=8),TRUE,FALSE)</f>
        <v>0</v>
      </c>
      <c r="AN1565" s="134" t="b">
        <f>COUNTIF(Table3[[#This Row],[512]:[51]],"yes")&gt;0</f>
        <v>0</v>
      </c>
      <c r="AO1565" s="45" t="str">
        <f>IF(Table3[[#This Row],[512]]="yes",Table3[[#This Row],[Column1]],"")</f>
        <v/>
      </c>
      <c r="AP1565" s="45" t="str">
        <f>IF(Table3[[#This Row],[250]]="yes",Table3[[#This Row],[Column1.5]],"")</f>
        <v/>
      </c>
      <c r="AQ1565" s="45" t="str">
        <f>IF(Table3[[#This Row],[288]]="yes",Table3[[#This Row],[Column2]],"")</f>
        <v/>
      </c>
      <c r="AR1565" s="45" t="str">
        <f>IF(Table3[[#This Row],[144]]="yes",Table3[[#This Row],[Column3]],"")</f>
        <v/>
      </c>
      <c r="AS1565" s="45" t="str">
        <f>IF(Table3[[#This Row],[26]]="yes",Table3[[#This Row],[Column4]],"")</f>
        <v/>
      </c>
      <c r="AT1565" s="45" t="str">
        <f>IF(Table3[[#This Row],[51]]="yes",Table3[[#This Row],[Column5]],"")</f>
        <v/>
      </c>
      <c r="AU1565" s="29" t="str">
        <f>IF(COUNTBLANK(Table3[[#This Row],[Date 1]:[Date 8]])=7,IF(Table3[[#This Row],[Column9]]&lt;&gt;"",IF(SUM(L1565:S1565)&lt;&gt;0,Table3[[#This Row],[Column9]],""),""),(SUBSTITUTE(TRIM(SUBSTITUTE(AO1565&amp;","&amp;AP1565&amp;","&amp;AQ1565&amp;","&amp;AR1565&amp;","&amp;AS1565&amp;","&amp;AT1565&amp;",",","," "))," ",", ")))</f>
        <v/>
      </c>
      <c r="AV1565" s="35" t="str">
        <f>IF(COUNTBLANK(L1565:AC1565)&lt;&gt;13,IF(Table3[[#This Row],[Comments]]="Please order in multiples of 20. Minimum order of 100.",IF(COUNTBLANK(Table3[[#This Row],[Date 1]:[Order]])=12,"",1),1),IF(OR(F1565="yes",G1565="yes",H1565="yes",I1565="yes",J1565="yes",K1565="yes"="yes"),1,""))</f>
        <v/>
      </c>
    </row>
    <row r="1566" spans="2:48" ht="36" thickBot="1" x14ac:dyDescent="0.4">
      <c r="B1566" s="164">
        <v>6187</v>
      </c>
      <c r="C1566" s="16" t="s">
        <v>3530</v>
      </c>
      <c r="D1566" s="32" t="s">
        <v>1335</v>
      </c>
      <c r="E1566" s="118"/>
      <c r="F1566" s="119" t="s">
        <v>21</v>
      </c>
      <c r="G1566" s="30" t="s">
        <v>21</v>
      </c>
      <c r="H1566" s="30" t="s">
        <v>21</v>
      </c>
      <c r="I1566" s="30" t="s">
        <v>21</v>
      </c>
      <c r="J1566" s="30" t="s">
        <v>128</v>
      </c>
      <c r="K1566" s="30" t="s">
        <v>21</v>
      </c>
      <c r="L1566" s="22"/>
      <c r="M1566" s="20"/>
      <c r="N1566" s="20"/>
      <c r="O1566" s="20"/>
      <c r="P1566" s="20"/>
      <c r="Q1566" s="20"/>
      <c r="R1566" s="20"/>
      <c r="S1566" s="120"/>
      <c r="T1566" s="181" t="str">
        <f>Table3[[#This Row],[Column12]]</f>
        <v>Auto:</v>
      </c>
      <c r="U1566" s="25"/>
      <c r="V1566" s="51" t="str">
        <f>IF(Table3[[#This Row],[TagOrderMethod]]="Ratio:","plants per 1 tag",IF(Table3[[#This Row],[TagOrderMethod]]="tags included","",IF(Table3[[#This Row],[TagOrderMethod]]="Qty:","tags",IF(Table3[[#This Row],[TagOrderMethod]]="Auto:",IF(U1566&lt;&gt;"","tags","")))))</f>
        <v/>
      </c>
      <c r="W1566" s="17">
        <v>50</v>
      </c>
      <c r="X1566" s="17" t="str">
        <f>IF(ISNUMBER(SEARCH("tag",Table3[[#This Row],[Notes]])), "Yes", "No")</f>
        <v>No</v>
      </c>
      <c r="Y1566" s="17" t="str">
        <f>IF(Table3[[#This Row],[Column11]]="yes","tags included","Auto:")</f>
        <v>Auto:</v>
      </c>
      <c r="Z15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Row],[TagOrderMethod]]="Auto:",IF(U1566&gt;0,U1566,IF(COUNTBLANK(L1566:S1566)=8,"",(IF(Table3[[#This Row],[Column11]]&lt;&gt;"no",Table3[[#This Row],[Size]]*(SUM(Table3[[#This Row],[Date 1]:[Date 8]])),"")))),""))),(Table3[[#This Row],[Bundle]])),"")</f>
        <v/>
      </c>
      <c r="AB1566" s="94" t="str">
        <f t="shared" si="25"/>
        <v/>
      </c>
      <c r="AC1566" s="75"/>
      <c r="AD1566" s="42"/>
      <c r="AE1566" s="43"/>
      <c r="AF1566" s="44"/>
      <c r="AG1566" s="134" t="s">
        <v>21</v>
      </c>
      <c r="AH1566" s="134" t="s">
        <v>21</v>
      </c>
      <c r="AI1566" s="134" t="s">
        <v>21</v>
      </c>
      <c r="AJ1566" s="134" t="s">
        <v>21</v>
      </c>
      <c r="AK1566" s="134" t="s">
        <v>5583</v>
      </c>
      <c r="AL1566" s="134" t="s">
        <v>21</v>
      </c>
      <c r="AM1566" s="134" t="b">
        <f>IF(AND(Table3[[#This Row],[Column68]]=TRUE,COUNTBLANK(Table3[[#This Row],[Date 1]:[Date 8]])=8),TRUE,FALSE)</f>
        <v>0</v>
      </c>
      <c r="AN1566" s="134" t="b">
        <f>COUNTIF(Table3[[#This Row],[512]:[51]],"yes")&gt;0</f>
        <v>0</v>
      </c>
      <c r="AO1566" s="45" t="str">
        <f>IF(Table3[[#This Row],[512]]="yes",Table3[[#This Row],[Column1]],"")</f>
        <v/>
      </c>
      <c r="AP1566" s="45" t="str">
        <f>IF(Table3[[#This Row],[250]]="yes",Table3[[#This Row],[Column1.5]],"")</f>
        <v/>
      </c>
      <c r="AQ1566" s="45" t="str">
        <f>IF(Table3[[#This Row],[288]]="yes",Table3[[#This Row],[Column2]],"")</f>
        <v/>
      </c>
      <c r="AR1566" s="45" t="str">
        <f>IF(Table3[[#This Row],[144]]="yes",Table3[[#This Row],[Column3]],"")</f>
        <v/>
      </c>
      <c r="AS1566" s="45" t="str">
        <f>IF(Table3[[#This Row],[26]]="yes",Table3[[#This Row],[Column4]],"")</f>
        <v/>
      </c>
      <c r="AT1566" s="45" t="str">
        <f>IF(Table3[[#This Row],[51]]="yes",Table3[[#This Row],[Column5]],"")</f>
        <v/>
      </c>
      <c r="AU1566" s="29" t="str">
        <f>IF(COUNTBLANK(Table3[[#This Row],[Date 1]:[Date 8]])=7,IF(Table3[[#This Row],[Column9]]&lt;&gt;"",IF(SUM(L1566:S1566)&lt;&gt;0,Table3[[#This Row],[Column9]],""),""),(SUBSTITUTE(TRIM(SUBSTITUTE(AO1566&amp;","&amp;AP1566&amp;","&amp;AQ1566&amp;","&amp;AR1566&amp;","&amp;AS1566&amp;","&amp;AT1566&amp;",",","," "))," ",", ")))</f>
        <v/>
      </c>
      <c r="AV1566" s="35" t="str">
        <f>IF(COUNTBLANK(L1566:AC1566)&lt;&gt;13,IF(Table3[[#This Row],[Comments]]="Please order in multiples of 20. Minimum order of 100.",IF(COUNTBLANK(Table3[[#This Row],[Date 1]:[Order]])=12,"",1),1),IF(OR(F1566="yes",G1566="yes",H1566="yes",I1566="yes",J1566="yes",K1566="yes"="yes"),1,""))</f>
        <v/>
      </c>
    </row>
    <row r="1567" spans="2:48" ht="36" thickBot="1" x14ac:dyDescent="0.4">
      <c r="B1567" s="164">
        <v>6193</v>
      </c>
      <c r="C1567" s="16" t="s">
        <v>3530</v>
      </c>
      <c r="D1567" s="32" t="s">
        <v>1772</v>
      </c>
      <c r="E1567" s="118"/>
      <c r="F1567" s="119" t="s">
        <v>21</v>
      </c>
      <c r="G1567" s="30" t="s">
        <v>21</v>
      </c>
      <c r="H1567" s="30" t="s">
        <v>21</v>
      </c>
      <c r="I1567" s="30" t="s">
        <v>21</v>
      </c>
      <c r="J1567" s="30" t="s">
        <v>128</v>
      </c>
      <c r="K1567" s="30" t="s">
        <v>21</v>
      </c>
      <c r="L1567" s="22"/>
      <c r="M1567" s="20"/>
      <c r="N1567" s="20"/>
      <c r="O1567" s="20"/>
      <c r="P1567" s="20"/>
      <c r="Q1567" s="20"/>
      <c r="R1567" s="20"/>
      <c r="S1567" s="120"/>
      <c r="T1567" s="181" t="str">
        <f>Table3[[#This Row],[Column12]]</f>
        <v>Auto:</v>
      </c>
      <c r="U1567" s="25"/>
      <c r="V1567" s="51" t="str">
        <f>IF(Table3[[#This Row],[TagOrderMethod]]="Ratio:","plants per 1 tag",IF(Table3[[#This Row],[TagOrderMethod]]="tags included","",IF(Table3[[#This Row],[TagOrderMethod]]="Qty:","tags",IF(Table3[[#This Row],[TagOrderMethod]]="Auto:",IF(U1567&lt;&gt;"","tags","")))))</f>
        <v/>
      </c>
      <c r="W1567" s="17">
        <v>50</v>
      </c>
      <c r="X1567" s="17" t="str">
        <f>IF(ISNUMBER(SEARCH("tag",Table3[[#This Row],[Notes]])), "Yes", "No")</f>
        <v>No</v>
      </c>
      <c r="Y1567" s="17" t="str">
        <f>IF(Table3[[#This Row],[Column11]]="yes","tags included","Auto:")</f>
        <v>Auto:</v>
      </c>
      <c r="Z15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Row],[TagOrderMethod]]="Auto:",IF(U1567&gt;0,U1567,IF(COUNTBLANK(L1567:S1567)=8,"",(IF(Table3[[#This Row],[Column11]]&lt;&gt;"no",Table3[[#This Row],[Size]]*(SUM(Table3[[#This Row],[Date 1]:[Date 8]])),"")))),""))),(Table3[[#This Row],[Bundle]])),"")</f>
        <v/>
      </c>
      <c r="AB1567" s="94" t="str">
        <f t="shared" si="25"/>
        <v/>
      </c>
      <c r="AC1567" s="75"/>
      <c r="AD1567" s="42"/>
      <c r="AE1567" s="43"/>
      <c r="AF1567" s="44"/>
      <c r="AG1567" s="134" t="s">
        <v>21</v>
      </c>
      <c r="AH1567" s="134" t="s">
        <v>21</v>
      </c>
      <c r="AI1567" s="134" t="s">
        <v>21</v>
      </c>
      <c r="AJ1567" s="134" t="s">
        <v>21</v>
      </c>
      <c r="AK1567" s="134" t="s">
        <v>5584</v>
      </c>
      <c r="AL1567" s="134" t="s">
        <v>21</v>
      </c>
      <c r="AM1567" s="134" t="b">
        <f>IF(AND(Table3[[#This Row],[Column68]]=TRUE,COUNTBLANK(Table3[[#This Row],[Date 1]:[Date 8]])=8),TRUE,FALSE)</f>
        <v>0</v>
      </c>
      <c r="AN1567" s="134" t="b">
        <f>COUNTIF(Table3[[#This Row],[512]:[51]],"yes")&gt;0</f>
        <v>0</v>
      </c>
      <c r="AO1567" s="45" t="str">
        <f>IF(Table3[[#This Row],[512]]="yes",Table3[[#This Row],[Column1]],"")</f>
        <v/>
      </c>
      <c r="AP1567" s="45" t="str">
        <f>IF(Table3[[#This Row],[250]]="yes",Table3[[#This Row],[Column1.5]],"")</f>
        <v/>
      </c>
      <c r="AQ1567" s="45" t="str">
        <f>IF(Table3[[#This Row],[288]]="yes",Table3[[#This Row],[Column2]],"")</f>
        <v/>
      </c>
      <c r="AR1567" s="45" t="str">
        <f>IF(Table3[[#This Row],[144]]="yes",Table3[[#This Row],[Column3]],"")</f>
        <v/>
      </c>
      <c r="AS1567" s="45" t="str">
        <f>IF(Table3[[#This Row],[26]]="yes",Table3[[#This Row],[Column4]],"")</f>
        <v/>
      </c>
      <c r="AT1567" s="45" t="str">
        <f>IF(Table3[[#This Row],[51]]="yes",Table3[[#This Row],[Column5]],"")</f>
        <v/>
      </c>
      <c r="AU1567" s="29" t="str">
        <f>IF(COUNTBLANK(Table3[[#This Row],[Date 1]:[Date 8]])=7,IF(Table3[[#This Row],[Column9]]&lt;&gt;"",IF(SUM(L1567:S1567)&lt;&gt;0,Table3[[#This Row],[Column9]],""),""),(SUBSTITUTE(TRIM(SUBSTITUTE(AO1567&amp;","&amp;AP1567&amp;","&amp;AQ1567&amp;","&amp;AR1567&amp;","&amp;AS1567&amp;","&amp;AT1567&amp;",",","," "))," ",", ")))</f>
        <v/>
      </c>
      <c r="AV1567" s="35" t="str">
        <f>IF(COUNTBLANK(L1567:AC1567)&lt;&gt;13,IF(Table3[[#This Row],[Comments]]="Please order in multiples of 20. Minimum order of 100.",IF(COUNTBLANK(Table3[[#This Row],[Date 1]:[Order]])=12,"",1),1),IF(OR(F1567="yes",G1567="yes",H1567="yes",I1567="yes",J1567="yes",K1567="yes"="yes"),1,""))</f>
        <v/>
      </c>
    </row>
    <row r="1568" spans="2:48" ht="36" thickBot="1" x14ac:dyDescent="0.4">
      <c r="B1568" s="164">
        <v>6199</v>
      </c>
      <c r="C1568" s="16" t="s">
        <v>3530</v>
      </c>
      <c r="D1568" s="32" t="s">
        <v>657</v>
      </c>
      <c r="E1568" s="118"/>
      <c r="F1568" s="119" t="s">
        <v>21</v>
      </c>
      <c r="G1568" s="30" t="s">
        <v>21</v>
      </c>
      <c r="H1568" s="30" t="s">
        <v>21</v>
      </c>
      <c r="I1568" s="30" t="s">
        <v>21</v>
      </c>
      <c r="J1568" s="30" t="s">
        <v>21</v>
      </c>
      <c r="K1568" s="30" t="s">
        <v>128</v>
      </c>
      <c r="L1568" s="22"/>
      <c r="M1568" s="20"/>
      <c r="N1568" s="20"/>
      <c r="O1568" s="20"/>
      <c r="P1568" s="20"/>
      <c r="Q1568" s="20"/>
      <c r="R1568" s="20"/>
      <c r="S1568" s="120"/>
      <c r="T1568" s="181" t="str">
        <f>Table3[[#This Row],[Column12]]</f>
        <v>Auto:</v>
      </c>
      <c r="U1568" s="25"/>
      <c r="V1568" s="51" t="str">
        <f>IF(Table3[[#This Row],[TagOrderMethod]]="Ratio:","plants per 1 tag",IF(Table3[[#This Row],[TagOrderMethod]]="tags included","",IF(Table3[[#This Row],[TagOrderMethod]]="Qty:","tags",IF(Table3[[#This Row],[TagOrderMethod]]="Auto:",IF(U1568&lt;&gt;"","tags","")))))</f>
        <v/>
      </c>
      <c r="W1568" s="17">
        <v>50</v>
      </c>
      <c r="X1568" s="17" t="str">
        <f>IF(ISNUMBER(SEARCH("tag",Table3[[#This Row],[Notes]])), "Yes", "No")</f>
        <v>No</v>
      </c>
      <c r="Y1568" s="17" t="str">
        <f>IF(Table3[[#This Row],[Column11]]="yes","tags included","Auto:")</f>
        <v>Auto:</v>
      </c>
      <c r="Z15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Row],[TagOrderMethod]]="Auto:",IF(U1568&gt;0,U1568,IF(COUNTBLANK(L1568:S1568)=8,"",(IF(Table3[[#This Row],[Column11]]&lt;&gt;"no",Table3[[#This Row],[Size]]*(SUM(Table3[[#This Row],[Date 1]:[Date 8]])),"")))),""))),(Table3[[#This Row],[Bundle]])),"")</f>
        <v/>
      </c>
      <c r="AB1568" s="94" t="str">
        <f t="shared" si="25"/>
        <v/>
      </c>
      <c r="AC1568" s="75"/>
      <c r="AD1568" s="42"/>
      <c r="AE1568" s="43"/>
      <c r="AF1568" s="44"/>
      <c r="AG1568" s="134" t="s">
        <v>21</v>
      </c>
      <c r="AH1568" s="134" t="s">
        <v>21</v>
      </c>
      <c r="AI1568" s="134" t="s">
        <v>21</v>
      </c>
      <c r="AJ1568" s="134" t="s">
        <v>21</v>
      </c>
      <c r="AK1568" s="134" t="s">
        <v>21</v>
      </c>
      <c r="AL1568" s="134" t="s">
        <v>5585</v>
      </c>
      <c r="AM1568" s="134" t="b">
        <f>IF(AND(Table3[[#This Row],[Column68]]=TRUE,COUNTBLANK(Table3[[#This Row],[Date 1]:[Date 8]])=8),TRUE,FALSE)</f>
        <v>0</v>
      </c>
      <c r="AN1568" s="134" t="b">
        <f>COUNTIF(Table3[[#This Row],[512]:[51]],"yes")&gt;0</f>
        <v>0</v>
      </c>
      <c r="AO1568" s="45" t="str">
        <f>IF(Table3[[#This Row],[512]]="yes",Table3[[#This Row],[Column1]],"")</f>
        <v/>
      </c>
      <c r="AP1568" s="45" t="str">
        <f>IF(Table3[[#This Row],[250]]="yes",Table3[[#This Row],[Column1.5]],"")</f>
        <v/>
      </c>
      <c r="AQ1568" s="45" t="str">
        <f>IF(Table3[[#This Row],[288]]="yes",Table3[[#This Row],[Column2]],"")</f>
        <v/>
      </c>
      <c r="AR1568" s="45" t="str">
        <f>IF(Table3[[#This Row],[144]]="yes",Table3[[#This Row],[Column3]],"")</f>
        <v/>
      </c>
      <c r="AS1568" s="45" t="str">
        <f>IF(Table3[[#This Row],[26]]="yes",Table3[[#This Row],[Column4]],"")</f>
        <v/>
      </c>
      <c r="AT1568" s="45" t="str">
        <f>IF(Table3[[#This Row],[51]]="yes",Table3[[#This Row],[Column5]],"")</f>
        <v/>
      </c>
      <c r="AU1568" s="29" t="str">
        <f>IF(COUNTBLANK(Table3[[#This Row],[Date 1]:[Date 8]])=7,IF(Table3[[#This Row],[Column9]]&lt;&gt;"",IF(SUM(L1568:S1568)&lt;&gt;0,Table3[[#This Row],[Column9]],""),""),(SUBSTITUTE(TRIM(SUBSTITUTE(AO1568&amp;","&amp;AP1568&amp;","&amp;AQ1568&amp;","&amp;AR1568&amp;","&amp;AS1568&amp;","&amp;AT1568&amp;",",","," "))," ",", ")))</f>
        <v/>
      </c>
      <c r="AV1568" s="35" t="str">
        <f>IF(COUNTBLANK(L1568:AC1568)&lt;&gt;13,IF(Table3[[#This Row],[Comments]]="Please order in multiples of 20. Minimum order of 100.",IF(COUNTBLANK(Table3[[#This Row],[Date 1]:[Order]])=12,"",1),1),IF(OR(F1568="yes",G1568="yes",H1568="yes",I1568="yes",J1568="yes",K1568="yes"="yes"),1,""))</f>
        <v/>
      </c>
    </row>
    <row r="1569" spans="2:48" ht="36" thickBot="1" x14ac:dyDescent="0.4">
      <c r="B1569" s="164">
        <v>6205</v>
      </c>
      <c r="C1569" s="16" t="s">
        <v>3530</v>
      </c>
      <c r="D1569" s="32" t="s">
        <v>1128</v>
      </c>
      <c r="E1569" s="118"/>
      <c r="F1569" s="119" t="s">
        <v>21</v>
      </c>
      <c r="G1569" s="30" t="s">
        <v>21</v>
      </c>
      <c r="H1569" s="30" t="s">
        <v>21</v>
      </c>
      <c r="I1569" s="30" t="s">
        <v>21</v>
      </c>
      <c r="J1569" s="30" t="s">
        <v>21</v>
      </c>
      <c r="K1569" s="30" t="s">
        <v>128</v>
      </c>
      <c r="L1569" s="22"/>
      <c r="M1569" s="20"/>
      <c r="N1569" s="20"/>
      <c r="O1569" s="20"/>
      <c r="P1569" s="20"/>
      <c r="Q1569" s="20"/>
      <c r="R1569" s="20"/>
      <c r="S1569" s="120"/>
      <c r="T1569" s="181" t="str">
        <f>Table3[[#This Row],[Column12]]</f>
        <v>Auto:</v>
      </c>
      <c r="U1569" s="25"/>
      <c r="V1569" s="51" t="str">
        <f>IF(Table3[[#This Row],[TagOrderMethod]]="Ratio:","plants per 1 tag",IF(Table3[[#This Row],[TagOrderMethod]]="tags included","",IF(Table3[[#This Row],[TagOrderMethod]]="Qty:","tags",IF(Table3[[#This Row],[TagOrderMethod]]="Auto:",IF(U1569&lt;&gt;"","tags","")))))</f>
        <v/>
      </c>
      <c r="W1569" s="17">
        <v>50</v>
      </c>
      <c r="X1569" s="17" t="str">
        <f>IF(ISNUMBER(SEARCH("tag",Table3[[#This Row],[Notes]])), "Yes", "No")</f>
        <v>No</v>
      </c>
      <c r="Y1569" s="17" t="str">
        <f>IF(Table3[[#This Row],[Column11]]="yes","tags included","Auto:")</f>
        <v>Auto:</v>
      </c>
      <c r="Z15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Row],[TagOrderMethod]]="Auto:",IF(U1569&gt;0,U1569,IF(COUNTBLANK(L1569:S1569)=8,"",(IF(Table3[[#This Row],[Column11]]&lt;&gt;"no",Table3[[#This Row],[Size]]*(SUM(Table3[[#This Row],[Date 1]:[Date 8]])),"")))),""))),(Table3[[#This Row],[Bundle]])),"")</f>
        <v/>
      </c>
      <c r="AB1569" s="94" t="str">
        <f t="shared" si="25"/>
        <v/>
      </c>
      <c r="AC1569" s="75"/>
      <c r="AD1569" s="42"/>
      <c r="AE1569" s="43"/>
      <c r="AF1569" s="44"/>
      <c r="AG1569" s="134" t="s">
        <v>21</v>
      </c>
      <c r="AH1569" s="134" t="s">
        <v>21</v>
      </c>
      <c r="AI1569" s="134" t="s">
        <v>21</v>
      </c>
      <c r="AJ1569" s="134" t="s">
        <v>21</v>
      </c>
      <c r="AK1569" s="134" t="s">
        <v>21</v>
      </c>
      <c r="AL1569" s="134" t="s">
        <v>5586</v>
      </c>
      <c r="AM1569" s="134" t="b">
        <f>IF(AND(Table3[[#This Row],[Column68]]=TRUE,COUNTBLANK(Table3[[#This Row],[Date 1]:[Date 8]])=8),TRUE,FALSE)</f>
        <v>0</v>
      </c>
      <c r="AN1569" s="134" t="b">
        <f>COUNTIF(Table3[[#This Row],[512]:[51]],"yes")&gt;0</f>
        <v>0</v>
      </c>
      <c r="AO1569" s="45" t="str">
        <f>IF(Table3[[#This Row],[512]]="yes",Table3[[#This Row],[Column1]],"")</f>
        <v/>
      </c>
      <c r="AP1569" s="45" t="str">
        <f>IF(Table3[[#This Row],[250]]="yes",Table3[[#This Row],[Column1.5]],"")</f>
        <v/>
      </c>
      <c r="AQ1569" s="45" t="str">
        <f>IF(Table3[[#This Row],[288]]="yes",Table3[[#This Row],[Column2]],"")</f>
        <v/>
      </c>
      <c r="AR1569" s="45" t="str">
        <f>IF(Table3[[#This Row],[144]]="yes",Table3[[#This Row],[Column3]],"")</f>
        <v/>
      </c>
      <c r="AS1569" s="45" t="str">
        <f>IF(Table3[[#This Row],[26]]="yes",Table3[[#This Row],[Column4]],"")</f>
        <v/>
      </c>
      <c r="AT1569" s="45" t="str">
        <f>IF(Table3[[#This Row],[51]]="yes",Table3[[#This Row],[Column5]],"")</f>
        <v/>
      </c>
      <c r="AU1569" s="29" t="str">
        <f>IF(COUNTBLANK(Table3[[#This Row],[Date 1]:[Date 8]])=7,IF(Table3[[#This Row],[Column9]]&lt;&gt;"",IF(SUM(L1569:S1569)&lt;&gt;0,Table3[[#This Row],[Column9]],""),""),(SUBSTITUTE(TRIM(SUBSTITUTE(AO1569&amp;","&amp;AP1569&amp;","&amp;AQ1569&amp;","&amp;AR1569&amp;","&amp;AS1569&amp;","&amp;AT1569&amp;",",","," "))," ",", ")))</f>
        <v/>
      </c>
      <c r="AV1569" s="35" t="str">
        <f>IF(COUNTBLANK(L1569:AC1569)&lt;&gt;13,IF(Table3[[#This Row],[Comments]]="Please order in multiples of 20. Minimum order of 100.",IF(COUNTBLANK(Table3[[#This Row],[Date 1]:[Order]])=12,"",1),1),IF(OR(F1569="yes",G1569="yes",H1569="yes",I1569="yes",J1569="yes",K1569="yes"="yes"),1,""))</f>
        <v/>
      </c>
    </row>
    <row r="1570" spans="2:48" ht="36" thickBot="1" x14ac:dyDescent="0.4">
      <c r="B1570" s="164">
        <v>6211</v>
      </c>
      <c r="C1570" s="16" t="s">
        <v>3530</v>
      </c>
      <c r="D1570" s="32" t="s">
        <v>1129</v>
      </c>
      <c r="E1570" s="118"/>
      <c r="F1570" s="119" t="s">
        <v>21</v>
      </c>
      <c r="G1570" s="30" t="s">
        <v>21</v>
      </c>
      <c r="H1570" s="30" t="s">
        <v>21</v>
      </c>
      <c r="I1570" s="30" t="s">
        <v>21</v>
      </c>
      <c r="J1570" s="30" t="s">
        <v>128</v>
      </c>
      <c r="K1570" s="30" t="s">
        <v>21</v>
      </c>
      <c r="L1570" s="22"/>
      <c r="M1570" s="20"/>
      <c r="N1570" s="20"/>
      <c r="O1570" s="20"/>
      <c r="P1570" s="20"/>
      <c r="Q1570" s="20"/>
      <c r="R1570" s="20"/>
      <c r="S1570" s="120"/>
      <c r="T1570" s="181" t="str">
        <f>Table3[[#This Row],[Column12]]</f>
        <v>Auto:</v>
      </c>
      <c r="U1570" s="25"/>
      <c r="V1570" s="51" t="str">
        <f>IF(Table3[[#This Row],[TagOrderMethod]]="Ratio:","plants per 1 tag",IF(Table3[[#This Row],[TagOrderMethod]]="tags included","",IF(Table3[[#This Row],[TagOrderMethod]]="Qty:","tags",IF(Table3[[#This Row],[TagOrderMethod]]="Auto:",IF(U1570&lt;&gt;"","tags","")))))</f>
        <v/>
      </c>
      <c r="W1570" s="17">
        <v>50</v>
      </c>
      <c r="X1570" s="17" t="str">
        <f>IF(ISNUMBER(SEARCH("tag",Table3[[#This Row],[Notes]])), "Yes", "No")</f>
        <v>No</v>
      </c>
      <c r="Y1570" s="17" t="str">
        <f>IF(Table3[[#This Row],[Column11]]="yes","tags included","Auto:")</f>
        <v>Auto:</v>
      </c>
      <c r="Z15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Row],[TagOrderMethod]]="Auto:",IF(U1570&gt;0,U1570,IF(COUNTBLANK(L1570:S1570)=8,"",(IF(Table3[[#This Row],[Column11]]&lt;&gt;"no",Table3[[#This Row],[Size]]*(SUM(Table3[[#This Row],[Date 1]:[Date 8]])),"")))),""))),(Table3[[#This Row],[Bundle]])),"")</f>
        <v/>
      </c>
      <c r="AB1570" s="94" t="str">
        <f t="shared" si="25"/>
        <v/>
      </c>
      <c r="AC1570" s="75"/>
      <c r="AD1570" s="42"/>
      <c r="AE1570" s="43"/>
      <c r="AF1570" s="44"/>
      <c r="AG1570" s="134" t="s">
        <v>21</v>
      </c>
      <c r="AH1570" s="134" t="s">
        <v>21</v>
      </c>
      <c r="AI1570" s="134" t="s">
        <v>21</v>
      </c>
      <c r="AJ1570" s="134" t="s">
        <v>21</v>
      </c>
      <c r="AK1570" s="134" t="s">
        <v>5587</v>
      </c>
      <c r="AL1570" s="134" t="s">
        <v>21</v>
      </c>
      <c r="AM1570" s="134" t="b">
        <f>IF(AND(Table3[[#This Row],[Column68]]=TRUE,COUNTBLANK(Table3[[#This Row],[Date 1]:[Date 8]])=8),TRUE,FALSE)</f>
        <v>0</v>
      </c>
      <c r="AN1570" s="134" t="b">
        <f>COUNTIF(Table3[[#This Row],[512]:[51]],"yes")&gt;0</f>
        <v>0</v>
      </c>
      <c r="AO1570" s="45" t="str">
        <f>IF(Table3[[#This Row],[512]]="yes",Table3[[#This Row],[Column1]],"")</f>
        <v/>
      </c>
      <c r="AP1570" s="45" t="str">
        <f>IF(Table3[[#This Row],[250]]="yes",Table3[[#This Row],[Column1.5]],"")</f>
        <v/>
      </c>
      <c r="AQ1570" s="45" t="str">
        <f>IF(Table3[[#This Row],[288]]="yes",Table3[[#This Row],[Column2]],"")</f>
        <v/>
      </c>
      <c r="AR1570" s="45" t="str">
        <f>IF(Table3[[#This Row],[144]]="yes",Table3[[#This Row],[Column3]],"")</f>
        <v/>
      </c>
      <c r="AS1570" s="45" t="str">
        <f>IF(Table3[[#This Row],[26]]="yes",Table3[[#This Row],[Column4]],"")</f>
        <v/>
      </c>
      <c r="AT1570" s="45" t="str">
        <f>IF(Table3[[#This Row],[51]]="yes",Table3[[#This Row],[Column5]],"")</f>
        <v/>
      </c>
      <c r="AU1570" s="29" t="str">
        <f>IF(COUNTBLANK(Table3[[#This Row],[Date 1]:[Date 8]])=7,IF(Table3[[#This Row],[Column9]]&lt;&gt;"",IF(SUM(L1570:S1570)&lt;&gt;0,Table3[[#This Row],[Column9]],""),""),(SUBSTITUTE(TRIM(SUBSTITUTE(AO1570&amp;","&amp;AP1570&amp;","&amp;AQ1570&amp;","&amp;AR1570&amp;","&amp;AS1570&amp;","&amp;AT1570&amp;",",","," "))," ",", ")))</f>
        <v/>
      </c>
      <c r="AV1570" s="35" t="str">
        <f>IF(COUNTBLANK(L1570:AC1570)&lt;&gt;13,IF(Table3[[#This Row],[Comments]]="Please order in multiples of 20. Minimum order of 100.",IF(COUNTBLANK(Table3[[#This Row],[Date 1]:[Order]])=12,"",1),1),IF(OR(F1570="yes",G1570="yes",H1570="yes",I1570="yes",J1570="yes",K1570="yes"="yes"),1,""))</f>
        <v/>
      </c>
    </row>
    <row r="1571" spans="2:48" ht="36" thickBot="1" x14ac:dyDescent="0.4">
      <c r="B1571" s="164">
        <v>6216</v>
      </c>
      <c r="C1571" s="16" t="s">
        <v>3530</v>
      </c>
      <c r="D1571" s="32" t="s">
        <v>1130</v>
      </c>
      <c r="E1571" s="118"/>
      <c r="F1571" s="119" t="s">
        <v>21</v>
      </c>
      <c r="G1571" s="30" t="s">
        <v>21</v>
      </c>
      <c r="H1571" s="30" t="s">
        <v>21</v>
      </c>
      <c r="I1571" s="30" t="s">
        <v>21</v>
      </c>
      <c r="J1571" s="30" t="s">
        <v>128</v>
      </c>
      <c r="K1571" s="30" t="s">
        <v>21</v>
      </c>
      <c r="L1571" s="22"/>
      <c r="M1571" s="20"/>
      <c r="N1571" s="20"/>
      <c r="O1571" s="20"/>
      <c r="P1571" s="20"/>
      <c r="Q1571" s="20"/>
      <c r="R1571" s="20"/>
      <c r="S1571" s="120"/>
      <c r="T1571" s="181" t="str">
        <f>Table3[[#This Row],[Column12]]</f>
        <v>Auto:</v>
      </c>
      <c r="U1571" s="25"/>
      <c r="V1571" s="51" t="str">
        <f>IF(Table3[[#This Row],[TagOrderMethod]]="Ratio:","plants per 1 tag",IF(Table3[[#This Row],[TagOrderMethod]]="tags included","",IF(Table3[[#This Row],[TagOrderMethod]]="Qty:","tags",IF(Table3[[#This Row],[TagOrderMethod]]="Auto:",IF(U1571&lt;&gt;"","tags","")))))</f>
        <v/>
      </c>
      <c r="W1571" s="17">
        <v>50</v>
      </c>
      <c r="X1571" s="17" t="str">
        <f>IF(ISNUMBER(SEARCH("tag",Table3[[#This Row],[Notes]])), "Yes", "No")</f>
        <v>No</v>
      </c>
      <c r="Y1571" s="17" t="str">
        <f>IF(Table3[[#This Row],[Column11]]="yes","tags included","Auto:")</f>
        <v>Auto:</v>
      </c>
      <c r="Z15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Row],[TagOrderMethod]]="Auto:",IF(U1571&gt;0,U1571,IF(COUNTBLANK(L1571:S1571)=8,"",(IF(Table3[[#This Row],[Column11]]&lt;&gt;"no",Table3[[#This Row],[Size]]*(SUM(Table3[[#This Row],[Date 1]:[Date 8]])),"")))),""))),(Table3[[#This Row],[Bundle]])),"")</f>
        <v/>
      </c>
      <c r="AB1571" s="94" t="str">
        <f t="shared" si="25"/>
        <v/>
      </c>
      <c r="AC1571" s="75"/>
      <c r="AD1571" s="42"/>
      <c r="AE1571" s="43"/>
      <c r="AF1571" s="44"/>
      <c r="AG1571" s="134" t="s">
        <v>21</v>
      </c>
      <c r="AH1571" s="134" t="s">
        <v>21</v>
      </c>
      <c r="AI1571" s="134" t="s">
        <v>21</v>
      </c>
      <c r="AJ1571" s="134" t="s">
        <v>21</v>
      </c>
      <c r="AK1571" s="134" t="s">
        <v>5588</v>
      </c>
      <c r="AL1571" s="134" t="s">
        <v>21</v>
      </c>
      <c r="AM1571" s="134" t="b">
        <f>IF(AND(Table3[[#This Row],[Column68]]=TRUE,COUNTBLANK(Table3[[#This Row],[Date 1]:[Date 8]])=8),TRUE,FALSE)</f>
        <v>0</v>
      </c>
      <c r="AN1571" s="134" t="b">
        <f>COUNTIF(Table3[[#This Row],[512]:[51]],"yes")&gt;0</f>
        <v>0</v>
      </c>
      <c r="AO1571" s="45" t="str">
        <f>IF(Table3[[#This Row],[512]]="yes",Table3[[#This Row],[Column1]],"")</f>
        <v/>
      </c>
      <c r="AP1571" s="45" t="str">
        <f>IF(Table3[[#This Row],[250]]="yes",Table3[[#This Row],[Column1.5]],"")</f>
        <v/>
      </c>
      <c r="AQ1571" s="45" t="str">
        <f>IF(Table3[[#This Row],[288]]="yes",Table3[[#This Row],[Column2]],"")</f>
        <v/>
      </c>
      <c r="AR1571" s="45" t="str">
        <f>IF(Table3[[#This Row],[144]]="yes",Table3[[#This Row],[Column3]],"")</f>
        <v/>
      </c>
      <c r="AS1571" s="45" t="str">
        <f>IF(Table3[[#This Row],[26]]="yes",Table3[[#This Row],[Column4]],"")</f>
        <v/>
      </c>
      <c r="AT1571" s="45" t="str">
        <f>IF(Table3[[#This Row],[51]]="yes",Table3[[#This Row],[Column5]],"")</f>
        <v/>
      </c>
      <c r="AU1571" s="29" t="str">
        <f>IF(COUNTBLANK(Table3[[#This Row],[Date 1]:[Date 8]])=7,IF(Table3[[#This Row],[Column9]]&lt;&gt;"",IF(SUM(L1571:S1571)&lt;&gt;0,Table3[[#This Row],[Column9]],""),""),(SUBSTITUTE(TRIM(SUBSTITUTE(AO1571&amp;","&amp;AP1571&amp;","&amp;AQ1571&amp;","&amp;AR1571&amp;","&amp;AS1571&amp;","&amp;AT1571&amp;",",","," "))," ",", ")))</f>
        <v/>
      </c>
      <c r="AV1571" s="35" t="str">
        <f>IF(COUNTBLANK(L1571:AC1571)&lt;&gt;13,IF(Table3[[#This Row],[Comments]]="Please order in multiples of 20. Minimum order of 100.",IF(COUNTBLANK(Table3[[#This Row],[Date 1]:[Order]])=12,"",1),1),IF(OR(F1571="yes",G1571="yes",H1571="yes",I1571="yes",J1571="yes",K1571="yes"="yes"),1,""))</f>
        <v/>
      </c>
    </row>
    <row r="1572" spans="2:48" ht="36" thickBot="1" x14ac:dyDescent="0.4">
      <c r="B1572" s="164">
        <v>6221</v>
      </c>
      <c r="C1572" s="16" t="s">
        <v>3530</v>
      </c>
      <c r="D1572" s="32" t="s">
        <v>1131</v>
      </c>
      <c r="E1572" s="118"/>
      <c r="F1572" s="119" t="s">
        <v>21</v>
      </c>
      <c r="G1572" s="30" t="s">
        <v>21</v>
      </c>
      <c r="H1572" s="30" t="s">
        <v>21</v>
      </c>
      <c r="I1572" s="30" t="s">
        <v>21</v>
      </c>
      <c r="J1572" s="30" t="s">
        <v>128</v>
      </c>
      <c r="K1572" s="30" t="s">
        <v>21</v>
      </c>
      <c r="L1572" s="22"/>
      <c r="M1572" s="20"/>
      <c r="N1572" s="20"/>
      <c r="O1572" s="20"/>
      <c r="P1572" s="20"/>
      <c r="Q1572" s="20"/>
      <c r="R1572" s="20"/>
      <c r="S1572" s="120"/>
      <c r="T1572" s="181" t="str">
        <f>Table3[[#This Row],[Column12]]</f>
        <v>Auto:</v>
      </c>
      <c r="U1572" s="25"/>
      <c r="V1572" s="51" t="str">
        <f>IF(Table3[[#This Row],[TagOrderMethod]]="Ratio:","plants per 1 tag",IF(Table3[[#This Row],[TagOrderMethod]]="tags included","",IF(Table3[[#This Row],[TagOrderMethod]]="Qty:","tags",IF(Table3[[#This Row],[TagOrderMethod]]="Auto:",IF(U1572&lt;&gt;"","tags","")))))</f>
        <v/>
      </c>
      <c r="W1572" s="17">
        <v>50</v>
      </c>
      <c r="X1572" s="17" t="str">
        <f>IF(ISNUMBER(SEARCH("tag",Table3[[#This Row],[Notes]])), "Yes", "No")</f>
        <v>No</v>
      </c>
      <c r="Y1572" s="17" t="str">
        <f>IF(Table3[[#This Row],[Column11]]="yes","tags included","Auto:")</f>
        <v>Auto:</v>
      </c>
      <c r="Z15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Row],[TagOrderMethod]]="Auto:",IF(U1572&gt;0,U1572,IF(COUNTBLANK(L1572:S1572)=8,"",(IF(Table3[[#This Row],[Column11]]&lt;&gt;"no",Table3[[#This Row],[Size]]*(SUM(Table3[[#This Row],[Date 1]:[Date 8]])),"")))),""))),(Table3[[#This Row],[Bundle]])),"")</f>
        <v/>
      </c>
      <c r="AB1572" s="94" t="str">
        <f t="shared" si="25"/>
        <v/>
      </c>
      <c r="AC1572" s="75"/>
      <c r="AD1572" s="42"/>
      <c r="AE1572" s="43"/>
      <c r="AF1572" s="44"/>
      <c r="AG1572" s="134" t="s">
        <v>21</v>
      </c>
      <c r="AH1572" s="134" t="s">
        <v>21</v>
      </c>
      <c r="AI1572" s="134" t="s">
        <v>21</v>
      </c>
      <c r="AJ1572" s="134" t="s">
        <v>21</v>
      </c>
      <c r="AK1572" s="134" t="s">
        <v>5589</v>
      </c>
      <c r="AL1572" s="134" t="s">
        <v>21</v>
      </c>
      <c r="AM1572" s="134" t="b">
        <f>IF(AND(Table3[[#This Row],[Column68]]=TRUE,COUNTBLANK(Table3[[#This Row],[Date 1]:[Date 8]])=8),TRUE,FALSE)</f>
        <v>0</v>
      </c>
      <c r="AN1572" s="134" t="b">
        <f>COUNTIF(Table3[[#This Row],[512]:[51]],"yes")&gt;0</f>
        <v>0</v>
      </c>
      <c r="AO1572" s="45" t="str">
        <f>IF(Table3[[#This Row],[512]]="yes",Table3[[#This Row],[Column1]],"")</f>
        <v/>
      </c>
      <c r="AP1572" s="45" t="str">
        <f>IF(Table3[[#This Row],[250]]="yes",Table3[[#This Row],[Column1.5]],"")</f>
        <v/>
      </c>
      <c r="AQ1572" s="45" t="str">
        <f>IF(Table3[[#This Row],[288]]="yes",Table3[[#This Row],[Column2]],"")</f>
        <v/>
      </c>
      <c r="AR1572" s="45" t="str">
        <f>IF(Table3[[#This Row],[144]]="yes",Table3[[#This Row],[Column3]],"")</f>
        <v/>
      </c>
      <c r="AS1572" s="45" t="str">
        <f>IF(Table3[[#This Row],[26]]="yes",Table3[[#This Row],[Column4]],"")</f>
        <v/>
      </c>
      <c r="AT1572" s="45" t="str">
        <f>IF(Table3[[#This Row],[51]]="yes",Table3[[#This Row],[Column5]],"")</f>
        <v/>
      </c>
      <c r="AU1572" s="29" t="str">
        <f>IF(COUNTBLANK(Table3[[#This Row],[Date 1]:[Date 8]])=7,IF(Table3[[#This Row],[Column9]]&lt;&gt;"",IF(SUM(L1572:S1572)&lt;&gt;0,Table3[[#This Row],[Column9]],""),""),(SUBSTITUTE(TRIM(SUBSTITUTE(AO1572&amp;","&amp;AP1572&amp;","&amp;AQ1572&amp;","&amp;AR1572&amp;","&amp;AS1572&amp;","&amp;AT1572&amp;",",","," "))," ",", ")))</f>
        <v/>
      </c>
      <c r="AV1572" s="35" t="str">
        <f>IF(COUNTBLANK(L1572:AC1572)&lt;&gt;13,IF(Table3[[#This Row],[Comments]]="Please order in multiples of 20. Minimum order of 100.",IF(COUNTBLANK(Table3[[#This Row],[Date 1]:[Order]])=12,"",1),1),IF(OR(F1572="yes",G1572="yes",H1572="yes",I1572="yes",J1572="yes",K1572="yes"="yes"),1,""))</f>
        <v/>
      </c>
    </row>
    <row r="1573" spans="2:48" ht="36" thickBot="1" x14ac:dyDescent="0.4">
      <c r="B1573" s="164">
        <v>6226</v>
      </c>
      <c r="C1573" s="16" t="s">
        <v>3530</v>
      </c>
      <c r="D1573" s="32" t="s">
        <v>1132</v>
      </c>
      <c r="E1573" s="118"/>
      <c r="F1573" s="119" t="s">
        <v>21</v>
      </c>
      <c r="G1573" s="30" t="s">
        <v>21</v>
      </c>
      <c r="H1573" s="30" t="s">
        <v>21</v>
      </c>
      <c r="I1573" s="30" t="s">
        <v>21</v>
      </c>
      <c r="J1573" s="30" t="s">
        <v>128</v>
      </c>
      <c r="K1573" s="30" t="s">
        <v>21</v>
      </c>
      <c r="L1573" s="22"/>
      <c r="M1573" s="20"/>
      <c r="N1573" s="20"/>
      <c r="O1573" s="20"/>
      <c r="P1573" s="20"/>
      <c r="Q1573" s="20"/>
      <c r="R1573" s="20"/>
      <c r="S1573" s="120"/>
      <c r="T1573" s="181" t="str">
        <f>Table3[[#This Row],[Column12]]</f>
        <v>Auto:</v>
      </c>
      <c r="U1573" s="25"/>
      <c r="V1573" s="51" t="str">
        <f>IF(Table3[[#This Row],[TagOrderMethod]]="Ratio:","plants per 1 tag",IF(Table3[[#This Row],[TagOrderMethod]]="tags included","",IF(Table3[[#This Row],[TagOrderMethod]]="Qty:","tags",IF(Table3[[#This Row],[TagOrderMethod]]="Auto:",IF(U1573&lt;&gt;"","tags","")))))</f>
        <v/>
      </c>
      <c r="W1573" s="17">
        <v>50</v>
      </c>
      <c r="X1573" s="17" t="str">
        <f>IF(ISNUMBER(SEARCH("tag",Table3[[#This Row],[Notes]])), "Yes", "No")</f>
        <v>No</v>
      </c>
      <c r="Y1573" s="17" t="str">
        <f>IF(Table3[[#This Row],[Column11]]="yes","tags included","Auto:")</f>
        <v>Auto:</v>
      </c>
      <c r="Z15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Row],[TagOrderMethod]]="Auto:",IF(U1573&gt;0,U1573,IF(COUNTBLANK(L1573:S1573)=8,"",(IF(Table3[[#This Row],[Column11]]&lt;&gt;"no",Table3[[#This Row],[Size]]*(SUM(Table3[[#This Row],[Date 1]:[Date 8]])),"")))),""))),(Table3[[#This Row],[Bundle]])),"")</f>
        <v/>
      </c>
      <c r="AB1573" s="94" t="str">
        <f t="shared" si="25"/>
        <v/>
      </c>
      <c r="AC1573" s="75"/>
      <c r="AD1573" s="42"/>
      <c r="AE1573" s="43"/>
      <c r="AF1573" s="44"/>
      <c r="AG1573" s="134" t="s">
        <v>21</v>
      </c>
      <c r="AH1573" s="134" t="s">
        <v>21</v>
      </c>
      <c r="AI1573" s="134" t="s">
        <v>21</v>
      </c>
      <c r="AJ1573" s="134" t="s">
        <v>21</v>
      </c>
      <c r="AK1573" s="134" t="s">
        <v>5590</v>
      </c>
      <c r="AL1573" s="134" t="s">
        <v>21</v>
      </c>
      <c r="AM1573" s="134" t="b">
        <f>IF(AND(Table3[[#This Row],[Column68]]=TRUE,COUNTBLANK(Table3[[#This Row],[Date 1]:[Date 8]])=8),TRUE,FALSE)</f>
        <v>0</v>
      </c>
      <c r="AN1573" s="134" t="b">
        <f>COUNTIF(Table3[[#This Row],[512]:[51]],"yes")&gt;0</f>
        <v>0</v>
      </c>
      <c r="AO1573" s="45" t="str">
        <f>IF(Table3[[#This Row],[512]]="yes",Table3[[#This Row],[Column1]],"")</f>
        <v/>
      </c>
      <c r="AP1573" s="45" t="str">
        <f>IF(Table3[[#This Row],[250]]="yes",Table3[[#This Row],[Column1.5]],"")</f>
        <v/>
      </c>
      <c r="AQ1573" s="45" t="str">
        <f>IF(Table3[[#This Row],[288]]="yes",Table3[[#This Row],[Column2]],"")</f>
        <v/>
      </c>
      <c r="AR1573" s="45" t="str">
        <f>IF(Table3[[#This Row],[144]]="yes",Table3[[#This Row],[Column3]],"")</f>
        <v/>
      </c>
      <c r="AS1573" s="45" t="str">
        <f>IF(Table3[[#This Row],[26]]="yes",Table3[[#This Row],[Column4]],"")</f>
        <v/>
      </c>
      <c r="AT1573" s="45" t="str">
        <f>IF(Table3[[#This Row],[51]]="yes",Table3[[#This Row],[Column5]],"")</f>
        <v/>
      </c>
      <c r="AU1573" s="29" t="str">
        <f>IF(COUNTBLANK(Table3[[#This Row],[Date 1]:[Date 8]])=7,IF(Table3[[#This Row],[Column9]]&lt;&gt;"",IF(SUM(L1573:S1573)&lt;&gt;0,Table3[[#This Row],[Column9]],""),""),(SUBSTITUTE(TRIM(SUBSTITUTE(AO1573&amp;","&amp;AP1573&amp;","&amp;AQ1573&amp;","&amp;AR1573&amp;","&amp;AS1573&amp;","&amp;AT1573&amp;",",","," "))," ",", ")))</f>
        <v/>
      </c>
      <c r="AV1573" s="35" t="str">
        <f>IF(COUNTBLANK(L1573:AC1573)&lt;&gt;13,IF(Table3[[#This Row],[Comments]]="Please order in multiples of 20. Minimum order of 100.",IF(COUNTBLANK(Table3[[#This Row],[Date 1]:[Order]])=12,"",1),1),IF(OR(F1573="yes",G1573="yes",H1573="yes",I1573="yes",J1573="yes",K1573="yes"="yes"),1,""))</f>
        <v/>
      </c>
    </row>
    <row r="1574" spans="2:48" ht="36" thickBot="1" x14ac:dyDescent="0.4">
      <c r="B1574" s="164">
        <v>6231</v>
      </c>
      <c r="C1574" s="16" t="s">
        <v>3530</v>
      </c>
      <c r="D1574" s="32" t="s">
        <v>1133</v>
      </c>
      <c r="E1574" s="118"/>
      <c r="F1574" s="119" t="s">
        <v>21</v>
      </c>
      <c r="G1574" s="30" t="s">
        <v>21</v>
      </c>
      <c r="H1574" s="30" t="s">
        <v>21</v>
      </c>
      <c r="I1574" s="30" t="s">
        <v>21</v>
      </c>
      <c r="J1574" s="30" t="s">
        <v>128</v>
      </c>
      <c r="K1574" s="30" t="s">
        <v>21</v>
      </c>
      <c r="L1574" s="22"/>
      <c r="M1574" s="20"/>
      <c r="N1574" s="20"/>
      <c r="O1574" s="20"/>
      <c r="P1574" s="20"/>
      <c r="Q1574" s="20"/>
      <c r="R1574" s="20"/>
      <c r="S1574" s="120"/>
      <c r="T1574" s="181" t="str">
        <f>Table3[[#This Row],[Column12]]</f>
        <v>Auto:</v>
      </c>
      <c r="U1574" s="25"/>
      <c r="V1574" s="51" t="str">
        <f>IF(Table3[[#This Row],[TagOrderMethod]]="Ratio:","plants per 1 tag",IF(Table3[[#This Row],[TagOrderMethod]]="tags included","",IF(Table3[[#This Row],[TagOrderMethod]]="Qty:","tags",IF(Table3[[#This Row],[TagOrderMethod]]="Auto:",IF(U1574&lt;&gt;"","tags","")))))</f>
        <v/>
      </c>
      <c r="W1574" s="17">
        <v>50</v>
      </c>
      <c r="X1574" s="17" t="str">
        <f>IF(ISNUMBER(SEARCH("tag",Table3[[#This Row],[Notes]])), "Yes", "No")</f>
        <v>No</v>
      </c>
      <c r="Y1574" s="17" t="str">
        <f>IF(Table3[[#This Row],[Column11]]="yes","tags included","Auto:")</f>
        <v>Auto:</v>
      </c>
      <c r="Z15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Row],[TagOrderMethod]]="Auto:",IF(U1574&gt;0,U1574,IF(COUNTBLANK(L1574:S1574)=8,"",(IF(Table3[[#This Row],[Column11]]&lt;&gt;"no",Table3[[#This Row],[Size]]*(SUM(Table3[[#This Row],[Date 1]:[Date 8]])),"")))),""))),(Table3[[#This Row],[Bundle]])),"")</f>
        <v/>
      </c>
      <c r="AB1574" s="94" t="str">
        <f t="shared" si="25"/>
        <v/>
      </c>
      <c r="AC1574" s="75"/>
      <c r="AD1574" s="42"/>
      <c r="AE1574" s="43"/>
      <c r="AF1574" s="44"/>
      <c r="AG1574" s="134" t="s">
        <v>21</v>
      </c>
      <c r="AH1574" s="134" t="s">
        <v>21</v>
      </c>
      <c r="AI1574" s="134" t="s">
        <v>21</v>
      </c>
      <c r="AJ1574" s="134" t="s">
        <v>21</v>
      </c>
      <c r="AK1574" s="134" t="s">
        <v>5591</v>
      </c>
      <c r="AL1574" s="134" t="s">
        <v>21</v>
      </c>
      <c r="AM1574" s="134" t="b">
        <f>IF(AND(Table3[[#This Row],[Column68]]=TRUE,COUNTBLANK(Table3[[#This Row],[Date 1]:[Date 8]])=8),TRUE,FALSE)</f>
        <v>0</v>
      </c>
      <c r="AN1574" s="134" t="b">
        <f>COUNTIF(Table3[[#This Row],[512]:[51]],"yes")&gt;0</f>
        <v>0</v>
      </c>
      <c r="AO1574" s="45" t="str">
        <f>IF(Table3[[#This Row],[512]]="yes",Table3[[#This Row],[Column1]],"")</f>
        <v/>
      </c>
      <c r="AP1574" s="45" t="str">
        <f>IF(Table3[[#This Row],[250]]="yes",Table3[[#This Row],[Column1.5]],"")</f>
        <v/>
      </c>
      <c r="AQ1574" s="45" t="str">
        <f>IF(Table3[[#This Row],[288]]="yes",Table3[[#This Row],[Column2]],"")</f>
        <v/>
      </c>
      <c r="AR1574" s="45" t="str">
        <f>IF(Table3[[#This Row],[144]]="yes",Table3[[#This Row],[Column3]],"")</f>
        <v/>
      </c>
      <c r="AS1574" s="45" t="str">
        <f>IF(Table3[[#This Row],[26]]="yes",Table3[[#This Row],[Column4]],"")</f>
        <v/>
      </c>
      <c r="AT1574" s="45" t="str">
        <f>IF(Table3[[#This Row],[51]]="yes",Table3[[#This Row],[Column5]],"")</f>
        <v/>
      </c>
      <c r="AU1574" s="29" t="str">
        <f>IF(COUNTBLANK(Table3[[#This Row],[Date 1]:[Date 8]])=7,IF(Table3[[#This Row],[Column9]]&lt;&gt;"",IF(SUM(L1574:S1574)&lt;&gt;0,Table3[[#This Row],[Column9]],""),""),(SUBSTITUTE(TRIM(SUBSTITUTE(AO1574&amp;","&amp;AP1574&amp;","&amp;AQ1574&amp;","&amp;AR1574&amp;","&amp;AS1574&amp;","&amp;AT1574&amp;",",","," "))," ",", ")))</f>
        <v/>
      </c>
      <c r="AV1574" s="35" t="str">
        <f>IF(COUNTBLANK(L1574:AC1574)&lt;&gt;13,IF(Table3[[#This Row],[Comments]]="Please order in multiples of 20. Minimum order of 100.",IF(COUNTBLANK(Table3[[#This Row],[Date 1]:[Order]])=12,"",1),1),IF(OR(F1574="yes",G1574="yes",H1574="yes",I1574="yes",J1574="yes",K1574="yes"="yes"),1,""))</f>
        <v/>
      </c>
    </row>
    <row r="1575" spans="2:48" ht="36" thickBot="1" x14ac:dyDescent="0.4">
      <c r="B1575" s="164">
        <v>6236</v>
      </c>
      <c r="C1575" s="16" t="s">
        <v>3530</v>
      </c>
      <c r="D1575" s="32" t="s">
        <v>1840</v>
      </c>
      <c r="E1575" s="118"/>
      <c r="F1575" s="119" t="s">
        <v>21</v>
      </c>
      <c r="G1575" s="30" t="s">
        <v>21</v>
      </c>
      <c r="H1575" s="30" t="s">
        <v>21</v>
      </c>
      <c r="I1575" s="30" t="s">
        <v>21</v>
      </c>
      <c r="J1575" s="30" t="s">
        <v>128</v>
      </c>
      <c r="K1575" s="30" t="s">
        <v>21</v>
      </c>
      <c r="L1575" s="22"/>
      <c r="M1575" s="20"/>
      <c r="N1575" s="20"/>
      <c r="O1575" s="20"/>
      <c r="P1575" s="20"/>
      <c r="Q1575" s="20"/>
      <c r="R1575" s="20"/>
      <c r="S1575" s="120"/>
      <c r="T1575" s="181" t="str">
        <f>Table3[[#This Row],[Column12]]</f>
        <v>Auto:</v>
      </c>
      <c r="U1575" s="25"/>
      <c r="V1575" s="51" t="str">
        <f>IF(Table3[[#This Row],[TagOrderMethod]]="Ratio:","plants per 1 tag",IF(Table3[[#This Row],[TagOrderMethod]]="tags included","",IF(Table3[[#This Row],[TagOrderMethod]]="Qty:","tags",IF(Table3[[#This Row],[TagOrderMethod]]="Auto:",IF(U1575&lt;&gt;"","tags","")))))</f>
        <v/>
      </c>
      <c r="W1575" s="17">
        <v>50</v>
      </c>
      <c r="X1575" s="17" t="str">
        <f>IF(ISNUMBER(SEARCH("tag",Table3[[#This Row],[Notes]])), "Yes", "No")</f>
        <v>No</v>
      </c>
      <c r="Y1575" s="17" t="str">
        <f>IF(Table3[[#This Row],[Column11]]="yes","tags included","Auto:")</f>
        <v>Auto:</v>
      </c>
      <c r="Z15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Row],[TagOrderMethod]]="Auto:",IF(U1575&gt;0,U1575,IF(COUNTBLANK(L1575:S1575)=8,"",(IF(Table3[[#This Row],[Column11]]&lt;&gt;"no",Table3[[#This Row],[Size]]*(SUM(Table3[[#This Row],[Date 1]:[Date 8]])),"")))),""))),(Table3[[#This Row],[Bundle]])),"")</f>
        <v/>
      </c>
      <c r="AB1575" s="94" t="str">
        <f t="shared" si="25"/>
        <v/>
      </c>
      <c r="AC1575" s="75"/>
      <c r="AD1575" s="42"/>
      <c r="AE1575" s="43"/>
      <c r="AF1575" s="44"/>
      <c r="AG1575" s="134" t="s">
        <v>21</v>
      </c>
      <c r="AH1575" s="134" t="s">
        <v>21</v>
      </c>
      <c r="AI1575" s="134" t="s">
        <v>21</v>
      </c>
      <c r="AJ1575" s="134" t="s">
        <v>21</v>
      </c>
      <c r="AK1575" s="134" t="s">
        <v>5592</v>
      </c>
      <c r="AL1575" s="134" t="s">
        <v>21</v>
      </c>
      <c r="AM1575" s="134" t="b">
        <f>IF(AND(Table3[[#This Row],[Column68]]=TRUE,COUNTBLANK(Table3[[#This Row],[Date 1]:[Date 8]])=8),TRUE,FALSE)</f>
        <v>0</v>
      </c>
      <c r="AN1575" s="134" t="b">
        <f>COUNTIF(Table3[[#This Row],[512]:[51]],"yes")&gt;0</f>
        <v>0</v>
      </c>
      <c r="AO1575" s="45" t="str">
        <f>IF(Table3[[#This Row],[512]]="yes",Table3[[#This Row],[Column1]],"")</f>
        <v/>
      </c>
      <c r="AP1575" s="45" t="str">
        <f>IF(Table3[[#This Row],[250]]="yes",Table3[[#This Row],[Column1.5]],"")</f>
        <v/>
      </c>
      <c r="AQ1575" s="45" t="str">
        <f>IF(Table3[[#This Row],[288]]="yes",Table3[[#This Row],[Column2]],"")</f>
        <v/>
      </c>
      <c r="AR1575" s="45" t="str">
        <f>IF(Table3[[#This Row],[144]]="yes",Table3[[#This Row],[Column3]],"")</f>
        <v/>
      </c>
      <c r="AS1575" s="45" t="str">
        <f>IF(Table3[[#This Row],[26]]="yes",Table3[[#This Row],[Column4]],"")</f>
        <v/>
      </c>
      <c r="AT1575" s="45" t="str">
        <f>IF(Table3[[#This Row],[51]]="yes",Table3[[#This Row],[Column5]],"")</f>
        <v/>
      </c>
      <c r="AU1575" s="29" t="str">
        <f>IF(COUNTBLANK(Table3[[#This Row],[Date 1]:[Date 8]])=7,IF(Table3[[#This Row],[Column9]]&lt;&gt;"",IF(SUM(L1575:S1575)&lt;&gt;0,Table3[[#This Row],[Column9]],""),""),(SUBSTITUTE(TRIM(SUBSTITUTE(AO1575&amp;","&amp;AP1575&amp;","&amp;AQ1575&amp;","&amp;AR1575&amp;","&amp;AS1575&amp;","&amp;AT1575&amp;",",","," "))," ",", ")))</f>
        <v/>
      </c>
      <c r="AV1575" s="35" t="str">
        <f>IF(COUNTBLANK(L1575:AC1575)&lt;&gt;13,IF(Table3[[#This Row],[Comments]]="Please order in multiples of 20. Minimum order of 100.",IF(COUNTBLANK(Table3[[#This Row],[Date 1]:[Order]])=12,"",1),1),IF(OR(F1575="yes",G1575="yes",H1575="yes",I1575="yes",J1575="yes",K1575="yes"="yes"),1,""))</f>
        <v/>
      </c>
    </row>
    <row r="1576" spans="2:48" ht="36" thickBot="1" x14ac:dyDescent="0.4">
      <c r="B1576" s="164">
        <v>6241</v>
      </c>
      <c r="C1576" s="16" t="s">
        <v>3530</v>
      </c>
      <c r="D1576" s="32" t="s">
        <v>1134</v>
      </c>
      <c r="E1576" s="118"/>
      <c r="F1576" s="119" t="s">
        <v>21</v>
      </c>
      <c r="G1576" s="30" t="s">
        <v>21</v>
      </c>
      <c r="H1576" s="30" t="s">
        <v>21</v>
      </c>
      <c r="I1576" s="30" t="s">
        <v>21</v>
      </c>
      <c r="J1576" s="30" t="s">
        <v>128</v>
      </c>
      <c r="K1576" s="30" t="s">
        <v>21</v>
      </c>
      <c r="L1576" s="22"/>
      <c r="M1576" s="20"/>
      <c r="N1576" s="20"/>
      <c r="O1576" s="20"/>
      <c r="P1576" s="20"/>
      <c r="Q1576" s="20"/>
      <c r="R1576" s="20"/>
      <c r="S1576" s="120"/>
      <c r="T1576" s="181" t="str">
        <f>Table3[[#This Row],[Column12]]</f>
        <v>Auto:</v>
      </c>
      <c r="U1576" s="25"/>
      <c r="V1576" s="51" t="str">
        <f>IF(Table3[[#This Row],[TagOrderMethod]]="Ratio:","plants per 1 tag",IF(Table3[[#This Row],[TagOrderMethod]]="tags included","",IF(Table3[[#This Row],[TagOrderMethod]]="Qty:","tags",IF(Table3[[#This Row],[TagOrderMethod]]="Auto:",IF(U1576&lt;&gt;"","tags","")))))</f>
        <v/>
      </c>
      <c r="W1576" s="17">
        <v>50</v>
      </c>
      <c r="X1576" s="17" t="str">
        <f>IF(ISNUMBER(SEARCH("tag",Table3[[#This Row],[Notes]])), "Yes", "No")</f>
        <v>No</v>
      </c>
      <c r="Y1576" s="17" t="str">
        <f>IF(Table3[[#This Row],[Column11]]="yes","tags included","Auto:")</f>
        <v>Auto:</v>
      </c>
      <c r="Z15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Row],[TagOrderMethod]]="Auto:",IF(U1576&gt;0,U1576,IF(COUNTBLANK(L1576:S1576)=8,"",(IF(Table3[[#This Row],[Column11]]&lt;&gt;"no",Table3[[#This Row],[Size]]*(SUM(Table3[[#This Row],[Date 1]:[Date 8]])),"")))),""))),(Table3[[#This Row],[Bundle]])),"")</f>
        <v/>
      </c>
      <c r="AB1576" s="94" t="str">
        <f t="shared" si="25"/>
        <v/>
      </c>
      <c r="AC1576" s="75"/>
      <c r="AD1576" s="42"/>
      <c r="AE1576" s="43"/>
      <c r="AF1576" s="44"/>
      <c r="AG1576" s="134" t="s">
        <v>21</v>
      </c>
      <c r="AH1576" s="134" t="s">
        <v>21</v>
      </c>
      <c r="AI1576" s="134" t="s">
        <v>21</v>
      </c>
      <c r="AJ1576" s="134" t="s">
        <v>21</v>
      </c>
      <c r="AK1576" s="134" t="s">
        <v>5593</v>
      </c>
      <c r="AL1576" s="134" t="s">
        <v>21</v>
      </c>
      <c r="AM1576" s="134" t="b">
        <f>IF(AND(Table3[[#This Row],[Column68]]=TRUE,COUNTBLANK(Table3[[#This Row],[Date 1]:[Date 8]])=8),TRUE,FALSE)</f>
        <v>0</v>
      </c>
      <c r="AN1576" s="134" t="b">
        <f>COUNTIF(Table3[[#This Row],[512]:[51]],"yes")&gt;0</f>
        <v>0</v>
      </c>
      <c r="AO1576" s="45" t="str">
        <f>IF(Table3[[#This Row],[512]]="yes",Table3[[#This Row],[Column1]],"")</f>
        <v/>
      </c>
      <c r="AP1576" s="45" t="str">
        <f>IF(Table3[[#This Row],[250]]="yes",Table3[[#This Row],[Column1.5]],"")</f>
        <v/>
      </c>
      <c r="AQ1576" s="45" t="str">
        <f>IF(Table3[[#This Row],[288]]="yes",Table3[[#This Row],[Column2]],"")</f>
        <v/>
      </c>
      <c r="AR1576" s="45" t="str">
        <f>IF(Table3[[#This Row],[144]]="yes",Table3[[#This Row],[Column3]],"")</f>
        <v/>
      </c>
      <c r="AS1576" s="45" t="str">
        <f>IF(Table3[[#This Row],[26]]="yes",Table3[[#This Row],[Column4]],"")</f>
        <v/>
      </c>
      <c r="AT1576" s="45" t="str">
        <f>IF(Table3[[#This Row],[51]]="yes",Table3[[#This Row],[Column5]],"")</f>
        <v/>
      </c>
      <c r="AU1576" s="29" t="str">
        <f>IF(COUNTBLANK(Table3[[#This Row],[Date 1]:[Date 8]])=7,IF(Table3[[#This Row],[Column9]]&lt;&gt;"",IF(SUM(L1576:S1576)&lt;&gt;0,Table3[[#This Row],[Column9]],""),""),(SUBSTITUTE(TRIM(SUBSTITUTE(AO1576&amp;","&amp;AP1576&amp;","&amp;AQ1576&amp;","&amp;AR1576&amp;","&amp;AS1576&amp;","&amp;AT1576&amp;",",","," "))," ",", ")))</f>
        <v/>
      </c>
      <c r="AV1576" s="35" t="str">
        <f>IF(COUNTBLANK(L1576:AC1576)&lt;&gt;13,IF(Table3[[#This Row],[Comments]]="Please order in multiples of 20. Minimum order of 100.",IF(COUNTBLANK(Table3[[#This Row],[Date 1]:[Order]])=12,"",1),1),IF(OR(F1576="yes",G1576="yes",H1576="yes",I1576="yes",J1576="yes",K1576="yes"="yes"),1,""))</f>
        <v/>
      </c>
    </row>
    <row r="1577" spans="2:48" ht="36" thickBot="1" x14ac:dyDescent="0.4">
      <c r="B1577" s="164">
        <v>6246</v>
      </c>
      <c r="C1577" s="16" t="s">
        <v>3530</v>
      </c>
      <c r="D1577" s="32" t="s">
        <v>1135</v>
      </c>
      <c r="E1577" s="118"/>
      <c r="F1577" s="119" t="s">
        <v>21</v>
      </c>
      <c r="G1577" s="30" t="s">
        <v>21</v>
      </c>
      <c r="H1577" s="30" t="s">
        <v>21</v>
      </c>
      <c r="I1577" s="30" t="s">
        <v>21</v>
      </c>
      <c r="J1577" s="30" t="s">
        <v>128</v>
      </c>
      <c r="K1577" s="30" t="s">
        <v>21</v>
      </c>
      <c r="L1577" s="22"/>
      <c r="M1577" s="20"/>
      <c r="N1577" s="20"/>
      <c r="O1577" s="20"/>
      <c r="P1577" s="20"/>
      <c r="Q1577" s="20"/>
      <c r="R1577" s="20"/>
      <c r="S1577" s="120"/>
      <c r="T1577" s="181" t="str">
        <f>Table3[[#This Row],[Column12]]</f>
        <v>Auto:</v>
      </c>
      <c r="U1577" s="25"/>
      <c r="V1577" s="51" t="str">
        <f>IF(Table3[[#This Row],[TagOrderMethod]]="Ratio:","plants per 1 tag",IF(Table3[[#This Row],[TagOrderMethod]]="tags included","",IF(Table3[[#This Row],[TagOrderMethod]]="Qty:","tags",IF(Table3[[#This Row],[TagOrderMethod]]="Auto:",IF(U1577&lt;&gt;"","tags","")))))</f>
        <v/>
      </c>
      <c r="W1577" s="17">
        <v>50</v>
      </c>
      <c r="X1577" s="17" t="str">
        <f>IF(ISNUMBER(SEARCH("tag",Table3[[#This Row],[Notes]])), "Yes", "No")</f>
        <v>No</v>
      </c>
      <c r="Y1577" s="17" t="str">
        <f>IF(Table3[[#This Row],[Column11]]="yes","tags included","Auto:")</f>
        <v>Auto:</v>
      </c>
      <c r="Z15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Row],[TagOrderMethod]]="Auto:",IF(U1577&gt;0,U1577,IF(COUNTBLANK(L1577:S1577)=8,"",(IF(Table3[[#This Row],[Column11]]&lt;&gt;"no",Table3[[#This Row],[Size]]*(SUM(Table3[[#This Row],[Date 1]:[Date 8]])),"")))),""))),(Table3[[#This Row],[Bundle]])),"")</f>
        <v/>
      </c>
      <c r="AB1577" s="94" t="str">
        <f t="shared" si="25"/>
        <v/>
      </c>
      <c r="AC1577" s="75"/>
      <c r="AD1577" s="42"/>
      <c r="AE1577" s="43"/>
      <c r="AF1577" s="44"/>
      <c r="AG1577" s="134" t="s">
        <v>21</v>
      </c>
      <c r="AH1577" s="134" t="s">
        <v>21</v>
      </c>
      <c r="AI1577" s="134" t="s">
        <v>21</v>
      </c>
      <c r="AJ1577" s="134" t="s">
        <v>21</v>
      </c>
      <c r="AK1577" s="134" t="s">
        <v>5594</v>
      </c>
      <c r="AL1577" s="134" t="s">
        <v>21</v>
      </c>
      <c r="AM1577" s="134" t="b">
        <f>IF(AND(Table3[[#This Row],[Column68]]=TRUE,COUNTBLANK(Table3[[#This Row],[Date 1]:[Date 8]])=8),TRUE,FALSE)</f>
        <v>0</v>
      </c>
      <c r="AN1577" s="134" t="b">
        <f>COUNTIF(Table3[[#This Row],[512]:[51]],"yes")&gt;0</f>
        <v>0</v>
      </c>
      <c r="AO1577" s="45" t="str">
        <f>IF(Table3[[#This Row],[512]]="yes",Table3[[#This Row],[Column1]],"")</f>
        <v/>
      </c>
      <c r="AP1577" s="45" t="str">
        <f>IF(Table3[[#This Row],[250]]="yes",Table3[[#This Row],[Column1.5]],"")</f>
        <v/>
      </c>
      <c r="AQ1577" s="45" t="str">
        <f>IF(Table3[[#This Row],[288]]="yes",Table3[[#This Row],[Column2]],"")</f>
        <v/>
      </c>
      <c r="AR1577" s="45" t="str">
        <f>IF(Table3[[#This Row],[144]]="yes",Table3[[#This Row],[Column3]],"")</f>
        <v/>
      </c>
      <c r="AS1577" s="45" t="str">
        <f>IF(Table3[[#This Row],[26]]="yes",Table3[[#This Row],[Column4]],"")</f>
        <v/>
      </c>
      <c r="AT1577" s="45" t="str">
        <f>IF(Table3[[#This Row],[51]]="yes",Table3[[#This Row],[Column5]],"")</f>
        <v/>
      </c>
      <c r="AU1577" s="29" t="str">
        <f>IF(COUNTBLANK(Table3[[#This Row],[Date 1]:[Date 8]])=7,IF(Table3[[#This Row],[Column9]]&lt;&gt;"",IF(SUM(L1577:S1577)&lt;&gt;0,Table3[[#This Row],[Column9]],""),""),(SUBSTITUTE(TRIM(SUBSTITUTE(AO1577&amp;","&amp;AP1577&amp;","&amp;AQ1577&amp;","&amp;AR1577&amp;","&amp;AS1577&amp;","&amp;AT1577&amp;",",","," "))," ",", ")))</f>
        <v/>
      </c>
      <c r="AV1577" s="35" t="str">
        <f>IF(COUNTBLANK(L1577:AC1577)&lt;&gt;13,IF(Table3[[#This Row],[Comments]]="Please order in multiples of 20. Minimum order of 100.",IF(COUNTBLANK(Table3[[#This Row],[Date 1]:[Order]])=12,"",1),1),IF(OR(F1577="yes",G1577="yes",H1577="yes",I1577="yes",J1577="yes",K1577="yes"="yes"),1,""))</f>
        <v/>
      </c>
    </row>
    <row r="1578" spans="2:48" ht="36" thickBot="1" x14ac:dyDescent="0.4">
      <c r="B1578" s="164">
        <v>6251</v>
      </c>
      <c r="C1578" s="16" t="s">
        <v>3530</v>
      </c>
      <c r="D1578" s="32" t="s">
        <v>2459</v>
      </c>
      <c r="E1578" s="118"/>
      <c r="F1578" s="119" t="s">
        <v>21</v>
      </c>
      <c r="G1578" s="30" t="s">
        <v>21</v>
      </c>
      <c r="H1578" s="30" t="s">
        <v>21</v>
      </c>
      <c r="I1578" s="30" t="s">
        <v>21</v>
      </c>
      <c r="J1578" s="30" t="s">
        <v>128</v>
      </c>
      <c r="K1578" s="30" t="s">
        <v>21</v>
      </c>
      <c r="L1578" s="22"/>
      <c r="M1578" s="20"/>
      <c r="N1578" s="20"/>
      <c r="O1578" s="20"/>
      <c r="P1578" s="20"/>
      <c r="Q1578" s="20"/>
      <c r="R1578" s="20"/>
      <c r="S1578" s="120"/>
      <c r="T1578" s="181" t="str">
        <f>Table3[[#This Row],[Column12]]</f>
        <v>Auto:</v>
      </c>
      <c r="U1578" s="25"/>
      <c r="V1578" s="51" t="str">
        <f>IF(Table3[[#This Row],[TagOrderMethod]]="Ratio:","plants per 1 tag",IF(Table3[[#This Row],[TagOrderMethod]]="tags included","",IF(Table3[[#This Row],[TagOrderMethod]]="Qty:","tags",IF(Table3[[#This Row],[TagOrderMethod]]="Auto:",IF(U1578&lt;&gt;"","tags","")))))</f>
        <v/>
      </c>
      <c r="W1578" s="17">
        <v>50</v>
      </c>
      <c r="X1578" s="17" t="str">
        <f>IF(ISNUMBER(SEARCH("tag",Table3[[#This Row],[Notes]])), "Yes", "No")</f>
        <v>No</v>
      </c>
      <c r="Y1578" s="17" t="str">
        <f>IF(Table3[[#This Row],[Column11]]="yes","tags included","Auto:")</f>
        <v>Auto:</v>
      </c>
      <c r="Z15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Row],[TagOrderMethod]]="Auto:",IF(U1578&gt;0,U1578,IF(COUNTBLANK(L1578:S1578)=8,"",(IF(Table3[[#This Row],[Column11]]&lt;&gt;"no",Table3[[#This Row],[Size]]*(SUM(Table3[[#This Row],[Date 1]:[Date 8]])),"")))),""))),(Table3[[#This Row],[Bundle]])),"")</f>
        <v/>
      </c>
      <c r="AB1578" s="94" t="str">
        <f t="shared" si="25"/>
        <v/>
      </c>
      <c r="AC1578" s="75"/>
      <c r="AD1578" s="42"/>
      <c r="AE1578" s="43"/>
      <c r="AF1578" s="44"/>
      <c r="AG1578" s="134" t="s">
        <v>21</v>
      </c>
      <c r="AH1578" s="134" t="s">
        <v>21</v>
      </c>
      <c r="AI1578" s="134" t="s">
        <v>21</v>
      </c>
      <c r="AJ1578" s="134" t="s">
        <v>21</v>
      </c>
      <c r="AK1578" s="134" t="s">
        <v>5595</v>
      </c>
      <c r="AL1578" s="134" t="s">
        <v>21</v>
      </c>
      <c r="AM1578" s="134" t="b">
        <f>IF(AND(Table3[[#This Row],[Column68]]=TRUE,COUNTBLANK(Table3[[#This Row],[Date 1]:[Date 8]])=8),TRUE,FALSE)</f>
        <v>0</v>
      </c>
      <c r="AN1578" s="134" t="b">
        <f>COUNTIF(Table3[[#This Row],[512]:[51]],"yes")&gt;0</f>
        <v>0</v>
      </c>
      <c r="AO1578" s="45" t="str">
        <f>IF(Table3[[#This Row],[512]]="yes",Table3[[#This Row],[Column1]],"")</f>
        <v/>
      </c>
      <c r="AP1578" s="45" t="str">
        <f>IF(Table3[[#This Row],[250]]="yes",Table3[[#This Row],[Column1.5]],"")</f>
        <v/>
      </c>
      <c r="AQ1578" s="45" t="str">
        <f>IF(Table3[[#This Row],[288]]="yes",Table3[[#This Row],[Column2]],"")</f>
        <v/>
      </c>
      <c r="AR1578" s="45" t="str">
        <f>IF(Table3[[#This Row],[144]]="yes",Table3[[#This Row],[Column3]],"")</f>
        <v/>
      </c>
      <c r="AS1578" s="45" t="str">
        <f>IF(Table3[[#This Row],[26]]="yes",Table3[[#This Row],[Column4]],"")</f>
        <v/>
      </c>
      <c r="AT1578" s="45" t="str">
        <f>IF(Table3[[#This Row],[51]]="yes",Table3[[#This Row],[Column5]],"")</f>
        <v/>
      </c>
      <c r="AU1578" s="29" t="str">
        <f>IF(COUNTBLANK(Table3[[#This Row],[Date 1]:[Date 8]])=7,IF(Table3[[#This Row],[Column9]]&lt;&gt;"",IF(SUM(L1578:S1578)&lt;&gt;0,Table3[[#This Row],[Column9]],""),""),(SUBSTITUTE(TRIM(SUBSTITUTE(AO1578&amp;","&amp;AP1578&amp;","&amp;AQ1578&amp;","&amp;AR1578&amp;","&amp;AS1578&amp;","&amp;AT1578&amp;",",","," "))," ",", ")))</f>
        <v/>
      </c>
      <c r="AV1578" s="35" t="str">
        <f>IF(COUNTBLANK(L1578:AC1578)&lt;&gt;13,IF(Table3[[#This Row],[Comments]]="Please order in multiples of 20. Minimum order of 100.",IF(COUNTBLANK(Table3[[#This Row],[Date 1]:[Order]])=12,"",1),1),IF(OR(F1578="yes",G1578="yes",H1578="yes",I1578="yes",J1578="yes",K1578="yes"="yes"),1,""))</f>
        <v/>
      </c>
    </row>
    <row r="1579" spans="2:48" ht="36" thickBot="1" x14ac:dyDescent="0.4">
      <c r="B1579" s="164">
        <v>6257</v>
      </c>
      <c r="C1579" s="16" t="s">
        <v>3530</v>
      </c>
      <c r="D1579" s="32" t="s">
        <v>658</v>
      </c>
      <c r="E1579" s="118"/>
      <c r="F1579" s="119" t="s">
        <v>21</v>
      </c>
      <c r="G1579" s="30" t="s">
        <v>21</v>
      </c>
      <c r="H1579" s="30" t="s">
        <v>21</v>
      </c>
      <c r="I1579" s="30" t="s">
        <v>21</v>
      </c>
      <c r="J1579" s="30" t="s">
        <v>21</v>
      </c>
      <c r="K1579" s="30" t="s">
        <v>128</v>
      </c>
      <c r="L1579" s="22"/>
      <c r="M1579" s="20"/>
      <c r="N1579" s="20"/>
      <c r="O1579" s="20"/>
      <c r="P1579" s="20"/>
      <c r="Q1579" s="20"/>
      <c r="R1579" s="20"/>
      <c r="S1579" s="120"/>
      <c r="T1579" s="181" t="str">
        <f>Table3[[#This Row],[Column12]]</f>
        <v>Auto:</v>
      </c>
      <c r="U1579" s="25"/>
      <c r="V1579" s="51" t="str">
        <f>IF(Table3[[#This Row],[TagOrderMethod]]="Ratio:","plants per 1 tag",IF(Table3[[#This Row],[TagOrderMethod]]="tags included","",IF(Table3[[#This Row],[TagOrderMethod]]="Qty:","tags",IF(Table3[[#This Row],[TagOrderMethod]]="Auto:",IF(U1579&lt;&gt;"","tags","")))))</f>
        <v/>
      </c>
      <c r="W1579" s="17">
        <v>50</v>
      </c>
      <c r="X1579" s="17" t="str">
        <f>IF(ISNUMBER(SEARCH("tag",Table3[[#This Row],[Notes]])), "Yes", "No")</f>
        <v>No</v>
      </c>
      <c r="Y1579" s="17" t="str">
        <f>IF(Table3[[#This Row],[Column11]]="yes","tags included","Auto:")</f>
        <v>Auto:</v>
      </c>
      <c r="Z15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Row],[TagOrderMethod]]="Auto:",IF(U1579&gt;0,U1579,IF(COUNTBLANK(L1579:S1579)=8,"",(IF(Table3[[#This Row],[Column11]]&lt;&gt;"no",Table3[[#This Row],[Size]]*(SUM(Table3[[#This Row],[Date 1]:[Date 8]])),"")))),""))),(Table3[[#This Row],[Bundle]])),"")</f>
        <v/>
      </c>
      <c r="AB1579" s="94" t="str">
        <f t="shared" si="25"/>
        <v/>
      </c>
      <c r="AC1579" s="75"/>
      <c r="AD1579" s="42"/>
      <c r="AE1579" s="43"/>
      <c r="AF1579" s="44"/>
      <c r="AG1579" s="134" t="s">
        <v>21</v>
      </c>
      <c r="AH1579" s="134" t="s">
        <v>21</v>
      </c>
      <c r="AI1579" s="134" t="s">
        <v>21</v>
      </c>
      <c r="AJ1579" s="134" t="s">
        <v>21</v>
      </c>
      <c r="AK1579" s="134" t="s">
        <v>21</v>
      </c>
      <c r="AL1579" s="134" t="s">
        <v>5596</v>
      </c>
      <c r="AM1579" s="134" t="b">
        <f>IF(AND(Table3[[#This Row],[Column68]]=TRUE,COUNTBLANK(Table3[[#This Row],[Date 1]:[Date 8]])=8),TRUE,FALSE)</f>
        <v>0</v>
      </c>
      <c r="AN1579" s="134" t="b">
        <f>COUNTIF(Table3[[#This Row],[512]:[51]],"yes")&gt;0</f>
        <v>0</v>
      </c>
      <c r="AO1579" s="45" t="str">
        <f>IF(Table3[[#This Row],[512]]="yes",Table3[[#This Row],[Column1]],"")</f>
        <v/>
      </c>
      <c r="AP1579" s="45" t="str">
        <f>IF(Table3[[#This Row],[250]]="yes",Table3[[#This Row],[Column1.5]],"")</f>
        <v/>
      </c>
      <c r="AQ1579" s="45" t="str">
        <f>IF(Table3[[#This Row],[288]]="yes",Table3[[#This Row],[Column2]],"")</f>
        <v/>
      </c>
      <c r="AR1579" s="45" t="str">
        <f>IF(Table3[[#This Row],[144]]="yes",Table3[[#This Row],[Column3]],"")</f>
        <v/>
      </c>
      <c r="AS1579" s="45" t="str">
        <f>IF(Table3[[#This Row],[26]]="yes",Table3[[#This Row],[Column4]],"")</f>
        <v/>
      </c>
      <c r="AT1579" s="45" t="str">
        <f>IF(Table3[[#This Row],[51]]="yes",Table3[[#This Row],[Column5]],"")</f>
        <v/>
      </c>
      <c r="AU1579" s="29" t="str">
        <f>IF(COUNTBLANK(Table3[[#This Row],[Date 1]:[Date 8]])=7,IF(Table3[[#This Row],[Column9]]&lt;&gt;"",IF(SUM(L1579:S1579)&lt;&gt;0,Table3[[#This Row],[Column9]],""),""),(SUBSTITUTE(TRIM(SUBSTITUTE(AO1579&amp;","&amp;AP1579&amp;","&amp;AQ1579&amp;","&amp;AR1579&amp;","&amp;AS1579&amp;","&amp;AT1579&amp;",",","," "))," ",", ")))</f>
        <v/>
      </c>
      <c r="AV1579" s="35" t="str">
        <f>IF(COUNTBLANK(L1579:AC1579)&lt;&gt;13,IF(Table3[[#This Row],[Comments]]="Please order in multiples of 20. Minimum order of 100.",IF(COUNTBLANK(Table3[[#This Row],[Date 1]:[Order]])=12,"",1),1),IF(OR(F1579="yes",G1579="yes",H1579="yes",I1579="yes",J1579="yes",K1579="yes"="yes"),1,""))</f>
        <v/>
      </c>
    </row>
    <row r="1580" spans="2:48" ht="36" thickBot="1" x14ac:dyDescent="0.4">
      <c r="B1580" s="164">
        <v>6262</v>
      </c>
      <c r="C1580" s="16" t="s">
        <v>3530</v>
      </c>
      <c r="D1580" s="32" t="s">
        <v>659</v>
      </c>
      <c r="E1580" s="118"/>
      <c r="F1580" s="119" t="s">
        <v>21</v>
      </c>
      <c r="G1580" s="30" t="s">
        <v>21</v>
      </c>
      <c r="H1580" s="30" t="s">
        <v>21</v>
      </c>
      <c r="I1580" s="30" t="s">
        <v>21</v>
      </c>
      <c r="J1580" s="30" t="s">
        <v>21</v>
      </c>
      <c r="K1580" s="30" t="s">
        <v>128</v>
      </c>
      <c r="L1580" s="22"/>
      <c r="M1580" s="20"/>
      <c r="N1580" s="20"/>
      <c r="O1580" s="20"/>
      <c r="P1580" s="20"/>
      <c r="Q1580" s="20"/>
      <c r="R1580" s="20"/>
      <c r="S1580" s="120"/>
      <c r="T1580" s="181" t="str">
        <f>Table3[[#This Row],[Column12]]</f>
        <v>Auto:</v>
      </c>
      <c r="U1580" s="25"/>
      <c r="V1580" s="51" t="str">
        <f>IF(Table3[[#This Row],[TagOrderMethod]]="Ratio:","plants per 1 tag",IF(Table3[[#This Row],[TagOrderMethod]]="tags included","",IF(Table3[[#This Row],[TagOrderMethod]]="Qty:","tags",IF(Table3[[#This Row],[TagOrderMethod]]="Auto:",IF(U1580&lt;&gt;"","tags","")))))</f>
        <v/>
      </c>
      <c r="W1580" s="17">
        <v>50</v>
      </c>
      <c r="X1580" s="17" t="str">
        <f>IF(ISNUMBER(SEARCH("tag",Table3[[#This Row],[Notes]])), "Yes", "No")</f>
        <v>No</v>
      </c>
      <c r="Y1580" s="17" t="str">
        <f>IF(Table3[[#This Row],[Column11]]="yes","tags included","Auto:")</f>
        <v>Auto:</v>
      </c>
      <c r="Z15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Row],[TagOrderMethod]]="Auto:",IF(U1580&gt;0,U1580,IF(COUNTBLANK(L1580:S1580)=8,"",(IF(Table3[[#This Row],[Column11]]&lt;&gt;"no",Table3[[#This Row],[Size]]*(SUM(Table3[[#This Row],[Date 1]:[Date 8]])),"")))),""))),(Table3[[#This Row],[Bundle]])),"")</f>
        <v/>
      </c>
      <c r="AB1580" s="94" t="str">
        <f t="shared" si="25"/>
        <v/>
      </c>
      <c r="AC1580" s="75"/>
      <c r="AD1580" s="42"/>
      <c r="AE1580" s="43"/>
      <c r="AF1580" s="44"/>
      <c r="AG1580" s="134" t="s">
        <v>21</v>
      </c>
      <c r="AH1580" s="134" t="s">
        <v>21</v>
      </c>
      <c r="AI1580" s="134" t="s">
        <v>21</v>
      </c>
      <c r="AJ1580" s="134" t="s">
        <v>21</v>
      </c>
      <c r="AK1580" s="134" t="s">
        <v>21</v>
      </c>
      <c r="AL1580" s="134" t="s">
        <v>5597</v>
      </c>
      <c r="AM1580" s="134" t="b">
        <f>IF(AND(Table3[[#This Row],[Column68]]=TRUE,COUNTBLANK(Table3[[#This Row],[Date 1]:[Date 8]])=8),TRUE,FALSE)</f>
        <v>0</v>
      </c>
      <c r="AN1580" s="134" t="b">
        <f>COUNTIF(Table3[[#This Row],[512]:[51]],"yes")&gt;0</f>
        <v>0</v>
      </c>
      <c r="AO1580" s="45" t="str">
        <f>IF(Table3[[#This Row],[512]]="yes",Table3[[#This Row],[Column1]],"")</f>
        <v/>
      </c>
      <c r="AP1580" s="45" t="str">
        <f>IF(Table3[[#This Row],[250]]="yes",Table3[[#This Row],[Column1.5]],"")</f>
        <v/>
      </c>
      <c r="AQ1580" s="45" t="str">
        <f>IF(Table3[[#This Row],[288]]="yes",Table3[[#This Row],[Column2]],"")</f>
        <v/>
      </c>
      <c r="AR1580" s="45" t="str">
        <f>IF(Table3[[#This Row],[144]]="yes",Table3[[#This Row],[Column3]],"")</f>
        <v/>
      </c>
      <c r="AS1580" s="45" t="str">
        <f>IF(Table3[[#This Row],[26]]="yes",Table3[[#This Row],[Column4]],"")</f>
        <v/>
      </c>
      <c r="AT1580" s="45" t="str">
        <f>IF(Table3[[#This Row],[51]]="yes",Table3[[#This Row],[Column5]],"")</f>
        <v/>
      </c>
      <c r="AU1580" s="29" t="str">
        <f>IF(COUNTBLANK(Table3[[#This Row],[Date 1]:[Date 8]])=7,IF(Table3[[#This Row],[Column9]]&lt;&gt;"",IF(SUM(L1580:S1580)&lt;&gt;0,Table3[[#This Row],[Column9]],""),""),(SUBSTITUTE(TRIM(SUBSTITUTE(AO1580&amp;","&amp;AP1580&amp;","&amp;AQ1580&amp;","&amp;AR1580&amp;","&amp;AS1580&amp;","&amp;AT1580&amp;",",","," "))," ",", ")))</f>
        <v/>
      </c>
      <c r="AV1580" s="35" t="str">
        <f>IF(COUNTBLANK(L1580:AC1580)&lt;&gt;13,IF(Table3[[#This Row],[Comments]]="Please order in multiples of 20. Minimum order of 100.",IF(COUNTBLANK(Table3[[#This Row],[Date 1]:[Order]])=12,"",1),1),IF(OR(F1580="yes",G1580="yes",H1580="yes",I1580="yes",J1580="yes",K1580="yes"="yes"),1,""))</f>
        <v/>
      </c>
    </row>
    <row r="1581" spans="2:48" ht="36" thickBot="1" x14ac:dyDescent="0.4">
      <c r="B1581" s="164">
        <v>6267</v>
      </c>
      <c r="C1581" s="16" t="s">
        <v>3530</v>
      </c>
      <c r="D1581" s="32" t="s">
        <v>660</v>
      </c>
      <c r="E1581" s="118"/>
      <c r="F1581" s="119" t="s">
        <v>21</v>
      </c>
      <c r="G1581" s="30" t="s">
        <v>21</v>
      </c>
      <c r="H1581" s="30" t="s">
        <v>21</v>
      </c>
      <c r="I1581" s="30" t="s">
        <v>21</v>
      </c>
      <c r="J1581" s="30" t="s">
        <v>21</v>
      </c>
      <c r="K1581" s="30" t="s">
        <v>128</v>
      </c>
      <c r="L1581" s="22"/>
      <c r="M1581" s="20"/>
      <c r="N1581" s="20"/>
      <c r="O1581" s="20"/>
      <c r="P1581" s="20"/>
      <c r="Q1581" s="20"/>
      <c r="R1581" s="20"/>
      <c r="S1581" s="120"/>
      <c r="T1581" s="181" t="str">
        <f>Table3[[#This Row],[Column12]]</f>
        <v>Auto:</v>
      </c>
      <c r="U1581" s="25"/>
      <c r="V1581" s="51" t="str">
        <f>IF(Table3[[#This Row],[TagOrderMethod]]="Ratio:","plants per 1 tag",IF(Table3[[#This Row],[TagOrderMethod]]="tags included","",IF(Table3[[#This Row],[TagOrderMethod]]="Qty:","tags",IF(Table3[[#This Row],[TagOrderMethod]]="Auto:",IF(U1581&lt;&gt;"","tags","")))))</f>
        <v/>
      </c>
      <c r="W1581" s="17">
        <v>50</v>
      </c>
      <c r="X1581" s="17" t="str">
        <f>IF(ISNUMBER(SEARCH("tag",Table3[[#This Row],[Notes]])), "Yes", "No")</f>
        <v>No</v>
      </c>
      <c r="Y1581" s="17" t="str">
        <f>IF(Table3[[#This Row],[Column11]]="yes","tags included","Auto:")</f>
        <v>Auto:</v>
      </c>
      <c r="Z15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Row],[TagOrderMethod]]="Auto:",IF(U1581&gt;0,U1581,IF(COUNTBLANK(L1581:S1581)=8,"",(IF(Table3[[#This Row],[Column11]]&lt;&gt;"no",Table3[[#This Row],[Size]]*(SUM(Table3[[#This Row],[Date 1]:[Date 8]])),"")))),""))),(Table3[[#This Row],[Bundle]])),"")</f>
        <v/>
      </c>
      <c r="AB1581" s="94" t="str">
        <f t="shared" si="25"/>
        <v/>
      </c>
      <c r="AC1581" s="75"/>
      <c r="AD1581" s="42"/>
      <c r="AE1581" s="43"/>
      <c r="AF1581" s="44"/>
      <c r="AG1581" s="134" t="s">
        <v>21</v>
      </c>
      <c r="AH1581" s="134" t="s">
        <v>21</v>
      </c>
      <c r="AI1581" s="134" t="s">
        <v>21</v>
      </c>
      <c r="AJ1581" s="134" t="s">
        <v>21</v>
      </c>
      <c r="AK1581" s="134" t="s">
        <v>21</v>
      </c>
      <c r="AL1581" s="134" t="s">
        <v>5598</v>
      </c>
      <c r="AM1581" s="134" t="b">
        <f>IF(AND(Table3[[#This Row],[Column68]]=TRUE,COUNTBLANK(Table3[[#This Row],[Date 1]:[Date 8]])=8),TRUE,FALSE)</f>
        <v>0</v>
      </c>
      <c r="AN1581" s="134" t="b">
        <f>COUNTIF(Table3[[#This Row],[512]:[51]],"yes")&gt;0</f>
        <v>0</v>
      </c>
      <c r="AO1581" s="45" t="str">
        <f>IF(Table3[[#This Row],[512]]="yes",Table3[[#This Row],[Column1]],"")</f>
        <v/>
      </c>
      <c r="AP1581" s="45" t="str">
        <f>IF(Table3[[#This Row],[250]]="yes",Table3[[#This Row],[Column1.5]],"")</f>
        <v/>
      </c>
      <c r="AQ1581" s="45" t="str">
        <f>IF(Table3[[#This Row],[288]]="yes",Table3[[#This Row],[Column2]],"")</f>
        <v/>
      </c>
      <c r="AR1581" s="45" t="str">
        <f>IF(Table3[[#This Row],[144]]="yes",Table3[[#This Row],[Column3]],"")</f>
        <v/>
      </c>
      <c r="AS1581" s="45" t="str">
        <f>IF(Table3[[#This Row],[26]]="yes",Table3[[#This Row],[Column4]],"")</f>
        <v/>
      </c>
      <c r="AT1581" s="45" t="str">
        <f>IF(Table3[[#This Row],[51]]="yes",Table3[[#This Row],[Column5]],"")</f>
        <v/>
      </c>
      <c r="AU1581" s="29" t="str">
        <f>IF(COUNTBLANK(Table3[[#This Row],[Date 1]:[Date 8]])=7,IF(Table3[[#This Row],[Column9]]&lt;&gt;"",IF(SUM(L1581:S1581)&lt;&gt;0,Table3[[#This Row],[Column9]],""),""),(SUBSTITUTE(TRIM(SUBSTITUTE(AO1581&amp;","&amp;AP1581&amp;","&amp;AQ1581&amp;","&amp;AR1581&amp;","&amp;AS1581&amp;","&amp;AT1581&amp;",",","," "))," ",", ")))</f>
        <v/>
      </c>
      <c r="AV1581" s="35" t="str">
        <f>IF(COUNTBLANK(L1581:AC1581)&lt;&gt;13,IF(Table3[[#This Row],[Comments]]="Please order in multiples of 20. Minimum order of 100.",IF(COUNTBLANK(Table3[[#This Row],[Date 1]:[Order]])=12,"",1),1),IF(OR(F1581="yes",G1581="yes",H1581="yes",I1581="yes",J1581="yes",K1581="yes"="yes"),1,""))</f>
        <v/>
      </c>
    </row>
    <row r="1582" spans="2:48" ht="36" thickBot="1" x14ac:dyDescent="0.4">
      <c r="B1582" s="164">
        <v>6272</v>
      </c>
      <c r="C1582" s="16" t="s">
        <v>3530</v>
      </c>
      <c r="D1582" s="32" t="s">
        <v>1136</v>
      </c>
      <c r="E1582" s="118"/>
      <c r="F1582" s="119" t="s">
        <v>21</v>
      </c>
      <c r="G1582" s="30" t="s">
        <v>21</v>
      </c>
      <c r="H1582" s="30" t="s">
        <v>21</v>
      </c>
      <c r="I1582" s="30" t="s">
        <v>21</v>
      </c>
      <c r="J1582" s="30" t="s">
        <v>21</v>
      </c>
      <c r="K1582" s="30" t="s">
        <v>128</v>
      </c>
      <c r="L1582" s="22"/>
      <c r="M1582" s="20"/>
      <c r="N1582" s="20"/>
      <c r="O1582" s="20"/>
      <c r="P1582" s="20"/>
      <c r="Q1582" s="20"/>
      <c r="R1582" s="20"/>
      <c r="S1582" s="120"/>
      <c r="T1582" s="181" t="str">
        <f>Table3[[#This Row],[Column12]]</f>
        <v>Auto:</v>
      </c>
      <c r="U1582" s="25"/>
      <c r="V1582" s="51" t="str">
        <f>IF(Table3[[#This Row],[TagOrderMethod]]="Ratio:","plants per 1 tag",IF(Table3[[#This Row],[TagOrderMethod]]="tags included","",IF(Table3[[#This Row],[TagOrderMethod]]="Qty:","tags",IF(Table3[[#This Row],[TagOrderMethod]]="Auto:",IF(U1582&lt;&gt;"","tags","")))))</f>
        <v/>
      </c>
      <c r="W1582" s="17">
        <v>50</v>
      </c>
      <c r="X1582" s="17" t="str">
        <f>IF(ISNUMBER(SEARCH("tag",Table3[[#This Row],[Notes]])), "Yes", "No")</f>
        <v>No</v>
      </c>
      <c r="Y1582" s="17" t="str">
        <f>IF(Table3[[#This Row],[Column11]]="yes","tags included","Auto:")</f>
        <v>Auto:</v>
      </c>
      <c r="Z15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Row],[TagOrderMethod]]="Auto:",IF(U1582&gt;0,U1582,IF(COUNTBLANK(L1582:S1582)=8,"",(IF(Table3[[#This Row],[Column11]]&lt;&gt;"no",Table3[[#This Row],[Size]]*(SUM(Table3[[#This Row],[Date 1]:[Date 8]])),"")))),""))),(Table3[[#This Row],[Bundle]])),"")</f>
        <v/>
      </c>
      <c r="AB1582" s="94" t="str">
        <f t="shared" si="25"/>
        <v/>
      </c>
      <c r="AC1582" s="75"/>
      <c r="AD1582" s="42"/>
      <c r="AE1582" s="43"/>
      <c r="AF1582" s="44"/>
      <c r="AG1582" s="134" t="s">
        <v>21</v>
      </c>
      <c r="AH1582" s="134" t="s">
        <v>21</v>
      </c>
      <c r="AI1582" s="134" t="s">
        <v>21</v>
      </c>
      <c r="AJ1582" s="134" t="s">
        <v>21</v>
      </c>
      <c r="AK1582" s="134" t="s">
        <v>21</v>
      </c>
      <c r="AL1582" s="134" t="s">
        <v>5599</v>
      </c>
      <c r="AM1582" s="134" t="b">
        <f>IF(AND(Table3[[#This Row],[Column68]]=TRUE,COUNTBLANK(Table3[[#This Row],[Date 1]:[Date 8]])=8),TRUE,FALSE)</f>
        <v>0</v>
      </c>
      <c r="AN1582" s="134" t="b">
        <f>COUNTIF(Table3[[#This Row],[512]:[51]],"yes")&gt;0</f>
        <v>0</v>
      </c>
      <c r="AO1582" s="45" t="str">
        <f>IF(Table3[[#This Row],[512]]="yes",Table3[[#This Row],[Column1]],"")</f>
        <v/>
      </c>
      <c r="AP1582" s="45" t="str">
        <f>IF(Table3[[#This Row],[250]]="yes",Table3[[#This Row],[Column1.5]],"")</f>
        <v/>
      </c>
      <c r="AQ1582" s="45" t="str">
        <f>IF(Table3[[#This Row],[288]]="yes",Table3[[#This Row],[Column2]],"")</f>
        <v/>
      </c>
      <c r="AR1582" s="45" t="str">
        <f>IF(Table3[[#This Row],[144]]="yes",Table3[[#This Row],[Column3]],"")</f>
        <v/>
      </c>
      <c r="AS1582" s="45" t="str">
        <f>IF(Table3[[#This Row],[26]]="yes",Table3[[#This Row],[Column4]],"")</f>
        <v/>
      </c>
      <c r="AT1582" s="45" t="str">
        <f>IF(Table3[[#This Row],[51]]="yes",Table3[[#This Row],[Column5]],"")</f>
        <v/>
      </c>
      <c r="AU1582" s="29" t="str">
        <f>IF(COUNTBLANK(Table3[[#This Row],[Date 1]:[Date 8]])=7,IF(Table3[[#This Row],[Column9]]&lt;&gt;"",IF(SUM(L1582:S1582)&lt;&gt;0,Table3[[#This Row],[Column9]],""),""),(SUBSTITUTE(TRIM(SUBSTITUTE(AO1582&amp;","&amp;AP1582&amp;","&amp;AQ1582&amp;","&amp;AR1582&amp;","&amp;AS1582&amp;","&amp;AT1582&amp;",",","," "))," ",", ")))</f>
        <v/>
      </c>
      <c r="AV1582" s="35" t="str">
        <f>IF(COUNTBLANK(L1582:AC1582)&lt;&gt;13,IF(Table3[[#This Row],[Comments]]="Please order in multiples of 20. Minimum order of 100.",IF(COUNTBLANK(Table3[[#This Row],[Date 1]:[Order]])=12,"",1),1),IF(OR(F1582="yes",G1582="yes",H1582="yes",I1582="yes",J1582="yes",K1582="yes"="yes"),1,""))</f>
        <v/>
      </c>
    </row>
    <row r="1583" spans="2:48" ht="36" thickBot="1" x14ac:dyDescent="0.4">
      <c r="B1583" s="164">
        <v>6277</v>
      </c>
      <c r="C1583" s="16" t="s">
        <v>3530</v>
      </c>
      <c r="D1583" s="32" t="s">
        <v>843</v>
      </c>
      <c r="E1583" s="118"/>
      <c r="F1583" s="119" t="s">
        <v>21</v>
      </c>
      <c r="G1583" s="30" t="s">
        <v>21</v>
      </c>
      <c r="H1583" s="30" t="s">
        <v>21</v>
      </c>
      <c r="I1583" s="30" t="s">
        <v>21</v>
      </c>
      <c r="J1583" s="30" t="s">
        <v>21</v>
      </c>
      <c r="K1583" s="30" t="s">
        <v>128</v>
      </c>
      <c r="L1583" s="22"/>
      <c r="M1583" s="20"/>
      <c r="N1583" s="20"/>
      <c r="O1583" s="20"/>
      <c r="P1583" s="20"/>
      <c r="Q1583" s="20"/>
      <c r="R1583" s="20"/>
      <c r="S1583" s="120"/>
      <c r="T1583" s="181" t="str">
        <f>Table3[[#This Row],[Column12]]</f>
        <v>Auto:</v>
      </c>
      <c r="U1583" s="25"/>
      <c r="V1583" s="51" t="str">
        <f>IF(Table3[[#This Row],[TagOrderMethod]]="Ratio:","plants per 1 tag",IF(Table3[[#This Row],[TagOrderMethod]]="tags included","",IF(Table3[[#This Row],[TagOrderMethod]]="Qty:","tags",IF(Table3[[#This Row],[TagOrderMethod]]="Auto:",IF(U1583&lt;&gt;"","tags","")))))</f>
        <v/>
      </c>
      <c r="W1583" s="17">
        <v>50</v>
      </c>
      <c r="X1583" s="17" t="str">
        <f>IF(ISNUMBER(SEARCH("tag",Table3[[#This Row],[Notes]])), "Yes", "No")</f>
        <v>No</v>
      </c>
      <c r="Y1583" s="17" t="str">
        <f>IF(Table3[[#This Row],[Column11]]="yes","tags included","Auto:")</f>
        <v>Auto:</v>
      </c>
      <c r="Z15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Row],[TagOrderMethod]]="Auto:",IF(U1583&gt;0,U1583,IF(COUNTBLANK(L1583:S1583)=8,"",(IF(Table3[[#This Row],[Column11]]&lt;&gt;"no",Table3[[#This Row],[Size]]*(SUM(Table3[[#This Row],[Date 1]:[Date 8]])),"")))),""))),(Table3[[#This Row],[Bundle]])),"")</f>
        <v/>
      </c>
      <c r="AB1583" s="94" t="str">
        <f t="shared" si="25"/>
        <v/>
      </c>
      <c r="AC1583" s="75"/>
      <c r="AD1583" s="42"/>
      <c r="AE1583" s="43"/>
      <c r="AF1583" s="44"/>
      <c r="AG1583" s="134" t="s">
        <v>21</v>
      </c>
      <c r="AH1583" s="134" t="s">
        <v>21</v>
      </c>
      <c r="AI1583" s="134" t="s">
        <v>21</v>
      </c>
      <c r="AJ1583" s="134" t="s">
        <v>21</v>
      </c>
      <c r="AK1583" s="134" t="s">
        <v>21</v>
      </c>
      <c r="AL1583" s="134" t="s">
        <v>5600</v>
      </c>
      <c r="AM1583" s="134" t="b">
        <f>IF(AND(Table3[[#This Row],[Column68]]=TRUE,COUNTBLANK(Table3[[#This Row],[Date 1]:[Date 8]])=8),TRUE,FALSE)</f>
        <v>0</v>
      </c>
      <c r="AN1583" s="134" t="b">
        <f>COUNTIF(Table3[[#This Row],[512]:[51]],"yes")&gt;0</f>
        <v>0</v>
      </c>
      <c r="AO1583" s="45" t="str">
        <f>IF(Table3[[#This Row],[512]]="yes",Table3[[#This Row],[Column1]],"")</f>
        <v/>
      </c>
      <c r="AP1583" s="45" t="str">
        <f>IF(Table3[[#This Row],[250]]="yes",Table3[[#This Row],[Column1.5]],"")</f>
        <v/>
      </c>
      <c r="AQ1583" s="45" t="str">
        <f>IF(Table3[[#This Row],[288]]="yes",Table3[[#This Row],[Column2]],"")</f>
        <v/>
      </c>
      <c r="AR1583" s="45" t="str">
        <f>IF(Table3[[#This Row],[144]]="yes",Table3[[#This Row],[Column3]],"")</f>
        <v/>
      </c>
      <c r="AS1583" s="45" t="str">
        <f>IF(Table3[[#This Row],[26]]="yes",Table3[[#This Row],[Column4]],"")</f>
        <v/>
      </c>
      <c r="AT1583" s="45" t="str">
        <f>IF(Table3[[#This Row],[51]]="yes",Table3[[#This Row],[Column5]],"")</f>
        <v/>
      </c>
      <c r="AU1583" s="29" t="str">
        <f>IF(COUNTBLANK(Table3[[#This Row],[Date 1]:[Date 8]])=7,IF(Table3[[#This Row],[Column9]]&lt;&gt;"",IF(SUM(L1583:S1583)&lt;&gt;0,Table3[[#This Row],[Column9]],""),""),(SUBSTITUTE(TRIM(SUBSTITUTE(AO1583&amp;","&amp;AP1583&amp;","&amp;AQ1583&amp;","&amp;AR1583&amp;","&amp;AS1583&amp;","&amp;AT1583&amp;",",","," "))," ",", ")))</f>
        <v/>
      </c>
      <c r="AV1583" s="35" t="str">
        <f>IF(COUNTBLANK(L1583:AC1583)&lt;&gt;13,IF(Table3[[#This Row],[Comments]]="Please order in multiples of 20. Minimum order of 100.",IF(COUNTBLANK(Table3[[#This Row],[Date 1]:[Order]])=12,"",1),1),IF(OR(F1583="yes",G1583="yes",H1583="yes",I1583="yes",J1583="yes",K1583="yes"="yes"),1,""))</f>
        <v/>
      </c>
    </row>
    <row r="1584" spans="2:48" ht="36" thickBot="1" x14ac:dyDescent="0.4">
      <c r="B1584" s="164">
        <v>6283</v>
      </c>
      <c r="C1584" s="16" t="s">
        <v>3530</v>
      </c>
      <c r="D1584" s="32" t="s">
        <v>2460</v>
      </c>
      <c r="E1584" s="118"/>
      <c r="F1584" s="119" t="s">
        <v>21</v>
      </c>
      <c r="G1584" s="30" t="s">
        <v>21</v>
      </c>
      <c r="H1584" s="30" t="s">
        <v>21</v>
      </c>
      <c r="I1584" s="30" t="s">
        <v>21</v>
      </c>
      <c r="J1584" s="30" t="s">
        <v>128</v>
      </c>
      <c r="K1584" s="30" t="s">
        <v>21</v>
      </c>
      <c r="L1584" s="22"/>
      <c r="M1584" s="20"/>
      <c r="N1584" s="20"/>
      <c r="O1584" s="20"/>
      <c r="P1584" s="20"/>
      <c r="Q1584" s="20"/>
      <c r="R1584" s="20"/>
      <c r="S1584" s="120"/>
      <c r="T1584" s="181" t="str">
        <f>Table3[[#This Row],[Column12]]</f>
        <v>Auto:</v>
      </c>
      <c r="U1584" s="25"/>
      <c r="V1584" s="51" t="str">
        <f>IF(Table3[[#This Row],[TagOrderMethod]]="Ratio:","plants per 1 tag",IF(Table3[[#This Row],[TagOrderMethod]]="tags included","",IF(Table3[[#This Row],[TagOrderMethod]]="Qty:","tags",IF(Table3[[#This Row],[TagOrderMethod]]="Auto:",IF(U1584&lt;&gt;"","tags","")))))</f>
        <v/>
      </c>
      <c r="W1584" s="17">
        <v>50</v>
      </c>
      <c r="X1584" s="17" t="str">
        <f>IF(ISNUMBER(SEARCH("tag",Table3[[#This Row],[Notes]])), "Yes", "No")</f>
        <v>No</v>
      </c>
      <c r="Y1584" s="17" t="str">
        <f>IF(Table3[[#This Row],[Column11]]="yes","tags included","Auto:")</f>
        <v>Auto:</v>
      </c>
      <c r="Z15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Row],[TagOrderMethod]]="Auto:",IF(U1584&gt;0,U1584,IF(COUNTBLANK(L1584:S1584)=8,"",(IF(Table3[[#This Row],[Column11]]&lt;&gt;"no",Table3[[#This Row],[Size]]*(SUM(Table3[[#This Row],[Date 1]:[Date 8]])),"")))),""))),(Table3[[#This Row],[Bundle]])),"")</f>
        <v/>
      </c>
      <c r="AB1584" s="94" t="str">
        <f t="shared" si="25"/>
        <v/>
      </c>
      <c r="AC1584" s="75"/>
      <c r="AD1584" s="42"/>
      <c r="AE1584" s="43"/>
      <c r="AF1584" s="44"/>
      <c r="AG1584" s="134" t="s">
        <v>21</v>
      </c>
      <c r="AH1584" s="134" t="s">
        <v>21</v>
      </c>
      <c r="AI1584" s="134" t="s">
        <v>21</v>
      </c>
      <c r="AJ1584" s="134" t="s">
        <v>21</v>
      </c>
      <c r="AK1584" s="134" t="s">
        <v>5601</v>
      </c>
      <c r="AL1584" s="134" t="s">
        <v>21</v>
      </c>
      <c r="AM1584" s="134" t="b">
        <f>IF(AND(Table3[[#This Row],[Column68]]=TRUE,COUNTBLANK(Table3[[#This Row],[Date 1]:[Date 8]])=8),TRUE,FALSE)</f>
        <v>0</v>
      </c>
      <c r="AN1584" s="134" t="b">
        <f>COUNTIF(Table3[[#This Row],[512]:[51]],"yes")&gt;0</f>
        <v>0</v>
      </c>
      <c r="AO1584" s="45" t="str">
        <f>IF(Table3[[#This Row],[512]]="yes",Table3[[#This Row],[Column1]],"")</f>
        <v/>
      </c>
      <c r="AP1584" s="45" t="str">
        <f>IF(Table3[[#This Row],[250]]="yes",Table3[[#This Row],[Column1.5]],"")</f>
        <v/>
      </c>
      <c r="AQ1584" s="45" t="str">
        <f>IF(Table3[[#This Row],[288]]="yes",Table3[[#This Row],[Column2]],"")</f>
        <v/>
      </c>
      <c r="AR1584" s="45" t="str">
        <f>IF(Table3[[#This Row],[144]]="yes",Table3[[#This Row],[Column3]],"")</f>
        <v/>
      </c>
      <c r="AS1584" s="45" t="str">
        <f>IF(Table3[[#This Row],[26]]="yes",Table3[[#This Row],[Column4]],"")</f>
        <v/>
      </c>
      <c r="AT1584" s="45" t="str">
        <f>IF(Table3[[#This Row],[51]]="yes",Table3[[#This Row],[Column5]],"")</f>
        <v/>
      </c>
      <c r="AU1584" s="29" t="str">
        <f>IF(COUNTBLANK(Table3[[#This Row],[Date 1]:[Date 8]])=7,IF(Table3[[#This Row],[Column9]]&lt;&gt;"",IF(SUM(L1584:S1584)&lt;&gt;0,Table3[[#This Row],[Column9]],""),""),(SUBSTITUTE(TRIM(SUBSTITUTE(AO1584&amp;","&amp;AP1584&amp;","&amp;AQ1584&amp;","&amp;AR1584&amp;","&amp;AS1584&amp;","&amp;AT1584&amp;",",","," "))," ",", ")))</f>
        <v/>
      </c>
      <c r="AV1584" s="35" t="str">
        <f>IF(COUNTBLANK(L1584:AC1584)&lt;&gt;13,IF(Table3[[#This Row],[Comments]]="Please order in multiples of 20. Minimum order of 100.",IF(COUNTBLANK(Table3[[#This Row],[Date 1]:[Order]])=12,"",1),1),IF(OR(F1584="yes",G1584="yes",H1584="yes",I1584="yes",J1584="yes",K1584="yes"="yes"),1,""))</f>
        <v/>
      </c>
    </row>
    <row r="1585" spans="2:48" ht="36" thickBot="1" x14ac:dyDescent="0.4">
      <c r="B1585" s="164">
        <v>6295</v>
      </c>
      <c r="C1585" s="16" t="s">
        <v>3530</v>
      </c>
      <c r="D1585" s="32" t="s">
        <v>3539</v>
      </c>
      <c r="E1585" s="118"/>
      <c r="F1585" s="119" t="s">
        <v>21</v>
      </c>
      <c r="G1585" s="30" t="s">
        <v>21</v>
      </c>
      <c r="H1585" s="30" t="s">
        <v>21</v>
      </c>
      <c r="I1585" s="30" t="s">
        <v>21</v>
      </c>
      <c r="J1585" s="30" t="s">
        <v>21</v>
      </c>
      <c r="K1585" s="30" t="s">
        <v>128</v>
      </c>
      <c r="L1585" s="22"/>
      <c r="M1585" s="20"/>
      <c r="N1585" s="20"/>
      <c r="O1585" s="20"/>
      <c r="P1585" s="20"/>
      <c r="Q1585" s="20"/>
      <c r="R1585" s="20"/>
      <c r="S1585" s="120"/>
      <c r="T1585" s="181" t="str">
        <f>Table3[[#This Row],[Column12]]</f>
        <v>Auto:</v>
      </c>
      <c r="U1585" s="25"/>
      <c r="V1585" s="51" t="str">
        <f>IF(Table3[[#This Row],[TagOrderMethod]]="Ratio:","plants per 1 tag",IF(Table3[[#This Row],[TagOrderMethod]]="tags included","",IF(Table3[[#This Row],[TagOrderMethod]]="Qty:","tags",IF(Table3[[#This Row],[TagOrderMethod]]="Auto:",IF(U1585&lt;&gt;"","tags","")))))</f>
        <v/>
      </c>
      <c r="W1585" s="17">
        <v>50</v>
      </c>
      <c r="X1585" s="17" t="str">
        <f>IF(ISNUMBER(SEARCH("tag",Table3[[#This Row],[Notes]])), "Yes", "No")</f>
        <v>No</v>
      </c>
      <c r="Y1585" s="17" t="str">
        <f>IF(Table3[[#This Row],[Column11]]="yes","tags included","Auto:")</f>
        <v>Auto:</v>
      </c>
      <c r="Z15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Row],[TagOrderMethod]]="Auto:",IF(U1585&gt;0,U1585,IF(COUNTBLANK(L1585:S1585)=8,"",(IF(Table3[[#This Row],[Column11]]&lt;&gt;"no",Table3[[#This Row],[Size]]*(SUM(Table3[[#This Row],[Date 1]:[Date 8]])),"")))),""))),(Table3[[#This Row],[Bundle]])),"")</f>
        <v/>
      </c>
      <c r="AB1585" s="94" t="str">
        <f t="shared" si="25"/>
        <v/>
      </c>
      <c r="AC1585" s="75"/>
      <c r="AD1585" s="42"/>
      <c r="AE1585" s="43"/>
      <c r="AF1585" s="44"/>
      <c r="AG1585" s="134" t="s">
        <v>21</v>
      </c>
      <c r="AH1585" s="134" t="s">
        <v>21</v>
      </c>
      <c r="AI1585" s="134" t="s">
        <v>21</v>
      </c>
      <c r="AJ1585" s="134" t="s">
        <v>21</v>
      </c>
      <c r="AK1585" s="134" t="s">
        <v>21</v>
      </c>
      <c r="AL1585" s="134" t="s">
        <v>3221</v>
      </c>
      <c r="AM1585" s="134" t="b">
        <f>IF(AND(Table3[[#This Row],[Column68]]=TRUE,COUNTBLANK(Table3[[#This Row],[Date 1]:[Date 8]])=8),TRUE,FALSE)</f>
        <v>0</v>
      </c>
      <c r="AN1585" s="134" t="b">
        <f>COUNTIF(Table3[[#This Row],[512]:[51]],"yes")&gt;0</f>
        <v>0</v>
      </c>
      <c r="AO1585" s="45" t="str">
        <f>IF(Table3[[#This Row],[512]]="yes",Table3[[#This Row],[Column1]],"")</f>
        <v/>
      </c>
      <c r="AP1585" s="45" t="str">
        <f>IF(Table3[[#This Row],[250]]="yes",Table3[[#This Row],[Column1.5]],"")</f>
        <v/>
      </c>
      <c r="AQ1585" s="45" t="str">
        <f>IF(Table3[[#This Row],[288]]="yes",Table3[[#This Row],[Column2]],"")</f>
        <v/>
      </c>
      <c r="AR1585" s="45" t="str">
        <f>IF(Table3[[#This Row],[144]]="yes",Table3[[#This Row],[Column3]],"")</f>
        <v/>
      </c>
      <c r="AS1585" s="45" t="str">
        <f>IF(Table3[[#This Row],[26]]="yes",Table3[[#This Row],[Column4]],"")</f>
        <v/>
      </c>
      <c r="AT1585" s="45" t="str">
        <f>IF(Table3[[#This Row],[51]]="yes",Table3[[#This Row],[Column5]],"")</f>
        <v/>
      </c>
      <c r="AU1585" s="29" t="str">
        <f>IF(COUNTBLANK(Table3[[#This Row],[Date 1]:[Date 8]])=7,IF(Table3[[#This Row],[Column9]]&lt;&gt;"",IF(SUM(L1585:S1585)&lt;&gt;0,Table3[[#This Row],[Column9]],""),""),(SUBSTITUTE(TRIM(SUBSTITUTE(AO1585&amp;","&amp;AP1585&amp;","&amp;AQ1585&amp;","&amp;AR1585&amp;","&amp;AS1585&amp;","&amp;AT1585&amp;",",","," "))," ",", ")))</f>
        <v/>
      </c>
      <c r="AV1585" s="35" t="str">
        <f>IF(COUNTBLANK(L1585:AC1585)&lt;&gt;13,IF(Table3[[#This Row],[Comments]]="Please order in multiples of 20. Minimum order of 100.",IF(COUNTBLANK(Table3[[#This Row],[Date 1]:[Order]])=12,"",1),1),IF(OR(F1585="yes",G1585="yes",H1585="yes",I1585="yes",J1585="yes",K1585="yes"="yes"),1,""))</f>
        <v/>
      </c>
    </row>
    <row r="1586" spans="2:48" ht="36" thickBot="1" x14ac:dyDescent="0.4">
      <c r="B1586" s="164">
        <v>6300</v>
      </c>
      <c r="C1586" s="16" t="s">
        <v>3530</v>
      </c>
      <c r="D1586" s="32" t="s">
        <v>3540</v>
      </c>
      <c r="E1586" s="118"/>
      <c r="F1586" s="119" t="s">
        <v>21</v>
      </c>
      <c r="G1586" s="30" t="s">
        <v>21</v>
      </c>
      <c r="H1586" s="30" t="s">
        <v>21</v>
      </c>
      <c r="I1586" s="30" t="s">
        <v>21</v>
      </c>
      <c r="J1586" s="30" t="s">
        <v>21</v>
      </c>
      <c r="K1586" s="30" t="s">
        <v>128</v>
      </c>
      <c r="L1586" s="22"/>
      <c r="M1586" s="20"/>
      <c r="N1586" s="20"/>
      <c r="O1586" s="20"/>
      <c r="P1586" s="20"/>
      <c r="Q1586" s="20"/>
      <c r="R1586" s="20"/>
      <c r="S1586" s="120"/>
      <c r="T1586" s="181" t="str">
        <f>Table3[[#This Row],[Column12]]</f>
        <v>Auto:</v>
      </c>
      <c r="U1586" s="25"/>
      <c r="V1586" s="51" t="str">
        <f>IF(Table3[[#This Row],[TagOrderMethod]]="Ratio:","plants per 1 tag",IF(Table3[[#This Row],[TagOrderMethod]]="tags included","",IF(Table3[[#This Row],[TagOrderMethod]]="Qty:","tags",IF(Table3[[#This Row],[TagOrderMethod]]="Auto:",IF(U1586&lt;&gt;"","tags","")))))</f>
        <v/>
      </c>
      <c r="W1586" s="17">
        <v>50</v>
      </c>
      <c r="X1586" s="17" t="str">
        <f>IF(ISNUMBER(SEARCH("tag",Table3[[#This Row],[Notes]])), "Yes", "No")</f>
        <v>No</v>
      </c>
      <c r="Y1586" s="17" t="str">
        <f>IF(Table3[[#This Row],[Column11]]="yes","tags included","Auto:")</f>
        <v>Auto:</v>
      </c>
      <c r="Z15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Row],[TagOrderMethod]]="Auto:",IF(U1586&gt;0,U1586,IF(COUNTBLANK(L1586:S1586)=8,"",(IF(Table3[[#This Row],[Column11]]&lt;&gt;"no",Table3[[#This Row],[Size]]*(SUM(Table3[[#This Row],[Date 1]:[Date 8]])),"")))),""))),(Table3[[#This Row],[Bundle]])),"")</f>
        <v/>
      </c>
      <c r="AB1586" s="94" t="str">
        <f t="shared" si="25"/>
        <v/>
      </c>
      <c r="AC1586" s="75"/>
      <c r="AD1586" s="42"/>
      <c r="AE1586" s="43"/>
      <c r="AF1586" s="44"/>
      <c r="AG1586" s="134" t="s">
        <v>21</v>
      </c>
      <c r="AH1586" s="134" t="s">
        <v>21</v>
      </c>
      <c r="AI1586" s="134" t="s">
        <v>21</v>
      </c>
      <c r="AJ1586" s="134" t="s">
        <v>21</v>
      </c>
      <c r="AK1586" s="134" t="s">
        <v>21</v>
      </c>
      <c r="AL1586" s="134" t="s">
        <v>2183</v>
      </c>
      <c r="AM1586" s="134" t="b">
        <f>IF(AND(Table3[[#This Row],[Column68]]=TRUE,COUNTBLANK(Table3[[#This Row],[Date 1]:[Date 8]])=8),TRUE,FALSE)</f>
        <v>0</v>
      </c>
      <c r="AN1586" s="134" t="b">
        <f>COUNTIF(Table3[[#This Row],[512]:[51]],"yes")&gt;0</f>
        <v>0</v>
      </c>
      <c r="AO1586" s="45" t="str">
        <f>IF(Table3[[#This Row],[512]]="yes",Table3[[#This Row],[Column1]],"")</f>
        <v/>
      </c>
      <c r="AP1586" s="45" t="str">
        <f>IF(Table3[[#This Row],[250]]="yes",Table3[[#This Row],[Column1.5]],"")</f>
        <v/>
      </c>
      <c r="AQ1586" s="45" t="str">
        <f>IF(Table3[[#This Row],[288]]="yes",Table3[[#This Row],[Column2]],"")</f>
        <v/>
      </c>
      <c r="AR1586" s="45" t="str">
        <f>IF(Table3[[#This Row],[144]]="yes",Table3[[#This Row],[Column3]],"")</f>
        <v/>
      </c>
      <c r="AS1586" s="45" t="str">
        <f>IF(Table3[[#This Row],[26]]="yes",Table3[[#This Row],[Column4]],"")</f>
        <v/>
      </c>
      <c r="AT1586" s="45" t="str">
        <f>IF(Table3[[#This Row],[51]]="yes",Table3[[#This Row],[Column5]],"")</f>
        <v/>
      </c>
      <c r="AU1586" s="29" t="str">
        <f>IF(COUNTBLANK(Table3[[#This Row],[Date 1]:[Date 8]])=7,IF(Table3[[#This Row],[Column9]]&lt;&gt;"",IF(SUM(L1586:S1586)&lt;&gt;0,Table3[[#This Row],[Column9]],""),""),(SUBSTITUTE(TRIM(SUBSTITUTE(AO1586&amp;","&amp;AP1586&amp;","&amp;AQ1586&amp;","&amp;AR1586&amp;","&amp;AS1586&amp;","&amp;AT1586&amp;",",","," "))," ",", ")))</f>
        <v/>
      </c>
      <c r="AV1586" s="35" t="str">
        <f>IF(COUNTBLANK(L1586:AC1586)&lt;&gt;13,IF(Table3[[#This Row],[Comments]]="Please order in multiples of 20. Minimum order of 100.",IF(COUNTBLANK(Table3[[#This Row],[Date 1]:[Order]])=12,"",1),1),IF(OR(F1586="yes",G1586="yes",H1586="yes",I1586="yes",J1586="yes",K1586="yes"="yes"),1,""))</f>
        <v/>
      </c>
    </row>
    <row r="1587" spans="2:48" ht="36" thickBot="1" x14ac:dyDescent="0.4">
      <c r="B1587" s="164">
        <v>6315</v>
      </c>
      <c r="C1587" s="16" t="s">
        <v>3530</v>
      </c>
      <c r="D1587" s="32" t="s">
        <v>844</v>
      </c>
      <c r="E1587" s="118"/>
      <c r="F1587" s="119" t="s">
        <v>21</v>
      </c>
      <c r="G1587" s="30" t="s">
        <v>21</v>
      </c>
      <c r="H1587" s="30" t="s">
        <v>21</v>
      </c>
      <c r="I1587" s="30" t="s">
        <v>21</v>
      </c>
      <c r="J1587" s="30" t="s">
        <v>128</v>
      </c>
      <c r="K1587" s="30" t="s">
        <v>21</v>
      </c>
      <c r="L1587" s="22"/>
      <c r="M1587" s="20"/>
      <c r="N1587" s="20"/>
      <c r="O1587" s="20"/>
      <c r="P1587" s="20"/>
      <c r="Q1587" s="20"/>
      <c r="R1587" s="20"/>
      <c r="S1587" s="120"/>
      <c r="T1587" s="181" t="str">
        <f>Table3[[#This Row],[Column12]]</f>
        <v>Auto:</v>
      </c>
      <c r="U1587" s="25"/>
      <c r="V1587" s="51" t="str">
        <f>IF(Table3[[#This Row],[TagOrderMethod]]="Ratio:","plants per 1 tag",IF(Table3[[#This Row],[TagOrderMethod]]="tags included","",IF(Table3[[#This Row],[TagOrderMethod]]="Qty:","tags",IF(Table3[[#This Row],[TagOrderMethod]]="Auto:",IF(U1587&lt;&gt;"","tags","")))))</f>
        <v/>
      </c>
      <c r="W1587" s="17">
        <v>50</v>
      </c>
      <c r="X1587" s="17" t="str">
        <f>IF(ISNUMBER(SEARCH("tag",Table3[[#This Row],[Notes]])), "Yes", "No")</f>
        <v>No</v>
      </c>
      <c r="Y1587" s="17" t="str">
        <f>IF(Table3[[#This Row],[Column11]]="yes","tags included","Auto:")</f>
        <v>Auto:</v>
      </c>
      <c r="Z15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Row],[TagOrderMethod]]="Auto:",IF(U1587&gt;0,U1587,IF(COUNTBLANK(L1587:S1587)=8,"",(IF(Table3[[#This Row],[Column11]]&lt;&gt;"no",Table3[[#This Row],[Size]]*(SUM(Table3[[#This Row],[Date 1]:[Date 8]])),"")))),""))),(Table3[[#This Row],[Bundle]])),"")</f>
        <v/>
      </c>
      <c r="AB1587" s="94" t="str">
        <f t="shared" si="25"/>
        <v/>
      </c>
      <c r="AC1587" s="75"/>
      <c r="AD1587" s="42"/>
      <c r="AE1587" s="43"/>
      <c r="AF1587" s="44"/>
      <c r="AG1587" s="134" t="s">
        <v>21</v>
      </c>
      <c r="AH1587" s="134" t="s">
        <v>21</v>
      </c>
      <c r="AI1587" s="134" t="s">
        <v>21</v>
      </c>
      <c r="AJ1587" s="134" t="s">
        <v>21</v>
      </c>
      <c r="AK1587" s="134" t="s">
        <v>2184</v>
      </c>
      <c r="AL1587" s="134" t="s">
        <v>21</v>
      </c>
      <c r="AM1587" s="134" t="b">
        <f>IF(AND(Table3[[#This Row],[Column68]]=TRUE,COUNTBLANK(Table3[[#This Row],[Date 1]:[Date 8]])=8),TRUE,FALSE)</f>
        <v>0</v>
      </c>
      <c r="AN1587" s="134" t="b">
        <f>COUNTIF(Table3[[#This Row],[512]:[51]],"yes")&gt;0</f>
        <v>0</v>
      </c>
      <c r="AO1587" s="45" t="str">
        <f>IF(Table3[[#This Row],[512]]="yes",Table3[[#This Row],[Column1]],"")</f>
        <v/>
      </c>
      <c r="AP1587" s="45" t="str">
        <f>IF(Table3[[#This Row],[250]]="yes",Table3[[#This Row],[Column1.5]],"")</f>
        <v/>
      </c>
      <c r="AQ1587" s="45" t="str">
        <f>IF(Table3[[#This Row],[288]]="yes",Table3[[#This Row],[Column2]],"")</f>
        <v/>
      </c>
      <c r="AR1587" s="45" t="str">
        <f>IF(Table3[[#This Row],[144]]="yes",Table3[[#This Row],[Column3]],"")</f>
        <v/>
      </c>
      <c r="AS1587" s="45" t="str">
        <f>IF(Table3[[#This Row],[26]]="yes",Table3[[#This Row],[Column4]],"")</f>
        <v/>
      </c>
      <c r="AT1587" s="45" t="str">
        <f>IF(Table3[[#This Row],[51]]="yes",Table3[[#This Row],[Column5]],"")</f>
        <v/>
      </c>
      <c r="AU1587" s="29" t="str">
        <f>IF(COUNTBLANK(Table3[[#This Row],[Date 1]:[Date 8]])=7,IF(Table3[[#This Row],[Column9]]&lt;&gt;"",IF(SUM(L1587:S1587)&lt;&gt;0,Table3[[#This Row],[Column9]],""),""),(SUBSTITUTE(TRIM(SUBSTITUTE(AO1587&amp;","&amp;AP1587&amp;","&amp;AQ1587&amp;","&amp;AR1587&amp;","&amp;AS1587&amp;","&amp;AT1587&amp;",",","," "))," ",", ")))</f>
        <v/>
      </c>
      <c r="AV1587" s="35" t="str">
        <f>IF(COUNTBLANK(L1587:AC1587)&lt;&gt;13,IF(Table3[[#This Row],[Comments]]="Please order in multiples of 20. Minimum order of 100.",IF(COUNTBLANK(Table3[[#This Row],[Date 1]:[Order]])=12,"",1),1),IF(OR(F1587="yes",G1587="yes",H1587="yes",I1587="yes",J1587="yes",K1587="yes"="yes"),1,""))</f>
        <v/>
      </c>
    </row>
    <row r="1588" spans="2:48" ht="36" thickBot="1" x14ac:dyDescent="0.4">
      <c r="B1588" s="164">
        <v>6320</v>
      </c>
      <c r="C1588" s="16" t="s">
        <v>3530</v>
      </c>
      <c r="D1588" s="32" t="s">
        <v>1137</v>
      </c>
      <c r="E1588" s="118"/>
      <c r="F1588" s="119" t="s">
        <v>21</v>
      </c>
      <c r="G1588" s="30" t="s">
        <v>21</v>
      </c>
      <c r="H1588" s="30" t="s">
        <v>21</v>
      </c>
      <c r="I1588" s="30" t="s">
        <v>21</v>
      </c>
      <c r="J1588" s="30" t="s">
        <v>128</v>
      </c>
      <c r="K1588" s="30" t="s">
        <v>21</v>
      </c>
      <c r="L1588" s="22"/>
      <c r="M1588" s="20"/>
      <c r="N1588" s="20"/>
      <c r="O1588" s="20"/>
      <c r="P1588" s="20"/>
      <c r="Q1588" s="20"/>
      <c r="R1588" s="20"/>
      <c r="S1588" s="120"/>
      <c r="T1588" s="181" t="str">
        <f>Table3[[#This Row],[Column12]]</f>
        <v>Auto:</v>
      </c>
      <c r="U1588" s="25"/>
      <c r="V1588" s="51" t="str">
        <f>IF(Table3[[#This Row],[TagOrderMethod]]="Ratio:","plants per 1 tag",IF(Table3[[#This Row],[TagOrderMethod]]="tags included","",IF(Table3[[#This Row],[TagOrderMethod]]="Qty:","tags",IF(Table3[[#This Row],[TagOrderMethod]]="Auto:",IF(U1588&lt;&gt;"","tags","")))))</f>
        <v/>
      </c>
      <c r="W1588" s="17">
        <v>50</v>
      </c>
      <c r="X1588" s="17" t="str">
        <f>IF(ISNUMBER(SEARCH("tag",Table3[[#This Row],[Notes]])), "Yes", "No")</f>
        <v>No</v>
      </c>
      <c r="Y1588" s="17" t="str">
        <f>IF(Table3[[#This Row],[Column11]]="yes","tags included","Auto:")</f>
        <v>Auto:</v>
      </c>
      <c r="Z15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Row],[TagOrderMethod]]="Auto:",IF(U1588&gt;0,U1588,IF(COUNTBLANK(L1588:S1588)=8,"",(IF(Table3[[#This Row],[Column11]]&lt;&gt;"no",Table3[[#This Row],[Size]]*(SUM(Table3[[#This Row],[Date 1]:[Date 8]])),"")))),""))),(Table3[[#This Row],[Bundle]])),"")</f>
        <v/>
      </c>
      <c r="AB1588" s="94" t="str">
        <f t="shared" si="25"/>
        <v/>
      </c>
      <c r="AC1588" s="75"/>
      <c r="AD1588" s="42"/>
      <c r="AE1588" s="43"/>
      <c r="AF1588" s="44"/>
      <c r="AG1588" s="134" t="s">
        <v>21</v>
      </c>
      <c r="AH1588" s="134" t="s">
        <v>21</v>
      </c>
      <c r="AI1588" s="134" t="s">
        <v>21</v>
      </c>
      <c r="AJ1588" s="134" t="s">
        <v>21</v>
      </c>
      <c r="AK1588" s="134" t="s">
        <v>2185</v>
      </c>
      <c r="AL1588" s="134" t="s">
        <v>21</v>
      </c>
      <c r="AM1588" s="134" t="b">
        <f>IF(AND(Table3[[#This Row],[Column68]]=TRUE,COUNTBLANK(Table3[[#This Row],[Date 1]:[Date 8]])=8),TRUE,FALSE)</f>
        <v>0</v>
      </c>
      <c r="AN1588" s="134" t="b">
        <f>COUNTIF(Table3[[#This Row],[512]:[51]],"yes")&gt;0</f>
        <v>0</v>
      </c>
      <c r="AO1588" s="45" t="str">
        <f>IF(Table3[[#This Row],[512]]="yes",Table3[[#This Row],[Column1]],"")</f>
        <v/>
      </c>
      <c r="AP1588" s="45" t="str">
        <f>IF(Table3[[#This Row],[250]]="yes",Table3[[#This Row],[Column1.5]],"")</f>
        <v/>
      </c>
      <c r="AQ1588" s="45" t="str">
        <f>IF(Table3[[#This Row],[288]]="yes",Table3[[#This Row],[Column2]],"")</f>
        <v/>
      </c>
      <c r="AR1588" s="45" t="str">
        <f>IF(Table3[[#This Row],[144]]="yes",Table3[[#This Row],[Column3]],"")</f>
        <v/>
      </c>
      <c r="AS1588" s="45" t="str">
        <f>IF(Table3[[#This Row],[26]]="yes",Table3[[#This Row],[Column4]],"")</f>
        <v/>
      </c>
      <c r="AT1588" s="45" t="str">
        <f>IF(Table3[[#This Row],[51]]="yes",Table3[[#This Row],[Column5]],"")</f>
        <v/>
      </c>
      <c r="AU1588" s="29" t="str">
        <f>IF(COUNTBLANK(Table3[[#This Row],[Date 1]:[Date 8]])=7,IF(Table3[[#This Row],[Column9]]&lt;&gt;"",IF(SUM(L1588:S1588)&lt;&gt;0,Table3[[#This Row],[Column9]],""),""),(SUBSTITUTE(TRIM(SUBSTITUTE(AO1588&amp;","&amp;AP1588&amp;","&amp;AQ1588&amp;","&amp;AR1588&amp;","&amp;AS1588&amp;","&amp;AT1588&amp;",",","," "))," ",", ")))</f>
        <v/>
      </c>
      <c r="AV1588" s="35" t="str">
        <f>IF(COUNTBLANK(L1588:AC1588)&lt;&gt;13,IF(Table3[[#This Row],[Comments]]="Please order in multiples of 20. Minimum order of 100.",IF(COUNTBLANK(Table3[[#This Row],[Date 1]:[Order]])=12,"",1),1),IF(OR(F1588="yes",G1588="yes",H1588="yes",I1588="yes",J1588="yes",K1588="yes"="yes"),1,""))</f>
        <v/>
      </c>
    </row>
    <row r="1589" spans="2:48" ht="36" thickBot="1" x14ac:dyDescent="0.4">
      <c r="B1589" s="164">
        <v>6325</v>
      </c>
      <c r="C1589" s="16" t="s">
        <v>3530</v>
      </c>
      <c r="D1589" s="32" t="s">
        <v>661</v>
      </c>
      <c r="E1589" s="118"/>
      <c r="F1589" s="119" t="s">
        <v>21</v>
      </c>
      <c r="G1589" s="30" t="s">
        <v>21</v>
      </c>
      <c r="H1589" s="30" t="s">
        <v>21</v>
      </c>
      <c r="I1589" s="30" t="s">
        <v>21</v>
      </c>
      <c r="J1589" s="30" t="s">
        <v>128</v>
      </c>
      <c r="K1589" s="30" t="s">
        <v>21</v>
      </c>
      <c r="L1589" s="22"/>
      <c r="M1589" s="20"/>
      <c r="N1589" s="20"/>
      <c r="O1589" s="20"/>
      <c r="P1589" s="20"/>
      <c r="Q1589" s="20"/>
      <c r="R1589" s="20"/>
      <c r="S1589" s="120"/>
      <c r="T1589" s="181" t="str">
        <f>Table3[[#This Row],[Column12]]</f>
        <v>Auto:</v>
      </c>
      <c r="U1589" s="25"/>
      <c r="V1589" s="51" t="str">
        <f>IF(Table3[[#This Row],[TagOrderMethod]]="Ratio:","plants per 1 tag",IF(Table3[[#This Row],[TagOrderMethod]]="tags included","",IF(Table3[[#This Row],[TagOrderMethod]]="Qty:","tags",IF(Table3[[#This Row],[TagOrderMethod]]="Auto:",IF(U1589&lt;&gt;"","tags","")))))</f>
        <v/>
      </c>
      <c r="W1589" s="17">
        <v>50</v>
      </c>
      <c r="X1589" s="17" t="str">
        <f>IF(ISNUMBER(SEARCH("tag",Table3[[#This Row],[Notes]])), "Yes", "No")</f>
        <v>No</v>
      </c>
      <c r="Y1589" s="17" t="str">
        <f>IF(Table3[[#This Row],[Column11]]="yes","tags included","Auto:")</f>
        <v>Auto:</v>
      </c>
      <c r="Z15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Row],[TagOrderMethod]]="Auto:",IF(U1589&gt;0,U1589,IF(COUNTBLANK(L1589:S1589)=8,"",(IF(Table3[[#This Row],[Column11]]&lt;&gt;"no",Table3[[#This Row],[Size]]*(SUM(Table3[[#This Row],[Date 1]:[Date 8]])),"")))),""))),(Table3[[#This Row],[Bundle]])),"")</f>
        <v/>
      </c>
      <c r="AB1589" s="94" t="str">
        <f t="shared" si="25"/>
        <v/>
      </c>
      <c r="AC1589" s="75"/>
      <c r="AD1589" s="42"/>
      <c r="AE1589" s="43"/>
      <c r="AF1589" s="44"/>
      <c r="AG1589" s="134" t="s">
        <v>21</v>
      </c>
      <c r="AH1589" s="134" t="s">
        <v>21</v>
      </c>
      <c r="AI1589" s="134" t="s">
        <v>21</v>
      </c>
      <c r="AJ1589" s="134" t="s">
        <v>21</v>
      </c>
      <c r="AK1589" s="134" t="s">
        <v>2186</v>
      </c>
      <c r="AL1589" s="134" t="s">
        <v>21</v>
      </c>
      <c r="AM1589" s="134" t="b">
        <f>IF(AND(Table3[[#This Row],[Column68]]=TRUE,COUNTBLANK(Table3[[#This Row],[Date 1]:[Date 8]])=8),TRUE,FALSE)</f>
        <v>0</v>
      </c>
      <c r="AN1589" s="134" t="b">
        <f>COUNTIF(Table3[[#This Row],[512]:[51]],"yes")&gt;0</f>
        <v>0</v>
      </c>
      <c r="AO1589" s="45" t="str">
        <f>IF(Table3[[#This Row],[512]]="yes",Table3[[#This Row],[Column1]],"")</f>
        <v/>
      </c>
      <c r="AP1589" s="45" t="str">
        <f>IF(Table3[[#This Row],[250]]="yes",Table3[[#This Row],[Column1.5]],"")</f>
        <v/>
      </c>
      <c r="AQ1589" s="45" t="str">
        <f>IF(Table3[[#This Row],[288]]="yes",Table3[[#This Row],[Column2]],"")</f>
        <v/>
      </c>
      <c r="AR1589" s="45" t="str">
        <f>IF(Table3[[#This Row],[144]]="yes",Table3[[#This Row],[Column3]],"")</f>
        <v/>
      </c>
      <c r="AS1589" s="45" t="str">
        <f>IF(Table3[[#This Row],[26]]="yes",Table3[[#This Row],[Column4]],"")</f>
        <v/>
      </c>
      <c r="AT1589" s="45" t="str">
        <f>IF(Table3[[#This Row],[51]]="yes",Table3[[#This Row],[Column5]],"")</f>
        <v/>
      </c>
      <c r="AU1589" s="29" t="str">
        <f>IF(COUNTBLANK(Table3[[#This Row],[Date 1]:[Date 8]])=7,IF(Table3[[#This Row],[Column9]]&lt;&gt;"",IF(SUM(L1589:S1589)&lt;&gt;0,Table3[[#This Row],[Column9]],""),""),(SUBSTITUTE(TRIM(SUBSTITUTE(AO1589&amp;","&amp;AP1589&amp;","&amp;AQ1589&amp;","&amp;AR1589&amp;","&amp;AS1589&amp;","&amp;AT1589&amp;",",","," "))," ",", ")))</f>
        <v/>
      </c>
      <c r="AV1589" s="35" t="str">
        <f>IF(COUNTBLANK(L1589:AC1589)&lt;&gt;13,IF(Table3[[#This Row],[Comments]]="Please order in multiples of 20. Minimum order of 100.",IF(COUNTBLANK(Table3[[#This Row],[Date 1]:[Order]])=12,"",1),1),IF(OR(F1589="yes",G1589="yes",H1589="yes",I1589="yes",J1589="yes",K1589="yes"="yes"),1,""))</f>
        <v/>
      </c>
    </row>
    <row r="1590" spans="2:48" ht="36" thickBot="1" x14ac:dyDescent="0.4">
      <c r="B1590" s="164">
        <v>6330</v>
      </c>
      <c r="C1590" s="16" t="s">
        <v>3530</v>
      </c>
      <c r="D1590" s="32" t="s">
        <v>845</v>
      </c>
      <c r="E1590" s="118"/>
      <c r="F1590" s="119" t="s">
        <v>21</v>
      </c>
      <c r="G1590" s="30" t="s">
        <v>21</v>
      </c>
      <c r="H1590" s="30" t="s">
        <v>21</v>
      </c>
      <c r="I1590" s="30" t="s">
        <v>21</v>
      </c>
      <c r="J1590" s="30" t="s">
        <v>128</v>
      </c>
      <c r="K1590" s="30" t="s">
        <v>21</v>
      </c>
      <c r="L1590" s="22"/>
      <c r="M1590" s="20"/>
      <c r="N1590" s="20"/>
      <c r="O1590" s="20"/>
      <c r="P1590" s="20"/>
      <c r="Q1590" s="20"/>
      <c r="R1590" s="20"/>
      <c r="S1590" s="120"/>
      <c r="T1590" s="181" t="str">
        <f>Table3[[#This Row],[Column12]]</f>
        <v>Auto:</v>
      </c>
      <c r="U1590" s="25"/>
      <c r="V1590" s="51" t="str">
        <f>IF(Table3[[#This Row],[TagOrderMethod]]="Ratio:","plants per 1 tag",IF(Table3[[#This Row],[TagOrderMethod]]="tags included","",IF(Table3[[#This Row],[TagOrderMethod]]="Qty:","tags",IF(Table3[[#This Row],[TagOrderMethod]]="Auto:",IF(U1590&lt;&gt;"","tags","")))))</f>
        <v/>
      </c>
      <c r="W1590" s="17">
        <v>50</v>
      </c>
      <c r="X1590" s="17" t="str">
        <f>IF(ISNUMBER(SEARCH("tag",Table3[[#This Row],[Notes]])), "Yes", "No")</f>
        <v>No</v>
      </c>
      <c r="Y1590" s="17" t="str">
        <f>IF(Table3[[#This Row],[Column11]]="yes","tags included","Auto:")</f>
        <v>Auto:</v>
      </c>
      <c r="Z15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Row],[TagOrderMethod]]="Auto:",IF(U1590&gt;0,U1590,IF(COUNTBLANK(L1590:S1590)=8,"",(IF(Table3[[#This Row],[Column11]]&lt;&gt;"no",Table3[[#This Row],[Size]]*(SUM(Table3[[#This Row],[Date 1]:[Date 8]])),"")))),""))),(Table3[[#This Row],[Bundle]])),"")</f>
        <v/>
      </c>
      <c r="AB1590" s="94" t="str">
        <f t="shared" si="25"/>
        <v/>
      </c>
      <c r="AC1590" s="75"/>
      <c r="AD1590" s="42"/>
      <c r="AE1590" s="43"/>
      <c r="AF1590" s="44"/>
      <c r="AG1590" s="134" t="s">
        <v>21</v>
      </c>
      <c r="AH1590" s="134" t="s">
        <v>21</v>
      </c>
      <c r="AI1590" s="134" t="s">
        <v>21</v>
      </c>
      <c r="AJ1590" s="134" t="s">
        <v>21</v>
      </c>
      <c r="AK1590" s="134" t="s">
        <v>2187</v>
      </c>
      <c r="AL1590" s="134" t="s">
        <v>21</v>
      </c>
      <c r="AM1590" s="134" t="b">
        <f>IF(AND(Table3[[#This Row],[Column68]]=TRUE,COUNTBLANK(Table3[[#This Row],[Date 1]:[Date 8]])=8),TRUE,FALSE)</f>
        <v>0</v>
      </c>
      <c r="AN1590" s="134" t="b">
        <f>COUNTIF(Table3[[#This Row],[512]:[51]],"yes")&gt;0</f>
        <v>0</v>
      </c>
      <c r="AO1590" s="45" t="str">
        <f>IF(Table3[[#This Row],[512]]="yes",Table3[[#This Row],[Column1]],"")</f>
        <v/>
      </c>
      <c r="AP1590" s="45" t="str">
        <f>IF(Table3[[#This Row],[250]]="yes",Table3[[#This Row],[Column1.5]],"")</f>
        <v/>
      </c>
      <c r="AQ1590" s="45" t="str">
        <f>IF(Table3[[#This Row],[288]]="yes",Table3[[#This Row],[Column2]],"")</f>
        <v/>
      </c>
      <c r="AR1590" s="45" t="str">
        <f>IF(Table3[[#This Row],[144]]="yes",Table3[[#This Row],[Column3]],"")</f>
        <v/>
      </c>
      <c r="AS1590" s="45" t="str">
        <f>IF(Table3[[#This Row],[26]]="yes",Table3[[#This Row],[Column4]],"")</f>
        <v/>
      </c>
      <c r="AT1590" s="45" t="str">
        <f>IF(Table3[[#This Row],[51]]="yes",Table3[[#This Row],[Column5]],"")</f>
        <v/>
      </c>
      <c r="AU1590" s="29" t="str">
        <f>IF(COUNTBLANK(Table3[[#This Row],[Date 1]:[Date 8]])=7,IF(Table3[[#This Row],[Column9]]&lt;&gt;"",IF(SUM(L1590:S1590)&lt;&gt;0,Table3[[#This Row],[Column9]],""),""),(SUBSTITUTE(TRIM(SUBSTITUTE(AO1590&amp;","&amp;AP1590&amp;","&amp;AQ1590&amp;","&amp;AR1590&amp;","&amp;AS1590&amp;","&amp;AT1590&amp;",",","," "))," ",", ")))</f>
        <v/>
      </c>
      <c r="AV1590" s="35" t="str">
        <f>IF(COUNTBLANK(L1590:AC1590)&lt;&gt;13,IF(Table3[[#This Row],[Comments]]="Please order in multiples of 20. Minimum order of 100.",IF(COUNTBLANK(Table3[[#This Row],[Date 1]:[Order]])=12,"",1),1),IF(OR(F1590="yes",G1590="yes",H1590="yes",I1590="yes",J1590="yes",K1590="yes"="yes"),1,""))</f>
        <v/>
      </c>
    </row>
    <row r="1591" spans="2:48" ht="36" thickBot="1" x14ac:dyDescent="0.4">
      <c r="B1591" s="164">
        <v>6335</v>
      </c>
      <c r="C1591" s="16" t="s">
        <v>3530</v>
      </c>
      <c r="D1591" s="32" t="s">
        <v>662</v>
      </c>
      <c r="E1591" s="118"/>
      <c r="F1591" s="119" t="s">
        <v>21</v>
      </c>
      <c r="G1591" s="30" t="s">
        <v>21</v>
      </c>
      <c r="H1591" s="30" t="s">
        <v>21</v>
      </c>
      <c r="I1591" s="30" t="s">
        <v>21</v>
      </c>
      <c r="J1591" s="30" t="s">
        <v>128</v>
      </c>
      <c r="K1591" s="30" t="s">
        <v>21</v>
      </c>
      <c r="L1591" s="22"/>
      <c r="M1591" s="20"/>
      <c r="N1591" s="20"/>
      <c r="O1591" s="20"/>
      <c r="P1591" s="20"/>
      <c r="Q1591" s="20"/>
      <c r="R1591" s="20"/>
      <c r="S1591" s="120"/>
      <c r="T1591" s="181" t="str">
        <f>Table3[[#This Row],[Column12]]</f>
        <v>Auto:</v>
      </c>
      <c r="U1591" s="25"/>
      <c r="V1591" s="51" t="str">
        <f>IF(Table3[[#This Row],[TagOrderMethod]]="Ratio:","plants per 1 tag",IF(Table3[[#This Row],[TagOrderMethod]]="tags included","",IF(Table3[[#This Row],[TagOrderMethod]]="Qty:","tags",IF(Table3[[#This Row],[TagOrderMethod]]="Auto:",IF(U1591&lt;&gt;"","tags","")))))</f>
        <v/>
      </c>
      <c r="W1591" s="17">
        <v>50</v>
      </c>
      <c r="X1591" s="17" t="str">
        <f>IF(ISNUMBER(SEARCH("tag",Table3[[#This Row],[Notes]])), "Yes", "No")</f>
        <v>No</v>
      </c>
      <c r="Y1591" s="17" t="str">
        <f>IF(Table3[[#This Row],[Column11]]="yes","tags included","Auto:")</f>
        <v>Auto:</v>
      </c>
      <c r="Z15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Row],[TagOrderMethod]]="Auto:",IF(U1591&gt;0,U1591,IF(COUNTBLANK(L1591:S1591)=8,"",(IF(Table3[[#This Row],[Column11]]&lt;&gt;"no",Table3[[#This Row],[Size]]*(SUM(Table3[[#This Row],[Date 1]:[Date 8]])),"")))),""))),(Table3[[#This Row],[Bundle]])),"")</f>
        <v/>
      </c>
      <c r="AB1591" s="94" t="str">
        <f t="shared" si="25"/>
        <v/>
      </c>
      <c r="AC1591" s="75"/>
      <c r="AD1591" s="42"/>
      <c r="AE1591" s="43"/>
      <c r="AF1591" s="44"/>
      <c r="AG1591" s="134" t="s">
        <v>21</v>
      </c>
      <c r="AH1591" s="134" t="s">
        <v>21</v>
      </c>
      <c r="AI1591" s="134" t="s">
        <v>21</v>
      </c>
      <c r="AJ1591" s="134" t="s">
        <v>21</v>
      </c>
      <c r="AK1591" s="134" t="s">
        <v>2188</v>
      </c>
      <c r="AL1591" s="134" t="s">
        <v>21</v>
      </c>
      <c r="AM1591" s="134" t="b">
        <f>IF(AND(Table3[[#This Row],[Column68]]=TRUE,COUNTBLANK(Table3[[#This Row],[Date 1]:[Date 8]])=8),TRUE,FALSE)</f>
        <v>0</v>
      </c>
      <c r="AN1591" s="134" t="b">
        <f>COUNTIF(Table3[[#This Row],[512]:[51]],"yes")&gt;0</f>
        <v>0</v>
      </c>
      <c r="AO1591" s="45" t="str">
        <f>IF(Table3[[#This Row],[512]]="yes",Table3[[#This Row],[Column1]],"")</f>
        <v/>
      </c>
      <c r="AP1591" s="45" t="str">
        <f>IF(Table3[[#This Row],[250]]="yes",Table3[[#This Row],[Column1.5]],"")</f>
        <v/>
      </c>
      <c r="AQ1591" s="45" t="str">
        <f>IF(Table3[[#This Row],[288]]="yes",Table3[[#This Row],[Column2]],"")</f>
        <v/>
      </c>
      <c r="AR1591" s="45" t="str">
        <f>IF(Table3[[#This Row],[144]]="yes",Table3[[#This Row],[Column3]],"")</f>
        <v/>
      </c>
      <c r="AS1591" s="45" t="str">
        <f>IF(Table3[[#This Row],[26]]="yes",Table3[[#This Row],[Column4]],"")</f>
        <v/>
      </c>
      <c r="AT1591" s="45" t="str">
        <f>IF(Table3[[#This Row],[51]]="yes",Table3[[#This Row],[Column5]],"")</f>
        <v/>
      </c>
      <c r="AU1591" s="29" t="str">
        <f>IF(COUNTBLANK(Table3[[#This Row],[Date 1]:[Date 8]])=7,IF(Table3[[#This Row],[Column9]]&lt;&gt;"",IF(SUM(L1591:S1591)&lt;&gt;0,Table3[[#This Row],[Column9]],""),""),(SUBSTITUTE(TRIM(SUBSTITUTE(AO1591&amp;","&amp;AP1591&amp;","&amp;AQ1591&amp;","&amp;AR1591&amp;","&amp;AS1591&amp;","&amp;AT1591&amp;",",","," "))," ",", ")))</f>
        <v/>
      </c>
      <c r="AV1591" s="35" t="str">
        <f>IF(COUNTBLANK(L1591:AC1591)&lt;&gt;13,IF(Table3[[#This Row],[Comments]]="Please order in multiples of 20. Minimum order of 100.",IF(COUNTBLANK(Table3[[#This Row],[Date 1]:[Order]])=12,"",1),1),IF(OR(F1591="yes",G1591="yes",H1591="yes",I1591="yes",J1591="yes",K1591="yes"="yes"),1,""))</f>
        <v/>
      </c>
    </row>
    <row r="1592" spans="2:48" ht="36" thickBot="1" x14ac:dyDescent="0.4">
      <c r="B1592" s="164">
        <v>6340</v>
      </c>
      <c r="C1592" s="16" t="s">
        <v>3530</v>
      </c>
      <c r="D1592" s="32" t="s">
        <v>663</v>
      </c>
      <c r="E1592" s="118"/>
      <c r="F1592" s="119" t="s">
        <v>21</v>
      </c>
      <c r="G1592" s="30" t="s">
        <v>21</v>
      </c>
      <c r="H1592" s="30" t="s">
        <v>21</v>
      </c>
      <c r="I1592" s="30" t="s">
        <v>21</v>
      </c>
      <c r="J1592" s="30" t="s">
        <v>128</v>
      </c>
      <c r="K1592" s="30" t="s">
        <v>21</v>
      </c>
      <c r="L1592" s="22"/>
      <c r="M1592" s="20"/>
      <c r="N1592" s="20"/>
      <c r="O1592" s="20"/>
      <c r="P1592" s="20"/>
      <c r="Q1592" s="20"/>
      <c r="R1592" s="20"/>
      <c r="S1592" s="120"/>
      <c r="T1592" s="181" t="str">
        <f>Table3[[#This Row],[Column12]]</f>
        <v>Auto:</v>
      </c>
      <c r="U1592" s="25"/>
      <c r="V1592" s="51" t="str">
        <f>IF(Table3[[#This Row],[TagOrderMethod]]="Ratio:","plants per 1 tag",IF(Table3[[#This Row],[TagOrderMethod]]="tags included","",IF(Table3[[#This Row],[TagOrderMethod]]="Qty:","tags",IF(Table3[[#This Row],[TagOrderMethod]]="Auto:",IF(U1592&lt;&gt;"","tags","")))))</f>
        <v/>
      </c>
      <c r="W1592" s="17">
        <v>50</v>
      </c>
      <c r="X1592" s="17" t="str">
        <f>IF(ISNUMBER(SEARCH("tag",Table3[[#This Row],[Notes]])), "Yes", "No")</f>
        <v>No</v>
      </c>
      <c r="Y1592" s="17" t="str">
        <f>IF(Table3[[#This Row],[Column11]]="yes","tags included","Auto:")</f>
        <v>Auto:</v>
      </c>
      <c r="Z15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Row],[TagOrderMethod]]="Auto:",IF(U1592&gt;0,U1592,IF(COUNTBLANK(L1592:S1592)=8,"",(IF(Table3[[#This Row],[Column11]]&lt;&gt;"no",Table3[[#This Row],[Size]]*(SUM(Table3[[#This Row],[Date 1]:[Date 8]])),"")))),""))),(Table3[[#This Row],[Bundle]])),"")</f>
        <v/>
      </c>
      <c r="AB1592" s="94" t="str">
        <f t="shared" si="25"/>
        <v/>
      </c>
      <c r="AC1592" s="75"/>
      <c r="AD1592" s="42"/>
      <c r="AE1592" s="43"/>
      <c r="AF1592" s="44"/>
      <c r="AG1592" s="134" t="s">
        <v>21</v>
      </c>
      <c r="AH1592" s="134" t="s">
        <v>21</v>
      </c>
      <c r="AI1592" s="134" t="s">
        <v>21</v>
      </c>
      <c r="AJ1592" s="134" t="s">
        <v>21</v>
      </c>
      <c r="AK1592" s="134" t="s">
        <v>2189</v>
      </c>
      <c r="AL1592" s="134" t="s">
        <v>21</v>
      </c>
      <c r="AM1592" s="134" t="b">
        <f>IF(AND(Table3[[#This Row],[Column68]]=TRUE,COUNTBLANK(Table3[[#This Row],[Date 1]:[Date 8]])=8),TRUE,FALSE)</f>
        <v>0</v>
      </c>
      <c r="AN1592" s="134" t="b">
        <f>COUNTIF(Table3[[#This Row],[512]:[51]],"yes")&gt;0</f>
        <v>0</v>
      </c>
      <c r="AO1592" s="45" t="str">
        <f>IF(Table3[[#This Row],[512]]="yes",Table3[[#This Row],[Column1]],"")</f>
        <v/>
      </c>
      <c r="AP1592" s="45" t="str">
        <f>IF(Table3[[#This Row],[250]]="yes",Table3[[#This Row],[Column1.5]],"")</f>
        <v/>
      </c>
      <c r="AQ1592" s="45" t="str">
        <f>IF(Table3[[#This Row],[288]]="yes",Table3[[#This Row],[Column2]],"")</f>
        <v/>
      </c>
      <c r="AR1592" s="45" t="str">
        <f>IF(Table3[[#This Row],[144]]="yes",Table3[[#This Row],[Column3]],"")</f>
        <v/>
      </c>
      <c r="AS1592" s="45" t="str">
        <f>IF(Table3[[#This Row],[26]]="yes",Table3[[#This Row],[Column4]],"")</f>
        <v/>
      </c>
      <c r="AT1592" s="45" t="str">
        <f>IF(Table3[[#This Row],[51]]="yes",Table3[[#This Row],[Column5]],"")</f>
        <v/>
      </c>
      <c r="AU1592" s="29" t="str">
        <f>IF(COUNTBLANK(Table3[[#This Row],[Date 1]:[Date 8]])=7,IF(Table3[[#This Row],[Column9]]&lt;&gt;"",IF(SUM(L1592:S1592)&lt;&gt;0,Table3[[#This Row],[Column9]],""),""),(SUBSTITUTE(TRIM(SUBSTITUTE(AO1592&amp;","&amp;AP1592&amp;","&amp;AQ1592&amp;","&amp;AR1592&amp;","&amp;AS1592&amp;","&amp;AT1592&amp;",",","," "))," ",", ")))</f>
        <v/>
      </c>
      <c r="AV1592" s="35" t="str">
        <f>IF(COUNTBLANK(L1592:AC1592)&lt;&gt;13,IF(Table3[[#This Row],[Comments]]="Please order in multiples of 20. Minimum order of 100.",IF(COUNTBLANK(Table3[[#This Row],[Date 1]:[Order]])=12,"",1),1),IF(OR(F1592="yes",G1592="yes",H1592="yes",I1592="yes",J1592="yes",K1592="yes"="yes"),1,""))</f>
        <v/>
      </c>
    </row>
    <row r="1593" spans="2:48" ht="36" thickBot="1" x14ac:dyDescent="0.4">
      <c r="B1593" s="164">
        <v>6345</v>
      </c>
      <c r="C1593" s="16" t="s">
        <v>3530</v>
      </c>
      <c r="D1593" s="32" t="s">
        <v>664</v>
      </c>
      <c r="E1593" s="118"/>
      <c r="F1593" s="119" t="s">
        <v>21</v>
      </c>
      <c r="G1593" s="30" t="s">
        <v>21</v>
      </c>
      <c r="H1593" s="30" t="s">
        <v>21</v>
      </c>
      <c r="I1593" s="30" t="s">
        <v>21</v>
      </c>
      <c r="J1593" s="30" t="s">
        <v>128</v>
      </c>
      <c r="K1593" s="30" t="s">
        <v>21</v>
      </c>
      <c r="L1593" s="22"/>
      <c r="M1593" s="20"/>
      <c r="N1593" s="20"/>
      <c r="O1593" s="20"/>
      <c r="P1593" s="20"/>
      <c r="Q1593" s="20"/>
      <c r="R1593" s="20"/>
      <c r="S1593" s="120"/>
      <c r="T1593" s="181" t="str">
        <f>Table3[[#This Row],[Column12]]</f>
        <v>Auto:</v>
      </c>
      <c r="U1593" s="25"/>
      <c r="V1593" s="51" t="str">
        <f>IF(Table3[[#This Row],[TagOrderMethod]]="Ratio:","plants per 1 tag",IF(Table3[[#This Row],[TagOrderMethod]]="tags included","",IF(Table3[[#This Row],[TagOrderMethod]]="Qty:","tags",IF(Table3[[#This Row],[TagOrderMethod]]="Auto:",IF(U1593&lt;&gt;"","tags","")))))</f>
        <v/>
      </c>
      <c r="W1593" s="17">
        <v>50</v>
      </c>
      <c r="X1593" s="17" t="str">
        <f>IF(ISNUMBER(SEARCH("tag",Table3[[#This Row],[Notes]])), "Yes", "No")</f>
        <v>No</v>
      </c>
      <c r="Y1593" s="17" t="str">
        <f>IF(Table3[[#This Row],[Column11]]="yes","tags included","Auto:")</f>
        <v>Auto:</v>
      </c>
      <c r="Z15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Row],[TagOrderMethod]]="Auto:",IF(U1593&gt;0,U1593,IF(COUNTBLANK(L1593:S1593)=8,"",(IF(Table3[[#This Row],[Column11]]&lt;&gt;"no",Table3[[#This Row],[Size]]*(SUM(Table3[[#This Row],[Date 1]:[Date 8]])),"")))),""))),(Table3[[#This Row],[Bundle]])),"")</f>
        <v/>
      </c>
      <c r="AB1593" s="94" t="str">
        <f t="shared" si="25"/>
        <v/>
      </c>
      <c r="AC1593" s="75"/>
      <c r="AD1593" s="42"/>
      <c r="AE1593" s="43"/>
      <c r="AF1593" s="44"/>
      <c r="AG1593" s="134" t="s">
        <v>21</v>
      </c>
      <c r="AH1593" s="134" t="s">
        <v>21</v>
      </c>
      <c r="AI1593" s="134" t="s">
        <v>21</v>
      </c>
      <c r="AJ1593" s="134" t="s">
        <v>21</v>
      </c>
      <c r="AK1593" s="134" t="s">
        <v>2190</v>
      </c>
      <c r="AL1593" s="134" t="s">
        <v>21</v>
      </c>
      <c r="AM1593" s="134" t="b">
        <f>IF(AND(Table3[[#This Row],[Column68]]=TRUE,COUNTBLANK(Table3[[#This Row],[Date 1]:[Date 8]])=8),TRUE,FALSE)</f>
        <v>0</v>
      </c>
      <c r="AN1593" s="134" t="b">
        <f>COUNTIF(Table3[[#This Row],[512]:[51]],"yes")&gt;0</f>
        <v>0</v>
      </c>
      <c r="AO1593" s="45" t="str">
        <f>IF(Table3[[#This Row],[512]]="yes",Table3[[#This Row],[Column1]],"")</f>
        <v/>
      </c>
      <c r="AP1593" s="45" t="str">
        <f>IF(Table3[[#This Row],[250]]="yes",Table3[[#This Row],[Column1.5]],"")</f>
        <v/>
      </c>
      <c r="AQ1593" s="45" t="str">
        <f>IF(Table3[[#This Row],[288]]="yes",Table3[[#This Row],[Column2]],"")</f>
        <v/>
      </c>
      <c r="AR1593" s="45" t="str">
        <f>IF(Table3[[#This Row],[144]]="yes",Table3[[#This Row],[Column3]],"")</f>
        <v/>
      </c>
      <c r="AS1593" s="45" t="str">
        <f>IF(Table3[[#This Row],[26]]="yes",Table3[[#This Row],[Column4]],"")</f>
        <v/>
      </c>
      <c r="AT1593" s="45" t="str">
        <f>IF(Table3[[#This Row],[51]]="yes",Table3[[#This Row],[Column5]],"")</f>
        <v/>
      </c>
      <c r="AU1593" s="29" t="str">
        <f>IF(COUNTBLANK(Table3[[#This Row],[Date 1]:[Date 8]])=7,IF(Table3[[#This Row],[Column9]]&lt;&gt;"",IF(SUM(L1593:S1593)&lt;&gt;0,Table3[[#This Row],[Column9]],""),""),(SUBSTITUTE(TRIM(SUBSTITUTE(AO1593&amp;","&amp;AP1593&amp;","&amp;AQ1593&amp;","&amp;AR1593&amp;","&amp;AS1593&amp;","&amp;AT1593&amp;",",","," "))," ",", ")))</f>
        <v/>
      </c>
      <c r="AV1593" s="35" t="str">
        <f>IF(COUNTBLANK(L1593:AC1593)&lt;&gt;13,IF(Table3[[#This Row],[Comments]]="Please order in multiples of 20. Minimum order of 100.",IF(COUNTBLANK(Table3[[#This Row],[Date 1]:[Order]])=12,"",1),1),IF(OR(F1593="yes",G1593="yes",H1593="yes",I1593="yes",J1593="yes",K1593="yes"="yes"),1,""))</f>
        <v/>
      </c>
    </row>
    <row r="1594" spans="2:48" ht="36" thickBot="1" x14ac:dyDescent="0.4">
      <c r="B1594" s="164">
        <v>6350</v>
      </c>
      <c r="C1594" s="16" t="s">
        <v>3530</v>
      </c>
      <c r="D1594" s="32" t="s">
        <v>665</v>
      </c>
      <c r="E1594" s="118"/>
      <c r="F1594" s="119" t="s">
        <v>21</v>
      </c>
      <c r="G1594" s="30" t="s">
        <v>21</v>
      </c>
      <c r="H1594" s="30" t="s">
        <v>21</v>
      </c>
      <c r="I1594" s="30" t="s">
        <v>21</v>
      </c>
      <c r="J1594" s="30" t="s">
        <v>128</v>
      </c>
      <c r="K1594" s="30" t="s">
        <v>21</v>
      </c>
      <c r="L1594" s="22"/>
      <c r="M1594" s="20"/>
      <c r="N1594" s="20"/>
      <c r="O1594" s="20"/>
      <c r="P1594" s="20"/>
      <c r="Q1594" s="20"/>
      <c r="R1594" s="20"/>
      <c r="S1594" s="120"/>
      <c r="T1594" s="181" t="str">
        <f>Table3[[#This Row],[Column12]]</f>
        <v>Auto:</v>
      </c>
      <c r="U1594" s="25"/>
      <c r="V1594" s="51" t="str">
        <f>IF(Table3[[#This Row],[TagOrderMethod]]="Ratio:","plants per 1 tag",IF(Table3[[#This Row],[TagOrderMethod]]="tags included","",IF(Table3[[#This Row],[TagOrderMethod]]="Qty:","tags",IF(Table3[[#This Row],[TagOrderMethod]]="Auto:",IF(U1594&lt;&gt;"","tags","")))))</f>
        <v/>
      </c>
      <c r="W1594" s="17">
        <v>50</v>
      </c>
      <c r="X1594" s="17" t="str">
        <f>IF(ISNUMBER(SEARCH("tag",Table3[[#This Row],[Notes]])), "Yes", "No")</f>
        <v>No</v>
      </c>
      <c r="Y1594" s="17" t="str">
        <f>IF(Table3[[#This Row],[Column11]]="yes","tags included","Auto:")</f>
        <v>Auto:</v>
      </c>
      <c r="Z15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Row],[TagOrderMethod]]="Auto:",IF(U1594&gt;0,U1594,IF(COUNTBLANK(L1594:S1594)=8,"",(IF(Table3[[#This Row],[Column11]]&lt;&gt;"no",Table3[[#This Row],[Size]]*(SUM(Table3[[#This Row],[Date 1]:[Date 8]])),"")))),""))),(Table3[[#This Row],[Bundle]])),"")</f>
        <v/>
      </c>
      <c r="AB1594" s="94" t="str">
        <f t="shared" si="25"/>
        <v/>
      </c>
      <c r="AC1594" s="75"/>
      <c r="AD1594" s="42"/>
      <c r="AE1594" s="43"/>
      <c r="AF1594" s="44"/>
      <c r="AG1594" s="134" t="s">
        <v>21</v>
      </c>
      <c r="AH1594" s="134" t="s">
        <v>21</v>
      </c>
      <c r="AI1594" s="134" t="s">
        <v>21</v>
      </c>
      <c r="AJ1594" s="134" t="s">
        <v>21</v>
      </c>
      <c r="AK1594" s="134" t="s">
        <v>2191</v>
      </c>
      <c r="AL1594" s="134" t="s">
        <v>21</v>
      </c>
      <c r="AM1594" s="134" t="b">
        <f>IF(AND(Table3[[#This Row],[Column68]]=TRUE,COUNTBLANK(Table3[[#This Row],[Date 1]:[Date 8]])=8),TRUE,FALSE)</f>
        <v>0</v>
      </c>
      <c r="AN1594" s="134" t="b">
        <f>COUNTIF(Table3[[#This Row],[512]:[51]],"yes")&gt;0</f>
        <v>0</v>
      </c>
      <c r="AO1594" s="45" t="str">
        <f>IF(Table3[[#This Row],[512]]="yes",Table3[[#This Row],[Column1]],"")</f>
        <v/>
      </c>
      <c r="AP1594" s="45" t="str">
        <f>IF(Table3[[#This Row],[250]]="yes",Table3[[#This Row],[Column1.5]],"")</f>
        <v/>
      </c>
      <c r="AQ1594" s="45" t="str">
        <f>IF(Table3[[#This Row],[288]]="yes",Table3[[#This Row],[Column2]],"")</f>
        <v/>
      </c>
      <c r="AR1594" s="45" t="str">
        <f>IF(Table3[[#This Row],[144]]="yes",Table3[[#This Row],[Column3]],"")</f>
        <v/>
      </c>
      <c r="AS1594" s="45" t="str">
        <f>IF(Table3[[#This Row],[26]]="yes",Table3[[#This Row],[Column4]],"")</f>
        <v/>
      </c>
      <c r="AT1594" s="45" t="str">
        <f>IF(Table3[[#This Row],[51]]="yes",Table3[[#This Row],[Column5]],"")</f>
        <v/>
      </c>
      <c r="AU1594" s="29" t="str">
        <f>IF(COUNTBLANK(Table3[[#This Row],[Date 1]:[Date 8]])=7,IF(Table3[[#This Row],[Column9]]&lt;&gt;"",IF(SUM(L1594:S1594)&lt;&gt;0,Table3[[#This Row],[Column9]],""),""),(SUBSTITUTE(TRIM(SUBSTITUTE(AO1594&amp;","&amp;AP1594&amp;","&amp;AQ1594&amp;","&amp;AR1594&amp;","&amp;AS1594&amp;","&amp;AT1594&amp;",",","," "))," ",", ")))</f>
        <v/>
      </c>
      <c r="AV1594" s="35" t="str">
        <f>IF(COUNTBLANK(L1594:AC1594)&lt;&gt;13,IF(Table3[[#This Row],[Comments]]="Please order in multiples of 20. Minimum order of 100.",IF(COUNTBLANK(Table3[[#This Row],[Date 1]:[Order]])=12,"",1),1),IF(OR(F1594="yes",G1594="yes",H1594="yes",I1594="yes",J1594="yes",K1594="yes"="yes"),1,""))</f>
        <v/>
      </c>
    </row>
    <row r="1595" spans="2:48" ht="36" thickBot="1" x14ac:dyDescent="0.4">
      <c r="B1595" s="164">
        <v>6355</v>
      </c>
      <c r="C1595" s="16" t="s">
        <v>3530</v>
      </c>
      <c r="D1595" s="32" t="s">
        <v>666</v>
      </c>
      <c r="E1595" s="118"/>
      <c r="F1595" s="119" t="s">
        <v>21</v>
      </c>
      <c r="G1595" s="30" t="s">
        <v>21</v>
      </c>
      <c r="H1595" s="30" t="s">
        <v>21</v>
      </c>
      <c r="I1595" s="30" t="s">
        <v>21</v>
      </c>
      <c r="J1595" s="30" t="s">
        <v>128</v>
      </c>
      <c r="K1595" s="30" t="s">
        <v>21</v>
      </c>
      <c r="L1595" s="22"/>
      <c r="M1595" s="20"/>
      <c r="N1595" s="20"/>
      <c r="O1595" s="20"/>
      <c r="P1595" s="20"/>
      <c r="Q1595" s="20"/>
      <c r="R1595" s="20"/>
      <c r="S1595" s="120"/>
      <c r="T1595" s="181" t="str">
        <f>Table3[[#This Row],[Column12]]</f>
        <v>Auto:</v>
      </c>
      <c r="U1595" s="25"/>
      <c r="V1595" s="51" t="str">
        <f>IF(Table3[[#This Row],[TagOrderMethod]]="Ratio:","plants per 1 tag",IF(Table3[[#This Row],[TagOrderMethod]]="tags included","",IF(Table3[[#This Row],[TagOrderMethod]]="Qty:","tags",IF(Table3[[#This Row],[TagOrderMethod]]="Auto:",IF(U1595&lt;&gt;"","tags","")))))</f>
        <v/>
      </c>
      <c r="W1595" s="17">
        <v>50</v>
      </c>
      <c r="X1595" s="17" t="str">
        <f>IF(ISNUMBER(SEARCH("tag",Table3[[#This Row],[Notes]])), "Yes", "No")</f>
        <v>No</v>
      </c>
      <c r="Y1595" s="17" t="str">
        <f>IF(Table3[[#This Row],[Column11]]="yes","tags included","Auto:")</f>
        <v>Auto:</v>
      </c>
      <c r="Z15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Row],[TagOrderMethod]]="Auto:",IF(U1595&gt;0,U1595,IF(COUNTBLANK(L1595:S1595)=8,"",(IF(Table3[[#This Row],[Column11]]&lt;&gt;"no",Table3[[#This Row],[Size]]*(SUM(Table3[[#This Row],[Date 1]:[Date 8]])),"")))),""))),(Table3[[#This Row],[Bundle]])),"")</f>
        <v/>
      </c>
      <c r="AB1595" s="94" t="str">
        <f t="shared" si="25"/>
        <v/>
      </c>
      <c r="AC1595" s="75"/>
      <c r="AD1595" s="42"/>
      <c r="AE1595" s="43"/>
      <c r="AF1595" s="44"/>
      <c r="AG1595" s="134" t="s">
        <v>21</v>
      </c>
      <c r="AH1595" s="134" t="s">
        <v>21</v>
      </c>
      <c r="AI1595" s="134" t="s">
        <v>21</v>
      </c>
      <c r="AJ1595" s="134" t="s">
        <v>21</v>
      </c>
      <c r="AK1595" s="134" t="s">
        <v>2192</v>
      </c>
      <c r="AL1595" s="134" t="s">
        <v>21</v>
      </c>
      <c r="AM1595" s="134" t="b">
        <f>IF(AND(Table3[[#This Row],[Column68]]=TRUE,COUNTBLANK(Table3[[#This Row],[Date 1]:[Date 8]])=8),TRUE,FALSE)</f>
        <v>0</v>
      </c>
      <c r="AN1595" s="134" t="b">
        <f>COUNTIF(Table3[[#This Row],[512]:[51]],"yes")&gt;0</f>
        <v>0</v>
      </c>
      <c r="AO1595" s="45" t="str">
        <f>IF(Table3[[#This Row],[512]]="yes",Table3[[#This Row],[Column1]],"")</f>
        <v/>
      </c>
      <c r="AP1595" s="45" t="str">
        <f>IF(Table3[[#This Row],[250]]="yes",Table3[[#This Row],[Column1.5]],"")</f>
        <v/>
      </c>
      <c r="AQ1595" s="45" t="str">
        <f>IF(Table3[[#This Row],[288]]="yes",Table3[[#This Row],[Column2]],"")</f>
        <v/>
      </c>
      <c r="AR1595" s="45" t="str">
        <f>IF(Table3[[#This Row],[144]]="yes",Table3[[#This Row],[Column3]],"")</f>
        <v/>
      </c>
      <c r="AS1595" s="45" t="str">
        <f>IF(Table3[[#This Row],[26]]="yes",Table3[[#This Row],[Column4]],"")</f>
        <v/>
      </c>
      <c r="AT1595" s="45" t="str">
        <f>IF(Table3[[#This Row],[51]]="yes",Table3[[#This Row],[Column5]],"")</f>
        <v/>
      </c>
      <c r="AU1595" s="29" t="str">
        <f>IF(COUNTBLANK(Table3[[#This Row],[Date 1]:[Date 8]])=7,IF(Table3[[#This Row],[Column9]]&lt;&gt;"",IF(SUM(L1595:S1595)&lt;&gt;0,Table3[[#This Row],[Column9]],""),""),(SUBSTITUTE(TRIM(SUBSTITUTE(AO1595&amp;","&amp;AP1595&amp;","&amp;AQ1595&amp;","&amp;AR1595&amp;","&amp;AS1595&amp;","&amp;AT1595&amp;",",","," "))," ",", ")))</f>
        <v/>
      </c>
      <c r="AV1595" s="35" t="str">
        <f>IF(COUNTBLANK(L1595:AC1595)&lt;&gt;13,IF(Table3[[#This Row],[Comments]]="Please order in multiples of 20. Minimum order of 100.",IF(COUNTBLANK(Table3[[#This Row],[Date 1]:[Order]])=12,"",1),1),IF(OR(F1595="yes",G1595="yes",H1595="yes",I1595="yes",J1595="yes",K1595="yes"="yes"),1,""))</f>
        <v/>
      </c>
    </row>
    <row r="1596" spans="2:48" ht="36" thickBot="1" x14ac:dyDescent="0.4">
      <c r="B1596" s="164">
        <v>6360</v>
      </c>
      <c r="C1596" s="16" t="s">
        <v>3530</v>
      </c>
      <c r="D1596" s="32" t="s">
        <v>1336</v>
      </c>
      <c r="E1596" s="118"/>
      <c r="F1596" s="119" t="s">
        <v>21</v>
      </c>
      <c r="G1596" s="30" t="s">
        <v>21</v>
      </c>
      <c r="H1596" s="30" t="s">
        <v>21</v>
      </c>
      <c r="I1596" s="30" t="s">
        <v>21</v>
      </c>
      <c r="J1596" s="30" t="s">
        <v>128</v>
      </c>
      <c r="K1596" s="30" t="s">
        <v>21</v>
      </c>
      <c r="L1596" s="22"/>
      <c r="M1596" s="20"/>
      <c r="N1596" s="20"/>
      <c r="O1596" s="20"/>
      <c r="P1596" s="20"/>
      <c r="Q1596" s="20"/>
      <c r="R1596" s="20"/>
      <c r="S1596" s="120"/>
      <c r="T1596" s="181" t="str">
        <f>Table3[[#This Row],[Column12]]</f>
        <v>Auto:</v>
      </c>
      <c r="U1596" s="25"/>
      <c r="V1596" s="51" t="str">
        <f>IF(Table3[[#This Row],[TagOrderMethod]]="Ratio:","plants per 1 tag",IF(Table3[[#This Row],[TagOrderMethod]]="tags included","",IF(Table3[[#This Row],[TagOrderMethod]]="Qty:","tags",IF(Table3[[#This Row],[TagOrderMethod]]="Auto:",IF(U1596&lt;&gt;"","tags","")))))</f>
        <v/>
      </c>
      <c r="W1596" s="17">
        <v>50</v>
      </c>
      <c r="X1596" s="17" t="str">
        <f>IF(ISNUMBER(SEARCH("tag",Table3[[#This Row],[Notes]])), "Yes", "No")</f>
        <v>No</v>
      </c>
      <c r="Y1596" s="17" t="str">
        <f>IF(Table3[[#This Row],[Column11]]="yes","tags included","Auto:")</f>
        <v>Auto:</v>
      </c>
      <c r="Z15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Row],[TagOrderMethod]]="Auto:",IF(U1596&gt;0,U1596,IF(COUNTBLANK(L1596:S1596)=8,"",(IF(Table3[[#This Row],[Column11]]&lt;&gt;"no",Table3[[#This Row],[Size]]*(SUM(Table3[[#This Row],[Date 1]:[Date 8]])),"")))),""))),(Table3[[#This Row],[Bundle]])),"")</f>
        <v/>
      </c>
      <c r="AB1596" s="94" t="str">
        <f t="shared" si="25"/>
        <v/>
      </c>
      <c r="AC1596" s="75"/>
      <c r="AD1596" s="42"/>
      <c r="AE1596" s="43"/>
      <c r="AF1596" s="44"/>
      <c r="AG1596" s="134" t="s">
        <v>21</v>
      </c>
      <c r="AH1596" s="134" t="s">
        <v>21</v>
      </c>
      <c r="AI1596" s="134" t="s">
        <v>21</v>
      </c>
      <c r="AJ1596" s="134" t="s">
        <v>21</v>
      </c>
      <c r="AK1596" s="134" t="s">
        <v>3222</v>
      </c>
      <c r="AL1596" s="134" t="s">
        <v>21</v>
      </c>
      <c r="AM1596" s="134" t="b">
        <f>IF(AND(Table3[[#This Row],[Column68]]=TRUE,COUNTBLANK(Table3[[#This Row],[Date 1]:[Date 8]])=8),TRUE,FALSE)</f>
        <v>0</v>
      </c>
      <c r="AN1596" s="134" t="b">
        <f>COUNTIF(Table3[[#This Row],[512]:[51]],"yes")&gt;0</f>
        <v>0</v>
      </c>
      <c r="AO1596" s="45" t="str">
        <f>IF(Table3[[#This Row],[512]]="yes",Table3[[#This Row],[Column1]],"")</f>
        <v/>
      </c>
      <c r="AP1596" s="45" t="str">
        <f>IF(Table3[[#This Row],[250]]="yes",Table3[[#This Row],[Column1.5]],"")</f>
        <v/>
      </c>
      <c r="AQ1596" s="45" t="str">
        <f>IF(Table3[[#This Row],[288]]="yes",Table3[[#This Row],[Column2]],"")</f>
        <v/>
      </c>
      <c r="AR1596" s="45" t="str">
        <f>IF(Table3[[#This Row],[144]]="yes",Table3[[#This Row],[Column3]],"")</f>
        <v/>
      </c>
      <c r="AS1596" s="45" t="str">
        <f>IF(Table3[[#This Row],[26]]="yes",Table3[[#This Row],[Column4]],"")</f>
        <v/>
      </c>
      <c r="AT1596" s="45" t="str">
        <f>IF(Table3[[#This Row],[51]]="yes",Table3[[#This Row],[Column5]],"")</f>
        <v/>
      </c>
      <c r="AU1596" s="29" t="str">
        <f>IF(COUNTBLANK(Table3[[#This Row],[Date 1]:[Date 8]])=7,IF(Table3[[#This Row],[Column9]]&lt;&gt;"",IF(SUM(L1596:S1596)&lt;&gt;0,Table3[[#This Row],[Column9]],""),""),(SUBSTITUTE(TRIM(SUBSTITUTE(AO1596&amp;","&amp;AP1596&amp;","&amp;AQ1596&amp;","&amp;AR1596&amp;","&amp;AS1596&amp;","&amp;AT1596&amp;",",","," "))," ",", ")))</f>
        <v/>
      </c>
      <c r="AV1596" s="35" t="str">
        <f>IF(COUNTBLANK(L1596:AC1596)&lt;&gt;13,IF(Table3[[#This Row],[Comments]]="Please order in multiples of 20. Minimum order of 100.",IF(COUNTBLANK(Table3[[#This Row],[Date 1]:[Order]])=12,"",1),1),IF(OR(F1596="yes",G1596="yes",H1596="yes",I1596="yes",J1596="yes",K1596="yes"="yes"),1,""))</f>
        <v/>
      </c>
    </row>
    <row r="1597" spans="2:48" ht="36" thickBot="1" x14ac:dyDescent="0.4">
      <c r="B1597" s="164">
        <v>6365</v>
      </c>
      <c r="C1597" s="16" t="s">
        <v>3530</v>
      </c>
      <c r="D1597" s="32" t="s">
        <v>1138</v>
      </c>
      <c r="E1597" s="118"/>
      <c r="F1597" s="119" t="s">
        <v>21</v>
      </c>
      <c r="G1597" s="30" t="s">
        <v>21</v>
      </c>
      <c r="H1597" s="30" t="s">
        <v>21</v>
      </c>
      <c r="I1597" s="30" t="s">
        <v>21</v>
      </c>
      <c r="J1597" s="30" t="s">
        <v>128</v>
      </c>
      <c r="K1597" s="30" t="s">
        <v>21</v>
      </c>
      <c r="L1597" s="22"/>
      <c r="M1597" s="20"/>
      <c r="N1597" s="20"/>
      <c r="O1597" s="20"/>
      <c r="P1597" s="20"/>
      <c r="Q1597" s="20"/>
      <c r="R1597" s="20"/>
      <c r="S1597" s="120"/>
      <c r="T1597" s="181" t="str">
        <f>Table3[[#This Row],[Column12]]</f>
        <v>Auto:</v>
      </c>
      <c r="U1597" s="25"/>
      <c r="V1597" s="51" t="str">
        <f>IF(Table3[[#This Row],[TagOrderMethod]]="Ratio:","plants per 1 tag",IF(Table3[[#This Row],[TagOrderMethod]]="tags included","",IF(Table3[[#This Row],[TagOrderMethod]]="Qty:","tags",IF(Table3[[#This Row],[TagOrderMethod]]="Auto:",IF(U1597&lt;&gt;"","tags","")))))</f>
        <v/>
      </c>
      <c r="W1597" s="17">
        <v>50</v>
      </c>
      <c r="X1597" s="17" t="str">
        <f>IF(ISNUMBER(SEARCH("tag",Table3[[#This Row],[Notes]])), "Yes", "No")</f>
        <v>No</v>
      </c>
      <c r="Y1597" s="17" t="str">
        <f>IF(Table3[[#This Row],[Column11]]="yes","tags included","Auto:")</f>
        <v>Auto:</v>
      </c>
      <c r="Z15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Row],[TagOrderMethod]]="Auto:",IF(U1597&gt;0,U1597,IF(COUNTBLANK(L1597:S1597)=8,"",(IF(Table3[[#This Row],[Column11]]&lt;&gt;"no",Table3[[#This Row],[Size]]*(SUM(Table3[[#This Row],[Date 1]:[Date 8]])),"")))),""))),(Table3[[#This Row],[Bundle]])),"")</f>
        <v/>
      </c>
      <c r="AB1597" s="94" t="str">
        <f t="shared" si="25"/>
        <v/>
      </c>
      <c r="AC1597" s="75"/>
      <c r="AD1597" s="42"/>
      <c r="AE1597" s="43"/>
      <c r="AF1597" s="44"/>
      <c r="AG1597" s="134" t="s">
        <v>21</v>
      </c>
      <c r="AH1597" s="134" t="s">
        <v>21</v>
      </c>
      <c r="AI1597" s="134" t="s">
        <v>21</v>
      </c>
      <c r="AJ1597" s="134" t="s">
        <v>21</v>
      </c>
      <c r="AK1597" s="134" t="s">
        <v>3223</v>
      </c>
      <c r="AL1597" s="134" t="s">
        <v>21</v>
      </c>
      <c r="AM1597" s="134" t="b">
        <f>IF(AND(Table3[[#This Row],[Column68]]=TRUE,COUNTBLANK(Table3[[#This Row],[Date 1]:[Date 8]])=8),TRUE,FALSE)</f>
        <v>0</v>
      </c>
      <c r="AN1597" s="134" t="b">
        <f>COUNTIF(Table3[[#This Row],[512]:[51]],"yes")&gt;0</f>
        <v>0</v>
      </c>
      <c r="AO1597" s="45" t="str">
        <f>IF(Table3[[#This Row],[512]]="yes",Table3[[#This Row],[Column1]],"")</f>
        <v/>
      </c>
      <c r="AP1597" s="45" t="str">
        <f>IF(Table3[[#This Row],[250]]="yes",Table3[[#This Row],[Column1.5]],"")</f>
        <v/>
      </c>
      <c r="AQ1597" s="45" t="str">
        <f>IF(Table3[[#This Row],[288]]="yes",Table3[[#This Row],[Column2]],"")</f>
        <v/>
      </c>
      <c r="AR1597" s="45" t="str">
        <f>IF(Table3[[#This Row],[144]]="yes",Table3[[#This Row],[Column3]],"")</f>
        <v/>
      </c>
      <c r="AS1597" s="45" t="str">
        <f>IF(Table3[[#This Row],[26]]="yes",Table3[[#This Row],[Column4]],"")</f>
        <v/>
      </c>
      <c r="AT1597" s="45" t="str">
        <f>IF(Table3[[#This Row],[51]]="yes",Table3[[#This Row],[Column5]],"")</f>
        <v/>
      </c>
      <c r="AU1597" s="29" t="str">
        <f>IF(COUNTBLANK(Table3[[#This Row],[Date 1]:[Date 8]])=7,IF(Table3[[#This Row],[Column9]]&lt;&gt;"",IF(SUM(L1597:S1597)&lt;&gt;0,Table3[[#This Row],[Column9]],""),""),(SUBSTITUTE(TRIM(SUBSTITUTE(AO1597&amp;","&amp;AP1597&amp;","&amp;AQ1597&amp;","&amp;AR1597&amp;","&amp;AS1597&amp;","&amp;AT1597&amp;",",","," "))," ",", ")))</f>
        <v/>
      </c>
      <c r="AV1597" s="35" t="str">
        <f>IF(COUNTBLANK(L1597:AC1597)&lt;&gt;13,IF(Table3[[#This Row],[Comments]]="Please order in multiples of 20. Minimum order of 100.",IF(COUNTBLANK(Table3[[#This Row],[Date 1]:[Order]])=12,"",1),1),IF(OR(F1597="yes",G1597="yes",H1597="yes",I1597="yes",J1597="yes",K1597="yes"="yes"),1,""))</f>
        <v/>
      </c>
    </row>
    <row r="1598" spans="2:48" ht="36" thickBot="1" x14ac:dyDescent="0.4">
      <c r="B1598" s="164">
        <v>6370</v>
      </c>
      <c r="C1598" s="16" t="s">
        <v>3530</v>
      </c>
      <c r="D1598" s="32" t="s">
        <v>1139</v>
      </c>
      <c r="E1598" s="118"/>
      <c r="F1598" s="119" t="s">
        <v>21</v>
      </c>
      <c r="G1598" s="30" t="s">
        <v>21</v>
      </c>
      <c r="H1598" s="30" t="s">
        <v>21</v>
      </c>
      <c r="I1598" s="30" t="s">
        <v>21</v>
      </c>
      <c r="J1598" s="30" t="s">
        <v>128</v>
      </c>
      <c r="K1598" s="30" t="s">
        <v>21</v>
      </c>
      <c r="L1598" s="22"/>
      <c r="M1598" s="20"/>
      <c r="N1598" s="20"/>
      <c r="O1598" s="20"/>
      <c r="P1598" s="20"/>
      <c r="Q1598" s="20"/>
      <c r="R1598" s="20"/>
      <c r="S1598" s="120"/>
      <c r="T1598" s="181" t="str">
        <f>Table3[[#This Row],[Column12]]</f>
        <v>Auto:</v>
      </c>
      <c r="U1598" s="25"/>
      <c r="V1598" s="51" t="str">
        <f>IF(Table3[[#This Row],[TagOrderMethod]]="Ratio:","plants per 1 tag",IF(Table3[[#This Row],[TagOrderMethod]]="tags included","",IF(Table3[[#This Row],[TagOrderMethod]]="Qty:","tags",IF(Table3[[#This Row],[TagOrderMethod]]="Auto:",IF(U1598&lt;&gt;"","tags","")))))</f>
        <v/>
      </c>
      <c r="W1598" s="17">
        <v>50</v>
      </c>
      <c r="X1598" s="17" t="str">
        <f>IF(ISNUMBER(SEARCH("tag",Table3[[#This Row],[Notes]])), "Yes", "No")</f>
        <v>No</v>
      </c>
      <c r="Y1598" s="17" t="str">
        <f>IF(Table3[[#This Row],[Column11]]="yes","tags included","Auto:")</f>
        <v>Auto:</v>
      </c>
      <c r="Z15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Row],[TagOrderMethod]]="Auto:",IF(U1598&gt;0,U1598,IF(COUNTBLANK(L1598:S1598)=8,"",(IF(Table3[[#This Row],[Column11]]&lt;&gt;"no",Table3[[#This Row],[Size]]*(SUM(Table3[[#This Row],[Date 1]:[Date 8]])),"")))),""))),(Table3[[#This Row],[Bundle]])),"")</f>
        <v/>
      </c>
      <c r="AB1598" s="94" t="str">
        <f t="shared" si="25"/>
        <v/>
      </c>
      <c r="AC1598" s="75"/>
      <c r="AD1598" s="42"/>
      <c r="AE1598" s="43"/>
      <c r="AF1598" s="44"/>
      <c r="AG1598" s="134" t="s">
        <v>21</v>
      </c>
      <c r="AH1598" s="134" t="s">
        <v>21</v>
      </c>
      <c r="AI1598" s="134" t="s">
        <v>21</v>
      </c>
      <c r="AJ1598" s="134" t="s">
        <v>21</v>
      </c>
      <c r="AK1598" s="134" t="s">
        <v>3224</v>
      </c>
      <c r="AL1598" s="134" t="s">
        <v>21</v>
      </c>
      <c r="AM1598" s="134" t="b">
        <f>IF(AND(Table3[[#This Row],[Column68]]=TRUE,COUNTBLANK(Table3[[#This Row],[Date 1]:[Date 8]])=8),TRUE,FALSE)</f>
        <v>0</v>
      </c>
      <c r="AN1598" s="134" t="b">
        <f>COUNTIF(Table3[[#This Row],[512]:[51]],"yes")&gt;0</f>
        <v>0</v>
      </c>
      <c r="AO1598" s="45" t="str">
        <f>IF(Table3[[#This Row],[512]]="yes",Table3[[#This Row],[Column1]],"")</f>
        <v/>
      </c>
      <c r="AP1598" s="45" t="str">
        <f>IF(Table3[[#This Row],[250]]="yes",Table3[[#This Row],[Column1.5]],"")</f>
        <v/>
      </c>
      <c r="AQ1598" s="45" t="str">
        <f>IF(Table3[[#This Row],[288]]="yes",Table3[[#This Row],[Column2]],"")</f>
        <v/>
      </c>
      <c r="AR1598" s="45" t="str">
        <f>IF(Table3[[#This Row],[144]]="yes",Table3[[#This Row],[Column3]],"")</f>
        <v/>
      </c>
      <c r="AS1598" s="45" t="str">
        <f>IF(Table3[[#This Row],[26]]="yes",Table3[[#This Row],[Column4]],"")</f>
        <v/>
      </c>
      <c r="AT1598" s="45" t="str">
        <f>IF(Table3[[#This Row],[51]]="yes",Table3[[#This Row],[Column5]],"")</f>
        <v/>
      </c>
      <c r="AU1598" s="29" t="str">
        <f>IF(COUNTBLANK(Table3[[#This Row],[Date 1]:[Date 8]])=7,IF(Table3[[#This Row],[Column9]]&lt;&gt;"",IF(SUM(L1598:S1598)&lt;&gt;0,Table3[[#This Row],[Column9]],""),""),(SUBSTITUTE(TRIM(SUBSTITUTE(AO1598&amp;","&amp;AP1598&amp;","&amp;AQ1598&amp;","&amp;AR1598&amp;","&amp;AS1598&amp;","&amp;AT1598&amp;",",","," "))," ",", ")))</f>
        <v/>
      </c>
      <c r="AV1598" s="35" t="str">
        <f>IF(COUNTBLANK(L1598:AC1598)&lt;&gt;13,IF(Table3[[#This Row],[Comments]]="Please order in multiples of 20. Minimum order of 100.",IF(COUNTBLANK(Table3[[#This Row],[Date 1]:[Order]])=12,"",1),1),IF(OR(F1598="yes",G1598="yes",H1598="yes",I1598="yes",J1598="yes",K1598="yes"="yes"),1,""))</f>
        <v/>
      </c>
    </row>
    <row r="1599" spans="2:48" ht="36" thickBot="1" x14ac:dyDescent="0.4">
      <c r="B1599" s="164">
        <v>6376</v>
      </c>
      <c r="C1599" s="16" t="s">
        <v>3530</v>
      </c>
      <c r="D1599" s="32" t="s">
        <v>1140</v>
      </c>
      <c r="E1599" s="118"/>
      <c r="F1599" s="119" t="s">
        <v>21</v>
      </c>
      <c r="G1599" s="30" t="s">
        <v>21</v>
      </c>
      <c r="H1599" s="30" t="s">
        <v>21</v>
      </c>
      <c r="I1599" s="30" t="s">
        <v>21</v>
      </c>
      <c r="J1599" s="30" t="s">
        <v>128</v>
      </c>
      <c r="K1599" s="30" t="s">
        <v>21</v>
      </c>
      <c r="L1599" s="22"/>
      <c r="M1599" s="20"/>
      <c r="N1599" s="20"/>
      <c r="O1599" s="20"/>
      <c r="P1599" s="20"/>
      <c r="Q1599" s="20"/>
      <c r="R1599" s="20"/>
      <c r="S1599" s="120"/>
      <c r="T1599" s="181" t="str">
        <f>Table3[[#This Row],[Column12]]</f>
        <v>Auto:</v>
      </c>
      <c r="U1599" s="25"/>
      <c r="V1599" s="51" t="str">
        <f>IF(Table3[[#This Row],[TagOrderMethod]]="Ratio:","plants per 1 tag",IF(Table3[[#This Row],[TagOrderMethod]]="tags included","",IF(Table3[[#This Row],[TagOrderMethod]]="Qty:","tags",IF(Table3[[#This Row],[TagOrderMethod]]="Auto:",IF(U1599&lt;&gt;"","tags","")))))</f>
        <v/>
      </c>
      <c r="W1599" s="17">
        <v>50</v>
      </c>
      <c r="X1599" s="17" t="str">
        <f>IF(ISNUMBER(SEARCH("tag",Table3[[#This Row],[Notes]])), "Yes", "No")</f>
        <v>No</v>
      </c>
      <c r="Y1599" s="17" t="str">
        <f>IF(Table3[[#This Row],[Column11]]="yes","tags included","Auto:")</f>
        <v>Auto:</v>
      </c>
      <c r="Z15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Row],[TagOrderMethod]]="Auto:",IF(U1599&gt;0,U1599,IF(COUNTBLANK(L1599:S1599)=8,"",(IF(Table3[[#This Row],[Column11]]&lt;&gt;"no",Table3[[#This Row],[Size]]*(SUM(Table3[[#This Row],[Date 1]:[Date 8]])),"")))),""))),(Table3[[#This Row],[Bundle]])),"")</f>
        <v/>
      </c>
      <c r="AB1599" s="94" t="str">
        <f t="shared" si="25"/>
        <v/>
      </c>
      <c r="AC1599" s="75"/>
      <c r="AD1599" s="42"/>
      <c r="AE1599" s="43"/>
      <c r="AF1599" s="44"/>
      <c r="AG1599" s="134" t="s">
        <v>21</v>
      </c>
      <c r="AH1599" s="134" t="s">
        <v>21</v>
      </c>
      <c r="AI1599" s="134" t="s">
        <v>21</v>
      </c>
      <c r="AJ1599" s="134" t="s">
        <v>21</v>
      </c>
      <c r="AK1599" s="134" t="s">
        <v>5602</v>
      </c>
      <c r="AL1599" s="134" t="s">
        <v>21</v>
      </c>
      <c r="AM1599" s="134" t="b">
        <f>IF(AND(Table3[[#This Row],[Column68]]=TRUE,COUNTBLANK(Table3[[#This Row],[Date 1]:[Date 8]])=8),TRUE,FALSE)</f>
        <v>0</v>
      </c>
      <c r="AN1599" s="134" t="b">
        <f>COUNTIF(Table3[[#This Row],[512]:[51]],"yes")&gt;0</f>
        <v>0</v>
      </c>
      <c r="AO1599" s="45" t="str">
        <f>IF(Table3[[#This Row],[512]]="yes",Table3[[#This Row],[Column1]],"")</f>
        <v/>
      </c>
      <c r="AP1599" s="45" t="str">
        <f>IF(Table3[[#This Row],[250]]="yes",Table3[[#This Row],[Column1.5]],"")</f>
        <v/>
      </c>
      <c r="AQ1599" s="45" t="str">
        <f>IF(Table3[[#This Row],[288]]="yes",Table3[[#This Row],[Column2]],"")</f>
        <v/>
      </c>
      <c r="AR1599" s="45" t="str">
        <f>IF(Table3[[#This Row],[144]]="yes",Table3[[#This Row],[Column3]],"")</f>
        <v/>
      </c>
      <c r="AS1599" s="45" t="str">
        <f>IF(Table3[[#This Row],[26]]="yes",Table3[[#This Row],[Column4]],"")</f>
        <v/>
      </c>
      <c r="AT1599" s="45" t="str">
        <f>IF(Table3[[#This Row],[51]]="yes",Table3[[#This Row],[Column5]],"")</f>
        <v/>
      </c>
      <c r="AU1599" s="29" t="str">
        <f>IF(COUNTBLANK(Table3[[#This Row],[Date 1]:[Date 8]])=7,IF(Table3[[#This Row],[Column9]]&lt;&gt;"",IF(SUM(L1599:S1599)&lt;&gt;0,Table3[[#This Row],[Column9]],""),""),(SUBSTITUTE(TRIM(SUBSTITUTE(AO1599&amp;","&amp;AP1599&amp;","&amp;AQ1599&amp;","&amp;AR1599&amp;","&amp;AS1599&amp;","&amp;AT1599&amp;",",","," "))," ",", ")))</f>
        <v/>
      </c>
      <c r="AV1599" s="35" t="str">
        <f>IF(COUNTBLANK(L1599:AC1599)&lt;&gt;13,IF(Table3[[#This Row],[Comments]]="Please order in multiples of 20. Minimum order of 100.",IF(COUNTBLANK(Table3[[#This Row],[Date 1]:[Order]])=12,"",1),1),IF(OR(F1599="yes",G1599="yes",H1599="yes",I1599="yes",J1599="yes",K1599="yes"="yes"),1,""))</f>
        <v/>
      </c>
    </row>
    <row r="1600" spans="2:48" ht="36" thickBot="1" x14ac:dyDescent="0.4">
      <c r="B1600" s="164">
        <v>6381</v>
      </c>
      <c r="C1600" s="16" t="s">
        <v>3530</v>
      </c>
      <c r="D1600" s="32" t="s">
        <v>667</v>
      </c>
      <c r="E1600" s="118"/>
      <c r="F1600" s="119" t="s">
        <v>21</v>
      </c>
      <c r="G1600" s="30" t="s">
        <v>21</v>
      </c>
      <c r="H1600" s="30" t="s">
        <v>21</v>
      </c>
      <c r="I1600" s="30" t="s">
        <v>21</v>
      </c>
      <c r="J1600" s="30" t="s">
        <v>128</v>
      </c>
      <c r="K1600" s="30" t="s">
        <v>21</v>
      </c>
      <c r="L1600" s="22"/>
      <c r="M1600" s="20"/>
      <c r="N1600" s="20"/>
      <c r="O1600" s="20"/>
      <c r="P1600" s="20"/>
      <c r="Q1600" s="20"/>
      <c r="R1600" s="20"/>
      <c r="S1600" s="120"/>
      <c r="T1600" s="181" t="str">
        <f>Table3[[#This Row],[Column12]]</f>
        <v>Auto:</v>
      </c>
      <c r="U1600" s="25"/>
      <c r="V1600" s="51" t="str">
        <f>IF(Table3[[#This Row],[TagOrderMethod]]="Ratio:","plants per 1 tag",IF(Table3[[#This Row],[TagOrderMethod]]="tags included","",IF(Table3[[#This Row],[TagOrderMethod]]="Qty:","tags",IF(Table3[[#This Row],[TagOrderMethod]]="Auto:",IF(U1600&lt;&gt;"","tags","")))))</f>
        <v/>
      </c>
      <c r="W1600" s="17">
        <v>50</v>
      </c>
      <c r="X1600" s="17" t="str">
        <f>IF(ISNUMBER(SEARCH("tag",Table3[[#This Row],[Notes]])), "Yes", "No")</f>
        <v>No</v>
      </c>
      <c r="Y1600" s="17" t="str">
        <f>IF(Table3[[#This Row],[Column11]]="yes","tags included","Auto:")</f>
        <v>Auto:</v>
      </c>
      <c r="Z16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Row],[TagOrderMethod]]="Auto:",IF(U1600&gt;0,U1600,IF(COUNTBLANK(L1600:S1600)=8,"",(IF(Table3[[#This Row],[Column11]]&lt;&gt;"no",Table3[[#This Row],[Size]]*(SUM(Table3[[#This Row],[Date 1]:[Date 8]])),"")))),""))),(Table3[[#This Row],[Bundle]])),"")</f>
        <v/>
      </c>
      <c r="AB1600" s="94" t="str">
        <f t="shared" si="25"/>
        <v/>
      </c>
      <c r="AC1600" s="75"/>
      <c r="AD1600" s="42"/>
      <c r="AE1600" s="43"/>
      <c r="AF1600" s="44"/>
      <c r="AG1600" s="134" t="s">
        <v>21</v>
      </c>
      <c r="AH1600" s="134" t="s">
        <v>21</v>
      </c>
      <c r="AI1600" s="134" t="s">
        <v>21</v>
      </c>
      <c r="AJ1600" s="134" t="s">
        <v>21</v>
      </c>
      <c r="AK1600" s="134" t="s">
        <v>5603</v>
      </c>
      <c r="AL1600" s="134" t="s">
        <v>21</v>
      </c>
      <c r="AM1600" s="134" t="b">
        <f>IF(AND(Table3[[#This Row],[Column68]]=TRUE,COUNTBLANK(Table3[[#This Row],[Date 1]:[Date 8]])=8),TRUE,FALSE)</f>
        <v>0</v>
      </c>
      <c r="AN1600" s="134" t="b">
        <f>COUNTIF(Table3[[#This Row],[512]:[51]],"yes")&gt;0</f>
        <v>0</v>
      </c>
      <c r="AO1600" s="45" t="str">
        <f>IF(Table3[[#This Row],[512]]="yes",Table3[[#This Row],[Column1]],"")</f>
        <v/>
      </c>
      <c r="AP1600" s="45" t="str">
        <f>IF(Table3[[#This Row],[250]]="yes",Table3[[#This Row],[Column1.5]],"")</f>
        <v/>
      </c>
      <c r="AQ1600" s="45" t="str">
        <f>IF(Table3[[#This Row],[288]]="yes",Table3[[#This Row],[Column2]],"")</f>
        <v/>
      </c>
      <c r="AR1600" s="45" t="str">
        <f>IF(Table3[[#This Row],[144]]="yes",Table3[[#This Row],[Column3]],"")</f>
        <v/>
      </c>
      <c r="AS1600" s="45" t="str">
        <f>IF(Table3[[#This Row],[26]]="yes",Table3[[#This Row],[Column4]],"")</f>
        <v/>
      </c>
      <c r="AT1600" s="45" t="str">
        <f>IF(Table3[[#This Row],[51]]="yes",Table3[[#This Row],[Column5]],"")</f>
        <v/>
      </c>
      <c r="AU1600" s="29" t="str">
        <f>IF(COUNTBLANK(Table3[[#This Row],[Date 1]:[Date 8]])=7,IF(Table3[[#This Row],[Column9]]&lt;&gt;"",IF(SUM(L1600:S1600)&lt;&gt;0,Table3[[#This Row],[Column9]],""),""),(SUBSTITUTE(TRIM(SUBSTITUTE(AO1600&amp;","&amp;AP1600&amp;","&amp;AQ1600&amp;","&amp;AR1600&amp;","&amp;AS1600&amp;","&amp;AT1600&amp;",",","," "))," ",", ")))</f>
        <v/>
      </c>
      <c r="AV1600" s="35" t="str">
        <f>IF(COUNTBLANK(L1600:AC1600)&lt;&gt;13,IF(Table3[[#This Row],[Comments]]="Please order in multiples of 20. Minimum order of 100.",IF(COUNTBLANK(Table3[[#This Row],[Date 1]:[Order]])=12,"",1),1),IF(OR(F1600="yes",G1600="yes",H1600="yes",I1600="yes",J1600="yes",K1600="yes"="yes"),1,""))</f>
        <v/>
      </c>
    </row>
    <row r="1601" spans="2:48" ht="36" thickBot="1" x14ac:dyDescent="0.4">
      <c r="B1601" s="164">
        <v>6387</v>
      </c>
      <c r="C1601" s="16" t="s">
        <v>3530</v>
      </c>
      <c r="D1601" s="32" t="s">
        <v>1141</v>
      </c>
      <c r="E1601" s="118"/>
      <c r="F1601" s="119" t="s">
        <v>21</v>
      </c>
      <c r="G1601" s="30" t="s">
        <v>21</v>
      </c>
      <c r="H1601" s="30" t="s">
        <v>21</v>
      </c>
      <c r="I1601" s="30" t="s">
        <v>21</v>
      </c>
      <c r="J1601" s="30" t="s">
        <v>21</v>
      </c>
      <c r="K1601" s="30" t="s">
        <v>128</v>
      </c>
      <c r="L1601" s="22"/>
      <c r="M1601" s="20"/>
      <c r="N1601" s="20"/>
      <c r="O1601" s="20"/>
      <c r="P1601" s="20"/>
      <c r="Q1601" s="20"/>
      <c r="R1601" s="20"/>
      <c r="S1601" s="120"/>
      <c r="T1601" s="181" t="str">
        <f>Table3[[#This Row],[Column12]]</f>
        <v>Auto:</v>
      </c>
      <c r="U1601" s="25"/>
      <c r="V1601" s="51" t="str">
        <f>IF(Table3[[#This Row],[TagOrderMethod]]="Ratio:","plants per 1 tag",IF(Table3[[#This Row],[TagOrderMethod]]="tags included","",IF(Table3[[#This Row],[TagOrderMethod]]="Qty:","tags",IF(Table3[[#This Row],[TagOrderMethod]]="Auto:",IF(U1601&lt;&gt;"","tags","")))))</f>
        <v/>
      </c>
      <c r="W1601" s="17">
        <v>50</v>
      </c>
      <c r="X1601" s="17" t="str">
        <f>IF(ISNUMBER(SEARCH("tag",Table3[[#This Row],[Notes]])), "Yes", "No")</f>
        <v>No</v>
      </c>
      <c r="Y1601" s="17" t="str">
        <f>IF(Table3[[#This Row],[Column11]]="yes","tags included","Auto:")</f>
        <v>Auto:</v>
      </c>
      <c r="Z16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Row],[TagOrderMethod]]="Auto:",IF(U1601&gt;0,U1601,IF(COUNTBLANK(L1601:S1601)=8,"",(IF(Table3[[#This Row],[Column11]]&lt;&gt;"no",Table3[[#This Row],[Size]]*(SUM(Table3[[#This Row],[Date 1]:[Date 8]])),"")))),""))),(Table3[[#This Row],[Bundle]])),"")</f>
        <v/>
      </c>
      <c r="AB1601" s="94" t="str">
        <f t="shared" si="25"/>
        <v/>
      </c>
      <c r="AC1601" s="75"/>
      <c r="AD1601" s="42"/>
      <c r="AE1601" s="43"/>
      <c r="AF1601" s="44"/>
      <c r="AG1601" s="134" t="s">
        <v>21</v>
      </c>
      <c r="AH1601" s="134" t="s">
        <v>21</v>
      </c>
      <c r="AI1601" s="134" t="s">
        <v>21</v>
      </c>
      <c r="AJ1601" s="134" t="s">
        <v>21</v>
      </c>
      <c r="AK1601" s="134" t="s">
        <v>21</v>
      </c>
      <c r="AL1601" s="134" t="s">
        <v>5604</v>
      </c>
      <c r="AM1601" s="134" t="b">
        <f>IF(AND(Table3[[#This Row],[Column68]]=TRUE,COUNTBLANK(Table3[[#This Row],[Date 1]:[Date 8]])=8),TRUE,FALSE)</f>
        <v>0</v>
      </c>
      <c r="AN1601" s="134" t="b">
        <f>COUNTIF(Table3[[#This Row],[512]:[51]],"yes")&gt;0</f>
        <v>0</v>
      </c>
      <c r="AO1601" s="45" t="str">
        <f>IF(Table3[[#This Row],[512]]="yes",Table3[[#This Row],[Column1]],"")</f>
        <v/>
      </c>
      <c r="AP1601" s="45" t="str">
        <f>IF(Table3[[#This Row],[250]]="yes",Table3[[#This Row],[Column1.5]],"")</f>
        <v/>
      </c>
      <c r="AQ1601" s="45" t="str">
        <f>IF(Table3[[#This Row],[288]]="yes",Table3[[#This Row],[Column2]],"")</f>
        <v/>
      </c>
      <c r="AR1601" s="45" t="str">
        <f>IF(Table3[[#This Row],[144]]="yes",Table3[[#This Row],[Column3]],"")</f>
        <v/>
      </c>
      <c r="AS1601" s="45" t="str">
        <f>IF(Table3[[#This Row],[26]]="yes",Table3[[#This Row],[Column4]],"")</f>
        <v/>
      </c>
      <c r="AT1601" s="45" t="str">
        <f>IF(Table3[[#This Row],[51]]="yes",Table3[[#This Row],[Column5]],"")</f>
        <v/>
      </c>
      <c r="AU1601" s="29" t="str">
        <f>IF(COUNTBLANK(Table3[[#This Row],[Date 1]:[Date 8]])=7,IF(Table3[[#This Row],[Column9]]&lt;&gt;"",IF(SUM(L1601:S1601)&lt;&gt;0,Table3[[#This Row],[Column9]],""),""),(SUBSTITUTE(TRIM(SUBSTITUTE(AO1601&amp;","&amp;AP1601&amp;","&amp;AQ1601&amp;","&amp;AR1601&amp;","&amp;AS1601&amp;","&amp;AT1601&amp;",",","," "))," ",", ")))</f>
        <v/>
      </c>
      <c r="AV1601" s="35" t="str">
        <f>IF(COUNTBLANK(L1601:AC1601)&lt;&gt;13,IF(Table3[[#This Row],[Comments]]="Please order in multiples of 20. Minimum order of 100.",IF(COUNTBLANK(Table3[[#This Row],[Date 1]:[Order]])=12,"",1),1),IF(OR(F1601="yes",G1601="yes",H1601="yes",I1601="yes",J1601="yes",K1601="yes"="yes"),1,""))</f>
        <v/>
      </c>
    </row>
    <row r="1602" spans="2:48" ht="36" thickBot="1" x14ac:dyDescent="0.4">
      <c r="B1602" s="164">
        <v>6393</v>
      </c>
      <c r="C1602" s="16" t="s">
        <v>3530</v>
      </c>
      <c r="D1602" s="32" t="s">
        <v>846</v>
      </c>
      <c r="E1602" s="118"/>
      <c r="F1602" s="119" t="s">
        <v>21</v>
      </c>
      <c r="G1602" s="30" t="s">
        <v>21</v>
      </c>
      <c r="H1602" s="30" t="s">
        <v>21</v>
      </c>
      <c r="I1602" s="30" t="s">
        <v>21</v>
      </c>
      <c r="J1602" s="30" t="s">
        <v>21</v>
      </c>
      <c r="K1602" s="30" t="s">
        <v>128</v>
      </c>
      <c r="L1602" s="22"/>
      <c r="M1602" s="20"/>
      <c r="N1602" s="20"/>
      <c r="O1602" s="20"/>
      <c r="P1602" s="20"/>
      <c r="Q1602" s="20"/>
      <c r="R1602" s="20"/>
      <c r="S1602" s="120"/>
      <c r="T1602" s="181" t="str">
        <f>Table3[[#This Row],[Column12]]</f>
        <v>Auto:</v>
      </c>
      <c r="U1602" s="25"/>
      <c r="V1602" s="51" t="str">
        <f>IF(Table3[[#This Row],[TagOrderMethod]]="Ratio:","plants per 1 tag",IF(Table3[[#This Row],[TagOrderMethod]]="tags included","",IF(Table3[[#This Row],[TagOrderMethod]]="Qty:","tags",IF(Table3[[#This Row],[TagOrderMethod]]="Auto:",IF(U1602&lt;&gt;"","tags","")))))</f>
        <v/>
      </c>
      <c r="W1602" s="17">
        <v>50</v>
      </c>
      <c r="X1602" s="17" t="str">
        <f>IF(ISNUMBER(SEARCH("tag",Table3[[#This Row],[Notes]])), "Yes", "No")</f>
        <v>No</v>
      </c>
      <c r="Y1602" s="17" t="str">
        <f>IF(Table3[[#This Row],[Column11]]="yes","tags included","Auto:")</f>
        <v>Auto:</v>
      </c>
      <c r="Z16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Row],[TagOrderMethod]]="Auto:",IF(U1602&gt;0,U1602,IF(COUNTBLANK(L1602:S1602)=8,"",(IF(Table3[[#This Row],[Column11]]&lt;&gt;"no",Table3[[#This Row],[Size]]*(SUM(Table3[[#This Row],[Date 1]:[Date 8]])),"")))),""))),(Table3[[#This Row],[Bundle]])),"")</f>
        <v/>
      </c>
      <c r="AB1602" s="94" t="str">
        <f t="shared" si="25"/>
        <v/>
      </c>
      <c r="AC1602" s="75"/>
      <c r="AD1602" s="42"/>
      <c r="AE1602" s="43"/>
      <c r="AF1602" s="44"/>
      <c r="AG1602" s="134" t="s">
        <v>21</v>
      </c>
      <c r="AH1602" s="134" t="s">
        <v>21</v>
      </c>
      <c r="AI1602" s="134" t="s">
        <v>21</v>
      </c>
      <c r="AJ1602" s="134" t="s">
        <v>21</v>
      </c>
      <c r="AK1602" s="134" t="s">
        <v>21</v>
      </c>
      <c r="AL1602" s="134" t="s">
        <v>5605</v>
      </c>
      <c r="AM1602" s="134" t="b">
        <f>IF(AND(Table3[[#This Row],[Column68]]=TRUE,COUNTBLANK(Table3[[#This Row],[Date 1]:[Date 8]])=8),TRUE,FALSE)</f>
        <v>0</v>
      </c>
      <c r="AN1602" s="134" t="b">
        <f>COUNTIF(Table3[[#This Row],[512]:[51]],"yes")&gt;0</f>
        <v>0</v>
      </c>
      <c r="AO1602" s="45" t="str">
        <f>IF(Table3[[#This Row],[512]]="yes",Table3[[#This Row],[Column1]],"")</f>
        <v/>
      </c>
      <c r="AP1602" s="45" t="str">
        <f>IF(Table3[[#This Row],[250]]="yes",Table3[[#This Row],[Column1.5]],"")</f>
        <v/>
      </c>
      <c r="AQ1602" s="45" t="str">
        <f>IF(Table3[[#This Row],[288]]="yes",Table3[[#This Row],[Column2]],"")</f>
        <v/>
      </c>
      <c r="AR1602" s="45" t="str">
        <f>IF(Table3[[#This Row],[144]]="yes",Table3[[#This Row],[Column3]],"")</f>
        <v/>
      </c>
      <c r="AS1602" s="45" t="str">
        <f>IF(Table3[[#This Row],[26]]="yes",Table3[[#This Row],[Column4]],"")</f>
        <v/>
      </c>
      <c r="AT1602" s="45" t="str">
        <f>IF(Table3[[#This Row],[51]]="yes",Table3[[#This Row],[Column5]],"")</f>
        <v/>
      </c>
      <c r="AU1602" s="29" t="str">
        <f>IF(COUNTBLANK(Table3[[#This Row],[Date 1]:[Date 8]])=7,IF(Table3[[#This Row],[Column9]]&lt;&gt;"",IF(SUM(L1602:S1602)&lt;&gt;0,Table3[[#This Row],[Column9]],""),""),(SUBSTITUTE(TRIM(SUBSTITUTE(AO1602&amp;","&amp;AP1602&amp;","&amp;AQ1602&amp;","&amp;AR1602&amp;","&amp;AS1602&amp;","&amp;AT1602&amp;",",","," "))," ",", ")))</f>
        <v/>
      </c>
      <c r="AV1602" s="35" t="str">
        <f>IF(COUNTBLANK(L1602:AC1602)&lt;&gt;13,IF(Table3[[#This Row],[Comments]]="Please order in multiples of 20. Minimum order of 100.",IF(COUNTBLANK(Table3[[#This Row],[Date 1]:[Order]])=12,"",1),1),IF(OR(F1602="yes",G1602="yes",H1602="yes",I1602="yes",J1602="yes",K1602="yes"="yes"),1,""))</f>
        <v/>
      </c>
    </row>
    <row r="1603" spans="2:48" ht="36" thickBot="1" x14ac:dyDescent="0.4">
      <c r="B1603" s="164">
        <v>6403</v>
      </c>
      <c r="C1603" s="16" t="s">
        <v>3530</v>
      </c>
      <c r="D1603" s="32" t="s">
        <v>1142</v>
      </c>
      <c r="E1603" s="118"/>
      <c r="F1603" s="119" t="s">
        <v>21</v>
      </c>
      <c r="G1603" s="30" t="s">
        <v>21</v>
      </c>
      <c r="H1603" s="30" t="s">
        <v>21</v>
      </c>
      <c r="I1603" s="30" t="s">
        <v>21</v>
      </c>
      <c r="J1603" s="30" t="s">
        <v>21</v>
      </c>
      <c r="K1603" s="30" t="s">
        <v>128</v>
      </c>
      <c r="L1603" s="22"/>
      <c r="M1603" s="20"/>
      <c r="N1603" s="20"/>
      <c r="O1603" s="20"/>
      <c r="P1603" s="20"/>
      <c r="Q1603" s="20"/>
      <c r="R1603" s="20"/>
      <c r="S1603" s="120"/>
      <c r="T1603" s="181" t="str">
        <f>Table3[[#This Row],[Column12]]</f>
        <v>Auto:</v>
      </c>
      <c r="U1603" s="25"/>
      <c r="V1603" s="51" t="str">
        <f>IF(Table3[[#This Row],[TagOrderMethod]]="Ratio:","plants per 1 tag",IF(Table3[[#This Row],[TagOrderMethod]]="tags included","",IF(Table3[[#This Row],[TagOrderMethod]]="Qty:","tags",IF(Table3[[#This Row],[TagOrderMethod]]="Auto:",IF(U1603&lt;&gt;"","tags","")))))</f>
        <v/>
      </c>
      <c r="W1603" s="17">
        <v>50</v>
      </c>
      <c r="X1603" s="17" t="str">
        <f>IF(ISNUMBER(SEARCH("tag",Table3[[#This Row],[Notes]])), "Yes", "No")</f>
        <v>No</v>
      </c>
      <c r="Y1603" s="17" t="str">
        <f>IF(Table3[[#This Row],[Column11]]="yes","tags included","Auto:")</f>
        <v>Auto:</v>
      </c>
      <c r="Z16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Row],[TagOrderMethod]]="Auto:",IF(U1603&gt;0,U1603,IF(COUNTBLANK(L1603:S1603)=8,"",(IF(Table3[[#This Row],[Column11]]&lt;&gt;"no",Table3[[#This Row],[Size]]*(SUM(Table3[[#This Row],[Date 1]:[Date 8]])),"")))),""))),(Table3[[#This Row],[Bundle]])),"")</f>
        <v/>
      </c>
      <c r="AB1603" s="94" t="str">
        <f t="shared" ref="AB1603:AB1666" si="26">IF(SUM(L1603:S1603)&gt;0,SUM(L1603:S1603) &amp;" units","")</f>
        <v/>
      </c>
      <c r="AC1603" s="75"/>
      <c r="AD1603" s="42"/>
      <c r="AE1603" s="43"/>
      <c r="AF1603" s="44"/>
      <c r="AG1603" s="134" t="s">
        <v>21</v>
      </c>
      <c r="AH1603" s="134" t="s">
        <v>21</v>
      </c>
      <c r="AI1603" s="134" t="s">
        <v>21</v>
      </c>
      <c r="AJ1603" s="134" t="s">
        <v>21</v>
      </c>
      <c r="AK1603" s="134" t="s">
        <v>21</v>
      </c>
      <c r="AL1603" s="134" t="s">
        <v>5606</v>
      </c>
      <c r="AM1603" s="134" t="b">
        <f>IF(AND(Table3[[#This Row],[Column68]]=TRUE,COUNTBLANK(Table3[[#This Row],[Date 1]:[Date 8]])=8),TRUE,FALSE)</f>
        <v>0</v>
      </c>
      <c r="AN1603" s="134" t="b">
        <f>COUNTIF(Table3[[#This Row],[512]:[51]],"yes")&gt;0</f>
        <v>0</v>
      </c>
      <c r="AO1603" s="45" t="str">
        <f>IF(Table3[[#This Row],[512]]="yes",Table3[[#This Row],[Column1]],"")</f>
        <v/>
      </c>
      <c r="AP1603" s="45" t="str">
        <f>IF(Table3[[#This Row],[250]]="yes",Table3[[#This Row],[Column1.5]],"")</f>
        <v/>
      </c>
      <c r="AQ1603" s="45" t="str">
        <f>IF(Table3[[#This Row],[288]]="yes",Table3[[#This Row],[Column2]],"")</f>
        <v/>
      </c>
      <c r="AR1603" s="45" t="str">
        <f>IF(Table3[[#This Row],[144]]="yes",Table3[[#This Row],[Column3]],"")</f>
        <v/>
      </c>
      <c r="AS1603" s="45" t="str">
        <f>IF(Table3[[#This Row],[26]]="yes",Table3[[#This Row],[Column4]],"")</f>
        <v/>
      </c>
      <c r="AT1603" s="45" t="str">
        <f>IF(Table3[[#This Row],[51]]="yes",Table3[[#This Row],[Column5]],"")</f>
        <v/>
      </c>
      <c r="AU1603" s="29" t="str">
        <f>IF(COUNTBLANK(Table3[[#This Row],[Date 1]:[Date 8]])=7,IF(Table3[[#This Row],[Column9]]&lt;&gt;"",IF(SUM(L1603:S1603)&lt;&gt;0,Table3[[#This Row],[Column9]],""),""),(SUBSTITUTE(TRIM(SUBSTITUTE(AO1603&amp;","&amp;AP1603&amp;","&amp;AQ1603&amp;","&amp;AR1603&amp;","&amp;AS1603&amp;","&amp;AT1603&amp;",",","," "))," ",", ")))</f>
        <v/>
      </c>
      <c r="AV1603" s="35" t="str">
        <f>IF(COUNTBLANK(L1603:AC1603)&lt;&gt;13,IF(Table3[[#This Row],[Comments]]="Please order in multiples of 20. Minimum order of 100.",IF(COUNTBLANK(Table3[[#This Row],[Date 1]:[Order]])=12,"",1),1),IF(OR(F1603="yes",G1603="yes",H1603="yes",I1603="yes",J1603="yes",K1603="yes"="yes"),1,""))</f>
        <v/>
      </c>
    </row>
    <row r="1604" spans="2:48" ht="36" thickBot="1" x14ac:dyDescent="0.4">
      <c r="B1604" s="164">
        <v>6408</v>
      </c>
      <c r="C1604" s="16" t="s">
        <v>3530</v>
      </c>
      <c r="D1604" s="32" t="s">
        <v>1143</v>
      </c>
      <c r="E1604" s="118"/>
      <c r="F1604" s="119" t="s">
        <v>21</v>
      </c>
      <c r="G1604" s="30" t="s">
        <v>21</v>
      </c>
      <c r="H1604" s="30" t="s">
        <v>21</v>
      </c>
      <c r="I1604" s="30" t="s">
        <v>21</v>
      </c>
      <c r="J1604" s="30" t="s">
        <v>21</v>
      </c>
      <c r="K1604" s="30" t="s">
        <v>128</v>
      </c>
      <c r="L1604" s="22"/>
      <c r="M1604" s="20"/>
      <c r="N1604" s="20"/>
      <c r="O1604" s="20"/>
      <c r="P1604" s="20"/>
      <c r="Q1604" s="20"/>
      <c r="R1604" s="20"/>
      <c r="S1604" s="120"/>
      <c r="T1604" s="181" t="str">
        <f>Table3[[#This Row],[Column12]]</f>
        <v>Auto:</v>
      </c>
      <c r="U1604" s="25"/>
      <c r="V1604" s="51" t="str">
        <f>IF(Table3[[#This Row],[TagOrderMethod]]="Ratio:","plants per 1 tag",IF(Table3[[#This Row],[TagOrderMethod]]="tags included","",IF(Table3[[#This Row],[TagOrderMethod]]="Qty:","tags",IF(Table3[[#This Row],[TagOrderMethod]]="Auto:",IF(U1604&lt;&gt;"","tags","")))))</f>
        <v/>
      </c>
      <c r="W1604" s="17">
        <v>50</v>
      </c>
      <c r="X1604" s="17" t="str">
        <f>IF(ISNUMBER(SEARCH("tag",Table3[[#This Row],[Notes]])), "Yes", "No")</f>
        <v>No</v>
      </c>
      <c r="Y1604" s="17" t="str">
        <f>IF(Table3[[#This Row],[Column11]]="yes","tags included","Auto:")</f>
        <v>Auto:</v>
      </c>
      <c r="Z16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Row],[TagOrderMethod]]="Auto:",IF(U1604&gt;0,U1604,IF(COUNTBLANK(L1604:S1604)=8,"",(IF(Table3[[#This Row],[Column11]]&lt;&gt;"no",Table3[[#This Row],[Size]]*(SUM(Table3[[#This Row],[Date 1]:[Date 8]])),"")))),""))),(Table3[[#This Row],[Bundle]])),"")</f>
        <v/>
      </c>
      <c r="AB1604" s="94" t="str">
        <f t="shared" si="26"/>
        <v/>
      </c>
      <c r="AC1604" s="75"/>
      <c r="AD1604" s="42"/>
      <c r="AE1604" s="43"/>
      <c r="AF1604" s="44"/>
      <c r="AG1604" s="134" t="s">
        <v>21</v>
      </c>
      <c r="AH1604" s="134" t="s">
        <v>21</v>
      </c>
      <c r="AI1604" s="134" t="s">
        <v>21</v>
      </c>
      <c r="AJ1604" s="134" t="s">
        <v>21</v>
      </c>
      <c r="AK1604" s="134" t="s">
        <v>21</v>
      </c>
      <c r="AL1604" s="134" t="s">
        <v>5607</v>
      </c>
      <c r="AM1604" s="134" t="b">
        <f>IF(AND(Table3[[#This Row],[Column68]]=TRUE,COUNTBLANK(Table3[[#This Row],[Date 1]:[Date 8]])=8),TRUE,FALSE)</f>
        <v>0</v>
      </c>
      <c r="AN1604" s="134" t="b">
        <f>COUNTIF(Table3[[#This Row],[512]:[51]],"yes")&gt;0</f>
        <v>0</v>
      </c>
      <c r="AO1604" s="45" t="str">
        <f>IF(Table3[[#This Row],[512]]="yes",Table3[[#This Row],[Column1]],"")</f>
        <v/>
      </c>
      <c r="AP1604" s="45" t="str">
        <f>IF(Table3[[#This Row],[250]]="yes",Table3[[#This Row],[Column1.5]],"")</f>
        <v/>
      </c>
      <c r="AQ1604" s="45" t="str">
        <f>IF(Table3[[#This Row],[288]]="yes",Table3[[#This Row],[Column2]],"")</f>
        <v/>
      </c>
      <c r="AR1604" s="45" t="str">
        <f>IF(Table3[[#This Row],[144]]="yes",Table3[[#This Row],[Column3]],"")</f>
        <v/>
      </c>
      <c r="AS1604" s="45" t="str">
        <f>IF(Table3[[#This Row],[26]]="yes",Table3[[#This Row],[Column4]],"")</f>
        <v/>
      </c>
      <c r="AT1604" s="45" t="str">
        <f>IF(Table3[[#This Row],[51]]="yes",Table3[[#This Row],[Column5]],"")</f>
        <v/>
      </c>
      <c r="AU1604" s="29" t="str">
        <f>IF(COUNTBLANK(Table3[[#This Row],[Date 1]:[Date 8]])=7,IF(Table3[[#This Row],[Column9]]&lt;&gt;"",IF(SUM(L1604:S1604)&lt;&gt;0,Table3[[#This Row],[Column9]],""),""),(SUBSTITUTE(TRIM(SUBSTITUTE(AO1604&amp;","&amp;AP1604&amp;","&amp;AQ1604&amp;","&amp;AR1604&amp;","&amp;AS1604&amp;","&amp;AT1604&amp;",",","," "))," ",", ")))</f>
        <v/>
      </c>
      <c r="AV1604" s="35" t="str">
        <f>IF(COUNTBLANK(L1604:AC1604)&lt;&gt;13,IF(Table3[[#This Row],[Comments]]="Please order in multiples of 20. Minimum order of 100.",IF(COUNTBLANK(Table3[[#This Row],[Date 1]:[Order]])=12,"",1),1),IF(OR(F1604="yes",G1604="yes",H1604="yes",I1604="yes",J1604="yes",K1604="yes"="yes"),1,""))</f>
        <v/>
      </c>
    </row>
    <row r="1605" spans="2:48" ht="36" thickBot="1" x14ac:dyDescent="0.4">
      <c r="B1605" s="164">
        <v>6414</v>
      </c>
      <c r="C1605" s="16" t="s">
        <v>3530</v>
      </c>
      <c r="D1605" s="32" t="s">
        <v>1144</v>
      </c>
      <c r="E1605" s="118"/>
      <c r="F1605" s="119" t="s">
        <v>21</v>
      </c>
      <c r="G1605" s="30" t="s">
        <v>21</v>
      </c>
      <c r="H1605" s="30" t="s">
        <v>21</v>
      </c>
      <c r="I1605" s="30" t="s">
        <v>21</v>
      </c>
      <c r="J1605" s="30" t="s">
        <v>21</v>
      </c>
      <c r="K1605" s="30" t="s">
        <v>128</v>
      </c>
      <c r="L1605" s="22"/>
      <c r="M1605" s="20"/>
      <c r="N1605" s="20"/>
      <c r="O1605" s="20"/>
      <c r="P1605" s="20"/>
      <c r="Q1605" s="20"/>
      <c r="R1605" s="20"/>
      <c r="S1605" s="120"/>
      <c r="T1605" s="181" t="str">
        <f>Table3[[#This Row],[Column12]]</f>
        <v>Auto:</v>
      </c>
      <c r="U1605" s="25"/>
      <c r="V1605" s="51" t="str">
        <f>IF(Table3[[#This Row],[TagOrderMethod]]="Ratio:","plants per 1 tag",IF(Table3[[#This Row],[TagOrderMethod]]="tags included","",IF(Table3[[#This Row],[TagOrderMethod]]="Qty:","tags",IF(Table3[[#This Row],[TagOrderMethod]]="Auto:",IF(U1605&lt;&gt;"","tags","")))))</f>
        <v/>
      </c>
      <c r="W1605" s="17">
        <v>50</v>
      </c>
      <c r="X1605" s="17" t="str">
        <f>IF(ISNUMBER(SEARCH("tag",Table3[[#This Row],[Notes]])), "Yes", "No")</f>
        <v>No</v>
      </c>
      <c r="Y1605" s="17" t="str">
        <f>IF(Table3[[#This Row],[Column11]]="yes","tags included","Auto:")</f>
        <v>Auto:</v>
      </c>
      <c r="Z16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Row],[TagOrderMethod]]="Auto:",IF(U1605&gt;0,U1605,IF(COUNTBLANK(L1605:S1605)=8,"",(IF(Table3[[#This Row],[Column11]]&lt;&gt;"no",Table3[[#This Row],[Size]]*(SUM(Table3[[#This Row],[Date 1]:[Date 8]])),"")))),""))),(Table3[[#This Row],[Bundle]])),"")</f>
        <v/>
      </c>
      <c r="AB1605" s="94" t="str">
        <f t="shared" si="26"/>
        <v/>
      </c>
      <c r="AC1605" s="75"/>
      <c r="AD1605" s="42"/>
      <c r="AE1605" s="43"/>
      <c r="AF1605" s="44"/>
      <c r="AG1605" s="134" t="s">
        <v>21</v>
      </c>
      <c r="AH1605" s="134" t="s">
        <v>21</v>
      </c>
      <c r="AI1605" s="134" t="s">
        <v>21</v>
      </c>
      <c r="AJ1605" s="134" t="s">
        <v>21</v>
      </c>
      <c r="AK1605" s="134" t="s">
        <v>21</v>
      </c>
      <c r="AL1605" s="134" t="s">
        <v>5608</v>
      </c>
      <c r="AM1605" s="134" t="b">
        <f>IF(AND(Table3[[#This Row],[Column68]]=TRUE,COUNTBLANK(Table3[[#This Row],[Date 1]:[Date 8]])=8),TRUE,FALSE)</f>
        <v>0</v>
      </c>
      <c r="AN1605" s="134" t="b">
        <f>COUNTIF(Table3[[#This Row],[512]:[51]],"yes")&gt;0</f>
        <v>0</v>
      </c>
      <c r="AO1605" s="45" t="str">
        <f>IF(Table3[[#This Row],[512]]="yes",Table3[[#This Row],[Column1]],"")</f>
        <v/>
      </c>
      <c r="AP1605" s="45" t="str">
        <f>IF(Table3[[#This Row],[250]]="yes",Table3[[#This Row],[Column1.5]],"")</f>
        <v/>
      </c>
      <c r="AQ1605" s="45" t="str">
        <f>IF(Table3[[#This Row],[288]]="yes",Table3[[#This Row],[Column2]],"")</f>
        <v/>
      </c>
      <c r="AR1605" s="45" t="str">
        <f>IF(Table3[[#This Row],[144]]="yes",Table3[[#This Row],[Column3]],"")</f>
        <v/>
      </c>
      <c r="AS1605" s="45" t="str">
        <f>IF(Table3[[#This Row],[26]]="yes",Table3[[#This Row],[Column4]],"")</f>
        <v/>
      </c>
      <c r="AT1605" s="45" t="str">
        <f>IF(Table3[[#This Row],[51]]="yes",Table3[[#This Row],[Column5]],"")</f>
        <v/>
      </c>
      <c r="AU1605" s="29" t="str">
        <f>IF(COUNTBLANK(Table3[[#This Row],[Date 1]:[Date 8]])=7,IF(Table3[[#This Row],[Column9]]&lt;&gt;"",IF(SUM(L1605:S1605)&lt;&gt;0,Table3[[#This Row],[Column9]],""),""),(SUBSTITUTE(TRIM(SUBSTITUTE(AO1605&amp;","&amp;AP1605&amp;","&amp;AQ1605&amp;","&amp;AR1605&amp;","&amp;AS1605&amp;","&amp;AT1605&amp;",",","," "))," ",", ")))</f>
        <v/>
      </c>
      <c r="AV1605" s="35" t="str">
        <f>IF(COUNTBLANK(L1605:AC1605)&lt;&gt;13,IF(Table3[[#This Row],[Comments]]="Please order in multiples of 20. Minimum order of 100.",IF(COUNTBLANK(Table3[[#This Row],[Date 1]:[Order]])=12,"",1),1),IF(OR(F1605="yes",G1605="yes",H1605="yes",I1605="yes",J1605="yes",K1605="yes"="yes"),1,""))</f>
        <v/>
      </c>
    </row>
    <row r="1606" spans="2:48" ht="36" thickBot="1" x14ac:dyDescent="0.4">
      <c r="B1606" s="164">
        <v>6419</v>
      </c>
      <c r="C1606" s="16" t="s">
        <v>3530</v>
      </c>
      <c r="D1606" s="32" t="s">
        <v>1145</v>
      </c>
      <c r="E1606" s="118"/>
      <c r="F1606" s="119" t="s">
        <v>21</v>
      </c>
      <c r="G1606" s="30" t="s">
        <v>21</v>
      </c>
      <c r="H1606" s="30" t="s">
        <v>21</v>
      </c>
      <c r="I1606" s="30" t="s">
        <v>128</v>
      </c>
      <c r="J1606" s="30" t="s">
        <v>21</v>
      </c>
      <c r="K1606" s="30" t="s">
        <v>128</v>
      </c>
      <c r="L1606" s="22"/>
      <c r="M1606" s="20"/>
      <c r="N1606" s="20"/>
      <c r="O1606" s="20"/>
      <c r="P1606" s="20"/>
      <c r="Q1606" s="20"/>
      <c r="R1606" s="20"/>
      <c r="S1606" s="120"/>
      <c r="T1606" s="181" t="str">
        <f>Table3[[#This Row],[Column12]]</f>
        <v>Auto:</v>
      </c>
      <c r="U1606" s="25"/>
      <c r="V1606" s="51" t="str">
        <f>IF(Table3[[#This Row],[TagOrderMethod]]="Ratio:","plants per 1 tag",IF(Table3[[#This Row],[TagOrderMethod]]="tags included","",IF(Table3[[#This Row],[TagOrderMethod]]="Qty:","tags",IF(Table3[[#This Row],[TagOrderMethod]]="Auto:",IF(U1606&lt;&gt;"","tags","")))))</f>
        <v/>
      </c>
      <c r="W1606" s="17">
        <v>50</v>
      </c>
      <c r="X1606" s="17" t="str">
        <f>IF(ISNUMBER(SEARCH("tag",Table3[[#This Row],[Notes]])), "Yes", "No")</f>
        <v>No</v>
      </c>
      <c r="Y1606" s="17" t="str">
        <f>IF(Table3[[#This Row],[Column11]]="yes","tags included","Auto:")</f>
        <v>Auto:</v>
      </c>
      <c r="Z16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Row],[TagOrderMethod]]="Auto:",IF(U1606&gt;0,U1606,IF(COUNTBLANK(L1606:S1606)=8,"",(IF(Table3[[#This Row],[Column11]]&lt;&gt;"no",Table3[[#This Row],[Size]]*(SUM(Table3[[#This Row],[Date 1]:[Date 8]])),"")))),""))),(Table3[[#This Row],[Bundle]])),"")</f>
        <v/>
      </c>
      <c r="AB1606" s="94" t="str">
        <f t="shared" si="26"/>
        <v/>
      </c>
      <c r="AC1606" s="75"/>
      <c r="AD1606" s="42"/>
      <c r="AE1606" s="43"/>
      <c r="AF1606" s="44"/>
      <c r="AG1606" s="134" t="s">
        <v>21</v>
      </c>
      <c r="AH1606" s="134" t="s">
        <v>21</v>
      </c>
      <c r="AI1606" s="134" t="s">
        <v>21</v>
      </c>
      <c r="AJ1606" s="134" t="s">
        <v>5609</v>
      </c>
      <c r="AK1606" s="134" t="s">
        <v>21</v>
      </c>
      <c r="AL1606" s="134" t="s">
        <v>5610</v>
      </c>
      <c r="AM1606" s="134" t="b">
        <f>IF(AND(Table3[[#This Row],[Column68]]=TRUE,COUNTBLANK(Table3[[#This Row],[Date 1]:[Date 8]])=8),TRUE,FALSE)</f>
        <v>0</v>
      </c>
      <c r="AN1606" s="134" t="b">
        <f>COUNTIF(Table3[[#This Row],[512]:[51]],"yes")&gt;0</f>
        <v>0</v>
      </c>
      <c r="AO1606" s="45" t="str">
        <f>IF(Table3[[#This Row],[512]]="yes",Table3[[#This Row],[Column1]],"")</f>
        <v/>
      </c>
      <c r="AP1606" s="45" t="str">
        <f>IF(Table3[[#This Row],[250]]="yes",Table3[[#This Row],[Column1.5]],"")</f>
        <v/>
      </c>
      <c r="AQ1606" s="45" t="str">
        <f>IF(Table3[[#This Row],[288]]="yes",Table3[[#This Row],[Column2]],"")</f>
        <v/>
      </c>
      <c r="AR1606" s="45" t="str">
        <f>IF(Table3[[#This Row],[144]]="yes",Table3[[#This Row],[Column3]],"")</f>
        <v/>
      </c>
      <c r="AS1606" s="45" t="str">
        <f>IF(Table3[[#This Row],[26]]="yes",Table3[[#This Row],[Column4]],"")</f>
        <v/>
      </c>
      <c r="AT1606" s="45" t="str">
        <f>IF(Table3[[#This Row],[51]]="yes",Table3[[#This Row],[Column5]],"")</f>
        <v/>
      </c>
      <c r="AU1606" s="29" t="str">
        <f>IF(COUNTBLANK(Table3[[#This Row],[Date 1]:[Date 8]])=7,IF(Table3[[#This Row],[Column9]]&lt;&gt;"",IF(SUM(L1606:S1606)&lt;&gt;0,Table3[[#This Row],[Column9]],""),""),(SUBSTITUTE(TRIM(SUBSTITUTE(AO1606&amp;","&amp;AP1606&amp;","&amp;AQ1606&amp;","&amp;AR1606&amp;","&amp;AS1606&amp;","&amp;AT1606&amp;",",","," "))," ",", ")))</f>
        <v/>
      </c>
      <c r="AV1606" s="35" t="str">
        <f>IF(COUNTBLANK(L1606:AC1606)&lt;&gt;13,IF(Table3[[#This Row],[Comments]]="Please order in multiples of 20. Minimum order of 100.",IF(COUNTBLANK(Table3[[#This Row],[Date 1]:[Order]])=12,"",1),1),IF(OR(F1606="yes",G1606="yes",H1606="yes",I1606="yes",J1606="yes",K1606="yes"="yes"),1,""))</f>
        <v/>
      </c>
    </row>
    <row r="1607" spans="2:48" ht="36" thickBot="1" x14ac:dyDescent="0.4">
      <c r="B1607" s="164">
        <v>6425</v>
      </c>
      <c r="C1607" s="16" t="s">
        <v>3530</v>
      </c>
      <c r="D1607" s="32" t="s">
        <v>1841</v>
      </c>
      <c r="E1607" s="118"/>
      <c r="F1607" s="119" t="s">
        <v>21</v>
      </c>
      <c r="G1607" s="30" t="s">
        <v>21</v>
      </c>
      <c r="H1607" s="30" t="s">
        <v>21</v>
      </c>
      <c r="I1607" s="30" t="s">
        <v>21</v>
      </c>
      <c r="J1607" s="30" t="s">
        <v>128</v>
      </c>
      <c r="K1607" s="30" t="s">
        <v>21</v>
      </c>
      <c r="L1607" s="22"/>
      <c r="M1607" s="20"/>
      <c r="N1607" s="20"/>
      <c r="O1607" s="20"/>
      <c r="P1607" s="20"/>
      <c r="Q1607" s="20"/>
      <c r="R1607" s="20"/>
      <c r="S1607" s="120"/>
      <c r="T1607" s="181" t="str">
        <f>Table3[[#This Row],[Column12]]</f>
        <v>Auto:</v>
      </c>
      <c r="U1607" s="25"/>
      <c r="V1607" s="51" t="str">
        <f>IF(Table3[[#This Row],[TagOrderMethod]]="Ratio:","plants per 1 tag",IF(Table3[[#This Row],[TagOrderMethod]]="tags included","",IF(Table3[[#This Row],[TagOrderMethod]]="Qty:","tags",IF(Table3[[#This Row],[TagOrderMethod]]="Auto:",IF(U1607&lt;&gt;"","tags","")))))</f>
        <v/>
      </c>
      <c r="W1607" s="17">
        <v>50</v>
      </c>
      <c r="X1607" s="17" t="str">
        <f>IF(ISNUMBER(SEARCH("tag",Table3[[#This Row],[Notes]])), "Yes", "No")</f>
        <v>No</v>
      </c>
      <c r="Y1607" s="17" t="str">
        <f>IF(Table3[[#This Row],[Column11]]="yes","tags included","Auto:")</f>
        <v>Auto:</v>
      </c>
      <c r="Z16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Row],[TagOrderMethod]]="Auto:",IF(U1607&gt;0,U1607,IF(COUNTBLANK(L1607:S1607)=8,"",(IF(Table3[[#This Row],[Column11]]&lt;&gt;"no",Table3[[#This Row],[Size]]*(SUM(Table3[[#This Row],[Date 1]:[Date 8]])),"")))),""))),(Table3[[#This Row],[Bundle]])),"")</f>
        <v/>
      </c>
      <c r="AB1607" s="94" t="str">
        <f t="shared" si="26"/>
        <v/>
      </c>
      <c r="AC1607" s="75"/>
      <c r="AD1607" s="42"/>
      <c r="AE1607" s="43"/>
      <c r="AF1607" s="44"/>
      <c r="AG1607" s="134" t="s">
        <v>21</v>
      </c>
      <c r="AH1607" s="134" t="s">
        <v>21</v>
      </c>
      <c r="AI1607" s="134" t="s">
        <v>21</v>
      </c>
      <c r="AJ1607" s="134" t="s">
        <v>21</v>
      </c>
      <c r="AK1607" s="134" t="s">
        <v>5611</v>
      </c>
      <c r="AL1607" s="134" t="s">
        <v>21</v>
      </c>
      <c r="AM1607" s="134" t="b">
        <f>IF(AND(Table3[[#This Row],[Column68]]=TRUE,COUNTBLANK(Table3[[#This Row],[Date 1]:[Date 8]])=8),TRUE,FALSE)</f>
        <v>0</v>
      </c>
      <c r="AN1607" s="134" t="b">
        <f>COUNTIF(Table3[[#This Row],[512]:[51]],"yes")&gt;0</f>
        <v>0</v>
      </c>
      <c r="AO1607" s="45" t="str">
        <f>IF(Table3[[#This Row],[512]]="yes",Table3[[#This Row],[Column1]],"")</f>
        <v/>
      </c>
      <c r="AP1607" s="45" t="str">
        <f>IF(Table3[[#This Row],[250]]="yes",Table3[[#This Row],[Column1.5]],"")</f>
        <v/>
      </c>
      <c r="AQ1607" s="45" t="str">
        <f>IF(Table3[[#This Row],[288]]="yes",Table3[[#This Row],[Column2]],"")</f>
        <v/>
      </c>
      <c r="AR1607" s="45" t="str">
        <f>IF(Table3[[#This Row],[144]]="yes",Table3[[#This Row],[Column3]],"")</f>
        <v/>
      </c>
      <c r="AS1607" s="45" t="str">
        <f>IF(Table3[[#This Row],[26]]="yes",Table3[[#This Row],[Column4]],"")</f>
        <v/>
      </c>
      <c r="AT1607" s="45" t="str">
        <f>IF(Table3[[#This Row],[51]]="yes",Table3[[#This Row],[Column5]],"")</f>
        <v/>
      </c>
      <c r="AU1607" s="29" t="str">
        <f>IF(COUNTBLANK(Table3[[#This Row],[Date 1]:[Date 8]])=7,IF(Table3[[#This Row],[Column9]]&lt;&gt;"",IF(SUM(L1607:S1607)&lt;&gt;0,Table3[[#This Row],[Column9]],""),""),(SUBSTITUTE(TRIM(SUBSTITUTE(AO1607&amp;","&amp;AP1607&amp;","&amp;AQ1607&amp;","&amp;AR1607&amp;","&amp;AS1607&amp;","&amp;AT1607&amp;",",","," "))," ",", ")))</f>
        <v/>
      </c>
      <c r="AV1607" s="35" t="str">
        <f>IF(COUNTBLANK(L1607:AC1607)&lt;&gt;13,IF(Table3[[#This Row],[Comments]]="Please order in multiples of 20. Minimum order of 100.",IF(COUNTBLANK(Table3[[#This Row],[Date 1]:[Order]])=12,"",1),1),IF(OR(F1607="yes",G1607="yes",H1607="yes",I1607="yes",J1607="yes",K1607="yes"="yes"),1,""))</f>
        <v/>
      </c>
    </row>
    <row r="1608" spans="2:48" ht="36" thickBot="1" x14ac:dyDescent="0.4">
      <c r="B1608" s="164">
        <v>6431</v>
      </c>
      <c r="C1608" s="16" t="s">
        <v>3530</v>
      </c>
      <c r="D1608" s="32" t="s">
        <v>2461</v>
      </c>
      <c r="E1608" s="118"/>
      <c r="F1608" s="119" t="s">
        <v>21</v>
      </c>
      <c r="G1608" s="30" t="s">
        <v>21</v>
      </c>
      <c r="H1608" s="30" t="s">
        <v>21</v>
      </c>
      <c r="I1608" s="30" t="s">
        <v>21</v>
      </c>
      <c r="J1608" s="30" t="s">
        <v>21</v>
      </c>
      <c r="K1608" s="30" t="s">
        <v>128</v>
      </c>
      <c r="L1608" s="22"/>
      <c r="M1608" s="20"/>
      <c r="N1608" s="20"/>
      <c r="O1608" s="20"/>
      <c r="P1608" s="20"/>
      <c r="Q1608" s="20"/>
      <c r="R1608" s="20"/>
      <c r="S1608" s="120"/>
      <c r="T1608" s="181" t="str">
        <f>Table3[[#This Row],[Column12]]</f>
        <v>Auto:</v>
      </c>
      <c r="U1608" s="25"/>
      <c r="V1608" s="51" t="str">
        <f>IF(Table3[[#This Row],[TagOrderMethod]]="Ratio:","plants per 1 tag",IF(Table3[[#This Row],[TagOrderMethod]]="tags included","",IF(Table3[[#This Row],[TagOrderMethod]]="Qty:","tags",IF(Table3[[#This Row],[TagOrderMethod]]="Auto:",IF(U1608&lt;&gt;"","tags","")))))</f>
        <v/>
      </c>
      <c r="W1608" s="17">
        <v>50</v>
      </c>
      <c r="X1608" s="17" t="str">
        <f>IF(ISNUMBER(SEARCH("tag",Table3[[#This Row],[Notes]])), "Yes", "No")</f>
        <v>No</v>
      </c>
      <c r="Y1608" s="17" t="str">
        <f>IF(Table3[[#This Row],[Column11]]="yes","tags included","Auto:")</f>
        <v>Auto:</v>
      </c>
      <c r="Z16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Row],[TagOrderMethod]]="Auto:",IF(U1608&gt;0,U1608,IF(COUNTBLANK(L1608:S1608)=8,"",(IF(Table3[[#This Row],[Column11]]&lt;&gt;"no",Table3[[#This Row],[Size]]*(SUM(Table3[[#This Row],[Date 1]:[Date 8]])),"")))),""))),(Table3[[#This Row],[Bundle]])),"")</f>
        <v/>
      </c>
      <c r="AB1608" s="94" t="str">
        <f t="shared" si="26"/>
        <v/>
      </c>
      <c r="AC1608" s="75"/>
      <c r="AD1608" s="42"/>
      <c r="AE1608" s="43"/>
      <c r="AF1608" s="44"/>
      <c r="AG1608" s="134" t="s">
        <v>21</v>
      </c>
      <c r="AH1608" s="134" t="s">
        <v>21</v>
      </c>
      <c r="AI1608" s="134" t="s">
        <v>21</v>
      </c>
      <c r="AJ1608" s="134" t="s">
        <v>21</v>
      </c>
      <c r="AK1608" s="134" t="s">
        <v>21</v>
      </c>
      <c r="AL1608" s="134" t="s">
        <v>5612</v>
      </c>
      <c r="AM1608" s="134" t="b">
        <f>IF(AND(Table3[[#This Row],[Column68]]=TRUE,COUNTBLANK(Table3[[#This Row],[Date 1]:[Date 8]])=8),TRUE,FALSE)</f>
        <v>0</v>
      </c>
      <c r="AN1608" s="134" t="b">
        <f>COUNTIF(Table3[[#This Row],[512]:[51]],"yes")&gt;0</f>
        <v>0</v>
      </c>
      <c r="AO1608" s="45" t="str">
        <f>IF(Table3[[#This Row],[512]]="yes",Table3[[#This Row],[Column1]],"")</f>
        <v/>
      </c>
      <c r="AP1608" s="45" t="str">
        <f>IF(Table3[[#This Row],[250]]="yes",Table3[[#This Row],[Column1.5]],"")</f>
        <v/>
      </c>
      <c r="AQ1608" s="45" t="str">
        <f>IF(Table3[[#This Row],[288]]="yes",Table3[[#This Row],[Column2]],"")</f>
        <v/>
      </c>
      <c r="AR1608" s="45" t="str">
        <f>IF(Table3[[#This Row],[144]]="yes",Table3[[#This Row],[Column3]],"")</f>
        <v/>
      </c>
      <c r="AS1608" s="45" t="str">
        <f>IF(Table3[[#This Row],[26]]="yes",Table3[[#This Row],[Column4]],"")</f>
        <v/>
      </c>
      <c r="AT1608" s="45" t="str">
        <f>IF(Table3[[#This Row],[51]]="yes",Table3[[#This Row],[Column5]],"")</f>
        <v/>
      </c>
      <c r="AU1608" s="29" t="str">
        <f>IF(COUNTBLANK(Table3[[#This Row],[Date 1]:[Date 8]])=7,IF(Table3[[#This Row],[Column9]]&lt;&gt;"",IF(SUM(L1608:S1608)&lt;&gt;0,Table3[[#This Row],[Column9]],""),""),(SUBSTITUTE(TRIM(SUBSTITUTE(AO1608&amp;","&amp;AP1608&amp;","&amp;AQ1608&amp;","&amp;AR1608&amp;","&amp;AS1608&amp;","&amp;AT1608&amp;",",","," "))," ",", ")))</f>
        <v/>
      </c>
      <c r="AV1608" s="35" t="str">
        <f>IF(COUNTBLANK(L1608:AC1608)&lt;&gt;13,IF(Table3[[#This Row],[Comments]]="Please order in multiples of 20. Minimum order of 100.",IF(COUNTBLANK(Table3[[#This Row],[Date 1]:[Order]])=12,"",1),1),IF(OR(F1608="yes",G1608="yes",H1608="yes",I1608="yes",J1608="yes",K1608="yes"="yes"),1,""))</f>
        <v/>
      </c>
    </row>
    <row r="1609" spans="2:48" ht="36" thickBot="1" x14ac:dyDescent="0.4">
      <c r="B1609" s="164">
        <v>6437</v>
      </c>
      <c r="C1609" s="16" t="s">
        <v>3530</v>
      </c>
      <c r="D1609" s="32" t="s">
        <v>1146</v>
      </c>
      <c r="E1609" s="118"/>
      <c r="F1609" s="119" t="s">
        <v>21</v>
      </c>
      <c r="G1609" s="30" t="s">
        <v>21</v>
      </c>
      <c r="H1609" s="30" t="s">
        <v>21</v>
      </c>
      <c r="I1609" s="30" t="s">
        <v>21</v>
      </c>
      <c r="J1609" s="30" t="s">
        <v>128</v>
      </c>
      <c r="K1609" s="30" t="s">
        <v>21</v>
      </c>
      <c r="L1609" s="22"/>
      <c r="M1609" s="20"/>
      <c r="N1609" s="20"/>
      <c r="O1609" s="20"/>
      <c r="P1609" s="20"/>
      <c r="Q1609" s="20"/>
      <c r="R1609" s="20"/>
      <c r="S1609" s="120"/>
      <c r="T1609" s="181" t="str">
        <f>Table3[[#This Row],[Column12]]</f>
        <v>Auto:</v>
      </c>
      <c r="U1609" s="25"/>
      <c r="V1609" s="51" t="str">
        <f>IF(Table3[[#This Row],[TagOrderMethod]]="Ratio:","plants per 1 tag",IF(Table3[[#This Row],[TagOrderMethod]]="tags included","",IF(Table3[[#This Row],[TagOrderMethod]]="Qty:","tags",IF(Table3[[#This Row],[TagOrderMethod]]="Auto:",IF(U1609&lt;&gt;"","tags","")))))</f>
        <v/>
      </c>
      <c r="W1609" s="17">
        <v>50</v>
      </c>
      <c r="X1609" s="17" t="str">
        <f>IF(ISNUMBER(SEARCH("tag",Table3[[#This Row],[Notes]])), "Yes", "No")</f>
        <v>No</v>
      </c>
      <c r="Y1609" s="17" t="str">
        <f>IF(Table3[[#This Row],[Column11]]="yes","tags included","Auto:")</f>
        <v>Auto:</v>
      </c>
      <c r="Z16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Row],[TagOrderMethod]]="Auto:",IF(U1609&gt;0,U1609,IF(COUNTBLANK(L1609:S1609)=8,"",(IF(Table3[[#This Row],[Column11]]&lt;&gt;"no",Table3[[#This Row],[Size]]*(SUM(Table3[[#This Row],[Date 1]:[Date 8]])),"")))),""))),(Table3[[#This Row],[Bundle]])),"")</f>
        <v/>
      </c>
      <c r="AB1609" s="94" t="str">
        <f t="shared" si="26"/>
        <v/>
      </c>
      <c r="AC1609" s="75"/>
      <c r="AD1609" s="42"/>
      <c r="AE1609" s="43"/>
      <c r="AF1609" s="44"/>
      <c r="AG1609" s="134" t="s">
        <v>21</v>
      </c>
      <c r="AH1609" s="134" t="s">
        <v>21</v>
      </c>
      <c r="AI1609" s="134" t="s">
        <v>21</v>
      </c>
      <c r="AJ1609" s="134" t="s">
        <v>21</v>
      </c>
      <c r="AK1609" s="134" t="s">
        <v>5613</v>
      </c>
      <c r="AL1609" s="134" t="s">
        <v>21</v>
      </c>
      <c r="AM1609" s="134" t="b">
        <f>IF(AND(Table3[[#This Row],[Column68]]=TRUE,COUNTBLANK(Table3[[#This Row],[Date 1]:[Date 8]])=8),TRUE,FALSE)</f>
        <v>0</v>
      </c>
      <c r="AN1609" s="134" t="b">
        <f>COUNTIF(Table3[[#This Row],[512]:[51]],"yes")&gt;0</f>
        <v>0</v>
      </c>
      <c r="AO1609" s="45" t="str">
        <f>IF(Table3[[#This Row],[512]]="yes",Table3[[#This Row],[Column1]],"")</f>
        <v/>
      </c>
      <c r="AP1609" s="45" t="str">
        <f>IF(Table3[[#This Row],[250]]="yes",Table3[[#This Row],[Column1.5]],"")</f>
        <v/>
      </c>
      <c r="AQ1609" s="45" t="str">
        <f>IF(Table3[[#This Row],[288]]="yes",Table3[[#This Row],[Column2]],"")</f>
        <v/>
      </c>
      <c r="AR1609" s="45" t="str">
        <f>IF(Table3[[#This Row],[144]]="yes",Table3[[#This Row],[Column3]],"")</f>
        <v/>
      </c>
      <c r="AS1609" s="45" t="str">
        <f>IF(Table3[[#This Row],[26]]="yes",Table3[[#This Row],[Column4]],"")</f>
        <v/>
      </c>
      <c r="AT1609" s="45" t="str">
        <f>IF(Table3[[#This Row],[51]]="yes",Table3[[#This Row],[Column5]],"")</f>
        <v/>
      </c>
      <c r="AU1609" s="29" t="str">
        <f>IF(COUNTBLANK(Table3[[#This Row],[Date 1]:[Date 8]])=7,IF(Table3[[#This Row],[Column9]]&lt;&gt;"",IF(SUM(L1609:S1609)&lt;&gt;0,Table3[[#This Row],[Column9]],""),""),(SUBSTITUTE(TRIM(SUBSTITUTE(AO1609&amp;","&amp;AP1609&amp;","&amp;AQ1609&amp;","&amp;AR1609&amp;","&amp;AS1609&amp;","&amp;AT1609&amp;",",","," "))," ",", ")))</f>
        <v/>
      </c>
      <c r="AV1609" s="35" t="str">
        <f>IF(COUNTBLANK(L1609:AC1609)&lt;&gt;13,IF(Table3[[#This Row],[Comments]]="Please order in multiples of 20. Minimum order of 100.",IF(COUNTBLANK(Table3[[#This Row],[Date 1]:[Order]])=12,"",1),1),IF(OR(F1609="yes",G1609="yes",H1609="yes",I1609="yes",J1609="yes",K1609="yes"="yes"),1,""))</f>
        <v/>
      </c>
    </row>
    <row r="1610" spans="2:48" ht="36" thickBot="1" x14ac:dyDescent="0.4">
      <c r="B1610" s="164">
        <v>6442</v>
      </c>
      <c r="C1610" s="16" t="s">
        <v>3530</v>
      </c>
      <c r="D1610" s="32" t="s">
        <v>2462</v>
      </c>
      <c r="E1610" s="118"/>
      <c r="F1610" s="119" t="s">
        <v>21</v>
      </c>
      <c r="G1610" s="30" t="s">
        <v>21</v>
      </c>
      <c r="H1610" s="30" t="s">
        <v>21</v>
      </c>
      <c r="I1610" s="30" t="s">
        <v>21</v>
      </c>
      <c r="J1610" s="30" t="s">
        <v>128</v>
      </c>
      <c r="K1610" s="30" t="s">
        <v>21</v>
      </c>
      <c r="L1610" s="22"/>
      <c r="M1610" s="20"/>
      <c r="N1610" s="20"/>
      <c r="O1610" s="20"/>
      <c r="P1610" s="20"/>
      <c r="Q1610" s="20"/>
      <c r="R1610" s="20"/>
      <c r="S1610" s="120"/>
      <c r="T1610" s="181" t="str">
        <f>Table3[[#This Row],[Column12]]</f>
        <v>Auto:</v>
      </c>
      <c r="U1610" s="25"/>
      <c r="V1610" s="51" t="str">
        <f>IF(Table3[[#This Row],[TagOrderMethod]]="Ratio:","plants per 1 tag",IF(Table3[[#This Row],[TagOrderMethod]]="tags included","",IF(Table3[[#This Row],[TagOrderMethod]]="Qty:","tags",IF(Table3[[#This Row],[TagOrderMethod]]="Auto:",IF(U1610&lt;&gt;"","tags","")))))</f>
        <v/>
      </c>
      <c r="W1610" s="17">
        <v>50</v>
      </c>
      <c r="X1610" s="17" t="str">
        <f>IF(ISNUMBER(SEARCH("tag",Table3[[#This Row],[Notes]])), "Yes", "No")</f>
        <v>No</v>
      </c>
      <c r="Y1610" s="17" t="str">
        <f>IF(Table3[[#This Row],[Column11]]="yes","tags included","Auto:")</f>
        <v>Auto:</v>
      </c>
      <c r="Z16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Row],[TagOrderMethod]]="Auto:",IF(U1610&gt;0,U1610,IF(COUNTBLANK(L1610:S1610)=8,"",(IF(Table3[[#This Row],[Column11]]&lt;&gt;"no",Table3[[#This Row],[Size]]*(SUM(Table3[[#This Row],[Date 1]:[Date 8]])),"")))),""))),(Table3[[#This Row],[Bundle]])),"")</f>
        <v/>
      </c>
      <c r="AB1610" s="94" t="str">
        <f t="shared" si="26"/>
        <v/>
      </c>
      <c r="AC1610" s="75"/>
      <c r="AD1610" s="42"/>
      <c r="AE1610" s="43"/>
      <c r="AF1610" s="44"/>
      <c r="AG1610" s="134" t="s">
        <v>21</v>
      </c>
      <c r="AH1610" s="134" t="s">
        <v>21</v>
      </c>
      <c r="AI1610" s="134" t="s">
        <v>21</v>
      </c>
      <c r="AJ1610" s="134" t="s">
        <v>21</v>
      </c>
      <c r="AK1610" s="134" t="s">
        <v>5614</v>
      </c>
      <c r="AL1610" s="134" t="s">
        <v>21</v>
      </c>
      <c r="AM1610" s="134" t="b">
        <f>IF(AND(Table3[[#This Row],[Column68]]=TRUE,COUNTBLANK(Table3[[#This Row],[Date 1]:[Date 8]])=8),TRUE,FALSE)</f>
        <v>0</v>
      </c>
      <c r="AN1610" s="134" t="b">
        <f>COUNTIF(Table3[[#This Row],[512]:[51]],"yes")&gt;0</f>
        <v>0</v>
      </c>
      <c r="AO1610" s="45" t="str">
        <f>IF(Table3[[#This Row],[512]]="yes",Table3[[#This Row],[Column1]],"")</f>
        <v/>
      </c>
      <c r="AP1610" s="45" t="str">
        <f>IF(Table3[[#This Row],[250]]="yes",Table3[[#This Row],[Column1.5]],"")</f>
        <v/>
      </c>
      <c r="AQ1610" s="45" t="str">
        <f>IF(Table3[[#This Row],[288]]="yes",Table3[[#This Row],[Column2]],"")</f>
        <v/>
      </c>
      <c r="AR1610" s="45" t="str">
        <f>IF(Table3[[#This Row],[144]]="yes",Table3[[#This Row],[Column3]],"")</f>
        <v/>
      </c>
      <c r="AS1610" s="45" t="str">
        <f>IF(Table3[[#This Row],[26]]="yes",Table3[[#This Row],[Column4]],"")</f>
        <v/>
      </c>
      <c r="AT1610" s="45" t="str">
        <f>IF(Table3[[#This Row],[51]]="yes",Table3[[#This Row],[Column5]],"")</f>
        <v/>
      </c>
      <c r="AU1610" s="29" t="str">
        <f>IF(COUNTBLANK(Table3[[#This Row],[Date 1]:[Date 8]])=7,IF(Table3[[#This Row],[Column9]]&lt;&gt;"",IF(SUM(L1610:S1610)&lt;&gt;0,Table3[[#This Row],[Column9]],""),""),(SUBSTITUTE(TRIM(SUBSTITUTE(AO1610&amp;","&amp;AP1610&amp;","&amp;AQ1610&amp;","&amp;AR1610&amp;","&amp;AS1610&amp;","&amp;AT1610&amp;",",","," "))," ",", ")))</f>
        <v/>
      </c>
      <c r="AV1610" s="35" t="str">
        <f>IF(COUNTBLANK(L1610:AC1610)&lt;&gt;13,IF(Table3[[#This Row],[Comments]]="Please order in multiples of 20. Minimum order of 100.",IF(COUNTBLANK(Table3[[#This Row],[Date 1]:[Order]])=12,"",1),1),IF(OR(F1610="yes",G1610="yes",H1610="yes",I1610="yes",J1610="yes",K1610="yes"="yes"),1,""))</f>
        <v/>
      </c>
    </row>
    <row r="1611" spans="2:48" ht="36" thickBot="1" x14ac:dyDescent="0.4">
      <c r="B1611" s="164">
        <v>6447</v>
      </c>
      <c r="C1611" s="16" t="s">
        <v>3530</v>
      </c>
      <c r="D1611" s="32" t="s">
        <v>668</v>
      </c>
      <c r="E1611" s="118"/>
      <c r="F1611" s="119" t="s">
        <v>21</v>
      </c>
      <c r="G1611" s="30" t="s">
        <v>21</v>
      </c>
      <c r="H1611" s="30" t="s">
        <v>21</v>
      </c>
      <c r="I1611" s="30" t="s">
        <v>21</v>
      </c>
      <c r="J1611" s="30" t="s">
        <v>128</v>
      </c>
      <c r="K1611" s="30" t="s">
        <v>21</v>
      </c>
      <c r="L1611" s="22"/>
      <c r="M1611" s="20"/>
      <c r="N1611" s="20"/>
      <c r="O1611" s="20"/>
      <c r="P1611" s="20"/>
      <c r="Q1611" s="20"/>
      <c r="R1611" s="20"/>
      <c r="S1611" s="120"/>
      <c r="T1611" s="181" t="str">
        <f>Table3[[#This Row],[Column12]]</f>
        <v>Auto:</v>
      </c>
      <c r="U1611" s="25"/>
      <c r="V1611" s="51" t="str">
        <f>IF(Table3[[#This Row],[TagOrderMethod]]="Ratio:","plants per 1 tag",IF(Table3[[#This Row],[TagOrderMethod]]="tags included","",IF(Table3[[#This Row],[TagOrderMethod]]="Qty:","tags",IF(Table3[[#This Row],[TagOrderMethod]]="Auto:",IF(U1611&lt;&gt;"","tags","")))))</f>
        <v/>
      </c>
      <c r="W1611" s="17">
        <v>50</v>
      </c>
      <c r="X1611" s="17" t="str">
        <f>IF(ISNUMBER(SEARCH("tag",Table3[[#This Row],[Notes]])), "Yes", "No")</f>
        <v>No</v>
      </c>
      <c r="Y1611" s="17" t="str">
        <f>IF(Table3[[#This Row],[Column11]]="yes","tags included","Auto:")</f>
        <v>Auto:</v>
      </c>
      <c r="Z16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Row],[TagOrderMethod]]="Auto:",IF(U1611&gt;0,U1611,IF(COUNTBLANK(L1611:S1611)=8,"",(IF(Table3[[#This Row],[Column11]]&lt;&gt;"no",Table3[[#This Row],[Size]]*(SUM(Table3[[#This Row],[Date 1]:[Date 8]])),"")))),""))),(Table3[[#This Row],[Bundle]])),"")</f>
        <v/>
      </c>
      <c r="AB1611" s="94" t="str">
        <f t="shared" si="26"/>
        <v/>
      </c>
      <c r="AC1611" s="75"/>
      <c r="AD1611" s="42"/>
      <c r="AE1611" s="43"/>
      <c r="AF1611" s="44"/>
      <c r="AG1611" s="134" t="s">
        <v>21</v>
      </c>
      <c r="AH1611" s="134" t="s">
        <v>21</v>
      </c>
      <c r="AI1611" s="134" t="s">
        <v>21</v>
      </c>
      <c r="AJ1611" s="134" t="s">
        <v>21</v>
      </c>
      <c r="AK1611" s="134" t="s">
        <v>5615</v>
      </c>
      <c r="AL1611" s="134" t="s">
        <v>21</v>
      </c>
      <c r="AM1611" s="134" t="b">
        <f>IF(AND(Table3[[#This Row],[Column68]]=TRUE,COUNTBLANK(Table3[[#This Row],[Date 1]:[Date 8]])=8),TRUE,FALSE)</f>
        <v>0</v>
      </c>
      <c r="AN1611" s="134" t="b">
        <f>COUNTIF(Table3[[#This Row],[512]:[51]],"yes")&gt;0</f>
        <v>0</v>
      </c>
      <c r="AO1611" s="45" t="str">
        <f>IF(Table3[[#This Row],[512]]="yes",Table3[[#This Row],[Column1]],"")</f>
        <v/>
      </c>
      <c r="AP1611" s="45" t="str">
        <f>IF(Table3[[#This Row],[250]]="yes",Table3[[#This Row],[Column1.5]],"")</f>
        <v/>
      </c>
      <c r="AQ1611" s="45" t="str">
        <f>IF(Table3[[#This Row],[288]]="yes",Table3[[#This Row],[Column2]],"")</f>
        <v/>
      </c>
      <c r="AR1611" s="45" t="str">
        <f>IF(Table3[[#This Row],[144]]="yes",Table3[[#This Row],[Column3]],"")</f>
        <v/>
      </c>
      <c r="AS1611" s="45" t="str">
        <f>IF(Table3[[#This Row],[26]]="yes",Table3[[#This Row],[Column4]],"")</f>
        <v/>
      </c>
      <c r="AT1611" s="45" t="str">
        <f>IF(Table3[[#This Row],[51]]="yes",Table3[[#This Row],[Column5]],"")</f>
        <v/>
      </c>
      <c r="AU1611" s="29" t="str">
        <f>IF(COUNTBLANK(Table3[[#This Row],[Date 1]:[Date 8]])=7,IF(Table3[[#This Row],[Column9]]&lt;&gt;"",IF(SUM(L1611:S1611)&lt;&gt;0,Table3[[#This Row],[Column9]],""),""),(SUBSTITUTE(TRIM(SUBSTITUTE(AO1611&amp;","&amp;AP1611&amp;","&amp;AQ1611&amp;","&amp;AR1611&amp;","&amp;AS1611&amp;","&amp;AT1611&amp;",",","," "))," ",", ")))</f>
        <v/>
      </c>
      <c r="AV1611" s="35" t="str">
        <f>IF(COUNTBLANK(L1611:AC1611)&lt;&gt;13,IF(Table3[[#This Row],[Comments]]="Please order in multiples of 20. Minimum order of 100.",IF(COUNTBLANK(Table3[[#This Row],[Date 1]:[Order]])=12,"",1),1),IF(OR(F1611="yes",G1611="yes",H1611="yes",I1611="yes",J1611="yes",K1611="yes"="yes"),1,""))</f>
        <v/>
      </c>
    </row>
    <row r="1612" spans="2:48" ht="36" thickBot="1" x14ac:dyDescent="0.4">
      <c r="B1612" s="164">
        <v>6453</v>
      </c>
      <c r="C1612" s="16" t="s">
        <v>3530</v>
      </c>
      <c r="D1612" s="32" t="s">
        <v>1147</v>
      </c>
      <c r="E1612" s="118"/>
      <c r="F1612" s="119" t="s">
        <v>21</v>
      </c>
      <c r="G1612" s="30" t="s">
        <v>21</v>
      </c>
      <c r="H1612" s="30" t="s">
        <v>21</v>
      </c>
      <c r="I1612" s="30" t="s">
        <v>21</v>
      </c>
      <c r="J1612" s="30" t="s">
        <v>128</v>
      </c>
      <c r="K1612" s="30" t="s">
        <v>21</v>
      </c>
      <c r="L1612" s="22"/>
      <c r="M1612" s="20"/>
      <c r="N1612" s="20"/>
      <c r="O1612" s="20"/>
      <c r="P1612" s="20"/>
      <c r="Q1612" s="20"/>
      <c r="R1612" s="20"/>
      <c r="S1612" s="120"/>
      <c r="T1612" s="181" t="str">
        <f>Table3[[#This Row],[Column12]]</f>
        <v>Auto:</v>
      </c>
      <c r="U1612" s="25"/>
      <c r="V1612" s="51" t="str">
        <f>IF(Table3[[#This Row],[TagOrderMethod]]="Ratio:","plants per 1 tag",IF(Table3[[#This Row],[TagOrderMethod]]="tags included","",IF(Table3[[#This Row],[TagOrderMethod]]="Qty:","tags",IF(Table3[[#This Row],[TagOrderMethod]]="Auto:",IF(U1612&lt;&gt;"","tags","")))))</f>
        <v/>
      </c>
      <c r="W1612" s="17">
        <v>50</v>
      </c>
      <c r="X1612" s="17" t="str">
        <f>IF(ISNUMBER(SEARCH("tag",Table3[[#This Row],[Notes]])), "Yes", "No")</f>
        <v>No</v>
      </c>
      <c r="Y1612" s="17" t="str">
        <f>IF(Table3[[#This Row],[Column11]]="yes","tags included","Auto:")</f>
        <v>Auto:</v>
      </c>
      <c r="Z16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Row],[TagOrderMethod]]="Auto:",IF(U1612&gt;0,U1612,IF(COUNTBLANK(L1612:S1612)=8,"",(IF(Table3[[#This Row],[Column11]]&lt;&gt;"no",Table3[[#This Row],[Size]]*(SUM(Table3[[#This Row],[Date 1]:[Date 8]])),"")))),""))),(Table3[[#This Row],[Bundle]])),"")</f>
        <v/>
      </c>
      <c r="AB1612" s="94" t="str">
        <f t="shared" si="26"/>
        <v/>
      </c>
      <c r="AC1612" s="75"/>
      <c r="AD1612" s="42"/>
      <c r="AE1612" s="43"/>
      <c r="AF1612" s="44"/>
      <c r="AG1612" s="134" t="s">
        <v>21</v>
      </c>
      <c r="AH1612" s="134" t="s">
        <v>21</v>
      </c>
      <c r="AI1612" s="134" t="s">
        <v>21</v>
      </c>
      <c r="AJ1612" s="134" t="s">
        <v>21</v>
      </c>
      <c r="AK1612" s="134" t="s">
        <v>5616</v>
      </c>
      <c r="AL1612" s="134" t="s">
        <v>21</v>
      </c>
      <c r="AM1612" s="134" t="b">
        <f>IF(AND(Table3[[#This Row],[Column68]]=TRUE,COUNTBLANK(Table3[[#This Row],[Date 1]:[Date 8]])=8),TRUE,FALSE)</f>
        <v>0</v>
      </c>
      <c r="AN1612" s="134" t="b">
        <f>COUNTIF(Table3[[#This Row],[512]:[51]],"yes")&gt;0</f>
        <v>0</v>
      </c>
      <c r="AO1612" s="45" t="str">
        <f>IF(Table3[[#This Row],[512]]="yes",Table3[[#This Row],[Column1]],"")</f>
        <v/>
      </c>
      <c r="AP1612" s="45" t="str">
        <f>IF(Table3[[#This Row],[250]]="yes",Table3[[#This Row],[Column1.5]],"")</f>
        <v/>
      </c>
      <c r="AQ1612" s="45" t="str">
        <f>IF(Table3[[#This Row],[288]]="yes",Table3[[#This Row],[Column2]],"")</f>
        <v/>
      </c>
      <c r="AR1612" s="45" t="str">
        <f>IF(Table3[[#This Row],[144]]="yes",Table3[[#This Row],[Column3]],"")</f>
        <v/>
      </c>
      <c r="AS1612" s="45" t="str">
        <f>IF(Table3[[#This Row],[26]]="yes",Table3[[#This Row],[Column4]],"")</f>
        <v/>
      </c>
      <c r="AT1612" s="45" t="str">
        <f>IF(Table3[[#This Row],[51]]="yes",Table3[[#This Row],[Column5]],"")</f>
        <v/>
      </c>
      <c r="AU1612" s="29" t="str">
        <f>IF(COUNTBLANK(Table3[[#This Row],[Date 1]:[Date 8]])=7,IF(Table3[[#This Row],[Column9]]&lt;&gt;"",IF(SUM(L1612:S1612)&lt;&gt;0,Table3[[#This Row],[Column9]],""),""),(SUBSTITUTE(TRIM(SUBSTITUTE(AO1612&amp;","&amp;AP1612&amp;","&amp;AQ1612&amp;","&amp;AR1612&amp;","&amp;AS1612&amp;","&amp;AT1612&amp;",",","," "))," ",", ")))</f>
        <v/>
      </c>
      <c r="AV1612" s="35" t="str">
        <f>IF(COUNTBLANK(L1612:AC1612)&lt;&gt;13,IF(Table3[[#This Row],[Comments]]="Please order in multiples of 20. Minimum order of 100.",IF(COUNTBLANK(Table3[[#This Row],[Date 1]:[Order]])=12,"",1),1),IF(OR(F1612="yes",G1612="yes",H1612="yes",I1612="yes",J1612="yes",K1612="yes"="yes"),1,""))</f>
        <v/>
      </c>
    </row>
    <row r="1613" spans="2:48" ht="36" thickBot="1" x14ac:dyDescent="0.4">
      <c r="B1613" s="164">
        <v>6459</v>
      </c>
      <c r="C1613" s="16" t="s">
        <v>3530</v>
      </c>
      <c r="D1613" s="32" t="s">
        <v>1337</v>
      </c>
      <c r="E1613" s="118"/>
      <c r="F1613" s="119" t="s">
        <v>21</v>
      </c>
      <c r="G1613" s="30" t="s">
        <v>21</v>
      </c>
      <c r="H1613" s="30" t="s">
        <v>21</v>
      </c>
      <c r="I1613" s="30" t="s">
        <v>21</v>
      </c>
      <c r="J1613" s="30" t="s">
        <v>128</v>
      </c>
      <c r="K1613" s="30" t="s">
        <v>21</v>
      </c>
      <c r="L1613" s="22"/>
      <c r="M1613" s="20"/>
      <c r="N1613" s="20"/>
      <c r="O1613" s="20"/>
      <c r="P1613" s="20"/>
      <c r="Q1613" s="20"/>
      <c r="R1613" s="20"/>
      <c r="S1613" s="120"/>
      <c r="T1613" s="181" t="str">
        <f>Table3[[#This Row],[Column12]]</f>
        <v>Auto:</v>
      </c>
      <c r="U1613" s="25"/>
      <c r="V1613" s="51" t="str">
        <f>IF(Table3[[#This Row],[TagOrderMethod]]="Ratio:","plants per 1 tag",IF(Table3[[#This Row],[TagOrderMethod]]="tags included","",IF(Table3[[#This Row],[TagOrderMethod]]="Qty:","tags",IF(Table3[[#This Row],[TagOrderMethod]]="Auto:",IF(U1613&lt;&gt;"","tags","")))))</f>
        <v/>
      </c>
      <c r="W1613" s="17">
        <v>50</v>
      </c>
      <c r="X1613" s="17" t="str">
        <f>IF(ISNUMBER(SEARCH("tag",Table3[[#This Row],[Notes]])), "Yes", "No")</f>
        <v>No</v>
      </c>
      <c r="Y1613" s="17" t="str">
        <f>IF(Table3[[#This Row],[Column11]]="yes","tags included","Auto:")</f>
        <v>Auto:</v>
      </c>
      <c r="Z16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Row],[TagOrderMethod]]="Auto:",IF(U1613&gt;0,U1613,IF(COUNTBLANK(L1613:S1613)=8,"",(IF(Table3[[#This Row],[Column11]]&lt;&gt;"no",Table3[[#This Row],[Size]]*(SUM(Table3[[#This Row],[Date 1]:[Date 8]])),"")))),""))),(Table3[[#This Row],[Bundle]])),"")</f>
        <v/>
      </c>
      <c r="AB1613" s="94" t="str">
        <f t="shared" si="26"/>
        <v/>
      </c>
      <c r="AC1613" s="75"/>
      <c r="AD1613" s="42"/>
      <c r="AE1613" s="43"/>
      <c r="AF1613" s="44"/>
      <c r="AG1613" s="134" t="s">
        <v>21</v>
      </c>
      <c r="AH1613" s="134" t="s">
        <v>21</v>
      </c>
      <c r="AI1613" s="134" t="s">
        <v>21</v>
      </c>
      <c r="AJ1613" s="134" t="s">
        <v>21</v>
      </c>
      <c r="AK1613" s="134" t="s">
        <v>5617</v>
      </c>
      <c r="AL1613" s="134" t="s">
        <v>21</v>
      </c>
      <c r="AM1613" s="134" t="b">
        <f>IF(AND(Table3[[#This Row],[Column68]]=TRUE,COUNTBLANK(Table3[[#This Row],[Date 1]:[Date 8]])=8),TRUE,FALSE)</f>
        <v>0</v>
      </c>
      <c r="AN1613" s="134" t="b">
        <f>COUNTIF(Table3[[#This Row],[512]:[51]],"yes")&gt;0</f>
        <v>0</v>
      </c>
      <c r="AO1613" s="45" t="str">
        <f>IF(Table3[[#This Row],[512]]="yes",Table3[[#This Row],[Column1]],"")</f>
        <v/>
      </c>
      <c r="AP1613" s="45" t="str">
        <f>IF(Table3[[#This Row],[250]]="yes",Table3[[#This Row],[Column1.5]],"")</f>
        <v/>
      </c>
      <c r="AQ1613" s="45" t="str">
        <f>IF(Table3[[#This Row],[288]]="yes",Table3[[#This Row],[Column2]],"")</f>
        <v/>
      </c>
      <c r="AR1613" s="45" t="str">
        <f>IF(Table3[[#This Row],[144]]="yes",Table3[[#This Row],[Column3]],"")</f>
        <v/>
      </c>
      <c r="AS1613" s="45" t="str">
        <f>IF(Table3[[#This Row],[26]]="yes",Table3[[#This Row],[Column4]],"")</f>
        <v/>
      </c>
      <c r="AT1613" s="45" t="str">
        <f>IF(Table3[[#This Row],[51]]="yes",Table3[[#This Row],[Column5]],"")</f>
        <v/>
      </c>
      <c r="AU1613" s="29" t="str">
        <f>IF(COUNTBLANK(Table3[[#This Row],[Date 1]:[Date 8]])=7,IF(Table3[[#This Row],[Column9]]&lt;&gt;"",IF(SUM(L1613:S1613)&lt;&gt;0,Table3[[#This Row],[Column9]],""),""),(SUBSTITUTE(TRIM(SUBSTITUTE(AO1613&amp;","&amp;AP1613&amp;","&amp;AQ1613&amp;","&amp;AR1613&amp;","&amp;AS1613&amp;","&amp;AT1613&amp;",",","," "))," ",", ")))</f>
        <v/>
      </c>
      <c r="AV1613" s="35" t="str">
        <f>IF(COUNTBLANK(L1613:AC1613)&lt;&gt;13,IF(Table3[[#This Row],[Comments]]="Please order in multiples of 20. Minimum order of 100.",IF(COUNTBLANK(Table3[[#This Row],[Date 1]:[Order]])=12,"",1),1),IF(OR(F1613="yes",G1613="yes",H1613="yes",I1613="yes",J1613="yes",K1613="yes"="yes"),1,""))</f>
        <v/>
      </c>
    </row>
    <row r="1614" spans="2:48" ht="36" thickBot="1" x14ac:dyDescent="0.4">
      <c r="B1614" s="164">
        <v>6464</v>
      </c>
      <c r="C1614" s="16" t="s">
        <v>3530</v>
      </c>
      <c r="D1614" s="32" t="s">
        <v>3541</v>
      </c>
      <c r="E1614" s="118"/>
      <c r="F1614" s="119" t="s">
        <v>21</v>
      </c>
      <c r="G1614" s="30" t="s">
        <v>21</v>
      </c>
      <c r="H1614" s="30" t="s">
        <v>21</v>
      </c>
      <c r="I1614" s="30" t="s">
        <v>21</v>
      </c>
      <c r="J1614" s="30" t="s">
        <v>128</v>
      </c>
      <c r="K1614" s="30" t="s">
        <v>21</v>
      </c>
      <c r="L1614" s="22"/>
      <c r="M1614" s="20"/>
      <c r="N1614" s="20"/>
      <c r="O1614" s="20"/>
      <c r="P1614" s="20"/>
      <c r="Q1614" s="20"/>
      <c r="R1614" s="20"/>
      <c r="S1614" s="120"/>
      <c r="T1614" s="181" t="str">
        <f>Table3[[#This Row],[Column12]]</f>
        <v>Auto:</v>
      </c>
      <c r="U1614" s="25"/>
      <c r="V1614" s="51" t="str">
        <f>IF(Table3[[#This Row],[TagOrderMethod]]="Ratio:","plants per 1 tag",IF(Table3[[#This Row],[TagOrderMethod]]="tags included","",IF(Table3[[#This Row],[TagOrderMethod]]="Qty:","tags",IF(Table3[[#This Row],[TagOrderMethod]]="Auto:",IF(U1614&lt;&gt;"","tags","")))))</f>
        <v/>
      </c>
      <c r="W1614" s="17">
        <v>50</v>
      </c>
      <c r="X1614" s="17" t="str">
        <f>IF(ISNUMBER(SEARCH("tag",Table3[[#This Row],[Notes]])), "Yes", "No")</f>
        <v>No</v>
      </c>
      <c r="Y1614" s="17" t="str">
        <f>IF(Table3[[#This Row],[Column11]]="yes","tags included","Auto:")</f>
        <v>Auto:</v>
      </c>
      <c r="Z16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Row],[TagOrderMethod]]="Auto:",IF(U1614&gt;0,U1614,IF(COUNTBLANK(L1614:S1614)=8,"",(IF(Table3[[#This Row],[Column11]]&lt;&gt;"no",Table3[[#This Row],[Size]]*(SUM(Table3[[#This Row],[Date 1]:[Date 8]])),"")))),""))),(Table3[[#This Row],[Bundle]])),"")</f>
        <v/>
      </c>
      <c r="AB1614" s="94" t="str">
        <f t="shared" si="26"/>
        <v/>
      </c>
      <c r="AC1614" s="75"/>
      <c r="AD1614" s="42"/>
      <c r="AE1614" s="43"/>
      <c r="AF1614" s="44"/>
      <c r="AG1614" s="134" t="s">
        <v>21</v>
      </c>
      <c r="AH1614" s="134" t="s">
        <v>21</v>
      </c>
      <c r="AI1614" s="134" t="s">
        <v>21</v>
      </c>
      <c r="AJ1614" s="134" t="s">
        <v>21</v>
      </c>
      <c r="AK1614" s="134" t="s">
        <v>5618</v>
      </c>
      <c r="AL1614" s="134" t="s">
        <v>21</v>
      </c>
      <c r="AM1614" s="134" t="b">
        <f>IF(AND(Table3[[#This Row],[Column68]]=TRUE,COUNTBLANK(Table3[[#This Row],[Date 1]:[Date 8]])=8),TRUE,FALSE)</f>
        <v>0</v>
      </c>
      <c r="AN1614" s="134" t="b">
        <f>COUNTIF(Table3[[#This Row],[512]:[51]],"yes")&gt;0</f>
        <v>0</v>
      </c>
      <c r="AO1614" s="45" t="str">
        <f>IF(Table3[[#This Row],[512]]="yes",Table3[[#This Row],[Column1]],"")</f>
        <v/>
      </c>
      <c r="AP1614" s="45" t="str">
        <f>IF(Table3[[#This Row],[250]]="yes",Table3[[#This Row],[Column1.5]],"")</f>
        <v/>
      </c>
      <c r="AQ1614" s="45" t="str">
        <f>IF(Table3[[#This Row],[288]]="yes",Table3[[#This Row],[Column2]],"")</f>
        <v/>
      </c>
      <c r="AR1614" s="45" t="str">
        <f>IF(Table3[[#This Row],[144]]="yes",Table3[[#This Row],[Column3]],"")</f>
        <v/>
      </c>
      <c r="AS1614" s="45" t="str">
        <f>IF(Table3[[#This Row],[26]]="yes",Table3[[#This Row],[Column4]],"")</f>
        <v/>
      </c>
      <c r="AT1614" s="45" t="str">
        <f>IF(Table3[[#This Row],[51]]="yes",Table3[[#This Row],[Column5]],"")</f>
        <v/>
      </c>
      <c r="AU1614" s="29" t="str">
        <f>IF(COUNTBLANK(Table3[[#This Row],[Date 1]:[Date 8]])=7,IF(Table3[[#This Row],[Column9]]&lt;&gt;"",IF(SUM(L1614:S1614)&lt;&gt;0,Table3[[#This Row],[Column9]],""),""),(SUBSTITUTE(TRIM(SUBSTITUTE(AO1614&amp;","&amp;AP1614&amp;","&amp;AQ1614&amp;","&amp;AR1614&amp;","&amp;AS1614&amp;","&amp;AT1614&amp;",",","," "))," ",", ")))</f>
        <v/>
      </c>
      <c r="AV1614" s="35" t="str">
        <f>IF(COUNTBLANK(L1614:AC1614)&lt;&gt;13,IF(Table3[[#This Row],[Comments]]="Please order in multiples of 20. Minimum order of 100.",IF(COUNTBLANK(Table3[[#This Row],[Date 1]:[Order]])=12,"",1),1),IF(OR(F1614="yes",G1614="yes",H1614="yes",I1614="yes",J1614="yes",K1614="yes"="yes"),1,""))</f>
        <v/>
      </c>
    </row>
    <row r="1615" spans="2:48" ht="36" thickBot="1" x14ac:dyDescent="0.4">
      <c r="B1615" s="164">
        <v>6469</v>
      </c>
      <c r="C1615" s="16" t="s">
        <v>3530</v>
      </c>
      <c r="D1615" s="32" t="s">
        <v>2463</v>
      </c>
      <c r="E1615" s="118"/>
      <c r="F1615" s="119" t="s">
        <v>21</v>
      </c>
      <c r="G1615" s="30" t="s">
        <v>21</v>
      </c>
      <c r="H1615" s="30" t="s">
        <v>21</v>
      </c>
      <c r="I1615" s="30" t="s">
        <v>21</v>
      </c>
      <c r="J1615" s="30" t="s">
        <v>128</v>
      </c>
      <c r="K1615" s="30" t="s">
        <v>21</v>
      </c>
      <c r="L1615" s="22"/>
      <c r="M1615" s="20"/>
      <c r="N1615" s="20"/>
      <c r="O1615" s="20"/>
      <c r="P1615" s="20"/>
      <c r="Q1615" s="20"/>
      <c r="R1615" s="20"/>
      <c r="S1615" s="120"/>
      <c r="T1615" s="181" t="str">
        <f>Table3[[#This Row],[Column12]]</f>
        <v>Auto:</v>
      </c>
      <c r="U1615" s="25"/>
      <c r="V1615" s="51" t="str">
        <f>IF(Table3[[#This Row],[TagOrderMethod]]="Ratio:","plants per 1 tag",IF(Table3[[#This Row],[TagOrderMethod]]="tags included","",IF(Table3[[#This Row],[TagOrderMethod]]="Qty:","tags",IF(Table3[[#This Row],[TagOrderMethod]]="Auto:",IF(U1615&lt;&gt;"","tags","")))))</f>
        <v/>
      </c>
      <c r="W1615" s="17">
        <v>50</v>
      </c>
      <c r="X1615" s="17" t="str">
        <f>IF(ISNUMBER(SEARCH("tag",Table3[[#This Row],[Notes]])), "Yes", "No")</f>
        <v>No</v>
      </c>
      <c r="Y1615" s="17" t="str">
        <f>IF(Table3[[#This Row],[Column11]]="yes","tags included","Auto:")</f>
        <v>Auto:</v>
      </c>
      <c r="Z16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Row],[TagOrderMethod]]="Auto:",IF(U1615&gt;0,U1615,IF(COUNTBLANK(L1615:S1615)=8,"",(IF(Table3[[#This Row],[Column11]]&lt;&gt;"no",Table3[[#This Row],[Size]]*(SUM(Table3[[#This Row],[Date 1]:[Date 8]])),"")))),""))),(Table3[[#This Row],[Bundle]])),"")</f>
        <v/>
      </c>
      <c r="AB1615" s="94" t="str">
        <f t="shared" si="26"/>
        <v/>
      </c>
      <c r="AC1615" s="75"/>
      <c r="AD1615" s="42"/>
      <c r="AE1615" s="43"/>
      <c r="AF1615" s="44"/>
      <c r="AG1615" s="134" t="s">
        <v>21</v>
      </c>
      <c r="AH1615" s="134" t="s">
        <v>21</v>
      </c>
      <c r="AI1615" s="134" t="s">
        <v>21</v>
      </c>
      <c r="AJ1615" s="134" t="s">
        <v>21</v>
      </c>
      <c r="AK1615" s="134" t="s">
        <v>5619</v>
      </c>
      <c r="AL1615" s="134" t="s">
        <v>21</v>
      </c>
      <c r="AM1615" s="134" t="b">
        <f>IF(AND(Table3[[#This Row],[Column68]]=TRUE,COUNTBLANK(Table3[[#This Row],[Date 1]:[Date 8]])=8),TRUE,FALSE)</f>
        <v>0</v>
      </c>
      <c r="AN1615" s="134" t="b">
        <f>COUNTIF(Table3[[#This Row],[512]:[51]],"yes")&gt;0</f>
        <v>0</v>
      </c>
      <c r="AO1615" s="45" t="str">
        <f>IF(Table3[[#This Row],[512]]="yes",Table3[[#This Row],[Column1]],"")</f>
        <v/>
      </c>
      <c r="AP1615" s="45" t="str">
        <f>IF(Table3[[#This Row],[250]]="yes",Table3[[#This Row],[Column1.5]],"")</f>
        <v/>
      </c>
      <c r="AQ1615" s="45" t="str">
        <f>IF(Table3[[#This Row],[288]]="yes",Table3[[#This Row],[Column2]],"")</f>
        <v/>
      </c>
      <c r="AR1615" s="45" t="str">
        <f>IF(Table3[[#This Row],[144]]="yes",Table3[[#This Row],[Column3]],"")</f>
        <v/>
      </c>
      <c r="AS1615" s="45" t="str">
        <f>IF(Table3[[#This Row],[26]]="yes",Table3[[#This Row],[Column4]],"")</f>
        <v/>
      </c>
      <c r="AT1615" s="45" t="str">
        <f>IF(Table3[[#This Row],[51]]="yes",Table3[[#This Row],[Column5]],"")</f>
        <v/>
      </c>
      <c r="AU1615" s="29" t="str">
        <f>IF(COUNTBLANK(Table3[[#This Row],[Date 1]:[Date 8]])=7,IF(Table3[[#This Row],[Column9]]&lt;&gt;"",IF(SUM(L1615:S1615)&lt;&gt;0,Table3[[#This Row],[Column9]],""),""),(SUBSTITUTE(TRIM(SUBSTITUTE(AO1615&amp;","&amp;AP1615&amp;","&amp;AQ1615&amp;","&amp;AR1615&amp;","&amp;AS1615&amp;","&amp;AT1615&amp;",",","," "))," ",", ")))</f>
        <v/>
      </c>
      <c r="AV1615" s="35" t="str">
        <f>IF(COUNTBLANK(L1615:AC1615)&lt;&gt;13,IF(Table3[[#This Row],[Comments]]="Please order in multiples of 20. Minimum order of 100.",IF(COUNTBLANK(Table3[[#This Row],[Date 1]:[Order]])=12,"",1),1),IF(OR(F1615="yes",G1615="yes",H1615="yes",I1615="yes",J1615="yes",K1615="yes"="yes"),1,""))</f>
        <v/>
      </c>
    </row>
    <row r="1616" spans="2:48" ht="36" thickBot="1" x14ac:dyDescent="0.4">
      <c r="B1616" s="164">
        <v>6480</v>
      </c>
      <c r="C1616" s="16" t="s">
        <v>3530</v>
      </c>
      <c r="D1616" s="32" t="s">
        <v>1148</v>
      </c>
      <c r="E1616" s="118"/>
      <c r="F1616" s="119" t="s">
        <v>21</v>
      </c>
      <c r="G1616" s="30" t="s">
        <v>21</v>
      </c>
      <c r="H1616" s="30" t="s">
        <v>21</v>
      </c>
      <c r="I1616" s="30" t="s">
        <v>21</v>
      </c>
      <c r="J1616" s="30" t="s">
        <v>128</v>
      </c>
      <c r="K1616" s="30" t="s">
        <v>21</v>
      </c>
      <c r="L1616" s="22"/>
      <c r="M1616" s="20"/>
      <c r="N1616" s="20"/>
      <c r="O1616" s="20"/>
      <c r="P1616" s="20"/>
      <c r="Q1616" s="20"/>
      <c r="R1616" s="20"/>
      <c r="S1616" s="120"/>
      <c r="T1616" s="181" t="str">
        <f>Table3[[#This Row],[Column12]]</f>
        <v>Auto:</v>
      </c>
      <c r="U1616" s="25"/>
      <c r="V1616" s="51" t="str">
        <f>IF(Table3[[#This Row],[TagOrderMethod]]="Ratio:","plants per 1 tag",IF(Table3[[#This Row],[TagOrderMethod]]="tags included","",IF(Table3[[#This Row],[TagOrderMethod]]="Qty:","tags",IF(Table3[[#This Row],[TagOrderMethod]]="Auto:",IF(U1616&lt;&gt;"","tags","")))))</f>
        <v/>
      </c>
      <c r="W1616" s="17">
        <v>50</v>
      </c>
      <c r="X1616" s="17" t="str">
        <f>IF(ISNUMBER(SEARCH("tag",Table3[[#This Row],[Notes]])), "Yes", "No")</f>
        <v>No</v>
      </c>
      <c r="Y1616" s="17" t="str">
        <f>IF(Table3[[#This Row],[Column11]]="yes","tags included","Auto:")</f>
        <v>Auto:</v>
      </c>
      <c r="Z16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Row],[TagOrderMethod]]="Auto:",IF(U1616&gt;0,U1616,IF(COUNTBLANK(L1616:S1616)=8,"",(IF(Table3[[#This Row],[Column11]]&lt;&gt;"no",Table3[[#This Row],[Size]]*(SUM(Table3[[#This Row],[Date 1]:[Date 8]])),"")))),""))),(Table3[[#This Row],[Bundle]])),"")</f>
        <v/>
      </c>
      <c r="AB1616" s="94" t="str">
        <f t="shared" si="26"/>
        <v/>
      </c>
      <c r="AC1616" s="75"/>
      <c r="AD1616" s="42"/>
      <c r="AE1616" s="43"/>
      <c r="AF1616" s="44"/>
      <c r="AG1616" s="134" t="s">
        <v>21</v>
      </c>
      <c r="AH1616" s="134" t="s">
        <v>21</v>
      </c>
      <c r="AI1616" s="134" t="s">
        <v>21</v>
      </c>
      <c r="AJ1616" s="134" t="s">
        <v>21</v>
      </c>
      <c r="AK1616" s="134" t="s">
        <v>3225</v>
      </c>
      <c r="AL1616" s="134" t="s">
        <v>21</v>
      </c>
      <c r="AM1616" s="134" t="b">
        <f>IF(AND(Table3[[#This Row],[Column68]]=TRUE,COUNTBLANK(Table3[[#This Row],[Date 1]:[Date 8]])=8),TRUE,FALSE)</f>
        <v>0</v>
      </c>
      <c r="AN1616" s="134" t="b">
        <f>COUNTIF(Table3[[#This Row],[512]:[51]],"yes")&gt;0</f>
        <v>0</v>
      </c>
      <c r="AO1616" s="45" t="str">
        <f>IF(Table3[[#This Row],[512]]="yes",Table3[[#This Row],[Column1]],"")</f>
        <v/>
      </c>
      <c r="AP1616" s="45" t="str">
        <f>IF(Table3[[#This Row],[250]]="yes",Table3[[#This Row],[Column1.5]],"")</f>
        <v/>
      </c>
      <c r="AQ1616" s="45" t="str">
        <f>IF(Table3[[#This Row],[288]]="yes",Table3[[#This Row],[Column2]],"")</f>
        <v/>
      </c>
      <c r="AR1616" s="45" t="str">
        <f>IF(Table3[[#This Row],[144]]="yes",Table3[[#This Row],[Column3]],"")</f>
        <v/>
      </c>
      <c r="AS1616" s="45" t="str">
        <f>IF(Table3[[#This Row],[26]]="yes",Table3[[#This Row],[Column4]],"")</f>
        <v/>
      </c>
      <c r="AT1616" s="45" t="str">
        <f>IF(Table3[[#This Row],[51]]="yes",Table3[[#This Row],[Column5]],"")</f>
        <v/>
      </c>
      <c r="AU1616" s="29" t="str">
        <f>IF(COUNTBLANK(Table3[[#This Row],[Date 1]:[Date 8]])=7,IF(Table3[[#This Row],[Column9]]&lt;&gt;"",IF(SUM(L1616:S1616)&lt;&gt;0,Table3[[#This Row],[Column9]],""),""),(SUBSTITUTE(TRIM(SUBSTITUTE(AO1616&amp;","&amp;AP1616&amp;","&amp;AQ1616&amp;","&amp;AR1616&amp;","&amp;AS1616&amp;","&amp;AT1616&amp;",",","," "))," ",", ")))</f>
        <v/>
      </c>
      <c r="AV1616" s="35" t="str">
        <f>IF(COUNTBLANK(L1616:AC1616)&lt;&gt;13,IF(Table3[[#This Row],[Comments]]="Please order in multiples of 20. Minimum order of 100.",IF(COUNTBLANK(Table3[[#This Row],[Date 1]:[Order]])=12,"",1),1),IF(OR(F1616="yes",G1616="yes",H1616="yes",I1616="yes",J1616="yes",K1616="yes"="yes"),1,""))</f>
        <v/>
      </c>
    </row>
    <row r="1617" spans="2:48" ht="36" thickBot="1" x14ac:dyDescent="0.4">
      <c r="B1617" s="164">
        <v>6486</v>
      </c>
      <c r="C1617" s="16" t="s">
        <v>3530</v>
      </c>
      <c r="D1617" s="32" t="s">
        <v>3542</v>
      </c>
      <c r="E1617" s="118"/>
      <c r="F1617" s="119" t="s">
        <v>21</v>
      </c>
      <c r="G1617" s="30" t="s">
        <v>21</v>
      </c>
      <c r="H1617" s="30" t="s">
        <v>21</v>
      </c>
      <c r="I1617" s="30" t="s">
        <v>21</v>
      </c>
      <c r="J1617" s="30" t="s">
        <v>128</v>
      </c>
      <c r="K1617" s="30" t="s">
        <v>21</v>
      </c>
      <c r="L1617" s="22"/>
      <c r="M1617" s="20"/>
      <c r="N1617" s="20"/>
      <c r="O1617" s="20"/>
      <c r="P1617" s="20"/>
      <c r="Q1617" s="20"/>
      <c r="R1617" s="20"/>
      <c r="S1617" s="120"/>
      <c r="T1617" s="181" t="str">
        <f>Table3[[#This Row],[Column12]]</f>
        <v>Auto:</v>
      </c>
      <c r="U1617" s="25"/>
      <c r="V1617" s="51" t="str">
        <f>IF(Table3[[#This Row],[TagOrderMethod]]="Ratio:","plants per 1 tag",IF(Table3[[#This Row],[TagOrderMethod]]="tags included","",IF(Table3[[#This Row],[TagOrderMethod]]="Qty:","tags",IF(Table3[[#This Row],[TagOrderMethod]]="Auto:",IF(U1617&lt;&gt;"","tags","")))))</f>
        <v/>
      </c>
      <c r="W1617" s="17">
        <v>50</v>
      </c>
      <c r="X1617" s="17" t="str">
        <f>IF(ISNUMBER(SEARCH("tag",Table3[[#This Row],[Notes]])), "Yes", "No")</f>
        <v>No</v>
      </c>
      <c r="Y1617" s="17" t="str">
        <f>IF(Table3[[#This Row],[Column11]]="yes","tags included","Auto:")</f>
        <v>Auto:</v>
      </c>
      <c r="Z16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Row],[TagOrderMethod]]="Auto:",IF(U1617&gt;0,U1617,IF(COUNTBLANK(L1617:S1617)=8,"",(IF(Table3[[#This Row],[Column11]]&lt;&gt;"no",Table3[[#This Row],[Size]]*(SUM(Table3[[#This Row],[Date 1]:[Date 8]])),"")))),""))),(Table3[[#This Row],[Bundle]])),"")</f>
        <v/>
      </c>
      <c r="AB1617" s="94" t="str">
        <f t="shared" si="26"/>
        <v/>
      </c>
      <c r="AC1617" s="75"/>
      <c r="AD1617" s="42"/>
      <c r="AE1617" s="43"/>
      <c r="AF1617" s="44"/>
      <c r="AG1617" s="134" t="s">
        <v>21</v>
      </c>
      <c r="AH1617" s="134" t="s">
        <v>21</v>
      </c>
      <c r="AI1617" s="134" t="s">
        <v>21</v>
      </c>
      <c r="AJ1617" s="134" t="s">
        <v>21</v>
      </c>
      <c r="AK1617" s="134" t="s">
        <v>5620</v>
      </c>
      <c r="AL1617" s="134" t="s">
        <v>21</v>
      </c>
      <c r="AM1617" s="134" t="b">
        <f>IF(AND(Table3[[#This Row],[Column68]]=TRUE,COUNTBLANK(Table3[[#This Row],[Date 1]:[Date 8]])=8),TRUE,FALSE)</f>
        <v>0</v>
      </c>
      <c r="AN1617" s="134" t="b">
        <f>COUNTIF(Table3[[#This Row],[512]:[51]],"yes")&gt;0</f>
        <v>0</v>
      </c>
      <c r="AO1617" s="45" t="str">
        <f>IF(Table3[[#This Row],[512]]="yes",Table3[[#This Row],[Column1]],"")</f>
        <v/>
      </c>
      <c r="AP1617" s="45" t="str">
        <f>IF(Table3[[#This Row],[250]]="yes",Table3[[#This Row],[Column1.5]],"")</f>
        <v/>
      </c>
      <c r="AQ1617" s="45" t="str">
        <f>IF(Table3[[#This Row],[288]]="yes",Table3[[#This Row],[Column2]],"")</f>
        <v/>
      </c>
      <c r="AR1617" s="45" t="str">
        <f>IF(Table3[[#This Row],[144]]="yes",Table3[[#This Row],[Column3]],"")</f>
        <v/>
      </c>
      <c r="AS1617" s="45" t="str">
        <f>IF(Table3[[#This Row],[26]]="yes",Table3[[#This Row],[Column4]],"")</f>
        <v/>
      </c>
      <c r="AT1617" s="45" t="str">
        <f>IF(Table3[[#This Row],[51]]="yes",Table3[[#This Row],[Column5]],"")</f>
        <v/>
      </c>
      <c r="AU1617" s="29" t="str">
        <f>IF(COUNTBLANK(Table3[[#This Row],[Date 1]:[Date 8]])=7,IF(Table3[[#This Row],[Column9]]&lt;&gt;"",IF(SUM(L1617:S1617)&lt;&gt;0,Table3[[#This Row],[Column9]],""),""),(SUBSTITUTE(TRIM(SUBSTITUTE(AO1617&amp;","&amp;AP1617&amp;","&amp;AQ1617&amp;","&amp;AR1617&amp;","&amp;AS1617&amp;","&amp;AT1617&amp;",",","," "))," ",", ")))</f>
        <v/>
      </c>
      <c r="AV1617" s="35" t="str">
        <f>IF(COUNTBLANK(L1617:AC1617)&lt;&gt;13,IF(Table3[[#This Row],[Comments]]="Please order in multiples of 20. Minimum order of 100.",IF(COUNTBLANK(Table3[[#This Row],[Date 1]:[Order]])=12,"",1),1),IF(OR(F1617="yes",G1617="yes",H1617="yes",I1617="yes",J1617="yes",K1617="yes"="yes"),1,""))</f>
        <v/>
      </c>
    </row>
    <row r="1618" spans="2:48" ht="36" thickBot="1" x14ac:dyDescent="0.4">
      <c r="B1618" s="164">
        <v>6491</v>
      </c>
      <c r="C1618" s="16" t="s">
        <v>3530</v>
      </c>
      <c r="D1618" s="32" t="s">
        <v>1773</v>
      </c>
      <c r="E1618" s="118"/>
      <c r="F1618" s="119" t="s">
        <v>21</v>
      </c>
      <c r="G1618" s="30" t="s">
        <v>21</v>
      </c>
      <c r="H1618" s="30" t="s">
        <v>21</v>
      </c>
      <c r="I1618" s="30" t="s">
        <v>21</v>
      </c>
      <c r="J1618" s="30" t="s">
        <v>128</v>
      </c>
      <c r="K1618" s="30" t="s">
        <v>21</v>
      </c>
      <c r="L1618" s="22"/>
      <c r="M1618" s="20"/>
      <c r="N1618" s="20"/>
      <c r="O1618" s="20"/>
      <c r="P1618" s="20"/>
      <c r="Q1618" s="20"/>
      <c r="R1618" s="20"/>
      <c r="S1618" s="120"/>
      <c r="T1618" s="181" t="str">
        <f>Table3[[#This Row],[Column12]]</f>
        <v>Auto:</v>
      </c>
      <c r="U1618" s="25"/>
      <c r="V1618" s="51" t="str">
        <f>IF(Table3[[#This Row],[TagOrderMethod]]="Ratio:","plants per 1 tag",IF(Table3[[#This Row],[TagOrderMethod]]="tags included","",IF(Table3[[#This Row],[TagOrderMethod]]="Qty:","tags",IF(Table3[[#This Row],[TagOrderMethod]]="Auto:",IF(U1618&lt;&gt;"","tags","")))))</f>
        <v/>
      </c>
      <c r="W1618" s="17">
        <v>50</v>
      </c>
      <c r="X1618" s="17" t="str">
        <f>IF(ISNUMBER(SEARCH("tag",Table3[[#This Row],[Notes]])), "Yes", "No")</f>
        <v>No</v>
      </c>
      <c r="Y1618" s="17" t="str">
        <f>IF(Table3[[#This Row],[Column11]]="yes","tags included","Auto:")</f>
        <v>Auto:</v>
      </c>
      <c r="Z16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Row],[TagOrderMethod]]="Auto:",IF(U1618&gt;0,U1618,IF(COUNTBLANK(L1618:S1618)=8,"",(IF(Table3[[#This Row],[Column11]]&lt;&gt;"no",Table3[[#This Row],[Size]]*(SUM(Table3[[#This Row],[Date 1]:[Date 8]])),"")))),""))),(Table3[[#This Row],[Bundle]])),"")</f>
        <v/>
      </c>
      <c r="AB1618" s="94" t="str">
        <f t="shared" si="26"/>
        <v/>
      </c>
      <c r="AC1618" s="75"/>
      <c r="AD1618" s="42"/>
      <c r="AE1618" s="43"/>
      <c r="AF1618" s="44"/>
      <c r="AG1618" s="134" t="s">
        <v>21</v>
      </c>
      <c r="AH1618" s="134" t="s">
        <v>21</v>
      </c>
      <c r="AI1618" s="134" t="s">
        <v>21</v>
      </c>
      <c r="AJ1618" s="134" t="s">
        <v>21</v>
      </c>
      <c r="AK1618" s="134" t="s">
        <v>5621</v>
      </c>
      <c r="AL1618" s="134" t="s">
        <v>21</v>
      </c>
      <c r="AM1618" s="134" t="b">
        <f>IF(AND(Table3[[#This Row],[Column68]]=TRUE,COUNTBLANK(Table3[[#This Row],[Date 1]:[Date 8]])=8),TRUE,FALSE)</f>
        <v>0</v>
      </c>
      <c r="AN1618" s="134" t="b">
        <f>COUNTIF(Table3[[#This Row],[512]:[51]],"yes")&gt;0</f>
        <v>0</v>
      </c>
      <c r="AO1618" s="45" t="str">
        <f>IF(Table3[[#This Row],[512]]="yes",Table3[[#This Row],[Column1]],"")</f>
        <v/>
      </c>
      <c r="AP1618" s="45" t="str">
        <f>IF(Table3[[#This Row],[250]]="yes",Table3[[#This Row],[Column1.5]],"")</f>
        <v/>
      </c>
      <c r="AQ1618" s="45" t="str">
        <f>IF(Table3[[#This Row],[288]]="yes",Table3[[#This Row],[Column2]],"")</f>
        <v/>
      </c>
      <c r="AR1618" s="45" t="str">
        <f>IF(Table3[[#This Row],[144]]="yes",Table3[[#This Row],[Column3]],"")</f>
        <v/>
      </c>
      <c r="AS1618" s="45" t="str">
        <f>IF(Table3[[#This Row],[26]]="yes",Table3[[#This Row],[Column4]],"")</f>
        <v/>
      </c>
      <c r="AT1618" s="45" t="str">
        <f>IF(Table3[[#This Row],[51]]="yes",Table3[[#This Row],[Column5]],"")</f>
        <v/>
      </c>
      <c r="AU1618" s="29" t="str">
        <f>IF(COUNTBLANK(Table3[[#This Row],[Date 1]:[Date 8]])=7,IF(Table3[[#This Row],[Column9]]&lt;&gt;"",IF(SUM(L1618:S1618)&lt;&gt;0,Table3[[#This Row],[Column9]],""),""),(SUBSTITUTE(TRIM(SUBSTITUTE(AO1618&amp;","&amp;AP1618&amp;","&amp;AQ1618&amp;","&amp;AR1618&amp;","&amp;AS1618&amp;","&amp;AT1618&amp;",",","," "))," ",", ")))</f>
        <v/>
      </c>
      <c r="AV1618" s="35" t="str">
        <f>IF(COUNTBLANK(L1618:AC1618)&lt;&gt;13,IF(Table3[[#This Row],[Comments]]="Please order in multiples of 20. Minimum order of 100.",IF(COUNTBLANK(Table3[[#This Row],[Date 1]:[Order]])=12,"",1),1),IF(OR(F1618="yes",G1618="yes",H1618="yes",I1618="yes",J1618="yes",K1618="yes"="yes"),1,""))</f>
        <v/>
      </c>
    </row>
    <row r="1619" spans="2:48" ht="36" thickBot="1" x14ac:dyDescent="0.4">
      <c r="B1619" s="164">
        <v>6496</v>
      </c>
      <c r="C1619" s="16" t="s">
        <v>3530</v>
      </c>
      <c r="D1619" s="32" t="s">
        <v>3543</v>
      </c>
      <c r="E1619" s="118"/>
      <c r="F1619" s="119" t="s">
        <v>21</v>
      </c>
      <c r="G1619" s="30" t="s">
        <v>21</v>
      </c>
      <c r="H1619" s="30" t="s">
        <v>21</v>
      </c>
      <c r="I1619" s="30" t="s">
        <v>21</v>
      </c>
      <c r="J1619" s="30" t="s">
        <v>128</v>
      </c>
      <c r="K1619" s="30" t="s">
        <v>21</v>
      </c>
      <c r="L1619" s="22"/>
      <c r="M1619" s="20"/>
      <c r="N1619" s="20"/>
      <c r="O1619" s="20"/>
      <c r="P1619" s="20"/>
      <c r="Q1619" s="20"/>
      <c r="R1619" s="20"/>
      <c r="S1619" s="120"/>
      <c r="T1619" s="181" t="str">
        <f>Table3[[#This Row],[Column12]]</f>
        <v>Auto:</v>
      </c>
      <c r="U1619" s="25"/>
      <c r="V1619" s="51" t="str">
        <f>IF(Table3[[#This Row],[TagOrderMethod]]="Ratio:","plants per 1 tag",IF(Table3[[#This Row],[TagOrderMethod]]="tags included","",IF(Table3[[#This Row],[TagOrderMethod]]="Qty:","tags",IF(Table3[[#This Row],[TagOrderMethod]]="Auto:",IF(U1619&lt;&gt;"","tags","")))))</f>
        <v/>
      </c>
      <c r="W1619" s="17">
        <v>50</v>
      </c>
      <c r="X1619" s="17" t="str">
        <f>IF(ISNUMBER(SEARCH("tag",Table3[[#This Row],[Notes]])), "Yes", "No")</f>
        <v>No</v>
      </c>
      <c r="Y1619" s="17" t="str">
        <f>IF(Table3[[#This Row],[Column11]]="yes","tags included","Auto:")</f>
        <v>Auto:</v>
      </c>
      <c r="Z16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Row],[TagOrderMethod]]="Auto:",IF(U1619&gt;0,U1619,IF(COUNTBLANK(L1619:S1619)=8,"",(IF(Table3[[#This Row],[Column11]]&lt;&gt;"no",Table3[[#This Row],[Size]]*(SUM(Table3[[#This Row],[Date 1]:[Date 8]])),"")))),""))),(Table3[[#This Row],[Bundle]])),"")</f>
        <v/>
      </c>
      <c r="AB1619" s="94" t="str">
        <f t="shared" si="26"/>
        <v/>
      </c>
      <c r="AC1619" s="75"/>
      <c r="AD1619" s="42"/>
      <c r="AE1619" s="43"/>
      <c r="AF1619" s="44"/>
      <c r="AG1619" s="134" t="s">
        <v>21</v>
      </c>
      <c r="AH1619" s="134" t="s">
        <v>21</v>
      </c>
      <c r="AI1619" s="134" t="s">
        <v>21</v>
      </c>
      <c r="AJ1619" s="134" t="s">
        <v>21</v>
      </c>
      <c r="AK1619" s="134" t="s">
        <v>5622</v>
      </c>
      <c r="AL1619" s="134" t="s">
        <v>21</v>
      </c>
      <c r="AM1619" s="134" t="b">
        <f>IF(AND(Table3[[#This Row],[Column68]]=TRUE,COUNTBLANK(Table3[[#This Row],[Date 1]:[Date 8]])=8),TRUE,FALSE)</f>
        <v>0</v>
      </c>
      <c r="AN1619" s="134" t="b">
        <f>COUNTIF(Table3[[#This Row],[512]:[51]],"yes")&gt;0</f>
        <v>0</v>
      </c>
      <c r="AO1619" s="45" t="str">
        <f>IF(Table3[[#This Row],[512]]="yes",Table3[[#This Row],[Column1]],"")</f>
        <v/>
      </c>
      <c r="AP1619" s="45" t="str">
        <f>IF(Table3[[#This Row],[250]]="yes",Table3[[#This Row],[Column1.5]],"")</f>
        <v/>
      </c>
      <c r="AQ1619" s="45" t="str">
        <f>IF(Table3[[#This Row],[288]]="yes",Table3[[#This Row],[Column2]],"")</f>
        <v/>
      </c>
      <c r="AR1619" s="45" t="str">
        <f>IF(Table3[[#This Row],[144]]="yes",Table3[[#This Row],[Column3]],"")</f>
        <v/>
      </c>
      <c r="AS1619" s="45" t="str">
        <f>IF(Table3[[#This Row],[26]]="yes",Table3[[#This Row],[Column4]],"")</f>
        <v/>
      </c>
      <c r="AT1619" s="45" t="str">
        <f>IF(Table3[[#This Row],[51]]="yes",Table3[[#This Row],[Column5]],"")</f>
        <v/>
      </c>
      <c r="AU1619" s="29" t="str">
        <f>IF(COUNTBLANK(Table3[[#This Row],[Date 1]:[Date 8]])=7,IF(Table3[[#This Row],[Column9]]&lt;&gt;"",IF(SUM(L1619:S1619)&lt;&gt;0,Table3[[#This Row],[Column9]],""),""),(SUBSTITUTE(TRIM(SUBSTITUTE(AO1619&amp;","&amp;AP1619&amp;","&amp;AQ1619&amp;","&amp;AR1619&amp;","&amp;AS1619&amp;","&amp;AT1619&amp;",",","," "))," ",", ")))</f>
        <v/>
      </c>
      <c r="AV1619" s="35" t="str">
        <f>IF(COUNTBLANK(L1619:AC1619)&lt;&gt;13,IF(Table3[[#This Row],[Comments]]="Please order in multiples of 20. Minimum order of 100.",IF(COUNTBLANK(Table3[[#This Row],[Date 1]:[Order]])=12,"",1),1),IF(OR(F1619="yes",G1619="yes",H1619="yes",I1619="yes",J1619="yes",K1619="yes"="yes"),1,""))</f>
        <v/>
      </c>
    </row>
    <row r="1620" spans="2:48" ht="36" thickBot="1" x14ac:dyDescent="0.4">
      <c r="B1620" s="164">
        <v>6502</v>
      </c>
      <c r="C1620" s="16" t="s">
        <v>3530</v>
      </c>
      <c r="D1620" s="32" t="s">
        <v>1338</v>
      </c>
      <c r="E1620" s="118"/>
      <c r="F1620" s="119" t="s">
        <v>21</v>
      </c>
      <c r="G1620" s="30" t="s">
        <v>21</v>
      </c>
      <c r="H1620" s="30" t="s">
        <v>21</v>
      </c>
      <c r="I1620" s="30" t="s">
        <v>21</v>
      </c>
      <c r="J1620" s="30" t="s">
        <v>128</v>
      </c>
      <c r="K1620" s="30" t="s">
        <v>21</v>
      </c>
      <c r="L1620" s="22"/>
      <c r="M1620" s="20"/>
      <c r="N1620" s="20"/>
      <c r="O1620" s="20"/>
      <c r="P1620" s="20"/>
      <c r="Q1620" s="20"/>
      <c r="R1620" s="20"/>
      <c r="S1620" s="120"/>
      <c r="T1620" s="181" t="str">
        <f>Table3[[#This Row],[Column12]]</f>
        <v>Auto:</v>
      </c>
      <c r="U1620" s="25"/>
      <c r="V1620" s="51" t="str">
        <f>IF(Table3[[#This Row],[TagOrderMethod]]="Ratio:","plants per 1 tag",IF(Table3[[#This Row],[TagOrderMethod]]="tags included","",IF(Table3[[#This Row],[TagOrderMethod]]="Qty:","tags",IF(Table3[[#This Row],[TagOrderMethod]]="Auto:",IF(U1620&lt;&gt;"","tags","")))))</f>
        <v/>
      </c>
      <c r="W1620" s="17">
        <v>50</v>
      </c>
      <c r="X1620" s="17" t="str">
        <f>IF(ISNUMBER(SEARCH("tag",Table3[[#This Row],[Notes]])), "Yes", "No")</f>
        <v>No</v>
      </c>
      <c r="Y1620" s="17" t="str">
        <f>IF(Table3[[#This Row],[Column11]]="yes","tags included","Auto:")</f>
        <v>Auto:</v>
      </c>
      <c r="Z16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Row],[TagOrderMethod]]="Auto:",IF(U1620&gt;0,U1620,IF(COUNTBLANK(L1620:S1620)=8,"",(IF(Table3[[#This Row],[Column11]]&lt;&gt;"no",Table3[[#This Row],[Size]]*(SUM(Table3[[#This Row],[Date 1]:[Date 8]])),"")))),""))),(Table3[[#This Row],[Bundle]])),"")</f>
        <v/>
      </c>
      <c r="AB1620" s="94" t="str">
        <f t="shared" si="26"/>
        <v/>
      </c>
      <c r="AC1620" s="75"/>
      <c r="AD1620" s="42"/>
      <c r="AE1620" s="43"/>
      <c r="AF1620" s="44"/>
      <c r="AG1620" s="134" t="s">
        <v>21</v>
      </c>
      <c r="AH1620" s="134" t="s">
        <v>21</v>
      </c>
      <c r="AI1620" s="134" t="s">
        <v>21</v>
      </c>
      <c r="AJ1620" s="134" t="s">
        <v>21</v>
      </c>
      <c r="AK1620" s="134" t="s">
        <v>5623</v>
      </c>
      <c r="AL1620" s="134" t="s">
        <v>21</v>
      </c>
      <c r="AM1620" s="134" t="b">
        <f>IF(AND(Table3[[#This Row],[Column68]]=TRUE,COUNTBLANK(Table3[[#This Row],[Date 1]:[Date 8]])=8),TRUE,FALSE)</f>
        <v>0</v>
      </c>
      <c r="AN1620" s="134" t="b">
        <f>COUNTIF(Table3[[#This Row],[512]:[51]],"yes")&gt;0</f>
        <v>0</v>
      </c>
      <c r="AO1620" s="45" t="str">
        <f>IF(Table3[[#This Row],[512]]="yes",Table3[[#This Row],[Column1]],"")</f>
        <v/>
      </c>
      <c r="AP1620" s="45" t="str">
        <f>IF(Table3[[#This Row],[250]]="yes",Table3[[#This Row],[Column1.5]],"")</f>
        <v/>
      </c>
      <c r="AQ1620" s="45" t="str">
        <f>IF(Table3[[#This Row],[288]]="yes",Table3[[#This Row],[Column2]],"")</f>
        <v/>
      </c>
      <c r="AR1620" s="45" t="str">
        <f>IF(Table3[[#This Row],[144]]="yes",Table3[[#This Row],[Column3]],"")</f>
        <v/>
      </c>
      <c r="AS1620" s="45" t="str">
        <f>IF(Table3[[#This Row],[26]]="yes",Table3[[#This Row],[Column4]],"")</f>
        <v/>
      </c>
      <c r="AT1620" s="45" t="str">
        <f>IF(Table3[[#This Row],[51]]="yes",Table3[[#This Row],[Column5]],"")</f>
        <v/>
      </c>
      <c r="AU1620" s="29" t="str">
        <f>IF(COUNTBLANK(Table3[[#This Row],[Date 1]:[Date 8]])=7,IF(Table3[[#This Row],[Column9]]&lt;&gt;"",IF(SUM(L1620:S1620)&lt;&gt;0,Table3[[#This Row],[Column9]],""),""),(SUBSTITUTE(TRIM(SUBSTITUTE(AO1620&amp;","&amp;AP1620&amp;","&amp;AQ1620&amp;","&amp;AR1620&amp;","&amp;AS1620&amp;","&amp;AT1620&amp;",",","," "))," ",", ")))</f>
        <v/>
      </c>
      <c r="AV1620" s="35" t="str">
        <f>IF(COUNTBLANK(L1620:AC1620)&lt;&gt;13,IF(Table3[[#This Row],[Comments]]="Please order in multiples of 20. Minimum order of 100.",IF(COUNTBLANK(Table3[[#This Row],[Date 1]:[Order]])=12,"",1),1),IF(OR(F1620="yes",G1620="yes",H1620="yes",I1620="yes",J1620="yes",K1620="yes"="yes"),1,""))</f>
        <v/>
      </c>
    </row>
    <row r="1621" spans="2:48" ht="36" thickBot="1" x14ac:dyDescent="0.4">
      <c r="B1621" s="164">
        <v>6507</v>
      </c>
      <c r="C1621" s="16" t="s">
        <v>3530</v>
      </c>
      <c r="D1621" s="32" t="s">
        <v>3544</v>
      </c>
      <c r="E1621" s="118"/>
      <c r="F1621" s="119" t="s">
        <v>21</v>
      </c>
      <c r="G1621" s="30" t="s">
        <v>21</v>
      </c>
      <c r="H1621" s="30" t="s">
        <v>21</v>
      </c>
      <c r="I1621" s="30" t="s">
        <v>21</v>
      </c>
      <c r="J1621" s="30" t="s">
        <v>21</v>
      </c>
      <c r="K1621" s="30" t="s">
        <v>128</v>
      </c>
      <c r="L1621" s="22"/>
      <c r="M1621" s="20"/>
      <c r="N1621" s="20"/>
      <c r="O1621" s="20"/>
      <c r="P1621" s="20"/>
      <c r="Q1621" s="20"/>
      <c r="R1621" s="20"/>
      <c r="S1621" s="120"/>
      <c r="T1621" s="181" t="str">
        <f>Table3[[#This Row],[Column12]]</f>
        <v>Auto:</v>
      </c>
      <c r="U1621" s="25"/>
      <c r="V1621" s="51" t="str">
        <f>IF(Table3[[#This Row],[TagOrderMethod]]="Ratio:","plants per 1 tag",IF(Table3[[#This Row],[TagOrderMethod]]="tags included","",IF(Table3[[#This Row],[TagOrderMethod]]="Qty:","tags",IF(Table3[[#This Row],[TagOrderMethod]]="Auto:",IF(U1621&lt;&gt;"","tags","")))))</f>
        <v/>
      </c>
      <c r="W1621" s="17">
        <v>50</v>
      </c>
      <c r="X1621" s="17" t="str">
        <f>IF(ISNUMBER(SEARCH("tag",Table3[[#This Row],[Notes]])), "Yes", "No")</f>
        <v>No</v>
      </c>
      <c r="Y1621" s="17" t="str">
        <f>IF(Table3[[#This Row],[Column11]]="yes","tags included","Auto:")</f>
        <v>Auto:</v>
      </c>
      <c r="Z16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Row],[TagOrderMethod]]="Auto:",IF(U1621&gt;0,U1621,IF(COUNTBLANK(L1621:S1621)=8,"",(IF(Table3[[#This Row],[Column11]]&lt;&gt;"no",Table3[[#This Row],[Size]]*(SUM(Table3[[#This Row],[Date 1]:[Date 8]])),"")))),""))),(Table3[[#This Row],[Bundle]])),"")</f>
        <v/>
      </c>
      <c r="AB1621" s="94" t="str">
        <f t="shared" si="26"/>
        <v/>
      </c>
      <c r="AC1621" s="75"/>
      <c r="AD1621" s="42"/>
      <c r="AE1621" s="43"/>
      <c r="AF1621" s="44"/>
      <c r="AG1621" s="134" t="s">
        <v>21</v>
      </c>
      <c r="AH1621" s="134" t="s">
        <v>21</v>
      </c>
      <c r="AI1621" s="134" t="s">
        <v>21</v>
      </c>
      <c r="AJ1621" s="134" t="s">
        <v>21</v>
      </c>
      <c r="AK1621" s="134" t="s">
        <v>21</v>
      </c>
      <c r="AL1621" s="134" t="s">
        <v>5624</v>
      </c>
      <c r="AM1621" s="134" t="b">
        <f>IF(AND(Table3[[#This Row],[Column68]]=TRUE,COUNTBLANK(Table3[[#This Row],[Date 1]:[Date 8]])=8),TRUE,FALSE)</f>
        <v>0</v>
      </c>
      <c r="AN1621" s="134" t="b">
        <f>COUNTIF(Table3[[#This Row],[512]:[51]],"yes")&gt;0</f>
        <v>0</v>
      </c>
      <c r="AO1621" s="45" t="str">
        <f>IF(Table3[[#This Row],[512]]="yes",Table3[[#This Row],[Column1]],"")</f>
        <v/>
      </c>
      <c r="AP1621" s="45" t="str">
        <f>IF(Table3[[#This Row],[250]]="yes",Table3[[#This Row],[Column1.5]],"")</f>
        <v/>
      </c>
      <c r="AQ1621" s="45" t="str">
        <f>IF(Table3[[#This Row],[288]]="yes",Table3[[#This Row],[Column2]],"")</f>
        <v/>
      </c>
      <c r="AR1621" s="45" t="str">
        <f>IF(Table3[[#This Row],[144]]="yes",Table3[[#This Row],[Column3]],"")</f>
        <v/>
      </c>
      <c r="AS1621" s="45" t="str">
        <f>IF(Table3[[#This Row],[26]]="yes",Table3[[#This Row],[Column4]],"")</f>
        <v/>
      </c>
      <c r="AT1621" s="45" t="str">
        <f>IF(Table3[[#This Row],[51]]="yes",Table3[[#This Row],[Column5]],"")</f>
        <v/>
      </c>
      <c r="AU1621" s="29" t="str">
        <f>IF(COUNTBLANK(Table3[[#This Row],[Date 1]:[Date 8]])=7,IF(Table3[[#This Row],[Column9]]&lt;&gt;"",IF(SUM(L1621:S1621)&lt;&gt;0,Table3[[#This Row],[Column9]],""),""),(SUBSTITUTE(TRIM(SUBSTITUTE(AO1621&amp;","&amp;AP1621&amp;","&amp;AQ1621&amp;","&amp;AR1621&amp;","&amp;AS1621&amp;","&amp;AT1621&amp;",",","," "))," ",", ")))</f>
        <v/>
      </c>
      <c r="AV1621" s="35" t="str">
        <f>IF(COUNTBLANK(L1621:AC1621)&lt;&gt;13,IF(Table3[[#This Row],[Comments]]="Please order in multiples of 20. Minimum order of 100.",IF(COUNTBLANK(Table3[[#This Row],[Date 1]:[Order]])=12,"",1),1),IF(OR(F1621="yes",G1621="yes",H1621="yes",I1621="yes",J1621="yes",K1621="yes"="yes"),1,""))</f>
        <v/>
      </c>
    </row>
    <row r="1622" spans="2:48" ht="36" thickBot="1" x14ac:dyDescent="0.4">
      <c r="B1622" s="164">
        <v>6512</v>
      </c>
      <c r="C1622" s="16" t="s">
        <v>3530</v>
      </c>
      <c r="D1622" s="32" t="s">
        <v>1339</v>
      </c>
      <c r="E1622" s="118"/>
      <c r="F1622" s="119" t="s">
        <v>21</v>
      </c>
      <c r="G1622" s="30" t="s">
        <v>21</v>
      </c>
      <c r="H1622" s="30" t="s">
        <v>21</v>
      </c>
      <c r="I1622" s="30" t="s">
        <v>21</v>
      </c>
      <c r="J1622" s="30" t="s">
        <v>128</v>
      </c>
      <c r="K1622" s="30" t="s">
        <v>21</v>
      </c>
      <c r="L1622" s="22"/>
      <c r="M1622" s="20"/>
      <c r="N1622" s="20"/>
      <c r="O1622" s="20"/>
      <c r="P1622" s="20"/>
      <c r="Q1622" s="20"/>
      <c r="R1622" s="20"/>
      <c r="S1622" s="120"/>
      <c r="T1622" s="181" t="str">
        <f>Table3[[#This Row],[Column12]]</f>
        <v>Auto:</v>
      </c>
      <c r="U1622" s="25"/>
      <c r="V1622" s="51" t="str">
        <f>IF(Table3[[#This Row],[TagOrderMethod]]="Ratio:","plants per 1 tag",IF(Table3[[#This Row],[TagOrderMethod]]="tags included","",IF(Table3[[#This Row],[TagOrderMethod]]="Qty:","tags",IF(Table3[[#This Row],[TagOrderMethod]]="Auto:",IF(U1622&lt;&gt;"","tags","")))))</f>
        <v/>
      </c>
      <c r="W1622" s="17">
        <v>50</v>
      </c>
      <c r="X1622" s="17" t="str">
        <f>IF(ISNUMBER(SEARCH("tag",Table3[[#This Row],[Notes]])), "Yes", "No")</f>
        <v>No</v>
      </c>
      <c r="Y1622" s="17" t="str">
        <f>IF(Table3[[#This Row],[Column11]]="yes","tags included","Auto:")</f>
        <v>Auto:</v>
      </c>
      <c r="Z16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Row],[TagOrderMethod]]="Auto:",IF(U1622&gt;0,U1622,IF(COUNTBLANK(L1622:S1622)=8,"",(IF(Table3[[#This Row],[Column11]]&lt;&gt;"no",Table3[[#This Row],[Size]]*(SUM(Table3[[#This Row],[Date 1]:[Date 8]])),"")))),""))),(Table3[[#This Row],[Bundle]])),"")</f>
        <v/>
      </c>
      <c r="AB1622" s="94" t="str">
        <f t="shared" si="26"/>
        <v/>
      </c>
      <c r="AC1622" s="75"/>
      <c r="AD1622" s="42"/>
      <c r="AE1622" s="43"/>
      <c r="AF1622" s="44"/>
      <c r="AG1622" s="134" t="s">
        <v>21</v>
      </c>
      <c r="AH1622" s="134" t="s">
        <v>21</v>
      </c>
      <c r="AI1622" s="134" t="s">
        <v>21</v>
      </c>
      <c r="AJ1622" s="134" t="s">
        <v>21</v>
      </c>
      <c r="AK1622" s="134" t="s">
        <v>5625</v>
      </c>
      <c r="AL1622" s="134" t="s">
        <v>21</v>
      </c>
      <c r="AM1622" s="134" t="b">
        <f>IF(AND(Table3[[#This Row],[Column68]]=TRUE,COUNTBLANK(Table3[[#This Row],[Date 1]:[Date 8]])=8),TRUE,FALSE)</f>
        <v>0</v>
      </c>
      <c r="AN1622" s="134" t="b">
        <f>COUNTIF(Table3[[#This Row],[512]:[51]],"yes")&gt;0</f>
        <v>0</v>
      </c>
      <c r="AO1622" s="45" t="str">
        <f>IF(Table3[[#This Row],[512]]="yes",Table3[[#This Row],[Column1]],"")</f>
        <v/>
      </c>
      <c r="AP1622" s="45" t="str">
        <f>IF(Table3[[#This Row],[250]]="yes",Table3[[#This Row],[Column1.5]],"")</f>
        <v/>
      </c>
      <c r="AQ1622" s="45" t="str">
        <f>IF(Table3[[#This Row],[288]]="yes",Table3[[#This Row],[Column2]],"")</f>
        <v/>
      </c>
      <c r="AR1622" s="45" t="str">
        <f>IF(Table3[[#This Row],[144]]="yes",Table3[[#This Row],[Column3]],"")</f>
        <v/>
      </c>
      <c r="AS1622" s="45" t="str">
        <f>IF(Table3[[#This Row],[26]]="yes",Table3[[#This Row],[Column4]],"")</f>
        <v/>
      </c>
      <c r="AT1622" s="45" t="str">
        <f>IF(Table3[[#This Row],[51]]="yes",Table3[[#This Row],[Column5]],"")</f>
        <v/>
      </c>
      <c r="AU1622" s="29" t="str">
        <f>IF(COUNTBLANK(Table3[[#This Row],[Date 1]:[Date 8]])=7,IF(Table3[[#This Row],[Column9]]&lt;&gt;"",IF(SUM(L1622:S1622)&lt;&gt;0,Table3[[#This Row],[Column9]],""),""),(SUBSTITUTE(TRIM(SUBSTITUTE(AO1622&amp;","&amp;AP1622&amp;","&amp;AQ1622&amp;","&amp;AR1622&amp;","&amp;AS1622&amp;","&amp;AT1622&amp;",",","," "))," ",", ")))</f>
        <v/>
      </c>
      <c r="AV1622" s="35" t="str">
        <f>IF(COUNTBLANK(L1622:AC1622)&lt;&gt;13,IF(Table3[[#This Row],[Comments]]="Please order in multiples of 20. Minimum order of 100.",IF(COUNTBLANK(Table3[[#This Row],[Date 1]:[Order]])=12,"",1),1),IF(OR(F1622="yes",G1622="yes",H1622="yes",I1622="yes",J1622="yes",K1622="yes"="yes"),1,""))</f>
        <v/>
      </c>
    </row>
    <row r="1623" spans="2:48" ht="36" thickBot="1" x14ac:dyDescent="0.4">
      <c r="B1623" s="164">
        <v>6518</v>
      </c>
      <c r="C1623" s="16" t="s">
        <v>3530</v>
      </c>
      <c r="D1623" s="32" t="s">
        <v>1774</v>
      </c>
      <c r="E1623" s="118"/>
      <c r="F1623" s="119" t="s">
        <v>21</v>
      </c>
      <c r="G1623" s="30" t="s">
        <v>21</v>
      </c>
      <c r="H1623" s="30" t="s">
        <v>21</v>
      </c>
      <c r="I1623" s="30" t="s">
        <v>21</v>
      </c>
      <c r="J1623" s="30" t="s">
        <v>21</v>
      </c>
      <c r="K1623" s="30" t="s">
        <v>128</v>
      </c>
      <c r="L1623" s="22"/>
      <c r="M1623" s="20"/>
      <c r="N1623" s="20"/>
      <c r="O1623" s="20"/>
      <c r="P1623" s="20"/>
      <c r="Q1623" s="20"/>
      <c r="R1623" s="20"/>
      <c r="S1623" s="120"/>
      <c r="T1623" s="181" t="str">
        <f>Table3[[#This Row],[Column12]]</f>
        <v>Auto:</v>
      </c>
      <c r="U1623" s="25"/>
      <c r="V1623" s="51" t="str">
        <f>IF(Table3[[#This Row],[TagOrderMethod]]="Ratio:","plants per 1 tag",IF(Table3[[#This Row],[TagOrderMethod]]="tags included","",IF(Table3[[#This Row],[TagOrderMethod]]="Qty:","tags",IF(Table3[[#This Row],[TagOrderMethod]]="Auto:",IF(U1623&lt;&gt;"","tags","")))))</f>
        <v/>
      </c>
      <c r="W1623" s="17">
        <v>50</v>
      </c>
      <c r="X1623" s="17" t="str">
        <f>IF(ISNUMBER(SEARCH("tag",Table3[[#This Row],[Notes]])), "Yes", "No")</f>
        <v>No</v>
      </c>
      <c r="Y1623" s="17" t="str">
        <f>IF(Table3[[#This Row],[Column11]]="yes","tags included","Auto:")</f>
        <v>Auto:</v>
      </c>
      <c r="Z16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Row],[TagOrderMethod]]="Auto:",IF(U1623&gt;0,U1623,IF(COUNTBLANK(L1623:S1623)=8,"",(IF(Table3[[#This Row],[Column11]]&lt;&gt;"no",Table3[[#This Row],[Size]]*(SUM(Table3[[#This Row],[Date 1]:[Date 8]])),"")))),""))),(Table3[[#This Row],[Bundle]])),"")</f>
        <v/>
      </c>
      <c r="AB1623" s="94" t="str">
        <f t="shared" si="26"/>
        <v/>
      </c>
      <c r="AC1623" s="75"/>
      <c r="AD1623" s="42"/>
      <c r="AE1623" s="43"/>
      <c r="AF1623" s="44"/>
      <c r="AG1623" s="134" t="s">
        <v>21</v>
      </c>
      <c r="AH1623" s="134" t="s">
        <v>21</v>
      </c>
      <c r="AI1623" s="134" t="s">
        <v>21</v>
      </c>
      <c r="AJ1623" s="134" t="s">
        <v>21</v>
      </c>
      <c r="AK1623" s="134" t="s">
        <v>21</v>
      </c>
      <c r="AL1623" s="134" t="s">
        <v>5626</v>
      </c>
      <c r="AM1623" s="134" t="b">
        <f>IF(AND(Table3[[#This Row],[Column68]]=TRUE,COUNTBLANK(Table3[[#This Row],[Date 1]:[Date 8]])=8),TRUE,FALSE)</f>
        <v>0</v>
      </c>
      <c r="AN1623" s="134" t="b">
        <f>COUNTIF(Table3[[#This Row],[512]:[51]],"yes")&gt;0</f>
        <v>0</v>
      </c>
      <c r="AO1623" s="45" t="str">
        <f>IF(Table3[[#This Row],[512]]="yes",Table3[[#This Row],[Column1]],"")</f>
        <v/>
      </c>
      <c r="AP1623" s="45" t="str">
        <f>IF(Table3[[#This Row],[250]]="yes",Table3[[#This Row],[Column1.5]],"")</f>
        <v/>
      </c>
      <c r="AQ1623" s="45" t="str">
        <f>IF(Table3[[#This Row],[288]]="yes",Table3[[#This Row],[Column2]],"")</f>
        <v/>
      </c>
      <c r="AR1623" s="45" t="str">
        <f>IF(Table3[[#This Row],[144]]="yes",Table3[[#This Row],[Column3]],"")</f>
        <v/>
      </c>
      <c r="AS1623" s="45" t="str">
        <f>IF(Table3[[#This Row],[26]]="yes",Table3[[#This Row],[Column4]],"")</f>
        <v/>
      </c>
      <c r="AT1623" s="45" t="str">
        <f>IF(Table3[[#This Row],[51]]="yes",Table3[[#This Row],[Column5]],"")</f>
        <v/>
      </c>
      <c r="AU1623" s="29" t="str">
        <f>IF(COUNTBLANK(Table3[[#This Row],[Date 1]:[Date 8]])=7,IF(Table3[[#This Row],[Column9]]&lt;&gt;"",IF(SUM(L1623:S1623)&lt;&gt;0,Table3[[#This Row],[Column9]],""),""),(SUBSTITUTE(TRIM(SUBSTITUTE(AO1623&amp;","&amp;AP1623&amp;","&amp;AQ1623&amp;","&amp;AR1623&amp;","&amp;AS1623&amp;","&amp;AT1623&amp;",",","," "))," ",", ")))</f>
        <v/>
      </c>
      <c r="AV1623" s="35" t="str">
        <f>IF(COUNTBLANK(L1623:AC1623)&lt;&gt;13,IF(Table3[[#This Row],[Comments]]="Please order in multiples of 20. Minimum order of 100.",IF(COUNTBLANK(Table3[[#This Row],[Date 1]:[Order]])=12,"",1),1),IF(OR(F1623="yes",G1623="yes",H1623="yes",I1623="yes",J1623="yes",K1623="yes"="yes"),1,""))</f>
        <v/>
      </c>
    </row>
    <row r="1624" spans="2:48" ht="36" thickBot="1" x14ac:dyDescent="0.4">
      <c r="B1624" s="164">
        <v>6523</v>
      </c>
      <c r="C1624" s="16" t="s">
        <v>3530</v>
      </c>
      <c r="D1624" s="32" t="s">
        <v>669</v>
      </c>
      <c r="E1624" s="118"/>
      <c r="F1624" s="119" t="s">
        <v>21</v>
      </c>
      <c r="G1624" s="30" t="s">
        <v>21</v>
      </c>
      <c r="H1624" s="30" t="s">
        <v>21</v>
      </c>
      <c r="I1624" s="30" t="s">
        <v>21</v>
      </c>
      <c r="J1624" s="30" t="s">
        <v>21</v>
      </c>
      <c r="K1624" s="30" t="s">
        <v>128</v>
      </c>
      <c r="L1624" s="22"/>
      <c r="M1624" s="20"/>
      <c r="N1624" s="20"/>
      <c r="O1624" s="20"/>
      <c r="P1624" s="20"/>
      <c r="Q1624" s="20"/>
      <c r="R1624" s="20"/>
      <c r="S1624" s="120"/>
      <c r="T1624" s="181" t="str">
        <f>Table3[[#This Row],[Column12]]</f>
        <v>Auto:</v>
      </c>
      <c r="U1624" s="25"/>
      <c r="V1624" s="51" t="str">
        <f>IF(Table3[[#This Row],[TagOrderMethod]]="Ratio:","plants per 1 tag",IF(Table3[[#This Row],[TagOrderMethod]]="tags included","",IF(Table3[[#This Row],[TagOrderMethod]]="Qty:","tags",IF(Table3[[#This Row],[TagOrderMethod]]="Auto:",IF(U1624&lt;&gt;"","tags","")))))</f>
        <v/>
      </c>
      <c r="W1624" s="17">
        <v>50</v>
      </c>
      <c r="X1624" s="17" t="str">
        <f>IF(ISNUMBER(SEARCH("tag",Table3[[#This Row],[Notes]])), "Yes", "No")</f>
        <v>No</v>
      </c>
      <c r="Y1624" s="17" t="str">
        <f>IF(Table3[[#This Row],[Column11]]="yes","tags included","Auto:")</f>
        <v>Auto:</v>
      </c>
      <c r="Z16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Row],[TagOrderMethod]]="Auto:",IF(U1624&gt;0,U1624,IF(COUNTBLANK(L1624:S1624)=8,"",(IF(Table3[[#This Row],[Column11]]&lt;&gt;"no",Table3[[#This Row],[Size]]*(SUM(Table3[[#This Row],[Date 1]:[Date 8]])),"")))),""))),(Table3[[#This Row],[Bundle]])),"")</f>
        <v/>
      </c>
      <c r="AB1624" s="94" t="str">
        <f t="shared" si="26"/>
        <v/>
      </c>
      <c r="AC1624" s="75"/>
      <c r="AD1624" s="42"/>
      <c r="AE1624" s="43"/>
      <c r="AF1624" s="44"/>
      <c r="AG1624" s="134" t="s">
        <v>21</v>
      </c>
      <c r="AH1624" s="134" t="s">
        <v>21</v>
      </c>
      <c r="AI1624" s="134" t="s">
        <v>21</v>
      </c>
      <c r="AJ1624" s="134" t="s">
        <v>21</v>
      </c>
      <c r="AK1624" s="134" t="s">
        <v>21</v>
      </c>
      <c r="AL1624" s="134" t="s">
        <v>5627</v>
      </c>
      <c r="AM1624" s="134" t="b">
        <f>IF(AND(Table3[[#This Row],[Column68]]=TRUE,COUNTBLANK(Table3[[#This Row],[Date 1]:[Date 8]])=8),TRUE,FALSE)</f>
        <v>0</v>
      </c>
      <c r="AN1624" s="134" t="b">
        <f>COUNTIF(Table3[[#This Row],[512]:[51]],"yes")&gt;0</f>
        <v>0</v>
      </c>
      <c r="AO1624" s="45" t="str">
        <f>IF(Table3[[#This Row],[512]]="yes",Table3[[#This Row],[Column1]],"")</f>
        <v/>
      </c>
      <c r="AP1624" s="45" t="str">
        <f>IF(Table3[[#This Row],[250]]="yes",Table3[[#This Row],[Column1.5]],"")</f>
        <v/>
      </c>
      <c r="AQ1624" s="45" t="str">
        <f>IF(Table3[[#This Row],[288]]="yes",Table3[[#This Row],[Column2]],"")</f>
        <v/>
      </c>
      <c r="AR1624" s="45" t="str">
        <f>IF(Table3[[#This Row],[144]]="yes",Table3[[#This Row],[Column3]],"")</f>
        <v/>
      </c>
      <c r="AS1624" s="45" t="str">
        <f>IF(Table3[[#This Row],[26]]="yes",Table3[[#This Row],[Column4]],"")</f>
        <v/>
      </c>
      <c r="AT1624" s="45" t="str">
        <f>IF(Table3[[#This Row],[51]]="yes",Table3[[#This Row],[Column5]],"")</f>
        <v/>
      </c>
      <c r="AU1624" s="29" t="str">
        <f>IF(COUNTBLANK(Table3[[#This Row],[Date 1]:[Date 8]])=7,IF(Table3[[#This Row],[Column9]]&lt;&gt;"",IF(SUM(L1624:S1624)&lt;&gt;0,Table3[[#This Row],[Column9]],""),""),(SUBSTITUTE(TRIM(SUBSTITUTE(AO1624&amp;","&amp;AP1624&amp;","&amp;AQ1624&amp;","&amp;AR1624&amp;","&amp;AS1624&amp;","&amp;AT1624&amp;",",","," "))," ",", ")))</f>
        <v/>
      </c>
      <c r="AV1624" s="35" t="str">
        <f>IF(COUNTBLANK(L1624:AC1624)&lt;&gt;13,IF(Table3[[#This Row],[Comments]]="Please order in multiples of 20. Minimum order of 100.",IF(COUNTBLANK(Table3[[#This Row],[Date 1]:[Order]])=12,"",1),1),IF(OR(F1624="yes",G1624="yes",H1624="yes",I1624="yes",J1624="yes",K1624="yes"="yes"),1,""))</f>
        <v/>
      </c>
    </row>
    <row r="1625" spans="2:48" ht="36" thickBot="1" x14ac:dyDescent="0.4">
      <c r="B1625" s="164">
        <v>6528</v>
      </c>
      <c r="C1625" s="16" t="s">
        <v>3530</v>
      </c>
      <c r="D1625" s="32" t="s">
        <v>670</v>
      </c>
      <c r="E1625" s="118"/>
      <c r="F1625" s="119" t="s">
        <v>21</v>
      </c>
      <c r="G1625" s="30" t="s">
        <v>21</v>
      </c>
      <c r="H1625" s="30" t="s">
        <v>21</v>
      </c>
      <c r="I1625" s="30" t="s">
        <v>21</v>
      </c>
      <c r="J1625" s="30" t="s">
        <v>21</v>
      </c>
      <c r="K1625" s="30" t="s">
        <v>128</v>
      </c>
      <c r="L1625" s="22"/>
      <c r="M1625" s="20"/>
      <c r="N1625" s="20"/>
      <c r="O1625" s="20"/>
      <c r="P1625" s="20"/>
      <c r="Q1625" s="20"/>
      <c r="R1625" s="20"/>
      <c r="S1625" s="120"/>
      <c r="T1625" s="181" t="str">
        <f>Table3[[#This Row],[Column12]]</f>
        <v>Auto:</v>
      </c>
      <c r="U1625" s="25"/>
      <c r="V1625" s="51" t="str">
        <f>IF(Table3[[#This Row],[TagOrderMethod]]="Ratio:","plants per 1 tag",IF(Table3[[#This Row],[TagOrderMethod]]="tags included","",IF(Table3[[#This Row],[TagOrderMethod]]="Qty:","tags",IF(Table3[[#This Row],[TagOrderMethod]]="Auto:",IF(U1625&lt;&gt;"","tags","")))))</f>
        <v/>
      </c>
      <c r="W1625" s="17">
        <v>50</v>
      </c>
      <c r="X1625" s="17" t="str">
        <f>IF(ISNUMBER(SEARCH("tag",Table3[[#This Row],[Notes]])), "Yes", "No")</f>
        <v>No</v>
      </c>
      <c r="Y1625" s="17" t="str">
        <f>IF(Table3[[#This Row],[Column11]]="yes","tags included","Auto:")</f>
        <v>Auto:</v>
      </c>
      <c r="Z16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Row],[TagOrderMethod]]="Auto:",IF(U1625&gt;0,U1625,IF(COUNTBLANK(L1625:S1625)=8,"",(IF(Table3[[#This Row],[Column11]]&lt;&gt;"no",Table3[[#This Row],[Size]]*(SUM(Table3[[#This Row],[Date 1]:[Date 8]])),"")))),""))),(Table3[[#This Row],[Bundle]])),"")</f>
        <v/>
      </c>
      <c r="AB1625" s="94" t="str">
        <f t="shared" si="26"/>
        <v/>
      </c>
      <c r="AC1625" s="75"/>
      <c r="AD1625" s="42"/>
      <c r="AE1625" s="43"/>
      <c r="AF1625" s="44"/>
      <c r="AG1625" s="134" t="s">
        <v>21</v>
      </c>
      <c r="AH1625" s="134" t="s">
        <v>21</v>
      </c>
      <c r="AI1625" s="134" t="s">
        <v>21</v>
      </c>
      <c r="AJ1625" s="134" t="s">
        <v>21</v>
      </c>
      <c r="AK1625" s="134" t="s">
        <v>21</v>
      </c>
      <c r="AL1625" s="134" t="s">
        <v>5628</v>
      </c>
      <c r="AM1625" s="134" t="b">
        <f>IF(AND(Table3[[#This Row],[Column68]]=TRUE,COUNTBLANK(Table3[[#This Row],[Date 1]:[Date 8]])=8),TRUE,FALSE)</f>
        <v>0</v>
      </c>
      <c r="AN1625" s="134" t="b">
        <f>COUNTIF(Table3[[#This Row],[512]:[51]],"yes")&gt;0</f>
        <v>0</v>
      </c>
      <c r="AO1625" s="45" t="str">
        <f>IF(Table3[[#This Row],[512]]="yes",Table3[[#This Row],[Column1]],"")</f>
        <v/>
      </c>
      <c r="AP1625" s="45" t="str">
        <f>IF(Table3[[#This Row],[250]]="yes",Table3[[#This Row],[Column1.5]],"")</f>
        <v/>
      </c>
      <c r="AQ1625" s="45" t="str">
        <f>IF(Table3[[#This Row],[288]]="yes",Table3[[#This Row],[Column2]],"")</f>
        <v/>
      </c>
      <c r="AR1625" s="45" t="str">
        <f>IF(Table3[[#This Row],[144]]="yes",Table3[[#This Row],[Column3]],"")</f>
        <v/>
      </c>
      <c r="AS1625" s="45" t="str">
        <f>IF(Table3[[#This Row],[26]]="yes",Table3[[#This Row],[Column4]],"")</f>
        <v/>
      </c>
      <c r="AT1625" s="45" t="str">
        <f>IF(Table3[[#This Row],[51]]="yes",Table3[[#This Row],[Column5]],"")</f>
        <v/>
      </c>
      <c r="AU1625" s="29" t="str">
        <f>IF(COUNTBLANK(Table3[[#This Row],[Date 1]:[Date 8]])=7,IF(Table3[[#This Row],[Column9]]&lt;&gt;"",IF(SUM(L1625:S1625)&lt;&gt;0,Table3[[#This Row],[Column9]],""),""),(SUBSTITUTE(TRIM(SUBSTITUTE(AO1625&amp;","&amp;AP1625&amp;","&amp;AQ1625&amp;","&amp;AR1625&amp;","&amp;AS1625&amp;","&amp;AT1625&amp;",",","," "))," ",", ")))</f>
        <v/>
      </c>
      <c r="AV1625" s="35" t="str">
        <f>IF(COUNTBLANK(L1625:AC1625)&lt;&gt;13,IF(Table3[[#This Row],[Comments]]="Please order in multiples of 20. Minimum order of 100.",IF(COUNTBLANK(Table3[[#This Row],[Date 1]:[Order]])=12,"",1),1),IF(OR(F1625="yes",G1625="yes",H1625="yes",I1625="yes",J1625="yes",K1625="yes"="yes"),1,""))</f>
        <v/>
      </c>
    </row>
    <row r="1626" spans="2:48" ht="36" thickBot="1" x14ac:dyDescent="0.4">
      <c r="B1626" s="164">
        <v>6534</v>
      </c>
      <c r="C1626" s="16" t="s">
        <v>3530</v>
      </c>
      <c r="D1626" s="32" t="s">
        <v>2280</v>
      </c>
      <c r="E1626" s="118"/>
      <c r="F1626" s="119" t="s">
        <v>21</v>
      </c>
      <c r="G1626" s="30" t="s">
        <v>21</v>
      </c>
      <c r="H1626" s="30" t="s">
        <v>21</v>
      </c>
      <c r="I1626" s="30" t="s">
        <v>21</v>
      </c>
      <c r="J1626" s="30" t="s">
        <v>128</v>
      </c>
      <c r="K1626" s="30" t="s">
        <v>21</v>
      </c>
      <c r="L1626" s="22"/>
      <c r="M1626" s="20"/>
      <c r="N1626" s="20"/>
      <c r="O1626" s="20"/>
      <c r="P1626" s="20"/>
      <c r="Q1626" s="20"/>
      <c r="R1626" s="20"/>
      <c r="S1626" s="120"/>
      <c r="T1626" s="181" t="str">
        <f>Table3[[#This Row],[Column12]]</f>
        <v>Auto:</v>
      </c>
      <c r="U1626" s="25"/>
      <c r="V1626" s="51" t="str">
        <f>IF(Table3[[#This Row],[TagOrderMethod]]="Ratio:","plants per 1 tag",IF(Table3[[#This Row],[TagOrderMethod]]="tags included","",IF(Table3[[#This Row],[TagOrderMethod]]="Qty:","tags",IF(Table3[[#This Row],[TagOrderMethod]]="Auto:",IF(U1626&lt;&gt;"","tags","")))))</f>
        <v/>
      </c>
      <c r="W1626" s="17">
        <v>50</v>
      </c>
      <c r="X1626" s="17" t="str">
        <f>IF(ISNUMBER(SEARCH("tag",Table3[[#This Row],[Notes]])), "Yes", "No")</f>
        <v>No</v>
      </c>
      <c r="Y1626" s="17" t="str">
        <f>IF(Table3[[#This Row],[Column11]]="yes","tags included","Auto:")</f>
        <v>Auto:</v>
      </c>
      <c r="Z16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Row],[TagOrderMethod]]="Auto:",IF(U1626&gt;0,U1626,IF(COUNTBLANK(L1626:S1626)=8,"",(IF(Table3[[#This Row],[Column11]]&lt;&gt;"no",Table3[[#This Row],[Size]]*(SUM(Table3[[#This Row],[Date 1]:[Date 8]])),"")))),""))),(Table3[[#This Row],[Bundle]])),"")</f>
        <v/>
      </c>
      <c r="AB1626" s="94" t="str">
        <f t="shared" si="26"/>
        <v/>
      </c>
      <c r="AC1626" s="75"/>
      <c r="AD1626" s="42"/>
      <c r="AE1626" s="43"/>
      <c r="AF1626" s="44"/>
      <c r="AG1626" s="134" t="s">
        <v>21</v>
      </c>
      <c r="AH1626" s="134" t="s">
        <v>21</v>
      </c>
      <c r="AI1626" s="134" t="s">
        <v>21</v>
      </c>
      <c r="AJ1626" s="134" t="s">
        <v>21</v>
      </c>
      <c r="AK1626" s="134" t="s">
        <v>5629</v>
      </c>
      <c r="AL1626" s="134" t="s">
        <v>21</v>
      </c>
      <c r="AM1626" s="134" t="b">
        <f>IF(AND(Table3[[#This Row],[Column68]]=TRUE,COUNTBLANK(Table3[[#This Row],[Date 1]:[Date 8]])=8),TRUE,FALSE)</f>
        <v>0</v>
      </c>
      <c r="AN1626" s="134" t="b">
        <f>COUNTIF(Table3[[#This Row],[512]:[51]],"yes")&gt;0</f>
        <v>0</v>
      </c>
      <c r="AO1626" s="45" t="str">
        <f>IF(Table3[[#This Row],[512]]="yes",Table3[[#This Row],[Column1]],"")</f>
        <v/>
      </c>
      <c r="AP1626" s="45" t="str">
        <f>IF(Table3[[#This Row],[250]]="yes",Table3[[#This Row],[Column1.5]],"")</f>
        <v/>
      </c>
      <c r="AQ1626" s="45" t="str">
        <f>IF(Table3[[#This Row],[288]]="yes",Table3[[#This Row],[Column2]],"")</f>
        <v/>
      </c>
      <c r="AR1626" s="45" t="str">
        <f>IF(Table3[[#This Row],[144]]="yes",Table3[[#This Row],[Column3]],"")</f>
        <v/>
      </c>
      <c r="AS1626" s="45" t="str">
        <f>IF(Table3[[#This Row],[26]]="yes",Table3[[#This Row],[Column4]],"")</f>
        <v/>
      </c>
      <c r="AT1626" s="45" t="str">
        <f>IF(Table3[[#This Row],[51]]="yes",Table3[[#This Row],[Column5]],"")</f>
        <v/>
      </c>
      <c r="AU1626" s="29" t="str">
        <f>IF(COUNTBLANK(Table3[[#This Row],[Date 1]:[Date 8]])=7,IF(Table3[[#This Row],[Column9]]&lt;&gt;"",IF(SUM(L1626:S1626)&lt;&gt;0,Table3[[#This Row],[Column9]],""),""),(SUBSTITUTE(TRIM(SUBSTITUTE(AO1626&amp;","&amp;AP1626&amp;","&amp;AQ1626&amp;","&amp;AR1626&amp;","&amp;AS1626&amp;","&amp;AT1626&amp;",",","," "))," ",", ")))</f>
        <v/>
      </c>
      <c r="AV1626" s="35" t="str">
        <f>IF(COUNTBLANK(L1626:AC1626)&lt;&gt;13,IF(Table3[[#This Row],[Comments]]="Please order in multiples of 20. Minimum order of 100.",IF(COUNTBLANK(Table3[[#This Row],[Date 1]:[Order]])=12,"",1),1),IF(OR(F1626="yes",G1626="yes",H1626="yes",I1626="yes",J1626="yes",K1626="yes"="yes"),1,""))</f>
        <v/>
      </c>
    </row>
    <row r="1627" spans="2:48" ht="36" thickBot="1" x14ac:dyDescent="0.4">
      <c r="B1627" s="164">
        <v>6539</v>
      </c>
      <c r="C1627" s="16" t="s">
        <v>3530</v>
      </c>
      <c r="D1627" s="32" t="s">
        <v>1842</v>
      </c>
      <c r="E1627" s="118"/>
      <c r="F1627" s="119" t="s">
        <v>21</v>
      </c>
      <c r="G1627" s="30" t="s">
        <v>21</v>
      </c>
      <c r="H1627" s="30" t="s">
        <v>21</v>
      </c>
      <c r="I1627" s="30" t="s">
        <v>21</v>
      </c>
      <c r="J1627" s="30" t="s">
        <v>128</v>
      </c>
      <c r="K1627" s="30" t="s">
        <v>21</v>
      </c>
      <c r="L1627" s="22"/>
      <c r="M1627" s="20"/>
      <c r="N1627" s="20"/>
      <c r="O1627" s="20"/>
      <c r="P1627" s="20"/>
      <c r="Q1627" s="20"/>
      <c r="R1627" s="20"/>
      <c r="S1627" s="120"/>
      <c r="T1627" s="181" t="str">
        <f>Table3[[#This Row],[Column12]]</f>
        <v>Auto:</v>
      </c>
      <c r="U1627" s="25"/>
      <c r="V1627" s="51" t="str">
        <f>IF(Table3[[#This Row],[TagOrderMethod]]="Ratio:","plants per 1 tag",IF(Table3[[#This Row],[TagOrderMethod]]="tags included","",IF(Table3[[#This Row],[TagOrderMethod]]="Qty:","tags",IF(Table3[[#This Row],[TagOrderMethod]]="Auto:",IF(U1627&lt;&gt;"","tags","")))))</f>
        <v/>
      </c>
      <c r="W1627" s="17">
        <v>50</v>
      </c>
      <c r="X1627" s="17" t="str">
        <f>IF(ISNUMBER(SEARCH("tag",Table3[[#This Row],[Notes]])), "Yes", "No")</f>
        <v>No</v>
      </c>
      <c r="Y1627" s="17" t="str">
        <f>IF(Table3[[#This Row],[Column11]]="yes","tags included","Auto:")</f>
        <v>Auto:</v>
      </c>
      <c r="Z16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Row],[TagOrderMethod]]="Auto:",IF(U1627&gt;0,U1627,IF(COUNTBLANK(L1627:S1627)=8,"",(IF(Table3[[#This Row],[Column11]]&lt;&gt;"no",Table3[[#This Row],[Size]]*(SUM(Table3[[#This Row],[Date 1]:[Date 8]])),"")))),""))),(Table3[[#This Row],[Bundle]])),"")</f>
        <v/>
      </c>
      <c r="AB1627" s="94" t="str">
        <f t="shared" si="26"/>
        <v/>
      </c>
      <c r="AC1627" s="75"/>
      <c r="AD1627" s="42"/>
      <c r="AE1627" s="43"/>
      <c r="AF1627" s="44"/>
      <c r="AG1627" s="134" t="s">
        <v>21</v>
      </c>
      <c r="AH1627" s="134" t="s">
        <v>21</v>
      </c>
      <c r="AI1627" s="134" t="s">
        <v>21</v>
      </c>
      <c r="AJ1627" s="134" t="s">
        <v>21</v>
      </c>
      <c r="AK1627" s="134" t="s">
        <v>5630</v>
      </c>
      <c r="AL1627" s="134" t="s">
        <v>21</v>
      </c>
      <c r="AM1627" s="134" t="b">
        <f>IF(AND(Table3[[#This Row],[Column68]]=TRUE,COUNTBLANK(Table3[[#This Row],[Date 1]:[Date 8]])=8),TRUE,FALSE)</f>
        <v>0</v>
      </c>
      <c r="AN1627" s="134" t="b">
        <f>COUNTIF(Table3[[#This Row],[512]:[51]],"yes")&gt;0</f>
        <v>0</v>
      </c>
      <c r="AO1627" s="45" t="str">
        <f>IF(Table3[[#This Row],[512]]="yes",Table3[[#This Row],[Column1]],"")</f>
        <v/>
      </c>
      <c r="AP1627" s="45" t="str">
        <f>IF(Table3[[#This Row],[250]]="yes",Table3[[#This Row],[Column1.5]],"")</f>
        <v/>
      </c>
      <c r="AQ1627" s="45" t="str">
        <f>IF(Table3[[#This Row],[288]]="yes",Table3[[#This Row],[Column2]],"")</f>
        <v/>
      </c>
      <c r="AR1627" s="45" t="str">
        <f>IF(Table3[[#This Row],[144]]="yes",Table3[[#This Row],[Column3]],"")</f>
        <v/>
      </c>
      <c r="AS1627" s="45" t="str">
        <f>IF(Table3[[#This Row],[26]]="yes",Table3[[#This Row],[Column4]],"")</f>
        <v/>
      </c>
      <c r="AT1627" s="45" t="str">
        <f>IF(Table3[[#This Row],[51]]="yes",Table3[[#This Row],[Column5]],"")</f>
        <v/>
      </c>
      <c r="AU1627" s="29" t="str">
        <f>IF(COUNTBLANK(Table3[[#This Row],[Date 1]:[Date 8]])=7,IF(Table3[[#This Row],[Column9]]&lt;&gt;"",IF(SUM(L1627:S1627)&lt;&gt;0,Table3[[#This Row],[Column9]],""),""),(SUBSTITUTE(TRIM(SUBSTITUTE(AO1627&amp;","&amp;AP1627&amp;","&amp;AQ1627&amp;","&amp;AR1627&amp;","&amp;AS1627&amp;","&amp;AT1627&amp;",",","," "))," ",", ")))</f>
        <v/>
      </c>
      <c r="AV1627" s="35" t="str">
        <f>IF(COUNTBLANK(L1627:AC1627)&lt;&gt;13,IF(Table3[[#This Row],[Comments]]="Please order in multiples of 20. Minimum order of 100.",IF(COUNTBLANK(Table3[[#This Row],[Date 1]:[Order]])=12,"",1),1),IF(OR(F1627="yes",G1627="yes",H1627="yes",I1627="yes",J1627="yes",K1627="yes"="yes"),1,""))</f>
        <v/>
      </c>
    </row>
    <row r="1628" spans="2:48" ht="36" thickBot="1" x14ac:dyDescent="0.4">
      <c r="B1628" s="164">
        <v>6545</v>
      </c>
      <c r="C1628" s="16" t="s">
        <v>3530</v>
      </c>
      <c r="D1628" s="32" t="s">
        <v>1149</v>
      </c>
      <c r="E1628" s="118"/>
      <c r="F1628" s="119" t="s">
        <v>21</v>
      </c>
      <c r="G1628" s="30" t="s">
        <v>21</v>
      </c>
      <c r="H1628" s="30" t="s">
        <v>21</v>
      </c>
      <c r="I1628" s="30" t="s">
        <v>21</v>
      </c>
      <c r="J1628" s="30" t="s">
        <v>128</v>
      </c>
      <c r="K1628" s="30" t="s">
        <v>21</v>
      </c>
      <c r="L1628" s="22"/>
      <c r="M1628" s="20"/>
      <c r="N1628" s="20"/>
      <c r="O1628" s="20"/>
      <c r="P1628" s="20"/>
      <c r="Q1628" s="20"/>
      <c r="R1628" s="20"/>
      <c r="S1628" s="120"/>
      <c r="T1628" s="181" t="str">
        <f>Table3[[#This Row],[Column12]]</f>
        <v>Auto:</v>
      </c>
      <c r="U1628" s="25"/>
      <c r="V1628" s="51" t="str">
        <f>IF(Table3[[#This Row],[TagOrderMethod]]="Ratio:","plants per 1 tag",IF(Table3[[#This Row],[TagOrderMethod]]="tags included","",IF(Table3[[#This Row],[TagOrderMethod]]="Qty:","tags",IF(Table3[[#This Row],[TagOrderMethod]]="Auto:",IF(U1628&lt;&gt;"","tags","")))))</f>
        <v/>
      </c>
      <c r="W1628" s="17">
        <v>50</v>
      </c>
      <c r="X1628" s="17" t="str">
        <f>IF(ISNUMBER(SEARCH("tag",Table3[[#This Row],[Notes]])), "Yes", "No")</f>
        <v>No</v>
      </c>
      <c r="Y1628" s="17" t="str">
        <f>IF(Table3[[#This Row],[Column11]]="yes","tags included","Auto:")</f>
        <v>Auto:</v>
      </c>
      <c r="Z16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Row],[TagOrderMethod]]="Auto:",IF(U1628&gt;0,U1628,IF(COUNTBLANK(L1628:S1628)=8,"",(IF(Table3[[#This Row],[Column11]]&lt;&gt;"no",Table3[[#This Row],[Size]]*(SUM(Table3[[#This Row],[Date 1]:[Date 8]])),"")))),""))),(Table3[[#This Row],[Bundle]])),"")</f>
        <v/>
      </c>
      <c r="AB1628" s="94" t="str">
        <f t="shared" si="26"/>
        <v/>
      </c>
      <c r="AC1628" s="75"/>
      <c r="AD1628" s="42"/>
      <c r="AE1628" s="43"/>
      <c r="AF1628" s="44"/>
      <c r="AG1628" s="134" t="s">
        <v>21</v>
      </c>
      <c r="AH1628" s="134" t="s">
        <v>21</v>
      </c>
      <c r="AI1628" s="134" t="s">
        <v>21</v>
      </c>
      <c r="AJ1628" s="134" t="s">
        <v>21</v>
      </c>
      <c r="AK1628" s="134" t="s">
        <v>5631</v>
      </c>
      <c r="AL1628" s="134" t="s">
        <v>21</v>
      </c>
      <c r="AM1628" s="134" t="b">
        <f>IF(AND(Table3[[#This Row],[Column68]]=TRUE,COUNTBLANK(Table3[[#This Row],[Date 1]:[Date 8]])=8),TRUE,FALSE)</f>
        <v>0</v>
      </c>
      <c r="AN1628" s="134" t="b">
        <f>COUNTIF(Table3[[#This Row],[512]:[51]],"yes")&gt;0</f>
        <v>0</v>
      </c>
      <c r="AO1628" s="45" t="str">
        <f>IF(Table3[[#This Row],[512]]="yes",Table3[[#This Row],[Column1]],"")</f>
        <v/>
      </c>
      <c r="AP1628" s="45" t="str">
        <f>IF(Table3[[#This Row],[250]]="yes",Table3[[#This Row],[Column1.5]],"")</f>
        <v/>
      </c>
      <c r="AQ1628" s="45" t="str">
        <f>IF(Table3[[#This Row],[288]]="yes",Table3[[#This Row],[Column2]],"")</f>
        <v/>
      </c>
      <c r="AR1628" s="45" t="str">
        <f>IF(Table3[[#This Row],[144]]="yes",Table3[[#This Row],[Column3]],"")</f>
        <v/>
      </c>
      <c r="AS1628" s="45" t="str">
        <f>IF(Table3[[#This Row],[26]]="yes",Table3[[#This Row],[Column4]],"")</f>
        <v/>
      </c>
      <c r="AT1628" s="45" t="str">
        <f>IF(Table3[[#This Row],[51]]="yes",Table3[[#This Row],[Column5]],"")</f>
        <v/>
      </c>
      <c r="AU1628" s="29" t="str">
        <f>IF(COUNTBLANK(Table3[[#This Row],[Date 1]:[Date 8]])=7,IF(Table3[[#This Row],[Column9]]&lt;&gt;"",IF(SUM(L1628:S1628)&lt;&gt;0,Table3[[#This Row],[Column9]],""),""),(SUBSTITUTE(TRIM(SUBSTITUTE(AO1628&amp;","&amp;AP1628&amp;","&amp;AQ1628&amp;","&amp;AR1628&amp;","&amp;AS1628&amp;","&amp;AT1628&amp;",",","," "))," ",", ")))</f>
        <v/>
      </c>
      <c r="AV1628" s="35" t="str">
        <f>IF(COUNTBLANK(L1628:AC1628)&lt;&gt;13,IF(Table3[[#This Row],[Comments]]="Please order in multiples of 20. Minimum order of 100.",IF(COUNTBLANK(Table3[[#This Row],[Date 1]:[Order]])=12,"",1),1),IF(OR(F1628="yes",G1628="yes",H1628="yes",I1628="yes",J1628="yes",K1628="yes"="yes"),1,""))</f>
        <v/>
      </c>
    </row>
    <row r="1629" spans="2:48" ht="36" thickBot="1" x14ac:dyDescent="0.4">
      <c r="B1629" s="164">
        <v>6551</v>
      </c>
      <c r="C1629" s="16" t="s">
        <v>3530</v>
      </c>
      <c r="D1629" s="32" t="s">
        <v>2464</v>
      </c>
      <c r="E1629" s="118"/>
      <c r="F1629" s="119" t="s">
        <v>21</v>
      </c>
      <c r="G1629" s="30" t="s">
        <v>21</v>
      </c>
      <c r="H1629" s="30" t="s">
        <v>21</v>
      </c>
      <c r="I1629" s="30" t="s">
        <v>21</v>
      </c>
      <c r="J1629" s="30" t="s">
        <v>128</v>
      </c>
      <c r="K1629" s="30" t="s">
        <v>21</v>
      </c>
      <c r="L1629" s="22"/>
      <c r="M1629" s="20"/>
      <c r="N1629" s="20"/>
      <c r="O1629" s="20"/>
      <c r="P1629" s="20"/>
      <c r="Q1629" s="20"/>
      <c r="R1629" s="20"/>
      <c r="S1629" s="120"/>
      <c r="T1629" s="181" t="str">
        <f>Table3[[#This Row],[Column12]]</f>
        <v>Auto:</v>
      </c>
      <c r="U1629" s="25"/>
      <c r="V1629" s="51" t="str">
        <f>IF(Table3[[#This Row],[TagOrderMethod]]="Ratio:","plants per 1 tag",IF(Table3[[#This Row],[TagOrderMethod]]="tags included","",IF(Table3[[#This Row],[TagOrderMethod]]="Qty:","tags",IF(Table3[[#This Row],[TagOrderMethod]]="Auto:",IF(U1629&lt;&gt;"","tags","")))))</f>
        <v/>
      </c>
      <c r="W1629" s="17">
        <v>50</v>
      </c>
      <c r="X1629" s="17" t="str">
        <f>IF(ISNUMBER(SEARCH("tag",Table3[[#This Row],[Notes]])), "Yes", "No")</f>
        <v>No</v>
      </c>
      <c r="Y1629" s="17" t="str">
        <f>IF(Table3[[#This Row],[Column11]]="yes","tags included","Auto:")</f>
        <v>Auto:</v>
      </c>
      <c r="Z16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Row],[TagOrderMethod]]="Auto:",IF(U1629&gt;0,U1629,IF(COUNTBLANK(L1629:S1629)=8,"",(IF(Table3[[#This Row],[Column11]]&lt;&gt;"no",Table3[[#This Row],[Size]]*(SUM(Table3[[#This Row],[Date 1]:[Date 8]])),"")))),""))),(Table3[[#This Row],[Bundle]])),"")</f>
        <v/>
      </c>
      <c r="AB1629" s="94" t="str">
        <f t="shared" si="26"/>
        <v/>
      </c>
      <c r="AC1629" s="75"/>
      <c r="AD1629" s="42"/>
      <c r="AE1629" s="43"/>
      <c r="AF1629" s="44"/>
      <c r="AG1629" s="134" t="s">
        <v>21</v>
      </c>
      <c r="AH1629" s="134" t="s">
        <v>21</v>
      </c>
      <c r="AI1629" s="134" t="s">
        <v>21</v>
      </c>
      <c r="AJ1629" s="134" t="s">
        <v>21</v>
      </c>
      <c r="AK1629" s="134" t="s">
        <v>5632</v>
      </c>
      <c r="AL1629" s="134" t="s">
        <v>21</v>
      </c>
      <c r="AM1629" s="134" t="b">
        <f>IF(AND(Table3[[#This Row],[Column68]]=TRUE,COUNTBLANK(Table3[[#This Row],[Date 1]:[Date 8]])=8),TRUE,FALSE)</f>
        <v>0</v>
      </c>
      <c r="AN1629" s="134" t="b">
        <f>COUNTIF(Table3[[#This Row],[512]:[51]],"yes")&gt;0</f>
        <v>0</v>
      </c>
      <c r="AO1629" s="45" t="str">
        <f>IF(Table3[[#This Row],[512]]="yes",Table3[[#This Row],[Column1]],"")</f>
        <v/>
      </c>
      <c r="AP1629" s="45" t="str">
        <f>IF(Table3[[#This Row],[250]]="yes",Table3[[#This Row],[Column1.5]],"")</f>
        <v/>
      </c>
      <c r="AQ1629" s="45" t="str">
        <f>IF(Table3[[#This Row],[288]]="yes",Table3[[#This Row],[Column2]],"")</f>
        <v/>
      </c>
      <c r="AR1629" s="45" t="str">
        <f>IF(Table3[[#This Row],[144]]="yes",Table3[[#This Row],[Column3]],"")</f>
        <v/>
      </c>
      <c r="AS1629" s="45" t="str">
        <f>IF(Table3[[#This Row],[26]]="yes",Table3[[#This Row],[Column4]],"")</f>
        <v/>
      </c>
      <c r="AT1629" s="45" t="str">
        <f>IF(Table3[[#This Row],[51]]="yes",Table3[[#This Row],[Column5]],"")</f>
        <v/>
      </c>
      <c r="AU1629" s="29" t="str">
        <f>IF(COUNTBLANK(Table3[[#This Row],[Date 1]:[Date 8]])=7,IF(Table3[[#This Row],[Column9]]&lt;&gt;"",IF(SUM(L1629:S1629)&lt;&gt;0,Table3[[#This Row],[Column9]],""),""),(SUBSTITUTE(TRIM(SUBSTITUTE(AO1629&amp;","&amp;AP1629&amp;","&amp;AQ1629&amp;","&amp;AR1629&amp;","&amp;AS1629&amp;","&amp;AT1629&amp;",",","," "))," ",", ")))</f>
        <v/>
      </c>
      <c r="AV1629" s="35" t="str">
        <f>IF(COUNTBLANK(L1629:AC1629)&lt;&gt;13,IF(Table3[[#This Row],[Comments]]="Please order in multiples of 20. Minimum order of 100.",IF(COUNTBLANK(Table3[[#This Row],[Date 1]:[Order]])=12,"",1),1),IF(OR(F1629="yes",G1629="yes",H1629="yes",I1629="yes",J1629="yes",K1629="yes"="yes"),1,""))</f>
        <v/>
      </c>
    </row>
    <row r="1630" spans="2:48" ht="36" thickBot="1" x14ac:dyDescent="0.4">
      <c r="B1630" s="164">
        <v>6557</v>
      </c>
      <c r="C1630" s="16" t="s">
        <v>3530</v>
      </c>
      <c r="D1630" s="32" t="s">
        <v>3545</v>
      </c>
      <c r="E1630" s="118"/>
      <c r="F1630" s="119" t="s">
        <v>21</v>
      </c>
      <c r="G1630" s="30" t="s">
        <v>21</v>
      </c>
      <c r="H1630" s="30" t="s">
        <v>21</v>
      </c>
      <c r="I1630" s="30" t="s">
        <v>21</v>
      </c>
      <c r="J1630" s="30" t="s">
        <v>128</v>
      </c>
      <c r="K1630" s="30" t="s">
        <v>21</v>
      </c>
      <c r="L1630" s="22"/>
      <c r="M1630" s="20"/>
      <c r="N1630" s="20"/>
      <c r="O1630" s="20"/>
      <c r="P1630" s="20"/>
      <c r="Q1630" s="20"/>
      <c r="R1630" s="20"/>
      <c r="S1630" s="120"/>
      <c r="T1630" s="181" t="str">
        <f>Table3[[#This Row],[Column12]]</f>
        <v>Auto:</v>
      </c>
      <c r="U1630" s="25"/>
      <c r="V1630" s="51" t="str">
        <f>IF(Table3[[#This Row],[TagOrderMethod]]="Ratio:","plants per 1 tag",IF(Table3[[#This Row],[TagOrderMethod]]="tags included","",IF(Table3[[#This Row],[TagOrderMethod]]="Qty:","tags",IF(Table3[[#This Row],[TagOrderMethod]]="Auto:",IF(U1630&lt;&gt;"","tags","")))))</f>
        <v/>
      </c>
      <c r="W1630" s="17">
        <v>50</v>
      </c>
      <c r="X1630" s="17" t="str">
        <f>IF(ISNUMBER(SEARCH("tag",Table3[[#This Row],[Notes]])), "Yes", "No")</f>
        <v>No</v>
      </c>
      <c r="Y1630" s="17" t="str">
        <f>IF(Table3[[#This Row],[Column11]]="yes","tags included","Auto:")</f>
        <v>Auto:</v>
      </c>
      <c r="Z16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Row],[TagOrderMethod]]="Auto:",IF(U1630&gt;0,U1630,IF(COUNTBLANK(L1630:S1630)=8,"",(IF(Table3[[#This Row],[Column11]]&lt;&gt;"no",Table3[[#This Row],[Size]]*(SUM(Table3[[#This Row],[Date 1]:[Date 8]])),"")))),""))),(Table3[[#This Row],[Bundle]])),"")</f>
        <v/>
      </c>
      <c r="AB1630" s="94" t="str">
        <f t="shared" si="26"/>
        <v/>
      </c>
      <c r="AC1630" s="75"/>
      <c r="AD1630" s="42"/>
      <c r="AE1630" s="43"/>
      <c r="AF1630" s="44"/>
      <c r="AG1630" s="134" t="s">
        <v>21</v>
      </c>
      <c r="AH1630" s="134" t="s">
        <v>21</v>
      </c>
      <c r="AI1630" s="134" t="s">
        <v>21</v>
      </c>
      <c r="AJ1630" s="134" t="s">
        <v>21</v>
      </c>
      <c r="AK1630" s="134" t="s">
        <v>5633</v>
      </c>
      <c r="AL1630" s="134" t="s">
        <v>21</v>
      </c>
      <c r="AM1630" s="134" t="b">
        <f>IF(AND(Table3[[#This Row],[Column68]]=TRUE,COUNTBLANK(Table3[[#This Row],[Date 1]:[Date 8]])=8),TRUE,FALSE)</f>
        <v>0</v>
      </c>
      <c r="AN1630" s="134" t="b">
        <f>COUNTIF(Table3[[#This Row],[512]:[51]],"yes")&gt;0</f>
        <v>0</v>
      </c>
      <c r="AO1630" s="45" t="str">
        <f>IF(Table3[[#This Row],[512]]="yes",Table3[[#This Row],[Column1]],"")</f>
        <v/>
      </c>
      <c r="AP1630" s="45" t="str">
        <f>IF(Table3[[#This Row],[250]]="yes",Table3[[#This Row],[Column1.5]],"")</f>
        <v/>
      </c>
      <c r="AQ1630" s="45" t="str">
        <f>IF(Table3[[#This Row],[288]]="yes",Table3[[#This Row],[Column2]],"")</f>
        <v/>
      </c>
      <c r="AR1630" s="45" t="str">
        <f>IF(Table3[[#This Row],[144]]="yes",Table3[[#This Row],[Column3]],"")</f>
        <v/>
      </c>
      <c r="AS1630" s="45" t="str">
        <f>IF(Table3[[#This Row],[26]]="yes",Table3[[#This Row],[Column4]],"")</f>
        <v/>
      </c>
      <c r="AT1630" s="45" t="str">
        <f>IF(Table3[[#This Row],[51]]="yes",Table3[[#This Row],[Column5]],"")</f>
        <v/>
      </c>
      <c r="AU1630" s="29" t="str">
        <f>IF(COUNTBLANK(Table3[[#This Row],[Date 1]:[Date 8]])=7,IF(Table3[[#This Row],[Column9]]&lt;&gt;"",IF(SUM(L1630:S1630)&lt;&gt;0,Table3[[#This Row],[Column9]],""),""),(SUBSTITUTE(TRIM(SUBSTITUTE(AO1630&amp;","&amp;AP1630&amp;","&amp;AQ1630&amp;","&amp;AR1630&amp;","&amp;AS1630&amp;","&amp;AT1630&amp;",",","," "))," ",", ")))</f>
        <v/>
      </c>
      <c r="AV1630" s="35" t="str">
        <f>IF(COUNTBLANK(L1630:AC1630)&lt;&gt;13,IF(Table3[[#This Row],[Comments]]="Please order in multiples of 20. Minimum order of 100.",IF(COUNTBLANK(Table3[[#This Row],[Date 1]:[Order]])=12,"",1),1),IF(OR(F1630="yes",G1630="yes",H1630="yes",I1630="yes",J1630="yes",K1630="yes"="yes"),1,""))</f>
        <v/>
      </c>
    </row>
    <row r="1631" spans="2:48" ht="36" thickBot="1" x14ac:dyDescent="0.4">
      <c r="B1631" s="164">
        <v>6563</v>
      </c>
      <c r="C1631" s="16" t="s">
        <v>3530</v>
      </c>
      <c r="D1631" s="32" t="s">
        <v>1340</v>
      </c>
      <c r="E1631" s="118"/>
      <c r="F1631" s="119" t="s">
        <v>21</v>
      </c>
      <c r="G1631" s="30" t="s">
        <v>21</v>
      </c>
      <c r="H1631" s="30" t="s">
        <v>21</v>
      </c>
      <c r="I1631" s="30" t="s">
        <v>21</v>
      </c>
      <c r="J1631" s="30" t="s">
        <v>128</v>
      </c>
      <c r="K1631" s="30" t="s">
        <v>21</v>
      </c>
      <c r="L1631" s="22"/>
      <c r="M1631" s="20"/>
      <c r="N1631" s="20"/>
      <c r="O1631" s="20"/>
      <c r="P1631" s="20"/>
      <c r="Q1631" s="20"/>
      <c r="R1631" s="20"/>
      <c r="S1631" s="120"/>
      <c r="T1631" s="181" t="str">
        <f>Table3[[#This Row],[Column12]]</f>
        <v>Auto:</v>
      </c>
      <c r="U1631" s="25"/>
      <c r="V1631" s="51" t="str">
        <f>IF(Table3[[#This Row],[TagOrderMethod]]="Ratio:","plants per 1 tag",IF(Table3[[#This Row],[TagOrderMethod]]="tags included","",IF(Table3[[#This Row],[TagOrderMethod]]="Qty:","tags",IF(Table3[[#This Row],[TagOrderMethod]]="Auto:",IF(U1631&lt;&gt;"","tags","")))))</f>
        <v/>
      </c>
      <c r="W1631" s="17">
        <v>50</v>
      </c>
      <c r="X1631" s="17" t="str">
        <f>IF(ISNUMBER(SEARCH("tag",Table3[[#This Row],[Notes]])), "Yes", "No")</f>
        <v>No</v>
      </c>
      <c r="Y1631" s="17" t="str">
        <f>IF(Table3[[#This Row],[Column11]]="yes","tags included","Auto:")</f>
        <v>Auto:</v>
      </c>
      <c r="Z16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Row],[TagOrderMethod]]="Auto:",IF(U1631&gt;0,U1631,IF(COUNTBLANK(L1631:S1631)=8,"",(IF(Table3[[#This Row],[Column11]]&lt;&gt;"no",Table3[[#This Row],[Size]]*(SUM(Table3[[#This Row],[Date 1]:[Date 8]])),"")))),""))),(Table3[[#This Row],[Bundle]])),"")</f>
        <v/>
      </c>
      <c r="AB1631" s="94" t="str">
        <f t="shared" si="26"/>
        <v/>
      </c>
      <c r="AC1631" s="75"/>
      <c r="AD1631" s="42"/>
      <c r="AE1631" s="43"/>
      <c r="AF1631" s="44"/>
      <c r="AG1631" s="134" t="s">
        <v>21</v>
      </c>
      <c r="AH1631" s="134" t="s">
        <v>21</v>
      </c>
      <c r="AI1631" s="134" t="s">
        <v>21</v>
      </c>
      <c r="AJ1631" s="134" t="s">
        <v>21</v>
      </c>
      <c r="AK1631" s="134" t="s">
        <v>5634</v>
      </c>
      <c r="AL1631" s="134" t="s">
        <v>21</v>
      </c>
      <c r="AM1631" s="134" t="b">
        <f>IF(AND(Table3[[#This Row],[Column68]]=TRUE,COUNTBLANK(Table3[[#This Row],[Date 1]:[Date 8]])=8),TRUE,FALSE)</f>
        <v>0</v>
      </c>
      <c r="AN1631" s="134" t="b">
        <f>COUNTIF(Table3[[#This Row],[512]:[51]],"yes")&gt;0</f>
        <v>0</v>
      </c>
      <c r="AO1631" s="45" t="str">
        <f>IF(Table3[[#This Row],[512]]="yes",Table3[[#This Row],[Column1]],"")</f>
        <v/>
      </c>
      <c r="AP1631" s="45" t="str">
        <f>IF(Table3[[#This Row],[250]]="yes",Table3[[#This Row],[Column1.5]],"")</f>
        <v/>
      </c>
      <c r="AQ1631" s="45" t="str">
        <f>IF(Table3[[#This Row],[288]]="yes",Table3[[#This Row],[Column2]],"")</f>
        <v/>
      </c>
      <c r="AR1631" s="45" t="str">
        <f>IF(Table3[[#This Row],[144]]="yes",Table3[[#This Row],[Column3]],"")</f>
        <v/>
      </c>
      <c r="AS1631" s="45" t="str">
        <f>IF(Table3[[#This Row],[26]]="yes",Table3[[#This Row],[Column4]],"")</f>
        <v/>
      </c>
      <c r="AT1631" s="45" t="str">
        <f>IF(Table3[[#This Row],[51]]="yes",Table3[[#This Row],[Column5]],"")</f>
        <v/>
      </c>
      <c r="AU1631" s="29" t="str">
        <f>IF(COUNTBLANK(Table3[[#This Row],[Date 1]:[Date 8]])=7,IF(Table3[[#This Row],[Column9]]&lt;&gt;"",IF(SUM(L1631:S1631)&lt;&gt;0,Table3[[#This Row],[Column9]],""),""),(SUBSTITUTE(TRIM(SUBSTITUTE(AO1631&amp;","&amp;AP1631&amp;","&amp;AQ1631&amp;","&amp;AR1631&amp;","&amp;AS1631&amp;","&amp;AT1631&amp;",",","," "))," ",", ")))</f>
        <v/>
      </c>
      <c r="AV1631" s="35" t="str">
        <f>IF(COUNTBLANK(L1631:AC1631)&lt;&gt;13,IF(Table3[[#This Row],[Comments]]="Please order in multiples of 20. Minimum order of 100.",IF(COUNTBLANK(Table3[[#This Row],[Date 1]:[Order]])=12,"",1),1),IF(OR(F1631="yes",G1631="yes",H1631="yes",I1631="yes",J1631="yes",K1631="yes"="yes"),1,""))</f>
        <v/>
      </c>
    </row>
    <row r="1632" spans="2:48" ht="36" thickBot="1" x14ac:dyDescent="0.4">
      <c r="B1632" s="164">
        <v>6569</v>
      </c>
      <c r="C1632" s="16" t="s">
        <v>3530</v>
      </c>
      <c r="D1632" s="32" t="s">
        <v>671</v>
      </c>
      <c r="E1632" s="118"/>
      <c r="F1632" s="119" t="s">
        <v>21</v>
      </c>
      <c r="G1632" s="30" t="s">
        <v>21</v>
      </c>
      <c r="H1632" s="30" t="s">
        <v>21</v>
      </c>
      <c r="I1632" s="30" t="s">
        <v>21</v>
      </c>
      <c r="J1632" s="30" t="s">
        <v>128</v>
      </c>
      <c r="K1632" s="30" t="s">
        <v>21</v>
      </c>
      <c r="L1632" s="22"/>
      <c r="M1632" s="20"/>
      <c r="N1632" s="20"/>
      <c r="O1632" s="20"/>
      <c r="P1632" s="20"/>
      <c r="Q1632" s="20"/>
      <c r="R1632" s="20"/>
      <c r="S1632" s="120"/>
      <c r="T1632" s="181" t="str">
        <f>Table3[[#This Row],[Column12]]</f>
        <v>Auto:</v>
      </c>
      <c r="U1632" s="25"/>
      <c r="V1632" s="51" t="str">
        <f>IF(Table3[[#This Row],[TagOrderMethod]]="Ratio:","plants per 1 tag",IF(Table3[[#This Row],[TagOrderMethod]]="tags included","",IF(Table3[[#This Row],[TagOrderMethod]]="Qty:","tags",IF(Table3[[#This Row],[TagOrderMethod]]="Auto:",IF(U1632&lt;&gt;"","tags","")))))</f>
        <v/>
      </c>
      <c r="W1632" s="17">
        <v>50</v>
      </c>
      <c r="X1632" s="17" t="str">
        <f>IF(ISNUMBER(SEARCH("tag",Table3[[#This Row],[Notes]])), "Yes", "No")</f>
        <v>No</v>
      </c>
      <c r="Y1632" s="17" t="str">
        <f>IF(Table3[[#This Row],[Column11]]="yes","tags included","Auto:")</f>
        <v>Auto:</v>
      </c>
      <c r="Z16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Row],[TagOrderMethod]]="Auto:",IF(U1632&gt;0,U1632,IF(COUNTBLANK(L1632:S1632)=8,"",(IF(Table3[[#This Row],[Column11]]&lt;&gt;"no",Table3[[#This Row],[Size]]*(SUM(Table3[[#This Row],[Date 1]:[Date 8]])),"")))),""))),(Table3[[#This Row],[Bundle]])),"")</f>
        <v/>
      </c>
      <c r="AB1632" s="94" t="str">
        <f t="shared" si="26"/>
        <v/>
      </c>
      <c r="AC1632" s="75"/>
      <c r="AD1632" s="42"/>
      <c r="AE1632" s="43"/>
      <c r="AF1632" s="44"/>
      <c r="AG1632" s="134" t="s">
        <v>21</v>
      </c>
      <c r="AH1632" s="134" t="s">
        <v>21</v>
      </c>
      <c r="AI1632" s="134" t="s">
        <v>21</v>
      </c>
      <c r="AJ1632" s="134" t="s">
        <v>21</v>
      </c>
      <c r="AK1632" s="134" t="s">
        <v>5635</v>
      </c>
      <c r="AL1632" s="134" t="s">
        <v>21</v>
      </c>
      <c r="AM1632" s="134" t="b">
        <f>IF(AND(Table3[[#This Row],[Column68]]=TRUE,COUNTBLANK(Table3[[#This Row],[Date 1]:[Date 8]])=8),TRUE,FALSE)</f>
        <v>0</v>
      </c>
      <c r="AN1632" s="134" t="b">
        <f>COUNTIF(Table3[[#This Row],[512]:[51]],"yes")&gt;0</f>
        <v>0</v>
      </c>
      <c r="AO1632" s="45" t="str">
        <f>IF(Table3[[#This Row],[512]]="yes",Table3[[#This Row],[Column1]],"")</f>
        <v/>
      </c>
      <c r="AP1632" s="45" t="str">
        <f>IF(Table3[[#This Row],[250]]="yes",Table3[[#This Row],[Column1.5]],"")</f>
        <v/>
      </c>
      <c r="AQ1632" s="45" t="str">
        <f>IF(Table3[[#This Row],[288]]="yes",Table3[[#This Row],[Column2]],"")</f>
        <v/>
      </c>
      <c r="AR1632" s="45" t="str">
        <f>IF(Table3[[#This Row],[144]]="yes",Table3[[#This Row],[Column3]],"")</f>
        <v/>
      </c>
      <c r="AS1632" s="45" t="str">
        <f>IF(Table3[[#This Row],[26]]="yes",Table3[[#This Row],[Column4]],"")</f>
        <v/>
      </c>
      <c r="AT1632" s="45" t="str">
        <f>IF(Table3[[#This Row],[51]]="yes",Table3[[#This Row],[Column5]],"")</f>
        <v/>
      </c>
      <c r="AU1632" s="29" t="str">
        <f>IF(COUNTBLANK(Table3[[#This Row],[Date 1]:[Date 8]])=7,IF(Table3[[#This Row],[Column9]]&lt;&gt;"",IF(SUM(L1632:S1632)&lt;&gt;0,Table3[[#This Row],[Column9]],""),""),(SUBSTITUTE(TRIM(SUBSTITUTE(AO1632&amp;","&amp;AP1632&amp;","&amp;AQ1632&amp;","&amp;AR1632&amp;","&amp;AS1632&amp;","&amp;AT1632&amp;",",","," "))," ",", ")))</f>
        <v/>
      </c>
      <c r="AV1632" s="35" t="str">
        <f>IF(COUNTBLANK(L1632:AC1632)&lt;&gt;13,IF(Table3[[#This Row],[Comments]]="Please order in multiples of 20. Minimum order of 100.",IF(COUNTBLANK(Table3[[#This Row],[Date 1]:[Order]])=12,"",1),1),IF(OR(F1632="yes",G1632="yes",H1632="yes",I1632="yes",J1632="yes",K1632="yes"="yes"),1,""))</f>
        <v/>
      </c>
    </row>
    <row r="1633" spans="2:48" ht="36" thickBot="1" x14ac:dyDescent="0.4">
      <c r="B1633" s="164">
        <v>6574</v>
      </c>
      <c r="C1633" s="16" t="s">
        <v>3530</v>
      </c>
      <c r="D1633" s="32" t="s">
        <v>672</v>
      </c>
      <c r="E1633" s="118"/>
      <c r="F1633" s="119" t="s">
        <v>21</v>
      </c>
      <c r="G1633" s="30" t="s">
        <v>21</v>
      </c>
      <c r="H1633" s="30" t="s">
        <v>21</v>
      </c>
      <c r="I1633" s="30" t="s">
        <v>21</v>
      </c>
      <c r="J1633" s="30" t="s">
        <v>128</v>
      </c>
      <c r="K1633" s="30" t="s">
        <v>21</v>
      </c>
      <c r="L1633" s="22"/>
      <c r="M1633" s="20"/>
      <c r="N1633" s="20"/>
      <c r="O1633" s="20"/>
      <c r="P1633" s="20"/>
      <c r="Q1633" s="20"/>
      <c r="R1633" s="20"/>
      <c r="S1633" s="120"/>
      <c r="T1633" s="181" t="str">
        <f>Table3[[#This Row],[Column12]]</f>
        <v>Auto:</v>
      </c>
      <c r="U1633" s="25"/>
      <c r="V1633" s="51" t="str">
        <f>IF(Table3[[#This Row],[TagOrderMethod]]="Ratio:","plants per 1 tag",IF(Table3[[#This Row],[TagOrderMethod]]="tags included","",IF(Table3[[#This Row],[TagOrderMethod]]="Qty:","tags",IF(Table3[[#This Row],[TagOrderMethod]]="Auto:",IF(U1633&lt;&gt;"","tags","")))))</f>
        <v/>
      </c>
      <c r="W1633" s="17">
        <v>50</v>
      </c>
      <c r="X1633" s="17" t="str">
        <f>IF(ISNUMBER(SEARCH("tag",Table3[[#This Row],[Notes]])), "Yes", "No")</f>
        <v>No</v>
      </c>
      <c r="Y1633" s="17" t="str">
        <f>IF(Table3[[#This Row],[Column11]]="yes","tags included","Auto:")</f>
        <v>Auto:</v>
      </c>
      <c r="Z16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Row],[TagOrderMethod]]="Auto:",IF(U1633&gt;0,U1633,IF(COUNTBLANK(L1633:S1633)=8,"",(IF(Table3[[#This Row],[Column11]]&lt;&gt;"no",Table3[[#This Row],[Size]]*(SUM(Table3[[#This Row],[Date 1]:[Date 8]])),"")))),""))),(Table3[[#This Row],[Bundle]])),"")</f>
        <v/>
      </c>
      <c r="AB1633" s="94" t="str">
        <f t="shared" si="26"/>
        <v/>
      </c>
      <c r="AC1633" s="75"/>
      <c r="AD1633" s="42"/>
      <c r="AE1633" s="43"/>
      <c r="AF1633" s="44"/>
      <c r="AG1633" s="134" t="s">
        <v>21</v>
      </c>
      <c r="AH1633" s="134" t="s">
        <v>21</v>
      </c>
      <c r="AI1633" s="134" t="s">
        <v>21</v>
      </c>
      <c r="AJ1633" s="134" t="s">
        <v>21</v>
      </c>
      <c r="AK1633" s="134" t="s">
        <v>5636</v>
      </c>
      <c r="AL1633" s="134" t="s">
        <v>21</v>
      </c>
      <c r="AM1633" s="134" t="b">
        <f>IF(AND(Table3[[#This Row],[Column68]]=TRUE,COUNTBLANK(Table3[[#This Row],[Date 1]:[Date 8]])=8),TRUE,FALSE)</f>
        <v>0</v>
      </c>
      <c r="AN1633" s="134" t="b">
        <f>COUNTIF(Table3[[#This Row],[512]:[51]],"yes")&gt;0</f>
        <v>0</v>
      </c>
      <c r="AO1633" s="45" t="str">
        <f>IF(Table3[[#This Row],[512]]="yes",Table3[[#This Row],[Column1]],"")</f>
        <v/>
      </c>
      <c r="AP1633" s="45" t="str">
        <f>IF(Table3[[#This Row],[250]]="yes",Table3[[#This Row],[Column1.5]],"")</f>
        <v/>
      </c>
      <c r="AQ1633" s="45" t="str">
        <f>IF(Table3[[#This Row],[288]]="yes",Table3[[#This Row],[Column2]],"")</f>
        <v/>
      </c>
      <c r="AR1633" s="45" t="str">
        <f>IF(Table3[[#This Row],[144]]="yes",Table3[[#This Row],[Column3]],"")</f>
        <v/>
      </c>
      <c r="AS1633" s="45" t="str">
        <f>IF(Table3[[#This Row],[26]]="yes",Table3[[#This Row],[Column4]],"")</f>
        <v/>
      </c>
      <c r="AT1633" s="45" t="str">
        <f>IF(Table3[[#This Row],[51]]="yes",Table3[[#This Row],[Column5]],"")</f>
        <v/>
      </c>
      <c r="AU1633" s="29" t="str">
        <f>IF(COUNTBLANK(Table3[[#This Row],[Date 1]:[Date 8]])=7,IF(Table3[[#This Row],[Column9]]&lt;&gt;"",IF(SUM(L1633:S1633)&lt;&gt;0,Table3[[#This Row],[Column9]],""),""),(SUBSTITUTE(TRIM(SUBSTITUTE(AO1633&amp;","&amp;AP1633&amp;","&amp;AQ1633&amp;","&amp;AR1633&amp;","&amp;AS1633&amp;","&amp;AT1633&amp;",",","," "))," ",", ")))</f>
        <v/>
      </c>
      <c r="AV1633" s="35" t="str">
        <f>IF(COUNTBLANK(L1633:AC1633)&lt;&gt;13,IF(Table3[[#This Row],[Comments]]="Please order in multiples of 20. Minimum order of 100.",IF(COUNTBLANK(Table3[[#This Row],[Date 1]:[Order]])=12,"",1),1),IF(OR(F1633="yes",G1633="yes",H1633="yes",I1633="yes",J1633="yes",K1633="yes"="yes"),1,""))</f>
        <v/>
      </c>
    </row>
    <row r="1634" spans="2:48" ht="36" thickBot="1" x14ac:dyDescent="0.4">
      <c r="B1634" s="164">
        <v>6580</v>
      </c>
      <c r="C1634" s="16" t="s">
        <v>3530</v>
      </c>
      <c r="D1634" s="32" t="s">
        <v>673</v>
      </c>
      <c r="E1634" s="118"/>
      <c r="F1634" s="119" t="s">
        <v>21</v>
      </c>
      <c r="G1634" s="30" t="s">
        <v>21</v>
      </c>
      <c r="H1634" s="30" t="s">
        <v>21</v>
      </c>
      <c r="I1634" s="30" t="s">
        <v>21</v>
      </c>
      <c r="J1634" s="30" t="s">
        <v>128</v>
      </c>
      <c r="K1634" s="30" t="s">
        <v>21</v>
      </c>
      <c r="L1634" s="22"/>
      <c r="M1634" s="20"/>
      <c r="N1634" s="20"/>
      <c r="O1634" s="20"/>
      <c r="P1634" s="20"/>
      <c r="Q1634" s="20"/>
      <c r="R1634" s="20"/>
      <c r="S1634" s="120"/>
      <c r="T1634" s="181" t="str">
        <f>Table3[[#This Row],[Column12]]</f>
        <v>Auto:</v>
      </c>
      <c r="U1634" s="25"/>
      <c r="V1634" s="51" t="str">
        <f>IF(Table3[[#This Row],[TagOrderMethod]]="Ratio:","plants per 1 tag",IF(Table3[[#This Row],[TagOrderMethod]]="tags included","",IF(Table3[[#This Row],[TagOrderMethod]]="Qty:","tags",IF(Table3[[#This Row],[TagOrderMethod]]="Auto:",IF(U1634&lt;&gt;"","tags","")))))</f>
        <v/>
      </c>
      <c r="W1634" s="17">
        <v>50</v>
      </c>
      <c r="X1634" s="17" t="str">
        <f>IF(ISNUMBER(SEARCH("tag",Table3[[#This Row],[Notes]])), "Yes", "No")</f>
        <v>No</v>
      </c>
      <c r="Y1634" s="17" t="str">
        <f>IF(Table3[[#This Row],[Column11]]="yes","tags included","Auto:")</f>
        <v>Auto:</v>
      </c>
      <c r="Z16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Row],[TagOrderMethod]]="Auto:",IF(U1634&gt;0,U1634,IF(COUNTBLANK(L1634:S1634)=8,"",(IF(Table3[[#This Row],[Column11]]&lt;&gt;"no",Table3[[#This Row],[Size]]*(SUM(Table3[[#This Row],[Date 1]:[Date 8]])),"")))),""))),(Table3[[#This Row],[Bundle]])),"")</f>
        <v/>
      </c>
      <c r="AB1634" s="94" t="str">
        <f t="shared" si="26"/>
        <v/>
      </c>
      <c r="AC1634" s="75"/>
      <c r="AD1634" s="42"/>
      <c r="AE1634" s="43"/>
      <c r="AF1634" s="44"/>
      <c r="AG1634" s="134" t="s">
        <v>21</v>
      </c>
      <c r="AH1634" s="134" t="s">
        <v>21</v>
      </c>
      <c r="AI1634" s="134" t="s">
        <v>21</v>
      </c>
      <c r="AJ1634" s="134" t="s">
        <v>21</v>
      </c>
      <c r="AK1634" s="134" t="s">
        <v>3226</v>
      </c>
      <c r="AL1634" s="134" t="s">
        <v>21</v>
      </c>
      <c r="AM1634" s="134" t="b">
        <f>IF(AND(Table3[[#This Row],[Column68]]=TRUE,COUNTBLANK(Table3[[#This Row],[Date 1]:[Date 8]])=8),TRUE,FALSE)</f>
        <v>0</v>
      </c>
      <c r="AN1634" s="134" t="b">
        <f>COUNTIF(Table3[[#This Row],[512]:[51]],"yes")&gt;0</f>
        <v>0</v>
      </c>
      <c r="AO1634" s="45" t="str">
        <f>IF(Table3[[#This Row],[512]]="yes",Table3[[#This Row],[Column1]],"")</f>
        <v/>
      </c>
      <c r="AP1634" s="45" t="str">
        <f>IF(Table3[[#This Row],[250]]="yes",Table3[[#This Row],[Column1.5]],"")</f>
        <v/>
      </c>
      <c r="AQ1634" s="45" t="str">
        <f>IF(Table3[[#This Row],[288]]="yes",Table3[[#This Row],[Column2]],"")</f>
        <v/>
      </c>
      <c r="AR1634" s="45" t="str">
        <f>IF(Table3[[#This Row],[144]]="yes",Table3[[#This Row],[Column3]],"")</f>
        <v/>
      </c>
      <c r="AS1634" s="45" t="str">
        <f>IF(Table3[[#This Row],[26]]="yes",Table3[[#This Row],[Column4]],"")</f>
        <v/>
      </c>
      <c r="AT1634" s="45" t="str">
        <f>IF(Table3[[#This Row],[51]]="yes",Table3[[#This Row],[Column5]],"")</f>
        <v/>
      </c>
      <c r="AU1634" s="29" t="str">
        <f>IF(COUNTBLANK(Table3[[#This Row],[Date 1]:[Date 8]])=7,IF(Table3[[#This Row],[Column9]]&lt;&gt;"",IF(SUM(L1634:S1634)&lt;&gt;0,Table3[[#This Row],[Column9]],""),""),(SUBSTITUTE(TRIM(SUBSTITUTE(AO1634&amp;","&amp;AP1634&amp;","&amp;AQ1634&amp;","&amp;AR1634&amp;","&amp;AS1634&amp;","&amp;AT1634&amp;",",","," "))," ",", ")))</f>
        <v/>
      </c>
      <c r="AV1634" s="35" t="str">
        <f>IF(COUNTBLANK(L1634:AC1634)&lt;&gt;13,IF(Table3[[#This Row],[Comments]]="Please order in multiples of 20. Minimum order of 100.",IF(COUNTBLANK(Table3[[#This Row],[Date 1]:[Order]])=12,"",1),1),IF(OR(F1634="yes",G1634="yes",H1634="yes",I1634="yes",J1634="yes",K1634="yes"="yes"),1,""))</f>
        <v/>
      </c>
    </row>
    <row r="1635" spans="2:48" ht="36" thickBot="1" x14ac:dyDescent="0.4">
      <c r="B1635" s="164">
        <v>6586</v>
      </c>
      <c r="C1635" s="16" t="s">
        <v>3530</v>
      </c>
      <c r="D1635" s="32" t="s">
        <v>2465</v>
      </c>
      <c r="E1635" s="118"/>
      <c r="F1635" s="119" t="s">
        <v>21</v>
      </c>
      <c r="G1635" s="30" t="s">
        <v>21</v>
      </c>
      <c r="H1635" s="30" t="s">
        <v>21</v>
      </c>
      <c r="I1635" s="30" t="s">
        <v>21</v>
      </c>
      <c r="J1635" s="30" t="s">
        <v>128</v>
      </c>
      <c r="K1635" s="30" t="s">
        <v>21</v>
      </c>
      <c r="L1635" s="22"/>
      <c r="M1635" s="20"/>
      <c r="N1635" s="20"/>
      <c r="O1635" s="20"/>
      <c r="P1635" s="20"/>
      <c r="Q1635" s="20"/>
      <c r="R1635" s="20"/>
      <c r="S1635" s="120"/>
      <c r="T1635" s="181" t="str">
        <f>Table3[[#This Row],[Column12]]</f>
        <v>Auto:</v>
      </c>
      <c r="U1635" s="25"/>
      <c r="V1635" s="51" t="str">
        <f>IF(Table3[[#This Row],[TagOrderMethod]]="Ratio:","plants per 1 tag",IF(Table3[[#This Row],[TagOrderMethod]]="tags included","",IF(Table3[[#This Row],[TagOrderMethod]]="Qty:","tags",IF(Table3[[#This Row],[TagOrderMethod]]="Auto:",IF(U1635&lt;&gt;"","tags","")))))</f>
        <v/>
      </c>
      <c r="W1635" s="17">
        <v>50</v>
      </c>
      <c r="X1635" s="17" t="str">
        <f>IF(ISNUMBER(SEARCH("tag",Table3[[#This Row],[Notes]])), "Yes", "No")</f>
        <v>No</v>
      </c>
      <c r="Y1635" s="17" t="str">
        <f>IF(Table3[[#This Row],[Column11]]="yes","tags included","Auto:")</f>
        <v>Auto:</v>
      </c>
      <c r="Z16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Row],[TagOrderMethod]]="Auto:",IF(U1635&gt;0,U1635,IF(COUNTBLANK(L1635:S1635)=8,"",(IF(Table3[[#This Row],[Column11]]&lt;&gt;"no",Table3[[#This Row],[Size]]*(SUM(Table3[[#This Row],[Date 1]:[Date 8]])),"")))),""))),(Table3[[#This Row],[Bundle]])),"")</f>
        <v/>
      </c>
      <c r="AB1635" s="94" t="str">
        <f t="shared" si="26"/>
        <v/>
      </c>
      <c r="AC1635" s="75"/>
      <c r="AD1635" s="42"/>
      <c r="AE1635" s="43"/>
      <c r="AF1635" s="44"/>
      <c r="AG1635" s="134" t="s">
        <v>21</v>
      </c>
      <c r="AH1635" s="134" t="s">
        <v>21</v>
      </c>
      <c r="AI1635" s="134" t="s">
        <v>21</v>
      </c>
      <c r="AJ1635" s="134" t="s">
        <v>21</v>
      </c>
      <c r="AK1635" s="134" t="s">
        <v>5637</v>
      </c>
      <c r="AL1635" s="134" t="s">
        <v>21</v>
      </c>
      <c r="AM1635" s="134" t="b">
        <f>IF(AND(Table3[[#This Row],[Column68]]=TRUE,COUNTBLANK(Table3[[#This Row],[Date 1]:[Date 8]])=8),TRUE,FALSE)</f>
        <v>0</v>
      </c>
      <c r="AN1635" s="134" t="b">
        <f>COUNTIF(Table3[[#This Row],[512]:[51]],"yes")&gt;0</f>
        <v>0</v>
      </c>
      <c r="AO1635" s="45" t="str">
        <f>IF(Table3[[#This Row],[512]]="yes",Table3[[#This Row],[Column1]],"")</f>
        <v/>
      </c>
      <c r="AP1635" s="45" t="str">
        <f>IF(Table3[[#This Row],[250]]="yes",Table3[[#This Row],[Column1.5]],"")</f>
        <v/>
      </c>
      <c r="AQ1635" s="45" t="str">
        <f>IF(Table3[[#This Row],[288]]="yes",Table3[[#This Row],[Column2]],"")</f>
        <v/>
      </c>
      <c r="AR1635" s="45" t="str">
        <f>IF(Table3[[#This Row],[144]]="yes",Table3[[#This Row],[Column3]],"")</f>
        <v/>
      </c>
      <c r="AS1635" s="45" t="str">
        <f>IF(Table3[[#This Row],[26]]="yes",Table3[[#This Row],[Column4]],"")</f>
        <v/>
      </c>
      <c r="AT1635" s="45" t="str">
        <f>IF(Table3[[#This Row],[51]]="yes",Table3[[#This Row],[Column5]],"")</f>
        <v/>
      </c>
      <c r="AU1635" s="29" t="str">
        <f>IF(COUNTBLANK(Table3[[#This Row],[Date 1]:[Date 8]])=7,IF(Table3[[#This Row],[Column9]]&lt;&gt;"",IF(SUM(L1635:S1635)&lt;&gt;0,Table3[[#This Row],[Column9]],""),""),(SUBSTITUTE(TRIM(SUBSTITUTE(AO1635&amp;","&amp;AP1635&amp;","&amp;AQ1635&amp;","&amp;AR1635&amp;","&amp;AS1635&amp;","&amp;AT1635&amp;",",","," "))," ",", ")))</f>
        <v/>
      </c>
      <c r="AV1635" s="35" t="str">
        <f>IF(COUNTBLANK(L1635:AC1635)&lt;&gt;13,IF(Table3[[#This Row],[Comments]]="Please order in multiples of 20. Minimum order of 100.",IF(COUNTBLANK(Table3[[#This Row],[Date 1]:[Order]])=12,"",1),1),IF(OR(F1635="yes",G1635="yes",H1635="yes",I1635="yes",J1635="yes",K1635="yes"="yes"),1,""))</f>
        <v/>
      </c>
    </row>
    <row r="1636" spans="2:48" ht="36" thickBot="1" x14ac:dyDescent="0.4">
      <c r="B1636" s="164">
        <v>6591</v>
      </c>
      <c r="C1636" s="16" t="s">
        <v>3530</v>
      </c>
      <c r="D1636" s="32" t="s">
        <v>1843</v>
      </c>
      <c r="E1636" s="118"/>
      <c r="F1636" s="119" t="s">
        <v>21</v>
      </c>
      <c r="G1636" s="30" t="s">
        <v>21</v>
      </c>
      <c r="H1636" s="30" t="s">
        <v>21</v>
      </c>
      <c r="I1636" s="30" t="s">
        <v>21</v>
      </c>
      <c r="J1636" s="30" t="s">
        <v>128</v>
      </c>
      <c r="K1636" s="30" t="s">
        <v>21</v>
      </c>
      <c r="L1636" s="22"/>
      <c r="M1636" s="20"/>
      <c r="N1636" s="20"/>
      <c r="O1636" s="20"/>
      <c r="P1636" s="20"/>
      <c r="Q1636" s="20"/>
      <c r="R1636" s="20"/>
      <c r="S1636" s="120"/>
      <c r="T1636" s="181" t="str">
        <f>Table3[[#This Row],[Column12]]</f>
        <v>Auto:</v>
      </c>
      <c r="U1636" s="25"/>
      <c r="V1636" s="51" t="str">
        <f>IF(Table3[[#This Row],[TagOrderMethod]]="Ratio:","plants per 1 tag",IF(Table3[[#This Row],[TagOrderMethod]]="tags included","",IF(Table3[[#This Row],[TagOrderMethod]]="Qty:","tags",IF(Table3[[#This Row],[TagOrderMethod]]="Auto:",IF(U1636&lt;&gt;"","tags","")))))</f>
        <v/>
      </c>
      <c r="W1636" s="17">
        <v>50</v>
      </c>
      <c r="X1636" s="17" t="str">
        <f>IF(ISNUMBER(SEARCH("tag",Table3[[#This Row],[Notes]])), "Yes", "No")</f>
        <v>No</v>
      </c>
      <c r="Y1636" s="17" t="str">
        <f>IF(Table3[[#This Row],[Column11]]="yes","tags included","Auto:")</f>
        <v>Auto:</v>
      </c>
      <c r="Z16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Row],[TagOrderMethod]]="Auto:",IF(U1636&gt;0,U1636,IF(COUNTBLANK(L1636:S1636)=8,"",(IF(Table3[[#This Row],[Column11]]&lt;&gt;"no",Table3[[#This Row],[Size]]*(SUM(Table3[[#This Row],[Date 1]:[Date 8]])),"")))),""))),(Table3[[#This Row],[Bundle]])),"")</f>
        <v/>
      </c>
      <c r="AB1636" s="94" t="str">
        <f t="shared" si="26"/>
        <v/>
      </c>
      <c r="AC1636" s="75"/>
      <c r="AD1636" s="42"/>
      <c r="AE1636" s="43"/>
      <c r="AF1636" s="44"/>
      <c r="AG1636" s="134" t="s">
        <v>21</v>
      </c>
      <c r="AH1636" s="134" t="s">
        <v>21</v>
      </c>
      <c r="AI1636" s="134" t="s">
        <v>21</v>
      </c>
      <c r="AJ1636" s="134" t="s">
        <v>21</v>
      </c>
      <c r="AK1636" s="134" t="s">
        <v>5638</v>
      </c>
      <c r="AL1636" s="134" t="s">
        <v>21</v>
      </c>
      <c r="AM1636" s="134" t="b">
        <f>IF(AND(Table3[[#This Row],[Column68]]=TRUE,COUNTBLANK(Table3[[#This Row],[Date 1]:[Date 8]])=8),TRUE,FALSE)</f>
        <v>0</v>
      </c>
      <c r="AN1636" s="134" t="b">
        <f>COUNTIF(Table3[[#This Row],[512]:[51]],"yes")&gt;0</f>
        <v>0</v>
      </c>
      <c r="AO1636" s="45" t="str">
        <f>IF(Table3[[#This Row],[512]]="yes",Table3[[#This Row],[Column1]],"")</f>
        <v/>
      </c>
      <c r="AP1636" s="45" t="str">
        <f>IF(Table3[[#This Row],[250]]="yes",Table3[[#This Row],[Column1.5]],"")</f>
        <v/>
      </c>
      <c r="AQ1636" s="45" t="str">
        <f>IF(Table3[[#This Row],[288]]="yes",Table3[[#This Row],[Column2]],"")</f>
        <v/>
      </c>
      <c r="AR1636" s="45" t="str">
        <f>IF(Table3[[#This Row],[144]]="yes",Table3[[#This Row],[Column3]],"")</f>
        <v/>
      </c>
      <c r="AS1636" s="45" t="str">
        <f>IF(Table3[[#This Row],[26]]="yes",Table3[[#This Row],[Column4]],"")</f>
        <v/>
      </c>
      <c r="AT1636" s="45" t="str">
        <f>IF(Table3[[#This Row],[51]]="yes",Table3[[#This Row],[Column5]],"")</f>
        <v/>
      </c>
      <c r="AU1636" s="29" t="str">
        <f>IF(COUNTBLANK(Table3[[#This Row],[Date 1]:[Date 8]])=7,IF(Table3[[#This Row],[Column9]]&lt;&gt;"",IF(SUM(L1636:S1636)&lt;&gt;0,Table3[[#This Row],[Column9]],""),""),(SUBSTITUTE(TRIM(SUBSTITUTE(AO1636&amp;","&amp;AP1636&amp;","&amp;AQ1636&amp;","&amp;AR1636&amp;","&amp;AS1636&amp;","&amp;AT1636&amp;",",","," "))," ",", ")))</f>
        <v/>
      </c>
      <c r="AV1636" s="35" t="str">
        <f>IF(COUNTBLANK(L1636:AC1636)&lt;&gt;13,IF(Table3[[#This Row],[Comments]]="Please order in multiples of 20. Minimum order of 100.",IF(COUNTBLANK(Table3[[#This Row],[Date 1]:[Order]])=12,"",1),1),IF(OR(F1636="yes",G1636="yes",H1636="yes",I1636="yes",J1636="yes",K1636="yes"="yes"),1,""))</f>
        <v/>
      </c>
    </row>
    <row r="1637" spans="2:48" ht="36" thickBot="1" x14ac:dyDescent="0.4">
      <c r="B1637" s="164">
        <v>6596</v>
      </c>
      <c r="C1637" s="16" t="s">
        <v>3530</v>
      </c>
      <c r="D1637" s="32" t="s">
        <v>1844</v>
      </c>
      <c r="E1637" s="118"/>
      <c r="F1637" s="119" t="s">
        <v>21</v>
      </c>
      <c r="G1637" s="30" t="s">
        <v>21</v>
      </c>
      <c r="H1637" s="30" t="s">
        <v>21</v>
      </c>
      <c r="I1637" s="30" t="s">
        <v>21</v>
      </c>
      <c r="J1637" s="30" t="s">
        <v>128</v>
      </c>
      <c r="K1637" s="30" t="s">
        <v>21</v>
      </c>
      <c r="L1637" s="22"/>
      <c r="M1637" s="20"/>
      <c r="N1637" s="20"/>
      <c r="O1637" s="20"/>
      <c r="P1637" s="20"/>
      <c r="Q1637" s="20"/>
      <c r="R1637" s="20"/>
      <c r="S1637" s="120"/>
      <c r="T1637" s="181" t="str">
        <f>Table3[[#This Row],[Column12]]</f>
        <v>Auto:</v>
      </c>
      <c r="U1637" s="25"/>
      <c r="V1637" s="51" t="str">
        <f>IF(Table3[[#This Row],[TagOrderMethod]]="Ratio:","plants per 1 tag",IF(Table3[[#This Row],[TagOrderMethod]]="tags included","",IF(Table3[[#This Row],[TagOrderMethod]]="Qty:","tags",IF(Table3[[#This Row],[TagOrderMethod]]="Auto:",IF(U1637&lt;&gt;"","tags","")))))</f>
        <v/>
      </c>
      <c r="W1637" s="17">
        <v>50</v>
      </c>
      <c r="X1637" s="17" t="str">
        <f>IF(ISNUMBER(SEARCH("tag",Table3[[#This Row],[Notes]])), "Yes", "No")</f>
        <v>No</v>
      </c>
      <c r="Y1637" s="17" t="str">
        <f>IF(Table3[[#This Row],[Column11]]="yes","tags included","Auto:")</f>
        <v>Auto:</v>
      </c>
      <c r="Z16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Row],[TagOrderMethod]]="Auto:",IF(U1637&gt;0,U1637,IF(COUNTBLANK(L1637:S1637)=8,"",(IF(Table3[[#This Row],[Column11]]&lt;&gt;"no",Table3[[#This Row],[Size]]*(SUM(Table3[[#This Row],[Date 1]:[Date 8]])),"")))),""))),(Table3[[#This Row],[Bundle]])),"")</f>
        <v/>
      </c>
      <c r="AB1637" s="94" t="str">
        <f t="shared" si="26"/>
        <v/>
      </c>
      <c r="AC1637" s="75"/>
      <c r="AD1637" s="42"/>
      <c r="AE1637" s="43"/>
      <c r="AF1637" s="44"/>
      <c r="AG1637" s="134" t="s">
        <v>21</v>
      </c>
      <c r="AH1637" s="134" t="s">
        <v>21</v>
      </c>
      <c r="AI1637" s="134" t="s">
        <v>21</v>
      </c>
      <c r="AJ1637" s="134" t="s">
        <v>21</v>
      </c>
      <c r="AK1637" s="134" t="s">
        <v>5639</v>
      </c>
      <c r="AL1637" s="134" t="s">
        <v>21</v>
      </c>
      <c r="AM1637" s="134" t="b">
        <f>IF(AND(Table3[[#This Row],[Column68]]=TRUE,COUNTBLANK(Table3[[#This Row],[Date 1]:[Date 8]])=8),TRUE,FALSE)</f>
        <v>0</v>
      </c>
      <c r="AN1637" s="134" t="b">
        <f>COUNTIF(Table3[[#This Row],[512]:[51]],"yes")&gt;0</f>
        <v>0</v>
      </c>
      <c r="AO1637" s="45" t="str">
        <f>IF(Table3[[#This Row],[512]]="yes",Table3[[#This Row],[Column1]],"")</f>
        <v/>
      </c>
      <c r="AP1637" s="45" t="str">
        <f>IF(Table3[[#This Row],[250]]="yes",Table3[[#This Row],[Column1.5]],"")</f>
        <v/>
      </c>
      <c r="AQ1637" s="45" t="str">
        <f>IF(Table3[[#This Row],[288]]="yes",Table3[[#This Row],[Column2]],"")</f>
        <v/>
      </c>
      <c r="AR1637" s="45" t="str">
        <f>IF(Table3[[#This Row],[144]]="yes",Table3[[#This Row],[Column3]],"")</f>
        <v/>
      </c>
      <c r="AS1637" s="45" t="str">
        <f>IF(Table3[[#This Row],[26]]="yes",Table3[[#This Row],[Column4]],"")</f>
        <v/>
      </c>
      <c r="AT1637" s="45" t="str">
        <f>IF(Table3[[#This Row],[51]]="yes",Table3[[#This Row],[Column5]],"")</f>
        <v/>
      </c>
      <c r="AU1637" s="29" t="str">
        <f>IF(COUNTBLANK(Table3[[#This Row],[Date 1]:[Date 8]])=7,IF(Table3[[#This Row],[Column9]]&lt;&gt;"",IF(SUM(L1637:S1637)&lt;&gt;0,Table3[[#This Row],[Column9]],""),""),(SUBSTITUTE(TRIM(SUBSTITUTE(AO1637&amp;","&amp;AP1637&amp;","&amp;AQ1637&amp;","&amp;AR1637&amp;","&amp;AS1637&amp;","&amp;AT1637&amp;",",","," "))," ",", ")))</f>
        <v/>
      </c>
      <c r="AV1637" s="35" t="str">
        <f>IF(COUNTBLANK(L1637:AC1637)&lt;&gt;13,IF(Table3[[#This Row],[Comments]]="Please order in multiples of 20. Minimum order of 100.",IF(COUNTBLANK(Table3[[#This Row],[Date 1]:[Order]])=12,"",1),1),IF(OR(F1637="yes",G1637="yes",H1637="yes",I1637="yes",J1637="yes",K1637="yes"="yes"),1,""))</f>
        <v/>
      </c>
    </row>
    <row r="1638" spans="2:48" ht="36" thickBot="1" x14ac:dyDescent="0.4">
      <c r="B1638" s="164">
        <v>6601</v>
      </c>
      <c r="C1638" s="16" t="s">
        <v>3530</v>
      </c>
      <c r="D1638" s="32" t="s">
        <v>3546</v>
      </c>
      <c r="E1638" s="118"/>
      <c r="F1638" s="119" t="s">
        <v>21</v>
      </c>
      <c r="G1638" s="30" t="s">
        <v>21</v>
      </c>
      <c r="H1638" s="30" t="s">
        <v>21</v>
      </c>
      <c r="I1638" s="30" t="s">
        <v>21</v>
      </c>
      <c r="J1638" s="30" t="s">
        <v>128</v>
      </c>
      <c r="K1638" s="30" t="s">
        <v>21</v>
      </c>
      <c r="L1638" s="22"/>
      <c r="M1638" s="20"/>
      <c r="N1638" s="20"/>
      <c r="O1638" s="20"/>
      <c r="P1638" s="20"/>
      <c r="Q1638" s="20"/>
      <c r="R1638" s="20"/>
      <c r="S1638" s="120"/>
      <c r="T1638" s="181" t="str">
        <f>Table3[[#This Row],[Column12]]</f>
        <v>Auto:</v>
      </c>
      <c r="U1638" s="25"/>
      <c r="V1638" s="51" t="str">
        <f>IF(Table3[[#This Row],[TagOrderMethod]]="Ratio:","plants per 1 tag",IF(Table3[[#This Row],[TagOrderMethod]]="tags included","",IF(Table3[[#This Row],[TagOrderMethod]]="Qty:","tags",IF(Table3[[#This Row],[TagOrderMethod]]="Auto:",IF(U1638&lt;&gt;"","tags","")))))</f>
        <v/>
      </c>
      <c r="W1638" s="17">
        <v>50</v>
      </c>
      <c r="X1638" s="17" t="str">
        <f>IF(ISNUMBER(SEARCH("tag",Table3[[#This Row],[Notes]])), "Yes", "No")</f>
        <v>No</v>
      </c>
      <c r="Y1638" s="17" t="str">
        <f>IF(Table3[[#This Row],[Column11]]="yes","tags included","Auto:")</f>
        <v>Auto:</v>
      </c>
      <c r="Z16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Row],[TagOrderMethod]]="Auto:",IF(U1638&gt;0,U1638,IF(COUNTBLANK(L1638:S1638)=8,"",(IF(Table3[[#This Row],[Column11]]&lt;&gt;"no",Table3[[#This Row],[Size]]*(SUM(Table3[[#This Row],[Date 1]:[Date 8]])),"")))),""))),(Table3[[#This Row],[Bundle]])),"")</f>
        <v/>
      </c>
      <c r="AB1638" s="94" t="str">
        <f t="shared" si="26"/>
        <v/>
      </c>
      <c r="AC1638" s="75"/>
      <c r="AD1638" s="42"/>
      <c r="AE1638" s="43"/>
      <c r="AF1638" s="44"/>
      <c r="AG1638" s="134" t="s">
        <v>21</v>
      </c>
      <c r="AH1638" s="134" t="s">
        <v>21</v>
      </c>
      <c r="AI1638" s="134" t="s">
        <v>21</v>
      </c>
      <c r="AJ1638" s="134" t="s">
        <v>21</v>
      </c>
      <c r="AK1638" s="134" t="s">
        <v>5640</v>
      </c>
      <c r="AL1638" s="134" t="s">
        <v>21</v>
      </c>
      <c r="AM1638" s="134" t="b">
        <f>IF(AND(Table3[[#This Row],[Column68]]=TRUE,COUNTBLANK(Table3[[#This Row],[Date 1]:[Date 8]])=8),TRUE,FALSE)</f>
        <v>0</v>
      </c>
      <c r="AN1638" s="134" t="b">
        <f>COUNTIF(Table3[[#This Row],[512]:[51]],"yes")&gt;0</f>
        <v>0</v>
      </c>
      <c r="AO1638" s="45" t="str">
        <f>IF(Table3[[#This Row],[512]]="yes",Table3[[#This Row],[Column1]],"")</f>
        <v/>
      </c>
      <c r="AP1638" s="45" t="str">
        <f>IF(Table3[[#This Row],[250]]="yes",Table3[[#This Row],[Column1.5]],"")</f>
        <v/>
      </c>
      <c r="AQ1638" s="45" t="str">
        <f>IF(Table3[[#This Row],[288]]="yes",Table3[[#This Row],[Column2]],"")</f>
        <v/>
      </c>
      <c r="AR1638" s="45" t="str">
        <f>IF(Table3[[#This Row],[144]]="yes",Table3[[#This Row],[Column3]],"")</f>
        <v/>
      </c>
      <c r="AS1638" s="45" t="str">
        <f>IF(Table3[[#This Row],[26]]="yes",Table3[[#This Row],[Column4]],"")</f>
        <v/>
      </c>
      <c r="AT1638" s="45" t="str">
        <f>IF(Table3[[#This Row],[51]]="yes",Table3[[#This Row],[Column5]],"")</f>
        <v/>
      </c>
      <c r="AU1638" s="29" t="str">
        <f>IF(COUNTBLANK(Table3[[#This Row],[Date 1]:[Date 8]])=7,IF(Table3[[#This Row],[Column9]]&lt;&gt;"",IF(SUM(L1638:S1638)&lt;&gt;0,Table3[[#This Row],[Column9]],""),""),(SUBSTITUTE(TRIM(SUBSTITUTE(AO1638&amp;","&amp;AP1638&amp;","&amp;AQ1638&amp;","&amp;AR1638&amp;","&amp;AS1638&amp;","&amp;AT1638&amp;",",","," "))," ",", ")))</f>
        <v/>
      </c>
      <c r="AV1638" s="35" t="str">
        <f>IF(COUNTBLANK(L1638:AC1638)&lt;&gt;13,IF(Table3[[#This Row],[Comments]]="Please order in multiples of 20. Minimum order of 100.",IF(COUNTBLANK(Table3[[#This Row],[Date 1]:[Order]])=12,"",1),1),IF(OR(F1638="yes",G1638="yes",H1638="yes",I1638="yes",J1638="yes",K1638="yes"="yes"),1,""))</f>
        <v/>
      </c>
    </row>
    <row r="1639" spans="2:48" ht="36" thickBot="1" x14ac:dyDescent="0.4">
      <c r="B1639" s="164">
        <v>6606</v>
      </c>
      <c r="C1639" s="16" t="s">
        <v>3530</v>
      </c>
      <c r="D1639" s="32" t="s">
        <v>1845</v>
      </c>
      <c r="E1639" s="118"/>
      <c r="F1639" s="119" t="s">
        <v>21</v>
      </c>
      <c r="G1639" s="30" t="s">
        <v>21</v>
      </c>
      <c r="H1639" s="30" t="s">
        <v>21</v>
      </c>
      <c r="I1639" s="30" t="s">
        <v>21</v>
      </c>
      <c r="J1639" s="30" t="s">
        <v>128</v>
      </c>
      <c r="K1639" s="30" t="s">
        <v>21</v>
      </c>
      <c r="L1639" s="22"/>
      <c r="M1639" s="20"/>
      <c r="N1639" s="20"/>
      <c r="O1639" s="20"/>
      <c r="P1639" s="20"/>
      <c r="Q1639" s="20"/>
      <c r="R1639" s="20"/>
      <c r="S1639" s="120"/>
      <c r="T1639" s="181" t="str">
        <f>Table3[[#This Row],[Column12]]</f>
        <v>Auto:</v>
      </c>
      <c r="U1639" s="25"/>
      <c r="V1639" s="51" t="str">
        <f>IF(Table3[[#This Row],[TagOrderMethod]]="Ratio:","plants per 1 tag",IF(Table3[[#This Row],[TagOrderMethod]]="tags included","",IF(Table3[[#This Row],[TagOrderMethod]]="Qty:","tags",IF(Table3[[#This Row],[TagOrderMethod]]="Auto:",IF(U1639&lt;&gt;"","tags","")))))</f>
        <v/>
      </c>
      <c r="W1639" s="17">
        <v>50</v>
      </c>
      <c r="X1639" s="17" t="str">
        <f>IF(ISNUMBER(SEARCH("tag",Table3[[#This Row],[Notes]])), "Yes", "No")</f>
        <v>No</v>
      </c>
      <c r="Y1639" s="17" t="str">
        <f>IF(Table3[[#This Row],[Column11]]="yes","tags included","Auto:")</f>
        <v>Auto:</v>
      </c>
      <c r="Z16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Row],[TagOrderMethod]]="Auto:",IF(U1639&gt;0,U1639,IF(COUNTBLANK(L1639:S1639)=8,"",(IF(Table3[[#This Row],[Column11]]&lt;&gt;"no",Table3[[#This Row],[Size]]*(SUM(Table3[[#This Row],[Date 1]:[Date 8]])),"")))),""))),(Table3[[#This Row],[Bundle]])),"")</f>
        <v/>
      </c>
      <c r="AB1639" s="94" t="str">
        <f t="shared" si="26"/>
        <v/>
      </c>
      <c r="AC1639" s="75"/>
      <c r="AD1639" s="42"/>
      <c r="AE1639" s="43"/>
      <c r="AF1639" s="44"/>
      <c r="AG1639" s="134" t="s">
        <v>21</v>
      </c>
      <c r="AH1639" s="134" t="s">
        <v>21</v>
      </c>
      <c r="AI1639" s="134" t="s">
        <v>21</v>
      </c>
      <c r="AJ1639" s="134" t="s">
        <v>21</v>
      </c>
      <c r="AK1639" s="134" t="s">
        <v>5641</v>
      </c>
      <c r="AL1639" s="134" t="s">
        <v>21</v>
      </c>
      <c r="AM1639" s="134" t="b">
        <f>IF(AND(Table3[[#This Row],[Column68]]=TRUE,COUNTBLANK(Table3[[#This Row],[Date 1]:[Date 8]])=8),TRUE,FALSE)</f>
        <v>0</v>
      </c>
      <c r="AN1639" s="134" t="b">
        <f>COUNTIF(Table3[[#This Row],[512]:[51]],"yes")&gt;0</f>
        <v>0</v>
      </c>
      <c r="AO1639" s="45" t="str">
        <f>IF(Table3[[#This Row],[512]]="yes",Table3[[#This Row],[Column1]],"")</f>
        <v/>
      </c>
      <c r="AP1639" s="45" t="str">
        <f>IF(Table3[[#This Row],[250]]="yes",Table3[[#This Row],[Column1.5]],"")</f>
        <v/>
      </c>
      <c r="AQ1639" s="45" t="str">
        <f>IF(Table3[[#This Row],[288]]="yes",Table3[[#This Row],[Column2]],"")</f>
        <v/>
      </c>
      <c r="AR1639" s="45" t="str">
        <f>IF(Table3[[#This Row],[144]]="yes",Table3[[#This Row],[Column3]],"")</f>
        <v/>
      </c>
      <c r="AS1639" s="45" t="str">
        <f>IF(Table3[[#This Row],[26]]="yes",Table3[[#This Row],[Column4]],"")</f>
        <v/>
      </c>
      <c r="AT1639" s="45" t="str">
        <f>IF(Table3[[#This Row],[51]]="yes",Table3[[#This Row],[Column5]],"")</f>
        <v/>
      </c>
      <c r="AU1639" s="29" t="str">
        <f>IF(COUNTBLANK(Table3[[#This Row],[Date 1]:[Date 8]])=7,IF(Table3[[#This Row],[Column9]]&lt;&gt;"",IF(SUM(L1639:S1639)&lt;&gt;0,Table3[[#This Row],[Column9]],""),""),(SUBSTITUTE(TRIM(SUBSTITUTE(AO1639&amp;","&amp;AP1639&amp;","&amp;AQ1639&amp;","&amp;AR1639&amp;","&amp;AS1639&amp;","&amp;AT1639&amp;",",","," "))," ",", ")))</f>
        <v/>
      </c>
      <c r="AV1639" s="35" t="str">
        <f>IF(COUNTBLANK(L1639:AC1639)&lt;&gt;13,IF(Table3[[#This Row],[Comments]]="Please order in multiples of 20. Minimum order of 100.",IF(COUNTBLANK(Table3[[#This Row],[Date 1]:[Order]])=12,"",1),1),IF(OR(F1639="yes",G1639="yes",H1639="yes",I1639="yes",J1639="yes",K1639="yes"="yes"),1,""))</f>
        <v/>
      </c>
    </row>
    <row r="1640" spans="2:48" ht="36" thickBot="1" x14ac:dyDescent="0.4">
      <c r="B1640" s="164">
        <v>6611</v>
      </c>
      <c r="C1640" s="16" t="s">
        <v>3530</v>
      </c>
      <c r="D1640" s="32" t="s">
        <v>2466</v>
      </c>
      <c r="E1640" s="118"/>
      <c r="F1640" s="119" t="s">
        <v>21</v>
      </c>
      <c r="G1640" s="30" t="s">
        <v>21</v>
      </c>
      <c r="H1640" s="30" t="s">
        <v>21</v>
      </c>
      <c r="I1640" s="30" t="s">
        <v>21</v>
      </c>
      <c r="J1640" s="30" t="s">
        <v>128</v>
      </c>
      <c r="K1640" s="30" t="s">
        <v>21</v>
      </c>
      <c r="L1640" s="22"/>
      <c r="M1640" s="20"/>
      <c r="N1640" s="20"/>
      <c r="O1640" s="20"/>
      <c r="P1640" s="20"/>
      <c r="Q1640" s="20"/>
      <c r="R1640" s="20"/>
      <c r="S1640" s="120"/>
      <c r="T1640" s="181" t="str">
        <f>Table3[[#This Row],[Column12]]</f>
        <v>Auto:</v>
      </c>
      <c r="U1640" s="25"/>
      <c r="V1640" s="51" t="str">
        <f>IF(Table3[[#This Row],[TagOrderMethod]]="Ratio:","plants per 1 tag",IF(Table3[[#This Row],[TagOrderMethod]]="tags included","",IF(Table3[[#This Row],[TagOrderMethod]]="Qty:","tags",IF(Table3[[#This Row],[TagOrderMethod]]="Auto:",IF(U1640&lt;&gt;"","tags","")))))</f>
        <v/>
      </c>
      <c r="W1640" s="17">
        <v>50</v>
      </c>
      <c r="X1640" s="17" t="str">
        <f>IF(ISNUMBER(SEARCH("tag",Table3[[#This Row],[Notes]])), "Yes", "No")</f>
        <v>No</v>
      </c>
      <c r="Y1640" s="17" t="str">
        <f>IF(Table3[[#This Row],[Column11]]="yes","tags included","Auto:")</f>
        <v>Auto:</v>
      </c>
      <c r="Z16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Row],[TagOrderMethod]]="Auto:",IF(U1640&gt;0,U1640,IF(COUNTBLANK(L1640:S1640)=8,"",(IF(Table3[[#This Row],[Column11]]&lt;&gt;"no",Table3[[#This Row],[Size]]*(SUM(Table3[[#This Row],[Date 1]:[Date 8]])),"")))),""))),(Table3[[#This Row],[Bundle]])),"")</f>
        <v/>
      </c>
      <c r="AB1640" s="94" t="str">
        <f t="shared" si="26"/>
        <v/>
      </c>
      <c r="AC1640" s="75"/>
      <c r="AD1640" s="42"/>
      <c r="AE1640" s="43"/>
      <c r="AF1640" s="44"/>
      <c r="AG1640" s="134" t="s">
        <v>21</v>
      </c>
      <c r="AH1640" s="134" t="s">
        <v>21</v>
      </c>
      <c r="AI1640" s="134" t="s">
        <v>21</v>
      </c>
      <c r="AJ1640" s="134" t="s">
        <v>21</v>
      </c>
      <c r="AK1640" s="134" t="s">
        <v>5642</v>
      </c>
      <c r="AL1640" s="134" t="s">
        <v>21</v>
      </c>
      <c r="AM1640" s="134" t="b">
        <f>IF(AND(Table3[[#This Row],[Column68]]=TRUE,COUNTBLANK(Table3[[#This Row],[Date 1]:[Date 8]])=8),TRUE,FALSE)</f>
        <v>0</v>
      </c>
      <c r="AN1640" s="134" t="b">
        <f>COUNTIF(Table3[[#This Row],[512]:[51]],"yes")&gt;0</f>
        <v>0</v>
      </c>
      <c r="AO1640" s="45" t="str">
        <f>IF(Table3[[#This Row],[512]]="yes",Table3[[#This Row],[Column1]],"")</f>
        <v/>
      </c>
      <c r="AP1640" s="45" t="str">
        <f>IF(Table3[[#This Row],[250]]="yes",Table3[[#This Row],[Column1.5]],"")</f>
        <v/>
      </c>
      <c r="AQ1640" s="45" t="str">
        <f>IF(Table3[[#This Row],[288]]="yes",Table3[[#This Row],[Column2]],"")</f>
        <v/>
      </c>
      <c r="AR1640" s="45" t="str">
        <f>IF(Table3[[#This Row],[144]]="yes",Table3[[#This Row],[Column3]],"")</f>
        <v/>
      </c>
      <c r="AS1640" s="45" t="str">
        <f>IF(Table3[[#This Row],[26]]="yes",Table3[[#This Row],[Column4]],"")</f>
        <v/>
      </c>
      <c r="AT1640" s="45" t="str">
        <f>IF(Table3[[#This Row],[51]]="yes",Table3[[#This Row],[Column5]],"")</f>
        <v/>
      </c>
      <c r="AU1640" s="29" t="str">
        <f>IF(COUNTBLANK(Table3[[#This Row],[Date 1]:[Date 8]])=7,IF(Table3[[#This Row],[Column9]]&lt;&gt;"",IF(SUM(L1640:S1640)&lt;&gt;0,Table3[[#This Row],[Column9]],""),""),(SUBSTITUTE(TRIM(SUBSTITUTE(AO1640&amp;","&amp;AP1640&amp;","&amp;AQ1640&amp;","&amp;AR1640&amp;","&amp;AS1640&amp;","&amp;AT1640&amp;",",","," "))," ",", ")))</f>
        <v/>
      </c>
      <c r="AV1640" s="35" t="str">
        <f>IF(COUNTBLANK(L1640:AC1640)&lt;&gt;13,IF(Table3[[#This Row],[Comments]]="Please order in multiples of 20. Minimum order of 100.",IF(COUNTBLANK(Table3[[#This Row],[Date 1]:[Order]])=12,"",1),1),IF(OR(F1640="yes",G1640="yes",H1640="yes",I1640="yes",J1640="yes",K1640="yes"="yes"),1,""))</f>
        <v/>
      </c>
    </row>
    <row r="1641" spans="2:48" ht="36" thickBot="1" x14ac:dyDescent="0.4">
      <c r="B1641" s="164">
        <v>6617</v>
      </c>
      <c r="C1641" s="16" t="s">
        <v>3530</v>
      </c>
      <c r="D1641" s="32" t="s">
        <v>1150</v>
      </c>
      <c r="E1641" s="118"/>
      <c r="F1641" s="119" t="s">
        <v>21</v>
      </c>
      <c r="G1641" s="30" t="s">
        <v>21</v>
      </c>
      <c r="H1641" s="30" t="s">
        <v>21</v>
      </c>
      <c r="I1641" s="30" t="s">
        <v>128</v>
      </c>
      <c r="J1641" s="30" t="s">
        <v>21</v>
      </c>
      <c r="K1641" s="30" t="s">
        <v>128</v>
      </c>
      <c r="L1641" s="22"/>
      <c r="M1641" s="20"/>
      <c r="N1641" s="20"/>
      <c r="O1641" s="20"/>
      <c r="P1641" s="20"/>
      <c r="Q1641" s="20"/>
      <c r="R1641" s="20"/>
      <c r="S1641" s="120"/>
      <c r="T1641" s="181" t="str">
        <f>Table3[[#This Row],[Column12]]</f>
        <v>Auto:</v>
      </c>
      <c r="U1641" s="25"/>
      <c r="V1641" s="51" t="str">
        <f>IF(Table3[[#This Row],[TagOrderMethod]]="Ratio:","plants per 1 tag",IF(Table3[[#This Row],[TagOrderMethod]]="tags included","",IF(Table3[[#This Row],[TagOrderMethod]]="Qty:","tags",IF(Table3[[#This Row],[TagOrderMethod]]="Auto:",IF(U1641&lt;&gt;"","tags","")))))</f>
        <v/>
      </c>
      <c r="W1641" s="17">
        <v>50</v>
      </c>
      <c r="X1641" s="17" t="str">
        <f>IF(ISNUMBER(SEARCH("tag",Table3[[#This Row],[Notes]])), "Yes", "No")</f>
        <v>No</v>
      </c>
      <c r="Y1641" s="17" t="str">
        <f>IF(Table3[[#This Row],[Column11]]="yes","tags included","Auto:")</f>
        <v>Auto:</v>
      </c>
      <c r="Z16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Row],[TagOrderMethod]]="Auto:",IF(U1641&gt;0,U1641,IF(COUNTBLANK(L1641:S1641)=8,"",(IF(Table3[[#This Row],[Column11]]&lt;&gt;"no",Table3[[#This Row],[Size]]*(SUM(Table3[[#This Row],[Date 1]:[Date 8]])),"")))),""))),(Table3[[#This Row],[Bundle]])),"")</f>
        <v/>
      </c>
      <c r="AB1641" s="94" t="str">
        <f t="shared" si="26"/>
        <v/>
      </c>
      <c r="AC1641" s="75"/>
      <c r="AD1641" s="42"/>
      <c r="AE1641" s="43"/>
      <c r="AF1641" s="44"/>
      <c r="AG1641" s="134" t="s">
        <v>21</v>
      </c>
      <c r="AH1641" s="134" t="s">
        <v>21</v>
      </c>
      <c r="AI1641" s="134" t="s">
        <v>21</v>
      </c>
      <c r="AJ1641" s="134" t="s">
        <v>5643</v>
      </c>
      <c r="AK1641" s="134" t="s">
        <v>21</v>
      </c>
      <c r="AL1641" s="134" t="s">
        <v>5644</v>
      </c>
      <c r="AM1641" s="134" t="b">
        <f>IF(AND(Table3[[#This Row],[Column68]]=TRUE,COUNTBLANK(Table3[[#This Row],[Date 1]:[Date 8]])=8),TRUE,FALSE)</f>
        <v>0</v>
      </c>
      <c r="AN1641" s="134" t="b">
        <f>COUNTIF(Table3[[#This Row],[512]:[51]],"yes")&gt;0</f>
        <v>0</v>
      </c>
      <c r="AO1641" s="45" t="str">
        <f>IF(Table3[[#This Row],[512]]="yes",Table3[[#This Row],[Column1]],"")</f>
        <v/>
      </c>
      <c r="AP1641" s="45" t="str">
        <f>IF(Table3[[#This Row],[250]]="yes",Table3[[#This Row],[Column1.5]],"")</f>
        <v/>
      </c>
      <c r="AQ1641" s="45" t="str">
        <f>IF(Table3[[#This Row],[288]]="yes",Table3[[#This Row],[Column2]],"")</f>
        <v/>
      </c>
      <c r="AR1641" s="45" t="str">
        <f>IF(Table3[[#This Row],[144]]="yes",Table3[[#This Row],[Column3]],"")</f>
        <v/>
      </c>
      <c r="AS1641" s="45" t="str">
        <f>IF(Table3[[#This Row],[26]]="yes",Table3[[#This Row],[Column4]],"")</f>
        <v/>
      </c>
      <c r="AT1641" s="45" t="str">
        <f>IF(Table3[[#This Row],[51]]="yes",Table3[[#This Row],[Column5]],"")</f>
        <v/>
      </c>
      <c r="AU1641" s="29" t="str">
        <f>IF(COUNTBLANK(Table3[[#This Row],[Date 1]:[Date 8]])=7,IF(Table3[[#This Row],[Column9]]&lt;&gt;"",IF(SUM(L1641:S1641)&lt;&gt;0,Table3[[#This Row],[Column9]],""),""),(SUBSTITUTE(TRIM(SUBSTITUTE(AO1641&amp;","&amp;AP1641&amp;","&amp;AQ1641&amp;","&amp;AR1641&amp;","&amp;AS1641&amp;","&amp;AT1641&amp;",",","," "))," ",", ")))</f>
        <v/>
      </c>
      <c r="AV1641" s="35" t="str">
        <f>IF(COUNTBLANK(L1641:AC1641)&lt;&gt;13,IF(Table3[[#This Row],[Comments]]="Please order in multiples of 20. Minimum order of 100.",IF(COUNTBLANK(Table3[[#This Row],[Date 1]:[Order]])=12,"",1),1),IF(OR(F1641="yes",G1641="yes",H1641="yes",I1641="yes",J1641="yes",K1641="yes"="yes"),1,""))</f>
        <v/>
      </c>
    </row>
    <row r="1642" spans="2:48" ht="36" thickBot="1" x14ac:dyDescent="0.4">
      <c r="B1642" s="164">
        <v>6622</v>
      </c>
      <c r="C1642" s="16" t="s">
        <v>3530</v>
      </c>
      <c r="D1642" s="32" t="s">
        <v>1151</v>
      </c>
      <c r="E1642" s="118"/>
      <c r="F1642" s="119" t="s">
        <v>21</v>
      </c>
      <c r="G1642" s="30" t="s">
        <v>21</v>
      </c>
      <c r="H1642" s="30" t="s">
        <v>21</v>
      </c>
      <c r="I1642" s="30" t="s">
        <v>128</v>
      </c>
      <c r="J1642" s="30" t="s">
        <v>21</v>
      </c>
      <c r="K1642" s="30" t="s">
        <v>128</v>
      </c>
      <c r="L1642" s="22"/>
      <c r="M1642" s="20"/>
      <c r="N1642" s="20"/>
      <c r="O1642" s="20"/>
      <c r="P1642" s="20"/>
      <c r="Q1642" s="20"/>
      <c r="R1642" s="20"/>
      <c r="S1642" s="120"/>
      <c r="T1642" s="181" t="str">
        <f>Table3[[#This Row],[Column12]]</f>
        <v>Auto:</v>
      </c>
      <c r="U1642" s="25"/>
      <c r="V1642" s="51" t="str">
        <f>IF(Table3[[#This Row],[TagOrderMethod]]="Ratio:","plants per 1 tag",IF(Table3[[#This Row],[TagOrderMethod]]="tags included","",IF(Table3[[#This Row],[TagOrderMethod]]="Qty:","tags",IF(Table3[[#This Row],[TagOrderMethod]]="Auto:",IF(U1642&lt;&gt;"","tags","")))))</f>
        <v/>
      </c>
      <c r="W1642" s="17">
        <v>50</v>
      </c>
      <c r="X1642" s="17" t="str">
        <f>IF(ISNUMBER(SEARCH("tag",Table3[[#This Row],[Notes]])), "Yes", "No")</f>
        <v>No</v>
      </c>
      <c r="Y1642" s="17" t="str">
        <f>IF(Table3[[#This Row],[Column11]]="yes","tags included","Auto:")</f>
        <v>Auto:</v>
      </c>
      <c r="Z16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Row],[TagOrderMethod]]="Auto:",IF(U1642&gt;0,U1642,IF(COUNTBLANK(L1642:S1642)=8,"",(IF(Table3[[#This Row],[Column11]]&lt;&gt;"no",Table3[[#This Row],[Size]]*(SUM(Table3[[#This Row],[Date 1]:[Date 8]])),"")))),""))),(Table3[[#This Row],[Bundle]])),"")</f>
        <v/>
      </c>
      <c r="AB1642" s="94" t="str">
        <f t="shared" si="26"/>
        <v/>
      </c>
      <c r="AC1642" s="75"/>
      <c r="AD1642" s="42"/>
      <c r="AE1642" s="43"/>
      <c r="AF1642" s="44"/>
      <c r="AG1642" s="134" t="s">
        <v>21</v>
      </c>
      <c r="AH1642" s="134" t="s">
        <v>21</v>
      </c>
      <c r="AI1642" s="134" t="s">
        <v>21</v>
      </c>
      <c r="AJ1642" s="134" t="s">
        <v>5645</v>
      </c>
      <c r="AK1642" s="134" t="s">
        <v>21</v>
      </c>
      <c r="AL1642" s="134" t="s">
        <v>5646</v>
      </c>
      <c r="AM1642" s="134" t="b">
        <f>IF(AND(Table3[[#This Row],[Column68]]=TRUE,COUNTBLANK(Table3[[#This Row],[Date 1]:[Date 8]])=8),TRUE,FALSE)</f>
        <v>0</v>
      </c>
      <c r="AN1642" s="134" t="b">
        <f>COUNTIF(Table3[[#This Row],[512]:[51]],"yes")&gt;0</f>
        <v>0</v>
      </c>
      <c r="AO1642" s="45" t="str">
        <f>IF(Table3[[#This Row],[512]]="yes",Table3[[#This Row],[Column1]],"")</f>
        <v/>
      </c>
      <c r="AP1642" s="45" t="str">
        <f>IF(Table3[[#This Row],[250]]="yes",Table3[[#This Row],[Column1.5]],"")</f>
        <v/>
      </c>
      <c r="AQ1642" s="45" t="str">
        <f>IF(Table3[[#This Row],[288]]="yes",Table3[[#This Row],[Column2]],"")</f>
        <v/>
      </c>
      <c r="AR1642" s="45" t="str">
        <f>IF(Table3[[#This Row],[144]]="yes",Table3[[#This Row],[Column3]],"")</f>
        <v/>
      </c>
      <c r="AS1642" s="45" t="str">
        <f>IF(Table3[[#This Row],[26]]="yes",Table3[[#This Row],[Column4]],"")</f>
        <v/>
      </c>
      <c r="AT1642" s="45" t="str">
        <f>IF(Table3[[#This Row],[51]]="yes",Table3[[#This Row],[Column5]],"")</f>
        <v/>
      </c>
      <c r="AU1642" s="29" t="str">
        <f>IF(COUNTBLANK(Table3[[#This Row],[Date 1]:[Date 8]])=7,IF(Table3[[#This Row],[Column9]]&lt;&gt;"",IF(SUM(L1642:S1642)&lt;&gt;0,Table3[[#This Row],[Column9]],""),""),(SUBSTITUTE(TRIM(SUBSTITUTE(AO1642&amp;","&amp;AP1642&amp;","&amp;AQ1642&amp;","&amp;AR1642&amp;","&amp;AS1642&amp;","&amp;AT1642&amp;",",","," "))," ",", ")))</f>
        <v/>
      </c>
      <c r="AV1642" s="35" t="str">
        <f>IF(COUNTBLANK(L1642:AC1642)&lt;&gt;13,IF(Table3[[#This Row],[Comments]]="Please order in multiples of 20. Minimum order of 100.",IF(COUNTBLANK(Table3[[#This Row],[Date 1]:[Order]])=12,"",1),1),IF(OR(F1642="yes",G1642="yes",H1642="yes",I1642="yes",J1642="yes",K1642="yes"="yes"),1,""))</f>
        <v/>
      </c>
    </row>
    <row r="1643" spans="2:48" ht="36" thickBot="1" x14ac:dyDescent="0.4">
      <c r="B1643" s="164">
        <v>6628</v>
      </c>
      <c r="C1643" s="16" t="s">
        <v>3530</v>
      </c>
      <c r="D1643" s="32" t="s">
        <v>181</v>
      </c>
      <c r="E1643" s="118"/>
      <c r="F1643" s="119" t="s">
        <v>21</v>
      </c>
      <c r="G1643" s="30" t="s">
        <v>21</v>
      </c>
      <c r="H1643" s="30" t="s">
        <v>21</v>
      </c>
      <c r="I1643" s="30" t="s">
        <v>128</v>
      </c>
      <c r="J1643" s="30" t="s">
        <v>21</v>
      </c>
      <c r="K1643" s="30" t="s">
        <v>128</v>
      </c>
      <c r="L1643" s="22"/>
      <c r="M1643" s="20"/>
      <c r="N1643" s="20"/>
      <c r="O1643" s="20"/>
      <c r="P1643" s="20"/>
      <c r="Q1643" s="20"/>
      <c r="R1643" s="20"/>
      <c r="S1643" s="120"/>
      <c r="T1643" s="181" t="str">
        <f>Table3[[#This Row],[Column12]]</f>
        <v>Auto:</v>
      </c>
      <c r="U1643" s="25"/>
      <c r="V1643" s="51" t="str">
        <f>IF(Table3[[#This Row],[TagOrderMethod]]="Ratio:","plants per 1 tag",IF(Table3[[#This Row],[TagOrderMethod]]="tags included","",IF(Table3[[#This Row],[TagOrderMethod]]="Qty:","tags",IF(Table3[[#This Row],[TagOrderMethod]]="Auto:",IF(U1643&lt;&gt;"","tags","")))))</f>
        <v/>
      </c>
      <c r="W1643" s="17">
        <v>50</v>
      </c>
      <c r="X1643" s="17" t="str">
        <f>IF(ISNUMBER(SEARCH("tag",Table3[[#This Row],[Notes]])), "Yes", "No")</f>
        <v>No</v>
      </c>
      <c r="Y1643" s="17" t="str">
        <f>IF(Table3[[#This Row],[Column11]]="yes","tags included","Auto:")</f>
        <v>Auto:</v>
      </c>
      <c r="Z16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Row],[TagOrderMethod]]="Auto:",IF(U1643&gt;0,U1643,IF(COUNTBLANK(L1643:S1643)=8,"",(IF(Table3[[#This Row],[Column11]]&lt;&gt;"no",Table3[[#This Row],[Size]]*(SUM(Table3[[#This Row],[Date 1]:[Date 8]])),"")))),""))),(Table3[[#This Row],[Bundle]])),"")</f>
        <v/>
      </c>
      <c r="AB1643" s="94" t="str">
        <f t="shared" si="26"/>
        <v/>
      </c>
      <c r="AC1643" s="75"/>
      <c r="AD1643" s="42"/>
      <c r="AE1643" s="43"/>
      <c r="AF1643" s="44"/>
      <c r="AG1643" s="134" t="s">
        <v>21</v>
      </c>
      <c r="AH1643" s="134" t="s">
        <v>21</v>
      </c>
      <c r="AI1643" s="134" t="s">
        <v>21</v>
      </c>
      <c r="AJ1643" s="134" t="s">
        <v>5647</v>
      </c>
      <c r="AK1643" s="134" t="s">
        <v>21</v>
      </c>
      <c r="AL1643" s="134" t="s">
        <v>5648</v>
      </c>
      <c r="AM1643" s="134" t="b">
        <f>IF(AND(Table3[[#This Row],[Column68]]=TRUE,COUNTBLANK(Table3[[#This Row],[Date 1]:[Date 8]])=8),TRUE,FALSE)</f>
        <v>0</v>
      </c>
      <c r="AN1643" s="134" t="b">
        <f>COUNTIF(Table3[[#This Row],[512]:[51]],"yes")&gt;0</f>
        <v>0</v>
      </c>
      <c r="AO1643" s="45" t="str">
        <f>IF(Table3[[#This Row],[512]]="yes",Table3[[#This Row],[Column1]],"")</f>
        <v/>
      </c>
      <c r="AP1643" s="45" t="str">
        <f>IF(Table3[[#This Row],[250]]="yes",Table3[[#This Row],[Column1.5]],"")</f>
        <v/>
      </c>
      <c r="AQ1643" s="45" t="str">
        <f>IF(Table3[[#This Row],[288]]="yes",Table3[[#This Row],[Column2]],"")</f>
        <v/>
      </c>
      <c r="AR1643" s="45" t="str">
        <f>IF(Table3[[#This Row],[144]]="yes",Table3[[#This Row],[Column3]],"")</f>
        <v/>
      </c>
      <c r="AS1643" s="45" t="str">
        <f>IF(Table3[[#This Row],[26]]="yes",Table3[[#This Row],[Column4]],"")</f>
        <v/>
      </c>
      <c r="AT1643" s="45" t="str">
        <f>IF(Table3[[#This Row],[51]]="yes",Table3[[#This Row],[Column5]],"")</f>
        <v/>
      </c>
      <c r="AU1643" s="29" t="str">
        <f>IF(COUNTBLANK(Table3[[#This Row],[Date 1]:[Date 8]])=7,IF(Table3[[#This Row],[Column9]]&lt;&gt;"",IF(SUM(L1643:S1643)&lt;&gt;0,Table3[[#This Row],[Column9]],""),""),(SUBSTITUTE(TRIM(SUBSTITUTE(AO1643&amp;","&amp;AP1643&amp;","&amp;AQ1643&amp;","&amp;AR1643&amp;","&amp;AS1643&amp;","&amp;AT1643&amp;",",","," "))," ",", ")))</f>
        <v/>
      </c>
      <c r="AV1643" s="35" t="str">
        <f>IF(COUNTBLANK(L1643:AC1643)&lt;&gt;13,IF(Table3[[#This Row],[Comments]]="Please order in multiples of 20. Minimum order of 100.",IF(COUNTBLANK(Table3[[#This Row],[Date 1]:[Order]])=12,"",1),1),IF(OR(F1643="yes",G1643="yes",H1643="yes",I1643="yes",J1643="yes",K1643="yes"="yes"),1,""))</f>
        <v/>
      </c>
    </row>
    <row r="1644" spans="2:48" ht="36" thickBot="1" x14ac:dyDescent="0.4">
      <c r="B1644" s="164">
        <v>9110</v>
      </c>
      <c r="C1644" s="16" t="s">
        <v>3547</v>
      </c>
      <c r="D1644" s="32" t="s">
        <v>1332</v>
      </c>
      <c r="E1644" s="118"/>
      <c r="F1644" s="119" t="s">
        <v>21</v>
      </c>
      <c r="G1644" s="30" t="s">
        <v>21</v>
      </c>
      <c r="H1644" s="30" t="s">
        <v>21</v>
      </c>
      <c r="I1644" s="30" t="s">
        <v>21</v>
      </c>
      <c r="J1644" s="30" t="s">
        <v>128</v>
      </c>
      <c r="K1644" s="30" t="s">
        <v>21</v>
      </c>
      <c r="L1644" s="22"/>
      <c r="M1644" s="20"/>
      <c r="N1644" s="20"/>
      <c r="O1644" s="20"/>
      <c r="P1644" s="20"/>
      <c r="Q1644" s="20"/>
      <c r="R1644" s="20"/>
      <c r="S1644" s="120"/>
      <c r="T1644" s="181" t="str">
        <f>Table3[[#This Row],[Column12]]</f>
        <v>Auto:</v>
      </c>
      <c r="U1644" s="25"/>
      <c r="V1644" s="51" t="str">
        <f>IF(Table3[[#This Row],[TagOrderMethod]]="Ratio:","plants per 1 tag",IF(Table3[[#This Row],[TagOrderMethod]]="tags included","",IF(Table3[[#This Row],[TagOrderMethod]]="Qty:","tags",IF(Table3[[#This Row],[TagOrderMethod]]="Auto:",IF(U1644&lt;&gt;"","tags","")))))</f>
        <v/>
      </c>
      <c r="W1644" s="17">
        <v>50</v>
      </c>
      <c r="X1644" s="17" t="str">
        <f>IF(ISNUMBER(SEARCH("tag",Table3[[#This Row],[Notes]])), "Yes", "No")</f>
        <v>No</v>
      </c>
      <c r="Y1644" s="17" t="str">
        <f>IF(Table3[[#This Row],[Column11]]="yes","tags included","Auto:")</f>
        <v>Auto:</v>
      </c>
      <c r="Z16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Row],[TagOrderMethod]]="Auto:",IF(U1644&gt;0,U1644,IF(COUNTBLANK(L1644:S1644)=8,"",(IF(Table3[[#This Row],[Column11]]&lt;&gt;"no",Table3[[#This Row],[Size]]*(SUM(Table3[[#This Row],[Date 1]:[Date 8]])),"")))),""))),(Table3[[#This Row],[Bundle]])),"")</f>
        <v/>
      </c>
      <c r="AB1644" s="94" t="str">
        <f t="shared" si="26"/>
        <v/>
      </c>
      <c r="AC1644" s="75"/>
      <c r="AD1644" s="42"/>
      <c r="AE1644" s="43"/>
      <c r="AF1644" s="44"/>
      <c r="AG1644" s="134" t="s">
        <v>21</v>
      </c>
      <c r="AH1644" s="134" t="s">
        <v>21</v>
      </c>
      <c r="AI1644" s="134" t="s">
        <v>21</v>
      </c>
      <c r="AJ1644" s="134" t="s">
        <v>21</v>
      </c>
      <c r="AK1644" s="134" t="s">
        <v>1493</v>
      </c>
      <c r="AL1644" s="134" t="s">
        <v>21</v>
      </c>
      <c r="AM1644" s="134" t="b">
        <f>IF(AND(Table3[[#This Row],[Column68]]=TRUE,COUNTBLANK(Table3[[#This Row],[Date 1]:[Date 8]])=8),TRUE,FALSE)</f>
        <v>0</v>
      </c>
      <c r="AN1644" s="134" t="b">
        <f>COUNTIF(Table3[[#This Row],[512]:[51]],"yes")&gt;0</f>
        <v>0</v>
      </c>
      <c r="AO1644" s="45" t="str">
        <f>IF(Table3[[#This Row],[512]]="yes",Table3[[#This Row],[Column1]],"")</f>
        <v/>
      </c>
      <c r="AP1644" s="45" t="str">
        <f>IF(Table3[[#This Row],[250]]="yes",Table3[[#This Row],[Column1.5]],"")</f>
        <v/>
      </c>
      <c r="AQ1644" s="45" t="str">
        <f>IF(Table3[[#This Row],[288]]="yes",Table3[[#This Row],[Column2]],"")</f>
        <v/>
      </c>
      <c r="AR1644" s="45" t="str">
        <f>IF(Table3[[#This Row],[144]]="yes",Table3[[#This Row],[Column3]],"")</f>
        <v/>
      </c>
      <c r="AS1644" s="45" t="str">
        <f>IF(Table3[[#This Row],[26]]="yes",Table3[[#This Row],[Column4]],"")</f>
        <v/>
      </c>
      <c r="AT1644" s="45" t="str">
        <f>IF(Table3[[#This Row],[51]]="yes",Table3[[#This Row],[Column5]],"")</f>
        <v/>
      </c>
      <c r="AU1644" s="29" t="str">
        <f>IF(COUNTBLANK(Table3[[#This Row],[Date 1]:[Date 8]])=7,IF(Table3[[#This Row],[Column9]]&lt;&gt;"",IF(SUM(L1644:S1644)&lt;&gt;0,Table3[[#This Row],[Column9]],""),""),(SUBSTITUTE(TRIM(SUBSTITUTE(AO1644&amp;","&amp;AP1644&amp;","&amp;AQ1644&amp;","&amp;AR1644&amp;","&amp;AS1644&amp;","&amp;AT1644&amp;",",","," "))," ",", ")))</f>
        <v/>
      </c>
      <c r="AV1644" s="35" t="str">
        <f>IF(COUNTBLANK(L1644:AC1644)&lt;&gt;13,IF(Table3[[#This Row],[Comments]]="Please order in multiples of 20. Minimum order of 100.",IF(COUNTBLANK(Table3[[#This Row],[Date 1]:[Order]])=12,"",1),1),IF(OR(F1644="yes",G1644="yes",H1644="yes",I1644="yes",J1644="yes",K1644="yes"="yes"),1,""))</f>
        <v/>
      </c>
    </row>
    <row r="1645" spans="2:48" ht="36" thickBot="1" x14ac:dyDescent="0.4">
      <c r="B1645" s="164">
        <v>9115</v>
      </c>
      <c r="C1645" s="16" t="s">
        <v>3547</v>
      </c>
      <c r="D1645" s="32" t="s">
        <v>1152</v>
      </c>
      <c r="E1645" s="118"/>
      <c r="F1645" s="119" t="s">
        <v>21</v>
      </c>
      <c r="G1645" s="30" t="s">
        <v>21</v>
      </c>
      <c r="H1645" s="30" t="s">
        <v>21</v>
      </c>
      <c r="I1645" s="30" t="s">
        <v>21</v>
      </c>
      <c r="J1645" s="30" t="s">
        <v>128</v>
      </c>
      <c r="K1645" s="30" t="s">
        <v>21</v>
      </c>
      <c r="L1645" s="22"/>
      <c r="M1645" s="20"/>
      <c r="N1645" s="20"/>
      <c r="O1645" s="20"/>
      <c r="P1645" s="20"/>
      <c r="Q1645" s="20"/>
      <c r="R1645" s="20"/>
      <c r="S1645" s="120"/>
      <c r="T1645" s="181" t="str">
        <f>Table3[[#This Row],[Column12]]</f>
        <v>Auto:</v>
      </c>
      <c r="U1645" s="25"/>
      <c r="V1645" s="51" t="str">
        <f>IF(Table3[[#This Row],[TagOrderMethod]]="Ratio:","plants per 1 tag",IF(Table3[[#This Row],[TagOrderMethod]]="tags included","",IF(Table3[[#This Row],[TagOrderMethod]]="Qty:","tags",IF(Table3[[#This Row],[TagOrderMethod]]="Auto:",IF(U1645&lt;&gt;"","tags","")))))</f>
        <v/>
      </c>
      <c r="W1645" s="17">
        <v>50</v>
      </c>
      <c r="X1645" s="17" t="str">
        <f>IF(ISNUMBER(SEARCH("tag",Table3[[#This Row],[Notes]])), "Yes", "No")</f>
        <v>No</v>
      </c>
      <c r="Y1645" s="17" t="str">
        <f>IF(Table3[[#This Row],[Column11]]="yes","tags included","Auto:")</f>
        <v>Auto:</v>
      </c>
      <c r="Z16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Row],[TagOrderMethod]]="Auto:",IF(U1645&gt;0,U1645,IF(COUNTBLANK(L1645:S1645)=8,"",(IF(Table3[[#This Row],[Column11]]&lt;&gt;"no",Table3[[#This Row],[Size]]*(SUM(Table3[[#This Row],[Date 1]:[Date 8]])),"")))),""))),(Table3[[#This Row],[Bundle]])),"")</f>
        <v/>
      </c>
      <c r="AB1645" s="94" t="str">
        <f t="shared" si="26"/>
        <v/>
      </c>
      <c r="AC1645" s="75"/>
      <c r="AD1645" s="42"/>
      <c r="AE1645" s="43"/>
      <c r="AF1645" s="44"/>
      <c r="AG1645" s="134" t="s">
        <v>21</v>
      </c>
      <c r="AH1645" s="134" t="s">
        <v>21</v>
      </c>
      <c r="AI1645" s="134" t="s">
        <v>21</v>
      </c>
      <c r="AJ1645" s="134" t="s">
        <v>21</v>
      </c>
      <c r="AK1645" s="134" t="s">
        <v>1494</v>
      </c>
      <c r="AL1645" s="134" t="s">
        <v>21</v>
      </c>
      <c r="AM1645" s="134" t="b">
        <f>IF(AND(Table3[[#This Row],[Column68]]=TRUE,COUNTBLANK(Table3[[#This Row],[Date 1]:[Date 8]])=8),TRUE,FALSE)</f>
        <v>0</v>
      </c>
      <c r="AN1645" s="134" t="b">
        <f>COUNTIF(Table3[[#This Row],[512]:[51]],"yes")&gt;0</f>
        <v>0</v>
      </c>
      <c r="AO1645" s="45" t="str">
        <f>IF(Table3[[#This Row],[512]]="yes",Table3[[#This Row],[Column1]],"")</f>
        <v/>
      </c>
      <c r="AP1645" s="45" t="str">
        <f>IF(Table3[[#This Row],[250]]="yes",Table3[[#This Row],[Column1.5]],"")</f>
        <v/>
      </c>
      <c r="AQ1645" s="45" t="str">
        <f>IF(Table3[[#This Row],[288]]="yes",Table3[[#This Row],[Column2]],"")</f>
        <v/>
      </c>
      <c r="AR1645" s="45" t="str">
        <f>IF(Table3[[#This Row],[144]]="yes",Table3[[#This Row],[Column3]],"")</f>
        <v/>
      </c>
      <c r="AS1645" s="45" t="str">
        <f>IF(Table3[[#This Row],[26]]="yes",Table3[[#This Row],[Column4]],"")</f>
        <v/>
      </c>
      <c r="AT1645" s="45" t="str">
        <f>IF(Table3[[#This Row],[51]]="yes",Table3[[#This Row],[Column5]],"")</f>
        <v/>
      </c>
      <c r="AU1645" s="29" t="str">
        <f>IF(COUNTBLANK(Table3[[#This Row],[Date 1]:[Date 8]])=7,IF(Table3[[#This Row],[Column9]]&lt;&gt;"",IF(SUM(L1645:S1645)&lt;&gt;0,Table3[[#This Row],[Column9]],""),""),(SUBSTITUTE(TRIM(SUBSTITUTE(AO1645&amp;","&amp;AP1645&amp;","&amp;AQ1645&amp;","&amp;AR1645&amp;","&amp;AS1645&amp;","&amp;AT1645&amp;",",","," "))," ",", ")))</f>
        <v/>
      </c>
      <c r="AV1645" s="35" t="str">
        <f>IF(COUNTBLANK(L1645:AC1645)&lt;&gt;13,IF(Table3[[#This Row],[Comments]]="Please order in multiples of 20. Minimum order of 100.",IF(COUNTBLANK(Table3[[#This Row],[Date 1]:[Order]])=12,"",1),1),IF(OR(F1645="yes",G1645="yes",H1645="yes",I1645="yes",J1645="yes",K1645="yes"="yes"),1,""))</f>
        <v/>
      </c>
    </row>
    <row r="1646" spans="2:48" ht="36" thickBot="1" x14ac:dyDescent="0.4">
      <c r="B1646" s="164">
        <v>9120</v>
      </c>
      <c r="C1646" s="16" t="s">
        <v>3547</v>
      </c>
      <c r="D1646" s="32" t="s">
        <v>847</v>
      </c>
      <c r="E1646" s="118"/>
      <c r="F1646" s="119" t="s">
        <v>21</v>
      </c>
      <c r="G1646" s="30" t="s">
        <v>21</v>
      </c>
      <c r="H1646" s="30" t="s">
        <v>21</v>
      </c>
      <c r="I1646" s="30" t="s">
        <v>21</v>
      </c>
      <c r="J1646" s="30" t="s">
        <v>128</v>
      </c>
      <c r="K1646" s="30" t="s">
        <v>21</v>
      </c>
      <c r="L1646" s="22"/>
      <c r="M1646" s="20"/>
      <c r="N1646" s="20"/>
      <c r="O1646" s="20"/>
      <c r="P1646" s="20"/>
      <c r="Q1646" s="20"/>
      <c r="R1646" s="20"/>
      <c r="S1646" s="120"/>
      <c r="T1646" s="181" t="str">
        <f>Table3[[#This Row],[Column12]]</f>
        <v>Auto:</v>
      </c>
      <c r="U1646" s="25"/>
      <c r="V1646" s="51" t="str">
        <f>IF(Table3[[#This Row],[TagOrderMethod]]="Ratio:","plants per 1 tag",IF(Table3[[#This Row],[TagOrderMethod]]="tags included","",IF(Table3[[#This Row],[TagOrderMethod]]="Qty:","tags",IF(Table3[[#This Row],[TagOrderMethod]]="Auto:",IF(U1646&lt;&gt;"","tags","")))))</f>
        <v/>
      </c>
      <c r="W1646" s="17">
        <v>50</v>
      </c>
      <c r="X1646" s="17" t="str">
        <f>IF(ISNUMBER(SEARCH("tag",Table3[[#This Row],[Notes]])), "Yes", "No")</f>
        <v>No</v>
      </c>
      <c r="Y1646" s="17" t="str">
        <f>IF(Table3[[#This Row],[Column11]]="yes","tags included","Auto:")</f>
        <v>Auto:</v>
      </c>
      <c r="Z16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Row],[TagOrderMethod]]="Auto:",IF(U1646&gt;0,U1646,IF(COUNTBLANK(L1646:S1646)=8,"",(IF(Table3[[#This Row],[Column11]]&lt;&gt;"no",Table3[[#This Row],[Size]]*(SUM(Table3[[#This Row],[Date 1]:[Date 8]])),"")))),""))),(Table3[[#This Row],[Bundle]])),"")</f>
        <v/>
      </c>
      <c r="AB1646" s="94" t="str">
        <f t="shared" si="26"/>
        <v/>
      </c>
      <c r="AC1646" s="75"/>
      <c r="AD1646" s="42"/>
      <c r="AE1646" s="43"/>
      <c r="AF1646" s="44"/>
      <c r="AG1646" s="134" t="s">
        <v>21</v>
      </c>
      <c r="AH1646" s="134" t="s">
        <v>21</v>
      </c>
      <c r="AI1646" s="134" t="s">
        <v>21</v>
      </c>
      <c r="AJ1646" s="134" t="s">
        <v>21</v>
      </c>
      <c r="AK1646" s="134" t="s">
        <v>1495</v>
      </c>
      <c r="AL1646" s="134" t="s">
        <v>21</v>
      </c>
      <c r="AM1646" s="134" t="b">
        <f>IF(AND(Table3[[#This Row],[Column68]]=TRUE,COUNTBLANK(Table3[[#This Row],[Date 1]:[Date 8]])=8),TRUE,FALSE)</f>
        <v>0</v>
      </c>
      <c r="AN1646" s="134" t="b">
        <f>COUNTIF(Table3[[#This Row],[512]:[51]],"yes")&gt;0</f>
        <v>0</v>
      </c>
      <c r="AO1646" s="45" t="str">
        <f>IF(Table3[[#This Row],[512]]="yes",Table3[[#This Row],[Column1]],"")</f>
        <v/>
      </c>
      <c r="AP1646" s="45" t="str">
        <f>IF(Table3[[#This Row],[250]]="yes",Table3[[#This Row],[Column1.5]],"")</f>
        <v/>
      </c>
      <c r="AQ1646" s="45" t="str">
        <f>IF(Table3[[#This Row],[288]]="yes",Table3[[#This Row],[Column2]],"")</f>
        <v/>
      </c>
      <c r="AR1646" s="45" t="str">
        <f>IF(Table3[[#This Row],[144]]="yes",Table3[[#This Row],[Column3]],"")</f>
        <v/>
      </c>
      <c r="AS1646" s="45" t="str">
        <f>IF(Table3[[#This Row],[26]]="yes",Table3[[#This Row],[Column4]],"")</f>
        <v/>
      </c>
      <c r="AT1646" s="45" t="str">
        <f>IF(Table3[[#This Row],[51]]="yes",Table3[[#This Row],[Column5]],"")</f>
        <v/>
      </c>
      <c r="AU1646" s="29" t="str">
        <f>IF(COUNTBLANK(Table3[[#This Row],[Date 1]:[Date 8]])=7,IF(Table3[[#This Row],[Column9]]&lt;&gt;"",IF(SUM(L1646:S1646)&lt;&gt;0,Table3[[#This Row],[Column9]],""),""),(SUBSTITUTE(TRIM(SUBSTITUTE(AO1646&amp;","&amp;AP1646&amp;","&amp;AQ1646&amp;","&amp;AR1646&amp;","&amp;AS1646&amp;","&amp;AT1646&amp;",",","," "))," ",", ")))</f>
        <v/>
      </c>
      <c r="AV1646" s="35" t="str">
        <f>IF(COUNTBLANK(L1646:AC1646)&lt;&gt;13,IF(Table3[[#This Row],[Comments]]="Please order in multiples of 20. Minimum order of 100.",IF(COUNTBLANK(Table3[[#This Row],[Date 1]:[Order]])=12,"",1),1),IF(OR(F1646="yes",G1646="yes",H1646="yes",I1646="yes",J1646="yes",K1646="yes"="yes"),1,""))</f>
        <v/>
      </c>
    </row>
    <row r="1647" spans="2:48" ht="36" thickBot="1" x14ac:dyDescent="0.4">
      <c r="B1647" s="164">
        <v>9125</v>
      </c>
      <c r="C1647" s="16" t="s">
        <v>3547</v>
      </c>
      <c r="D1647" s="32" t="s">
        <v>131</v>
      </c>
      <c r="E1647" s="118"/>
      <c r="F1647" s="119" t="s">
        <v>21</v>
      </c>
      <c r="G1647" s="30" t="s">
        <v>21</v>
      </c>
      <c r="H1647" s="30" t="s">
        <v>21</v>
      </c>
      <c r="I1647" s="30" t="s">
        <v>21</v>
      </c>
      <c r="J1647" s="30" t="s">
        <v>128</v>
      </c>
      <c r="K1647" s="30" t="s">
        <v>21</v>
      </c>
      <c r="L1647" s="22"/>
      <c r="M1647" s="20"/>
      <c r="N1647" s="20"/>
      <c r="O1647" s="20"/>
      <c r="P1647" s="20"/>
      <c r="Q1647" s="20"/>
      <c r="R1647" s="20"/>
      <c r="S1647" s="120"/>
      <c r="T1647" s="181" t="str">
        <f>Table3[[#This Row],[Column12]]</f>
        <v>Auto:</v>
      </c>
      <c r="U1647" s="25"/>
      <c r="V1647" s="51" t="str">
        <f>IF(Table3[[#This Row],[TagOrderMethod]]="Ratio:","plants per 1 tag",IF(Table3[[#This Row],[TagOrderMethod]]="tags included","",IF(Table3[[#This Row],[TagOrderMethod]]="Qty:","tags",IF(Table3[[#This Row],[TagOrderMethod]]="Auto:",IF(U1647&lt;&gt;"","tags","")))))</f>
        <v/>
      </c>
      <c r="W1647" s="17">
        <v>50</v>
      </c>
      <c r="X1647" s="17" t="str">
        <f>IF(ISNUMBER(SEARCH("tag",Table3[[#This Row],[Notes]])), "Yes", "No")</f>
        <v>No</v>
      </c>
      <c r="Y1647" s="17" t="str">
        <f>IF(Table3[[#This Row],[Column11]]="yes","tags included","Auto:")</f>
        <v>Auto:</v>
      </c>
      <c r="Z16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Row],[TagOrderMethod]]="Auto:",IF(U1647&gt;0,U1647,IF(COUNTBLANK(L1647:S1647)=8,"",(IF(Table3[[#This Row],[Column11]]&lt;&gt;"no",Table3[[#This Row],[Size]]*(SUM(Table3[[#This Row],[Date 1]:[Date 8]])),"")))),""))),(Table3[[#This Row],[Bundle]])),"")</f>
        <v/>
      </c>
      <c r="AB1647" s="94" t="str">
        <f t="shared" si="26"/>
        <v/>
      </c>
      <c r="AC1647" s="75"/>
      <c r="AD1647" s="42"/>
      <c r="AE1647" s="43"/>
      <c r="AF1647" s="44"/>
      <c r="AG1647" s="134" t="s">
        <v>21</v>
      </c>
      <c r="AH1647" s="134" t="s">
        <v>21</v>
      </c>
      <c r="AI1647" s="134" t="s">
        <v>21</v>
      </c>
      <c r="AJ1647" s="134" t="s">
        <v>21</v>
      </c>
      <c r="AK1647" s="134" t="s">
        <v>1496</v>
      </c>
      <c r="AL1647" s="134" t="s">
        <v>21</v>
      </c>
      <c r="AM1647" s="134" t="b">
        <f>IF(AND(Table3[[#This Row],[Column68]]=TRUE,COUNTBLANK(Table3[[#This Row],[Date 1]:[Date 8]])=8),TRUE,FALSE)</f>
        <v>0</v>
      </c>
      <c r="AN1647" s="134" t="b">
        <f>COUNTIF(Table3[[#This Row],[512]:[51]],"yes")&gt;0</f>
        <v>0</v>
      </c>
      <c r="AO1647" s="45" t="str">
        <f>IF(Table3[[#This Row],[512]]="yes",Table3[[#This Row],[Column1]],"")</f>
        <v/>
      </c>
      <c r="AP1647" s="45" t="str">
        <f>IF(Table3[[#This Row],[250]]="yes",Table3[[#This Row],[Column1.5]],"")</f>
        <v/>
      </c>
      <c r="AQ1647" s="45" t="str">
        <f>IF(Table3[[#This Row],[288]]="yes",Table3[[#This Row],[Column2]],"")</f>
        <v/>
      </c>
      <c r="AR1647" s="45" t="str">
        <f>IF(Table3[[#This Row],[144]]="yes",Table3[[#This Row],[Column3]],"")</f>
        <v/>
      </c>
      <c r="AS1647" s="45" t="str">
        <f>IF(Table3[[#This Row],[26]]="yes",Table3[[#This Row],[Column4]],"")</f>
        <v/>
      </c>
      <c r="AT1647" s="45" t="str">
        <f>IF(Table3[[#This Row],[51]]="yes",Table3[[#This Row],[Column5]],"")</f>
        <v/>
      </c>
      <c r="AU1647" s="29" t="str">
        <f>IF(COUNTBLANK(Table3[[#This Row],[Date 1]:[Date 8]])=7,IF(Table3[[#This Row],[Column9]]&lt;&gt;"",IF(SUM(L1647:S1647)&lt;&gt;0,Table3[[#This Row],[Column9]],""),""),(SUBSTITUTE(TRIM(SUBSTITUTE(AO1647&amp;","&amp;AP1647&amp;","&amp;AQ1647&amp;","&amp;AR1647&amp;","&amp;AS1647&amp;","&amp;AT1647&amp;",",","," "))," ",", ")))</f>
        <v/>
      </c>
      <c r="AV1647" s="35" t="str">
        <f>IF(COUNTBLANK(L1647:AC1647)&lt;&gt;13,IF(Table3[[#This Row],[Comments]]="Please order in multiples of 20. Minimum order of 100.",IF(COUNTBLANK(Table3[[#This Row],[Date 1]:[Order]])=12,"",1),1),IF(OR(F1647="yes",G1647="yes",H1647="yes",I1647="yes",J1647="yes",K1647="yes"="yes"),1,""))</f>
        <v/>
      </c>
    </row>
    <row r="1648" spans="2:48" ht="36" thickBot="1" x14ac:dyDescent="0.4">
      <c r="B1648" s="164">
        <v>9130</v>
      </c>
      <c r="C1648" s="16" t="s">
        <v>3547</v>
      </c>
      <c r="D1648" s="32" t="s">
        <v>132</v>
      </c>
      <c r="E1648" s="118"/>
      <c r="F1648" s="119" t="s">
        <v>21</v>
      </c>
      <c r="G1648" s="30" t="s">
        <v>21</v>
      </c>
      <c r="H1648" s="30" t="s">
        <v>21</v>
      </c>
      <c r="I1648" s="30" t="s">
        <v>21</v>
      </c>
      <c r="J1648" s="30" t="s">
        <v>128</v>
      </c>
      <c r="K1648" s="30" t="s">
        <v>21</v>
      </c>
      <c r="L1648" s="22"/>
      <c r="M1648" s="20"/>
      <c r="N1648" s="20"/>
      <c r="O1648" s="20"/>
      <c r="P1648" s="20"/>
      <c r="Q1648" s="20"/>
      <c r="R1648" s="20"/>
      <c r="S1648" s="120"/>
      <c r="T1648" s="181" t="str">
        <f>Table3[[#This Row],[Column12]]</f>
        <v>Auto:</v>
      </c>
      <c r="U1648" s="25"/>
      <c r="V1648" s="51" t="str">
        <f>IF(Table3[[#This Row],[TagOrderMethod]]="Ratio:","plants per 1 tag",IF(Table3[[#This Row],[TagOrderMethod]]="tags included","",IF(Table3[[#This Row],[TagOrderMethod]]="Qty:","tags",IF(Table3[[#This Row],[TagOrderMethod]]="Auto:",IF(U1648&lt;&gt;"","tags","")))))</f>
        <v/>
      </c>
      <c r="W1648" s="17">
        <v>50</v>
      </c>
      <c r="X1648" s="17" t="str">
        <f>IF(ISNUMBER(SEARCH("tag",Table3[[#This Row],[Notes]])), "Yes", "No")</f>
        <v>No</v>
      </c>
      <c r="Y1648" s="17" t="str">
        <f>IF(Table3[[#This Row],[Column11]]="yes","tags included","Auto:")</f>
        <v>Auto:</v>
      </c>
      <c r="Z16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Row],[TagOrderMethod]]="Auto:",IF(U1648&gt;0,U1648,IF(COUNTBLANK(L1648:S1648)=8,"",(IF(Table3[[#This Row],[Column11]]&lt;&gt;"no",Table3[[#This Row],[Size]]*(SUM(Table3[[#This Row],[Date 1]:[Date 8]])),"")))),""))),(Table3[[#This Row],[Bundle]])),"")</f>
        <v/>
      </c>
      <c r="AB1648" s="94" t="str">
        <f t="shared" si="26"/>
        <v/>
      </c>
      <c r="AC1648" s="75"/>
      <c r="AD1648" s="42"/>
      <c r="AE1648" s="43"/>
      <c r="AF1648" s="44"/>
      <c r="AG1648" s="134" t="s">
        <v>21</v>
      </c>
      <c r="AH1648" s="134" t="s">
        <v>21</v>
      </c>
      <c r="AI1648" s="134" t="s">
        <v>21</v>
      </c>
      <c r="AJ1648" s="134" t="s">
        <v>21</v>
      </c>
      <c r="AK1648" s="134" t="s">
        <v>1271</v>
      </c>
      <c r="AL1648" s="134" t="s">
        <v>21</v>
      </c>
      <c r="AM1648" s="134" t="b">
        <f>IF(AND(Table3[[#This Row],[Column68]]=TRUE,COUNTBLANK(Table3[[#This Row],[Date 1]:[Date 8]])=8),TRUE,FALSE)</f>
        <v>0</v>
      </c>
      <c r="AN1648" s="134" t="b">
        <f>COUNTIF(Table3[[#This Row],[512]:[51]],"yes")&gt;0</f>
        <v>0</v>
      </c>
      <c r="AO1648" s="45" t="str">
        <f>IF(Table3[[#This Row],[512]]="yes",Table3[[#This Row],[Column1]],"")</f>
        <v/>
      </c>
      <c r="AP1648" s="45" t="str">
        <f>IF(Table3[[#This Row],[250]]="yes",Table3[[#This Row],[Column1.5]],"")</f>
        <v/>
      </c>
      <c r="AQ1648" s="45" t="str">
        <f>IF(Table3[[#This Row],[288]]="yes",Table3[[#This Row],[Column2]],"")</f>
        <v/>
      </c>
      <c r="AR1648" s="45" t="str">
        <f>IF(Table3[[#This Row],[144]]="yes",Table3[[#This Row],[Column3]],"")</f>
        <v/>
      </c>
      <c r="AS1648" s="45" t="str">
        <f>IF(Table3[[#This Row],[26]]="yes",Table3[[#This Row],[Column4]],"")</f>
        <v/>
      </c>
      <c r="AT1648" s="45" t="str">
        <f>IF(Table3[[#This Row],[51]]="yes",Table3[[#This Row],[Column5]],"")</f>
        <v/>
      </c>
      <c r="AU1648" s="29" t="str">
        <f>IF(COUNTBLANK(Table3[[#This Row],[Date 1]:[Date 8]])=7,IF(Table3[[#This Row],[Column9]]&lt;&gt;"",IF(SUM(L1648:S1648)&lt;&gt;0,Table3[[#This Row],[Column9]],""),""),(SUBSTITUTE(TRIM(SUBSTITUTE(AO1648&amp;","&amp;AP1648&amp;","&amp;AQ1648&amp;","&amp;AR1648&amp;","&amp;AS1648&amp;","&amp;AT1648&amp;",",","," "))," ",", ")))</f>
        <v/>
      </c>
      <c r="AV1648" s="35" t="str">
        <f>IF(COUNTBLANK(L1648:AC1648)&lt;&gt;13,IF(Table3[[#This Row],[Comments]]="Please order in multiples of 20. Minimum order of 100.",IF(COUNTBLANK(Table3[[#This Row],[Date 1]:[Order]])=12,"",1),1),IF(OR(F1648="yes",G1648="yes",H1648="yes",I1648="yes",J1648="yes",K1648="yes"="yes"),1,""))</f>
        <v/>
      </c>
    </row>
    <row r="1649" spans="2:48" ht="36" thickBot="1" x14ac:dyDescent="0.4">
      <c r="B1649" s="164">
        <v>9135</v>
      </c>
      <c r="C1649" s="16" t="s">
        <v>3547</v>
      </c>
      <c r="D1649" s="32" t="s">
        <v>182</v>
      </c>
      <c r="E1649" s="118"/>
      <c r="F1649" s="119" t="s">
        <v>21</v>
      </c>
      <c r="G1649" s="30" t="s">
        <v>21</v>
      </c>
      <c r="H1649" s="30" t="s">
        <v>21</v>
      </c>
      <c r="I1649" s="30" t="s">
        <v>21</v>
      </c>
      <c r="J1649" s="30" t="s">
        <v>128</v>
      </c>
      <c r="K1649" s="30" t="s">
        <v>21</v>
      </c>
      <c r="L1649" s="22"/>
      <c r="M1649" s="20"/>
      <c r="N1649" s="20"/>
      <c r="O1649" s="20"/>
      <c r="P1649" s="20"/>
      <c r="Q1649" s="20"/>
      <c r="R1649" s="20"/>
      <c r="S1649" s="120"/>
      <c r="T1649" s="181" t="str">
        <f>Table3[[#This Row],[Column12]]</f>
        <v>Auto:</v>
      </c>
      <c r="U1649" s="25"/>
      <c r="V1649" s="51" t="str">
        <f>IF(Table3[[#This Row],[TagOrderMethod]]="Ratio:","plants per 1 tag",IF(Table3[[#This Row],[TagOrderMethod]]="tags included","",IF(Table3[[#This Row],[TagOrderMethod]]="Qty:","tags",IF(Table3[[#This Row],[TagOrderMethod]]="Auto:",IF(U1649&lt;&gt;"","tags","")))))</f>
        <v/>
      </c>
      <c r="W1649" s="17">
        <v>50</v>
      </c>
      <c r="X1649" s="17" t="str">
        <f>IF(ISNUMBER(SEARCH("tag",Table3[[#This Row],[Notes]])), "Yes", "No")</f>
        <v>No</v>
      </c>
      <c r="Y1649" s="17" t="str">
        <f>IF(Table3[[#This Row],[Column11]]="yes","tags included","Auto:")</f>
        <v>Auto:</v>
      </c>
      <c r="Z16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Row],[TagOrderMethod]]="Auto:",IF(U1649&gt;0,U1649,IF(COUNTBLANK(L1649:S1649)=8,"",(IF(Table3[[#This Row],[Column11]]&lt;&gt;"no",Table3[[#This Row],[Size]]*(SUM(Table3[[#This Row],[Date 1]:[Date 8]])),"")))),""))),(Table3[[#This Row],[Bundle]])),"")</f>
        <v/>
      </c>
      <c r="AB1649" s="94" t="str">
        <f t="shared" si="26"/>
        <v/>
      </c>
      <c r="AC1649" s="75"/>
      <c r="AD1649" s="42"/>
      <c r="AE1649" s="43"/>
      <c r="AF1649" s="44"/>
      <c r="AG1649" s="134" t="s">
        <v>21</v>
      </c>
      <c r="AH1649" s="134" t="s">
        <v>21</v>
      </c>
      <c r="AI1649" s="134" t="s">
        <v>21</v>
      </c>
      <c r="AJ1649" s="134" t="s">
        <v>21</v>
      </c>
      <c r="AK1649" s="134" t="s">
        <v>1497</v>
      </c>
      <c r="AL1649" s="134" t="s">
        <v>21</v>
      </c>
      <c r="AM1649" s="134" t="b">
        <f>IF(AND(Table3[[#This Row],[Column68]]=TRUE,COUNTBLANK(Table3[[#This Row],[Date 1]:[Date 8]])=8),TRUE,FALSE)</f>
        <v>0</v>
      </c>
      <c r="AN1649" s="134" t="b">
        <f>COUNTIF(Table3[[#This Row],[512]:[51]],"yes")&gt;0</f>
        <v>0</v>
      </c>
      <c r="AO1649" s="45" t="str">
        <f>IF(Table3[[#This Row],[512]]="yes",Table3[[#This Row],[Column1]],"")</f>
        <v/>
      </c>
      <c r="AP1649" s="45" t="str">
        <f>IF(Table3[[#This Row],[250]]="yes",Table3[[#This Row],[Column1.5]],"")</f>
        <v/>
      </c>
      <c r="AQ1649" s="45" t="str">
        <f>IF(Table3[[#This Row],[288]]="yes",Table3[[#This Row],[Column2]],"")</f>
        <v/>
      </c>
      <c r="AR1649" s="45" t="str">
        <f>IF(Table3[[#This Row],[144]]="yes",Table3[[#This Row],[Column3]],"")</f>
        <v/>
      </c>
      <c r="AS1649" s="45" t="str">
        <f>IF(Table3[[#This Row],[26]]="yes",Table3[[#This Row],[Column4]],"")</f>
        <v/>
      </c>
      <c r="AT1649" s="45" t="str">
        <f>IF(Table3[[#This Row],[51]]="yes",Table3[[#This Row],[Column5]],"")</f>
        <v/>
      </c>
      <c r="AU1649" s="29" t="str">
        <f>IF(COUNTBLANK(Table3[[#This Row],[Date 1]:[Date 8]])=7,IF(Table3[[#This Row],[Column9]]&lt;&gt;"",IF(SUM(L1649:S1649)&lt;&gt;0,Table3[[#This Row],[Column9]],""),""),(SUBSTITUTE(TRIM(SUBSTITUTE(AO1649&amp;","&amp;AP1649&amp;","&amp;AQ1649&amp;","&amp;AR1649&amp;","&amp;AS1649&amp;","&amp;AT1649&amp;",",","," "))," ",", ")))</f>
        <v/>
      </c>
      <c r="AV1649" s="35" t="str">
        <f>IF(COUNTBLANK(L1649:AC1649)&lt;&gt;13,IF(Table3[[#This Row],[Comments]]="Please order in multiples of 20. Minimum order of 100.",IF(COUNTBLANK(Table3[[#This Row],[Date 1]:[Order]])=12,"",1),1),IF(OR(F1649="yes",G1649="yes",H1649="yes",I1649="yes",J1649="yes",K1649="yes"="yes"),1,""))</f>
        <v/>
      </c>
    </row>
    <row r="1650" spans="2:48" ht="36" thickBot="1" x14ac:dyDescent="0.4">
      <c r="B1650" s="164">
        <v>9140</v>
      </c>
      <c r="C1650" s="16" t="s">
        <v>3547</v>
      </c>
      <c r="D1650" s="32" t="s">
        <v>133</v>
      </c>
      <c r="E1650" s="118"/>
      <c r="F1650" s="119" t="s">
        <v>21</v>
      </c>
      <c r="G1650" s="30" t="s">
        <v>21</v>
      </c>
      <c r="H1650" s="30" t="s">
        <v>21</v>
      </c>
      <c r="I1650" s="30" t="s">
        <v>21</v>
      </c>
      <c r="J1650" s="30" t="s">
        <v>128</v>
      </c>
      <c r="K1650" s="30" t="s">
        <v>21</v>
      </c>
      <c r="L1650" s="22"/>
      <c r="M1650" s="20"/>
      <c r="N1650" s="20"/>
      <c r="O1650" s="20"/>
      <c r="P1650" s="20"/>
      <c r="Q1650" s="20"/>
      <c r="R1650" s="20"/>
      <c r="S1650" s="120"/>
      <c r="T1650" s="181" t="str">
        <f>Table3[[#This Row],[Column12]]</f>
        <v>Auto:</v>
      </c>
      <c r="U1650" s="25"/>
      <c r="V1650" s="51" t="str">
        <f>IF(Table3[[#This Row],[TagOrderMethod]]="Ratio:","plants per 1 tag",IF(Table3[[#This Row],[TagOrderMethod]]="tags included","",IF(Table3[[#This Row],[TagOrderMethod]]="Qty:","tags",IF(Table3[[#This Row],[TagOrderMethod]]="Auto:",IF(U1650&lt;&gt;"","tags","")))))</f>
        <v/>
      </c>
      <c r="W1650" s="17">
        <v>50</v>
      </c>
      <c r="X1650" s="17" t="str">
        <f>IF(ISNUMBER(SEARCH("tag",Table3[[#This Row],[Notes]])), "Yes", "No")</f>
        <v>No</v>
      </c>
      <c r="Y1650" s="17" t="str">
        <f>IF(Table3[[#This Row],[Column11]]="yes","tags included","Auto:")</f>
        <v>Auto:</v>
      </c>
      <c r="Z16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Row],[TagOrderMethod]]="Auto:",IF(U1650&gt;0,U1650,IF(COUNTBLANK(L1650:S1650)=8,"",(IF(Table3[[#This Row],[Column11]]&lt;&gt;"no",Table3[[#This Row],[Size]]*(SUM(Table3[[#This Row],[Date 1]:[Date 8]])),"")))),""))),(Table3[[#This Row],[Bundle]])),"")</f>
        <v/>
      </c>
      <c r="AB1650" s="94" t="str">
        <f t="shared" si="26"/>
        <v/>
      </c>
      <c r="AC1650" s="75"/>
      <c r="AD1650" s="42"/>
      <c r="AE1650" s="43"/>
      <c r="AF1650" s="44"/>
      <c r="AG1650" s="134" t="s">
        <v>21</v>
      </c>
      <c r="AH1650" s="134" t="s">
        <v>21</v>
      </c>
      <c r="AI1650" s="134" t="s">
        <v>21</v>
      </c>
      <c r="AJ1650" s="134" t="s">
        <v>21</v>
      </c>
      <c r="AK1650" s="134" t="s">
        <v>2193</v>
      </c>
      <c r="AL1650" s="134" t="s">
        <v>21</v>
      </c>
      <c r="AM1650" s="134" t="b">
        <f>IF(AND(Table3[[#This Row],[Column68]]=TRUE,COUNTBLANK(Table3[[#This Row],[Date 1]:[Date 8]])=8),TRUE,FALSE)</f>
        <v>0</v>
      </c>
      <c r="AN1650" s="134" t="b">
        <f>COUNTIF(Table3[[#This Row],[512]:[51]],"yes")&gt;0</f>
        <v>0</v>
      </c>
      <c r="AO1650" s="45" t="str">
        <f>IF(Table3[[#This Row],[512]]="yes",Table3[[#This Row],[Column1]],"")</f>
        <v/>
      </c>
      <c r="AP1650" s="45" t="str">
        <f>IF(Table3[[#This Row],[250]]="yes",Table3[[#This Row],[Column1.5]],"")</f>
        <v/>
      </c>
      <c r="AQ1650" s="45" t="str">
        <f>IF(Table3[[#This Row],[288]]="yes",Table3[[#This Row],[Column2]],"")</f>
        <v/>
      </c>
      <c r="AR1650" s="45" t="str">
        <f>IF(Table3[[#This Row],[144]]="yes",Table3[[#This Row],[Column3]],"")</f>
        <v/>
      </c>
      <c r="AS1650" s="45" t="str">
        <f>IF(Table3[[#This Row],[26]]="yes",Table3[[#This Row],[Column4]],"")</f>
        <v/>
      </c>
      <c r="AT1650" s="45" t="str">
        <f>IF(Table3[[#This Row],[51]]="yes",Table3[[#This Row],[Column5]],"")</f>
        <v/>
      </c>
      <c r="AU1650" s="29" t="str">
        <f>IF(COUNTBLANK(Table3[[#This Row],[Date 1]:[Date 8]])=7,IF(Table3[[#This Row],[Column9]]&lt;&gt;"",IF(SUM(L1650:S1650)&lt;&gt;0,Table3[[#This Row],[Column9]],""),""),(SUBSTITUTE(TRIM(SUBSTITUTE(AO1650&amp;","&amp;AP1650&amp;","&amp;AQ1650&amp;","&amp;AR1650&amp;","&amp;AS1650&amp;","&amp;AT1650&amp;",",","," "))," ",", ")))</f>
        <v/>
      </c>
      <c r="AV1650" s="35" t="str">
        <f>IF(COUNTBLANK(L1650:AC1650)&lt;&gt;13,IF(Table3[[#This Row],[Comments]]="Please order in multiples of 20. Minimum order of 100.",IF(COUNTBLANK(Table3[[#This Row],[Date 1]:[Order]])=12,"",1),1),IF(OR(F1650="yes",G1650="yes",H1650="yes",I1650="yes",J1650="yes",K1650="yes"="yes"),1,""))</f>
        <v/>
      </c>
    </row>
    <row r="1651" spans="2:48" ht="36" thickBot="1" x14ac:dyDescent="0.4">
      <c r="B1651" s="164">
        <v>9150</v>
      </c>
      <c r="C1651" s="16" t="s">
        <v>3547</v>
      </c>
      <c r="D1651" s="32" t="s">
        <v>674</v>
      </c>
      <c r="E1651" s="118"/>
      <c r="F1651" s="119" t="s">
        <v>21</v>
      </c>
      <c r="G1651" s="30" t="s">
        <v>21</v>
      </c>
      <c r="H1651" s="30" t="s">
        <v>21</v>
      </c>
      <c r="I1651" s="30" t="s">
        <v>21</v>
      </c>
      <c r="J1651" s="30" t="s">
        <v>128</v>
      </c>
      <c r="K1651" s="30" t="s">
        <v>21</v>
      </c>
      <c r="L1651" s="22"/>
      <c r="M1651" s="20"/>
      <c r="N1651" s="20"/>
      <c r="O1651" s="20"/>
      <c r="P1651" s="20"/>
      <c r="Q1651" s="20"/>
      <c r="R1651" s="20"/>
      <c r="S1651" s="120"/>
      <c r="T1651" s="181" t="str">
        <f>Table3[[#This Row],[Column12]]</f>
        <v>Auto:</v>
      </c>
      <c r="U1651" s="25"/>
      <c r="V1651" s="51" t="str">
        <f>IF(Table3[[#This Row],[TagOrderMethod]]="Ratio:","plants per 1 tag",IF(Table3[[#This Row],[TagOrderMethod]]="tags included","",IF(Table3[[#This Row],[TagOrderMethod]]="Qty:","tags",IF(Table3[[#This Row],[TagOrderMethod]]="Auto:",IF(U1651&lt;&gt;"","tags","")))))</f>
        <v/>
      </c>
      <c r="W1651" s="17">
        <v>50</v>
      </c>
      <c r="X1651" s="17" t="str">
        <f>IF(ISNUMBER(SEARCH("tag",Table3[[#This Row],[Notes]])), "Yes", "No")</f>
        <v>No</v>
      </c>
      <c r="Y1651" s="17" t="str">
        <f>IF(Table3[[#This Row],[Column11]]="yes","tags included","Auto:")</f>
        <v>Auto:</v>
      </c>
      <c r="Z16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Row],[TagOrderMethod]]="Auto:",IF(U1651&gt;0,U1651,IF(COUNTBLANK(L1651:S1651)=8,"",(IF(Table3[[#This Row],[Column11]]&lt;&gt;"no",Table3[[#This Row],[Size]]*(SUM(Table3[[#This Row],[Date 1]:[Date 8]])),"")))),""))),(Table3[[#This Row],[Bundle]])),"")</f>
        <v/>
      </c>
      <c r="AB1651" s="94" t="str">
        <f t="shared" si="26"/>
        <v/>
      </c>
      <c r="AC1651" s="75"/>
      <c r="AD1651" s="42"/>
      <c r="AE1651" s="43"/>
      <c r="AF1651" s="44"/>
      <c r="AG1651" s="134" t="s">
        <v>21</v>
      </c>
      <c r="AH1651" s="134" t="s">
        <v>21</v>
      </c>
      <c r="AI1651" s="134" t="s">
        <v>21</v>
      </c>
      <c r="AJ1651" s="134" t="s">
        <v>21</v>
      </c>
      <c r="AK1651" s="134" t="s">
        <v>2194</v>
      </c>
      <c r="AL1651" s="134" t="s">
        <v>21</v>
      </c>
      <c r="AM1651" s="134" t="b">
        <f>IF(AND(Table3[[#This Row],[Column68]]=TRUE,COUNTBLANK(Table3[[#This Row],[Date 1]:[Date 8]])=8),TRUE,FALSE)</f>
        <v>0</v>
      </c>
      <c r="AN1651" s="134" t="b">
        <f>COUNTIF(Table3[[#This Row],[512]:[51]],"yes")&gt;0</f>
        <v>0</v>
      </c>
      <c r="AO1651" s="45" t="str">
        <f>IF(Table3[[#This Row],[512]]="yes",Table3[[#This Row],[Column1]],"")</f>
        <v/>
      </c>
      <c r="AP1651" s="45" t="str">
        <f>IF(Table3[[#This Row],[250]]="yes",Table3[[#This Row],[Column1.5]],"")</f>
        <v/>
      </c>
      <c r="AQ1651" s="45" t="str">
        <f>IF(Table3[[#This Row],[288]]="yes",Table3[[#This Row],[Column2]],"")</f>
        <v/>
      </c>
      <c r="AR1651" s="45" t="str">
        <f>IF(Table3[[#This Row],[144]]="yes",Table3[[#This Row],[Column3]],"")</f>
        <v/>
      </c>
      <c r="AS1651" s="45" t="str">
        <f>IF(Table3[[#This Row],[26]]="yes",Table3[[#This Row],[Column4]],"")</f>
        <v/>
      </c>
      <c r="AT1651" s="45" t="str">
        <f>IF(Table3[[#This Row],[51]]="yes",Table3[[#This Row],[Column5]],"")</f>
        <v/>
      </c>
      <c r="AU1651" s="29" t="str">
        <f>IF(COUNTBLANK(Table3[[#This Row],[Date 1]:[Date 8]])=7,IF(Table3[[#This Row],[Column9]]&lt;&gt;"",IF(SUM(L1651:S1651)&lt;&gt;0,Table3[[#This Row],[Column9]],""),""),(SUBSTITUTE(TRIM(SUBSTITUTE(AO1651&amp;","&amp;AP1651&amp;","&amp;AQ1651&amp;","&amp;AR1651&amp;","&amp;AS1651&amp;","&amp;AT1651&amp;",",","," "))," ",", ")))</f>
        <v/>
      </c>
      <c r="AV1651" s="35" t="str">
        <f>IF(COUNTBLANK(L1651:AC1651)&lt;&gt;13,IF(Table3[[#This Row],[Comments]]="Please order in multiples of 20. Minimum order of 100.",IF(COUNTBLANK(Table3[[#This Row],[Date 1]:[Order]])=12,"",1),1),IF(OR(F1651="yes",G1651="yes",H1651="yes",I1651="yes",J1651="yes",K1651="yes"="yes"),1,""))</f>
        <v/>
      </c>
    </row>
    <row r="1652" spans="2:48" ht="36" thickBot="1" x14ac:dyDescent="0.4">
      <c r="B1652" s="164">
        <v>9165</v>
      </c>
      <c r="C1652" s="16" t="s">
        <v>3547</v>
      </c>
      <c r="D1652" s="32" t="s">
        <v>134</v>
      </c>
      <c r="E1652" s="118"/>
      <c r="F1652" s="119" t="s">
        <v>21</v>
      </c>
      <c r="G1652" s="30" t="s">
        <v>21</v>
      </c>
      <c r="H1652" s="30" t="s">
        <v>21</v>
      </c>
      <c r="I1652" s="30" t="s">
        <v>21</v>
      </c>
      <c r="J1652" s="30" t="s">
        <v>128</v>
      </c>
      <c r="K1652" s="30" t="s">
        <v>21</v>
      </c>
      <c r="L1652" s="22"/>
      <c r="M1652" s="20"/>
      <c r="N1652" s="20"/>
      <c r="O1652" s="20"/>
      <c r="P1652" s="20"/>
      <c r="Q1652" s="20"/>
      <c r="R1652" s="20"/>
      <c r="S1652" s="120"/>
      <c r="T1652" s="181" t="str">
        <f>Table3[[#This Row],[Column12]]</f>
        <v>Auto:</v>
      </c>
      <c r="U1652" s="25"/>
      <c r="V1652" s="51" t="str">
        <f>IF(Table3[[#This Row],[TagOrderMethod]]="Ratio:","plants per 1 tag",IF(Table3[[#This Row],[TagOrderMethod]]="tags included","",IF(Table3[[#This Row],[TagOrderMethod]]="Qty:","tags",IF(Table3[[#This Row],[TagOrderMethod]]="Auto:",IF(U1652&lt;&gt;"","tags","")))))</f>
        <v/>
      </c>
      <c r="W1652" s="17">
        <v>50</v>
      </c>
      <c r="X1652" s="17" t="str">
        <f>IF(ISNUMBER(SEARCH("tag",Table3[[#This Row],[Notes]])), "Yes", "No")</f>
        <v>No</v>
      </c>
      <c r="Y1652" s="17" t="str">
        <f>IF(Table3[[#This Row],[Column11]]="yes","tags included","Auto:")</f>
        <v>Auto:</v>
      </c>
      <c r="Z16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Row],[TagOrderMethod]]="Auto:",IF(U1652&gt;0,U1652,IF(COUNTBLANK(L1652:S1652)=8,"",(IF(Table3[[#This Row],[Column11]]&lt;&gt;"no",Table3[[#This Row],[Size]]*(SUM(Table3[[#This Row],[Date 1]:[Date 8]])),"")))),""))),(Table3[[#This Row],[Bundle]])),"")</f>
        <v/>
      </c>
      <c r="AB1652" s="94" t="str">
        <f t="shared" si="26"/>
        <v/>
      </c>
      <c r="AC1652" s="75"/>
      <c r="AD1652" s="42"/>
      <c r="AE1652" s="43"/>
      <c r="AF1652" s="44"/>
      <c r="AG1652" s="134" t="s">
        <v>21</v>
      </c>
      <c r="AH1652" s="134" t="s">
        <v>21</v>
      </c>
      <c r="AI1652" s="134" t="s">
        <v>21</v>
      </c>
      <c r="AJ1652" s="134" t="s">
        <v>21</v>
      </c>
      <c r="AK1652" s="134" t="s">
        <v>2195</v>
      </c>
      <c r="AL1652" s="134" t="s">
        <v>21</v>
      </c>
      <c r="AM1652" s="134" t="b">
        <f>IF(AND(Table3[[#This Row],[Column68]]=TRUE,COUNTBLANK(Table3[[#This Row],[Date 1]:[Date 8]])=8),TRUE,FALSE)</f>
        <v>0</v>
      </c>
      <c r="AN1652" s="134" t="b">
        <f>COUNTIF(Table3[[#This Row],[512]:[51]],"yes")&gt;0</f>
        <v>0</v>
      </c>
      <c r="AO1652" s="45" t="str">
        <f>IF(Table3[[#This Row],[512]]="yes",Table3[[#This Row],[Column1]],"")</f>
        <v/>
      </c>
      <c r="AP1652" s="45" t="str">
        <f>IF(Table3[[#This Row],[250]]="yes",Table3[[#This Row],[Column1.5]],"")</f>
        <v/>
      </c>
      <c r="AQ1652" s="45" t="str">
        <f>IF(Table3[[#This Row],[288]]="yes",Table3[[#This Row],[Column2]],"")</f>
        <v/>
      </c>
      <c r="AR1652" s="45" t="str">
        <f>IF(Table3[[#This Row],[144]]="yes",Table3[[#This Row],[Column3]],"")</f>
        <v/>
      </c>
      <c r="AS1652" s="45" t="str">
        <f>IF(Table3[[#This Row],[26]]="yes",Table3[[#This Row],[Column4]],"")</f>
        <v/>
      </c>
      <c r="AT1652" s="45" t="str">
        <f>IF(Table3[[#This Row],[51]]="yes",Table3[[#This Row],[Column5]],"")</f>
        <v/>
      </c>
      <c r="AU1652" s="29" t="str">
        <f>IF(COUNTBLANK(Table3[[#This Row],[Date 1]:[Date 8]])=7,IF(Table3[[#This Row],[Column9]]&lt;&gt;"",IF(SUM(L1652:S1652)&lt;&gt;0,Table3[[#This Row],[Column9]],""),""),(SUBSTITUTE(TRIM(SUBSTITUTE(AO1652&amp;","&amp;AP1652&amp;","&amp;AQ1652&amp;","&amp;AR1652&amp;","&amp;AS1652&amp;","&amp;AT1652&amp;",",","," "))," ",", ")))</f>
        <v/>
      </c>
      <c r="AV1652" s="35" t="str">
        <f>IF(COUNTBLANK(L1652:AC1652)&lt;&gt;13,IF(Table3[[#This Row],[Comments]]="Please order in multiples of 20. Minimum order of 100.",IF(COUNTBLANK(Table3[[#This Row],[Date 1]:[Order]])=12,"",1),1),IF(OR(F1652="yes",G1652="yes",H1652="yes",I1652="yes",J1652="yes",K1652="yes"="yes"),1,""))</f>
        <v/>
      </c>
    </row>
    <row r="1653" spans="2:48" ht="36" thickBot="1" x14ac:dyDescent="0.4">
      <c r="B1653" s="164">
        <v>8020</v>
      </c>
      <c r="C1653" s="16" t="s">
        <v>3548</v>
      </c>
      <c r="D1653" s="32" t="s">
        <v>675</v>
      </c>
      <c r="E1653" s="118"/>
      <c r="F1653" s="119" t="s">
        <v>21</v>
      </c>
      <c r="G1653" s="30" t="s">
        <v>21</v>
      </c>
      <c r="H1653" s="30" t="s">
        <v>21</v>
      </c>
      <c r="I1653" s="30" t="s">
        <v>128</v>
      </c>
      <c r="J1653" s="30" t="s">
        <v>128</v>
      </c>
      <c r="K1653" s="30" t="s">
        <v>21</v>
      </c>
      <c r="L1653" s="22"/>
      <c r="M1653" s="20"/>
      <c r="N1653" s="20"/>
      <c r="O1653" s="20"/>
      <c r="P1653" s="20"/>
      <c r="Q1653" s="20"/>
      <c r="R1653" s="20"/>
      <c r="S1653" s="120"/>
      <c r="T1653" s="181" t="str">
        <f>Table3[[#This Row],[Column12]]</f>
        <v>Auto:</v>
      </c>
      <c r="U1653" s="25"/>
      <c r="V1653" s="51" t="str">
        <f>IF(Table3[[#This Row],[TagOrderMethod]]="Ratio:","plants per 1 tag",IF(Table3[[#This Row],[TagOrderMethod]]="tags included","",IF(Table3[[#This Row],[TagOrderMethod]]="Qty:","tags",IF(Table3[[#This Row],[TagOrderMethod]]="Auto:",IF(U1653&lt;&gt;"","tags","")))))</f>
        <v/>
      </c>
      <c r="W1653" s="17">
        <v>50</v>
      </c>
      <c r="X1653" s="17" t="str">
        <f>IF(ISNUMBER(SEARCH("tag",Table3[[#This Row],[Notes]])), "Yes", "No")</f>
        <v>No</v>
      </c>
      <c r="Y1653" s="17" t="str">
        <f>IF(Table3[[#This Row],[Column11]]="yes","tags included","Auto:")</f>
        <v>Auto:</v>
      </c>
      <c r="Z16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Row],[TagOrderMethod]]="Auto:",IF(U1653&gt;0,U1653,IF(COUNTBLANK(L1653:S1653)=8,"",(IF(Table3[[#This Row],[Column11]]&lt;&gt;"no",Table3[[#This Row],[Size]]*(SUM(Table3[[#This Row],[Date 1]:[Date 8]])),"")))),""))),(Table3[[#This Row],[Bundle]])),"")</f>
        <v/>
      </c>
      <c r="AB1653" s="94" t="str">
        <f t="shared" si="26"/>
        <v/>
      </c>
      <c r="AC1653" s="75"/>
      <c r="AD1653" s="42"/>
      <c r="AE1653" s="43"/>
      <c r="AF1653" s="44"/>
      <c r="AG1653" s="134" t="s">
        <v>21</v>
      </c>
      <c r="AH1653" s="134" t="s">
        <v>21</v>
      </c>
      <c r="AI1653" s="134" t="s">
        <v>21</v>
      </c>
      <c r="AJ1653" s="134" t="s">
        <v>5649</v>
      </c>
      <c r="AK1653" s="134" t="s">
        <v>5650</v>
      </c>
      <c r="AL1653" s="134" t="s">
        <v>21</v>
      </c>
      <c r="AM1653" s="134" t="b">
        <f>IF(AND(Table3[[#This Row],[Column68]]=TRUE,COUNTBLANK(Table3[[#This Row],[Date 1]:[Date 8]])=8),TRUE,FALSE)</f>
        <v>0</v>
      </c>
      <c r="AN1653" s="134" t="b">
        <f>COUNTIF(Table3[[#This Row],[512]:[51]],"yes")&gt;0</f>
        <v>0</v>
      </c>
      <c r="AO1653" s="45" t="str">
        <f>IF(Table3[[#This Row],[512]]="yes",Table3[[#This Row],[Column1]],"")</f>
        <v/>
      </c>
      <c r="AP1653" s="45" t="str">
        <f>IF(Table3[[#This Row],[250]]="yes",Table3[[#This Row],[Column1.5]],"")</f>
        <v/>
      </c>
      <c r="AQ1653" s="45" t="str">
        <f>IF(Table3[[#This Row],[288]]="yes",Table3[[#This Row],[Column2]],"")</f>
        <v/>
      </c>
      <c r="AR1653" s="45" t="str">
        <f>IF(Table3[[#This Row],[144]]="yes",Table3[[#This Row],[Column3]],"")</f>
        <v/>
      </c>
      <c r="AS1653" s="45" t="str">
        <f>IF(Table3[[#This Row],[26]]="yes",Table3[[#This Row],[Column4]],"")</f>
        <v/>
      </c>
      <c r="AT1653" s="45" t="str">
        <f>IF(Table3[[#This Row],[51]]="yes",Table3[[#This Row],[Column5]],"")</f>
        <v/>
      </c>
      <c r="AU1653" s="29" t="str">
        <f>IF(COUNTBLANK(Table3[[#This Row],[Date 1]:[Date 8]])=7,IF(Table3[[#This Row],[Column9]]&lt;&gt;"",IF(SUM(L1653:S1653)&lt;&gt;0,Table3[[#This Row],[Column9]],""),""),(SUBSTITUTE(TRIM(SUBSTITUTE(AO1653&amp;","&amp;AP1653&amp;","&amp;AQ1653&amp;","&amp;AR1653&amp;","&amp;AS1653&amp;","&amp;AT1653&amp;",",","," "))," ",", ")))</f>
        <v/>
      </c>
      <c r="AV1653" s="35" t="str">
        <f>IF(COUNTBLANK(L1653:AC1653)&lt;&gt;13,IF(Table3[[#This Row],[Comments]]="Please order in multiples of 20. Minimum order of 100.",IF(COUNTBLANK(Table3[[#This Row],[Date 1]:[Order]])=12,"",1),1),IF(OR(F1653="yes",G1653="yes",H1653="yes",I1653="yes",J1653="yes",K1653="yes"="yes"),1,""))</f>
        <v/>
      </c>
    </row>
    <row r="1654" spans="2:48" ht="36" thickBot="1" x14ac:dyDescent="0.4">
      <c r="B1654" s="164">
        <v>9005</v>
      </c>
      <c r="C1654" s="16" t="s">
        <v>3548</v>
      </c>
      <c r="D1654" s="32" t="s">
        <v>1846</v>
      </c>
      <c r="E1654" s="118"/>
      <c r="F1654" s="119" t="s">
        <v>21</v>
      </c>
      <c r="G1654" s="30" t="s">
        <v>21</v>
      </c>
      <c r="H1654" s="30" t="s">
        <v>21</v>
      </c>
      <c r="I1654" s="30" t="s">
        <v>21</v>
      </c>
      <c r="J1654" s="30" t="s">
        <v>128</v>
      </c>
      <c r="K1654" s="30" t="s">
        <v>21</v>
      </c>
      <c r="L1654" s="22"/>
      <c r="M1654" s="20"/>
      <c r="N1654" s="20"/>
      <c r="O1654" s="20"/>
      <c r="P1654" s="20"/>
      <c r="Q1654" s="20"/>
      <c r="R1654" s="20"/>
      <c r="S1654" s="120"/>
      <c r="T1654" s="181" t="str">
        <f>Table3[[#This Row],[Column12]]</f>
        <v>Auto:</v>
      </c>
      <c r="U1654" s="25"/>
      <c r="V1654" s="51" t="str">
        <f>IF(Table3[[#This Row],[TagOrderMethod]]="Ratio:","plants per 1 tag",IF(Table3[[#This Row],[TagOrderMethod]]="tags included","",IF(Table3[[#This Row],[TagOrderMethod]]="Qty:","tags",IF(Table3[[#This Row],[TagOrderMethod]]="Auto:",IF(U1654&lt;&gt;"","tags","")))))</f>
        <v/>
      </c>
      <c r="W1654" s="17">
        <v>50</v>
      </c>
      <c r="X1654" s="17" t="str">
        <f>IF(ISNUMBER(SEARCH("tag",Table3[[#This Row],[Notes]])), "Yes", "No")</f>
        <v>No</v>
      </c>
      <c r="Y1654" s="17" t="str">
        <f>IF(Table3[[#This Row],[Column11]]="yes","tags included","Auto:")</f>
        <v>Auto:</v>
      </c>
      <c r="Z16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Row],[TagOrderMethod]]="Auto:",IF(U1654&gt;0,U1654,IF(COUNTBLANK(L1654:S1654)=8,"",(IF(Table3[[#This Row],[Column11]]&lt;&gt;"no",Table3[[#This Row],[Size]]*(SUM(Table3[[#This Row],[Date 1]:[Date 8]])),"")))),""))),(Table3[[#This Row],[Bundle]])),"")</f>
        <v/>
      </c>
      <c r="AB1654" s="94" t="str">
        <f t="shared" si="26"/>
        <v/>
      </c>
      <c r="AC1654" s="75"/>
      <c r="AD1654" s="42"/>
      <c r="AE1654" s="43"/>
      <c r="AF1654" s="44"/>
      <c r="AG1654" s="134" t="s">
        <v>21</v>
      </c>
      <c r="AH1654" s="134" t="s">
        <v>21</v>
      </c>
      <c r="AI1654" s="134" t="s">
        <v>21</v>
      </c>
      <c r="AJ1654" s="134" t="s">
        <v>21</v>
      </c>
      <c r="AK1654" s="134" t="s">
        <v>2196</v>
      </c>
      <c r="AL1654" s="134" t="s">
        <v>21</v>
      </c>
      <c r="AM1654" s="134" t="b">
        <f>IF(AND(Table3[[#This Row],[Column68]]=TRUE,COUNTBLANK(Table3[[#This Row],[Date 1]:[Date 8]])=8),TRUE,FALSE)</f>
        <v>0</v>
      </c>
      <c r="AN1654" s="134" t="b">
        <f>COUNTIF(Table3[[#This Row],[512]:[51]],"yes")&gt;0</f>
        <v>0</v>
      </c>
      <c r="AO1654" s="45" t="str">
        <f>IF(Table3[[#This Row],[512]]="yes",Table3[[#This Row],[Column1]],"")</f>
        <v/>
      </c>
      <c r="AP1654" s="45" t="str">
        <f>IF(Table3[[#This Row],[250]]="yes",Table3[[#This Row],[Column1.5]],"")</f>
        <v/>
      </c>
      <c r="AQ1654" s="45" t="str">
        <f>IF(Table3[[#This Row],[288]]="yes",Table3[[#This Row],[Column2]],"")</f>
        <v/>
      </c>
      <c r="AR1654" s="45" t="str">
        <f>IF(Table3[[#This Row],[144]]="yes",Table3[[#This Row],[Column3]],"")</f>
        <v/>
      </c>
      <c r="AS1654" s="45" t="str">
        <f>IF(Table3[[#This Row],[26]]="yes",Table3[[#This Row],[Column4]],"")</f>
        <v/>
      </c>
      <c r="AT1654" s="45" t="str">
        <f>IF(Table3[[#This Row],[51]]="yes",Table3[[#This Row],[Column5]],"")</f>
        <v/>
      </c>
      <c r="AU1654" s="29" t="str">
        <f>IF(COUNTBLANK(Table3[[#This Row],[Date 1]:[Date 8]])=7,IF(Table3[[#This Row],[Column9]]&lt;&gt;"",IF(SUM(L1654:S1654)&lt;&gt;0,Table3[[#This Row],[Column9]],""),""),(SUBSTITUTE(TRIM(SUBSTITUTE(AO1654&amp;","&amp;AP1654&amp;","&amp;AQ1654&amp;","&amp;AR1654&amp;","&amp;AS1654&amp;","&amp;AT1654&amp;",",","," "))," ",", ")))</f>
        <v/>
      </c>
      <c r="AV1654" s="35" t="str">
        <f>IF(COUNTBLANK(L1654:AC1654)&lt;&gt;13,IF(Table3[[#This Row],[Comments]]="Please order in multiples of 20. Minimum order of 100.",IF(COUNTBLANK(Table3[[#This Row],[Date 1]:[Order]])=12,"",1),1),IF(OR(F1654="yes",G1654="yes",H1654="yes",I1654="yes",J1654="yes",K1654="yes"="yes"),1,""))</f>
        <v/>
      </c>
    </row>
    <row r="1655" spans="2:48" ht="36" thickBot="1" x14ac:dyDescent="0.4">
      <c r="B1655" s="164">
        <v>8120</v>
      </c>
      <c r="C1655" s="16" t="s">
        <v>3548</v>
      </c>
      <c r="D1655" s="32" t="s">
        <v>1153</v>
      </c>
      <c r="E1655" s="118"/>
      <c r="F1655" s="119" t="s">
        <v>21</v>
      </c>
      <c r="G1655" s="30" t="s">
        <v>21</v>
      </c>
      <c r="H1655" s="30" t="s">
        <v>21</v>
      </c>
      <c r="I1655" s="30" t="s">
        <v>128</v>
      </c>
      <c r="J1655" s="30" t="s">
        <v>128</v>
      </c>
      <c r="K1655" s="30" t="s">
        <v>21</v>
      </c>
      <c r="L1655" s="22"/>
      <c r="M1655" s="20"/>
      <c r="N1655" s="20"/>
      <c r="O1655" s="20"/>
      <c r="P1655" s="20"/>
      <c r="Q1655" s="20"/>
      <c r="R1655" s="20"/>
      <c r="S1655" s="120"/>
      <c r="T1655" s="181" t="str">
        <f>Table3[[#This Row],[Column12]]</f>
        <v>Auto:</v>
      </c>
      <c r="U1655" s="25"/>
      <c r="V1655" s="51" t="str">
        <f>IF(Table3[[#This Row],[TagOrderMethod]]="Ratio:","plants per 1 tag",IF(Table3[[#This Row],[TagOrderMethod]]="tags included","",IF(Table3[[#This Row],[TagOrderMethod]]="Qty:","tags",IF(Table3[[#This Row],[TagOrderMethod]]="Auto:",IF(U1655&lt;&gt;"","tags","")))))</f>
        <v/>
      </c>
      <c r="W1655" s="17">
        <v>50</v>
      </c>
      <c r="X1655" s="17" t="str">
        <f>IF(ISNUMBER(SEARCH("tag",Table3[[#This Row],[Notes]])), "Yes", "No")</f>
        <v>No</v>
      </c>
      <c r="Y1655" s="17" t="str">
        <f>IF(Table3[[#This Row],[Column11]]="yes","tags included","Auto:")</f>
        <v>Auto:</v>
      </c>
      <c r="Z16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Row],[TagOrderMethod]]="Auto:",IF(U1655&gt;0,U1655,IF(COUNTBLANK(L1655:S1655)=8,"",(IF(Table3[[#This Row],[Column11]]&lt;&gt;"no",Table3[[#This Row],[Size]]*(SUM(Table3[[#This Row],[Date 1]:[Date 8]])),"")))),""))),(Table3[[#This Row],[Bundle]])),"")</f>
        <v/>
      </c>
      <c r="AB1655" s="94" t="str">
        <f t="shared" si="26"/>
        <v/>
      </c>
      <c r="AC1655" s="75"/>
      <c r="AD1655" s="42"/>
      <c r="AE1655" s="43"/>
      <c r="AF1655" s="44"/>
      <c r="AG1655" s="134" t="s">
        <v>21</v>
      </c>
      <c r="AH1655" s="134" t="s">
        <v>21</v>
      </c>
      <c r="AI1655" s="134" t="s">
        <v>21</v>
      </c>
      <c r="AJ1655" s="134" t="s">
        <v>5651</v>
      </c>
      <c r="AK1655" s="134" t="s">
        <v>5652</v>
      </c>
      <c r="AL1655" s="134" t="s">
        <v>21</v>
      </c>
      <c r="AM1655" s="134" t="b">
        <f>IF(AND(Table3[[#This Row],[Column68]]=TRUE,COUNTBLANK(Table3[[#This Row],[Date 1]:[Date 8]])=8),TRUE,FALSE)</f>
        <v>0</v>
      </c>
      <c r="AN1655" s="134" t="b">
        <f>COUNTIF(Table3[[#This Row],[512]:[51]],"yes")&gt;0</f>
        <v>0</v>
      </c>
      <c r="AO1655" s="45" t="str">
        <f>IF(Table3[[#This Row],[512]]="yes",Table3[[#This Row],[Column1]],"")</f>
        <v/>
      </c>
      <c r="AP1655" s="45" t="str">
        <f>IF(Table3[[#This Row],[250]]="yes",Table3[[#This Row],[Column1.5]],"")</f>
        <v/>
      </c>
      <c r="AQ1655" s="45" t="str">
        <f>IF(Table3[[#This Row],[288]]="yes",Table3[[#This Row],[Column2]],"")</f>
        <v/>
      </c>
      <c r="AR1655" s="45" t="str">
        <f>IF(Table3[[#This Row],[144]]="yes",Table3[[#This Row],[Column3]],"")</f>
        <v/>
      </c>
      <c r="AS1655" s="45" t="str">
        <f>IF(Table3[[#This Row],[26]]="yes",Table3[[#This Row],[Column4]],"")</f>
        <v/>
      </c>
      <c r="AT1655" s="45" t="str">
        <f>IF(Table3[[#This Row],[51]]="yes",Table3[[#This Row],[Column5]],"")</f>
        <v/>
      </c>
      <c r="AU1655" s="29" t="str">
        <f>IF(COUNTBLANK(Table3[[#This Row],[Date 1]:[Date 8]])=7,IF(Table3[[#This Row],[Column9]]&lt;&gt;"",IF(SUM(L1655:S1655)&lt;&gt;0,Table3[[#This Row],[Column9]],""),""),(SUBSTITUTE(TRIM(SUBSTITUTE(AO1655&amp;","&amp;AP1655&amp;","&amp;AQ1655&amp;","&amp;AR1655&amp;","&amp;AS1655&amp;","&amp;AT1655&amp;",",","," "))," ",", ")))</f>
        <v/>
      </c>
      <c r="AV1655" s="35" t="str">
        <f>IF(COUNTBLANK(L1655:AC1655)&lt;&gt;13,IF(Table3[[#This Row],[Comments]]="Please order in multiples of 20. Minimum order of 100.",IF(COUNTBLANK(Table3[[#This Row],[Date 1]:[Order]])=12,"",1),1),IF(OR(F1655="yes",G1655="yes",H1655="yes",I1655="yes",J1655="yes",K1655="yes"="yes"),1,""))</f>
        <v/>
      </c>
    </row>
    <row r="1656" spans="2:48" ht="36" thickBot="1" x14ac:dyDescent="0.4">
      <c r="B1656" s="164">
        <v>8220</v>
      </c>
      <c r="C1656" s="16" t="s">
        <v>3548</v>
      </c>
      <c r="D1656" s="32" t="s">
        <v>676</v>
      </c>
      <c r="E1656" s="118"/>
      <c r="F1656" s="119" t="s">
        <v>21</v>
      </c>
      <c r="G1656" s="30" t="s">
        <v>21</v>
      </c>
      <c r="H1656" s="30" t="s">
        <v>21</v>
      </c>
      <c r="I1656" s="30" t="s">
        <v>21</v>
      </c>
      <c r="J1656" s="30" t="s">
        <v>128</v>
      </c>
      <c r="K1656" s="30" t="s">
        <v>21</v>
      </c>
      <c r="L1656" s="22"/>
      <c r="M1656" s="20"/>
      <c r="N1656" s="20"/>
      <c r="O1656" s="20"/>
      <c r="P1656" s="20"/>
      <c r="Q1656" s="20"/>
      <c r="R1656" s="20"/>
      <c r="S1656" s="120"/>
      <c r="T1656" s="181" t="str">
        <f>Table3[[#This Row],[Column12]]</f>
        <v>Auto:</v>
      </c>
      <c r="U1656" s="25"/>
      <c r="V1656" s="51" t="str">
        <f>IF(Table3[[#This Row],[TagOrderMethod]]="Ratio:","plants per 1 tag",IF(Table3[[#This Row],[TagOrderMethod]]="tags included","",IF(Table3[[#This Row],[TagOrderMethod]]="Qty:","tags",IF(Table3[[#This Row],[TagOrderMethod]]="Auto:",IF(U1656&lt;&gt;"","tags","")))))</f>
        <v/>
      </c>
      <c r="W1656" s="17">
        <v>50</v>
      </c>
      <c r="X1656" s="17" t="str">
        <f>IF(ISNUMBER(SEARCH("tag",Table3[[#This Row],[Notes]])), "Yes", "No")</f>
        <v>No</v>
      </c>
      <c r="Y1656" s="17" t="str">
        <f>IF(Table3[[#This Row],[Column11]]="yes","tags included","Auto:")</f>
        <v>Auto:</v>
      </c>
      <c r="Z16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Row],[TagOrderMethod]]="Auto:",IF(U1656&gt;0,U1656,IF(COUNTBLANK(L1656:S1656)=8,"",(IF(Table3[[#This Row],[Column11]]&lt;&gt;"no",Table3[[#This Row],[Size]]*(SUM(Table3[[#This Row],[Date 1]:[Date 8]])),"")))),""))),(Table3[[#This Row],[Bundle]])),"")</f>
        <v/>
      </c>
      <c r="AB1656" s="94" t="str">
        <f t="shared" si="26"/>
        <v/>
      </c>
      <c r="AC1656" s="75"/>
      <c r="AD1656" s="42"/>
      <c r="AE1656" s="43"/>
      <c r="AF1656" s="44"/>
      <c r="AG1656" s="134" t="s">
        <v>21</v>
      </c>
      <c r="AH1656" s="134" t="s">
        <v>21</v>
      </c>
      <c r="AI1656" s="134" t="s">
        <v>21</v>
      </c>
      <c r="AJ1656" s="134" t="s">
        <v>21</v>
      </c>
      <c r="AK1656" s="134" t="s">
        <v>5653</v>
      </c>
      <c r="AL1656" s="134" t="s">
        <v>21</v>
      </c>
      <c r="AM1656" s="134" t="b">
        <f>IF(AND(Table3[[#This Row],[Column68]]=TRUE,COUNTBLANK(Table3[[#This Row],[Date 1]:[Date 8]])=8),TRUE,FALSE)</f>
        <v>0</v>
      </c>
      <c r="AN1656" s="134" t="b">
        <f>COUNTIF(Table3[[#This Row],[512]:[51]],"yes")&gt;0</f>
        <v>0</v>
      </c>
      <c r="AO1656" s="45" t="str">
        <f>IF(Table3[[#This Row],[512]]="yes",Table3[[#This Row],[Column1]],"")</f>
        <v/>
      </c>
      <c r="AP1656" s="45" t="str">
        <f>IF(Table3[[#This Row],[250]]="yes",Table3[[#This Row],[Column1.5]],"")</f>
        <v/>
      </c>
      <c r="AQ1656" s="45" t="str">
        <f>IF(Table3[[#This Row],[288]]="yes",Table3[[#This Row],[Column2]],"")</f>
        <v/>
      </c>
      <c r="AR1656" s="45" t="str">
        <f>IF(Table3[[#This Row],[144]]="yes",Table3[[#This Row],[Column3]],"")</f>
        <v/>
      </c>
      <c r="AS1656" s="45" t="str">
        <f>IF(Table3[[#This Row],[26]]="yes",Table3[[#This Row],[Column4]],"")</f>
        <v/>
      </c>
      <c r="AT1656" s="45" t="str">
        <f>IF(Table3[[#This Row],[51]]="yes",Table3[[#This Row],[Column5]],"")</f>
        <v/>
      </c>
      <c r="AU1656" s="29" t="str">
        <f>IF(COUNTBLANK(Table3[[#This Row],[Date 1]:[Date 8]])=7,IF(Table3[[#This Row],[Column9]]&lt;&gt;"",IF(SUM(L1656:S1656)&lt;&gt;0,Table3[[#This Row],[Column9]],""),""),(SUBSTITUTE(TRIM(SUBSTITUTE(AO1656&amp;","&amp;AP1656&amp;","&amp;AQ1656&amp;","&amp;AR1656&amp;","&amp;AS1656&amp;","&amp;AT1656&amp;",",","," "))," ",", ")))</f>
        <v/>
      </c>
      <c r="AV1656" s="35" t="str">
        <f>IF(COUNTBLANK(L1656:AC1656)&lt;&gt;13,IF(Table3[[#This Row],[Comments]]="Please order in multiples of 20. Minimum order of 100.",IF(COUNTBLANK(Table3[[#This Row],[Date 1]:[Order]])=12,"",1),1),IF(OR(F1656="yes",G1656="yes",H1656="yes",I1656="yes",J1656="yes",K1656="yes"="yes"),1,""))</f>
        <v/>
      </c>
    </row>
    <row r="1657" spans="2:48" ht="36" thickBot="1" x14ac:dyDescent="0.4">
      <c r="B1657" s="164">
        <v>8230</v>
      </c>
      <c r="C1657" s="16" t="s">
        <v>3548</v>
      </c>
      <c r="D1657" s="32" t="s">
        <v>677</v>
      </c>
      <c r="E1657" s="118"/>
      <c r="F1657" s="119" t="s">
        <v>21</v>
      </c>
      <c r="G1657" s="30" t="s">
        <v>21</v>
      </c>
      <c r="H1657" s="30" t="s">
        <v>21</v>
      </c>
      <c r="I1657" s="30" t="s">
        <v>21</v>
      </c>
      <c r="J1657" s="30" t="s">
        <v>128</v>
      </c>
      <c r="K1657" s="30" t="s">
        <v>21</v>
      </c>
      <c r="L1657" s="22"/>
      <c r="M1657" s="20"/>
      <c r="N1657" s="20"/>
      <c r="O1657" s="20"/>
      <c r="P1657" s="20"/>
      <c r="Q1657" s="20"/>
      <c r="R1657" s="20"/>
      <c r="S1657" s="120"/>
      <c r="T1657" s="181" t="str">
        <f>Table3[[#This Row],[Column12]]</f>
        <v>Auto:</v>
      </c>
      <c r="U1657" s="25"/>
      <c r="V1657" s="51" t="str">
        <f>IF(Table3[[#This Row],[TagOrderMethod]]="Ratio:","plants per 1 tag",IF(Table3[[#This Row],[TagOrderMethod]]="tags included","",IF(Table3[[#This Row],[TagOrderMethod]]="Qty:","tags",IF(Table3[[#This Row],[TagOrderMethod]]="Auto:",IF(U1657&lt;&gt;"","tags","")))))</f>
        <v/>
      </c>
      <c r="W1657" s="17">
        <v>50</v>
      </c>
      <c r="X1657" s="17" t="str">
        <f>IF(ISNUMBER(SEARCH("tag",Table3[[#This Row],[Notes]])), "Yes", "No")</f>
        <v>No</v>
      </c>
      <c r="Y1657" s="17" t="str">
        <f>IF(Table3[[#This Row],[Column11]]="yes","tags included","Auto:")</f>
        <v>Auto:</v>
      </c>
      <c r="Z16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Row],[TagOrderMethod]]="Auto:",IF(U1657&gt;0,U1657,IF(COUNTBLANK(L1657:S1657)=8,"",(IF(Table3[[#This Row],[Column11]]&lt;&gt;"no",Table3[[#This Row],[Size]]*(SUM(Table3[[#This Row],[Date 1]:[Date 8]])),"")))),""))),(Table3[[#This Row],[Bundle]])),"")</f>
        <v/>
      </c>
      <c r="AB1657" s="94" t="str">
        <f t="shared" si="26"/>
        <v/>
      </c>
      <c r="AC1657" s="75"/>
      <c r="AD1657" s="42"/>
      <c r="AE1657" s="43"/>
      <c r="AF1657" s="44"/>
      <c r="AG1657" s="134" t="s">
        <v>21</v>
      </c>
      <c r="AH1657" s="134" t="s">
        <v>21</v>
      </c>
      <c r="AI1657" s="134" t="s">
        <v>21</v>
      </c>
      <c r="AJ1657" s="134" t="s">
        <v>21</v>
      </c>
      <c r="AK1657" s="134" t="s">
        <v>5654</v>
      </c>
      <c r="AL1657" s="134" t="s">
        <v>21</v>
      </c>
      <c r="AM1657" s="134" t="b">
        <f>IF(AND(Table3[[#This Row],[Column68]]=TRUE,COUNTBLANK(Table3[[#This Row],[Date 1]:[Date 8]])=8),TRUE,FALSE)</f>
        <v>0</v>
      </c>
      <c r="AN1657" s="134" t="b">
        <f>COUNTIF(Table3[[#This Row],[512]:[51]],"yes")&gt;0</f>
        <v>0</v>
      </c>
      <c r="AO1657" s="45" t="str">
        <f>IF(Table3[[#This Row],[512]]="yes",Table3[[#This Row],[Column1]],"")</f>
        <v/>
      </c>
      <c r="AP1657" s="45" t="str">
        <f>IF(Table3[[#This Row],[250]]="yes",Table3[[#This Row],[Column1.5]],"")</f>
        <v/>
      </c>
      <c r="AQ1657" s="45" t="str">
        <f>IF(Table3[[#This Row],[288]]="yes",Table3[[#This Row],[Column2]],"")</f>
        <v/>
      </c>
      <c r="AR1657" s="45" t="str">
        <f>IF(Table3[[#This Row],[144]]="yes",Table3[[#This Row],[Column3]],"")</f>
        <v/>
      </c>
      <c r="AS1657" s="45" t="str">
        <f>IF(Table3[[#This Row],[26]]="yes",Table3[[#This Row],[Column4]],"")</f>
        <v/>
      </c>
      <c r="AT1657" s="45" t="str">
        <f>IF(Table3[[#This Row],[51]]="yes",Table3[[#This Row],[Column5]],"")</f>
        <v/>
      </c>
      <c r="AU1657" s="29" t="str">
        <f>IF(COUNTBLANK(Table3[[#This Row],[Date 1]:[Date 8]])=7,IF(Table3[[#This Row],[Column9]]&lt;&gt;"",IF(SUM(L1657:S1657)&lt;&gt;0,Table3[[#This Row],[Column9]],""),""),(SUBSTITUTE(TRIM(SUBSTITUTE(AO1657&amp;","&amp;AP1657&amp;","&amp;AQ1657&amp;","&amp;AR1657&amp;","&amp;AS1657&amp;","&amp;AT1657&amp;",",","," "))," ",", ")))</f>
        <v/>
      </c>
      <c r="AV1657" s="35" t="str">
        <f>IF(COUNTBLANK(L1657:AC1657)&lt;&gt;13,IF(Table3[[#This Row],[Comments]]="Please order in multiples of 20. Minimum order of 100.",IF(COUNTBLANK(Table3[[#This Row],[Date 1]:[Order]])=12,"",1),1),IF(OR(F1657="yes",G1657="yes",H1657="yes",I1657="yes",J1657="yes",K1657="yes"="yes"),1,""))</f>
        <v/>
      </c>
    </row>
    <row r="1658" spans="2:48" ht="36" thickBot="1" x14ac:dyDescent="0.4">
      <c r="B1658" s="164">
        <v>9020</v>
      </c>
      <c r="C1658" s="16" t="s">
        <v>3548</v>
      </c>
      <c r="D1658" s="32" t="s">
        <v>848</v>
      </c>
      <c r="E1658" s="118"/>
      <c r="F1658" s="119" t="s">
        <v>21</v>
      </c>
      <c r="G1658" s="30" t="s">
        <v>21</v>
      </c>
      <c r="H1658" s="30" t="s">
        <v>21</v>
      </c>
      <c r="I1658" s="30" t="s">
        <v>21</v>
      </c>
      <c r="J1658" s="30" t="s">
        <v>128</v>
      </c>
      <c r="K1658" s="30" t="s">
        <v>21</v>
      </c>
      <c r="L1658" s="22"/>
      <c r="M1658" s="20"/>
      <c r="N1658" s="20"/>
      <c r="O1658" s="20"/>
      <c r="P1658" s="20"/>
      <c r="Q1658" s="20"/>
      <c r="R1658" s="20"/>
      <c r="S1658" s="120"/>
      <c r="T1658" s="181" t="str">
        <f>Table3[[#This Row],[Column12]]</f>
        <v>Auto:</v>
      </c>
      <c r="U1658" s="25"/>
      <c r="V1658" s="51" t="str">
        <f>IF(Table3[[#This Row],[TagOrderMethod]]="Ratio:","plants per 1 tag",IF(Table3[[#This Row],[TagOrderMethod]]="tags included","",IF(Table3[[#This Row],[TagOrderMethod]]="Qty:","tags",IF(Table3[[#This Row],[TagOrderMethod]]="Auto:",IF(U1658&lt;&gt;"","tags","")))))</f>
        <v/>
      </c>
      <c r="W1658" s="17">
        <v>50</v>
      </c>
      <c r="X1658" s="17" t="str">
        <f>IF(ISNUMBER(SEARCH("tag",Table3[[#This Row],[Notes]])), "Yes", "No")</f>
        <v>No</v>
      </c>
      <c r="Y1658" s="17" t="str">
        <f>IF(Table3[[#This Row],[Column11]]="yes","tags included","Auto:")</f>
        <v>Auto:</v>
      </c>
      <c r="Z16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Row],[TagOrderMethod]]="Auto:",IF(U1658&gt;0,U1658,IF(COUNTBLANK(L1658:S1658)=8,"",(IF(Table3[[#This Row],[Column11]]&lt;&gt;"no",Table3[[#This Row],[Size]]*(SUM(Table3[[#This Row],[Date 1]:[Date 8]])),"")))),""))),(Table3[[#This Row],[Bundle]])),"")</f>
        <v/>
      </c>
      <c r="AB1658" s="94" t="str">
        <f t="shared" si="26"/>
        <v/>
      </c>
      <c r="AC1658" s="75"/>
      <c r="AD1658" s="42"/>
      <c r="AE1658" s="43"/>
      <c r="AF1658" s="44"/>
      <c r="AG1658" s="134" t="s">
        <v>21</v>
      </c>
      <c r="AH1658" s="134" t="s">
        <v>21</v>
      </c>
      <c r="AI1658" s="134" t="s">
        <v>21</v>
      </c>
      <c r="AJ1658" s="134" t="s">
        <v>21</v>
      </c>
      <c r="AK1658" s="134" t="s">
        <v>2197</v>
      </c>
      <c r="AL1658" s="134" t="s">
        <v>21</v>
      </c>
      <c r="AM1658" s="134" t="b">
        <f>IF(AND(Table3[[#This Row],[Column68]]=TRUE,COUNTBLANK(Table3[[#This Row],[Date 1]:[Date 8]])=8),TRUE,FALSE)</f>
        <v>0</v>
      </c>
      <c r="AN1658" s="134" t="b">
        <f>COUNTIF(Table3[[#This Row],[512]:[51]],"yes")&gt;0</f>
        <v>0</v>
      </c>
      <c r="AO1658" s="45" t="str">
        <f>IF(Table3[[#This Row],[512]]="yes",Table3[[#This Row],[Column1]],"")</f>
        <v/>
      </c>
      <c r="AP1658" s="45" t="str">
        <f>IF(Table3[[#This Row],[250]]="yes",Table3[[#This Row],[Column1.5]],"")</f>
        <v/>
      </c>
      <c r="AQ1658" s="45" t="str">
        <f>IF(Table3[[#This Row],[288]]="yes",Table3[[#This Row],[Column2]],"")</f>
        <v/>
      </c>
      <c r="AR1658" s="45" t="str">
        <f>IF(Table3[[#This Row],[144]]="yes",Table3[[#This Row],[Column3]],"")</f>
        <v/>
      </c>
      <c r="AS1658" s="45" t="str">
        <f>IF(Table3[[#This Row],[26]]="yes",Table3[[#This Row],[Column4]],"")</f>
        <v/>
      </c>
      <c r="AT1658" s="45" t="str">
        <f>IF(Table3[[#This Row],[51]]="yes",Table3[[#This Row],[Column5]],"")</f>
        <v/>
      </c>
      <c r="AU1658" s="29" t="str">
        <f>IF(COUNTBLANK(Table3[[#This Row],[Date 1]:[Date 8]])=7,IF(Table3[[#This Row],[Column9]]&lt;&gt;"",IF(SUM(L1658:S1658)&lt;&gt;0,Table3[[#This Row],[Column9]],""),""),(SUBSTITUTE(TRIM(SUBSTITUTE(AO1658&amp;","&amp;AP1658&amp;","&amp;AQ1658&amp;","&amp;AR1658&amp;","&amp;AS1658&amp;","&amp;AT1658&amp;",",","," "))," ",", ")))</f>
        <v/>
      </c>
      <c r="AV1658" s="35" t="str">
        <f>IF(COUNTBLANK(L1658:AC1658)&lt;&gt;13,IF(Table3[[#This Row],[Comments]]="Please order in multiples of 20. Minimum order of 100.",IF(COUNTBLANK(Table3[[#This Row],[Date 1]:[Order]])=12,"",1),1),IF(OR(F1658="yes",G1658="yes",H1658="yes",I1658="yes",J1658="yes",K1658="yes"="yes"),1,""))</f>
        <v/>
      </c>
    </row>
    <row r="1659" spans="2:48" ht="36" thickBot="1" x14ac:dyDescent="0.4">
      <c r="B1659" s="164">
        <v>9035</v>
      </c>
      <c r="C1659" s="16" t="s">
        <v>3548</v>
      </c>
      <c r="D1659" s="32" t="s">
        <v>1154</v>
      </c>
      <c r="E1659" s="118"/>
      <c r="F1659" s="119" t="s">
        <v>21</v>
      </c>
      <c r="G1659" s="30" t="s">
        <v>21</v>
      </c>
      <c r="H1659" s="30" t="s">
        <v>21</v>
      </c>
      <c r="I1659" s="30" t="s">
        <v>21</v>
      </c>
      <c r="J1659" s="30" t="s">
        <v>128</v>
      </c>
      <c r="K1659" s="30" t="s">
        <v>21</v>
      </c>
      <c r="L1659" s="22"/>
      <c r="M1659" s="20"/>
      <c r="N1659" s="20"/>
      <c r="O1659" s="20"/>
      <c r="P1659" s="20"/>
      <c r="Q1659" s="20"/>
      <c r="R1659" s="20"/>
      <c r="S1659" s="120"/>
      <c r="T1659" s="181" t="str">
        <f>Table3[[#This Row],[Column12]]</f>
        <v>Auto:</v>
      </c>
      <c r="U1659" s="25"/>
      <c r="V1659" s="51" t="str">
        <f>IF(Table3[[#This Row],[TagOrderMethod]]="Ratio:","plants per 1 tag",IF(Table3[[#This Row],[TagOrderMethod]]="tags included","",IF(Table3[[#This Row],[TagOrderMethod]]="Qty:","tags",IF(Table3[[#This Row],[TagOrderMethod]]="Auto:",IF(U1659&lt;&gt;"","tags","")))))</f>
        <v/>
      </c>
      <c r="W1659" s="17">
        <v>50</v>
      </c>
      <c r="X1659" s="17" t="str">
        <f>IF(ISNUMBER(SEARCH("tag",Table3[[#This Row],[Notes]])), "Yes", "No")</f>
        <v>No</v>
      </c>
      <c r="Y1659" s="17" t="str">
        <f>IF(Table3[[#This Row],[Column11]]="yes","tags included","Auto:")</f>
        <v>Auto:</v>
      </c>
      <c r="Z16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Row],[TagOrderMethod]]="Auto:",IF(U1659&gt;0,U1659,IF(COUNTBLANK(L1659:S1659)=8,"",(IF(Table3[[#This Row],[Column11]]&lt;&gt;"no",Table3[[#This Row],[Size]]*(SUM(Table3[[#This Row],[Date 1]:[Date 8]])),"")))),""))),(Table3[[#This Row],[Bundle]])),"")</f>
        <v/>
      </c>
      <c r="AB1659" s="94" t="str">
        <f t="shared" si="26"/>
        <v/>
      </c>
      <c r="AC1659" s="75"/>
      <c r="AD1659" s="42"/>
      <c r="AE1659" s="43"/>
      <c r="AF1659" s="44"/>
      <c r="AG1659" s="134" t="s">
        <v>21</v>
      </c>
      <c r="AH1659" s="134" t="s">
        <v>21</v>
      </c>
      <c r="AI1659" s="134" t="s">
        <v>21</v>
      </c>
      <c r="AJ1659" s="134" t="s">
        <v>21</v>
      </c>
      <c r="AK1659" s="134" t="s">
        <v>3227</v>
      </c>
      <c r="AL1659" s="134" t="s">
        <v>21</v>
      </c>
      <c r="AM1659" s="134" t="b">
        <f>IF(AND(Table3[[#This Row],[Column68]]=TRUE,COUNTBLANK(Table3[[#This Row],[Date 1]:[Date 8]])=8),TRUE,FALSE)</f>
        <v>0</v>
      </c>
      <c r="AN1659" s="134" t="b">
        <f>COUNTIF(Table3[[#This Row],[512]:[51]],"yes")&gt;0</f>
        <v>0</v>
      </c>
      <c r="AO1659" s="45" t="str">
        <f>IF(Table3[[#This Row],[512]]="yes",Table3[[#This Row],[Column1]],"")</f>
        <v/>
      </c>
      <c r="AP1659" s="45" t="str">
        <f>IF(Table3[[#This Row],[250]]="yes",Table3[[#This Row],[Column1.5]],"")</f>
        <v/>
      </c>
      <c r="AQ1659" s="45" t="str">
        <f>IF(Table3[[#This Row],[288]]="yes",Table3[[#This Row],[Column2]],"")</f>
        <v/>
      </c>
      <c r="AR1659" s="45" t="str">
        <f>IF(Table3[[#This Row],[144]]="yes",Table3[[#This Row],[Column3]],"")</f>
        <v/>
      </c>
      <c r="AS1659" s="45" t="str">
        <f>IF(Table3[[#This Row],[26]]="yes",Table3[[#This Row],[Column4]],"")</f>
        <v/>
      </c>
      <c r="AT1659" s="45" t="str">
        <f>IF(Table3[[#This Row],[51]]="yes",Table3[[#This Row],[Column5]],"")</f>
        <v/>
      </c>
      <c r="AU1659" s="29" t="str">
        <f>IF(COUNTBLANK(Table3[[#This Row],[Date 1]:[Date 8]])=7,IF(Table3[[#This Row],[Column9]]&lt;&gt;"",IF(SUM(L1659:S1659)&lt;&gt;0,Table3[[#This Row],[Column9]],""),""),(SUBSTITUTE(TRIM(SUBSTITUTE(AO1659&amp;","&amp;AP1659&amp;","&amp;AQ1659&amp;","&amp;AR1659&amp;","&amp;AS1659&amp;","&amp;AT1659&amp;",",","," "))," ",", ")))</f>
        <v/>
      </c>
      <c r="AV1659" s="35" t="str">
        <f>IF(COUNTBLANK(L1659:AC1659)&lt;&gt;13,IF(Table3[[#This Row],[Comments]]="Please order in multiples of 20. Minimum order of 100.",IF(COUNTBLANK(Table3[[#This Row],[Date 1]:[Order]])=12,"",1),1),IF(OR(F1659="yes",G1659="yes",H1659="yes",I1659="yes",J1659="yes",K1659="yes"="yes"),1,""))</f>
        <v/>
      </c>
    </row>
    <row r="1660" spans="2:48" ht="36" thickBot="1" x14ac:dyDescent="0.4">
      <c r="B1660" s="164">
        <v>8330</v>
      </c>
      <c r="C1660" s="16" t="s">
        <v>3548</v>
      </c>
      <c r="D1660" s="32" t="s">
        <v>1155</v>
      </c>
      <c r="E1660" s="118"/>
      <c r="F1660" s="119" t="s">
        <v>21</v>
      </c>
      <c r="G1660" s="30" t="s">
        <v>21</v>
      </c>
      <c r="H1660" s="30" t="s">
        <v>21</v>
      </c>
      <c r="I1660" s="30" t="s">
        <v>128</v>
      </c>
      <c r="J1660" s="30" t="s">
        <v>128</v>
      </c>
      <c r="K1660" s="30" t="s">
        <v>21</v>
      </c>
      <c r="L1660" s="22"/>
      <c r="M1660" s="20"/>
      <c r="N1660" s="20"/>
      <c r="O1660" s="20"/>
      <c r="P1660" s="20"/>
      <c r="Q1660" s="20"/>
      <c r="R1660" s="20"/>
      <c r="S1660" s="120"/>
      <c r="T1660" s="181" t="str">
        <f>Table3[[#This Row],[Column12]]</f>
        <v>Auto:</v>
      </c>
      <c r="U1660" s="25"/>
      <c r="V1660" s="51" t="str">
        <f>IF(Table3[[#This Row],[TagOrderMethod]]="Ratio:","plants per 1 tag",IF(Table3[[#This Row],[TagOrderMethod]]="tags included","",IF(Table3[[#This Row],[TagOrderMethod]]="Qty:","tags",IF(Table3[[#This Row],[TagOrderMethod]]="Auto:",IF(U1660&lt;&gt;"","tags","")))))</f>
        <v/>
      </c>
      <c r="W1660" s="17">
        <v>50</v>
      </c>
      <c r="X1660" s="17" t="str">
        <f>IF(ISNUMBER(SEARCH("tag",Table3[[#This Row],[Notes]])), "Yes", "No")</f>
        <v>No</v>
      </c>
      <c r="Y1660" s="17" t="str">
        <f>IF(Table3[[#This Row],[Column11]]="yes","tags included","Auto:")</f>
        <v>Auto:</v>
      </c>
      <c r="Z16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Row],[TagOrderMethod]]="Auto:",IF(U1660&gt;0,U1660,IF(COUNTBLANK(L1660:S1660)=8,"",(IF(Table3[[#This Row],[Column11]]&lt;&gt;"no",Table3[[#This Row],[Size]]*(SUM(Table3[[#This Row],[Date 1]:[Date 8]])),"")))),""))),(Table3[[#This Row],[Bundle]])),"")</f>
        <v/>
      </c>
      <c r="AB1660" s="94" t="str">
        <f t="shared" si="26"/>
        <v/>
      </c>
      <c r="AC1660" s="75"/>
      <c r="AD1660" s="42"/>
      <c r="AE1660" s="43"/>
      <c r="AF1660" s="44"/>
      <c r="AG1660" s="134" t="s">
        <v>21</v>
      </c>
      <c r="AH1660" s="134" t="s">
        <v>21</v>
      </c>
      <c r="AI1660" s="134" t="s">
        <v>21</v>
      </c>
      <c r="AJ1660" s="134" t="s">
        <v>5655</v>
      </c>
      <c r="AK1660" s="134" t="s">
        <v>5656</v>
      </c>
      <c r="AL1660" s="134" t="s">
        <v>21</v>
      </c>
      <c r="AM1660" s="134" t="b">
        <f>IF(AND(Table3[[#This Row],[Column68]]=TRUE,COUNTBLANK(Table3[[#This Row],[Date 1]:[Date 8]])=8),TRUE,FALSE)</f>
        <v>0</v>
      </c>
      <c r="AN1660" s="134" t="b">
        <f>COUNTIF(Table3[[#This Row],[512]:[51]],"yes")&gt;0</f>
        <v>0</v>
      </c>
      <c r="AO1660" s="45" t="str">
        <f>IF(Table3[[#This Row],[512]]="yes",Table3[[#This Row],[Column1]],"")</f>
        <v/>
      </c>
      <c r="AP1660" s="45" t="str">
        <f>IF(Table3[[#This Row],[250]]="yes",Table3[[#This Row],[Column1.5]],"")</f>
        <v/>
      </c>
      <c r="AQ1660" s="45" t="str">
        <f>IF(Table3[[#This Row],[288]]="yes",Table3[[#This Row],[Column2]],"")</f>
        <v/>
      </c>
      <c r="AR1660" s="45" t="str">
        <f>IF(Table3[[#This Row],[144]]="yes",Table3[[#This Row],[Column3]],"")</f>
        <v/>
      </c>
      <c r="AS1660" s="45" t="str">
        <f>IF(Table3[[#This Row],[26]]="yes",Table3[[#This Row],[Column4]],"")</f>
        <v/>
      </c>
      <c r="AT1660" s="45" t="str">
        <f>IF(Table3[[#This Row],[51]]="yes",Table3[[#This Row],[Column5]],"")</f>
        <v/>
      </c>
      <c r="AU1660" s="29" t="str">
        <f>IF(COUNTBLANK(Table3[[#This Row],[Date 1]:[Date 8]])=7,IF(Table3[[#This Row],[Column9]]&lt;&gt;"",IF(SUM(L1660:S1660)&lt;&gt;0,Table3[[#This Row],[Column9]],""),""),(SUBSTITUTE(TRIM(SUBSTITUTE(AO1660&amp;","&amp;AP1660&amp;","&amp;AQ1660&amp;","&amp;AR1660&amp;","&amp;AS1660&amp;","&amp;AT1660&amp;",",","," "))," ",", ")))</f>
        <v/>
      </c>
      <c r="AV1660" s="35" t="str">
        <f>IF(COUNTBLANK(L1660:AC1660)&lt;&gt;13,IF(Table3[[#This Row],[Comments]]="Please order in multiples of 20. Minimum order of 100.",IF(COUNTBLANK(Table3[[#This Row],[Date 1]:[Order]])=12,"",1),1),IF(OR(F1660="yes",G1660="yes",H1660="yes",I1660="yes",J1660="yes",K1660="yes"="yes"),1,""))</f>
        <v/>
      </c>
    </row>
    <row r="1661" spans="2:48" ht="36" thickBot="1" x14ac:dyDescent="0.4">
      <c r="B1661" s="164">
        <v>8430</v>
      </c>
      <c r="C1661" s="16" t="s">
        <v>3548</v>
      </c>
      <c r="D1661" s="32" t="s">
        <v>1156</v>
      </c>
      <c r="E1661" s="118"/>
      <c r="F1661" s="119" t="s">
        <v>21</v>
      </c>
      <c r="G1661" s="30" t="s">
        <v>21</v>
      </c>
      <c r="H1661" s="30" t="s">
        <v>21</v>
      </c>
      <c r="I1661" s="30" t="s">
        <v>128</v>
      </c>
      <c r="J1661" s="30" t="s">
        <v>128</v>
      </c>
      <c r="K1661" s="30" t="s">
        <v>21</v>
      </c>
      <c r="L1661" s="22"/>
      <c r="M1661" s="20"/>
      <c r="N1661" s="20"/>
      <c r="O1661" s="20"/>
      <c r="P1661" s="20"/>
      <c r="Q1661" s="20"/>
      <c r="R1661" s="20"/>
      <c r="S1661" s="120"/>
      <c r="T1661" s="181" t="str">
        <f>Table3[[#This Row],[Column12]]</f>
        <v>Auto:</v>
      </c>
      <c r="U1661" s="25"/>
      <c r="V1661" s="51" t="str">
        <f>IF(Table3[[#This Row],[TagOrderMethod]]="Ratio:","plants per 1 tag",IF(Table3[[#This Row],[TagOrderMethod]]="tags included","",IF(Table3[[#This Row],[TagOrderMethod]]="Qty:","tags",IF(Table3[[#This Row],[TagOrderMethod]]="Auto:",IF(U1661&lt;&gt;"","tags","")))))</f>
        <v/>
      </c>
      <c r="W1661" s="17">
        <v>50</v>
      </c>
      <c r="X1661" s="17" t="str">
        <f>IF(ISNUMBER(SEARCH("tag",Table3[[#This Row],[Notes]])), "Yes", "No")</f>
        <v>No</v>
      </c>
      <c r="Y1661" s="17" t="str">
        <f>IF(Table3[[#This Row],[Column11]]="yes","tags included","Auto:")</f>
        <v>Auto:</v>
      </c>
      <c r="Z16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Row],[TagOrderMethod]]="Auto:",IF(U1661&gt;0,U1661,IF(COUNTBLANK(L1661:S1661)=8,"",(IF(Table3[[#This Row],[Column11]]&lt;&gt;"no",Table3[[#This Row],[Size]]*(SUM(Table3[[#This Row],[Date 1]:[Date 8]])),"")))),""))),(Table3[[#This Row],[Bundle]])),"")</f>
        <v/>
      </c>
      <c r="AB1661" s="94" t="str">
        <f t="shared" si="26"/>
        <v/>
      </c>
      <c r="AC1661" s="75"/>
      <c r="AD1661" s="42"/>
      <c r="AE1661" s="43"/>
      <c r="AF1661" s="44"/>
      <c r="AG1661" s="134" t="s">
        <v>21</v>
      </c>
      <c r="AH1661" s="134" t="s">
        <v>21</v>
      </c>
      <c r="AI1661" s="134" t="s">
        <v>21</v>
      </c>
      <c r="AJ1661" s="134" t="s">
        <v>5657</v>
      </c>
      <c r="AK1661" s="134" t="s">
        <v>5658</v>
      </c>
      <c r="AL1661" s="134" t="s">
        <v>21</v>
      </c>
      <c r="AM1661" s="134" t="b">
        <f>IF(AND(Table3[[#This Row],[Column68]]=TRUE,COUNTBLANK(Table3[[#This Row],[Date 1]:[Date 8]])=8),TRUE,FALSE)</f>
        <v>0</v>
      </c>
      <c r="AN1661" s="134" t="b">
        <f>COUNTIF(Table3[[#This Row],[512]:[51]],"yes")&gt;0</f>
        <v>0</v>
      </c>
      <c r="AO1661" s="45" t="str">
        <f>IF(Table3[[#This Row],[512]]="yes",Table3[[#This Row],[Column1]],"")</f>
        <v/>
      </c>
      <c r="AP1661" s="45" t="str">
        <f>IF(Table3[[#This Row],[250]]="yes",Table3[[#This Row],[Column1.5]],"")</f>
        <v/>
      </c>
      <c r="AQ1661" s="45" t="str">
        <f>IF(Table3[[#This Row],[288]]="yes",Table3[[#This Row],[Column2]],"")</f>
        <v/>
      </c>
      <c r="AR1661" s="45" t="str">
        <f>IF(Table3[[#This Row],[144]]="yes",Table3[[#This Row],[Column3]],"")</f>
        <v/>
      </c>
      <c r="AS1661" s="45" t="str">
        <f>IF(Table3[[#This Row],[26]]="yes",Table3[[#This Row],[Column4]],"")</f>
        <v/>
      </c>
      <c r="AT1661" s="45" t="str">
        <f>IF(Table3[[#This Row],[51]]="yes",Table3[[#This Row],[Column5]],"")</f>
        <v/>
      </c>
      <c r="AU1661" s="29" t="str">
        <f>IF(COUNTBLANK(Table3[[#This Row],[Date 1]:[Date 8]])=7,IF(Table3[[#This Row],[Column9]]&lt;&gt;"",IF(SUM(L1661:S1661)&lt;&gt;0,Table3[[#This Row],[Column9]],""),""),(SUBSTITUTE(TRIM(SUBSTITUTE(AO1661&amp;","&amp;AP1661&amp;","&amp;AQ1661&amp;","&amp;AR1661&amp;","&amp;AS1661&amp;","&amp;AT1661&amp;",",","," "))," ",", ")))</f>
        <v/>
      </c>
      <c r="AV1661" s="35" t="str">
        <f>IF(COUNTBLANK(L1661:AC1661)&lt;&gt;13,IF(Table3[[#This Row],[Comments]]="Please order in multiples of 20. Minimum order of 100.",IF(COUNTBLANK(Table3[[#This Row],[Date 1]:[Order]])=12,"",1),1),IF(OR(F1661="yes",G1661="yes",H1661="yes",I1661="yes",J1661="yes",K1661="yes"="yes"),1,""))</f>
        <v/>
      </c>
    </row>
    <row r="1662" spans="2:48" ht="36" thickBot="1" x14ac:dyDescent="0.4">
      <c r="B1662" s="164">
        <v>8440</v>
      </c>
      <c r="C1662" s="16" t="s">
        <v>3548</v>
      </c>
      <c r="D1662" s="32" t="s">
        <v>1157</v>
      </c>
      <c r="E1662" s="118"/>
      <c r="F1662" s="119" t="s">
        <v>21</v>
      </c>
      <c r="G1662" s="30" t="s">
        <v>21</v>
      </c>
      <c r="H1662" s="30" t="s">
        <v>21</v>
      </c>
      <c r="I1662" s="30" t="s">
        <v>128</v>
      </c>
      <c r="J1662" s="30" t="s">
        <v>128</v>
      </c>
      <c r="K1662" s="30" t="s">
        <v>21</v>
      </c>
      <c r="L1662" s="22"/>
      <c r="M1662" s="20"/>
      <c r="N1662" s="20"/>
      <c r="O1662" s="20"/>
      <c r="P1662" s="20"/>
      <c r="Q1662" s="20"/>
      <c r="R1662" s="20"/>
      <c r="S1662" s="120"/>
      <c r="T1662" s="181" t="str">
        <f>Table3[[#This Row],[Column12]]</f>
        <v>Auto:</v>
      </c>
      <c r="U1662" s="25"/>
      <c r="V1662" s="51" t="str">
        <f>IF(Table3[[#This Row],[TagOrderMethod]]="Ratio:","plants per 1 tag",IF(Table3[[#This Row],[TagOrderMethod]]="tags included","",IF(Table3[[#This Row],[TagOrderMethod]]="Qty:","tags",IF(Table3[[#This Row],[TagOrderMethod]]="Auto:",IF(U1662&lt;&gt;"","tags","")))))</f>
        <v/>
      </c>
      <c r="W1662" s="17">
        <v>50</v>
      </c>
      <c r="X1662" s="17" t="str">
        <f>IF(ISNUMBER(SEARCH("tag",Table3[[#This Row],[Notes]])), "Yes", "No")</f>
        <v>No</v>
      </c>
      <c r="Y1662" s="17" t="str">
        <f>IF(Table3[[#This Row],[Column11]]="yes","tags included","Auto:")</f>
        <v>Auto:</v>
      </c>
      <c r="Z16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Row],[TagOrderMethod]]="Auto:",IF(U1662&gt;0,U1662,IF(COUNTBLANK(L1662:S1662)=8,"",(IF(Table3[[#This Row],[Column11]]&lt;&gt;"no",Table3[[#This Row],[Size]]*(SUM(Table3[[#This Row],[Date 1]:[Date 8]])),"")))),""))),(Table3[[#This Row],[Bundle]])),"")</f>
        <v/>
      </c>
      <c r="AB1662" s="94" t="str">
        <f t="shared" si="26"/>
        <v/>
      </c>
      <c r="AC1662" s="75"/>
      <c r="AD1662" s="42"/>
      <c r="AE1662" s="43"/>
      <c r="AF1662" s="44"/>
      <c r="AG1662" s="134" t="s">
        <v>21</v>
      </c>
      <c r="AH1662" s="134" t="s">
        <v>21</v>
      </c>
      <c r="AI1662" s="134" t="s">
        <v>21</v>
      </c>
      <c r="AJ1662" s="134" t="s">
        <v>5659</v>
      </c>
      <c r="AK1662" s="134" t="s">
        <v>5660</v>
      </c>
      <c r="AL1662" s="134" t="s">
        <v>21</v>
      </c>
      <c r="AM1662" s="134" t="b">
        <f>IF(AND(Table3[[#This Row],[Column68]]=TRUE,COUNTBLANK(Table3[[#This Row],[Date 1]:[Date 8]])=8),TRUE,FALSE)</f>
        <v>0</v>
      </c>
      <c r="AN1662" s="134" t="b">
        <f>COUNTIF(Table3[[#This Row],[512]:[51]],"yes")&gt;0</f>
        <v>0</v>
      </c>
      <c r="AO1662" s="45" t="str">
        <f>IF(Table3[[#This Row],[512]]="yes",Table3[[#This Row],[Column1]],"")</f>
        <v/>
      </c>
      <c r="AP1662" s="45" t="str">
        <f>IF(Table3[[#This Row],[250]]="yes",Table3[[#This Row],[Column1.5]],"")</f>
        <v/>
      </c>
      <c r="AQ1662" s="45" t="str">
        <f>IF(Table3[[#This Row],[288]]="yes",Table3[[#This Row],[Column2]],"")</f>
        <v/>
      </c>
      <c r="AR1662" s="45" t="str">
        <f>IF(Table3[[#This Row],[144]]="yes",Table3[[#This Row],[Column3]],"")</f>
        <v/>
      </c>
      <c r="AS1662" s="45" t="str">
        <f>IF(Table3[[#This Row],[26]]="yes",Table3[[#This Row],[Column4]],"")</f>
        <v/>
      </c>
      <c r="AT1662" s="45" t="str">
        <f>IF(Table3[[#This Row],[51]]="yes",Table3[[#This Row],[Column5]],"")</f>
        <v/>
      </c>
      <c r="AU1662" s="29" t="str">
        <f>IF(COUNTBLANK(Table3[[#This Row],[Date 1]:[Date 8]])=7,IF(Table3[[#This Row],[Column9]]&lt;&gt;"",IF(SUM(L1662:S1662)&lt;&gt;0,Table3[[#This Row],[Column9]],""),""),(SUBSTITUTE(TRIM(SUBSTITUTE(AO1662&amp;","&amp;AP1662&amp;","&amp;AQ1662&amp;","&amp;AR1662&amp;","&amp;AS1662&amp;","&amp;AT1662&amp;",",","," "))," ",", ")))</f>
        <v/>
      </c>
      <c r="AV1662" s="35" t="str">
        <f>IF(COUNTBLANK(L1662:AC1662)&lt;&gt;13,IF(Table3[[#This Row],[Comments]]="Please order in multiples of 20. Minimum order of 100.",IF(COUNTBLANK(Table3[[#This Row],[Date 1]:[Order]])=12,"",1),1),IF(OR(F1662="yes",G1662="yes",H1662="yes",I1662="yes",J1662="yes",K1662="yes"="yes"),1,""))</f>
        <v/>
      </c>
    </row>
    <row r="1663" spans="2:48" ht="36" thickBot="1" x14ac:dyDescent="0.4">
      <c r="B1663" s="164">
        <v>8450</v>
      </c>
      <c r="C1663" s="16" t="s">
        <v>3548</v>
      </c>
      <c r="D1663" s="32" t="s">
        <v>135</v>
      </c>
      <c r="E1663" s="118"/>
      <c r="F1663" s="119" t="s">
        <v>21</v>
      </c>
      <c r="G1663" s="30" t="s">
        <v>21</v>
      </c>
      <c r="H1663" s="30" t="s">
        <v>21</v>
      </c>
      <c r="I1663" s="30" t="s">
        <v>128</v>
      </c>
      <c r="J1663" s="30" t="s">
        <v>128</v>
      </c>
      <c r="K1663" s="30" t="s">
        <v>21</v>
      </c>
      <c r="L1663" s="22"/>
      <c r="M1663" s="20"/>
      <c r="N1663" s="20"/>
      <c r="O1663" s="20"/>
      <c r="P1663" s="20"/>
      <c r="Q1663" s="20"/>
      <c r="R1663" s="20"/>
      <c r="S1663" s="120"/>
      <c r="T1663" s="181" t="str">
        <f>Table3[[#This Row],[Column12]]</f>
        <v>Auto:</v>
      </c>
      <c r="U1663" s="25"/>
      <c r="V1663" s="51" t="str">
        <f>IF(Table3[[#This Row],[TagOrderMethod]]="Ratio:","plants per 1 tag",IF(Table3[[#This Row],[TagOrderMethod]]="tags included","",IF(Table3[[#This Row],[TagOrderMethod]]="Qty:","tags",IF(Table3[[#This Row],[TagOrderMethod]]="Auto:",IF(U1663&lt;&gt;"","tags","")))))</f>
        <v/>
      </c>
      <c r="W1663" s="17">
        <v>50</v>
      </c>
      <c r="X1663" s="17" t="str">
        <f>IF(ISNUMBER(SEARCH("tag",Table3[[#This Row],[Notes]])), "Yes", "No")</f>
        <v>No</v>
      </c>
      <c r="Y1663" s="17" t="str">
        <f>IF(Table3[[#This Row],[Column11]]="yes","tags included","Auto:")</f>
        <v>Auto:</v>
      </c>
      <c r="Z16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Row],[TagOrderMethod]]="Auto:",IF(U1663&gt;0,U1663,IF(COUNTBLANK(L1663:S1663)=8,"",(IF(Table3[[#This Row],[Column11]]&lt;&gt;"no",Table3[[#This Row],[Size]]*(SUM(Table3[[#This Row],[Date 1]:[Date 8]])),"")))),""))),(Table3[[#This Row],[Bundle]])),"")</f>
        <v/>
      </c>
      <c r="AB1663" s="94" t="str">
        <f t="shared" si="26"/>
        <v/>
      </c>
      <c r="AC1663" s="75"/>
      <c r="AD1663" s="42"/>
      <c r="AE1663" s="43"/>
      <c r="AF1663" s="44"/>
      <c r="AG1663" s="134" t="s">
        <v>21</v>
      </c>
      <c r="AH1663" s="134" t="s">
        <v>21</v>
      </c>
      <c r="AI1663" s="134" t="s">
        <v>21</v>
      </c>
      <c r="AJ1663" s="134" t="s">
        <v>5661</v>
      </c>
      <c r="AK1663" s="134" t="s">
        <v>5662</v>
      </c>
      <c r="AL1663" s="134" t="s">
        <v>21</v>
      </c>
      <c r="AM1663" s="134" t="b">
        <f>IF(AND(Table3[[#This Row],[Column68]]=TRUE,COUNTBLANK(Table3[[#This Row],[Date 1]:[Date 8]])=8),TRUE,FALSE)</f>
        <v>0</v>
      </c>
      <c r="AN1663" s="134" t="b">
        <f>COUNTIF(Table3[[#This Row],[512]:[51]],"yes")&gt;0</f>
        <v>0</v>
      </c>
      <c r="AO1663" s="45" t="str">
        <f>IF(Table3[[#This Row],[512]]="yes",Table3[[#This Row],[Column1]],"")</f>
        <v/>
      </c>
      <c r="AP1663" s="45" t="str">
        <f>IF(Table3[[#This Row],[250]]="yes",Table3[[#This Row],[Column1.5]],"")</f>
        <v/>
      </c>
      <c r="AQ1663" s="45" t="str">
        <f>IF(Table3[[#This Row],[288]]="yes",Table3[[#This Row],[Column2]],"")</f>
        <v/>
      </c>
      <c r="AR1663" s="45" t="str">
        <f>IF(Table3[[#This Row],[144]]="yes",Table3[[#This Row],[Column3]],"")</f>
        <v/>
      </c>
      <c r="AS1663" s="45" t="str">
        <f>IF(Table3[[#This Row],[26]]="yes",Table3[[#This Row],[Column4]],"")</f>
        <v/>
      </c>
      <c r="AT1663" s="45" t="str">
        <f>IF(Table3[[#This Row],[51]]="yes",Table3[[#This Row],[Column5]],"")</f>
        <v/>
      </c>
      <c r="AU1663" s="29" t="str">
        <f>IF(COUNTBLANK(Table3[[#This Row],[Date 1]:[Date 8]])=7,IF(Table3[[#This Row],[Column9]]&lt;&gt;"",IF(SUM(L1663:S1663)&lt;&gt;0,Table3[[#This Row],[Column9]],""),""),(SUBSTITUTE(TRIM(SUBSTITUTE(AO1663&amp;","&amp;AP1663&amp;","&amp;AQ1663&amp;","&amp;AR1663&amp;","&amp;AS1663&amp;","&amp;AT1663&amp;",",","," "))," ",", ")))</f>
        <v/>
      </c>
      <c r="AV1663" s="35" t="str">
        <f>IF(COUNTBLANK(L1663:AC1663)&lt;&gt;13,IF(Table3[[#This Row],[Comments]]="Please order in multiples of 20. Minimum order of 100.",IF(COUNTBLANK(Table3[[#This Row],[Date 1]:[Order]])=12,"",1),1),IF(OR(F1663="yes",G1663="yes",H1663="yes",I1663="yes",J1663="yes",K1663="yes"="yes"),1,""))</f>
        <v/>
      </c>
    </row>
    <row r="1664" spans="2:48" ht="36" thickBot="1" x14ac:dyDescent="0.4">
      <c r="B1664" s="164">
        <v>8460</v>
      </c>
      <c r="C1664" s="16" t="s">
        <v>3548</v>
      </c>
      <c r="D1664" s="32" t="s">
        <v>1158</v>
      </c>
      <c r="E1664" s="118"/>
      <c r="F1664" s="119" t="s">
        <v>21</v>
      </c>
      <c r="G1664" s="30" t="s">
        <v>21</v>
      </c>
      <c r="H1664" s="30" t="s">
        <v>21</v>
      </c>
      <c r="I1664" s="30" t="s">
        <v>128</v>
      </c>
      <c r="J1664" s="30" t="s">
        <v>128</v>
      </c>
      <c r="K1664" s="30" t="s">
        <v>21</v>
      </c>
      <c r="L1664" s="22"/>
      <c r="M1664" s="20"/>
      <c r="N1664" s="20"/>
      <c r="O1664" s="20"/>
      <c r="P1664" s="20"/>
      <c r="Q1664" s="20"/>
      <c r="R1664" s="20"/>
      <c r="S1664" s="120"/>
      <c r="T1664" s="181" t="str">
        <f>Table3[[#This Row],[Column12]]</f>
        <v>Auto:</v>
      </c>
      <c r="U1664" s="25"/>
      <c r="V1664" s="51" t="str">
        <f>IF(Table3[[#This Row],[TagOrderMethod]]="Ratio:","plants per 1 tag",IF(Table3[[#This Row],[TagOrderMethod]]="tags included","",IF(Table3[[#This Row],[TagOrderMethod]]="Qty:","tags",IF(Table3[[#This Row],[TagOrderMethod]]="Auto:",IF(U1664&lt;&gt;"","tags","")))))</f>
        <v/>
      </c>
      <c r="W1664" s="17">
        <v>50</v>
      </c>
      <c r="X1664" s="17" t="str">
        <f>IF(ISNUMBER(SEARCH("tag",Table3[[#This Row],[Notes]])), "Yes", "No")</f>
        <v>No</v>
      </c>
      <c r="Y1664" s="17" t="str">
        <f>IF(Table3[[#This Row],[Column11]]="yes","tags included","Auto:")</f>
        <v>Auto:</v>
      </c>
      <c r="Z16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Row],[TagOrderMethod]]="Auto:",IF(U1664&gt;0,U1664,IF(COUNTBLANK(L1664:S1664)=8,"",(IF(Table3[[#This Row],[Column11]]&lt;&gt;"no",Table3[[#This Row],[Size]]*(SUM(Table3[[#This Row],[Date 1]:[Date 8]])),"")))),""))),(Table3[[#This Row],[Bundle]])),"")</f>
        <v/>
      </c>
      <c r="AB1664" s="94" t="str">
        <f t="shared" si="26"/>
        <v/>
      </c>
      <c r="AC1664" s="75"/>
      <c r="AD1664" s="42"/>
      <c r="AE1664" s="43"/>
      <c r="AF1664" s="44"/>
      <c r="AG1664" s="134" t="s">
        <v>21</v>
      </c>
      <c r="AH1664" s="134" t="s">
        <v>21</v>
      </c>
      <c r="AI1664" s="134" t="s">
        <v>21</v>
      </c>
      <c r="AJ1664" s="134" t="s">
        <v>5663</v>
      </c>
      <c r="AK1664" s="134" t="s">
        <v>5664</v>
      </c>
      <c r="AL1664" s="134" t="s">
        <v>21</v>
      </c>
      <c r="AM1664" s="134" t="b">
        <f>IF(AND(Table3[[#This Row],[Column68]]=TRUE,COUNTBLANK(Table3[[#This Row],[Date 1]:[Date 8]])=8),TRUE,FALSE)</f>
        <v>0</v>
      </c>
      <c r="AN1664" s="134" t="b">
        <f>COUNTIF(Table3[[#This Row],[512]:[51]],"yes")&gt;0</f>
        <v>0</v>
      </c>
      <c r="AO1664" s="45" t="str">
        <f>IF(Table3[[#This Row],[512]]="yes",Table3[[#This Row],[Column1]],"")</f>
        <v/>
      </c>
      <c r="AP1664" s="45" t="str">
        <f>IF(Table3[[#This Row],[250]]="yes",Table3[[#This Row],[Column1.5]],"")</f>
        <v/>
      </c>
      <c r="AQ1664" s="45" t="str">
        <f>IF(Table3[[#This Row],[288]]="yes",Table3[[#This Row],[Column2]],"")</f>
        <v/>
      </c>
      <c r="AR1664" s="45" t="str">
        <f>IF(Table3[[#This Row],[144]]="yes",Table3[[#This Row],[Column3]],"")</f>
        <v/>
      </c>
      <c r="AS1664" s="45" t="str">
        <f>IF(Table3[[#This Row],[26]]="yes",Table3[[#This Row],[Column4]],"")</f>
        <v/>
      </c>
      <c r="AT1664" s="45" t="str">
        <f>IF(Table3[[#This Row],[51]]="yes",Table3[[#This Row],[Column5]],"")</f>
        <v/>
      </c>
      <c r="AU1664" s="29" t="str">
        <f>IF(COUNTBLANK(Table3[[#This Row],[Date 1]:[Date 8]])=7,IF(Table3[[#This Row],[Column9]]&lt;&gt;"",IF(SUM(L1664:S1664)&lt;&gt;0,Table3[[#This Row],[Column9]],""),""),(SUBSTITUTE(TRIM(SUBSTITUTE(AO1664&amp;","&amp;AP1664&amp;","&amp;AQ1664&amp;","&amp;AR1664&amp;","&amp;AS1664&amp;","&amp;AT1664&amp;",",","," "))," ",", ")))</f>
        <v/>
      </c>
      <c r="AV1664" s="35" t="str">
        <f>IF(COUNTBLANK(L1664:AC1664)&lt;&gt;13,IF(Table3[[#This Row],[Comments]]="Please order in multiples of 20. Minimum order of 100.",IF(COUNTBLANK(Table3[[#This Row],[Date 1]:[Order]])=12,"",1),1),IF(OR(F1664="yes",G1664="yes",H1664="yes",I1664="yes",J1664="yes",K1664="yes"="yes"),1,""))</f>
        <v/>
      </c>
    </row>
    <row r="1665" spans="2:48" ht="36" thickBot="1" x14ac:dyDescent="0.4">
      <c r="B1665" s="164">
        <v>8560</v>
      </c>
      <c r="C1665" s="16" t="s">
        <v>3548</v>
      </c>
      <c r="D1665" s="32" t="s">
        <v>3549</v>
      </c>
      <c r="E1665" s="118"/>
      <c r="F1665" s="119" t="s">
        <v>21</v>
      </c>
      <c r="G1665" s="30" t="s">
        <v>21</v>
      </c>
      <c r="H1665" s="30" t="s">
        <v>21</v>
      </c>
      <c r="I1665" s="30" t="s">
        <v>21</v>
      </c>
      <c r="J1665" s="30" t="s">
        <v>128</v>
      </c>
      <c r="K1665" s="30" t="s">
        <v>21</v>
      </c>
      <c r="L1665" s="22"/>
      <c r="M1665" s="20"/>
      <c r="N1665" s="20"/>
      <c r="O1665" s="20"/>
      <c r="P1665" s="20"/>
      <c r="Q1665" s="20"/>
      <c r="R1665" s="20"/>
      <c r="S1665" s="120"/>
      <c r="T1665" s="181" t="str">
        <f>Table3[[#This Row],[Column12]]</f>
        <v>Auto:</v>
      </c>
      <c r="U1665" s="25"/>
      <c r="V1665" s="51" t="str">
        <f>IF(Table3[[#This Row],[TagOrderMethod]]="Ratio:","plants per 1 tag",IF(Table3[[#This Row],[TagOrderMethod]]="tags included","",IF(Table3[[#This Row],[TagOrderMethod]]="Qty:","tags",IF(Table3[[#This Row],[TagOrderMethod]]="Auto:",IF(U1665&lt;&gt;"","tags","")))))</f>
        <v/>
      </c>
      <c r="W1665" s="17">
        <v>50</v>
      </c>
      <c r="X1665" s="17" t="str">
        <f>IF(ISNUMBER(SEARCH("tag",Table3[[#This Row],[Notes]])), "Yes", "No")</f>
        <v>No</v>
      </c>
      <c r="Y1665" s="17" t="str">
        <f>IF(Table3[[#This Row],[Column11]]="yes","tags included","Auto:")</f>
        <v>Auto:</v>
      </c>
      <c r="Z16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Row],[TagOrderMethod]]="Auto:",IF(U1665&gt;0,U1665,IF(COUNTBLANK(L1665:S1665)=8,"",(IF(Table3[[#This Row],[Column11]]&lt;&gt;"no",Table3[[#This Row],[Size]]*(SUM(Table3[[#This Row],[Date 1]:[Date 8]])),"")))),""))),(Table3[[#This Row],[Bundle]])),"")</f>
        <v/>
      </c>
      <c r="AB1665" s="94" t="str">
        <f t="shared" si="26"/>
        <v/>
      </c>
      <c r="AC1665" s="75"/>
      <c r="AD1665" s="42"/>
      <c r="AE1665" s="43"/>
      <c r="AF1665" s="44"/>
      <c r="AG1665" s="134" t="s">
        <v>21</v>
      </c>
      <c r="AH1665" s="134" t="s">
        <v>21</v>
      </c>
      <c r="AI1665" s="134" t="s">
        <v>21</v>
      </c>
      <c r="AJ1665" s="134" t="s">
        <v>21</v>
      </c>
      <c r="AK1665" s="134" t="s">
        <v>5665</v>
      </c>
      <c r="AL1665" s="134" t="s">
        <v>21</v>
      </c>
      <c r="AM1665" s="134" t="b">
        <f>IF(AND(Table3[[#This Row],[Column68]]=TRUE,COUNTBLANK(Table3[[#This Row],[Date 1]:[Date 8]])=8),TRUE,FALSE)</f>
        <v>0</v>
      </c>
      <c r="AN1665" s="134" t="b">
        <f>COUNTIF(Table3[[#This Row],[512]:[51]],"yes")&gt;0</f>
        <v>0</v>
      </c>
      <c r="AO1665" s="45" t="str">
        <f>IF(Table3[[#This Row],[512]]="yes",Table3[[#This Row],[Column1]],"")</f>
        <v/>
      </c>
      <c r="AP1665" s="45" t="str">
        <f>IF(Table3[[#This Row],[250]]="yes",Table3[[#This Row],[Column1.5]],"")</f>
        <v/>
      </c>
      <c r="AQ1665" s="45" t="str">
        <f>IF(Table3[[#This Row],[288]]="yes",Table3[[#This Row],[Column2]],"")</f>
        <v/>
      </c>
      <c r="AR1665" s="45" t="str">
        <f>IF(Table3[[#This Row],[144]]="yes",Table3[[#This Row],[Column3]],"")</f>
        <v/>
      </c>
      <c r="AS1665" s="45" t="str">
        <f>IF(Table3[[#This Row],[26]]="yes",Table3[[#This Row],[Column4]],"")</f>
        <v/>
      </c>
      <c r="AT1665" s="45" t="str">
        <f>IF(Table3[[#This Row],[51]]="yes",Table3[[#This Row],[Column5]],"")</f>
        <v/>
      </c>
      <c r="AU1665" s="29" t="str">
        <f>IF(COUNTBLANK(Table3[[#This Row],[Date 1]:[Date 8]])=7,IF(Table3[[#This Row],[Column9]]&lt;&gt;"",IF(SUM(L1665:S1665)&lt;&gt;0,Table3[[#This Row],[Column9]],""),""),(SUBSTITUTE(TRIM(SUBSTITUTE(AO1665&amp;","&amp;AP1665&amp;","&amp;AQ1665&amp;","&amp;AR1665&amp;","&amp;AS1665&amp;","&amp;AT1665&amp;",",","," "))," ",", ")))</f>
        <v/>
      </c>
      <c r="AV1665" s="35" t="str">
        <f>IF(COUNTBLANK(L1665:AC1665)&lt;&gt;13,IF(Table3[[#This Row],[Comments]]="Please order in multiples of 20. Minimum order of 100.",IF(COUNTBLANK(Table3[[#This Row],[Date 1]:[Order]])=12,"",1),1),IF(OR(F1665="yes",G1665="yes",H1665="yes",I1665="yes",J1665="yes",K1665="yes"="yes"),1,""))</f>
        <v/>
      </c>
    </row>
    <row r="1666" spans="2:48" ht="36" thickBot="1" x14ac:dyDescent="0.4">
      <c r="B1666" s="164">
        <v>9050</v>
      </c>
      <c r="C1666" s="16" t="s">
        <v>3548</v>
      </c>
      <c r="D1666" s="32" t="s">
        <v>1776</v>
      </c>
      <c r="E1666" s="118"/>
      <c r="F1666" s="119" t="s">
        <v>21</v>
      </c>
      <c r="G1666" s="30" t="s">
        <v>21</v>
      </c>
      <c r="H1666" s="30" t="s">
        <v>21</v>
      </c>
      <c r="I1666" s="30" t="s">
        <v>21</v>
      </c>
      <c r="J1666" s="30"/>
      <c r="K1666" s="30" t="s">
        <v>21</v>
      </c>
      <c r="L1666" s="22"/>
      <c r="M1666" s="20"/>
      <c r="N1666" s="20"/>
      <c r="O1666" s="20"/>
      <c r="P1666" s="20"/>
      <c r="Q1666" s="20"/>
      <c r="R1666" s="20"/>
      <c r="S1666" s="120"/>
      <c r="T1666" s="181" t="str">
        <f>Table3[[#This Row],[Column12]]</f>
        <v>Auto:</v>
      </c>
      <c r="U1666" s="25"/>
      <c r="V1666" s="51" t="str">
        <f>IF(Table3[[#This Row],[TagOrderMethod]]="Ratio:","plants per 1 tag",IF(Table3[[#This Row],[TagOrderMethod]]="tags included","",IF(Table3[[#This Row],[TagOrderMethod]]="Qty:","tags",IF(Table3[[#This Row],[TagOrderMethod]]="Auto:",IF(U1666&lt;&gt;"","tags","")))))</f>
        <v/>
      </c>
      <c r="W1666" s="17">
        <v>50</v>
      </c>
      <c r="X1666" s="17" t="str">
        <f>IF(ISNUMBER(SEARCH("tag",Table3[[#This Row],[Notes]])), "Yes", "No")</f>
        <v>No</v>
      </c>
      <c r="Y1666" s="17" t="str">
        <f>IF(Table3[[#This Row],[Column11]]="yes","tags included","Auto:")</f>
        <v>Auto:</v>
      </c>
      <c r="Z16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Row],[TagOrderMethod]]="Auto:",IF(U1666&gt;0,U1666,IF(COUNTBLANK(L1666:S1666)=8,"",(IF(Table3[[#This Row],[Column11]]&lt;&gt;"no",Table3[[#This Row],[Size]]*(SUM(Table3[[#This Row],[Date 1]:[Date 8]])),"")))),""))),(Table3[[#This Row],[Bundle]])),"")</f>
        <v/>
      </c>
      <c r="AB1666" s="94" t="str">
        <f t="shared" si="26"/>
        <v/>
      </c>
      <c r="AC1666" s="75"/>
      <c r="AD1666" s="42"/>
      <c r="AE1666" s="43"/>
      <c r="AF1666" s="44"/>
      <c r="AG1666" s="134" t="s">
        <v>21</v>
      </c>
      <c r="AH1666" s="134" t="s">
        <v>21</v>
      </c>
      <c r="AI1666" s="134" t="s">
        <v>21</v>
      </c>
      <c r="AJ1666" s="134" t="s">
        <v>21</v>
      </c>
      <c r="AK1666" s="134" t="s">
        <v>5940</v>
      </c>
      <c r="AL1666" s="134" t="s">
        <v>21</v>
      </c>
      <c r="AM1666" s="134" t="b">
        <f>IF(AND(Table3[[#This Row],[Column68]]=TRUE,COUNTBLANK(Table3[[#This Row],[Date 1]:[Date 8]])=8),TRUE,FALSE)</f>
        <v>0</v>
      </c>
      <c r="AN1666" s="134" t="b">
        <f>COUNTIF(Table3[[#This Row],[512]:[51]],"yes")&gt;0</f>
        <v>0</v>
      </c>
      <c r="AO1666" s="45" t="str">
        <f>IF(Table3[[#This Row],[512]]="yes",Table3[[#This Row],[Column1]],"")</f>
        <v/>
      </c>
      <c r="AP1666" s="45" t="str">
        <f>IF(Table3[[#This Row],[250]]="yes",Table3[[#This Row],[Column1.5]],"")</f>
        <v/>
      </c>
      <c r="AQ1666" s="45" t="str">
        <f>IF(Table3[[#This Row],[288]]="yes",Table3[[#This Row],[Column2]],"")</f>
        <v/>
      </c>
      <c r="AR1666" s="45" t="str">
        <f>IF(Table3[[#This Row],[144]]="yes",Table3[[#This Row],[Column3]],"")</f>
        <v/>
      </c>
      <c r="AS1666" s="45" t="str">
        <f>IF(Table3[[#This Row],[26]]="yes",Table3[[#This Row],[Column4]],"")</f>
        <v/>
      </c>
      <c r="AT1666" s="45" t="str">
        <f>IF(Table3[[#This Row],[51]]="yes",Table3[[#This Row],[Column5]],"")</f>
        <v/>
      </c>
      <c r="AU1666" s="29" t="str">
        <f>IF(COUNTBLANK(Table3[[#This Row],[Date 1]:[Date 8]])=7,IF(Table3[[#This Row],[Column9]]&lt;&gt;"",IF(SUM(L1666:S1666)&lt;&gt;0,Table3[[#This Row],[Column9]],""),""),(SUBSTITUTE(TRIM(SUBSTITUTE(AO1666&amp;","&amp;AP1666&amp;","&amp;AQ1666&amp;","&amp;AR1666&amp;","&amp;AS1666&amp;","&amp;AT1666&amp;",",","," "))," ",", ")))</f>
        <v/>
      </c>
      <c r="AV1666" s="35" t="str">
        <f>IF(COUNTBLANK(L1666:AC1666)&lt;&gt;13,IF(Table3[[#This Row],[Comments]]="Please order in multiples of 20. Minimum order of 100.",IF(COUNTBLANK(Table3[[#This Row],[Date 1]:[Order]])=12,"",1),1),IF(OR(F1666="yes",G1666="yes",H1666="yes",I1666="yes",J1666="yes",K1666="yes"="yes"),1,""))</f>
        <v/>
      </c>
    </row>
    <row r="1667" spans="2:48" ht="36" thickBot="1" x14ac:dyDescent="0.4">
      <c r="B1667" s="164">
        <v>8660</v>
      </c>
      <c r="C1667" s="16" t="s">
        <v>3548</v>
      </c>
      <c r="D1667" s="32" t="s">
        <v>678</v>
      </c>
      <c r="E1667" s="118"/>
      <c r="F1667" s="119" t="s">
        <v>21</v>
      </c>
      <c r="G1667" s="30" t="s">
        <v>21</v>
      </c>
      <c r="H1667" s="30" t="s">
        <v>21</v>
      </c>
      <c r="I1667" s="30" t="s">
        <v>21</v>
      </c>
      <c r="J1667" s="30" t="s">
        <v>128</v>
      </c>
      <c r="K1667" s="30" t="s">
        <v>21</v>
      </c>
      <c r="L1667" s="22"/>
      <c r="M1667" s="20"/>
      <c r="N1667" s="20"/>
      <c r="O1667" s="20"/>
      <c r="P1667" s="20"/>
      <c r="Q1667" s="20"/>
      <c r="R1667" s="20"/>
      <c r="S1667" s="120"/>
      <c r="T1667" s="181" t="str">
        <f>Table3[[#This Row],[Column12]]</f>
        <v>Auto:</v>
      </c>
      <c r="U1667" s="25"/>
      <c r="V1667" s="51" t="str">
        <f>IF(Table3[[#This Row],[TagOrderMethod]]="Ratio:","plants per 1 tag",IF(Table3[[#This Row],[TagOrderMethod]]="tags included","",IF(Table3[[#This Row],[TagOrderMethod]]="Qty:","tags",IF(Table3[[#This Row],[TagOrderMethod]]="Auto:",IF(U1667&lt;&gt;"","tags","")))))</f>
        <v/>
      </c>
      <c r="W1667" s="17">
        <v>50</v>
      </c>
      <c r="X1667" s="17" t="str">
        <f>IF(ISNUMBER(SEARCH("tag",Table3[[#This Row],[Notes]])), "Yes", "No")</f>
        <v>No</v>
      </c>
      <c r="Y1667" s="17" t="str">
        <f>IF(Table3[[#This Row],[Column11]]="yes","tags included","Auto:")</f>
        <v>Auto:</v>
      </c>
      <c r="Z16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Row],[TagOrderMethod]]="Auto:",IF(U1667&gt;0,U1667,IF(COUNTBLANK(L1667:S1667)=8,"",(IF(Table3[[#This Row],[Column11]]&lt;&gt;"no",Table3[[#This Row],[Size]]*(SUM(Table3[[#This Row],[Date 1]:[Date 8]])),"")))),""))),(Table3[[#This Row],[Bundle]])),"")</f>
        <v/>
      </c>
      <c r="AB1667" s="94" t="str">
        <f t="shared" ref="AB1667:AB1730" si="27">IF(SUM(L1667:S1667)&gt;0,SUM(L1667:S1667) &amp;" units","")</f>
        <v/>
      </c>
      <c r="AC1667" s="75"/>
      <c r="AD1667" s="42"/>
      <c r="AE1667" s="43"/>
      <c r="AF1667" s="44"/>
      <c r="AG1667" s="134" t="s">
        <v>21</v>
      </c>
      <c r="AH1667" s="134" t="s">
        <v>21</v>
      </c>
      <c r="AI1667" s="134" t="s">
        <v>21</v>
      </c>
      <c r="AJ1667" s="134" t="s">
        <v>21</v>
      </c>
      <c r="AK1667" s="134" t="s">
        <v>5666</v>
      </c>
      <c r="AL1667" s="134" t="s">
        <v>21</v>
      </c>
      <c r="AM1667" s="134" t="b">
        <f>IF(AND(Table3[[#This Row],[Column68]]=TRUE,COUNTBLANK(Table3[[#This Row],[Date 1]:[Date 8]])=8),TRUE,FALSE)</f>
        <v>0</v>
      </c>
      <c r="AN1667" s="134" t="b">
        <f>COUNTIF(Table3[[#This Row],[512]:[51]],"yes")&gt;0</f>
        <v>0</v>
      </c>
      <c r="AO1667" s="45" t="str">
        <f>IF(Table3[[#This Row],[512]]="yes",Table3[[#This Row],[Column1]],"")</f>
        <v/>
      </c>
      <c r="AP1667" s="45" t="str">
        <f>IF(Table3[[#This Row],[250]]="yes",Table3[[#This Row],[Column1.5]],"")</f>
        <v/>
      </c>
      <c r="AQ1667" s="45" t="str">
        <f>IF(Table3[[#This Row],[288]]="yes",Table3[[#This Row],[Column2]],"")</f>
        <v/>
      </c>
      <c r="AR1667" s="45" t="str">
        <f>IF(Table3[[#This Row],[144]]="yes",Table3[[#This Row],[Column3]],"")</f>
        <v/>
      </c>
      <c r="AS1667" s="45" t="str">
        <f>IF(Table3[[#This Row],[26]]="yes",Table3[[#This Row],[Column4]],"")</f>
        <v/>
      </c>
      <c r="AT1667" s="45" t="str">
        <f>IF(Table3[[#This Row],[51]]="yes",Table3[[#This Row],[Column5]],"")</f>
        <v/>
      </c>
      <c r="AU1667" s="29" t="str">
        <f>IF(COUNTBLANK(Table3[[#This Row],[Date 1]:[Date 8]])=7,IF(Table3[[#This Row],[Column9]]&lt;&gt;"",IF(SUM(L1667:S1667)&lt;&gt;0,Table3[[#This Row],[Column9]],""),""),(SUBSTITUTE(TRIM(SUBSTITUTE(AO1667&amp;","&amp;AP1667&amp;","&amp;AQ1667&amp;","&amp;AR1667&amp;","&amp;AS1667&amp;","&amp;AT1667&amp;",",","," "))," ",", ")))</f>
        <v/>
      </c>
      <c r="AV1667" s="35" t="str">
        <f>IF(COUNTBLANK(L1667:AC1667)&lt;&gt;13,IF(Table3[[#This Row],[Comments]]="Please order in multiples of 20. Minimum order of 100.",IF(COUNTBLANK(Table3[[#This Row],[Date 1]:[Order]])=12,"",1),1),IF(OR(F1667="yes",G1667="yes",H1667="yes",I1667="yes",J1667="yes",K1667="yes"="yes"),1,""))</f>
        <v/>
      </c>
    </row>
    <row r="1668" spans="2:48" ht="36" thickBot="1" x14ac:dyDescent="0.4">
      <c r="B1668" s="164">
        <v>8760</v>
      </c>
      <c r="C1668" s="16" t="s">
        <v>3548</v>
      </c>
      <c r="D1668" s="32" t="s">
        <v>3550</v>
      </c>
      <c r="E1668" s="118"/>
      <c r="F1668" s="119" t="s">
        <v>21</v>
      </c>
      <c r="G1668" s="30" t="s">
        <v>21</v>
      </c>
      <c r="H1668" s="30" t="s">
        <v>21</v>
      </c>
      <c r="I1668" s="30" t="s">
        <v>21</v>
      </c>
      <c r="J1668" s="30" t="s">
        <v>128</v>
      </c>
      <c r="K1668" s="30" t="s">
        <v>21</v>
      </c>
      <c r="L1668" s="22"/>
      <c r="M1668" s="20"/>
      <c r="N1668" s="20"/>
      <c r="O1668" s="20"/>
      <c r="P1668" s="20"/>
      <c r="Q1668" s="20"/>
      <c r="R1668" s="20"/>
      <c r="S1668" s="120"/>
      <c r="T1668" s="181" t="str">
        <f>Table3[[#This Row],[Column12]]</f>
        <v>Auto:</v>
      </c>
      <c r="U1668" s="25"/>
      <c r="V1668" s="51" t="str">
        <f>IF(Table3[[#This Row],[TagOrderMethod]]="Ratio:","plants per 1 tag",IF(Table3[[#This Row],[TagOrderMethod]]="tags included","",IF(Table3[[#This Row],[TagOrderMethod]]="Qty:","tags",IF(Table3[[#This Row],[TagOrderMethod]]="Auto:",IF(U1668&lt;&gt;"","tags","")))))</f>
        <v/>
      </c>
      <c r="W1668" s="17">
        <v>50</v>
      </c>
      <c r="X1668" s="17" t="str">
        <f>IF(ISNUMBER(SEARCH("tag",Table3[[#This Row],[Notes]])), "Yes", "No")</f>
        <v>No</v>
      </c>
      <c r="Y1668" s="17" t="str">
        <f>IF(Table3[[#This Row],[Column11]]="yes","tags included","Auto:")</f>
        <v>Auto:</v>
      </c>
      <c r="Z16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Row],[TagOrderMethod]]="Auto:",IF(U1668&gt;0,U1668,IF(COUNTBLANK(L1668:S1668)=8,"",(IF(Table3[[#This Row],[Column11]]&lt;&gt;"no",Table3[[#This Row],[Size]]*(SUM(Table3[[#This Row],[Date 1]:[Date 8]])),"")))),""))),(Table3[[#This Row],[Bundle]])),"")</f>
        <v/>
      </c>
      <c r="AB1668" s="94" t="str">
        <f t="shared" si="27"/>
        <v/>
      </c>
      <c r="AC1668" s="75"/>
      <c r="AD1668" s="42"/>
      <c r="AE1668" s="43"/>
      <c r="AF1668" s="44"/>
      <c r="AG1668" s="134" t="s">
        <v>21</v>
      </c>
      <c r="AH1668" s="134" t="s">
        <v>21</v>
      </c>
      <c r="AI1668" s="134" t="s">
        <v>21</v>
      </c>
      <c r="AJ1668" s="134" t="s">
        <v>21</v>
      </c>
      <c r="AK1668" s="134" t="s">
        <v>5667</v>
      </c>
      <c r="AL1668" s="134" t="s">
        <v>21</v>
      </c>
      <c r="AM1668" s="134" t="b">
        <f>IF(AND(Table3[[#This Row],[Column68]]=TRUE,COUNTBLANK(Table3[[#This Row],[Date 1]:[Date 8]])=8),TRUE,FALSE)</f>
        <v>0</v>
      </c>
      <c r="AN1668" s="134" t="b">
        <f>COUNTIF(Table3[[#This Row],[512]:[51]],"yes")&gt;0</f>
        <v>0</v>
      </c>
      <c r="AO1668" s="45" t="str">
        <f>IF(Table3[[#This Row],[512]]="yes",Table3[[#This Row],[Column1]],"")</f>
        <v/>
      </c>
      <c r="AP1668" s="45" t="str">
        <f>IF(Table3[[#This Row],[250]]="yes",Table3[[#This Row],[Column1.5]],"")</f>
        <v/>
      </c>
      <c r="AQ1668" s="45" t="str">
        <f>IF(Table3[[#This Row],[288]]="yes",Table3[[#This Row],[Column2]],"")</f>
        <v/>
      </c>
      <c r="AR1668" s="45" t="str">
        <f>IF(Table3[[#This Row],[144]]="yes",Table3[[#This Row],[Column3]],"")</f>
        <v/>
      </c>
      <c r="AS1668" s="45" t="str">
        <f>IF(Table3[[#This Row],[26]]="yes",Table3[[#This Row],[Column4]],"")</f>
        <v/>
      </c>
      <c r="AT1668" s="45" t="str">
        <f>IF(Table3[[#This Row],[51]]="yes",Table3[[#This Row],[Column5]],"")</f>
        <v/>
      </c>
      <c r="AU1668" s="29" t="str">
        <f>IF(COUNTBLANK(Table3[[#This Row],[Date 1]:[Date 8]])=7,IF(Table3[[#This Row],[Column9]]&lt;&gt;"",IF(SUM(L1668:S1668)&lt;&gt;0,Table3[[#This Row],[Column9]],""),""),(SUBSTITUTE(TRIM(SUBSTITUTE(AO1668&amp;","&amp;AP1668&amp;","&amp;AQ1668&amp;","&amp;AR1668&amp;","&amp;AS1668&amp;","&amp;AT1668&amp;",",","," "))," ",", ")))</f>
        <v/>
      </c>
      <c r="AV1668" s="35" t="str">
        <f>IF(COUNTBLANK(L1668:AC1668)&lt;&gt;13,IF(Table3[[#This Row],[Comments]]="Please order in multiples of 20. Minimum order of 100.",IF(COUNTBLANK(Table3[[#This Row],[Date 1]:[Order]])=12,"",1),1),IF(OR(F1668="yes",G1668="yes",H1668="yes",I1668="yes",J1668="yes",K1668="yes"="yes"),1,""))</f>
        <v/>
      </c>
    </row>
    <row r="1669" spans="2:48" ht="36" thickBot="1" x14ac:dyDescent="0.4">
      <c r="B1669" s="164">
        <v>9065</v>
      </c>
      <c r="C1669" s="16" t="s">
        <v>3548</v>
      </c>
      <c r="D1669" s="32" t="s">
        <v>679</v>
      </c>
      <c r="E1669" s="118"/>
      <c r="F1669" s="119" t="s">
        <v>21</v>
      </c>
      <c r="G1669" s="30" t="s">
        <v>21</v>
      </c>
      <c r="H1669" s="30" t="s">
        <v>21</v>
      </c>
      <c r="I1669" s="30" t="s">
        <v>21</v>
      </c>
      <c r="J1669" s="30"/>
      <c r="K1669" s="30" t="s">
        <v>21</v>
      </c>
      <c r="L1669" s="22"/>
      <c r="M1669" s="20"/>
      <c r="N1669" s="20"/>
      <c r="O1669" s="20"/>
      <c r="P1669" s="20"/>
      <c r="Q1669" s="20"/>
      <c r="R1669" s="20"/>
      <c r="S1669" s="120"/>
      <c r="T1669" s="181" t="str">
        <f>Table3[[#This Row],[Column12]]</f>
        <v>Auto:</v>
      </c>
      <c r="U1669" s="25"/>
      <c r="V1669" s="51" t="str">
        <f>IF(Table3[[#This Row],[TagOrderMethod]]="Ratio:","plants per 1 tag",IF(Table3[[#This Row],[TagOrderMethod]]="tags included","",IF(Table3[[#This Row],[TagOrderMethod]]="Qty:","tags",IF(Table3[[#This Row],[TagOrderMethod]]="Auto:",IF(U1669&lt;&gt;"","tags","")))))</f>
        <v/>
      </c>
      <c r="W1669" s="17">
        <v>50</v>
      </c>
      <c r="X1669" s="17" t="str">
        <f>IF(ISNUMBER(SEARCH("tag",Table3[[#This Row],[Notes]])), "Yes", "No")</f>
        <v>No</v>
      </c>
      <c r="Y1669" s="17" t="str">
        <f>IF(Table3[[#This Row],[Column11]]="yes","tags included","Auto:")</f>
        <v>Auto:</v>
      </c>
      <c r="Z16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Row],[TagOrderMethod]]="Auto:",IF(U1669&gt;0,U1669,IF(COUNTBLANK(L1669:S1669)=8,"",(IF(Table3[[#This Row],[Column11]]&lt;&gt;"no",Table3[[#This Row],[Size]]*(SUM(Table3[[#This Row],[Date 1]:[Date 8]])),"")))),""))),(Table3[[#This Row],[Bundle]])),"")</f>
        <v/>
      </c>
      <c r="AB1669" s="94" t="str">
        <f t="shared" si="27"/>
        <v/>
      </c>
      <c r="AC1669" s="75"/>
      <c r="AD1669" s="42"/>
      <c r="AE1669" s="43"/>
      <c r="AF1669" s="44"/>
      <c r="AG1669" s="134" t="s">
        <v>21</v>
      </c>
      <c r="AH1669" s="134" t="s">
        <v>21</v>
      </c>
      <c r="AI1669" s="134" t="s">
        <v>21</v>
      </c>
      <c r="AJ1669" s="134" t="s">
        <v>21</v>
      </c>
      <c r="AK1669" s="134" t="s">
        <v>5941</v>
      </c>
      <c r="AL1669" s="134" t="s">
        <v>21</v>
      </c>
      <c r="AM1669" s="134" t="b">
        <f>IF(AND(Table3[[#This Row],[Column68]]=TRUE,COUNTBLANK(Table3[[#This Row],[Date 1]:[Date 8]])=8),TRUE,FALSE)</f>
        <v>0</v>
      </c>
      <c r="AN1669" s="134" t="b">
        <f>COUNTIF(Table3[[#This Row],[512]:[51]],"yes")&gt;0</f>
        <v>0</v>
      </c>
      <c r="AO1669" s="45" t="str">
        <f>IF(Table3[[#This Row],[512]]="yes",Table3[[#This Row],[Column1]],"")</f>
        <v/>
      </c>
      <c r="AP1669" s="45" t="str">
        <f>IF(Table3[[#This Row],[250]]="yes",Table3[[#This Row],[Column1.5]],"")</f>
        <v/>
      </c>
      <c r="AQ1669" s="45" t="str">
        <f>IF(Table3[[#This Row],[288]]="yes",Table3[[#This Row],[Column2]],"")</f>
        <v/>
      </c>
      <c r="AR1669" s="45" t="str">
        <f>IF(Table3[[#This Row],[144]]="yes",Table3[[#This Row],[Column3]],"")</f>
        <v/>
      </c>
      <c r="AS1669" s="45" t="str">
        <f>IF(Table3[[#This Row],[26]]="yes",Table3[[#This Row],[Column4]],"")</f>
        <v/>
      </c>
      <c r="AT1669" s="45" t="str">
        <f>IF(Table3[[#This Row],[51]]="yes",Table3[[#This Row],[Column5]],"")</f>
        <v/>
      </c>
      <c r="AU1669" s="29" t="str">
        <f>IF(COUNTBLANK(Table3[[#This Row],[Date 1]:[Date 8]])=7,IF(Table3[[#This Row],[Column9]]&lt;&gt;"",IF(SUM(L1669:S1669)&lt;&gt;0,Table3[[#This Row],[Column9]],""),""),(SUBSTITUTE(TRIM(SUBSTITUTE(AO1669&amp;","&amp;AP1669&amp;","&amp;AQ1669&amp;","&amp;AR1669&amp;","&amp;AS1669&amp;","&amp;AT1669&amp;",",","," "))," ",", ")))</f>
        <v/>
      </c>
      <c r="AV1669" s="35" t="str">
        <f>IF(COUNTBLANK(L1669:AC1669)&lt;&gt;13,IF(Table3[[#This Row],[Comments]]="Please order in multiples of 20. Minimum order of 100.",IF(COUNTBLANK(Table3[[#This Row],[Date 1]:[Order]])=12,"",1),1),IF(OR(F1669="yes",G1669="yes",H1669="yes",I1669="yes",J1669="yes",K1669="yes"="yes"),1,""))</f>
        <v/>
      </c>
    </row>
    <row r="1670" spans="2:48" ht="36" thickBot="1" x14ac:dyDescent="0.4">
      <c r="B1670" s="164">
        <v>9075</v>
      </c>
      <c r="C1670" s="16" t="s">
        <v>3548</v>
      </c>
      <c r="D1670" s="32" t="s">
        <v>1159</v>
      </c>
      <c r="E1670" s="118"/>
      <c r="F1670" s="119" t="s">
        <v>21</v>
      </c>
      <c r="G1670" s="30" t="s">
        <v>21</v>
      </c>
      <c r="H1670" s="30" t="s">
        <v>21</v>
      </c>
      <c r="I1670" s="30" t="s">
        <v>21</v>
      </c>
      <c r="J1670" s="30"/>
      <c r="K1670" s="30" t="s">
        <v>21</v>
      </c>
      <c r="L1670" s="22"/>
      <c r="M1670" s="20"/>
      <c r="N1670" s="20"/>
      <c r="O1670" s="20"/>
      <c r="P1670" s="20"/>
      <c r="Q1670" s="20"/>
      <c r="R1670" s="20"/>
      <c r="S1670" s="120"/>
      <c r="T1670" s="181" t="str">
        <f>Table3[[#This Row],[Column12]]</f>
        <v>Auto:</v>
      </c>
      <c r="U1670" s="25"/>
      <c r="V1670" s="51" t="str">
        <f>IF(Table3[[#This Row],[TagOrderMethod]]="Ratio:","plants per 1 tag",IF(Table3[[#This Row],[TagOrderMethod]]="tags included","",IF(Table3[[#This Row],[TagOrderMethod]]="Qty:","tags",IF(Table3[[#This Row],[TagOrderMethod]]="Auto:",IF(U1670&lt;&gt;"","tags","")))))</f>
        <v/>
      </c>
      <c r="W1670" s="17">
        <v>50</v>
      </c>
      <c r="X1670" s="17" t="str">
        <f>IF(ISNUMBER(SEARCH("tag",Table3[[#This Row],[Notes]])), "Yes", "No")</f>
        <v>No</v>
      </c>
      <c r="Y1670" s="17" t="str">
        <f>IF(Table3[[#This Row],[Column11]]="yes","tags included","Auto:")</f>
        <v>Auto:</v>
      </c>
      <c r="Z16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Row],[TagOrderMethod]]="Auto:",IF(U1670&gt;0,U1670,IF(COUNTBLANK(L1670:S1670)=8,"",(IF(Table3[[#This Row],[Column11]]&lt;&gt;"no",Table3[[#This Row],[Size]]*(SUM(Table3[[#This Row],[Date 1]:[Date 8]])),"")))),""))),(Table3[[#This Row],[Bundle]])),"")</f>
        <v/>
      </c>
      <c r="AB1670" s="94" t="str">
        <f t="shared" si="27"/>
        <v/>
      </c>
      <c r="AC1670" s="75"/>
      <c r="AD1670" s="42"/>
      <c r="AE1670" s="43"/>
      <c r="AF1670" s="44"/>
      <c r="AG1670" s="134" t="s">
        <v>21</v>
      </c>
      <c r="AH1670" s="134" t="s">
        <v>21</v>
      </c>
      <c r="AI1670" s="134" t="s">
        <v>21</v>
      </c>
      <c r="AJ1670" s="134" t="s">
        <v>21</v>
      </c>
      <c r="AK1670" s="134" t="s">
        <v>5942</v>
      </c>
      <c r="AL1670" s="134" t="s">
        <v>21</v>
      </c>
      <c r="AM1670" s="134" t="b">
        <f>IF(AND(Table3[[#This Row],[Column68]]=TRUE,COUNTBLANK(Table3[[#This Row],[Date 1]:[Date 8]])=8),TRUE,FALSE)</f>
        <v>0</v>
      </c>
      <c r="AN1670" s="134" t="b">
        <f>COUNTIF(Table3[[#This Row],[512]:[51]],"yes")&gt;0</f>
        <v>0</v>
      </c>
      <c r="AO1670" s="45" t="str">
        <f>IF(Table3[[#This Row],[512]]="yes",Table3[[#This Row],[Column1]],"")</f>
        <v/>
      </c>
      <c r="AP1670" s="45" t="str">
        <f>IF(Table3[[#This Row],[250]]="yes",Table3[[#This Row],[Column1.5]],"")</f>
        <v/>
      </c>
      <c r="AQ1670" s="45" t="str">
        <f>IF(Table3[[#This Row],[288]]="yes",Table3[[#This Row],[Column2]],"")</f>
        <v/>
      </c>
      <c r="AR1670" s="45" t="str">
        <f>IF(Table3[[#This Row],[144]]="yes",Table3[[#This Row],[Column3]],"")</f>
        <v/>
      </c>
      <c r="AS1670" s="45" t="str">
        <f>IF(Table3[[#This Row],[26]]="yes",Table3[[#This Row],[Column4]],"")</f>
        <v/>
      </c>
      <c r="AT1670" s="45" t="str">
        <f>IF(Table3[[#This Row],[51]]="yes",Table3[[#This Row],[Column5]],"")</f>
        <v/>
      </c>
      <c r="AU1670" s="29" t="str">
        <f>IF(COUNTBLANK(Table3[[#This Row],[Date 1]:[Date 8]])=7,IF(Table3[[#This Row],[Column9]]&lt;&gt;"",IF(SUM(L1670:S1670)&lt;&gt;0,Table3[[#This Row],[Column9]],""),""),(SUBSTITUTE(TRIM(SUBSTITUTE(AO1670&amp;","&amp;AP1670&amp;","&amp;AQ1670&amp;","&amp;AR1670&amp;","&amp;AS1670&amp;","&amp;AT1670&amp;",",","," "))," ",", ")))</f>
        <v/>
      </c>
      <c r="AV1670" s="35" t="str">
        <f>IF(COUNTBLANK(L1670:AC1670)&lt;&gt;13,IF(Table3[[#This Row],[Comments]]="Please order in multiples of 20. Minimum order of 100.",IF(COUNTBLANK(Table3[[#This Row],[Date 1]:[Order]])=12,"",1),1),IF(OR(F1670="yes",G1670="yes",H1670="yes",I1670="yes",J1670="yes",K1670="yes"="yes"),1,""))</f>
        <v/>
      </c>
    </row>
    <row r="1671" spans="2:48" ht="36" thickBot="1" x14ac:dyDescent="0.4">
      <c r="B1671" s="164">
        <v>9085</v>
      </c>
      <c r="C1671" s="16" t="s">
        <v>3548</v>
      </c>
      <c r="D1671" s="32" t="s">
        <v>1160</v>
      </c>
      <c r="E1671" s="118"/>
      <c r="F1671" s="119" t="s">
        <v>21</v>
      </c>
      <c r="G1671" s="30" t="s">
        <v>21</v>
      </c>
      <c r="H1671" s="30" t="s">
        <v>21</v>
      </c>
      <c r="I1671" s="30" t="s">
        <v>21</v>
      </c>
      <c r="J1671" s="30"/>
      <c r="K1671" s="30" t="s">
        <v>21</v>
      </c>
      <c r="L1671" s="22"/>
      <c r="M1671" s="20"/>
      <c r="N1671" s="20"/>
      <c r="O1671" s="20"/>
      <c r="P1671" s="20"/>
      <c r="Q1671" s="20"/>
      <c r="R1671" s="20"/>
      <c r="S1671" s="120"/>
      <c r="T1671" s="181" t="str">
        <f>Table3[[#This Row],[Column12]]</f>
        <v>Auto:</v>
      </c>
      <c r="U1671" s="25"/>
      <c r="V1671" s="51" t="str">
        <f>IF(Table3[[#This Row],[TagOrderMethod]]="Ratio:","plants per 1 tag",IF(Table3[[#This Row],[TagOrderMethod]]="tags included","",IF(Table3[[#This Row],[TagOrderMethod]]="Qty:","tags",IF(Table3[[#This Row],[TagOrderMethod]]="Auto:",IF(U1671&lt;&gt;"","tags","")))))</f>
        <v/>
      </c>
      <c r="W1671" s="17">
        <v>50</v>
      </c>
      <c r="X1671" s="17" t="str">
        <f>IF(ISNUMBER(SEARCH("tag",Table3[[#This Row],[Notes]])), "Yes", "No")</f>
        <v>No</v>
      </c>
      <c r="Y1671" s="17" t="str">
        <f>IF(Table3[[#This Row],[Column11]]="yes","tags included","Auto:")</f>
        <v>Auto:</v>
      </c>
      <c r="Z16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Row],[TagOrderMethod]]="Auto:",IF(U1671&gt;0,U1671,IF(COUNTBLANK(L1671:S1671)=8,"",(IF(Table3[[#This Row],[Column11]]&lt;&gt;"no",Table3[[#This Row],[Size]]*(SUM(Table3[[#This Row],[Date 1]:[Date 8]])),"")))),""))),(Table3[[#This Row],[Bundle]])),"")</f>
        <v/>
      </c>
      <c r="AB1671" s="94" t="str">
        <f t="shared" si="27"/>
        <v/>
      </c>
      <c r="AC1671" s="75"/>
      <c r="AD1671" s="42"/>
      <c r="AE1671" s="43"/>
      <c r="AF1671" s="44"/>
      <c r="AG1671" s="134" t="s">
        <v>21</v>
      </c>
      <c r="AH1671" s="134" t="s">
        <v>21</v>
      </c>
      <c r="AI1671" s="134" t="s">
        <v>21</v>
      </c>
      <c r="AJ1671" s="134" t="s">
        <v>21</v>
      </c>
      <c r="AK1671" s="134" t="s">
        <v>5943</v>
      </c>
      <c r="AL1671" s="134" t="s">
        <v>21</v>
      </c>
      <c r="AM1671" s="134" t="b">
        <f>IF(AND(Table3[[#This Row],[Column68]]=TRUE,COUNTBLANK(Table3[[#This Row],[Date 1]:[Date 8]])=8),TRUE,FALSE)</f>
        <v>0</v>
      </c>
      <c r="AN1671" s="134" t="b">
        <f>COUNTIF(Table3[[#This Row],[512]:[51]],"yes")&gt;0</f>
        <v>0</v>
      </c>
      <c r="AO1671" s="45" t="str">
        <f>IF(Table3[[#This Row],[512]]="yes",Table3[[#This Row],[Column1]],"")</f>
        <v/>
      </c>
      <c r="AP1671" s="45" t="str">
        <f>IF(Table3[[#This Row],[250]]="yes",Table3[[#This Row],[Column1.5]],"")</f>
        <v/>
      </c>
      <c r="AQ1671" s="45" t="str">
        <f>IF(Table3[[#This Row],[288]]="yes",Table3[[#This Row],[Column2]],"")</f>
        <v/>
      </c>
      <c r="AR1671" s="45" t="str">
        <f>IF(Table3[[#This Row],[144]]="yes",Table3[[#This Row],[Column3]],"")</f>
        <v/>
      </c>
      <c r="AS1671" s="45" t="str">
        <f>IF(Table3[[#This Row],[26]]="yes",Table3[[#This Row],[Column4]],"")</f>
        <v/>
      </c>
      <c r="AT1671" s="45" t="str">
        <f>IF(Table3[[#This Row],[51]]="yes",Table3[[#This Row],[Column5]],"")</f>
        <v/>
      </c>
      <c r="AU1671" s="29" t="str">
        <f>IF(COUNTBLANK(Table3[[#This Row],[Date 1]:[Date 8]])=7,IF(Table3[[#This Row],[Column9]]&lt;&gt;"",IF(SUM(L1671:S1671)&lt;&gt;0,Table3[[#This Row],[Column9]],""),""),(SUBSTITUTE(TRIM(SUBSTITUTE(AO1671&amp;","&amp;AP1671&amp;","&amp;AQ1671&amp;","&amp;AR1671&amp;","&amp;AS1671&amp;","&amp;AT1671&amp;",",","," "))," ",", ")))</f>
        <v/>
      </c>
      <c r="AV1671" s="35" t="str">
        <f>IF(COUNTBLANK(L1671:AC1671)&lt;&gt;13,IF(Table3[[#This Row],[Comments]]="Please order in multiples of 20. Minimum order of 100.",IF(COUNTBLANK(Table3[[#This Row],[Date 1]:[Order]])=12,"",1),1),IF(OR(F1671="yes",G1671="yes",H1671="yes",I1671="yes",J1671="yes",K1671="yes"="yes"),1,""))</f>
        <v/>
      </c>
    </row>
    <row r="1672" spans="2:48" ht="36" thickBot="1" x14ac:dyDescent="0.4">
      <c r="B1672" s="164">
        <v>9095</v>
      </c>
      <c r="C1672" s="16" t="s">
        <v>3548</v>
      </c>
      <c r="D1672" s="32" t="s">
        <v>1161</v>
      </c>
      <c r="E1672" s="118"/>
      <c r="F1672" s="119" t="s">
        <v>21</v>
      </c>
      <c r="G1672" s="30" t="s">
        <v>21</v>
      </c>
      <c r="H1672" s="30" t="s">
        <v>21</v>
      </c>
      <c r="I1672" s="30" t="s">
        <v>21</v>
      </c>
      <c r="J1672" s="30"/>
      <c r="K1672" s="30" t="s">
        <v>21</v>
      </c>
      <c r="L1672" s="22"/>
      <c r="M1672" s="20"/>
      <c r="N1672" s="20"/>
      <c r="O1672" s="20"/>
      <c r="P1672" s="20"/>
      <c r="Q1672" s="20"/>
      <c r="R1672" s="20"/>
      <c r="S1672" s="120"/>
      <c r="T1672" s="181" t="str">
        <f>Table3[[#This Row],[Column12]]</f>
        <v>Auto:</v>
      </c>
      <c r="U1672" s="25"/>
      <c r="V1672" s="51" t="str">
        <f>IF(Table3[[#This Row],[TagOrderMethod]]="Ratio:","plants per 1 tag",IF(Table3[[#This Row],[TagOrderMethod]]="tags included","",IF(Table3[[#This Row],[TagOrderMethod]]="Qty:","tags",IF(Table3[[#This Row],[TagOrderMethod]]="Auto:",IF(U1672&lt;&gt;"","tags","")))))</f>
        <v/>
      </c>
      <c r="W1672" s="17">
        <v>50</v>
      </c>
      <c r="X1672" s="17" t="str">
        <f>IF(ISNUMBER(SEARCH("tag",Table3[[#This Row],[Notes]])), "Yes", "No")</f>
        <v>No</v>
      </c>
      <c r="Y1672" s="17" t="str">
        <f>IF(Table3[[#This Row],[Column11]]="yes","tags included","Auto:")</f>
        <v>Auto:</v>
      </c>
      <c r="Z16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Row],[TagOrderMethod]]="Auto:",IF(U1672&gt;0,U1672,IF(COUNTBLANK(L1672:S1672)=8,"",(IF(Table3[[#This Row],[Column11]]&lt;&gt;"no",Table3[[#This Row],[Size]]*(SUM(Table3[[#This Row],[Date 1]:[Date 8]])),"")))),""))),(Table3[[#This Row],[Bundle]])),"")</f>
        <v/>
      </c>
      <c r="AB1672" s="94" t="str">
        <f t="shared" si="27"/>
        <v/>
      </c>
      <c r="AC1672" s="75"/>
      <c r="AD1672" s="42"/>
      <c r="AE1672" s="43"/>
      <c r="AF1672" s="44"/>
      <c r="AG1672" s="134" t="s">
        <v>21</v>
      </c>
      <c r="AH1672" s="134" t="s">
        <v>21</v>
      </c>
      <c r="AI1672" s="134" t="s">
        <v>21</v>
      </c>
      <c r="AJ1672" s="134" t="s">
        <v>21</v>
      </c>
      <c r="AK1672" s="134" t="s">
        <v>5944</v>
      </c>
      <c r="AL1672" s="134" t="s">
        <v>21</v>
      </c>
      <c r="AM1672" s="134" t="b">
        <f>IF(AND(Table3[[#This Row],[Column68]]=TRUE,COUNTBLANK(Table3[[#This Row],[Date 1]:[Date 8]])=8),TRUE,FALSE)</f>
        <v>0</v>
      </c>
      <c r="AN1672" s="134" t="b">
        <f>COUNTIF(Table3[[#This Row],[512]:[51]],"yes")&gt;0</f>
        <v>0</v>
      </c>
      <c r="AO1672" s="45" t="str">
        <f>IF(Table3[[#This Row],[512]]="yes",Table3[[#This Row],[Column1]],"")</f>
        <v/>
      </c>
      <c r="AP1672" s="45" t="str">
        <f>IF(Table3[[#This Row],[250]]="yes",Table3[[#This Row],[Column1.5]],"")</f>
        <v/>
      </c>
      <c r="AQ1672" s="45" t="str">
        <f>IF(Table3[[#This Row],[288]]="yes",Table3[[#This Row],[Column2]],"")</f>
        <v/>
      </c>
      <c r="AR1672" s="45" t="str">
        <f>IF(Table3[[#This Row],[144]]="yes",Table3[[#This Row],[Column3]],"")</f>
        <v/>
      </c>
      <c r="AS1672" s="45" t="str">
        <f>IF(Table3[[#This Row],[26]]="yes",Table3[[#This Row],[Column4]],"")</f>
        <v/>
      </c>
      <c r="AT1672" s="45" t="str">
        <f>IF(Table3[[#This Row],[51]]="yes",Table3[[#This Row],[Column5]],"")</f>
        <v/>
      </c>
      <c r="AU1672" s="29" t="str">
        <f>IF(COUNTBLANK(Table3[[#This Row],[Date 1]:[Date 8]])=7,IF(Table3[[#This Row],[Column9]]&lt;&gt;"",IF(SUM(L1672:S1672)&lt;&gt;0,Table3[[#This Row],[Column9]],""),""),(SUBSTITUTE(TRIM(SUBSTITUTE(AO1672&amp;","&amp;AP1672&amp;","&amp;AQ1672&amp;","&amp;AR1672&amp;","&amp;AS1672&amp;","&amp;AT1672&amp;",",","," "))," ",", ")))</f>
        <v/>
      </c>
      <c r="AV1672" s="35" t="str">
        <f>IF(COUNTBLANK(L1672:AC1672)&lt;&gt;13,IF(Table3[[#This Row],[Comments]]="Please order in multiples of 20. Minimum order of 100.",IF(COUNTBLANK(Table3[[#This Row],[Date 1]:[Order]])=12,"",1),1),IF(OR(F1672="yes",G1672="yes",H1672="yes",I1672="yes",J1672="yes",K1672="yes"="yes"),1,""))</f>
        <v/>
      </c>
    </row>
    <row r="1673" spans="2:48" ht="36" thickBot="1" x14ac:dyDescent="0.4">
      <c r="B1673" s="164">
        <v>8860</v>
      </c>
      <c r="C1673" s="16" t="s">
        <v>3548</v>
      </c>
      <c r="D1673" s="32" t="s">
        <v>1162</v>
      </c>
      <c r="E1673" s="118"/>
      <c r="F1673" s="119" t="s">
        <v>21</v>
      </c>
      <c r="G1673" s="30" t="s">
        <v>21</v>
      </c>
      <c r="H1673" s="30" t="s">
        <v>21</v>
      </c>
      <c r="I1673" s="30" t="s">
        <v>128</v>
      </c>
      <c r="J1673" s="30" t="s">
        <v>128</v>
      </c>
      <c r="K1673" s="30" t="s">
        <v>21</v>
      </c>
      <c r="L1673" s="22"/>
      <c r="M1673" s="20"/>
      <c r="N1673" s="20"/>
      <c r="O1673" s="20"/>
      <c r="P1673" s="20"/>
      <c r="Q1673" s="20"/>
      <c r="R1673" s="20"/>
      <c r="S1673" s="120"/>
      <c r="T1673" s="181" t="str">
        <f>Table3[[#This Row],[Column12]]</f>
        <v>Auto:</v>
      </c>
      <c r="U1673" s="25"/>
      <c r="V1673" s="51" t="str">
        <f>IF(Table3[[#This Row],[TagOrderMethod]]="Ratio:","plants per 1 tag",IF(Table3[[#This Row],[TagOrderMethod]]="tags included","",IF(Table3[[#This Row],[TagOrderMethod]]="Qty:","tags",IF(Table3[[#This Row],[TagOrderMethod]]="Auto:",IF(U1673&lt;&gt;"","tags","")))))</f>
        <v/>
      </c>
      <c r="W1673" s="17">
        <v>50</v>
      </c>
      <c r="X1673" s="17" t="str">
        <f>IF(ISNUMBER(SEARCH("tag",Table3[[#This Row],[Notes]])), "Yes", "No")</f>
        <v>No</v>
      </c>
      <c r="Y1673" s="17" t="str">
        <f>IF(Table3[[#This Row],[Column11]]="yes","tags included","Auto:")</f>
        <v>Auto:</v>
      </c>
      <c r="Z16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Row],[TagOrderMethod]]="Auto:",IF(U1673&gt;0,U1673,IF(COUNTBLANK(L1673:S1673)=8,"",(IF(Table3[[#This Row],[Column11]]&lt;&gt;"no",Table3[[#This Row],[Size]]*(SUM(Table3[[#This Row],[Date 1]:[Date 8]])),"")))),""))),(Table3[[#This Row],[Bundle]])),"")</f>
        <v/>
      </c>
      <c r="AB1673" s="94" t="str">
        <f t="shared" si="27"/>
        <v/>
      </c>
      <c r="AC1673" s="75"/>
      <c r="AD1673" s="42"/>
      <c r="AE1673" s="43"/>
      <c r="AF1673" s="44"/>
      <c r="AG1673" s="134" t="s">
        <v>21</v>
      </c>
      <c r="AH1673" s="134" t="s">
        <v>21</v>
      </c>
      <c r="AI1673" s="134" t="s">
        <v>21</v>
      </c>
      <c r="AJ1673" s="134" t="s">
        <v>5668</v>
      </c>
      <c r="AK1673" s="134" t="s">
        <v>5669</v>
      </c>
      <c r="AL1673" s="134" t="s">
        <v>21</v>
      </c>
      <c r="AM1673" s="134" t="b">
        <f>IF(AND(Table3[[#This Row],[Column68]]=TRUE,COUNTBLANK(Table3[[#This Row],[Date 1]:[Date 8]])=8),TRUE,FALSE)</f>
        <v>0</v>
      </c>
      <c r="AN1673" s="134" t="b">
        <f>COUNTIF(Table3[[#This Row],[512]:[51]],"yes")&gt;0</f>
        <v>0</v>
      </c>
      <c r="AO1673" s="45" t="str">
        <f>IF(Table3[[#This Row],[512]]="yes",Table3[[#This Row],[Column1]],"")</f>
        <v/>
      </c>
      <c r="AP1673" s="45" t="str">
        <f>IF(Table3[[#This Row],[250]]="yes",Table3[[#This Row],[Column1.5]],"")</f>
        <v/>
      </c>
      <c r="AQ1673" s="45" t="str">
        <f>IF(Table3[[#This Row],[288]]="yes",Table3[[#This Row],[Column2]],"")</f>
        <v/>
      </c>
      <c r="AR1673" s="45" t="str">
        <f>IF(Table3[[#This Row],[144]]="yes",Table3[[#This Row],[Column3]],"")</f>
        <v/>
      </c>
      <c r="AS1673" s="45" t="str">
        <f>IF(Table3[[#This Row],[26]]="yes",Table3[[#This Row],[Column4]],"")</f>
        <v/>
      </c>
      <c r="AT1673" s="45" t="str">
        <f>IF(Table3[[#This Row],[51]]="yes",Table3[[#This Row],[Column5]],"")</f>
        <v/>
      </c>
      <c r="AU1673" s="29" t="str">
        <f>IF(COUNTBLANK(Table3[[#This Row],[Date 1]:[Date 8]])=7,IF(Table3[[#This Row],[Column9]]&lt;&gt;"",IF(SUM(L1673:S1673)&lt;&gt;0,Table3[[#This Row],[Column9]],""),""),(SUBSTITUTE(TRIM(SUBSTITUTE(AO1673&amp;","&amp;AP1673&amp;","&amp;AQ1673&amp;","&amp;AR1673&amp;","&amp;AS1673&amp;","&amp;AT1673&amp;",",","," "))," ",", ")))</f>
        <v/>
      </c>
      <c r="AV1673" s="35" t="str">
        <f>IF(COUNTBLANK(L1673:AC1673)&lt;&gt;13,IF(Table3[[#This Row],[Comments]]="Please order in multiples of 20. Minimum order of 100.",IF(COUNTBLANK(Table3[[#This Row],[Date 1]:[Order]])=12,"",1),1),IF(OR(F1673="yes",G1673="yes",H1673="yes",I1673="yes",J1673="yes",K1673="yes"="yes"),1,""))</f>
        <v/>
      </c>
    </row>
    <row r="1674" spans="2:48" ht="36" thickBot="1" x14ac:dyDescent="0.4">
      <c r="B1674" s="164">
        <v>8005</v>
      </c>
      <c r="C1674" s="16" t="s">
        <v>3551</v>
      </c>
      <c r="D1674" s="32" t="s">
        <v>2467</v>
      </c>
      <c r="E1674" s="118"/>
      <c r="F1674" s="119" t="s">
        <v>21</v>
      </c>
      <c r="G1674" s="30" t="s">
        <v>21</v>
      </c>
      <c r="H1674" s="30" t="s">
        <v>21</v>
      </c>
      <c r="I1674" s="30" t="s">
        <v>21</v>
      </c>
      <c r="J1674" s="30" t="s">
        <v>128</v>
      </c>
      <c r="K1674" s="30" t="s">
        <v>21</v>
      </c>
      <c r="L1674" s="22"/>
      <c r="M1674" s="20"/>
      <c r="N1674" s="20"/>
      <c r="O1674" s="20"/>
      <c r="P1674" s="20"/>
      <c r="Q1674" s="20"/>
      <c r="R1674" s="20"/>
      <c r="S1674" s="120"/>
      <c r="T1674" s="181" t="str">
        <f>Table3[[#This Row],[Column12]]</f>
        <v>Auto:</v>
      </c>
      <c r="U1674" s="25"/>
      <c r="V1674" s="51" t="str">
        <f>IF(Table3[[#This Row],[TagOrderMethod]]="Ratio:","plants per 1 tag",IF(Table3[[#This Row],[TagOrderMethod]]="tags included","",IF(Table3[[#This Row],[TagOrderMethod]]="Qty:","tags",IF(Table3[[#This Row],[TagOrderMethod]]="Auto:",IF(U1674&lt;&gt;"","tags","")))))</f>
        <v/>
      </c>
      <c r="W1674" s="17">
        <v>50</v>
      </c>
      <c r="X1674" s="17" t="str">
        <f>IF(ISNUMBER(SEARCH("tag",Table3[[#This Row],[Notes]])), "Yes", "No")</f>
        <v>No</v>
      </c>
      <c r="Y1674" s="17" t="str">
        <f>IF(Table3[[#This Row],[Column11]]="yes","tags included","Auto:")</f>
        <v>Auto:</v>
      </c>
      <c r="Z16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Row],[TagOrderMethod]]="Auto:",IF(U1674&gt;0,U1674,IF(COUNTBLANK(L1674:S1674)=8,"",(IF(Table3[[#This Row],[Column11]]&lt;&gt;"no",Table3[[#This Row],[Size]]*(SUM(Table3[[#This Row],[Date 1]:[Date 8]])),"")))),""))),(Table3[[#This Row],[Bundle]])),"")</f>
        <v/>
      </c>
      <c r="AB1674" s="94" t="str">
        <f t="shared" si="27"/>
        <v/>
      </c>
      <c r="AC1674" s="75"/>
      <c r="AD1674" s="42"/>
      <c r="AE1674" s="43"/>
      <c r="AF1674" s="44"/>
      <c r="AG1674" s="134" t="s">
        <v>21</v>
      </c>
      <c r="AH1674" s="134" t="s">
        <v>21</v>
      </c>
      <c r="AI1674" s="134" t="s">
        <v>21</v>
      </c>
      <c r="AJ1674" s="134" t="s">
        <v>21</v>
      </c>
      <c r="AK1674" s="134" t="s">
        <v>5670</v>
      </c>
      <c r="AL1674" s="134" t="s">
        <v>21</v>
      </c>
      <c r="AM1674" s="134" t="b">
        <f>IF(AND(Table3[[#This Row],[Column68]]=TRUE,COUNTBLANK(Table3[[#This Row],[Date 1]:[Date 8]])=8),TRUE,FALSE)</f>
        <v>0</v>
      </c>
      <c r="AN1674" s="134" t="b">
        <f>COUNTIF(Table3[[#This Row],[512]:[51]],"yes")&gt;0</f>
        <v>0</v>
      </c>
      <c r="AO1674" s="45" t="str">
        <f>IF(Table3[[#This Row],[512]]="yes",Table3[[#This Row],[Column1]],"")</f>
        <v/>
      </c>
      <c r="AP1674" s="45" t="str">
        <f>IF(Table3[[#This Row],[250]]="yes",Table3[[#This Row],[Column1.5]],"")</f>
        <v/>
      </c>
      <c r="AQ1674" s="45" t="str">
        <f>IF(Table3[[#This Row],[288]]="yes",Table3[[#This Row],[Column2]],"")</f>
        <v/>
      </c>
      <c r="AR1674" s="45" t="str">
        <f>IF(Table3[[#This Row],[144]]="yes",Table3[[#This Row],[Column3]],"")</f>
        <v/>
      </c>
      <c r="AS1674" s="45" t="str">
        <f>IF(Table3[[#This Row],[26]]="yes",Table3[[#This Row],[Column4]],"")</f>
        <v/>
      </c>
      <c r="AT1674" s="45" t="str">
        <f>IF(Table3[[#This Row],[51]]="yes",Table3[[#This Row],[Column5]],"")</f>
        <v/>
      </c>
      <c r="AU1674" s="29" t="str">
        <f>IF(COUNTBLANK(Table3[[#This Row],[Date 1]:[Date 8]])=7,IF(Table3[[#This Row],[Column9]]&lt;&gt;"",IF(SUM(L1674:S1674)&lt;&gt;0,Table3[[#This Row],[Column9]],""),""),(SUBSTITUTE(TRIM(SUBSTITUTE(AO1674&amp;","&amp;AP1674&amp;","&amp;AQ1674&amp;","&amp;AR1674&amp;","&amp;AS1674&amp;","&amp;AT1674&amp;",",","," "))," ",", ")))</f>
        <v/>
      </c>
      <c r="AV1674" s="35" t="str">
        <f>IF(COUNTBLANK(L1674:AC1674)&lt;&gt;13,IF(Table3[[#This Row],[Comments]]="Please order in multiples of 20. Minimum order of 100.",IF(COUNTBLANK(Table3[[#This Row],[Date 1]:[Order]])=12,"",1),1),IF(OR(F1674="yes",G1674="yes",H1674="yes",I1674="yes",J1674="yes",K1674="yes"="yes"),1,""))</f>
        <v/>
      </c>
    </row>
    <row r="1675" spans="2:48" ht="36" thickBot="1" x14ac:dyDescent="0.4">
      <c r="B1675" s="164">
        <v>8010</v>
      </c>
      <c r="C1675" s="16" t="s">
        <v>3551</v>
      </c>
      <c r="D1675" s="32" t="s">
        <v>1163</v>
      </c>
      <c r="E1675" s="118"/>
      <c r="F1675" s="119" t="s">
        <v>21</v>
      </c>
      <c r="G1675" s="30" t="s">
        <v>21</v>
      </c>
      <c r="H1675" s="30" t="s">
        <v>21</v>
      </c>
      <c r="I1675" s="30" t="s">
        <v>21</v>
      </c>
      <c r="J1675" s="30" t="s">
        <v>128</v>
      </c>
      <c r="K1675" s="30" t="s">
        <v>21</v>
      </c>
      <c r="L1675" s="22"/>
      <c r="M1675" s="20"/>
      <c r="N1675" s="20"/>
      <c r="O1675" s="20"/>
      <c r="P1675" s="20"/>
      <c r="Q1675" s="20"/>
      <c r="R1675" s="20"/>
      <c r="S1675" s="120"/>
      <c r="T1675" s="181" t="str">
        <f>Table3[[#This Row],[Column12]]</f>
        <v>Auto:</v>
      </c>
      <c r="U1675" s="25"/>
      <c r="V1675" s="51" t="str">
        <f>IF(Table3[[#This Row],[TagOrderMethod]]="Ratio:","plants per 1 tag",IF(Table3[[#This Row],[TagOrderMethod]]="tags included","",IF(Table3[[#This Row],[TagOrderMethod]]="Qty:","tags",IF(Table3[[#This Row],[TagOrderMethod]]="Auto:",IF(U1675&lt;&gt;"","tags","")))))</f>
        <v/>
      </c>
      <c r="W1675" s="17">
        <v>50</v>
      </c>
      <c r="X1675" s="17" t="str">
        <f>IF(ISNUMBER(SEARCH("tag",Table3[[#This Row],[Notes]])), "Yes", "No")</f>
        <v>No</v>
      </c>
      <c r="Y1675" s="17" t="str">
        <f>IF(Table3[[#This Row],[Column11]]="yes","tags included","Auto:")</f>
        <v>Auto:</v>
      </c>
      <c r="Z16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Row],[TagOrderMethod]]="Auto:",IF(U1675&gt;0,U1675,IF(COUNTBLANK(L1675:S1675)=8,"",(IF(Table3[[#This Row],[Column11]]&lt;&gt;"no",Table3[[#This Row],[Size]]*(SUM(Table3[[#This Row],[Date 1]:[Date 8]])),"")))),""))),(Table3[[#This Row],[Bundle]])),"")</f>
        <v/>
      </c>
      <c r="AB1675" s="94" t="str">
        <f t="shared" si="27"/>
        <v/>
      </c>
      <c r="AC1675" s="75"/>
      <c r="AD1675" s="42"/>
      <c r="AE1675" s="43"/>
      <c r="AF1675" s="44"/>
      <c r="AG1675" s="134" t="s">
        <v>21</v>
      </c>
      <c r="AH1675" s="134" t="s">
        <v>21</v>
      </c>
      <c r="AI1675" s="134" t="s">
        <v>21</v>
      </c>
      <c r="AJ1675" s="134" t="s">
        <v>21</v>
      </c>
      <c r="AK1675" s="134" t="s">
        <v>5671</v>
      </c>
      <c r="AL1675" s="134" t="s">
        <v>21</v>
      </c>
      <c r="AM1675" s="134" t="b">
        <f>IF(AND(Table3[[#This Row],[Column68]]=TRUE,COUNTBLANK(Table3[[#This Row],[Date 1]:[Date 8]])=8),TRUE,FALSE)</f>
        <v>0</v>
      </c>
      <c r="AN1675" s="134" t="b">
        <f>COUNTIF(Table3[[#This Row],[512]:[51]],"yes")&gt;0</f>
        <v>0</v>
      </c>
      <c r="AO1675" s="45" t="str">
        <f>IF(Table3[[#This Row],[512]]="yes",Table3[[#This Row],[Column1]],"")</f>
        <v/>
      </c>
      <c r="AP1675" s="45" t="str">
        <f>IF(Table3[[#This Row],[250]]="yes",Table3[[#This Row],[Column1.5]],"")</f>
        <v/>
      </c>
      <c r="AQ1675" s="45" t="str">
        <f>IF(Table3[[#This Row],[288]]="yes",Table3[[#This Row],[Column2]],"")</f>
        <v/>
      </c>
      <c r="AR1675" s="45" t="str">
        <f>IF(Table3[[#This Row],[144]]="yes",Table3[[#This Row],[Column3]],"")</f>
        <v/>
      </c>
      <c r="AS1675" s="45" t="str">
        <f>IF(Table3[[#This Row],[26]]="yes",Table3[[#This Row],[Column4]],"")</f>
        <v/>
      </c>
      <c r="AT1675" s="45" t="str">
        <f>IF(Table3[[#This Row],[51]]="yes",Table3[[#This Row],[Column5]],"")</f>
        <v/>
      </c>
      <c r="AU1675" s="29" t="str">
        <f>IF(COUNTBLANK(Table3[[#This Row],[Date 1]:[Date 8]])=7,IF(Table3[[#This Row],[Column9]]&lt;&gt;"",IF(SUM(L1675:S1675)&lt;&gt;0,Table3[[#This Row],[Column9]],""),""),(SUBSTITUTE(TRIM(SUBSTITUTE(AO1675&amp;","&amp;AP1675&amp;","&amp;AQ1675&amp;","&amp;AR1675&amp;","&amp;AS1675&amp;","&amp;AT1675&amp;",",","," "))," ",", ")))</f>
        <v/>
      </c>
      <c r="AV1675" s="35" t="str">
        <f>IF(COUNTBLANK(L1675:AC1675)&lt;&gt;13,IF(Table3[[#This Row],[Comments]]="Please order in multiples of 20. Minimum order of 100.",IF(COUNTBLANK(Table3[[#This Row],[Date 1]:[Order]])=12,"",1),1),IF(OR(F1675="yes",G1675="yes",H1675="yes",I1675="yes",J1675="yes",K1675="yes"="yes"),1,""))</f>
        <v/>
      </c>
    </row>
    <row r="1676" spans="2:48" ht="36" thickBot="1" x14ac:dyDescent="0.4">
      <c r="B1676" s="164">
        <v>8035</v>
      </c>
      <c r="C1676" s="16" t="s">
        <v>3551</v>
      </c>
      <c r="D1676" s="32" t="s">
        <v>1164</v>
      </c>
      <c r="E1676" s="118"/>
      <c r="F1676" s="119" t="s">
        <v>21</v>
      </c>
      <c r="G1676" s="30" t="s">
        <v>21</v>
      </c>
      <c r="H1676" s="30" t="s">
        <v>21</v>
      </c>
      <c r="I1676" s="30" t="s">
        <v>21</v>
      </c>
      <c r="J1676" s="30" t="s">
        <v>128</v>
      </c>
      <c r="K1676" s="30" t="s">
        <v>21</v>
      </c>
      <c r="L1676" s="22"/>
      <c r="M1676" s="20"/>
      <c r="N1676" s="20"/>
      <c r="O1676" s="20"/>
      <c r="P1676" s="20"/>
      <c r="Q1676" s="20"/>
      <c r="R1676" s="20"/>
      <c r="S1676" s="120"/>
      <c r="T1676" s="181" t="str">
        <f>Table3[[#This Row],[Column12]]</f>
        <v>Auto:</v>
      </c>
      <c r="U1676" s="25"/>
      <c r="V1676" s="51" t="str">
        <f>IF(Table3[[#This Row],[TagOrderMethod]]="Ratio:","plants per 1 tag",IF(Table3[[#This Row],[TagOrderMethod]]="tags included","",IF(Table3[[#This Row],[TagOrderMethod]]="Qty:","tags",IF(Table3[[#This Row],[TagOrderMethod]]="Auto:",IF(U1676&lt;&gt;"","tags","")))))</f>
        <v/>
      </c>
      <c r="W1676" s="17">
        <v>50</v>
      </c>
      <c r="X1676" s="17" t="str">
        <f>IF(ISNUMBER(SEARCH("tag",Table3[[#This Row],[Notes]])), "Yes", "No")</f>
        <v>No</v>
      </c>
      <c r="Y1676" s="17" t="str">
        <f>IF(Table3[[#This Row],[Column11]]="yes","tags included","Auto:")</f>
        <v>Auto:</v>
      </c>
      <c r="Z16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Row],[TagOrderMethod]]="Auto:",IF(U1676&gt;0,U1676,IF(COUNTBLANK(L1676:S1676)=8,"",(IF(Table3[[#This Row],[Column11]]&lt;&gt;"no",Table3[[#This Row],[Size]]*(SUM(Table3[[#This Row],[Date 1]:[Date 8]])),"")))),""))),(Table3[[#This Row],[Bundle]])),"")</f>
        <v/>
      </c>
      <c r="AB1676" s="94" t="str">
        <f t="shared" si="27"/>
        <v/>
      </c>
      <c r="AC1676" s="75"/>
      <c r="AD1676" s="42"/>
      <c r="AE1676" s="43"/>
      <c r="AF1676" s="44"/>
      <c r="AG1676" s="134" t="s">
        <v>21</v>
      </c>
      <c r="AH1676" s="134" t="s">
        <v>21</v>
      </c>
      <c r="AI1676" s="134" t="s">
        <v>21</v>
      </c>
      <c r="AJ1676" s="134" t="s">
        <v>21</v>
      </c>
      <c r="AK1676" s="134" t="s">
        <v>5672</v>
      </c>
      <c r="AL1676" s="134" t="s">
        <v>21</v>
      </c>
      <c r="AM1676" s="134" t="b">
        <f>IF(AND(Table3[[#This Row],[Column68]]=TRUE,COUNTBLANK(Table3[[#This Row],[Date 1]:[Date 8]])=8),TRUE,FALSE)</f>
        <v>0</v>
      </c>
      <c r="AN1676" s="134" t="b">
        <f>COUNTIF(Table3[[#This Row],[512]:[51]],"yes")&gt;0</f>
        <v>0</v>
      </c>
      <c r="AO1676" s="45" t="str">
        <f>IF(Table3[[#This Row],[512]]="yes",Table3[[#This Row],[Column1]],"")</f>
        <v/>
      </c>
      <c r="AP1676" s="45" t="str">
        <f>IF(Table3[[#This Row],[250]]="yes",Table3[[#This Row],[Column1.5]],"")</f>
        <v/>
      </c>
      <c r="AQ1676" s="45" t="str">
        <f>IF(Table3[[#This Row],[288]]="yes",Table3[[#This Row],[Column2]],"")</f>
        <v/>
      </c>
      <c r="AR1676" s="45" t="str">
        <f>IF(Table3[[#This Row],[144]]="yes",Table3[[#This Row],[Column3]],"")</f>
        <v/>
      </c>
      <c r="AS1676" s="45" t="str">
        <f>IF(Table3[[#This Row],[26]]="yes",Table3[[#This Row],[Column4]],"")</f>
        <v/>
      </c>
      <c r="AT1676" s="45" t="str">
        <f>IF(Table3[[#This Row],[51]]="yes",Table3[[#This Row],[Column5]],"")</f>
        <v/>
      </c>
      <c r="AU1676" s="29" t="str">
        <f>IF(COUNTBLANK(Table3[[#This Row],[Date 1]:[Date 8]])=7,IF(Table3[[#This Row],[Column9]]&lt;&gt;"",IF(SUM(L1676:S1676)&lt;&gt;0,Table3[[#This Row],[Column9]],""),""),(SUBSTITUTE(TRIM(SUBSTITUTE(AO1676&amp;","&amp;AP1676&amp;","&amp;AQ1676&amp;","&amp;AR1676&amp;","&amp;AS1676&amp;","&amp;AT1676&amp;",",","," "))," ",", ")))</f>
        <v/>
      </c>
      <c r="AV1676" s="35" t="str">
        <f>IF(COUNTBLANK(L1676:AC1676)&lt;&gt;13,IF(Table3[[#This Row],[Comments]]="Please order in multiples of 20. Minimum order of 100.",IF(COUNTBLANK(Table3[[#This Row],[Date 1]:[Order]])=12,"",1),1),IF(OR(F1676="yes",G1676="yes",H1676="yes",I1676="yes",J1676="yes",K1676="yes"="yes"),1,""))</f>
        <v/>
      </c>
    </row>
    <row r="1677" spans="2:48" ht="36" thickBot="1" x14ac:dyDescent="0.4">
      <c r="B1677" s="164">
        <v>8060</v>
      </c>
      <c r="C1677" s="16" t="s">
        <v>3551</v>
      </c>
      <c r="D1677" s="32" t="s">
        <v>1777</v>
      </c>
      <c r="E1677" s="118"/>
      <c r="F1677" s="119" t="s">
        <v>21</v>
      </c>
      <c r="G1677" s="30" t="s">
        <v>21</v>
      </c>
      <c r="H1677" s="30" t="s">
        <v>21</v>
      </c>
      <c r="I1677" s="30" t="s">
        <v>21</v>
      </c>
      <c r="J1677" s="30" t="s">
        <v>128</v>
      </c>
      <c r="K1677" s="30" t="s">
        <v>21</v>
      </c>
      <c r="L1677" s="22"/>
      <c r="M1677" s="20"/>
      <c r="N1677" s="20"/>
      <c r="O1677" s="20"/>
      <c r="P1677" s="20"/>
      <c r="Q1677" s="20"/>
      <c r="R1677" s="20"/>
      <c r="S1677" s="120"/>
      <c r="T1677" s="181" t="str">
        <f>Table3[[#This Row],[Column12]]</f>
        <v>Auto:</v>
      </c>
      <c r="U1677" s="25"/>
      <c r="V1677" s="51" t="str">
        <f>IF(Table3[[#This Row],[TagOrderMethod]]="Ratio:","plants per 1 tag",IF(Table3[[#This Row],[TagOrderMethod]]="tags included","",IF(Table3[[#This Row],[TagOrderMethod]]="Qty:","tags",IF(Table3[[#This Row],[TagOrderMethod]]="Auto:",IF(U1677&lt;&gt;"","tags","")))))</f>
        <v/>
      </c>
      <c r="W1677" s="17">
        <v>50</v>
      </c>
      <c r="X1677" s="17" t="str">
        <f>IF(ISNUMBER(SEARCH("tag",Table3[[#This Row],[Notes]])), "Yes", "No")</f>
        <v>No</v>
      </c>
      <c r="Y1677" s="17" t="str">
        <f>IF(Table3[[#This Row],[Column11]]="yes","tags included","Auto:")</f>
        <v>Auto:</v>
      </c>
      <c r="Z16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Row],[TagOrderMethod]]="Auto:",IF(U1677&gt;0,U1677,IF(COUNTBLANK(L1677:S1677)=8,"",(IF(Table3[[#This Row],[Column11]]&lt;&gt;"no",Table3[[#This Row],[Size]]*(SUM(Table3[[#This Row],[Date 1]:[Date 8]])),"")))),""))),(Table3[[#This Row],[Bundle]])),"")</f>
        <v/>
      </c>
      <c r="AB1677" s="94" t="str">
        <f t="shared" si="27"/>
        <v/>
      </c>
      <c r="AC1677" s="75"/>
      <c r="AD1677" s="42"/>
      <c r="AE1677" s="43"/>
      <c r="AF1677" s="44"/>
      <c r="AG1677" s="134" t="s">
        <v>21</v>
      </c>
      <c r="AH1677" s="134" t="s">
        <v>21</v>
      </c>
      <c r="AI1677" s="134" t="s">
        <v>21</v>
      </c>
      <c r="AJ1677" s="134" t="s">
        <v>21</v>
      </c>
      <c r="AK1677" s="134" t="s">
        <v>5673</v>
      </c>
      <c r="AL1677" s="134" t="s">
        <v>21</v>
      </c>
      <c r="AM1677" s="134" t="b">
        <f>IF(AND(Table3[[#This Row],[Column68]]=TRUE,COUNTBLANK(Table3[[#This Row],[Date 1]:[Date 8]])=8),TRUE,FALSE)</f>
        <v>0</v>
      </c>
      <c r="AN1677" s="134" t="b">
        <f>COUNTIF(Table3[[#This Row],[512]:[51]],"yes")&gt;0</f>
        <v>0</v>
      </c>
      <c r="AO1677" s="45" t="str">
        <f>IF(Table3[[#This Row],[512]]="yes",Table3[[#This Row],[Column1]],"")</f>
        <v/>
      </c>
      <c r="AP1677" s="45" t="str">
        <f>IF(Table3[[#This Row],[250]]="yes",Table3[[#This Row],[Column1.5]],"")</f>
        <v/>
      </c>
      <c r="AQ1677" s="45" t="str">
        <f>IF(Table3[[#This Row],[288]]="yes",Table3[[#This Row],[Column2]],"")</f>
        <v/>
      </c>
      <c r="AR1677" s="45" t="str">
        <f>IF(Table3[[#This Row],[144]]="yes",Table3[[#This Row],[Column3]],"")</f>
        <v/>
      </c>
      <c r="AS1677" s="45" t="str">
        <f>IF(Table3[[#This Row],[26]]="yes",Table3[[#This Row],[Column4]],"")</f>
        <v/>
      </c>
      <c r="AT1677" s="45" t="str">
        <f>IF(Table3[[#This Row],[51]]="yes",Table3[[#This Row],[Column5]],"")</f>
        <v/>
      </c>
      <c r="AU1677" s="29" t="str">
        <f>IF(COUNTBLANK(Table3[[#This Row],[Date 1]:[Date 8]])=7,IF(Table3[[#This Row],[Column9]]&lt;&gt;"",IF(SUM(L1677:S1677)&lt;&gt;0,Table3[[#This Row],[Column9]],""),""),(SUBSTITUTE(TRIM(SUBSTITUTE(AO1677&amp;","&amp;AP1677&amp;","&amp;AQ1677&amp;","&amp;AR1677&amp;","&amp;AS1677&amp;","&amp;AT1677&amp;",",","," "))," ",", ")))</f>
        <v/>
      </c>
      <c r="AV1677" s="35" t="str">
        <f>IF(COUNTBLANK(L1677:AC1677)&lt;&gt;13,IF(Table3[[#This Row],[Comments]]="Please order in multiples of 20. Minimum order of 100.",IF(COUNTBLANK(Table3[[#This Row],[Date 1]:[Order]])=12,"",1),1),IF(OR(F1677="yes",G1677="yes",H1677="yes",I1677="yes",J1677="yes",K1677="yes"="yes"),1,""))</f>
        <v/>
      </c>
    </row>
    <row r="1678" spans="2:48" ht="36" thickBot="1" x14ac:dyDescent="0.4">
      <c r="B1678" s="164">
        <v>8065</v>
      </c>
      <c r="C1678" s="16" t="s">
        <v>3551</v>
      </c>
      <c r="D1678" s="32" t="s">
        <v>3552</v>
      </c>
      <c r="E1678" s="118"/>
      <c r="F1678" s="119" t="s">
        <v>21</v>
      </c>
      <c r="G1678" s="30" t="s">
        <v>21</v>
      </c>
      <c r="H1678" s="30" t="s">
        <v>21</v>
      </c>
      <c r="I1678" s="30" t="s">
        <v>21</v>
      </c>
      <c r="J1678" s="30" t="s">
        <v>128</v>
      </c>
      <c r="K1678" s="30" t="s">
        <v>21</v>
      </c>
      <c r="L1678" s="22"/>
      <c r="M1678" s="20"/>
      <c r="N1678" s="20"/>
      <c r="O1678" s="20"/>
      <c r="P1678" s="20"/>
      <c r="Q1678" s="20"/>
      <c r="R1678" s="20"/>
      <c r="S1678" s="120"/>
      <c r="T1678" s="181" t="str">
        <f>Table3[[#This Row],[Column12]]</f>
        <v>Auto:</v>
      </c>
      <c r="U1678" s="25"/>
      <c r="V1678" s="51" t="str">
        <f>IF(Table3[[#This Row],[TagOrderMethod]]="Ratio:","plants per 1 tag",IF(Table3[[#This Row],[TagOrderMethod]]="tags included","",IF(Table3[[#This Row],[TagOrderMethod]]="Qty:","tags",IF(Table3[[#This Row],[TagOrderMethod]]="Auto:",IF(U1678&lt;&gt;"","tags","")))))</f>
        <v/>
      </c>
      <c r="W1678" s="17">
        <v>50</v>
      </c>
      <c r="X1678" s="17" t="str">
        <f>IF(ISNUMBER(SEARCH("tag",Table3[[#This Row],[Notes]])), "Yes", "No")</f>
        <v>No</v>
      </c>
      <c r="Y1678" s="17" t="str">
        <f>IF(Table3[[#This Row],[Column11]]="yes","tags included","Auto:")</f>
        <v>Auto:</v>
      </c>
      <c r="Z16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Row],[TagOrderMethod]]="Auto:",IF(U1678&gt;0,U1678,IF(COUNTBLANK(L1678:S1678)=8,"",(IF(Table3[[#This Row],[Column11]]&lt;&gt;"no",Table3[[#This Row],[Size]]*(SUM(Table3[[#This Row],[Date 1]:[Date 8]])),"")))),""))),(Table3[[#This Row],[Bundle]])),"")</f>
        <v/>
      </c>
      <c r="AB1678" s="94" t="str">
        <f t="shared" si="27"/>
        <v/>
      </c>
      <c r="AC1678" s="75"/>
      <c r="AD1678" s="42"/>
      <c r="AE1678" s="43"/>
      <c r="AF1678" s="44"/>
      <c r="AG1678" s="134" t="s">
        <v>21</v>
      </c>
      <c r="AH1678" s="134" t="s">
        <v>21</v>
      </c>
      <c r="AI1678" s="134" t="s">
        <v>21</v>
      </c>
      <c r="AJ1678" s="134" t="s">
        <v>21</v>
      </c>
      <c r="AK1678" s="134" t="s">
        <v>5674</v>
      </c>
      <c r="AL1678" s="134" t="s">
        <v>21</v>
      </c>
      <c r="AM1678" s="134" t="b">
        <f>IF(AND(Table3[[#This Row],[Column68]]=TRUE,COUNTBLANK(Table3[[#This Row],[Date 1]:[Date 8]])=8),TRUE,FALSE)</f>
        <v>0</v>
      </c>
      <c r="AN1678" s="134" t="b">
        <f>COUNTIF(Table3[[#This Row],[512]:[51]],"yes")&gt;0</f>
        <v>0</v>
      </c>
      <c r="AO1678" s="45" t="str">
        <f>IF(Table3[[#This Row],[512]]="yes",Table3[[#This Row],[Column1]],"")</f>
        <v/>
      </c>
      <c r="AP1678" s="45" t="str">
        <f>IF(Table3[[#This Row],[250]]="yes",Table3[[#This Row],[Column1.5]],"")</f>
        <v/>
      </c>
      <c r="AQ1678" s="45" t="str">
        <f>IF(Table3[[#This Row],[288]]="yes",Table3[[#This Row],[Column2]],"")</f>
        <v/>
      </c>
      <c r="AR1678" s="45" t="str">
        <f>IF(Table3[[#This Row],[144]]="yes",Table3[[#This Row],[Column3]],"")</f>
        <v/>
      </c>
      <c r="AS1678" s="45" t="str">
        <f>IF(Table3[[#This Row],[26]]="yes",Table3[[#This Row],[Column4]],"")</f>
        <v/>
      </c>
      <c r="AT1678" s="45" t="str">
        <f>IF(Table3[[#This Row],[51]]="yes",Table3[[#This Row],[Column5]],"")</f>
        <v/>
      </c>
      <c r="AU1678" s="29" t="str">
        <f>IF(COUNTBLANK(Table3[[#This Row],[Date 1]:[Date 8]])=7,IF(Table3[[#This Row],[Column9]]&lt;&gt;"",IF(SUM(L1678:S1678)&lt;&gt;0,Table3[[#This Row],[Column9]],""),""),(SUBSTITUTE(TRIM(SUBSTITUTE(AO1678&amp;","&amp;AP1678&amp;","&amp;AQ1678&amp;","&amp;AR1678&amp;","&amp;AS1678&amp;","&amp;AT1678&amp;",",","," "))," ",", ")))</f>
        <v/>
      </c>
      <c r="AV1678" s="35" t="str">
        <f>IF(COUNTBLANK(L1678:AC1678)&lt;&gt;13,IF(Table3[[#This Row],[Comments]]="Please order in multiples of 20. Minimum order of 100.",IF(COUNTBLANK(Table3[[#This Row],[Date 1]:[Order]])=12,"",1),1),IF(OR(F1678="yes",G1678="yes",H1678="yes",I1678="yes",J1678="yes",K1678="yes"="yes"),1,""))</f>
        <v/>
      </c>
    </row>
    <row r="1679" spans="2:48" ht="36" thickBot="1" x14ac:dyDescent="0.4">
      <c r="B1679" s="164">
        <v>8090</v>
      </c>
      <c r="C1679" s="16" t="s">
        <v>3551</v>
      </c>
      <c r="D1679" s="32" t="s">
        <v>1165</v>
      </c>
      <c r="E1679" s="118"/>
      <c r="F1679" s="119" t="s">
        <v>21</v>
      </c>
      <c r="G1679" s="30" t="s">
        <v>21</v>
      </c>
      <c r="H1679" s="30" t="s">
        <v>21</v>
      </c>
      <c r="I1679" s="30" t="s">
        <v>21</v>
      </c>
      <c r="J1679" s="30" t="s">
        <v>128</v>
      </c>
      <c r="K1679" s="30" t="s">
        <v>21</v>
      </c>
      <c r="L1679" s="22"/>
      <c r="M1679" s="20"/>
      <c r="N1679" s="20"/>
      <c r="O1679" s="20"/>
      <c r="P1679" s="20"/>
      <c r="Q1679" s="20"/>
      <c r="R1679" s="20"/>
      <c r="S1679" s="120"/>
      <c r="T1679" s="181" t="str">
        <f>Table3[[#This Row],[Column12]]</f>
        <v>Auto:</v>
      </c>
      <c r="U1679" s="25"/>
      <c r="V1679" s="51" t="str">
        <f>IF(Table3[[#This Row],[TagOrderMethod]]="Ratio:","plants per 1 tag",IF(Table3[[#This Row],[TagOrderMethod]]="tags included","",IF(Table3[[#This Row],[TagOrderMethod]]="Qty:","tags",IF(Table3[[#This Row],[TagOrderMethod]]="Auto:",IF(U1679&lt;&gt;"","tags","")))))</f>
        <v/>
      </c>
      <c r="W1679" s="17">
        <v>50</v>
      </c>
      <c r="X1679" s="17" t="str">
        <f>IF(ISNUMBER(SEARCH("tag",Table3[[#This Row],[Notes]])), "Yes", "No")</f>
        <v>No</v>
      </c>
      <c r="Y1679" s="17" t="str">
        <f>IF(Table3[[#This Row],[Column11]]="yes","tags included","Auto:")</f>
        <v>Auto:</v>
      </c>
      <c r="Z16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Row],[TagOrderMethod]]="Auto:",IF(U1679&gt;0,U1679,IF(COUNTBLANK(L1679:S1679)=8,"",(IF(Table3[[#This Row],[Column11]]&lt;&gt;"no",Table3[[#This Row],[Size]]*(SUM(Table3[[#This Row],[Date 1]:[Date 8]])),"")))),""))),(Table3[[#This Row],[Bundle]])),"")</f>
        <v/>
      </c>
      <c r="AB1679" s="94" t="str">
        <f t="shared" si="27"/>
        <v/>
      </c>
      <c r="AC1679" s="75"/>
      <c r="AD1679" s="42"/>
      <c r="AE1679" s="43"/>
      <c r="AF1679" s="44"/>
      <c r="AG1679" s="134" t="s">
        <v>21</v>
      </c>
      <c r="AH1679" s="134" t="s">
        <v>21</v>
      </c>
      <c r="AI1679" s="134" t="s">
        <v>21</v>
      </c>
      <c r="AJ1679" s="134" t="s">
        <v>21</v>
      </c>
      <c r="AK1679" s="134" t="s">
        <v>5675</v>
      </c>
      <c r="AL1679" s="134" t="s">
        <v>21</v>
      </c>
      <c r="AM1679" s="134" t="b">
        <f>IF(AND(Table3[[#This Row],[Column68]]=TRUE,COUNTBLANK(Table3[[#This Row],[Date 1]:[Date 8]])=8),TRUE,FALSE)</f>
        <v>0</v>
      </c>
      <c r="AN1679" s="134" t="b">
        <f>COUNTIF(Table3[[#This Row],[512]:[51]],"yes")&gt;0</f>
        <v>0</v>
      </c>
      <c r="AO1679" s="45" t="str">
        <f>IF(Table3[[#This Row],[512]]="yes",Table3[[#This Row],[Column1]],"")</f>
        <v/>
      </c>
      <c r="AP1679" s="45" t="str">
        <f>IF(Table3[[#This Row],[250]]="yes",Table3[[#This Row],[Column1.5]],"")</f>
        <v/>
      </c>
      <c r="AQ1679" s="45" t="str">
        <f>IF(Table3[[#This Row],[288]]="yes",Table3[[#This Row],[Column2]],"")</f>
        <v/>
      </c>
      <c r="AR1679" s="45" t="str">
        <f>IF(Table3[[#This Row],[144]]="yes",Table3[[#This Row],[Column3]],"")</f>
        <v/>
      </c>
      <c r="AS1679" s="45" t="str">
        <f>IF(Table3[[#This Row],[26]]="yes",Table3[[#This Row],[Column4]],"")</f>
        <v/>
      </c>
      <c r="AT1679" s="45" t="str">
        <f>IF(Table3[[#This Row],[51]]="yes",Table3[[#This Row],[Column5]],"")</f>
        <v/>
      </c>
      <c r="AU1679" s="29" t="str">
        <f>IF(COUNTBLANK(Table3[[#This Row],[Date 1]:[Date 8]])=7,IF(Table3[[#This Row],[Column9]]&lt;&gt;"",IF(SUM(L1679:S1679)&lt;&gt;0,Table3[[#This Row],[Column9]],""),""),(SUBSTITUTE(TRIM(SUBSTITUTE(AO1679&amp;","&amp;AP1679&amp;","&amp;AQ1679&amp;","&amp;AR1679&amp;","&amp;AS1679&amp;","&amp;AT1679&amp;",",","," "))," ",", ")))</f>
        <v/>
      </c>
      <c r="AV1679" s="35" t="str">
        <f>IF(COUNTBLANK(L1679:AC1679)&lt;&gt;13,IF(Table3[[#This Row],[Comments]]="Please order in multiples of 20. Minimum order of 100.",IF(COUNTBLANK(Table3[[#This Row],[Date 1]:[Order]])=12,"",1),1),IF(OR(F1679="yes",G1679="yes",H1679="yes",I1679="yes",J1679="yes",K1679="yes"="yes"),1,""))</f>
        <v/>
      </c>
    </row>
    <row r="1680" spans="2:48" ht="36" thickBot="1" x14ac:dyDescent="0.4">
      <c r="B1680" s="164">
        <v>8095</v>
      </c>
      <c r="C1680" s="16" t="s">
        <v>3551</v>
      </c>
      <c r="D1680" s="32" t="s">
        <v>1166</v>
      </c>
      <c r="E1680" s="118"/>
      <c r="F1680" s="119" t="s">
        <v>21</v>
      </c>
      <c r="G1680" s="30" t="s">
        <v>21</v>
      </c>
      <c r="H1680" s="30" t="s">
        <v>21</v>
      </c>
      <c r="I1680" s="30" t="s">
        <v>21</v>
      </c>
      <c r="J1680" s="30" t="s">
        <v>128</v>
      </c>
      <c r="K1680" s="30" t="s">
        <v>21</v>
      </c>
      <c r="L1680" s="22"/>
      <c r="M1680" s="20"/>
      <c r="N1680" s="20"/>
      <c r="O1680" s="20"/>
      <c r="P1680" s="20"/>
      <c r="Q1680" s="20"/>
      <c r="R1680" s="20"/>
      <c r="S1680" s="120"/>
      <c r="T1680" s="181" t="str">
        <f>Table3[[#This Row],[Column12]]</f>
        <v>Auto:</v>
      </c>
      <c r="U1680" s="25"/>
      <c r="V1680" s="51" t="str">
        <f>IF(Table3[[#This Row],[TagOrderMethod]]="Ratio:","plants per 1 tag",IF(Table3[[#This Row],[TagOrderMethod]]="tags included","",IF(Table3[[#This Row],[TagOrderMethod]]="Qty:","tags",IF(Table3[[#This Row],[TagOrderMethod]]="Auto:",IF(U1680&lt;&gt;"","tags","")))))</f>
        <v/>
      </c>
      <c r="W1680" s="17">
        <v>50</v>
      </c>
      <c r="X1680" s="17" t="str">
        <f>IF(ISNUMBER(SEARCH("tag",Table3[[#This Row],[Notes]])), "Yes", "No")</f>
        <v>No</v>
      </c>
      <c r="Y1680" s="17" t="str">
        <f>IF(Table3[[#This Row],[Column11]]="yes","tags included","Auto:")</f>
        <v>Auto:</v>
      </c>
      <c r="Z16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Row],[TagOrderMethod]]="Auto:",IF(U1680&gt;0,U1680,IF(COUNTBLANK(L1680:S1680)=8,"",(IF(Table3[[#This Row],[Column11]]&lt;&gt;"no",Table3[[#This Row],[Size]]*(SUM(Table3[[#This Row],[Date 1]:[Date 8]])),"")))),""))),(Table3[[#This Row],[Bundle]])),"")</f>
        <v/>
      </c>
      <c r="AB1680" s="94" t="str">
        <f t="shared" si="27"/>
        <v/>
      </c>
      <c r="AC1680" s="75"/>
      <c r="AD1680" s="42"/>
      <c r="AE1680" s="43"/>
      <c r="AF1680" s="44"/>
      <c r="AG1680" s="134" t="s">
        <v>21</v>
      </c>
      <c r="AH1680" s="134" t="s">
        <v>21</v>
      </c>
      <c r="AI1680" s="134" t="s">
        <v>21</v>
      </c>
      <c r="AJ1680" s="134" t="s">
        <v>21</v>
      </c>
      <c r="AK1680" s="134" t="s">
        <v>5676</v>
      </c>
      <c r="AL1680" s="134" t="s">
        <v>21</v>
      </c>
      <c r="AM1680" s="134" t="b">
        <f>IF(AND(Table3[[#This Row],[Column68]]=TRUE,COUNTBLANK(Table3[[#This Row],[Date 1]:[Date 8]])=8),TRUE,FALSE)</f>
        <v>0</v>
      </c>
      <c r="AN1680" s="134" t="b">
        <f>COUNTIF(Table3[[#This Row],[512]:[51]],"yes")&gt;0</f>
        <v>0</v>
      </c>
      <c r="AO1680" s="45" t="str">
        <f>IF(Table3[[#This Row],[512]]="yes",Table3[[#This Row],[Column1]],"")</f>
        <v/>
      </c>
      <c r="AP1680" s="45" t="str">
        <f>IF(Table3[[#This Row],[250]]="yes",Table3[[#This Row],[Column1.5]],"")</f>
        <v/>
      </c>
      <c r="AQ1680" s="45" t="str">
        <f>IF(Table3[[#This Row],[288]]="yes",Table3[[#This Row],[Column2]],"")</f>
        <v/>
      </c>
      <c r="AR1680" s="45" t="str">
        <f>IF(Table3[[#This Row],[144]]="yes",Table3[[#This Row],[Column3]],"")</f>
        <v/>
      </c>
      <c r="AS1680" s="45" t="str">
        <f>IF(Table3[[#This Row],[26]]="yes",Table3[[#This Row],[Column4]],"")</f>
        <v/>
      </c>
      <c r="AT1680" s="45" t="str">
        <f>IF(Table3[[#This Row],[51]]="yes",Table3[[#This Row],[Column5]],"")</f>
        <v/>
      </c>
      <c r="AU1680" s="29" t="str">
        <f>IF(COUNTBLANK(Table3[[#This Row],[Date 1]:[Date 8]])=7,IF(Table3[[#This Row],[Column9]]&lt;&gt;"",IF(SUM(L1680:S1680)&lt;&gt;0,Table3[[#This Row],[Column9]],""),""),(SUBSTITUTE(TRIM(SUBSTITUTE(AO1680&amp;","&amp;AP1680&amp;","&amp;AQ1680&amp;","&amp;AR1680&amp;","&amp;AS1680&amp;","&amp;AT1680&amp;",",","," "))," ",", ")))</f>
        <v/>
      </c>
      <c r="AV1680" s="35" t="str">
        <f>IF(COUNTBLANK(L1680:AC1680)&lt;&gt;13,IF(Table3[[#This Row],[Comments]]="Please order in multiples of 20. Minimum order of 100.",IF(COUNTBLANK(Table3[[#This Row],[Date 1]:[Order]])=12,"",1),1),IF(OR(F1680="yes",G1680="yes",H1680="yes",I1680="yes",J1680="yes",K1680="yes"="yes"),1,""))</f>
        <v/>
      </c>
    </row>
    <row r="1681" spans="2:48" ht="36" thickBot="1" x14ac:dyDescent="0.4">
      <c r="B1681" s="164">
        <v>8100</v>
      </c>
      <c r="C1681" s="16" t="s">
        <v>3551</v>
      </c>
      <c r="D1681" s="32" t="s">
        <v>3553</v>
      </c>
      <c r="E1681" s="118"/>
      <c r="F1681" s="119" t="s">
        <v>21</v>
      </c>
      <c r="G1681" s="30" t="s">
        <v>21</v>
      </c>
      <c r="H1681" s="30" t="s">
        <v>21</v>
      </c>
      <c r="I1681" s="30" t="s">
        <v>21</v>
      </c>
      <c r="J1681" s="30" t="s">
        <v>128</v>
      </c>
      <c r="K1681" s="30" t="s">
        <v>21</v>
      </c>
      <c r="L1681" s="22"/>
      <c r="M1681" s="20"/>
      <c r="N1681" s="20"/>
      <c r="O1681" s="20"/>
      <c r="P1681" s="20"/>
      <c r="Q1681" s="20"/>
      <c r="R1681" s="20"/>
      <c r="S1681" s="120"/>
      <c r="T1681" s="181" t="str">
        <f>Table3[[#This Row],[Column12]]</f>
        <v>Auto:</v>
      </c>
      <c r="U1681" s="25"/>
      <c r="V1681" s="51" t="str">
        <f>IF(Table3[[#This Row],[TagOrderMethod]]="Ratio:","plants per 1 tag",IF(Table3[[#This Row],[TagOrderMethod]]="tags included","",IF(Table3[[#This Row],[TagOrderMethod]]="Qty:","tags",IF(Table3[[#This Row],[TagOrderMethod]]="Auto:",IF(U1681&lt;&gt;"","tags","")))))</f>
        <v/>
      </c>
      <c r="W1681" s="17">
        <v>50</v>
      </c>
      <c r="X1681" s="17" t="str">
        <f>IF(ISNUMBER(SEARCH("tag",Table3[[#This Row],[Notes]])), "Yes", "No")</f>
        <v>No</v>
      </c>
      <c r="Y1681" s="17" t="str">
        <f>IF(Table3[[#This Row],[Column11]]="yes","tags included","Auto:")</f>
        <v>Auto:</v>
      </c>
      <c r="Z16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Row],[TagOrderMethod]]="Auto:",IF(U1681&gt;0,U1681,IF(COUNTBLANK(L1681:S1681)=8,"",(IF(Table3[[#This Row],[Column11]]&lt;&gt;"no",Table3[[#This Row],[Size]]*(SUM(Table3[[#This Row],[Date 1]:[Date 8]])),"")))),""))),(Table3[[#This Row],[Bundle]])),"")</f>
        <v/>
      </c>
      <c r="AB1681" s="94" t="str">
        <f t="shared" si="27"/>
        <v/>
      </c>
      <c r="AC1681" s="75"/>
      <c r="AD1681" s="42"/>
      <c r="AE1681" s="43"/>
      <c r="AF1681" s="44"/>
      <c r="AG1681" s="134" t="s">
        <v>21</v>
      </c>
      <c r="AH1681" s="134" t="s">
        <v>21</v>
      </c>
      <c r="AI1681" s="134" t="s">
        <v>21</v>
      </c>
      <c r="AJ1681" s="134" t="s">
        <v>21</v>
      </c>
      <c r="AK1681" s="134" t="s">
        <v>5677</v>
      </c>
      <c r="AL1681" s="134" t="s">
        <v>21</v>
      </c>
      <c r="AM1681" s="134" t="b">
        <f>IF(AND(Table3[[#This Row],[Column68]]=TRUE,COUNTBLANK(Table3[[#This Row],[Date 1]:[Date 8]])=8),TRUE,FALSE)</f>
        <v>0</v>
      </c>
      <c r="AN1681" s="134" t="b">
        <f>COUNTIF(Table3[[#This Row],[512]:[51]],"yes")&gt;0</f>
        <v>0</v>
      </c>
      <c r="AO1681" s="45" t="str">
        <f>IF(Table3[[#This Row],[512]]="yes",Table3[[#This Row],[Column1]],"")</f>
        <v/>
      </c>
      <c r="AP1681" s="45" t="str">
        <f>IF(Table3[[#This Row],[250]]="yes",Table3[[#This Row],[Column1.5]],"")</f>
        <v/>
      </c>
      <c r="AQ1681" s="45" t="str">
        <f>IF(Table3[[#This Row],[288]]="yes",Table3[[#This Row],[Column2]],"")</f>
        <v/>
      </c>
      <c r="AR1681" s="45" t="str">
        <f>IF(Table3[[#This Row],[144]]="yes",Table3[[#This Row],[Column3]],"")</f>
        <v/>
      </c>
      <c r="AS1681" s="45" t="str">
        <f>IF(Table3[[#This Row],[26]]="yes",Table3[[#This Row],[Column4]],"")</f>
        <v/>
      </c>
      <c r="AT1681" s="45" t="str">
        <f>IF(Table3[[#This Row],[51]]="yes",Table3[[#This Row],[Column5]],"")</f>
        <v/>
      </c>
      <c r="AU1681" s="29" t="str">
        <f>IF(COUNTBLANK(Table3[[#This Row],[Date 1]:[Date 8]])=7,IF(Table3[[#This Row],[Column9]]&lt;&gt;"",IF(SUM(L1681:S1681)&lt;&gt;0,Table3[[#This Row],[Column9]],""),""),(SUBSTITUTE(TRIM(SUBSTITUTE(AO1681&amp;","&amp;AP1681&amp;","&amp;AQ1681&amp;","&amp;AR1681&amp;","&amp;AS1681&amp;","&amp;AT1681&amp;",",","," "))," ",", ")))</f>
        <v/>
      </c>
      <c r="AV1681" s="35" t="str">
        <f>IF(COUNTBLANK(L1681:AC1681)&lt;&gt;13,IF(Table3[[#This Row],[Comments]]="Please order in multiples of 20. Minimum order of 100.",IF(COUNTBLANK(Table3[[#This Row],[Date 1]:[Order]])=12,"",1),1),IF(OR(F1681="yes",G1681="yes",H1681="yes",I1681="yes",J1681="yes",K1681="yes"="yes"),1,""))</f>
        <v/>
      </c>
    </row>
    <row r="1682" spans="2:48" ht="36" thickBot="1" x14ac:dyDescent="0.4">
      <c r="B1682" s="164">
        <v>8105</v>
      </c>
      <c r="C1682" s="16" t="s">
        <v>3551</v>
      </c>
      <c r="D1682" s="32" t="s">
        <v>1167</v>
      </c>
      <c r="E1682" s="118"/>
      <c r="F1682" s="119" t="s">
        <v>21</v>
      </c>
      <c r="G1682" s="30" t="s">
        <v>21</v>
      </c>
      <c r="H1682" s="30" t="s">
        <v>21</v>
      </c>
      <c r="I1682" s="30" t="s">
        <v>21</v>
      </c>
      <c r="J1682" s="30" t="s">
        <v>128</v>
      </c>
      <c r="K1682" s="30" t="s">
        <v>21</v>
      </c>
      <c r="L1682" s="22"/>
      <c r="M1682" s="20"/>
      <c r="N1682" s="20"/>
      <c r="O1682" s="20"/>
      <c r="P1682" s="20"/>
      <c r="Q1682" s="20"/>
      <c r="R1682" s="20"/>
      <c r="S1682" s="120"/>
      <c r="T1682" s="181" t="str">
        <f>Table3[[#This Row],[Column12]]</f>
        <v>Auto:</v>
      </c>
      <c r="U1682" s="25"/>
      <c r="V1682" s="51" t="str">
        <f>IF(Table3[[#This Row],[TagOrderMethod]]="Ratio:","plants per 1 tag",IF(Table3[[#This Row],[TagOrderMethod]]="tags included","",IF(Table3[[#This Row],[TagOrderMethod]]="Qty:","tags",IF(Table3[[#This Row],[TagOrderMethod]]="Auto:",IF(U1682&lt;&gt;"","tags","")))))</f>
        <v/>
      </c>
      <c r="W1682" s="17">
        <v>50</v>
      </c>
      <c r="X1682" s="17" t="str">
        <f>IF(ISNUMBER(SEARCH("tag",Table3[[#This Row],[Notes]])), "Yes", "No")</f>
        <v>No</v>
      </c>
      <c r="Y1682" s="17" t="str">
        <f>IF(Table3[[#This Row],[Column11]]="yes","tags included","Auto:")</f>
        <v>Auto:</v>
      </c>
      <c r="Z16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Row],[TagOrderMethod]]="Auto:",IF(U1682&gt;0,U1682,IF(COUNTBLANK(L1682:S1682)=8,"",(IF(Table3[[#This Row],[Column11]]&lt;&gt;"no",Table3[[#This Row],[Size]]*(SUM(Table3[[#This Row],[Date 1]:[Date 8]])),"")))),""))),(Table3[[#This Row],[Bundle]])),"")</f>
        <v/>
      </c>
      <c r="AB1682" s="94" t="str">
        <f t="shared" si="27"/>
        <v/>
      </c>
      <c r="AC1682" s="75"/>
      <c r="AD1682" s="42"/>
      <c r="AE1682" s="43"/>
      <c r="AF1682" s="44"/>
      <c r="AG1682" s="134" t="s">
        <v>21</v>
      </c>
      <c r="AH1682" s="134" t="s">
        <v>21</v>
      </c>
      <c r="AI1682" s="134" t="s">
        <v>21</v>
      </c>
      <c r="AJ1682" s="134" t="s">
        <v>21</v>
      </c>
      <c r="AK1682" s="134" t="s">
        <v>2198</v>
      </c>
      <c r="AL1682" s="134" t="s">
        <v>21</v>
      </c>
      <c r="AM1682" s="134" t="b">
        <f>IF(AND(Table3[[#This Row],[Column68]]=TRUE,COUNTBLANK(Table3[[#This Row],[Date 1]:[Date 8]])=8),TRUE,FALSE)</f>
        <v>0</v>
      </c>
      <c r="AN1682" s="134" t="b">
        <f>COUNTIF(Table3[[#This Row],[512]:[51]],"yes")&gt;0</f>
        <v>0</v>
      </c>
      <c r="AO1682" s="45" t="str">
        <f>IF(Table3[[#This Row],[512]]="yes",Table3[[#This Row],[Column1]],"")</f>
        <v/>
      </c>
      <c r="AP1682" s="45" t="str">
        <f>IF(Table3[[#This Row],[250]]="yes",Table3[[#This Row],[Column1.5]],"")</f>
        <v/>
      </c>
      <c r="AQ1682" s="45" t="str">
        <f>IF(Table3[[#This Row],[288]]="yes",Table3[[#This Row],[Column2]],"")</f>
        <v/>
      </c>
      <c r="AR1682" s="45" t="str">
        <f>IF(Table3[[#This Row],[144]]="yes",Table3[[#This Row],[Column3]],"")</f>
        <v/>
      </c>
      <c r="AS1682" s="45" t="str">
        <f>IF(Table3[[#This Row],[26]]="yes",Table3[[#This Row],[Column4]],"")</f>
        <v/>
      </c>
      <c r="AT1682" s="45" t="str">
        <f>IF(Table3[[#This Row],[51]]="yes",Table3[[#This Row],[Column5]],"")</f>
        <v/>
      </c>
      <c r="AU1682" s="29" t="str">
        <f>IF(COUNTBLANK(Table3[[#This Row],[Date 1]:[Date 8]])=7,IF(Table3[[#This Row],[Column9]]&lt;&gt;"",IF(SUM(L1682:S1682)&lt;&gt;0,Table3[[#This Row],[Column9]],""),""),(SUBSTITUTE(TRIM(SUBSTITUTE(AO1682&amp;","&amp;AP1682&amp;","&amp;AQ1682&amp;","&amp;AR1682&amp;","&amp;AS1682&amp;","&amp;AT1682&amp;",",","," "))," ",", ")))</f>
        <v/>
      </c>
      <c r="AV1682" s="35" t="str">
        <f>IF(COUNTBLANK(L1682:AC1682)&lt;&gt;13,IF(Table3[[#This Row],[Comments]]="Please order in multiples of 20. Minimum order of 100.",IF(COUNTBLANK(Table3[[#This Row],[Date 1]:[Order]])=12,"",1),1),IF(OR(F1682="yes",G1682="yes",H1682="yes",I1682="yes",J1682="yes",K1682="yes"="yes"),1,""))</f>
        <v/>
      </c>
    </row>
    <row r="1683" spans="2:48" ht="36" thickBot="1" x14ac:dyDescent="0.4">
      <c r="B1683" s="164">
        <v>8110</v>
      </c>
      <c r="C1683" s="16" t="s">
        <v>3551</v>
      </c>
      <c r="D1683" s="32" t="s">
        <v>849</v>
      </c>
      <c r="E1683" s="118"/>
      <c r="F1683" s="119" t="s">
        <v>21</v>
      </c>
      <c r="G1683" s="30" t="s">
        <v>21</v>
      </c>
      <c r="H1683" s="30" t="s">
        <v>21</v>
      </c>
      <c r="I1683" s="30" t="s">
        <v>21</v>
      </c>
      <c r="J1683" s="30" t="s">
        <v>128</v>
      </c>
      <c r="K1683" s="30" t="s">
        <v>21</v>
      </c>
      <c r="L1683" s="22"/>
      <c r="M1683" s="20"/>
      <c r="N1683" s="20"/>
      <c r="O1683" s="20"/>
      <c r="P1683" s="20"/>
      <c r="Q1683" s="20"/>
      <c r="R1683" s="20"/>
      <c r="S1683" s="120"/>
      <c r="T1683" s="181" t="str">
        <f>Table3[[#This Row],[Column12]]</f>
        <v>Auto:</v>
      </c>
      <c r="U1683" s="25"/>
      <c r="V1683" s="51" t="str">
        <f>IF(Table3[[#This Row],[TagOrderMethod]]="Ratio:","plants per 1 tag",IF(Table3[[#This Row],[TagOrderMethod]]="tags included","",IF(Table3[[#This Row],[TagOrderMethod]]="Qty:","tags",IF(Table3[[#This Row],[TagOrderMethod]]="Auto:",IF(U1683&lt;&gt;"","tags","")))))</f>
        <v/>
      </c>
      <c r="W1683" s="17">
        <v>50</v>
      </c>
      <c r="X1683" s="17" t="str">
        <f>IF(ISNUMBER(SEARCH("tag",Table3[[#This Row],[Notes]])), "Yes", "No")</f>
        <v>No</v>
      </c>
      <c r="Y1683" s="17" t="str">
        <f>IF(Table3[[#This Row],[Column11]]="yes","tags included","Auto:")</f>
        <v>Auto:</v>
      </c>
      <c r="Z16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Row],[TagOrderMethod]]="Auto:",IF(U1683&gt;0,U1683,IF(COUNTBLANK(L1683:S1683)=8,"",(IF(Table3[[#This Row],[Column11]]&lt;&gt;"no",Table3[[#This Row],[Size]]*(SUM(Table3[[#This Row],[Date 1]:[Date 8]])),"")))),""))),(Table3[[#This Row],[Bundle]])),"")</f>
        <v/>
      </c>
      <c r="AB1683" s="94" t="str">
        <f t="shared" si="27"/>
        <v/>
      </c>
      <c r="AC1683" s="75"/>
      <c r="AD1683" s="42"/>
      <c r="AE1683" s="43"/>
      <c r="AF1683" s="44"/>
      <c r="AG1683" s="134" t="s">
        <v>21</v>
      </c>
      <c r="AH1683" s="134" t="s">
        <v>21</v>
      </c>
      <c r="AI1683" s="134" t="s">
        <v>21</v>
      </c>
      <c r="AJ1683" s="134" t="s">
        <v>21</v>
      </c>
      <c r="AK1683" s="134" t="s">
        <v>5678</v>
      </c>
      <c r="AL1683" s="134" t="s">
        <v>21</v>
      </c>
      <c r="AM1683" s="134" t="b">
        <f>IF(AND(Table3[[#This Row],[Column68]]=TRUE,COUNTBLANK(Table3[[#This Row],[Date 1]:[Date 8]])=8),TRUE,FALSE)</f>
        <v>0</v>
      </c>
      <c r="AN1683" s="134" t="b">
        <f>COUNTIF(Table3[[#This Row],[512]:[51]],"yes")&gt;0</f>
        <v>0</v>
      </c>
      <c r="AO1683" s="45" t="str">
        <f>IF(Table3[[#This Row],[512]]="yes",Table3[[#This Row],[Column1]],"")</f>
        <v/>
      </c>
      <c r="AP1683" s="45" t="str">
        <f>IF(Table3[[#This Row],[250]]="yes",Table3[[#This Row],[Column1.5]],"")</f>
        <v/>
      </c>
      <c r="AQ1683" s="45" t="str">
        <f>IF(Table3[[#This Row],[288]]="yes",Table3[[#This Row],[Column2]],"")</f>
        <v/>
      </c>
      <c r="AR1683" s="45" t="str">
        <f>IF(Table3[[#This Row],[144]]="yes",Table3[[#This Row],[Column3]],"")</f>
        <v/>
      </c>
      <c r="AS1683" s="45" t="str">
        <f>IF(Table3[[#This Row],[26]]="yes",Table3[[#This Row],[Column4]],"")</f>
        <v/>
      </c>
      <c r="AT1683" s="45" t="str">
        <f>IF(Table3[[#This Row],[51]]="yes",Table3[[#This Row],[Column5]],"")</f>
        <v/>
      </c>
      <c r="AU1683" s="29" t="str">
        <f>IF(COUNTBLANK(Table3[[#This Row],[Date 1]:[Date 8]])=7,IF(Table3[[#This Row],[Column9]]&lt;&gt;"",IF(SUM(L1683:S1683)&lt;&gt;0,Table3[[#This Row],[Column9]],""),""),(SUBSTITUTE(TRIM(SUBSTITUTE(AO1683&amp;","&amp;AP1683&amp;","&amp;AQ1683&amp;","&amp;AR1683&amp;","&amp;AS1683&amp;","&amp;AT1683&amp;",",","," "))," ",", ")))</f>
        <v/>
      </c>
      <c r="AV1683" s="35" t="str">
        <f>IF(COUNTBLANK(L1683:AC1683)&lt;&gt;13,IF(Table3[[#This Row],[Comments]]="Please order in multiples of 20. Minimum order of 100.",IF(COUNTBLANK(Table3[[#This Row],[Date 1]:[Order]])=12,"",1),1),IF(OR(F1683="yes",G1683="yes",H1683="yes",I1683="yes",J1683="yes",K1683="yes"="yes"),1,""))</f>
        <v/>
      </c>
    </row>
    <row r="1684" spans="2:48" ht="36" thickBot="1" x14ac:dyDescent="0.4">
      <c r="B1684" s="164">
        <v>8135</v>
      </c>
      <c r="C1684" s="16" t="s">
        <v>3551</v>
      </c>
      <c r="D1684" s="32" t="s">
        <v>1941</v>
      </c>
      <c r="E1684" s="118"/>
      <c r="F1684" s="119" t="s">
        <v>21</v>
      </c>
      <c r="G1684" s="30" t="s">
        <v>21</v>
      </c>
      <c r="H1684" s="30" t="s">
        <v>21</v>
      </c>
      <c r="I1684" s="30" t="s">
        <v>21</v>
      </c>
      <c r="J1684" s="30" t="s">
        <v>128</v>
      </c>
      <c r="K1684" s="30" t="s">
        <v>21</v>
      </c>
      <c r="L1684" s="22"/>
      <c r="M1684" s="20"/>
      <c r="N1684" s="20"/>
      <c r="O1684" s="20"/>
      <c r="P1684" s="20"/>
      <c r="Q1684" s="20"/>
      <c r="R1684" s="20"/>
      <c r="S1684" s="120"/>
      <c r="T1684" s="181" t="str">
        <f>Table3[[#This Row],[Column12]]</f>
        <v>Auto:</v>
      </c>
      <c r="U1684" s="25"/>
      <c r="V1684" s="51" t="str">
        <f>IF(Table3[[#This Row],[TagOrderMethod]]="Ratio:","plants per 1 tag",IF(Table3[[#This Row],[TagOrderMethod]]="tags included","",IF(Table3[[#This Row],[TagOrderMethod]]="Qty:","tags",IF(Table3[[#This Row],[TagOrderMethod]]="Auto:",IF(U1684&lt;&gt;"","tags","")))))</f>
        <v/>
      </c>
      <c r="W1684" s="17">
        <v>50</v>
      </c>
      <c r="X1684" s="17" t="str">
        <f>IF(ISNUMBER(SEARCH("tag",Table3[[#This Row],[Notes]])), "Yes", "No")</f>
        <v>No</v>
      </c>
      <c r="Y1684" s="17" t="str">
        <f>IF(Table3[[#This Row],[Column11]]="yes","tags included","Auto:")</f>
        <v>Auto:</v>
      </c>
      <c r="Z16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Row],[TagOrderMethod]]="Auto:",IF(U1684&gt;0,U1684,IF(COUNTBLANK(L1684:S1684)=8,"",(IF(Table3[[#This Row],[Column11]]&lt;&gt;"no",Table3[[#This Row],[Size]]*(SUM(Table3[[#This Row],[Date 1]:[Date 8]])),"")))),""))),(Table3[[#This Row],[Bundle]])),"")</f>
        <v/>
      </c>
      <c r="AB1684" s="94" t="str">
        <f t="shared" si="27"/>
        <v/>
      </c>
      <c r="AC1684" s="75"/>
      <c r="AD1684" s="42"/>
      <c r="AE1684" s="43"/>
      <c r="AF1684" s="44"/>
      <c r="AG1684" s="134" t="s">
        <v>21</v>
      </c>
      <c r="AH1684" s="134" t="s">
        <v>21</v>
      </c>
      <c r="AI1684" s="134" t="s">
        <v>21</v>
      </c>
      <c r="AJ1684" s="134" t="s">
        <v>21</v>
      </c>
      <c r="AK1684" s="134" t="s">
        <v>5679</v>
      </c>
      <c r="AL1684" s="134" t="s">
        <v>21</v>
      </c>
      <c r="AM1684" s="134" t="b">
        <f>IF(AND(Table3[[#This Row],[Column68]]=TRUE,COUNTBLANK(Table3[[#This Row],[Date 1]:[Date 8]])=8),TRUE,FALSE)</f>
        <v>0</v>
      </c>
      <c r="AN1684" s="134" t="b">
        <f>COUNTIF(Table3[[#This Row],[512]:[51]],"yes")&gt;0</f>
        <v>0</v>
      </c>
      <c r="AO1684" s="45" t="str">
        <f>IF(Table3[[#This Row],[512]]="yes",Table3[[#This Row],[Column1]],"")</f>
        <v/>
      </c>
      <c r="AP1684" s="45" t="str">
        <f>IF(Table3[[#This Row],[250]]="yes",Table3[[#This Row],[Column1.5]],"")</f>
        <v/>
      </c>
      <c r="AQ1684" s="45" t="str">
        <f>IF(Table3[[#This Row],[288]]="yes",Table3[[#This Row],[Column2]],"")</f>
        <v/>
      </c>
      <c r="AR1684" s="45" t="str">
        <f>IF(Table3[[#This Row],[144]]="yes",Table3[[#This Row],[Column3]],"")</f>
        <v/>
      </c>
      <c r="AS1684" s="45" t="str">
        <f>IF(Table3[[#This Row],[26]]="yes",Table3[[#This Row],[Column4]],"")</f>
        <v/>
      </c>
      <c r="AT1684" s="45" t="str">
        <f>IF(Table3[[#This Row],[51]]="yes",Table3[[#This Row],[Column5]],"")</f>
        <v/>
      </c>
      <c r="AU1684" s="29" t="str">
        <f>IF(COUNTBLANK(Table3[[#This Row],[Date 1]:[Date 8]])=7,IF(Table3[[#This Row],[Column9]]&lt;&gt;"",IF(SUM(L1684:S1684)&lt;&gt;0,Table3[[#This Row],[Column9]],""),""),(SUBSTITUTE(TRIM(SUBSTITUTE(AO1684&amp;","&amp;AP1684&amp;","&amp;AQ1684&amp;","&amp;AR1684&amp;","&amp;AS1684&amp;","&amp;AT1684&amp;",",","," "))," ",", ")))</f>
        <v/>
      </c>
      <c r="AV1684" s="35" t="str">
        <f>IF(COUNTBLANK(L1684:AC1684)&lt;&gt;13,IF(Table3[[#This Row],[Comments]]="Please order in multiples of 20. Minimum order of 100.",IF(COUNTBLANK(Table3[[#This Row],[Date 1]:[Order]])=12,"",1),1),IF(OR(F1684="yes",G1684="yes",H1684="yes",I1684="yes",J1684="yes",K1684="yes"="yes"),1,""))</f>
        <v/>
      </c>
    </row>
    <row r="1685" spans="2:48" ht="36" thickBot="1" x14ac:dyDescent="0.4">
      <c r="B1685" s="164">
        <v>8140</v>
      </c>
      <c r="C1685" s="16" t="s">
        <v>3551</v>
      </c>
      <c r="D1685" s="32" t="s">
        <v>1942</v>
      </c>
      <c r="E1685" s="118"/>
      <c r="F1685" s="119" t="s">
        <v>21</v>
      </c>
      <c r="G1685" s="30" t="s">
        <v>21</v>
      </c>
      <c r="H1685" s="30" t="s">
        <v>21</v>
      </c>
      <c r="I1685" s="30" t="s">
        <v>21</v>
      </c>
      <c r="J1685" s="30" t="s">
        <v>128</v>
      </c>
      <c r="K1685" s="30" t="s">
        <v>21</v>
      </c>
      <c r="L1685" s="22"/>
      <c r="M1685" s="20"/>
      <c r="N1685" s="20"/>
      <c r="O1685" s="20"/>
      <c r="P1685" s="20"/>
      <c r="Q1685" s="20"/>
      <c r="R1685" s="20"/>
      <c r="S1685" s="120"/>
      <c r="T1685" s="181" t="str">
        <f>Table3[[#This Row],[Column12]]</f>
        <v>Auto:</v>
      </c>
      <c r="U1685" s="25"/>
      <c r="V1685" s="51" t="str">
        <f>IF(Table3[[#This Row],[TagOrderMethod]]="Ratio:","plants per 1 tag",IF(Table3[[#This Row],[TagOrderMethod]]="tags included","",IF(Table3[[#This Row],[TagOrderMethod]]="Qty:","tags",IF(Table3[[#This Row],[TagOrderMethod]]="Auto:",IF(U1685&lt;&gt;"","tags","")))))</f>
        <v/>
      </c>
      <c r="W1685" s="17">
        <v>50</v>
      </c>
      <c r="X1685" s="17" t="str">
        <f>IF(ISNUMBER(SEARCH("tag",Table3[[#This Row],[Notes]])), "Yes", "No")</f>
        <v>No</v>
      </c>
      <c r="Y1685" s="17" t="str">
        <f>IF(Table3[[#This Row],[Column11]]="yes","tags included","Auto:")</f>
        <v>Auto:</v>
      </c>
      <c r="Z16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Row],[TagOrderMethod]]="Auto:",IF(U1685&gt;0,U1685,IF(COUNTBLANK(L1685:S1685)=8,"",(IF(Table3[[#This Row],[Column11]]&lt;&gt;"no",Table3[[#This Row],[Size]]*(SUM(Table3[[#This Row],[Date 1]:[Date 8]])),"")))),""))),(Table3[[#This Row],[Bundle]])),"")</f>
        <v/>
      </c>
      <c r="AB1685" s="94" t="str">
        <f t="shared" si="27"/>
        <v/>
      </c>
      <c r="AC1685" s="75"/>
      <c r="AD1685" s="42"/>
      <c r="AE1685" s="43"/>
      <c r="AF1685" s="44"/>
      <c r="AG1685" s="134" t="s">
        <v>21</v>
      </c>
      <c r="AH1685" s="134" t="s">
        <v>21</v>
      </c>
      <c r="AI1685" s="134" t="s">
        <v>21</v>
      </c>
      <c r="AJ1685" s="134" t="s">
        <v>21</v>
      </c>
      <c r="AK1685" s="134" t="s">
        <v>5680</v>
      </c>
      <c r="AL1685" s="134" t="s">
        <v>21</v>
      </c>
      <c r="AM1685" s="134" t="b">
        <f>IF(AND(Table3[[#This Row],[Column68]]=TRUE,COUNTBLANK(Table3[[#This Row],[Date 1]:[Date 8]])=8),TRUE,FALSE)</f>
        <v>0</v>
      </c>
      <c r="AN1685" s="134" t="b">
        <f>COUNTIF(Table3[[#This Row],[512]:[51]],"yes")&gt;0</f>
        <v>0</v>
      </c>
      <c r="AO1685" s="45" t="str">
        <f>IF(Table3[[#This Row],[512]]="yes",Table3[[#This Row],[Column1]],"")</f>
        <v/>
      </c>
      <c r="AP1685" s="45" t="str">
        <f>IF(Table3[[#This Row],[250]]="yes",Table3[[#This Row],[Column1.5]],"")</f>
        <v/>
      </c>
      <c r="AQ1685" s="45" t="str">
        <f>IF(Table3[[#This Row],[288]]="yes",Table3[[#This Row],[Column2]],"")</f>
        <v/>
      </c>
      <c r="AR1685" s="45" t="str">
        <f>IF(Table3[[#This Row],[144]]="yes",Table3[[#This Row],[Column3]],"")</f>
        <v/>
      </c>
      <c r="AS1685" s="45" t="str">
        <f>IF(Table3[[#This Row],[26]]="yes",Table3[[#This Row],[Column4]],"")</f>
        <v/>
      </c>
      <c r="AT1685" s="45" t="str">
        <f>IF(Table3[[#This Row],[51]]="yes",Table3[[#This Row],[Column5]],"")</f>
        <v/>
      </c>
      <c r="AU1685" s="29" t="str">
        <f>IF(COUNTBLANK(Table3[[#This Row],[Date 1]:[Date 8]])=7,IF(Table3[[#This Row],[Column9]]&lt;&gt;"",IF(SUM(L1685:S1685)&lt;&gt;0,Table3[[#This Row],[Column9]],""),""),(SUBSTITUTE(TRIM(SUBSTITUTE(AO1685&amp;","&amp;AP1685&amp;","&amp;AQ1685&amp;","&amp;AR1685&amp;","&amp;AS1685&amp;","&amp;AT1685&amp;",",","," "))," ",", ")))</f>
        <v/>
      </c>
      <c r="AV1685" s="35" t="str">
        <f>IF(COUNTBLANK(L1685:AC1685)&lt;&gt;13,IF(Table3[[#This Row],[Comments]]="Please order in multiples of 20. Minimum order of 100.",IF(COUNTBLANK(Table3[[#This Row],[Date 1]:[Order]])=12,"",1),1),IF(OR(F1685="yes",G1685="yes",H1685="yes",I1685="yes",J1685="yes",K1685="yes"="yes"),1,""))</f>
        <v/>
      </c>
    </row>
    <row r="1686" spans="2:48" ht="36" thickBot="1" x14ac:dyDescent="0.4">
      <c r="B1686" s="164">
        <v>8145</v>
      </c>
      <c r="C1686" s="16" t="s">
        <v>3551</v>
      </c>
      <c r="D1686" s="32" t="s">
        <v>1943</v>
      </c>
      <c r="E1686" s="118"/>
      <c r="F1686" s="119" t="s">
        <v>21</v>
      </c>
      <c r="G1686" s="30" t="s">
        <v>21</v>
      </c>
      <c r="H1686" s="30" t="s">
        <v>21</v>
      </c>
      <c r="I1686" s="30" t="s">
        <v>21</v>
      </c>
      <c r="J1686" s="30" t="s">
        <v>128</v>
      </c>
      <c r="K1686" s="30" t="s">
        <v>21</v>
      </c>
      <c r="L1686" s="22"/>
      <c r="M1686" s="20"/>
      <c r="N1686" s="20"/>
      <c r="O1686" s="20"/>
      <c r="P1686" s="20"/>
      <c r="Q1686" s="20"/>
      <c r="R1686" s="20"/>
      <c r="S1686" s="120"/>
      <c r="T1686" s="181" t="str">
        <f>Table3[[#This Row],[Column12]]</f>
        <v>Auto:</v>
      </c>
      <c r="U1686" s="25"/>
      <c r="V1686" s="51" t="str">
        <f>IF(Table3[[#This Row],[TagOrderMethod]]="Ratio:","plants per 1 tag",IF(Table3[[#This Row],[TagOrderMethod]]="tags included","",IF(Table3[[#This Row],[TagOrderMethod]]="Qty:","tags",IF(Table3[[#This Row],[TagOrderMethod]]="Auto:",IF(U1686&lt;&gt;"","tags","")))))</f>
        <v/>
      </c>
      <c r="W1686" s="17">
        <v>50</v>
      </c>
      <c r="X1686" s="17" t="str">
        <f>IF(ISNUMBER(SEARCH("tag",Table3[[#This Row],[Notes]])), "Yes", "No")</f>
        <v>No</v>
      </c>
      <c r="Y1686" s="17" t="str">
        <f>IF(Table3[[#This Row],[Column11]]="yes","tags included","Auto:")</f>
        <v>Auto:</v>
      </c>
      <c r="Z16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Row],[TagOrderMethod]]="Auto:",IF(U1686&gt;0,U1686,IF(COUNTBLANK(L1686:S1686)=8,"",(IF(Table3[[#This Row],[Column11]]&lt;&gt;"no",Table3[[#This Row],[Size]]*(SUM(Table3[[#This Row],[Date 1]:[Date 8]])),"")))),""))),(Table3[[#This Row],[Bundle]])),"")</f>
        <v/>
      </c>
      <c r="AB1686" s="94" t="str">
        <f t="shared" si="27"/>
        <v/>
      </c>
      <c r="AC1686" s="75"/>
      <c r="AD1686" s="42"/>
      <c r="AE1686" s="43"/>
      <c r="AF1686" s="44"/>
      <c r="AG1686" s="134" t="s">
        <v>21</v>
      </c>
      <c r="AH1686" s="134" t="s">
        <v>21</v>
      </c>
      <c r="AI1686" s="134" t="s">
        <v>21</v>
      </c>
      <c r="AJ1686" s="134" t="s">
        <v>21</v>
      </c>
      <c r="AK1686" s="134" t="s">
        <v>2199</v>
      </c>
      <c r="AL1686" s="134" t="s">
        <v>21</v>
      </c>
      <c r="AM1686" s="134" t="b">
        <f>IF(AND(Table3[[#This Row],[Column68]]=TRUE,COUNTBLANK(Table3[[#This Row],[Date 1]:[Date 8]])=8),TRUE,FALSE)</f>
        <v>0</v>
      </c>
      <c r="AN1686" s="134" t="b">
        <f>COUNTIF(Table3[[#This Row],[512]:[51]],"yes")&gt;0</f>
        <v>0</v>
      </c>
      <c r="AO1686" s="45" t="str">
        <f>IF(Table3[[#This Row],[512]]="yes",Table3[[#This Row],[Column1]],"")</f>
        <v/>
      </c>
      <c r="AP1686" s="45" t="str">
        <f>IF(Table3[[#This Row],[250]]="yes",Table3[[#This Row],[Column1.5]],"")</f>
        <v/>
      </c>
      <c r="AQ1686" s="45" t="str">
        <f>IF(Table3[[#This Row],[288]]="yes",Table3[[#This Row],[Column2]],"")</f>
        <v/>
      </c>
      <c r="AR1686" s="45" t="str">
        <f>IF(Table3[[#This Row],[144]]="yes",Table3[[#This Row],[Column3]],"")</f>
        <v/>
      </c>
      <c r="AS1686" s="45" t="str">
        <f>IF(Table3[[#This Row],[26]]="yes",Table3[[#This Row],[Column4]],"")</f>
        <v/>
      </c>
      <c r="AT1686" s="45" t="str">
        <f>IF(Table3[[#This Row],[51]]="yes",Table3[[#This Row],[Column5]],"")</f>
        <v/>
      </c>
      <c r="AU1686" s="29" t="str">
        <f>IF(COUNTBLANK(Table3[[#This Row],[Date 1]:[Date 8]])=7,IF(Table3[[#This Row],[Column9]]&lt;&gt;"",IF(SUM(L1686:S1686)&lt;&gt;0,Table3[[#This Row],[Column9]],""),""),(SUBSTITUTE(TRIM(SUBSTITUTE(AO1686&amp;","&amp;AP1686&amp;","&amp;AQ1686&amp;","&amp;AR1686&amp;","&amp;AS1686&amp;","&amp;AT1686&amp;",",","," "))," ",", ")))</f>
        <v/>
      </c>
      <c r="AV1686" s="35" t="str">
        <f>IF(COUNTBLANK(L1686:AC1686)&lt;&gt;13,IF(Table3[[#This Row],[Comments]]="Please order in multiples of 20. Minimum order of 100.",IF(COUNTBLANK(Table3[[#This Row],[Date 1]:[Order]])=12,"",1),1),IF(OR(F1686="yes",G1686="yes",H1686="yes",I1686="yes",J1686="yes",K1686="yes"="yes"),1,""))</f>
        <v/>
      </c>
    </row>
    <row r="1687" spans="2:48" ht="36" thickBot="1" x14ac:dyDescent="0.4">
      <c r="B1687" s="164">
        <v>8150</v>
      </c>
      <c r="C1687" s="16" t="s">
        <v>3551</v>
      </c>
      <c r="D1687" s="32" t="s">
        <v>1778</v>
      </c>
      <c r="E1687" s="118"/>
      <c r="F1687" s="119" t="s">
        <v>21</v>
      </c>
      <c r="G1687" s="30" t="s">
        <v>21</v>
      </c>
      <c r="H1687" s="30" t="s">
        <v>21</v>
      </c>
      <c r="I1687" s="30" t="s">
        <v>21</v>
      </c>
      <c r="J1687" s="30" t="s">
        <v>128</v>
      </c>
      <c r="K1687" s="30" t="s">
        <v>21</v>
      </c>
      <c r="L1687" s="22"/>
      <c r="M1687" s="20"/>
      <c r="N1687" s="20"/>
      <c r="O1687" s="20"/>
      <c r="P1687" s="20"/>
      <c r="Q1687" s="20"/>
      <c r="R1687" s="20"/>
      <c r="S1687" s="120"/>
      <c r="T1687" s="181" t="str">
        <f>Table3[[#This Row],[Column12]]</f>
        <v>Auto:</v>
      </c>
      <c r="U1687" s="25"/>
      <c r="V1687" s="51" t="str">
        <f>IF(Table3[[#This Row],[TagOrderMethod]]="Ratio:","plants per 1 tag",IF(Table3[[#This Row],[TagOrderMethod]]="tags included","",IF(Table3[[#This Row],[TagOrderMethod]]="Qty:","tags",IF(Table3[[#This Row],[TagOrderMethod]]="Auto:",IF(U1687&lt;&gt;"","tags","")))))</f>
        <v/>
      </c>
      <c r="W1687" s="17">
        <v>50</v>
      </c>
      <c r="X1687" s="17" t="str">
        <f>IF(ISNUMBER(SEARCH("tag",Table3[[#This Row],[Notes]])), "Yes", "No")</f>
        <v>No</v>
      </c>
      <c r="Y1687" s="17" t="str">
        <f>IF(Table3[[#This Row],[Column11]]="yes","tags included","Auto:")</f>
        <v>Auto:</v>
      </c>
      <c r="Z16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Row],[TagOrderMethod]]="Auto:",IF(U1687&gt;0,U1687,IF(COUNTBLANK(L1687:S1687)=8,"",(IF(Table3[[#This Row],[Column11]]&lt;&gt;"no",Table3[[#This Row],[Size]]*(SUM(Table3[[#This Row],[Date 1]:[Date 8]])),"")))),""))),(Table3[[#This Row],[Bundle]])),"")</f>
        <v/>
      </c>
      <c r="AB1687" s="94" t="str">
        <f t="shared" si="27"/>
        <v/>
      </c>
      <c r="AC1687" s="75"/>
      <c r="AD1687" s="42"/>
      <c r="AE1687" s="43"/>
      <c r="AF1687" s="44"/>
      <c r="AG1687" s="134" t="s">
        <v>21</v>
      </c>
      <c r="AH1687" s="134" t="s">
        <v>21</v>
      </c>
      <c r="AI1687" s="134" t="s">
        <v>21</v>
      </c>
      <c r="AJ1687" s="134" t="s">
        <v>21</v>
      </c>
      <c r="AK1687" s="134" t="s">
        <v>5681</v>
      </c>
      <c r="AL1687" s="134" t="s">
        <v>21</v>
      </c>
      <c r="AM1687" s="134" t="b">
        <f>IF(AND(Table3[[#This Row],[Column68]]=TRUE,COUNTBLANK(Table3[[#This Row],[Date 1]:[Date 8]])=8),TRUE,FALSE)</f>
        <v>0</v>
      </c>
      <c r="AN1687" s="134" t="b">
        <f>COUNTIF(Table3[[#This Row],[512]:[51]],"yes")&gt;0</f>
        <v>0</v>
      </c>
      <c r="AO1687" s="45" t="str">
        <f>IF(Table3[[#This Row],[512]]="yes",Table3[[#This Row],[Column1]],"")</f>
        <v/>
      </c>
      <c r="AP1687" s="45" t="str">
        <f>IF(Table3[[#This Row],[250]]="yes",Table3[[#This Row],[Column1.5]],"")</f>
        <v/>
      </c>
      <c r="AQ1687" s="45" t="str">
        <f>IF(Table3[[#This Row],[288]]="yes",Table3[[#This Row],[Column2]],"")</f>
        <v/>
      </c>
      <c r="AR1687" s="45" t="str">
        <f>IF(Table3[[#This Row],[144]]="yes",Table3[[#This Row],[Column3]],"")</f>
        <v/>
      </c>
      <c r="AS1687" s="45" t="str">
        <f>IF(Table3[[#This Row],[26]]="yes",Table3[[#This Row],[Column4]],"")</f>
        <v/>
      </c>
      <c r="AT1687" s="45" t="str">
        <f>IF(Table3[[#This Row],[51]]="yes",Table3[[#This Row],[Column5]],"")</f>
        <v/>
      </c>
      <c r="AU1687" s="29" t="str">
        <f>IF(COUNTBLANK(Table3[[#This Row],[Date 1]:[Date 8]])=7,IF(Table3[[#This Row],[Column9]]&lt;&gt;"",IF(SUM(L1687:S1687)&lt;&gt;0,Table3[[#This Row],[Column9]],""),""),(SUBSTITUTE(TRIM(SUBSTITUTE(AO1687&amp;","&amp;AP1687&amp;","&amp;AQ1687&amp;","&amp;AR1687&amp;","&amp;AS1687&amp;","&amp;AT1687&amp;",",","," "))," ",", ")))</f>
        <v/>
      </c>
      <c r="AV1687" s="35" t="str">
        <f>IF(COUNTBLANK(L1687:AC1687)&lt;&gt;13,IF(Table3[[#This Row],[Comments]]="Please order in multiples of 20. Minimum order of 100.",IF(COUNTBLANK(Table3[[#This Row],[Date 1]:[Order]])=12,"",1),1),IF(OR(F1687="yes",G1687="yes",H1687="yes",I1687="yes",J1687="yes",K1687="yes"="yes"),1,""))</f>
        <v/>
      </c>
    </row>
    <row r="1688" spans="2:48" ht="36" thickBot="1" x14ac:dyDescent="0.4">
      <c r="B1688" s="164">
        <v>8155</v>
      </c>
      <c r="C1688" s="16" t="s">
        <v>3551</v>
      </c>
      <c r="D1688" s="32" t="s">
        <v>3554</v>
      </c>
      <c r="E1688" s="118"/>
      <c r="F1688" s="119" t="s">
        <v>21</v>
      </c>
      <c r="G1688" s="30" t="s">
        <v>21</v>
      </c>
      <c r="H1688" s="30" t="s">
        <v>21</v>
      </c>
      <c r="I1688" s="30" t="s">
        <v>21</v>
      </c>
      <c r="J1688" s="30" t="s">
        <v>128</v>
      </c>
      <c r="K1688" s="30" t="s">
        <v>21</v>
      </c>
      <c r="L1688" s="22"/>
      <c r="M1688" s="20"/>
      <c r="N1688" s="20"/>
      <c r="O1688" s="20"/>
      <c r="P1688" s="20"/>
      <c r="Q1688" s="20"/>
      <c r="R1688" s="20"/>
      <c r="S1688" s="120"/>
      <c r="T1688" s="181" t="str">
        <f>Table3[[#This Row],[Column12]]</f>
        <v>Auto:</v>
      </c>
      <c r="U1688" s="25"/>
      <c r="V1688" s="51" t="str">
        <f>IF(Table3[[#This Row],[TagOrderMethod]]="Ratio:","plants per 1 tag",IF(Table3[[#This Row],[TagOrderMethod]]="tags included","",IF(Table3[[#This Row],[TagOrderMethod]]="Qty:","tags",IF(Table3[[#This Row],[TagOrderMethod]]="Auto:",IF(U1688&lt;&gt;"","tags","")))))</f>
        <v/>
      </c>
      <c r="W1688" s="17">
        <v>50</v>
      </c>
      <c r="X1688" s="17" t="str">
        <f>IF(ISNUMBER(SEARCH("tag",Table3[[#This Row],[Notes]])), "Yes", "No")</f>
        <v>No</v>
      </c>
      <c r="Y1688" s="17" t="str">
        <f>IF(Table3[[#This Row],[Column11]]="yes","tags included","Auto:")</f>
        <v>Auto:</v>
      </c>
      <c r="Z16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Row],[TagOrderMethod]]="Auto:",IF(U1688&gt;0,U1688,IF(COUNTBLANK(L1688:S1688)=8,"",(IF(Table3[[#This Row],[Column11]]&lt;&gt;"no",Table3[[#This Row],[Size]]*(SUM(Table3[[#This Row],[Date 1]:[Date 8]])),"")))),""))),(Table3[[#This Row],[Bundle]])),"")</f>
        <v/>
      </c>
      <c r="AB1688" s="94" t="str">
        <f t="shared" si="27"/>
        <v/>
      </c>
      <c r="AC1688" s="75"/>
      <c r="AD1688" s="42"/>
      <c r="AE1688" s="43"/>
      <c r="AF1688" s="44"/>
      <c r="AG1688" s="134" t="s">
        <v>21</v>
      </c>
      <c r="AH1688" s="134" t="s">
        <v>21</v>
      </c>
      <c r="AI1688" s="134" t="s">
        <v>21</v>
      </c>
      <c r="AJ1688" s="134" t="s">
        <v>21</v>
      </c>
      <c r="AK1688" s="134" t="s">
        <v>3228</v>
      </c>
      <c r="AL1688" s="134" t="s">
        <v>21</v>
      </c>
      <c r="AM1688" s="134" t="b">
        <f>IF(AND(Table3[[#This Row],[Column68]]=TRUE,COUNTBLANK(Table3[[#This Row],[Date 1]:[Date 8]])=8),TRUE,FALSE)</f>
        <v>0</v>
      </c>
      <c r="AN1688" s="134" t="b">
        <f>COUNTIF(Table3[[#This Row],[512]:[51]],"yes")&gt;0</f>
        <v>0</v>
      </c>
      <c r="AO1688" s="45" t="str">
        <f>IF(Table3[[#This Row],[512]]="yes",Table3[[#This Row],[Column1]],"")</f>
        <v/>
      </c>
      <c r="AP1688" s="45" t="str">
        <f>IF(Table3[[#This Row],[250]]="yes",Table3[[#This Row],[Column1.5]],"")</f>
        <v/>
      </c>
      <c r="AQ1688" s="45" t="str">
        <f>IF(Table3[[#This Row],[288]]="yes",Table3[[#This Row],[Column2]],"")</f>
        <v/>
      </c>
      <c r="AR1688" s="45" t="str">
        <f>IF(Table3[[#This Row],[144]]="yes",Table3[[#This Row],[Column3]],"")</f>
        <v/>
      </c>
      <c r="AS1688" s="45" t="str">
        <f>IF(Table3[[#This Row],[26]]="yes",Table3[[#This Row],[Column4]],"")</f>
        <v/>
      </c>
      <c r="AT1688" s="45" t="str">
        <f>IF(Table3[[#This Row],[51]]="yes",Table3[[#This Row],[Column5]],"")</f>
        <v/>
      </c>
      <c r="AU1688" s="29" t="str">
        <f>IF(COUNTBLANK(Table3[[#This Row],[Date 1]:[Date 8]])=7,IF(Table3[[#This Row],[Column9]]&lt;&gt;"",IF(SUM(L1688:S1688)&lt;&gt;0,Table3[[#This Row],[Column9]],""),""),(SUBSTITUTE(TRIM(SUBSTITUTE(AO1688&amp;","&amp;AP1688&amp;","&amp;AQ1688&amp;","&amp;AR1688&amp;","&amp;AS1688&amp;","&amp;AT1688&amp;",",","," "))," ",", ")))</f>
        <v/>
      </c>
      <c r="AV1688" s="35" t="str">
        <f>IF(COUNTBLANK(L1688:AC1688)&lt;&gt;13,IF(Table3[[#This Row],[Comments]]="Please order in multiples of 20. Minimum order of 100.",IF(COUNTBLANK(Table3[[#This Row],[Date 1]:[Order]])=12,"",1),1),IF(OR(F1688="yes",G1688="yes",H1688="yes",I1688="yes",J1688="yes",K1688="yes"="yes"),1,""))</f>
        <v/>
      </c>
    </row>
    <row r="1689" spans="2:48" ht="36" thickBot="1" x14ac:dyDescent="0.4">
      <c r="B1689" s="164">
        <v>8180</v>
      </c>
      <c r="C1689" s="16" t="s">
        <v>3551</v>
      </c>
      <c r="D1689" s="32" t="s">
        <v>2468</v>
      </c>
      <c r="E1689" s="118"/>
      <c r="F1689" s="119" t="s">
        <v>21</v>
      </c>
      <c r="G1689" s="30" t="s">
        <v>21</v>
      </c>
      <c r="H1689" s="30" t="s">
        <v>21</v>
      </c>
      <c r="I1689" s="30" t="s">
        <v>21</v>
      </c>
      <c r="J1689" s="30" t="s">
        <v>128</v>
      </c>
      <c r="K1689" s="30" t="s">
        <v>21</v>
      </c>
      <c r="L1689" s="22"/>
      <c r="M1689" s="20"/>
      <c r="N1689" s="20"/>
      <c r="O1689" s="20"/>
      <c r="P1689" s="20"/>
      <c r="Q1689" s="20"/>
      <c r="R1689" s="20"/>
      <c r="S1689" s="120"/>
      <c r="T1689" s="181" t="str">
        <f>Table3[[#This Row],[Column12]]</f>
        <v>Auto:</v>
      </c>
      <c r="U1689" s="25"/>
      <c r="V1689" s="51" t="str">
        <f>IF(Table3[[#This Row],[TagOrderMethod]]="Ratio:","plants per 1 tag",IF(Table3[[#This Row],[TagOrderMethod]]="tags included","",IF(Table3[[#This Row],[TagOrderMethod]]="Qty:","tags",IF(Table3[[#This Row],[TagOrderMethod]]="Auto:",IF(U1689&lt;&gt;"","tags","")))))</f>
        <v/>
      </c>
      <c r="W1689" s="17">
        <v>50</v>
      </c>
      <c r="X1689" s="17" t="str">
        <f>IF(ISNUMBER(SEARCH("tag",Table3[[#This Row],[Notes]])), "Yes", "No")</f>
        <v>No</v>
      </c>
      <c r="Y1689" s="17" t="str">
        <f>IF(Table3[[#This Row],[Column11]]="yes","tags included","Auto:")</f>
        <v>Auto:</v>
      </c>
      <c r="Z16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Row],[TagOrderMethod]]="Auto:",IF(U1689&gt;0,U1689,IF(COUNTBLANK(L1689:S1689)=8,"",(IF(Table3[[#This Row],[Column11]]&lt;&gt;"no",Table3[[#This Row],[Size]]*(SUM(Table3[[#This Row],[Date 1]:[Date 8]])),"")))),""))),(Table3[[#This Row],[Bundle]])),"")</f>
        <v/>
      </c>
      <c r="AB1689" s="94" t="str">
        <f t="shared" si="27"/>
        <v/>
      </c>
      <c r="AC1689" s="75"/>
      <c r="AD1689" s="42"/>
      <c r="AE1689" s="43"/>
      <c r="AF1689" s="44"/>
      <c r="AG1689" s="134" t="s">
        <v>21</v>
      </c>
      <c r="AH1689" s="134" t="s">
        <v>21</v>
      </c>
      <c r="AI1689" s="134" t="s">
        <v>21</v>
      </c>
      <c r="AJ1689" s="134" t="s">
        <v>21</v>
      </c>
      <c r="AK1689" s="134" t="s">
        <v>5682</v>
      </c>
      <c r="AL1689" s="134" t="s">
        <v>21</v>
      </c>
      <c r="AM1689" s="134" t="b">
        <f>IF(AND(Table3[[#This Row],[Column68]]=TRUE,COUNTBLANK(Table3[[#This Row],[Date 1]:[Date 8]])=8),TRUE,FALSE)</f>
        <v>0</v>
      </c>
      <c r="AN1689" s="134" t="b">
        <f>COUNTIF(Table3[[#This Row],[512]:[51]],"yes")&gt;0</f>
        <v>0</v>
      </c>
      <c r="AO1689" s="45" t="str">
        <f>IF(Table3[[#This Row],[512]]="yes",Table3[[#This Row],[Column1]],"")</f>
        <v/>
      </c>
      <c r="AP1689" s="45" t="str">
        <f>IF(Table3[[#This Row],[250]]="yes",Table3[[#This Row],[Column1.5]],"")</f>
        <v/>
      </c>
      <c r="AQ1689" s="45" t="str">
        <f>IF(Table3[[#This Row],[288]]="yes",Table3[[#This Row],[Column2]],"")</f>
        <v/>
      </c>
      <c r="AR1689" s="45" t="str">
        <f>IF(Table3[[#This Row],[144]]="yes",Table3[[#This Row],[Column3]],"")</f>
        <v/>
      </c>
      <c r="AS1689" s="45" t="str">
        <f>IF(Table3[[#This Row],[26]]="yes",Table3[[#This Row],[Column4]],"")</f>
        <v/>
      </c>
      <c r="AT1689" s="45" t="str">
        <f>IF(Table3[[#This Row],[51]]="yes",Table3[[#This Row],[Column5]],"")</f>
        <v/>
      </c>
      <c r="AU1689" s="29" t="str">
        <f>IF(COUNTBLANK(Table3[[#This Row],[Date 1]:[Date 8]])=7,IF(Table3[[#This Row],[Column9]]&lt;&gt;"",IF(SUM(L1689:S1689)&lt;&gt;0,Table3[[#This Row],[Column9]],""),""),(SUBSTITUTE(TRIM(SUBSTITUTE(AO1689&amp;","&amp;AP1689&amp;","&amp;AQ1689&amp;","&amp;AR1689&amp;","&amp;AS1689&amp;","&amp;AT1689&amp;",",","," "))," ",", ")))</f>
        <v/>
      </c>
      <c r="AV1689" s="35" t="str">
        <f>IF(COUNTBLANK(L1689:AC1689)&lt;&gt;13,IF(Table3[[#This Row],[Comments]]="Please order in multiples of 20. Minimum order of 100.",IF(COUNTBLANK(Table3[[#This Row],[Date 1]:[Order]])=12,"",1),1),IF(OR(F1689="yes",G1689="yes",H1689="yes",I1689="yes",J1689="yes",K1689="yes"="yes"),1,""))</f>
        <v/>
      </c>
    </row>
    <row r="1690" spans="2:48" ht="36" thickBot="1" x14ac:dyDescent="0.4">
      <c r="B1690" s="164">
        <v>8185</v>
      </c>
      <c r="C1690" s="16" t="s">
        <v>3551</v>
      </c>
      <c r="D1690" s="32" t="s">
        <v>1944</v>
      </c>
      <c r="E1690" s="118"/>
      <c r="F1690" s="119" t="s">
        <v>21</v>
      </c>
      <c r="G1690" s="30" t="s">
        <v>21</v>
      </c>
      <c r="H1690" s="30" t="s">
        <v>21</v>
      </c>
      <c r="I1690" s="30" t="s">
        <v>21</v>
      </c>
      <c r="J1690" s="30" t="s">
        <v>128</v>
      </c>
      <c r="K1690" s="30" t="s">
        <v>21</v>
      </c>
      <c r="L1690" s="22"/>
      <c r="M1690" s="20"/>
      <c r="N1690" s="20"/>
      <c r="O1690" s="20"/>
      <c r="P1690" s="20"/>
      <c r="Q1690" s="20"/>
      <c r="R1690" s="20"/>
      <c r="S1690" s="120"/>
      <c r="T1690" s="181" t="str">
        <f>Table3[[#This Row],[Column12]]</f>
        <v>Auto:</v>
      </c>
      <c r="U1690" s="25"/>
      <c r="V1690" s="51" t="str">
        <f>IF(Table3[[#This Row],[TagOrderMethod]]="Ratio:","plants per 1 tag",IF(Table3[[#This Row],[TagOrderMethod]]="tags included","",IF(Table3[[#This Row],[TagOrderMethod]]="Qty:","tags",IF(Table3[[#This Row],[TagOrderMethod]]="Auto:",IF(U1690&lt;&gt;"","tags","")))))</f>
        <v/>
      </c>
      <c r="W1690" s="17">
        <v>50</v>
      </c>
      <c r="X1690" s="17" t="str">
        <f>IF(ISNUMBER(SEARCH("tag",Table3[[#This Row],[Notes]])), "Yes", "No")</f>
        <v>No</v>
      </c>
      <c r="Y1690" s="17" t="str">
        <f>IF(Table3[[#This Row],[Column11]]="yes","tags included","Auto:")</f>
        <v>Auto:</v>
      </c>
      <c r="Z16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Row],[TagOrderMethod]]="Auto:",IF(U1690&gt;0,U1690,IF(COUNTBLANK(L1690:S1690)=8,"",(IF(Table3[[#This Row],[Column11]]&lt;&gt;"no",Table3[[#This Row],[Size]]*(SUM(Table3[[#This Row],[Date 1]:[Date 8]])),"")))),""))),(Table3[[#This Row],[Bundle]])),"")</f>
        <v/>
      </c>
      <c r="AB1690" s="94" t="str">
        <f t="shared" si="27"/>
        <v/>
      </c>
      <c r="AC1690" s="75"/>
      <c r="AD1690" s="42"/>
      <c r="AE1690" s="43"/>
      <c r="AF1690" s="44"/>
      <c r="AG1690" s="134" t="s">
        <v>21</v>
      </c>
      <c r="AH1690" s="134" t="s">
        <v>21</v>
      </c>
      <c r="AI1690" s="134" t="s">
        <v>21</v>
      </c>
      <c r="AJ1690" s="134" t="s">
        <v>21</v>
      </c>
      <c r="AK1690" s="134" t="s">
        <v>2200</v>
      </c>
      <c r="AL1690" s="134" t="s">
        <v>21</v>
      </c>
      <c r="AM1690" s="134" t="b">
        <f>IF(AND(Table3[[#This Row],[Column68]]=TRUE,COUNTBLANK(Table3[[#This Row],[Date 1]:[Date 8]])=8),TRUE,FALSE)</f>
        <v>0</v>
      </c>
      <c r="AN1690" s="134" t="b">
        <f>COUNTIF(Table3[[#This Row],[512]:[51]],"yes")&gt;0</f>
        <v>0</v>
      </c>
      <c r="AO1690" s="45" t="str">
        <f>IF(Table3[[#This Row],[512]]="yes",Table3[[#This Row],[Column1]],"")</f>
        <v/>
      </c>
      <c r="AP1690" s="45" t="str">
        <f>IF(Table3[[#This Row],[250]]="yes",Table3[[#This Row],[Column1.5]],"")</f>
        <v/>
      </c>
      <c r="AQ1690" s="45" t="str">
        <f>IF(Table3[[#This Row],[288]]="yes",Table3[[#This Row],[Column2]],"")</f>
        <v/>
      </c>
      <c r="AR1690" s="45" t="str">
        <f>IF(Table3[[#This Row],[144]]="yes",Table3[[#This Row],[Column3]],"")</f>
        <v/>
      </c>
      <c r="AS1690" s="45" t="str">
        <f>IF(Table3[[#This Row],[26]]="yes",Table3[[#This Row],[Column4]],"")</f>
        <v/>
      </c>
      <c r="AT1690" s="45" t="str">
        <f>IF(Table3[[#This Row],[51]]="yes",Table3[[#This Row],[Column5]],"")</f>
        <v/>
      </c>
      <c r="AU1690" s="29" t="str">
        <f>IF(COUNTBLANK(Table3[[#This Row],[Date 1]:[Date 8]])=7,IF(Table3[[#This Row],[Column9]]&lt;&gt;"",IF(SUM(L1690:S1690)&lt;&gt;0,Table3[[#This Row],[Column9]],""),""),(SUBSTITUTE(TRIM(SUBSTITUTE(AO1690&amp;","&amp;AP1690&amp;","&amp;AQ1690&amp;","&amp;AR1690&amp;","&amp;AS1690&amp;","&amp;AT1690&amp;",",","," "))," ",", ")))</f>
        <v/>
      </c>
      <c r="AV1690" s="35" t="str">
        <f>IF(COUNTBLANK(L1690:AC1690)&lt;&gt;13,IF(Table3[[#This Row],[Comments]]="Please order in multiples of 20. Minimum order of 100.",IF(COUNTBLANK(Table3[[#This Row],[Date 1]:[Order]])=12,"",1),1),IF(OR(F1690="yes",G1690="yes",H1690="yes",I1690="yes",J1690="yes",K1690="yes"="yes"),1,""))</f>
        <v/>
      </c>
    </row>
    <row r="1691" spans="2:48" ht="36" thickBot="1" x14ac:dyDescent="0.4">
      <c r="B1691" s="164">
        <v>8190</v>
      </c>
      <c r="C1691" s="16" t="s">
        <v>3551</v>
      </c>
      <c r="D1691" s="32" t="s">
        <v>3555</v>
      </c>
      <c r="E1691" s="118"/>
      <c r="F1691" s="119" t="s">
        <v>21</v>
      </c>
      <c r="G1691" s="30" t="s">
        <v>21</v>
      </c>
      <c r="H1691" s="30" t="s">
        <v>21</v>
      </c>
      <c r="I1691" s="30" t="s">
        <v>21</v>
      </c>
      <c r="J1691" s="30" t="s">
        <v>128</v>
      </c>
      <c r="K1691" s="30" t="s">
        <v>21</v>
      </c>
      <c r="L1691" s="22"/>
      <c r="M1691" s="20"/>
      <c r="N1691" s="20"/>
      <c r="O1691" s="20"/>
      <c r="P1691" s="20"/>
      <c r="Q1691" s="20"/>
      <c r="R1691" s="20"/>
      <c r="S1691" s="120"/>
      <c r="T1691" s="181" t="str">
        <f>Table3[[#This Row],[Column12]]</f>
        <v>Auto:</v>
      </c>
      <c r="U1691" s="25"/>
      <c r="V1691" s="51" t="str">
        <f>IF(Table3[[#This Row],[TagOrderMethod]]="Ratio:","plants per 1 tag",IF(Table3[[#This Row],[TagOrderMethod]]="tags included","",IF(Table3[[#This Row],[TagOrderMethod]]="Qty:","tags",IF(Table3[[#This Row],[TagOrderMethod]]="Auto:",IF(U1691&lt;&gt;"","tags","")))))</f>
        <v/>
      </c>
      <c r="W1691" s="17">
        <v>50</v>
      </c>
      <c r="X1691" s="17" t="str">
        <f>IF(ISNUMBER(SEARCH("tag",Table3[[#This Row],[Notes]])), "Yes", "No")</f>
        <v>No</v>
      </c>
      <c r="Y1691" s="17" t="str">
        <f>IF(Table3[[#This Row],[Column11]]="yes","tags included","Auto:")</f>
        <v>Auto:</v>
      </c>
      <c r="Z16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Row],[TagOrderMethod]]="Auto:",IF(U1691&gt;0,U1691,IF(COUNTBLANK(L1691:S1691)=8,"",(IF(Table3[[#This Row],[Column11]]&lt;&gt;"no",Table3[[#This Row],[Size]]*(SUM(Table3[[#This Row],[Date 1]:[Date 8]])),"")))),""))),(Table3[[#This Row],[Bundle]])),"")</f>
        <v/>
      </c>
      <c r="AB1691" s="94" t="str">
        <f t="shared" si="27"/>
        <v/>
      </c>
      <c r="AC1691" s="75"/>
      <c r="AD1691" s="42"/>
      <c r="AE1691" s="43"/>
      <c r="AF1691" s="44"/>
      <c r="AG1691" s="134" t="s">
        <v>21</v>
      </c>
      <c r="AH1691" s="134" t="s">
        <v>21</v>
      </c>
      <c r="AI1691" s="134" t="s">
        <v>21</v>
      </c>
      <c r="AJ1691" s="134" t="s">
        <v>21</v>
      </c>
      <c r="AK1691" s="134" t="s">
        <v>5683</v>
      </c>
      <c r="AL1691" s="134" t="s">
        <v>21</v>
      </c>
      <c r="AM1691" s="134" t="b">
        <f>IF(AND(Table3[[#This Row],[Column68]]=TRUE,COUNTBLANK(Table3[[#This Row],[Date 1]:[Date 8]])=8),TRUE,FALSE)</f>
        <v>0</v>
      </c>
      <c r="AN1691" s="134" t="b">
        <f>COUNTIF(Table3[[#This Row],[512]:[51]],"yes")&gt;0</f>
        <v>0</v>
      </c>
      <c r="AO1691" s="45" t="str">
        <f>IF(Table3[[#This Row],[512]]="yes",Table3[[#This Row],[Column1]],"")</f>
        <v/>
      </c>
      <c r="AP1691" s="45" t="str">
        <f>IF(Table3[[#This Row],[250]]="yes",Table3[[#This Row],[Column1.5]],"")</f>
        <v/>
      </c>
      <c r="AQ1691" s="45" t="str">
        <f>IF(Table3[[#This Row],[288]]="yes",Table3[[#This Row],[Column2]],"")</f>
        <v/>
      </c>
      <c r="AR1691" s="45" t="str">
        <f>IF(Table3[[#This Row],[144]]="yes",Table3[[#This Row],[Column3]],"")</f>
        <v/>
      </c>
      <c r="AS1691" s="45" t="str">
        <f>IF(Table3[[#This Row],[26]]="yes",Table3[[#This Row],[Column4]],"")</f>
        <v/>
      </c>
      <c r="AT1691" s="45" t="str">
        <f>IF(Table3[[#This Row],[51]]="yes",Table3[[#This Row],[Column5]],"")</f>
        <v/>
      </c>
      <c r="AU1691" s="29" t="str">
        <f>IF(COUNTBLANK(Table3[[#This Row],[Date 1]:[Date 8]])=7,IF(Table3[[#This Row],[Column9]]&lt;&gt;"",IF(SUM(L1691:S1691)&lt;&gt;0,Table3[[#This Row],[Column9]],""),""),(SUBSTITUTE(TRIM(SUBSTITUTE(AO1691&amp;","&amp;AP1691&amp;","&amp;AQ1691&amp;","&amp;AR1691&amp;","&amp;AS1691&amp;","&amp;AT1691&amp;",",","," "))," ",", ")))</f>
        <v/>
      </c>
      <c r="AV1691" s="35" t="str">
        <f>IF(COUNTBLANK(L1691:AC1691)&lt;&gt;13,IF(Table3[[#This Row],[Comments]]="Please order in multiples of 20. Minimum order of 100.",IF(COUNTBLANK(Table3[[#This Row],[Date 1]:[Order]])=12,"",1),1),IF(OR(F1691="yes",G1691="yes",H1691="yes",I1691="yes",J1691="yes",K1691="yes"="yes"),1,""))</f>
        <v/>
      </c>
    </row>
    <row r="1692" spans="2:48" ht="36" thickBot="1" x14ac:dyDescent="0.4">
      <c r="B1692" s="164">
        <v>8195</v>
      </c>
      <c r="C1692" s="16" t="s">
        <v>3551</v>
      </c>
      <c r="D1692" s="32" t="s">
        <v>1168</v>
      </c>
      <c r="E1692" s="118"/>
      <c r="F1692" s="119" t="s">
        <v>21</v>
      </c>
      <c r="G1692" s="30" t="s">
        <v>21</v>
      </c>
      <c r="H1692" s="30" t="s">
        <v>21</v>
      </c>
      <c r="I1692" s="30" t="s">
        <v>21</v>
      </c>
      <c r="J1692" s="30" t="s">
        <v>128</v>
      </c>
      <c r="K1692" s="30" t="s">
        <v>21</v>
      </c>
      <c r="L1692" s="22"/>
      <c r="M1692" s="20"/>
      <c r="N1692" s="20"/>
      <c r="O1692" s="20"/>
      <c r="P1692" s="20"/>
      <c r="Q1692" s="20"/>
      <c r="R1692" s="20"/>
      <c r="S1692" s="120"/>
      <c r="T1692" s="181" t="str">
        <f>Table3[[#This Row],[Column12]]</f>
        <v>Auto:</v>
      </c>
      <c r="U1692" s="25"/>
      <c r="V1692" s="51" t="str">
        <f>IF(Table3[[#This Row],[TagOrderMethod]]="Ratio:","plants per 1 tag",IF(Table3[[#This Row],[TagOrderMethod]]="tags included","",IF(Table3[[#This Row],[TagOrderMethod]]="Qty:","tags",IF(Table3[[#This Row],[TagOrderMethod]]="Auto:",IF(U1692&lt;&gt;"","tags","")))))</f>
        <v/>
      </c>
      <c r="W1692" s="17">
        <v>50</v>
      </c>
      <c r="X1692" s="17" t="str">
        <f>IF(ISNUMBER(SEARCH("tag",Table3[[#This Row],[Notes]])), "Yes", "No")</f>
        <v>No</v>
      </c>
      <c r="Y1692" s="17" t="str">
        <f>IF(Table3[[#This Row],[Column11]]="yes","tags included","Auto:")</f>
        <v>Auto:</v>
      </c>
      <c r="Z16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Row],[TagOrderMethod]]="Auto:",IF(U1692&gt;0,U1692,IF(COUNTBLANK(L1692:S1692)=8,"",(IF(Table3[[#This Row],[Column11]]&lt;&gt;"no",Table3[[#This Row],[Size]]*(SUM(Table3[[#This Row],[Date 1]:[Date 8]])),"")))),""))),(Table3[[#This Row],[Bundle]])),"")</f>
        <v/>
      </c>
      <c r="AB1692" s="94" t="str">
        <f t="shared" si="27"/>
        <v/>
      </c>
      <c r="AC1692" s="75"/>
      <c r="AD1692" s="42"/>
      <c r="AE1692" s="43"/>
      <c r="AF1692" s="44"/>
      <c r="AG1692" s="134" t="s">
        <v>21</v>
      </c>
      <c r="AH1692" s="134" t="s">
        <v>21</v>
      </c>
      <c r="AI1692" s="134" t="s">
        <v>21</v>
      </c>
      <c r="AJ1692" s="134" t="s">
        <v>21</v>
      </c>
      <c r="AK1692" s="134" t="s">
        <v>2201</v>
      </c>
      <c r="AL1692" s="134" t="s">
        <v>21</v>
      </c>
      <c r="AM1692" s="134" t="b">
        <f>IF(AND(Table3[[#This Row],[Column68]]=TRUE,COUNTBLANK(Table3[[#This Row],[Date 1]:[Date 8]])=8),TRUE,FALSE)</f>
        <v>0</v>
      </c>
      <c r="AN1692" s="134" t="b">
        <f>COUNTIF(Table3[[#This Row],[512]:[51]],"yes")&gt;0</f>
        <v>0</v>
      </c>
      <c r="AO1692" s="45" t="str">
        <f>IF(Table3[[#This Row],[512]]="yes",Table3[[#This Row],[Column1]],"")</f>
        <v/>
      </c>
      <c r="AP1692" s="45" t="str">
        <f>IF(Table3[[#This Row],[250]]="yes",Table3[[#This Row],[Column1.5]],"")</f>
        <v/>
      </c>
      <c r="AQ1692" s="45" t="str">
        <f>IF(Table3[[#This Row],[288]]="yes",Table3[[#This Row],[Column2]],"")</f>
        <v/>
      </c>
      <c r="AR1692" s="45" t="str">
        <f>IF(Table3[[#This Row],[144]]="yes",Table3[[#This Row],[Column3]],"")</f>
        <v/>
      </c>
      <c r="AS1692" s="45" t="str">
        <f>IF(Table3[[#This Row],[26]]="yes",Table3[[#This Row],[Column4]],"")</f>
        <v/>
      </c>
      <c r="AT1692" s="45" t="str">
        <f>IF(Table3[[#This Row],[51]]="yes",Table3[[#This Row],[Column5]],"")</f>
        <v/>
      </c>
      <c r="AU1692" s="29" t="str">
        <f>IF(COUNTBLANK(Table3[[#This Row],[Date 1]:[Date 8]])=7,IF(Table3[[#This Row],[Column9]]&lt;&gt;"",IF(SUM(L1692:S1692)&lt;&gt;0,Table3[[#This Row],[Column9]],""),""),(SUBSTITUTE(TRIM(SUBSTITUTE(AO1692&amp;","&amp;AP1692&amp;","&amp;AQ1692&amp;","&amp;AR1692&amp;","&amp;AS1692&amp;","&amp;AT1692&amp;",",","," "))," ",", ")))</f>
        <v/>
      </c>
      <c r="AV1692" s="35" t="str">
        <f>IF(COUNTBLANK(L1692:AC1692)&lt;&gt;13,IF(Table3[[#This Row],[Comments]]="Please order in multiples of 20. Minimum order of 100.",IF(COUNTBLANK(Table3[[#This Row],[Date 1]:[Order]])=12,"",1),1),IF(OR(F1692="yes",G1692="yes",H1692="yes",I1692="yes",J1692="yes",K1692="yes"="yes"),1,""))</f>
        <v/>
      </c>
    </row>
    <row r="1693" spans="2:48" ht="36" thickBot="1" x14ac:dyDescent="0.4">
      <c r="B1693" s="164">
        <v>8200</v>
      </c>
      <c r="C1693" s="16" t="s">
        <v>3551</v>
      </c>
      <c r="D1693" s="32" t="s">
        <v>3556</v>
      </c>
      <c r="E1693" s="118"/>
      <c r="F1693" s="119" t="s">
        <v>21</v>
      </c>
      <c r="G1693" s="30" t="s">
        <v>21</v>
      </c>
      <c r="H1693" s="30" t="s">
        <v>21</v>
      </c>
      <c r="I1693" s="30" t="s">
        <v>21</v>
      </c>
      <c r="J1693" s="30" t="s">
        <v>128</v>
      </c>
      <c r="K1693" s="30" t="s">
        <v>21</v>
      </c>
      <c r="L1693" s="22"/>
      <c r="M1693" s="20"/>
      <c r="N1693" s="20"/>
      <c r="O1693" s="20"/>
      <c r="P1693" s="20"/>
      <c r="Q1693" s="20"/>
      <c r="R1693" s="20"/>
      <c r="S1693" s="120"/>
      <c r="T1693" s="181" t="str">
        <f>Table3[[#This Row],[Column12]]</f>
        <v>Auto:</v>
      </c>
      <c r="U1693" s="25"/>
      <c r="V1693" s="51" t="str">
        <f>IF(Table3[[#This Row],[TagOrderMethod]]="Ratio:","plants per 1 tag",IF(Table3[[#This Row],[TagOrderMethod]]="tags included","",IF(Table3[[#This Row],[TagOrderMethod]]="Qty:","tags",IF(Table3[[#This Row],[TagOrderMethod]]="Auto:",IF(U1693&lt;&gt;"","tags","")))))</f>
        <v/>
      </c>
      <c r="W1693" s="17">
        <v>50</v>
      </c>
      <c r="X1693" s="17" t="str">
        <f>IF(ISNUMBER(SEARCH("tag",Table3[[#This Row],[Notes]])), "Yes", "No")</f>
        <v>No</v>
      </c>
      <c r="Y1693" s="17" t="str">
        <f>IF(Table3[[#This Row],[Column11]]="yes","tags included","Auto:")</f>
        <v>Auto:</v>
      </c>
      <c r="Z16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Row],[TagOrderMethod]]="Auto:",IF(U1693&gt;0,U1693,IF(COUNTBLANK(L1693:S1693)=8,"",(IF(Table3[[#This Row],[Column11]]&lt;&gt;"no",Table3[[#This Row],[Size]]*(SUM(Table3[[#This Row],[Date 1]:[Date 8]])),"")))),""))),(Table3[[#This Row],[Bundle]])),"")</f>
        <v/>
      </c>
      <c r="AB1693" s="94" t="str">
        <f t="shared" si="27"/>
        <v/>
      </c>
      <c r="AC1693" s="75"/>
      <c r="AD1693" s="42"/>
      <c r="AE1693" s="43"/>
      <c r="AF1693" s="44"/>
      <c r="AG1693" s="134" t="s">
        <v>21</v>
      </c>
      <c r="AH1693" s="134" t="s">
        <v>21</v>
      </c>
      <c r="AI1693" s="134" t="s">
        <v>21</v>
      </c>
      <c r="AJ1693" s="134" t="s">
        <v>21</v>
      </c>
      <c r="AK1693" s="134" t="s">
        <v>5684</v>
      </c>
      <c r="AL1693" s="134" t="s">
        <v>21</v>
      </c>
      <c r="AM1693" s="134" t="b">
        <f>IF(AND(Table3[[#This Row],[Column68]]=TRUE,COUNTBLANK(Table3[[#This Row],[Date 1]:[Date 8]])=8),TRUE,FALSE)</f>
        <v>0</v>
      </c>
      <c r="AN1693" s="134" t="b">
        <f>COUNTIF(Table3[[#This Row],[512]:[51]],"yes")&gt;0</f>
        <v>0</v>
      </c>
      <c r="AO1693" s="45" t="str">
        <f>IF(Table3[[#This Row],[512]]="yes",Table3[[#This Row],[Column1]],"")</f>
        <v/>
      </c>
      <c r="AP1693" s="45" t="str">
        <f>IF(Table3[[#This Row],[250]]="yes",Table3[[#This Row],[Column1.5]],"")</f>
        <v/>
      </c>
      <c r="AQ1693" s="45" t="str">
        <f>IF(Table3[[#This Row],[288]]="yes",Table3[[#This Row],[Column2]],"")</f>
        <v/>
      </c>
      <c r="AR1693" s="45" t="str">
        <f>IF(Table3[[#This Row],[144]]="yes",Table3[[#This Row],[Column3]],"")</f>
        <v/>
      </c>
      <c r="AS1693" s="45" t="str">
        <f>IF(Table3[[#This Row],[26]]="yes",Table3[[#This Row],[Column4]],"")</f>
        <v/>
      </c>
      <c r="AT1693" s="45" t="str">
        <f>IF(Table3[[#This Row],[51]]="yes",Table3[[#This Row],[Column5]],"")</f>
        <v/>
      </c>
      <c r="AU1693" s="29" t="str">
        <f>IF(COUNTBLANK(Table3[[#This Row],[Date 1]:[Date 8]])=7,IF(Table3[[#This Row],[Column9]]&lt;&gt;"",IF(SUM(L1693:S1693)&lt;&gt;0,Table3[[#This Row],[Column9]],""),""),(SUBSTITUTE(TRIM(SUBSTITUTE(AO1693&amp;","&amp;AP1693&amp;","&amp;AQ1693&amp;","&amp;AR1693&amp;","&amp;AS1693&amp;","&amp;AT1693&amp;",",","," "))," ",", ")))</f>
        <v/>
      </c>
      <c r="AV1693" s="35" t="str">
        <f>IF(COUNTBLANK(L1693:AC1693)&lt;&gt;13,IF(Table3[[#This Row],[Comments]]="Please order in multiples of 20. Minimum order of 100.",IF(COUNTBLANK(Table3[[#This Row],[Date 1]:[Order]])=12,"",1),1),IF(OR(F1693="yes",G1693="yes",H1693="yes",I1693="yes",J1693="yes",K1693="yes"="yes"),1,""))</f>
        <v/>
      </c>
    </row>
    <row r="1694" spans="2:48" ht="36" thickBot="1" x14ac:dyDescent="0.4">
      <c r="B1694" s="164">
        <v>8205</v>
      </c>
      <c r="C1694" s="16" t="s">
        <v>3551</v>
      </c>
      <c r="D1694" s="32" t="s">
        <v>3557</v>
      </c>
      <c r="E1694" s="118"/>
      <c r="F1694" s="119" t="s">
        <v>21</v>
      </c>
      <c r="G1694" s="30" t="s">
        <v>21</v>
      </c>
      <c r="H1694" s="30" t="s">
        <v>21</v>
      </c>
      <c r="I1694" s="30" t="s">
        <v>21</v>
      </c>
      <c r="J1694" s="30" t="s">
        <v>128</v>
      </c>
      <c r="K1694" s="30" t="s">
        <v>21</v>
      </c>
      <c r="L1694" s="22"/>
      <c r="M1694" s="20"/>
      <c r="N1694" s="20"/>
      <c r="O1694" s="20"/>
      <c r="P1694" s="20"/>
      <c r="Q1694" s="20"/>
      <c r="R1694" s="20"/>
      <c r="S1694" s="120"/>
      <c r="T1694" s="181" t="str">
        <f>Table3[[#This Row],[Column12]]</f>
        <v>Auto:</v>
      </c>
      <c r="U1694" s="25"/>
      <c r="V1694" s="51" t="str">
        <f>IF(Table3[[#This Row],[TagOrderMethod]]="Ratio:","plants per 1 tag",IF(Table3[[#This Row],[TagOrderMethod]]="tags included","",IF(Table3[[#This Row],[TagOrderMethod]]="Qty:","tags",IF(Table3[[#This Row],[TagOrderMethod]]="Auto:",IF(U1694&lt;&gt;"","tags","")))))</f>
        <v/>
      </c>
      <c r="W1694" s="17">
        <v>50</v>
      </c>
      <c r="X1694" s="17" t="str">
        <f>IF(ISNUMBER(SEARCH("tag",Table3[[#This Row],[Notes]])), "Yes", "No")</f>
        <v>No</v>
      </c>
      <c r="Y1694" s="17" t="str">
        <f>IF(Table3[[#This Row],[Column11]]="yes","tags included","Auto:")</f>
        <v>Auto:</v>
      </c>
      <c r="Z16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Row],[TagOrderMethod]]="Auto:",IF(U1694&gt;0,U1694,IF(COUNTBLANK(L1694:S1694)=8,"",(IF(Table3[[#This Row],[Column11]]&lt;&gt;"no",Table3[[#This Row],[Size]]*(SUM(Table3[[#This Row],[Date 1]:[Date 8]])),"")))),""))),(Table3[[#This Row],[Bundle]])),"")</f>
        <v/>
      </c>
      <c r="AB1694" s="94" t="str">
        <f t="shared" si="27"/>
        <v/>
      </c>
      <c r="AC1694" s="75"/>
      <c r="AD1694" s="42"/>
      <c r="AE1694" s="43"/>
      <c r="AF1694" s="44"/>
      <c r="AG1694" s="134" t="s">
        <v>21</v>
      </c>
      <c r="AH1694" s="134" t="s">
        <v>21</v>
      </c>
      <c r="AI1694" s="134" t="s">
        <v>21</v>
      </c>
      <c r="AJ1694" s="134" t="s">
        <v>21</v>
      </c>
      <c r="AK1694" s="134" t="s">
        <v>1775</v>
      </c>
      <c r="AL1694" s="134" t="s">
        <v>21</v>
      </c>
      <c r="AM1694" s="134" t="b">
        <f>IF(AND(Table3[[#This Row],[Column68]]=TRUE,COUNTBLANK(Table3[[#This Row],[Date 1]:[Date 8]])=8),TRUE,FALSE)</f>
        <v>0</v>
      </c>
      <c r="AN1694" s="134" t="b">
        <f>COUNTIF(Table3[[#This Row],[512]:[51]],"yes")&gt;0</f>
        <v>0</v>
      </c>
      <c r="AO1694" s="45" t="str">
        <f>IF(Table3[[#This Row],[512]]="yes",Table3[[#This Row],[Column1]],"")</f>
        <v/>
      </c>
      <c r="AP1694" s="45" t="str">
        <f>IF(Table3[[#This Row],[250]]="yes",Table3[[#This Row],[Column1.5]],"")</f>
        <v/>
      </c>
      <c r="AQ1694" s="45" t="str">
        <f>IF(Table3[[#This Row],[288]]="yes",Table3[[#This Row],[Column2]],"")</f>
        <v/>
      </c>
      <c r="AR1694" s="45" t="str">
        <f>IF(Table3[[#This Row],[144]]="yes",Table3[[#This Row],[Column3]],"")</f>
        <v/>
      </c>
      <c r="AS1694" s="45" t="str">
        <f>IF(Table3[[#This Row],[26]]="yes",Table3[[#This Row],[Column4]],"")</f>
        <v/>
      </c>
      <c r="AT1694" s="45" t="str">
        <f>IF(Table3[[#This Row],[51]]="yes",Table3[[#This Row],[Column5]],"")</f>
        <v/>
      </c>
      <c r="AU1694" s="29" t="str">
        <f>IF(COUNTBLANK(Table3[[#This Row],[Date 1]:[Date 8]])=7,IF(Table3[[#This Row],[Column9]]&lt;&gt;"",IF(SUM(L1694:S1694)&lt;&gt;0,Table3[[#This Row],[Column9]],""),""),(SUBSTITUTE(TRIM(SUBSTITUTE(AO1694&amp;","&amp;AP1694&amp;","&amp;AQ1694&amp;","&amp;AR1694&amp;","&amp;AS1694&amp;","&amp;AT1694&amp;",",","," "))," ",", ")))</f>
        <v/>
      </c>
      <c r="AV1694" s="35" t="str">
        <f>IF(COUNTBLANK(L1694:AC1694)&lt;&gt;13,IF(Table3[[#This Row],[Comments]]="Please order in multiples of 20. Minimum order of 100.",IF(COUNTBLANK(Table3[[#This Row],[Date 1]:[Order]])=12,"",1),1),IF(OR(F1694="yes",G1694="yes",H1694="yes",I1694="yes",J1694="yes",K1694="yes"="yes"),1,""))</f>
        <v/>
      </c>
    </row>
    <row r="1695" spans="2:48" ht="36" thickBot="1" x14ac:dyDescent="0.4">
      <c r="B1695" s="164">
        <v>8210</v>
      </c>
      <c r="C1695" s="16" t="s">
        <v>3551</v>
      </c>
      <c r="D1695" s="32" t="s">
        <v>1779</v>
      </c>
      <c r="E1695" s="118"/>
      <c r="F1695" s="119" t="s">
        <v>21</v>
      </c>
      <c r="G1695" s="30" t="s">
        <v>21</v>
      </c>
      <c r="H1695" s="30" t="s">
        <v>21</v>
      </c>
      <c r="I1695" s="30" t="s">
        <v>21</v>
      </c>
      <c r="J1695" s="30" t="s">
        <v>128</v>
      </c>
      <c r="K1695" s="30" t="s">
        <v>21</v>
      </c>
      <c r="L1695" s="22"/>
      <c r="M1695" s="20"/>
      <c r="N1695" s="20"/>
      <c r="O1695" s="20"/>
      <c r="P1695" s="20"/>
      <c r="Q1695" s="20"/>
      <c r="R1695" s="20"/>
      <c r="S1695" s="120"/>
      <c r="T1695" s="181" t="str">
        <f>Table3[[#This Row],[Column12]]</f>
        <v>Auto:</v>
      </c>
      <c r="U1695" s="25"/>
      <c r="V1695" s="51" t="str">
        <f>IF(Table3[[#This Row],[TagOrderMethod]]="Ratio:","plants per 1 tag",IF(Table3[[#This Row],[TagOrderMethod]]="tags included","",IF(Table3[[#This Row],[TagOrderMethod]]="Qty:","tags",IF(Table3[[#This Row],[TagOrderMethod]]="Auto:",IF(U1695&lt;&gt;"","tags","")))))</f>
        <v/>
      </c>
      <c r="W1695" s="17">
        <v>50</v>
      </c>
      <c r="X1695" s="17" t="str">
        <f>IF(ISNUMBER(SEARCH("tag",Table3[[#This Row],[Notes]])), "Yes", "No")</f>
        <v>No</v>
      </c>
      <c r="Y1695" s="17" t="str">
        <f>IF(Table3[[#This Row],[Column11]]="yes","tags included","Auto:")</f>
        <v>Auto:</v>
      </c>
      <c r="Z16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Row],[TagOrderMethod]]="Auto:",IF(U1695&gt;0,U1695,IF(COUNTBLANK(L1695:S1695)=8,"",(IF(Table3[[#This Row],[Column11]]&lt;&gt;"no",Table3[[#This Row],[Size]]*(SUM(Table3[[#This Row],[Date 1]:[Date 8]])),"")))),""))),(Table3[[#This Row],[Bundle]])),"")</f>
        <v/>
      </c>
      <c r="AB1695" s="94" t="str">
        <f t="shared" si="27"/>
        <v/>
      </c>
      <c r="AC1695" s="75"/>
      <c r="AD1695" s="42"/>
      <c r="AE1695" s="43"/>
      <c r="AF1695" s="44"/>
      <c r="AG1695" s="134" t="s">
        <v>21</v>
      </c>
      <c r="AH1695" s="134" t="s">
        <v>21</v>
      </c>
      <c r="AI1695" s="134" t="s">
        <v>21</v>
      </c>
      <c r="AJ1695" s="134" t="s">
        <v>21</v>
      </c>
      <c r="AK1695" s="134" t="s">
        <v>5685</v>
      </c>
      <c r="AL1695" s="134" t="s">
        <v>21</v>
      </c>
      <c r="AM1695" s="134" t="b">
        <f>IF(AND(Table3[[#This Row],[Column68]]=TRUE,COUNTBLANK(Table3[[#This Row],[Date 1]:[Date 8]])=8),TRUE,FALSE)</f>
        <v>0</v>
      </c>
      <c r="AN1695" s="134" t="b">
        <f>COUNTIF(Table3[[#This Row],[512]:[51]],"yes")&gt;0</f>
        <v>0</v>
      </c>
      <c r="AO1695" s="45" t="str">
        <f>IF(Table3[[#This Row],[512]]="yes",Table3[[#This Row],[Column1]],"")</f>
        <v/>
      </c>
      <c r="AP1695" s="45" t="str">
        <f>IF(Table3[[#This Row],[250]]="yes",Table3[[#This Row],[Column1.5]],"")</f>
        <v/>
      </c>
      <c r="AQ1695" s="45" t="str">
        <f>IF(Table3[[#This Row],[288]]="yes",Table3[[#This Row],[Column2]],"")</f>
        <v/>
      </c>
      <c r="AR1695" s="45" t="str">
        <f>IF(Table3[[#This Row],[144]]="yes",Table3[[#This Row],[Column3]],"")</f>
        <v/>
      </c>
      <c r="AS1695" s="45" t="str">
        <f>IF(Table3[[#This Row],[26]]="yes",Table3[[#This Row],[Column4]],"")</f>
        <v/>
      </c>
      <c r="AT1695" s="45" t="str">
        <f>IF(Table3[[#This Row],[51]]="yes",Table3[[#This Row],[Column5]],"")</f>
        <v/>
      </c>
      <c r="AU1695" s="29" t="str">
        <f>IF(COUNTBLANK(Table3[[#This Row],[Date 1]:[Date 8]])=7,IF(Table3[[#This Row],[Column9]]&lt;&gt;"",IF(SUM(L1695:S1695)&lt;&gt;0,Table3[[#This Row],[Column9]],""),""),(SUBSTITUTE(TRIM(SUBSTITUTE(AO1695&amp;","&amp;AP1695&amp;","&amp;AQ1695&amp;","&amp;AR1695&amp;","&amp;AS1695&amp;","&amp;AT1695&amp;",",","," "))," ",", ")))</f>
        <v/>
      </c>
      <c r="AV1695" s="35" t="str">
        <f>IF(COUNTBLANK(L1695:AC1695)&lt;&gt;13,IF(Table3[[#This Row],[Comments]]="Please order in multiples of 20. Minimum order of 100.",IF(COUNTBLANK(Table3[[#This Row],[Date 1]:[Order]])=12,"",1),1),IF(OR(F1695="yes",G1695="yes",H1695="yes",I1695="yes",J1695="yes",K1695="yes"="yes"),1,""))</f>
        <v/>
      </c>
    </row>
    <row r="1696" spans="2:48" ht="36" thickBot="1" x14ac:dyDescent="0.4">
      <c r="B1696" s="164">
        <v>8215</v>
      </c>
      <c r="C1696" s="16" t="s">
        <v>3551</v>
      </c>
      <c r="D1696" s="32" t="s">
        <v>1169</v>
      </c>
      <c r="E1696" s="118"/>
      <c r="F1696" s="119" t="s">
        <v>21</v>
      </c>
      <c r="G1696" s="30" t="s">
        <v>21</v>
      </c>
      <c r="H1696" s="30" t="s">
        <v>21</v>
      </c>
      <c r="I1696" s="30" t="s">
        <v>21</v>
      </c>
      <c r="J1696" s="30" t="s">
        <v>128</v>
      </c>
      <c r="K1696" s="30" t="s">
        <v>21</v>
      </c>
      <c r="L1696" s="22"/>
      <c r="M1696" s="20"/>
      <c r="N1696" s="20"/>
      <c r="O1696" s="20"/>
      <c r="P1696" s="20"/>
      <c r="Q1696" s="20"/>
      <c r="R1696" s="20"/>
      <c r="S1696" s="120"/>
      <c r="T1696" s="181" t="str">
        <f>Table3[[#This Row],[Column12]]</f>
        <v>Auto:</v>
      </c>
      <c r="U1696" s="25"/>
      <c r="V1696" s="51" t="str">
        <f>IF(Table3[[#This Row],[TagOrderMethod]]="Ratio:","plants per 1 tag",IF(Table3[[#This Row],[TagOrderMethod]]="tags included","",IF(Table3[[#This Row],[TagOrderMethod]]="Qty:","tags",IF(Table3[[#This Row],[TagOrderMethod]]="Auto:",IF(U1696&lt;&gt;"","tags","")))))</f>
        <v/>
      </c>
      <c r="W1696" s="17">
        <v>50</v>
      </c>
      <c r="X1696" s="17" t="str">
        <f>IF(ISNUMBER(SEARCH("tag",Table3[[#This Row],[Notes]])), "Yes", "No")</f>
        <v>No</v>
      </c>
      <c r="Y1696" s="17" t="str">
        <f>IF(Table3[[#This Row],[Column11]]="yes","tags included","Auto:")</f>
        <v>Auto:</v>
      </c>
      <c r="Z16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Row],[TagOrderMethod]]="Auto:",IF(U1696&gt;0,U1696,IF(COUNTBLANK(L1696:S1696)=8,"",(IF(Table3[[#This Row],[Column11]]&lt;&gt;"no",Table3[[#This Row],[Size]]*(SUM(Table3[[#This Row],[Date 1]:[Date 8]])),"")))),""))),(Table3[[#This Row],[Bundle]])),"")</f>
        <v/>
      </c>
      <c r="AB1696" s="94" t="str">
        <f t="shared" si="27"/>
        <v/>
      </c>
      <c r="AC1696" s="75"/>
      <c r="AD1696" s="42"/>
      <c r="AE1696" s="43"/>
      <c r="AF1696" s="44"/>
      <c r="AG1696" s="134" t="s">
        <v>21</v>
      </c>
      <c r="AH1696" s="134" t="s">
        <v>21</v>
      </c>
      <c r="AI1696" s="134" t="s">
        <v>21</v>
      </c>
      <c r="AJ1696" s="134" t="s">
        <v>21</v>
      </c>
      <c r="AK1696" s="134" t="s">
        <v>2202</v>
      </c>
      <c r="AL1696" s="134" t="s">
        <v>21</v>
      </c>
      <c r="AM1696" s="134" t="b">
        <f>IF(AND(Table3[[#This Row],[Column68]]=TRUE,COUNTBLANK(Table3[[#This Row],[Date 1]:[Date 8]])=8),TRUE,FALSE)</f>
        <v>0</v>
      </c>
      <c r="AN1696" s="134" t="b">
        <f>COUNTIF(Table3[[#This Row],[512]:[51]],"yes")&gt;0</f>
        <v>0</v>
      </c>
      <c r="AO1696" s="45" t="str">
        <f>IF(Table3[[#This Row],[512]]="yes",Table3[[#This Row],[Column1]],"")</f>
        <v/>
      </c>
      <c r="AP1696" s="45" t="str">
        <f>IF(Table3[[#This Row],[250]]="yes",Table3[[#This Row],[Column1.5]],"")</f>
        <v/>
      </c>
      <c r="AQ1696" s="45" t="str">
        <f>IF(Table3[[#This Row],[288]]="yes",Table3[[#This Row],[Column2]],"")</f>
        <v/>
      </c>
      <c r="AR1696" s="45" t="str">
        <f>IF(Table3[[#This Row],[144]]="yes",Table3[[#This Row],[Column3]],"")</f>
        <v/>
      </c>
      <c r="AS1696" s="45" t="str">
        <f>IF(Table3[[#This Row],[26]]="yes",Table3[[#This Row],[Column4]],"")</f>
        <v/>
      </c>
      <c r="AT1696" s="45" t="str">
        <f>IF(Table3[[#This Row],[51]]="yes",Table3[[#This Row],[Column5]],"")</f>
        <v/>
      </c>
      <c r="AU1696" s="29" t="str">
        <f>IF(COUNTBLANK(Table3[[#This Row],[Date 1]:[Date 8]])=7,IF(Table3[[#This Row],[Column9]]&lt;&gt;"",IF(SUM(L1696:S1696)&lt;&gt;0,Table3[[#This Row],[Column9]],""),""),(SUBSTITUTE(TRIM(SUBSTITUTE(AO1696&amp;","&amp;AP1696&amp;","&amp;AQ1696&amp;","&amp;AR1696&amp;","&amp;AS1696&amp;","&amp;AT1696&amp;",",","," "))," ",", ")))</f>
        <v/>
      </c>
      <c r="AV1696" s="35" t="str">
        <f>IF(COUNTBLANK(L1696:AC1696)&lt;&gt;13,IF(Table3[[#This Row],[Comments]]="Please order in multiples of 20. Minimum order of 100.",IF(COUNTBLANK(Table3[[#This Row],[Date 1]:[Order]])=12,"",1),1),IF(OR(F1696="yes",G1696="yes",H1696="yes",I1696="yes",J1696="yes",K1696="yes"="yes"),1,""))</f>
        <v/>
      </c>
    </row>
    <row r="1697" spans="2:48" ht="36" thickBot="1" x14ac:dyDescent="0.4">
      <c r="B1697" s="164">
        <v>8220</v>
      </c>
      <c r="C1697" s="16" t="s">
        <v>3551</v>
      </c>
      <c r="D1697" s="32" t="s">
        <v>3558</v>
      </c>
      <c r="E1697" s="118"/>
      <c r="F1697" s="119" t="s">
        <v>21</v>
      </c>
      <c r="G1697" s="30" t="s">
        <v>21</v>
      </c>
      <c r="H1697" s="30" t="s">
        <v>21</v>
      </c>
      <c r="I1697" s="30" t="s">
        <v>21</v>
      </c>
      <c r="J1697" s="30" t="s">
        <v>128</v>
      </c>
      <c r="K1697" s="30" t="s">
        <v>21</v>
      </c>
      <c r="L1697" s="22"/>
      <c r="M1697" s="20"/>
      <c r="N1697" s="20"/>
      <c r="O1697" s="20"/>
      <c r="P1697" s="20"/>
      <c r="Q1697" s="20"/>
      <c r="R1697" s="20"/>
      <c r="S1697" s="120"/>
      <c r="T1697" s="181" t="str">
        <f>Table3[[#This Row],[Column12]]</f>
        <v>Auto:</v>
      </c>
      <c r="U1697" s="25"/>
      <c r="V1697" s="51" t="str">
        <f>IF(Table3[[#This Row],[TagOrderMethod]]="Ratio:","plants per 1 tag",IF(Table3[[#This Row],[TagOrderMethod]]="tags included","",IF(Table3[[#This Row],[TagOrderMethod]]="Qty:","tags",IF(Table3[[#This Row],[TagOrderMethod]]="Auto:",IF(U1697&lt;&gt;"","tags","")))))</f>
        <v/>
      </c>
      <c r="W1697" s="17">
        <v>50</v>
      </c>
      <c r="X1697" s="17" t="str">
        <f>IF(ISNUMBER(SEARCH("tag",Table3[[#This Row],[Notes]])), "Yes", "No")</f>
        <v>No</v>
      </c>
      <c r="Y1697" s="17" t="str">
        <f>IF(Table3[[#This Row],[Column11]]="yes","tags included","Auto:")</f>
        <v>Auto:</v>
      </c>
      <c r="Z16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Row],[TagOrderMethod]]="Auto:",IF(U1697&gt;0,U1697,IF(COUNTBLANK(L1697:S1697)=8,"",(IF(Table3[[#This Row],[Column11]]&lt;&gt;"no",Table3[[#This Row],[Size]]*(SUM(Table3[[#This Row],[Date 1]:[Date 8]])),"")))),""))),(Table3[[#This Row],[Bundle]])),"")</f>
        <v/>
      </c>
      <c r="AB1697" s="94" t="str">
        <f t="shared" si="27"/>
        <v/>
      </c>
      <c r="AC1697" s="75"/>
      <c r="AD1697" s="42"/>
      <c r="AE1697" s="43"/>
      <c r="AF1697" s="44"/>
      <c r="AG1697" s="134" t="s">
        <v>21</v>
      </c>
      <c r="AH1697" s="134" t="s">
        <v>21</v>
      </c>
      <c r="AI1697" s="134" t="s">
        <v>21</v>
      </c>
      <c r="AJ1697" s="134" t="s">
        <v>21</v>
      </c>
      <c r="AK1697" s="134" t="s">
        <v>5686</v>
      </c>
      <c r="AL1697" s="134" t="s">
        <v>21</v>
      </c>
      <c r="AM1697" s="134" t="b">
        <f>IF(AND(Table3[[#This Row],[Column68]]=TRUE,COUNTBLANK(Table3[[#This Row],[Date 1]:[Date 8]])=8),TRUE,FALSE)</f>
        <v>0</v>
      </c>
      <c r="AN1697" s="134" t="b">
        <f>COUNTIF(Table3[[#This Row],[512]:[51]],"yes")&gt;0</f>
        <v>0</v>
      </c>
      <c r="AO1697" s="45" t="str">
        <f>IF(Table3[[#This Row],[512]]="yes",Table3[[#This Row],[Column1]],"")</f>
        <v/>
      </c>
      <c r="AP1697" s="45" t="str">
        <f>IF(Table3[[#This Row],[250]]="yes",Table3[[#This Row],[Column1.5]],"")</f>
        <v/>
      </c>
      <c r="AQ1697" s="45" t="str">
        <f>IF(Table3[[#This Row],[288]]="yes",Table3[[#This Row],[Column2]],"")</f>
        <v/>
      </c>
      <c r="AR1697" s="45" t="str">
        <f>IF(Table3[[#This Row],[144]]="yes",Table3[[#This Row],[Column3]],"")</f>
        <v/>
      </c>
      <c r="AS1697" s="45" t="str">
        <f>IF(Table3[[#This Row],[26]]="yes",Table3[[#This Row],[Column4]],"")</f>
        <v/>
      </c>
      <c r="AT1697" s="45" t="str">
        <f>IF(Table3[[#This Row],[51]]="yes",Table3[[#This Row],[Column5]],"")</f>
        <v/>
      </c>
      <c r="AU1697" s="29" t="str">
        <f>IF(COUNTBLANK(Table3[[#This Row],[Date 1]:[Date 8]])=7,IF(Table3[[#This Row],[Column9]]&lt;&gt;"",IF(SUM(L1697:S1697)&lt;&gt;0,Table3[[#This Row],[Column9]],""),""),(SUBSTITUTE(TRIM(SUBSTITUTE(AO1697&amp;","&amp;AP1697&amp;","&amp;AQ1697&amp;","&amp;AR1697&amp;","&amp;AS1697&amp;","&amp;AT1697&amp;",",","," "))," ",", ")))</f>
        <v/>
      </c>
      <c r="AV1697" s="35" t="str">
        <f>IF(COUNTBLANK(L1697:AC1697)&lt;&gt;13,IF(Table3[[#This Row],[Comments]]="Please order in multiples of 20. Minimum order of 100.",IF(COUNTBLANK(Table3[[#This Row],[Date 1]:[Order]])=12,"",1),1),IF(OR(F1697="yes",G1697="yes",H1697="yes",I1697="yes",J1697="yes",K1697="yes"="yes"),1,""))</f>
        <v/>
      </c>
    </row>
    <row r="1698" spans="2:48" ht="36" thickBot="1" x14ac:dyDescent="0.4">
      <c r="B1698" s="164">
        <v>8225</v>
      </c>
      <c r="C1698" s="16" t="s">
        <v>3551</v>
      </c>
      <c r="D1698" s="32" t="s">
        <v>3559</v>
      </c>
      <c r="E1698" s="118"/>
      <c r="F1698" s="119" t="s">
        <v>21</v>
      </c>
      <c r="G1698" s="30" t="s">
        <v>21</v>
      </c>
      <c r="H1698" s="30" t="s">
        <v>21</v>
      </c>
      <c r="I1698" s="30" t="s">
        <v>21</v>
      </c>
      <c r="J1698" s="30" t="s">
        <v>128</v>
      </c>
      <c r="K1698" s="30" t="s">
        <v>21</v>
      </c>
      <c r="L1698" s="22"/>
      <c r="M1698" s="20"/>
      <c r="N1698" s="20"/>
      <c r="O1698" s="20"/>
      <c r="P1698" s="20"/>
      <c r="Q1698" s="20"/>
      <c r="R1698" s="20"/>
      <c r="S1698" s="120"/>
      <c r="T1698" s="181" t="str">
        <f>Table3[[#This Row],[Column12]]</f>
        <v>Auto:</v>
      </c>
      <c r="U1698" s="25"/>
      <c r="V1698" s="51" t="str">
        <f>IF(Table3[[#This Row],[TagOrderMethod]]="Ratio:","plants per 1 tag",IF(Table3[[#This Row],[TagOrderMethod]]="tags included","",IF(Table3[[#This Row],[TagOrderMethod]]="Qty:","tags",IF(Table3[[#This Row],[TagOrderMethod]]="Auto:",IF(U1698&lt;&gt;"","tags","")))))</f>
        <v/>
      </c>
      <c r="W1698" s="17">
        <v>50</v>
      </c>
      <c r="X1698" s="17" t="str">
        <f>IF(ISNUMBER(SEARCH("tag",Table3[[#This Row],[Notes]])), "Yes", "No")</f>
        <v>No</v>
      </c>
      <c r="Y1698" s="17" t="str">
        <f>IF(Table3[[#This Row],[Column11]]="yes","tags included","Auto:")</f>
        <v>Auto:</v>
      </c>
      <c r="Z16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Row],[TagOrderMethod]]="Auto:",IF(U1698&gt;0,U1698,IF(COUNTBLANK(L1698:S1698)=8,"",(IF(Table3[[#This Row],[Column11]]&lt;&gt;"no",Table3[[#This Row],[Size]]*(SUM(Table3[[#This Row],[Date 1]:[Date 8]])),"")))),""))),(Table3[[#This Row],[Bundle]])),"")</f>
        <v/>
      </c>
      <c r="AB1698" s="94" t="str">
        <f t="shared" si="27"/>
        <v/>
      </c>
      <c r="AC1698" s="75"/>
      <c r="AD1698" s="42"/>
      <c r="AE1698" s="43"/>
      <c r="AF1698" s="44"/>
      <c r="AG1698" s="134" t="s">
        <v>21</v>
      </c>
      <c r="AH1698" s="134" t="s">
        <v>21</v>
      </c>
      <c r="AI1698" s="134" t="s">
        <v>21</v>
      </c>
      <c r="AJ1698" s="134" t="s">
        <v>21</v>
      </c>
      <c r="AK1698" s="134" t="s">
        <v>5687</v>
      </c>
      <c r="AL1698" s="134" t="s">
        <v>21</v>
      </c>
      <c r="AM1698" s="134" t="b">
        <f>IF(AND(Table3[[#This Row],[Column68]]=TRUE,COUNTBLANK(Table3[[#This Row],[Date 1]:[Date 8]])=8),TRUE,FALSE)</f>
        <v>0</v>
      </c>
      <c r="AN1698" s="134" t="b">
        <f>COUNTIF(Table3[[#This Row],[512]:[51]],"yes")&gt;0</f>
        <v>0</v>
      </c>
      <c r="AO1698" s="45" t="str">
        <f>IF(Table3[[#This Row],[512]]="yes",Table3[[#This Row],[Column1]],"")</f>
        <v/>
      </c>
      <c r="AP1698" s="45" t="str">
        <f>IF(Table3[[#This Row],[250]]="yes",Table3[[#This Row],[Column1.5]],"")</f>
        <v/>
      </c>
      <c r="AQ1698" s="45" t="str">
        <f>IF(Table3[[#This Row],[288]]="yes",Table3[[#This Row],[Column2]],"")</f>
        <v/>
      </c>
      <c r="AR1698" s="45" t="str">
        <f>IF(Table3[[#This Row],[144]]="yes",Table3[[#This Row],[Column3]],"")</f>
        <v/>
      </c>
      <c r="AS1698" s="45" t="str">
        <f>IF(Table3[[#This Row],[26]]="yes",Table3[[#This Row],[Column4]],"")</f>
        <v/>
      </c>
      <c r="AT1698" s="45" t="str">
        <f>IF(Table3[[#This Row],[51]]="yes",Table3[[#This Row],[Column5]],"")</f>
        <v/>
      </c>
      <c r="AU1698" s="29" t="str">
        <f>IF(COUNTBLANK(Table3[[#This Row],[Date 1]:[Date 8]])=7,IF(Table3[[#This Row],[Column9]]&lt;&gt;"",IF(SUM(L1698:S1698)&lt;&gt;0,Table3[[#This Row],[Column9]],""),""),(SUBSTITUTE(TRIM(SUBSTITUTE(AO1698&amp;","&amp;AP1698&amp;","&amp;AQ1698&amp;","&amp;AR1698&amp;","&amp;AS1698&amp;","&amp;AT1698&amp;",",","," "))," ",", ")))</f>
        <v/>
      </c>
      <c r="AV1698" s="35" t="str">
        <f>IF(COUNTBLANK(L1698:AC1698)&lt;&gt;13,IF(Table3[[#This Row],[Comments]]="Please order in multiples of 20. Minimum order of 100.",IF(COUNTBLANK(Table3[[#This Row],[Date 1]:[Order]])=12,"",1),1),IF(OR(F1698="yes",G1698="yes",H1698="yes",I1698="yes",J1698="yes",K1698="yes"="yes"),1,""))</f>
        <v/>
      </c>
    </row>
    <row r="1699" spans="2:48" ht="36" thickBot="1" x14ac:dyDescent="0.4">
      <c r="B1699" s="164">
        <v>8230</v>
      </c>
      <c r="C1699" s="16" t="s">
        <v>3551</v>
      </c>
      <c r="D1699" s="32" t="s">
        <v>1780</v>
      </c>
      <c r="E1699" s="118"/>
      <c r="F1699" s="119" t="s">
        <v>21</v>
      </c>
      <c r="G1699" s="30" t="s">
        <v>21</v>
      </c>
      <c r="H1699" s="30" t="s">
        <v>21</v>
      </c>
      <c r="I1699" s="30" t="s">
        <v>21</v>
      </c>
      <c r="J1699" s="30" t="s">
        <v>128</v>
      </c>
      <c r="K1699" s="30" t="s">
        <v>21</v>
      </c>
      <c r="L1699" s="22"/>
      <c r="M1699" s="20"/>
      <c r="N1699" s="20"/>
      <c r="O1699" s="20"/>
      <c r="P1699" s="20"/>
      <c r="Q1699" s="20"/>
      <c r="R1699" s="20"/>
      <c r="S1699" s="120"/>
      <c r="T1699" s="181" t="str">
        <f>Table3[[#This Row],[Column12]]</f>
        <v>Auto:</v>
      </c>
      <c r="U1699" s="25"/>
      <c r="V1699" s="51" t="str">
        <f>IF(Table3[[#This Row],[TagOrderMethod]]="Ratio:","plants per 1 tag",IF(Table3[[#This Row],[TagOrderMethod]]="tags included","",IF(Table3[[#This Row],[TagOrderMethod]]="Qty:","tags",IF(Table3[[#This Row],[TagOrderMethod]]="Auto:",IF(U1699&lt;&gt;"","tags","")))))</f>
        <v/>
      </c>
      <c r="W1699" s="17">
        <v>50</v>
      </c>
      <c r="X1699" s="17" t="str">
        <f>IF(ISNUMBER(SEARCH("tag",Table3[[#This Row],[Notes]])), "Yes", "No")</f>
        <v>No</v>
      </c>
      <c r="Y1699" s="17" t="str">
        <f>IF(Table3[[#This Row],[Column11]]="yes","tags included","Auto:")</f>
        <v>Auto:</v>
      </c>
      <c r="Z16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Row],[TagOrderMethod]]="Auto:",IF(U1699&gt;0,U1699,IF(COUNTBLANK(L1699:S1699)=8,"",(IF(Table3[[#This Row],[Column11]]&lt;&gt;"no",Table3[[#This Row],[Size]]*(SUM(Table3[[#This Row],[Date 1]:[Date 8]])),"")))),""))),(Table3[[#This Row],[Bundle]])),"")</f>
        <v/>
      </c>
      <c r="AB1699" s="94" t="str">
        <f t="shared" si="27"/>
        <v/>
      </c>
      <c r="AC1699" s="75"/>
      <c r="AD1699" s="42"/>
      <c r="AE1699" s="43"/>
      <c r="AF1699" s="44"/>
      <c r="AG1699" s="134" t="s">
        <v>21</v>
      </c>
      <c r="AH1699" s="134" t="s">
        <v>21</v>
      </c>
      <c r="AI1699" s="134" t="s">
        <v>21</v>
      </c>
      <c r="AJ1699" s="134" t="s">
        <v>21</v>
      </c>
      <c r="AK1699" s="134" t="s">
        <v>3229</v>
      </c>
      <c r="AL1699" s="134" t="s">
        <v>21</v>
      </c>
      <c r="AM1699" s="134" t="b">
        <f>IF(AND(Table3[[#This Row],[Column68]]=TRUE,COUNTBLANK(Table3[[#This Row],[Date 1]:[Date 8]])=8),TRUE,FALSE)</f>
        <v>0</v>
      </c>
      <c r="AN1699" s="134" t="b">
        <f>COUNTIF(Table3[[#This Row],[512]:[51]],"yes")&gt;0</f>
        <v>0</v>
      </c>
      <c r="AO1699" s="45" t="str">
        <f>IF(Table3[[#This Row],[512]]="yes",Table3[[#This Row],[Column1]],"")</f>
        <v/>
      </c>
      <c r="AP1699" s="45" t="str">
        <f>IF(Table3[[#This Row],[250]]="yes",Table3[[#This Row],[Column1.5]],"")</f>
        <v/>
      </c>
      <c r="AQ1699" s="45" t="str">
        <f>IF(Table3[[#This Row],[288]]="yes",Table3[[#This Row],[Column2]],"")</f>
        <v/>
      </c>
      <c r="AR1699" s="45" t="str">
        <f>IF(Table3[[#This Row],[144]]="yes",Table3[[#This Row],[Column3]],"")</f>
        <v/>
      </c>
      <c r="AS1699" s="45" t="str">
        <f>IF(Table3[[#This Row],[26]]="yes",Table3[[#This Row],[Column4]],"")</f>
        <v/>
      </c>
      <c r="AT1699" s="45" t="str">
        <f>IF(Table3[[#This Row],[51]]="yes",Table3[[#This Row],[Column5]],"")</f>
        <v/>
      </c>
      <c r="AU1699" s="29" t="str">
        <f>IF(COUNTBLANK(Table3[[#This Row],[Date 1]:[Date 8]])=7,IF(Table3[[#This Row],[Column9]]&lt;&gt;"",IF(SUM(L1699:S1699)&lt;&gt;0,Table3[[#This Row],[Column9]],""),""),(SUBSTITUTE(TRIM(SUBSTITUTE(AO1699&amp;","&amp;AP1699&amp;","&amp;AQ1699&amp;","&amp;AR1699&amp;","&amp;AS1699&amp;","&amp;AT1699&amp;",",","," "))," ",", ")))</f>
        <v/>
      </c>
      <c r="AV1699" s="35" t="str">
        <f>IF(COUNTBLANK(L1699:AC1699)&lt;&gt;13,IF(Table3[[#This Row],[Comments]]="Please order in multiples of 20. Minimum order of 100.",IF(COUNTBLANK(Table3[[#This Row],[Date 1]:[Order]])=12,"",1),1),IF(OR(F1699="yes",G1699="yes",H1699="yes",I1699="yes",J1699="yes",K1699="yes"="yes"),1,""))</f>
        <v/>
      </c>
    </row>
    <row r="1700" spans="2:48" ht="36" thickBot="1" x14ac:dyDescent="0.4">
      <c r="B1700" s="164">
        <v>8235</v>
      </c>
      <c r="C1700" s="16" t="s">
        <v>3551</v>
      </c>
      <c r="D1700" s="32" t="s">
        <v>2469</v>
      </c>
      <c r="E1700" s="118"/>
      <c r="F1700" s="119" t="s">
        <v>21</v>
      </c>
      <c r="G1700" s="30" t="s">
        <v>21</v>
      </c>
      <c r="H1700" s="30" t="s">
        <v>21</v>
      </c>
      <c r="I1700" s="30" t="s">
        <v>21</v>
      </c>
      <c r="J1700" s="30" t="s">
        <v>128</v>
      </c>
      <c r="K1700" s="30" t="s">
        <v>21</v>
      </c>
      <c r="L1700" s="22"/>
      <c r="M1700" s="20"/>
      <c r="N1700" s="20"/>
      <c r="O1700" s="20"/>
      <c r="P1700" s="20"/>
      <c r="Q1700" s="20"/>
      <c r="R1700" s="20"/>
      <c r="S1700" s="120"/>
      <c r="T1700" s="181" t="str">
        <f>Table3[[#This Row],[Column12]]</f>
        <v>Auto:</v>
      </c>
      <c r="U1700" s="25"/>
      <c r="V1700" s="51" t="str">
        <f>IF(Table3[[#This Row],[TagOrderMethod]]="Ratio:","plants per 1 tag",IF(Table3[[#This Row],[TagOrderMethod]]="tags included","",IF(Table3[[#This Row],[TagOrderMethod]]="Qty:","tags",IF(Table3[[#This Row],[TagOrderMethod]]="Auto:",IF(U1700&lt;&gt;"","tags","")))))</f>
        <v/>
      </c>
      <c r="W1700" s="17">
        <v>50</v>
      </c>
      <c r="X1700" s="17" t="str">
        <f>IF(ISNUMBER(SEARCH("tag",Table3[[#This Row],[Notes]])), "Yes", "No")</f>
        <v>No</v>
      </c>
      <c r="Y1700" s="17" t="str">
        <f>IF(Table3[[#This Row],[Column11]]="yes","tags included","Auto:")</f>
        <v>Auto:</v>
      </c>
      <c r="Z17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Row],[TagOrderMethod]]="Auto:",IF(U1700&gt;0,U1700,IF(COUNTBLANK(L1700:S1700)=8,"",(IF(Table3[[#This Row],[Column11]]&lt;&gt;"no",Table3[[#This Row],[Size]]*(SUM(Table3[[#This Row],[Date 1]:[Date 8]])),"")))),""))),(Table3[[#This Row],[Bundle]])),"")</f>
        <v/>
      </c>
      <c r="AB1700" s="94" t="str">
        <f t="shared" si="27"/>
        <v/>
      </c>
      <c r="AC1700" s="75"/>
      <c r="AD1700" s="42"/>
      <c r="AE1700" s="43"/>
      <c r="AF1700" s="44"/>
      <c r="AG1700" s="134" t="s">
        <v>21</v>
      </c>
      <c r="AH1700" s="134" t="s">
        <v>21</v>
      </c>
      <c r="AI1700" s="134" t="s">
        <v>21</v>
      </c>
      <c r="AJ1700" s="134" t="s">
        <v>21</v>
      </c>
      <c r="AK1700" s="134" t="s">
        <v>5688</v>
      </c>
      <c r="AL1700" s="134" t="s">
        <v>21</v>
      </c>
      <c r="AM1700" s="134" t="b">
        <f>IF(AND(Table3[[#This Row],[Column68]]=TRUE,COUNTBLANK(Table3[[#This Row],[Date 1]:[Date 8]])=8),TRUE,FALSE)</f>
        <v>0</v>
      </c>
      <c r="AN1700" s="134" t="b">
        <f>COUNTIF(Table3[[#This Row],[512]:[51]],"yes")&gt;0</f>
        <v>0</v>
      </c>
      <c r="AO1700" s="45" t="str">
        <f>IF(Table3[[#This Row],[512]]="yes",Table3[[#This Row],[Column1]],"")</f>
        <v/>
      </c>
      <c r="AP1700" s="45" t="str">
        <f>IF(Table3[[#This Row],[250]]="yes",Table3[[#This Row],[Column1.5]],"")</f>
        <v/>
      </c>
      <c r="AQ1700" s="45" t="str">
        <f>IF(Table3[[#This Row],[288]]="yes",Table3[[#This Row],[Column2]],"")</f>
        <v/>
      </c>
      <c r="AR1700" s="45" t="str">
        <f>IF(Table3[[#This Row],[144]]="yes",Table3[[#This Row],[Column3]],"")</f>
        <v/>
      </c>
      <c r="AS1700" s="45" t="str">
        <f>IF(Table3[[#This Row],[26]]="yes",Table3[[#This Row],[Column4]],"")</f>
        <v/>
      </c>
      <c r="AT1700" s="45" t="str">
        <f>IF(Table3[[#This Row],[51]]="yes",Table3[[#This Row],[Column5]],"")</f>
        <v/>
      </c>
      <c r="AU1700" s="29" t="str">
        <f>IF(COUNTBLANK(Table3[[#This Row],[Date 1]:[Date 8]])=7,IF(Table3[[#This Row],[Column9]]&lt;&gt;"",IF(SUM(L1700:S1700)&lt;&gt;0,Table3[[#This Row],[Column9]],""),""),(SUBSTITUTE(TRIM(SUBSTITUTE(AO1700&amp;","&amp;AP1700&amp;","&amp;AQ1700&amp;","&amp;AR1700&amp;","&amp;AS1700&amp;","&amp;AT1700&amp;",",","," "))," ",", ")))</f>
        <v/>
      </c>
      <c r="AV1700" s="35" t="str">
        <f>IF(COUNTBLANK(L1700:AC1700)&lt;&gt;13,IF(Table3[[#This Row],[Comments]]="Please order in multiples of 20. Minimum order of 100.",IF(COUNTBLANK(Table3[[#This Row],[Date 1]:[Order]])=12,"",1),1),IF(OR(F1700="yes",G1700="yes",H1700="yes",I1700="yes",J1700="yes",K1700="yes"="yes"),1,""))</f>
        <v/>
      </c>
    </row>
    <row r="1701" spans="2:48" ht="36" thickBot="1" x14ac:dyDescent="0.4">
      <c r="B1701" s="164">
        <v>8240</v>
      </c>
      <c r="C1701" s="16" t="s">
        <v>3551</v>
      </c>
      <c r="D1701" s="32" t="s">
        <v>1781</v>
      </c>
      <c r="E1701" s="118"/>
      <c r="F1701" s="119" t="s">
        <v>21</v>
      </c>
      <c r="G1701" s="30" t="s">
        <v>21</v>
      </c>
      <c r="H1701" s="30" t="s">
        <v>21</v>
      </c>
      <c r="I1701" s="30" t="s">
        <v>21</v>
      </c>
      <c r="J1701" s="30" t="s">
        <v>128</v>
      </c>
      <c r="K1701" s="30" t="s">
        <v>21</v>
      </c>
      <c r="L1701" s="22"/>
      <c r="M1701" s="20"/>
      <c r="N1701" s="20"/>
      <c r="O1701" s="20"/>
      <c r="P1701" s="20"/>
      <c r="Q1701" s="20"/>
      <c r="R1701" s="20"/>
      <c r="S1701" s="120"/>
      <c r="T1701" s="181" t="str">
        <f>Table3[[#This Row],[Column12]]</f>
        <v>Auto:</v>
      </c>
      <c r="U1701" s="25"/>
      <c r="V1701" s="51" t="str">
        <f>IF(Table3[[#This Row],[TagOrderMethod]]="Ratio:","plants per 1 tag",IF(Table3[[#This Row],[TagOrderMethod]]="tags included","",IF(Table3[[#This Row],[TagOrderMethod]]="Qty:","tags",IF(Table3[[#This Row],[TagOrderMethod]]="Auto:",IF(U1701&lt;&gt;"","tags","")))))</f>
        <v/>
      </c>
      <c r="W1701" s="17">
        <v>50</v>
      </c>
      <c r="X1701" s="17" t="str">
        <f>IF(ISNUMBER(SEARCH("tag",Table3[[#This Row],[Notes]])), "Yes", "No")</f>
        <v>No</v>
      </c>
      <c r="Y1701" s="17" t="str">
        <f>IF(Table3[[#This Row],[Column11]]="yes","tags included","Auto:")</f>
        <v>Auto:</v>
      </c>
      <c r="Z17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Row],[TagOrderMethod]]="Auto:",IF(U1701&gt;0,U1701,IF(COUNTBLANK(L1701:S1701)=8,"",(IF(Table3[[#This Row],[Column11]]&lt;&gt;"no",Table3[[#This Row],[Size]]*(SUM(Table3[[#This Row],[Date 1]:[Date 8]])),"")))),""))),(Table3[[#This Row],[Bundle]])),"")</f>
        <v/>
      </c>
      <c r="AB1701" s="94" t="str">
        <f t="shared" si="27"/>
        <v/>
      </c>
      <c r="AC1701" s="75"/>
      <c r="AD1701" s="42"/>
      <c r="AE1701" s="43"/>
      <c r="AF1701" s="44"/>
      <c r="AG1701" s="134" t="s">
        <v>21</v>
      </c>
      <c r="AH1701" s="134" t="s">
        <v>21</v>
      </c>
      <c r="AI1701" s="134" t="s">
        <v>21</v>
      </c>
      <c r="AJ1701" s="134" t="s">
        <v>21</v>
      </c>
      <c r="AK1701" s="134" t="s">
        <v>3230</v>
      </c>
      <c r="AL1701" s="134" t="s">
        <v>21</v>
      </c>
      <c r="AM1701" s="134" t="b">
        <f>IF(AND(Table3[[#This Row],[Column68]]=TRUE,COUNTBLANK(Table3[[#This Row],[Date 1]:[Date 8]])=8),TRUE,FALSE)</f>
        <v>0</v>
      </c>
      <c r="AN1701" s="134" t="b">
        <f>COUNTIF(Table3[[#This Row],[512]:[51]],"yes")&gt;0</f>
        <v>0</v>
      </c>
      <c r="AO1701" s="45" t="str">
        <f>IF(Table3[[#This Row],[512]]="yes",Table3[[#This Row],[Column1]],"")</f>
        <v/>
      </c>
      <c r="AP1701" s="45" t="str">
        <f>IF(Table3[[#This Row],[250]]="yes",Table3[[#This Row],[Column1.5]],"")</f>
        <v/>
      </c>
      <c r="AQ1701" s="45" t="str">
        <f>IF(Table3[[#This Row],[288]]="yes",Table3[[#This Row],[Column2]],"")</f>
        <v/>
      </c>
      <c r="AR1701" s="45" t="str">
        <f>IF(Table3[[#This Row],[144]]="yes",Table3[[#This Row],[Column3]],"")</f>
        <v/>
      </c>
      <c r="AS1701" s="45" t="str">
        <f>IF(Table3[[#This Row],[26]]="yes",Table3[[#This Row],[Column4]],"")</f>
        <v/>
      </c>
      <c r="AT1701" s="45" t="str">
        <f>IF(Table3[[#This Row],[51]]="yes",Table3[[#This Row],[Column5]],"")</f>
        <v/>
      </c>
      <c r="AU1701" s="29" t="str">
        <f>IF(COUNTBLANK(Table3[[#This Row],[Date 1]:[Date 8]])=7,IF(Table3[[#This Row],[Column9]]&lt;&gt;"",IF(SUM(L1701:S1701)&lt;&gt;0,Table3[[#This Row],[Column9]],""),""),(SUBSTITUTE(TRIM(SUBSTITUTE(AO1701&amp;","&amp;AP1701&amp;","&amp;AQ1701&amp;","&amp;AR1701&amp;","&amp;AS1701&amp;","&amp;AT1701&amp;",",","," "))," ",", ")))</f>
        <v/>
      </c>
      <c r="AV1701" s="35" t="str">
        <f>IF(COUNTBLANK(L1701:AC1701)&lt;&gt;13,IF(Table3[[#This Row],[Comments]]="Please order in multiples of 20. Minimum order of 100.",IF(COUNTBLANK(Table3[[#This Row],[Date 1]:[Order]])=12,"",1),1),IF(OR(F1701="yes",G1701="yes",H1701="yes",I1701="yes",J1701="yes",K1701="yes"="yes"),1,""))</f>
        <v/>
      </c>
    </row>
    <row r="1702" spans="2:48" ht="36" thickBot="1" x14ac:dyDescent="0.4">
      <c r="B1702" s="164">
        <v>8245</v>
      </c>
      <c r="C1702" s="16" t="s">
        <v>3551</v>
      </c>
      <c r="D1702" s="32" t="s">
        <v>850</v>
      </c>
      <c r="E1702" s="118"/>
      <c r="F1702" s="119" t="s">
        <v>21</v>
      </c>
      <c r="G1702" s="30" t="s">
        <v>21</v>
      </c>
      <c r="H1702" s="30" t="s">
        <v>21</v>
      </c>
      <c r="I1702" s="30" t="s">
        <v>21</v>
      </c>
      <c r="J1702" s="30" t="s">
        <v>128</v>
      </c>
      <c r="K1702" s="30" t="s">
        <v>21</v>
      </c>
      <c r="L1702" s="22"/>
      <c r="M1702" s="20"/>
      <c r="N1702" s="20"/>
      <c r="O1702" s="20"/>
      <c r="P1702" s="20"/>
      <c r="Q1702" s="20"/>
      <c r="R1702" s="20"/>
      <c r="S1702" s="120"/>
      <c r="T1702" s="181" t="str">
        <f>Table3[[#This Row],[Column12]]</f>
        <v>Auto:</v>
      </c>
      <c r="U1702" s="25"/>
      <c r="V1702" s="51" t="str">
        <f>IF(Table3[[#This Row],[TagOrderMethod]]="Ratio:","plants per 1 tag",IF(Table3[[#This Row],[TagOrderMethod]]="tags included","",IF(Table3[[#This Row],[TagOrderMethod]]="Qty:","tags",IF(Table3[[#This Row],[TagOrderMethod]]="Auto:",IF(U1702&lt;&gt;"","tags","")))))</f>
        <v/>
      </c>
      <c r="W1702" s="17">
        <v>50</v>
      </c>
      <c r="X1702" s="17" t="str">
        <f>IF(ISNUMBER(SEARCH("tag",Table3[[#This Row],[Notes]])), "Yes", "No")</f>
        <v>No</v>
      </c>
      <c r="Y1702" s="17" t="str">
        <f>IF(Table3[[#This Row],[Column11]]="yes","tags included","Auto:")</f>
        <v>Auto:</v>
      </c>
      <c r="Z17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Row],[TagOrderMethod]]="Auto:",IF(U1702&gt;0,U1702,IF(COUNTBLANK(L1702:S1702)=8,"",(IF(Table3[[#This Row],[Column11]]&lt;&gt;"no",Table3[[#This Row],[Size]]*(SUM(Table3[[#This Row],[Date 1]:[Date 8]])),"")))),""))),(Table3[[#This Row],[Bundle]])),"")</f>
        <v/>
      </c>
      <c r="AB1702" s="94" t="str">
        <f t="shared" si="27"/>
        <v/>
      </c>
      <c r="AC1702" s="75"/>
      <c r="AD1702" s="42"/>
      <c r="AE1702" s="43"/>
      <c r="AF1702" s="44"/>
      <c r="AG1702" s="134" t="s">
        <v>21</v>
      </c>
      <c r="AH1702" s="134" t="s">
        <v>21</v>
      </c>
      <c r="AI1702" s="134" t="s">
        <v>21</v>
      </c>
      <c r="AJ1702" s="134" t="s">
        <v>21</v>
      </c>
      <c r="AK1702" s="134" t="s">
        <v>5689</v>
      </c>
      <c r="AL1702" s="134" t="s">
        <v>21</v>
      </c>
      <c r="AM1702" s="134" t="b">
        <f>IF(AND(Table3[[#This Row],[Column68]]=TRUE,COUNTBLANK(Table3[[#This Row],[Date 1]:[Date 8]])=8),TRUE,FALSE)</f>
        <v>0</v>
      </c>
      <c r="AN1702" s="134" t="b">
        <f>COUNTIF(Table3[[#This Row],[512]:[51]],"yes")&gt;0</f>
        <v>0</v>
      </c>
      <c r="AO1702" s="45" t="str">
        <f>IF(Table3[[#This Row],[512]]="yes",Table3[[#This Row],[Column1]],"")</f>
        <v/>
      </c>
      <c r="AP1702" s="45" t="str">
        <f>IF(Table3[[#This Row],[250]]="yes",Table3[[#This Row],[Column1.5]],"")</f>
        <v/>
      </c>
      <c r="AQ1702" s="45" t="str">
        <f>IF(Table3[[#This Row],[288]]="yes",Table3[[#This Row],[Column2]],"")</f>
        <v/>
      </c>
      <c r="AR1702" s="45" t="str">
        <f>IF(Table3[[#This Row],[144]]="yes",Table3[[#This Row],[Column3]],"")</f>
        <v/>
      </c>
      <c r="AS1702" s="45" t="str">
        <f>IF(Table3[[#This Row],[26]]="yes",Table3[[#This Row],[Column4]],"")</f>
        <v/>
      </c>
      <c r="AT1702" s="45" t="str">
        <f>IF(Table3[[#This Row],[51]]="yes",Table3[[#This Row],[Column5]],"")</f>
        <v/>
      </c>
      <c r="AU1702" s="29" t="str">
        <f>IF(COUNTBLANK(Table3[[#This Row],[Date 1]:[Date 8]])=7,IF(Table3[[#This Row],[Column9]]&lt;&gt;"",IF(SUM(L1702:S1702)&lt;&gt;0,Table3[[#This Row],[Column9]],""),""),(SUBSTITUTE(TRIM(SUBSTITUTE(AO1702&amp;","&amp;AP1702&amp;","&amp;AQ1702&amp;","&amp;AR1702&amp;","&amp;AS1702&amp;","&amp;AT1702&amp;",",","," "))," ",", ")))</f>
        <v/>
      </c>
      <c r="AV1702" s="35" t="str">
        <f>IF(COUNTBLANK(L1702:AC1702)&lt;&gt;13,IF(Table3[[#This Row],[Comments]]="Please order in multiples of 20. Minimum order of 100.",IF(COUNTBLANK(Table3[[#This Row],[Date 1]:[Order]])=12,"",1),1),IF(OR(F1702="yes",G1702="yes",H1702="yes",I1702="yes",J1702="yes",K1702="yes"="yes"),1,""))</f>
        <v/>
      </c>
    </row>
    <row r="1703" spans="2:48" ht="36" thickBot="1" x14ac:dyDescent="0.4">
      <c r="B1703" s="164">
        <v>8270</v>
      </c>
      <c r="C1703" s="16" t="s">
        <v>3551</v>
      </c>
      <c r="D1703" s="32" t="s">
        <v>3560</v>
      </c>
      <c r="E1703" s="118"/>
      <c r="F1703" s="119" t="s">
        <v>21</v>
      </c>
      <c r="G1703" s="30" t="s">
        <v>21</v>
      </c>
      <c r="H1703" s="30" t="s">
        <v>21</v>
      </c>
      <c r="I1703" s="30" t="s">
        <v>21</v>
      </c>
      <c r="J1703" s="30" t="s">
        <v>128</v>
      </c>
      <c r="K1703" s="30" t="s">
        <v>21</v>
      </c>
      <c r="L1703" s="22"/>
      <c r="M1703" s="20"/>
      <c r="N1703" s="20"/>
      <c r="O1703" s="20"/>
      <c r="P1703" s="20"/>
      <c r="Q1703" s="20"/>
      <c r="R1703" s="20"/>
      <c r="S1703" s="120"/>
      <c r="T1703" s="181" t="str">
        <f>Table3[[#This Row],[Column12]]</f>
        <v>Auto:</v>
      </c>
      <c r="U1703" s="25"/>
      <c r="V1703" s="51" t="str">
        <f>IF(Table3[[#This Row],[TagOrderMethod]]="Ratio:","plants per 1 tag",IF(Table3[[#This Row],[TagOrderMethod]]="tags included","",IF(Table3[[#This Row],[TagOrderMethod]]="Qty:","tags",IF(Table3[[#This Row],[TagOrderMethod]]="Auto:",IF(U1703&lt;&gt;"","tags","")))))</f>
        <v/>
      </c>
      <c r="W1703" s="17">
        <v>50</v>
      </c>
      <c r="X1703" s="17" t="str">
        <f>IF(ISNUMBER(SEARCH("tag",Table3[[#This Row],[Notes]])), "Yes", "No")</f>
        <v>No</v>
      </c>
      <c r="Y1703" s="17" t="str">
        <f>IF(Table3[[#This Row],[Column11]]="yes","tags included","Auto:")</f>
        <v>Auto:</v>
      </c>
      <c r="Z17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Row],[TagOrderMethod]]="Auto:",IF(U1703&gt;0,U1703,IF(COUNTBLANK(L1703:S1703)=8,"",(IF(Table3[[#This Row],[Column11]]&lt;&gt;"no",Table3[[#This Row],[Size]]*(SUM(Table3[[#This Row],[Date 1]:[Date 8]])),"")))),""))),(Table3[[#This Row],[Bundle]])),"")</f>
        <v/>
      </c>
      <c r="AB1703" s="94" t="str">
        <f t="shared" si="27"/>
        <v/>
      </c>
      <c r="AC1703" s="75"/>
      <c r="AD1703" s="42"/>
      <c r="AE1703" s="43"/>
      <c r="AF1703" s="44"/>
      <c r="AG1703" s="134" t="s">
        <v>21</v>
      </c>
      <c r="AH1703" s="134" t="s">
        <v>21</v>
      </c>
      <c r="AI1703" s="134" t="s">
        <v>21</v>
      </c>
      <c r="AJ1703" s="134" t="s">
        <v>21</v>
      </c>
      <c r="AK1703" s="134" t="s">
        <v>5690</v>
      </c>
      <c r="AL1703" s="134" t="s">
        <v>21</v>
      </c>
      <c r="AM1703" s="134" t="b">
        <f>IF(AND(Table3[[#This Row],[Column68]]=TRUE,COUNTBLANK(Table3[[#This Row],[Date 1]:[Date 8]])=8),TRUE,FALSE)</f>
        <v>0</v>
      </c>
      <c r="AN1703" s="134" t="b">
        <f>COUNTIF(Table3[[#This Row],[512]:[51]],"yes")&gt;0</f>
        <v>0</v>
      </c>
      <c r="AO1703" s="45" t="str">
        <f>IF(Table3[[#This Row],[512]]="yes",Table3[[#This Row],[Column1]],"")</f>
        <v/>
      </c>
      <c r="AP1703" s="45" t="str">
        <f>IF(Table3[[#This Row],[250]]="yes",Table3[[#This Row],[Column1.5]],"")</f>
        <v/>
      </c>
      <c r="AQ1703" s="45" t="str">
        <f>IF(Table3[[#This Row],[288]]="yes",Table3[[#This Row],[Column2]],"")</f>
        <v/>
      </c>
      <c r="AR1703" s="45" t="str">
        <f>IF(Table3[[#This Row],[144]]="yes",Table3[[#This Row],[Column3]],"")</f>
        <v/>
      </c>
      <c r="AS1703" s="45" t="str">
        <f>IF(Table3[[#This Row],[26]]="yes",Table3[[#This Row],[Column4]],"")</f>
        <v/>
      </c>
      <c r="AT1703" s="45" t="str">
        <f>IF(Table3[[#This Row],[51]]="yes",Table3[[#This Row],[Column5]],"")</f>
        <v/>
      </c>
      <c r="AU1703" s="29" t="str">
        <f>IF(COUNTBLANK(Table3[[#This Row],[Date 1]:[Date 8]])=7,IF(Table3[[#This Row],[Column9]]&lt;&gt;"",IF(SUM(L1703:S1703)&lt;&gt;0,Table3[[#This Row],[Column9]],""),""),(SUBSTITUTE(TRIM(SUBSTITUTE(AO1703&amp;","&amp;AP1703&amp;","&amp;AQ1703&amp;","&amp;AR1703&amp;","&amp;AS1703&amp;","&amp;AT1703&amp;",",","," "))," ",", ")))</f>
        <v/>
      </c>
      <c r="AV1703" s="35" t="str">
        <f>IF(COUNTBLANK(L1703:AC1703)&lt;&gt;13,IF(Table3[[#This Row],[Comments]]="Please order in multiples of 20. Minimum order of 100.",IF(COUNTBLANK(Table3[[#This Row],[Date 1]:[Order]])=12,"",1),1),IF(OR(F1703="yes",G1703="yes",H1703="yes",I1703="yes",J1703="yes",K1703="yes"="yes"),1,""))</f>
        <v/>
      </c>
    </row>
    <row r="1704" spans="2:48" ht="36" thickBot="1" x14ac:dyDescent="0.4">
      <c r="B1704" s="164">
        <v>8295</v>
      </c>
      <c r="C1704" s="16" t="s">
        <v>3551</v>
      </c>
      <c r="D1704" s="32" t="s">
        <v>3561</v>
      </c>
      <c r="E1704" s="118"/>
      <c r="F1704" s="119" t="s">
        <v>21</v>
      </c>
      <c r="G1704" s="30" t="s">
        <v>21</v>
      </c>
      <c r="H1704" s="30" t="s">
        <v>21</v>
      </c>
      <c r="I1704" s="30" t="s">
        <v>21</v>
      </c>
      <c r="J1704" s="30" t="s">
        <v>128</v>
      </c>
      <c r="K1704" s="30" t="s">
        <v>21</v>
      </c>
      <c r="L1704" s="22"/>
      <c r="M1704" s="20"/>
      <c r="N1704" s="20"/>
      <c r="O1704" s="20"/>
      <c r="P1704" s="20"/>
      <c r="Q1704" s="20"/>
      <c r="R1704" s="20"/>
      <c r="S1704" s="120"/>
      <c r="T1704" s="181" t="str">
        <f>Table3[[#This Row],[Column12]]</f>
        <v>Auto:</v>
      </c>
      <c r="U1704" s="25"/>
      <c r="V1704" s="51" t="str">
        <f>IF(Table3[[#This Row],[TagOrderMethod]]="Ratio:","plants per 1 tag",IF(Table3[[#This Row],[TagOrderMethod]]="tags included","",IF(Table3[[#This Row],[TagOrderMethod]]="Qty:","tags",IF(Table3[[#This Row],[TagOrderMethod]]="Auto:",IF(U1704&lt;&gt;"","tags","")))))</f>
        <v/>
      </c>
      <c r="W1704" s="17">
        <v>50</v>
      </c>
      <c r="X1704" s="17" t="str">
        <f>IF(ISNUMBER(SEARCH("tag",Table3[[#This Row],[Notes]])), "Yes", "No")</f>
        <v>No</v>
      </c>
      <c r="Y1704" s="17" t="str">
        <f>IF(Table3[[#This Row],[Column11]]="yes","tags included","Auto:")</f>
        <v>Auto:</v>
      </c>
      <c r="Z17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Row],[TagOrderMethod]]="Auto:",IF(U1704&gt;0,U1704,IF(COUNTBLANK(L1704:S1704)=8,"",(IF(Table3[[#This Row],[Column11]]&lt;&gt;"no",Table3[[#This Row],[Size]]*(SUM(Table3[[#This Row],[Date 1]:[Date 8]])),"")))),""))),(Table3[[#This Row],[Bundle]])),"")</f>
        <v/>
      </c>
      <c r="AB1704" s="94" t="str">
        <f t="shared" si="27"/>
        <v/>
      </c>
      <c r="AC1704" s="75"/>
      <c r="AD1704" s="42"/>
      <c r="AE1704" s="43"/>
      <c r="AF1704" s="44"/>
      <c r="AG1704" s="134" t="s">
        <v>21</v>
      </c>
      <c r="AH1704" s="134" t="s">
        <v>21</v>
      </c>
      <c r="AI1704" s="134" t="s">
        <v>21</v>
      </c>
      <c r="AJ1704" s="134" t="s">
        <v>21</v>
      </c>
      <c r="AK1704" s="134" t="s">
        <v>5691</v>
      </c>
      <c r="AL1704" s="134" t="s">
        <v>21</v>
      </c>
      <c r="AM1704" s="134" t="b">
        <f>IF(AND(Table3[[#This Row],[Column68]]=TRUE,COUNTBLANK(Table3[[#This Row],[Date 1]:[Date 8]])=8),TRUE,FALSE)</f>
        <v>0</v>
      </c>
      <c r="AN1704" s="134" t="b">
        <f>COUNTIF(Table3[[#This Row],[512]:[51]],"yes")&gt;0</f>
        <v>0</v>
      </c>
      <c r="AO1704" s="45" t="str">
        <f>IF(Table3[[#This Row],[512]]="yes",Table3[[#This Row],[Column1]],"")</f>
        <v/>
      </c>
      <c r="AP1704" s="45" t="str">
        <f>IF(Table3[[#This Row],[250]]="yes",Table3[[#This Row],[Column1.5]],"")</f>
        <v/>
      </c>
      <c r="AQ1704" s="45" t="str">
        <f>IF(Table3[[#This Row],[288]]="yes",Table3[[#This Row],[Column2]],"")</f>
        <v/>
      </c>
      <c r="AR1704" s="45" t="str">
        <f>IF(Table3[[#This Row],[144]]="yes",Table3[[#This Row],[Column3]],"")</f>
        <v/>
      </c>
      <c r="AS1704" s="45" t="str">
        <f>IF(Table3[[#This Row],[26]]="yes",Table3[[#This Row],[Column4]],"")</f>
        <v/>
      </c>
      <c r="AT1704" s="45" t="str">
        <f>IF(Table3[[#This Row],[51]]="yes",Table3[[#This Row],[Column5]],"")</f>
        <v/>
      </c>
      <c r="AU1704" s="29" t="str">
        <f>IF(COUNTBLANK(Table3[[#This Row],[Date 1]:[Date 8]])=7,IF(Table3[[#This Row],[Column9]]&lt;&gt;"",IF(SUM(L1704:S1704)&lt;&gt;0,Table3[[#This Row],[Column9]],""),""),(SUBSTITUTE(TRIM(SUBSTITUTE(AO1704&amp;","&amp;AP1704&amp;","&amp;AQ1704&amp;","&amp;AR1704&amp;","&amp;AS1704&amp;","&amp;AT1704&amp;",",","," "))," ",", ")))</f>
        <v/>
      </c>
      <c r="AV1704" s="35" t="str">
        <f>IF(COUNTBLANK(L1704:AC1704)&lt;&gt;13,IF(Table3[[#This Row],[Comments]]="Please order in multiples of 20. Minimum order of 100.",IF(COUNTBLANK(Table3[[#This Row],[Date 1]:[Order]])=12,"",1),1),IF(OR(F1704="yes",G1704="yes",H1704="yes",I1704="yes",J1704="yes",K1704="yes"="yes"),1,""))</f>
        <v/>
      </c>
    </row>
    <row r="1705" spans="2:48" ht="36" thickBot="1" x14ac:dyDescent="0.4">
      <c r="B1705" s="164">
        <v>8320</v>
      </c>
      <c r="C1705" s="16" t="s">
        <v>3551</v>
      </c>
      <c r="D1705" s="32" t="s">
        <v>1170</v>
      </c>
      <c r="E1705" s="118"/>
      <c r="F1705" s="119" t="s">
        <v>21</v>
      </c>
      <c r="G1705" s="30" t="s">
        <v>21</v>
      </c>
      <c r="H1705" s="30" t="s">
        <v>21</v>
      </c>
      <c r="I1705" s="30" t="s">
        <v>21</v>
      </c>
      <c r="J1705" s="30" t="s">
        <v>128</v>
      </c>
      <c r="K1705" s="30" t="s">
        <v>21</v>
      </c>
      <c r="L1705" s="22"/>
      <c r="M1705" s="20"/>
      <c r="N1705" s="20"/>
      <c r="O1705" s="20"/>
      <c r="P1705" s="20"/>
      <c r="Q1705" s="20"/>
      <c r="R1705" s="20"/>
      <c r="S1705" s="120"/>
      <c r="T1705" s="181" t="str">
        <f>Table3[[#This Row],[Column12]]</f>
        <v>Auto:</v>
      </c>
      <c r="U1705" s="25"/>
      <c r="V1705" s="51" t="str">
        <f>IF(Table3[[#This Row],[TagOrderMethod]]="Ratio:","plants per 1 tag",IF(Table3[[#This Row],[TagOrderMethod]]="tags included","",IF(Table3[[#This Row],[TagOrderMethod]]="Qty:","tags",IF(Table3[[#This Row],[TagOrderMethod]]="Auto:",IF(U1705&lt;&gt;"","tags","")))))</f>
        <v/>
      </c>
      <c r="W1705" s="17">
        <v>50</v>
      </c>
      <c r="X1705" s="17" t="str">
        <f>IF(ISNUMBER(SEARCH("tag",Table3[[#This Row],[Notes]])), "Yes", "No")</f>
        <v>No</v>
      </c>
      <c r="Y1705" s="17" t="str">
        <f>IF(Table3[[#This Row],[Column11]]="yes","tags included","Auto:")</f>
        <v>Auto:</v>
      </c>
      <c r="Z17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Row],[TagOrderMethod]]="Auto:",IF(U1705&gt;0,U1705,IF(COUNTBLANK(L1705:S1705)=8,"",(IF(Table3[[#This Row],[Column11]]&lt;&gt;"no",Table3[[#This Row],[Size]]*(SUM(Table3[[#This Row],[Date 1]:[Date 8]])),"")))),""))),(Table3[[#This Row],[Bundle]])),"")</f>
        <v/>
      </c>
      <c r="AB1705" s="94" t="str">
        <f t="shared" si="27"/>
        <v/>
      </c>
      <c r="AC1705" s="75"/>
      <c r="AD1705" s="42"/>
      <c r="AE1705" s="43"/>
      <c r="AF1705" s="44"/>
      <c r="AG1705" s="134" t="s">
        <v>21</v>
      </c>
      <c r="AH1705" s="134" t="s">
        <v>21</v>
      </c>
      <c r="AI1705" s="134" t="s">
        <v>21</v>
      </c>
      <c r="AJ1705" s="134" t="s">
        <v>21</v>
      </c>
      <c r="AK1705" s="134" t="s">
        <v>3231</v>
      </c>
      <c r="AL1705" s="134" t="s">
        <v>21</v>
      </c>
      <c r="AM1705" s="134" t="b">
        <f>IF(AND(Table3[[#This Row],[Column68]]=TRUE,COUNTBLANK(Table3[[#This Row],[Date 1]:[Date 8]])=8),TRUE,FALSE)</f>
        <v>0</v>
      </c>
      <c r="AN1705" s="134" t="b">
        <f>COUNTIF(Table3[[#This Row],[512]:[51]],"yes")&gt;0</f>
        <v>0</v>
      </c>
      <c r="AO1705" s="45" t="str">
        <f>IF(Table3[[#This Row],[512]]="yes",Table3[[#This Row],[Column1]],"")</f>
        <v/>
      </c>
      <c r="AP1705" s="45" t="str">
        <f>IF(Table3[[#This Row],[250]]="yes",Table3[[#This Row],[Column1.5]],"")</f>
        <v/>
      </c>
      <c r="AQ1705" s="45" t="str">
        <f>IF(Table3[[#This Row],[288]]="yes",Table3[[#This Row],[Column2]],"")</f>
        <v/>
      </c>
      <c r="AR1705" s="45" t="str">
        <f>IF(Table3[[#This Row],[144]]="yes",Table3[[#This Row],[Column3]],"")</f>
        <v/>
      </c>
      <c r="AS1705" s="45" t="str">
        <f>IF(Table3[[#This Row],[26]]="yes",Table3[[#This Row],[Column4]],"")</f>
        <v/>
      </c>
      <c r="AT1705" s="45" t="str">
        <f>IF(Table3[[#This Row],[51]]="yes",Table3[[#This Row],[Column5]],"")</f>
        <v/>
      </c>
      <c r="AU1705" s="29" t="str">
        <f>IF(COUNTBLANK(Table3[[#This Row],[Date 1]:[Date 8]])=7,IF(Table3[[#This Row],[Column9]]&lt;&gt;"",IF(SUM(L1705:S1705)&lt;&gt;0,Table3[[#This Row],[Column9]],""),""),(SUBSTITUTE(TRIM(SUBSTITUTE(AO1705&amp;","&amp;AP1705&amp;","&amp;AQ1705&amp;","&amp;AR1705&amp;","&amp;AS1705&amp;","&amp;AT1705&amp;",",","," "))," ",", ")))</f>
        <v/>
      </c>
      <c r="AV1705" s="35" t="str">
        <f>IF(COUNTBLANK(L1705:AC1705)&lt;&gt;13,IF(Table3[[#This Row],[Comments]]="Please order in multiples of 20. Minimum order of 100.",IF(COUNTBLANK(Table3[[#This Row],[Date 1]:[Order]])=12,"",1),1),IF(OR(F1705="yes",G1705="yes",H1705="yes",I1705="yes",J1705="yes",K1705="yes"="yes"),1,""))</f>
        <v/>
      </c>
    </row>
    <row r="1706" spans="2:48" ht="36" thickBot="1" x14ac:dyDescent="0.4">
      <c r="B1706" s="164">
        <v>8345</v>
      </c>
      <c r="C1706" s="16" t="s">
        <v>3551</v>
      </c>
      <c r="D1706" s="32" t="s">
        <v>1451</v>
      </c>
      <c r="E1706" s="118"/>
      <c r="F1706" s="119" t="s">
        <v>21</v>
      </c>
      <c r="G1706" s="30" t="s">
        <v>21</v>
      </c>
      <c r="H1706" s="30" t="s">
        <v>21</v>
      </c>
      <c r="I1706" s="30" t="s">
        <v>21</v>
      </c>
      <c r="J1706" s="30" t="s">
        <v>21</v>
      </c>
      <c r="K1706" s="30"/>
      <c r="L1706" s="22"/>
      <c r="M1706" s="20"/>
      <c r="N1706" s="20"/>
      <c r="O1706" s="20"/>
      <c r="P1706" s="20"/>
      <c r="Q1706" s="20"/>
      <c r="R1706" s="20"/>
      <c r="S1706" s="120"/>
      <c r="T1706" s="181" t="str">
        <f>Table3[[#This Row],[Column12]]</f>
        <v>Auto:</v>
      </c>
      <c r="U1706" s="25"/>
      <c r="V1706" s="51" t="str">
        <f>IF(Table3[[#This Row],[TagOrderMethod]]="Ratio:","plants per 1 tag",IF(Table3[[#This Row],[TagOrderMethod]]="tags included","",IF(Table3[[#This Row],[TagOrderMethod]]="Qty:","tags",IF(Table3[[#This Row],[TagOrderMethod]]="Auto:",IF(U1706&lt;&gt;"","tags","")))))</f>
        <v/>
      </c>
      <c r="W1706" s="17">
        <v>50</v>
      </c>
      <c r="X1706" s="17" t="str">
        <f>IF(ISNUMBER(SEARCH("tag",Table3[[#This Row],[Notes]])), "Yes", "No")</f>
        <v>No</v>
      </c>
      <c r="Y1706" s="17" t="str">
        <f>IF(Table3[[#This Row],[Column11]]="yes","tags included","Auto:")</f>
        <v>Auto:</v>
      </c>
      <c r="Z17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Row],[TagOrderMethod]]="Auto:",IF(U1706&gt;0,U1706,IF(COUNTBLANK(L1706:S1706)=8,"",(IF(Table3[[#This Row],[Column11]]&lt;&gt;"no",Table3[[#This Row],[Size]]*(SUM(Table3[[#This Row],[Date 1]:[Date 8]])),"")))),""))),(Table3[[#This Row],[Bundle]])),"")</f>
        <v/>
      </c>
      <c r="AB1706" s="94" t="str">
        <f t="shared" si="27"/>
        <v/>
      </c>
      <c r="AC1706" s="75"/>
      <c r="AD1706" s="42"/>
      <c r="AE1706" s="43"/>
      <c r="AF1706" s="44"/>
      <c r="AG1706" s="134" t="s">
        <v>21</v>
      </c>
      <c r="AH1706" s="134" t="s">
        <v>21</v>
      </c>
      <c r="AI1706" s="134" t="s">
        <v>21</v>
      </c>
      <c r="AJ1706" s="134" t="s">
        <v>21</v>
      </c>
      <c r="AK1706" s="134" t="s">
        <v>21</v>
      </c>
      <c r="AL1706" s="134" t="s">
        <v>5945</v>
      </c>
      <c r="AM1706" s="134" t="b">
        <f>IF(AND(Table3[[#This Row],[Column68]]=TRUE,COUNTBLANK(Table3[[#This Row],[Date 1]:[Date 8]])=8),TRUE,FALSE)</f>
        <v>0</v>
      </c>
      <c r="AN1706" s="134" t="b">
        <f>COUNTIF(Table3[[#This Row],[512]:[51]],"yes")&gt;0</f>
        <v>0</v>
      </c>
      <c r="AO1706" s="45" t="str">
        <f>IF(Table3[[#This Row],[512]]="yes",Table3[[#This Row],[Column1]],"")</f>
        <v/>
      </c>
      <c r="AP1706" s="45" t="str">
        <f>IF(Table3[[#This Row],[250]]="yes",Table3[[#This Row],[Column1.5]],"")</f>
        <v/>
      </c>
      <c r="AQ1706" s="45" t="str">
        <f>IF(Table3[[#This Row],[288]]="yes",Table3[[#This Row],[Column2]],"")</f>
        <v/>
      </c>
      <c r="AR1706" s="45" t="str">
        <f>IF(Table3[[#This Row],[144]]="yes",Table3[[#This Row],[Column3]],"")</f>
        <v/>
      </c>
      <c r="AS1706" s="45" t="str">
        <f>IF(Table3[[#This Row],[26]]="yes",Table3[[#This Row],[Column4]],"")</f>
        <v/>
      </c>
      <c r="AT1706" s="45" t="str">
        <f>IF(Table3[[#This Row],[51]]="yes",Table3[[#This Row],[Column5]],"")</f>
        <v/>
      </c>
      <c r="AU1706" s="29" t="str">
        <f>IF(COUNTBLANK(Table3[[#This Row],[Date 1]:[Date 8]])=7,IF(Table3[[#This Row],[Column9]]&lt;&gt;"",IF(SUM(L1706:S1706)&lt;&gt;0,Table3[[#This Row],[Column9]],""),""),(SUBSTITUTE(TRIM(SUBSTITUTE(AO1706&amp;","&amp;AP1706&amp;","&amp;AQ1706&amp;","&amp;AR1706&amp;","&amp;AS1706&amp;","&amp;AT1706&amp;",",","," "))," ",", ")))</f>
        <v/>
      </c>
      <c r="AV1706" s="35" t="str">
        <f>IF(COUNTBLANK(L1706:AC1706)&lt;&gt;13,IF(Table3[[#This Row],[Comments]]="Please order in multiples of 20. Minimum order of 100.",IF(COUNTBLANK(Table3[[#This Row],[Date 1]:[Order]])=12,"",1),1),IF(OR(F1706="yes",G1706="yes",H1706="yes",I1706="yes",J1706="yes",K1706="yes"="yes"),1,""))</f>
        <v/>
      </c>
    </row>
    <row r="1707" spans="2:48" ht="36" thickBot="1" x14ac:dyDescent="0.4">
      <c r="B1707" s="164">
        <v>8350</v>
      </c>
      <c r="C1707" s="16" t="s">
        <v>3551</v>
      </c>
      <c r="D1707" s="32" t="s">
        <v>1945</v>
      </c>
      <c r="E1707" s="118"/>
      <c r="F1707" s="119" t="s">
        <v>21</v>
      </c>
      <c r="G1707" s="30" t="s">
        <v>21</v>
      </c>
      <c r="H1707" s="30" t="s">
        <v>21</v>
      </c>
      <c r="I1707" s="30" t="s">
        <v>21</v>
      </c>
      <c r="J1707" s="30" t="s">
        <v>21</v>
      </c>
      <c r="K1707" s="30"/>
      <c r="L1707" s="22"/>
      <c r="M1707" s="20"/>
      <c r="N1707" s="20"/>
      <c r="O1707" s="20"/>
      <c r="P1707" s="20"/>
      <c r="Q1707" s="20"/>
      <c r="R1707" s="20"/>
      <c r="S1707" s="120"/>
      <c r="T1707" s="181" t="str">
        <f>Table3[[#This Row],[Column12]]</f>
        <v>Auto:</v>
      </c>
      <c r="U1707" s="25"/>
      <c r="V1707" s="51" t="str">
        <f>IF(Table3[[#This Row],[TagOrderMethod]]="Ratio:","plants per 1 tag",IF(Table3[[#This Row],[TagOrderMethod]]="tags included","",IF(Table3[[#This Row],[TagOrderMethod]]="Qty:","tags",IF(Table3[[#This Row],[TagOrderMethod]]="Auto:",IF(U1707&lt;&gt;"","tags","")))))</f>
        <v/>
      </c>
      <c r="W1707" s="17">
        <v>50</v>
      </c>
      <c r="X1707" s="17" t="str">
        <f>IF(ISNUMBER(SEARCH("tag",Table3[[#This Row],[Notes]])), "Yes", "No")</f>
        <v>No</v>
      </c>
      <c r="Y1707" s="17" t="str">
        <f>IF(Table3[[#This Row],[Column11]]="yes","tags included","Auto:")</f>
        <v>Auto:</v>
      </c>
      <c r="Z17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Row],[TagOrderMethod]]="Auto:",IF(U1707&gt;0,U1707,IF(COUNTBLANK(L1707:S1707)=8,"",(IF(Table3[[#This Row],[Column11]]&lt;&gt;"no",Table3[[#This Row],[Size]]*(SUM(Table3[[#This Row],[Date 1]:[Date 8]])),"")))),""))),(Table3[[#This Row],[Bundle]])),"")</f>
        <v/>
      </c>
      <c r="AB1707" s="94" t="str">
        <f t="shared" si="27"/>
        <v/>
      </c>
      <c r="AC1707" s="75"/>
      <c r="AD1707" s="42"/>
      <c r="AE1707" s="43"/>
      <c r="AF1707" s="44"/>
      <c r="AG1707" s="134" t="s">
        <v>21</v>
      </c>
      <c r="AH1707" s="134" t="s">
        <v>21</v>
      </c>
      <c r="AI1707" s="134" t="s">
        <v>21</v>
      </c>
      <c r="AJ1707" s="134" t="s">
        <v>21</v>
      </c>
      <c r="AK1707" s="134" t="s">
        <v>21</v>
      </c>
      <c r="AL1707" s="134" t="s">
        <v>5946</v>
      </c>
      <c r="AM1707" s="134" t="b">
        <f>IF(AND(Table3[[#This Row],[Column68]]=TRUE,COUNTBLANK(Table3[[#This Row],[Date 1]:[Date 8]])=8),TRUE,FALSE)</f>
        <v>0</v>
      </c>
      <c r="AN1707" s="134" t="b">
        <f>COUNTIF(Table3[[#This Row],[512]:[51]],"yes")&gt;0</f>
        <v>0</v>
      </c>
      <c r="AO1707" s="45" t="str">
        <f>IF(Table3[[#This Row],[512]]="yes",Table3[[#This Row],[Column1]],"")</f>
        <v/>
      </c>
      <c r="AP1707" s="45" t="str">
        <f>IF(Table3[[#This Row],[250]]="yes",Table3[[#This Row],[Column1.5]],"")</f>
        <v/>
      </c>
      <c r="AQ1707" s="45" t="str">
        <f>IF(Table3[[#This Row],[288]]="yes",Table3[[#This Row],[Column2]],"")</f>
        <v/>
      </c>
      <c r="AR1707" s="45" t="str">
        <f>IF(Table3[[#This Row],[144]]="yes",Table3[[#This Row],[Column3]],"")</f>
        <v/>
      </c>
      <c r="AS1707" s="45" t="str">
        <f>IF(Table3[[#This Row],[26]]="yes",Table3[[#This Row],[Column4]],"")</f>
        <v/>
      </c>
      <c r="AT1707" s="45" t="str">
        <f>IF(Table3[[#This Row],[51]]="yes",Table3[[#This Row],[Column5]],"")</f>
        <v/>
      </c>
      <c r="AU1707" s="29" t="str">
        <f>IF(COUNTBLANK(Table3[[#This Row],[Date 1]:[Date 8]])=7,IF(Table3[[#This Row],[Column9]]&lt;&gt;"",IF(SUM(L1707:S1707)&lt;&gt;0,Table3[[#This Row],[Column9]],""),""),(SUBSTITUTE(TRIM(SUBSTITUTE(AO1707&amp;","&amp;AP1707&amp;","&amp;AQ1707&amp;","&amp;AR1707&amp;","&amp;AS1707&amp;","&amp;AT1707&amp;",",","," "))," ",", ")))</f>
        <v/>
      </c>
      <c r="AV1707" s="35" t="str">
        <f>IF(COUNTBLANK(L1707:AC1707)&lt;&gt;13,IF(Table3[[#This Row],[Comments]]="Please order in multiples of 20. Minimum order of 100.",IF(COUNTBLANK(Table3[[#This Row],[Date 1]:[Order]])=12,"",1),1),IF(OR(F1707="yes",G1707="yes",H1707="yes",I1707="yes",J1707="yes",K1707="yes"="yes"),1,""))</f>
        <v/>
      </c>
    </row>
    <row r="1708" spans="2:48" ht="36" thickBot="1" x14ac:dyDescent="0.4">
      <c r="B1708" s="164">
        <v>8375</v>
      </c>
      <c r="C1708" s="16" t="s">
        <v>3551</v>
      </c>
      <c r="D1708" s="32" t="s">
        <v>1171</v>
      </c>
      <c r="E1708" s="118"/>
      <c r="F1708" s="119" t="s">
        <v>21</v>
      </c>
      <c r="G1708" s="30" t="s">
        <v>21</v>
      </c>
      <c r="H1708" s="30" t="s">
        <v>21</v>
      </c>
      <c r="I1708" s="30" t="s">
        <v>21</v>
      </c>
      <c r="J1708" s="30" t="s">
        <v>128</v>
      </c>
      <c r="K1708" s="30" t="s">
        <v>21</v>
      </c>
      <c r="L1708" s="22"/>
      <c r="M1708" s="20"/>
      <c r="N1708" s="20"/>
      <c r="O1708" s="20"/>
      <c r="P1708" s="20"/>
      <c r="Q1708" s="20"/>
      <c r="R1708" s="20"/>
      <c r="S1708" s="120"/>
      <c r="T1708" s="181" t="str">
        <f>Table3[[#This Row],[Column12]]</f>
        <v>Auto:</v>
      </c>
      <c r="U1708" s="25"/>
      <c r="V1708" s="51" t="str">
        <f>IF(Table3[[#This Row],[TagOrderMethod]]="Ratio:","plants per 1 tag",IF(Table3[[#This Row],[TagOrderMethod]]="tags included","",IF(Table3[[#This Row],[TagOrderMethod]]="Qty:","tags",IF(Table3[[#This Row],[TagOrderMethod]]="Auto:",IF(U1708&lt;&gt;"","tags","")))))</f>
        <v/>
      </c>
      <c r="W1708" s="17">
        <v>50</v>
      </c>
      <c r="X1708" s="17" t="str">
        <f>IF(ISNUMBER(SEARCH("tag",Table3[[#This Row],[Notes]])), "Yes", "No")</f>
        <v>No</v>
      </c>
      <c r="Y1708" s="17" t="str">
        <f>IF(Table3[[#This Row],[Column11]]="yes","tags included","Auto:")</f>
        <v>Auto:</v>
      </c>
      <c r="Z17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Row],[TagOrderMethod]]="Auto:",IF(U1708&gt;0,U1708,IF(COUNTBLANK(L1708:S1708)=8,"",(IF(Table3[[#This Row],[Column11]]&lt;&gt;"no",Table3[[#This Row],[Size]]*(SUM(Table3[[#This Row],[Date 1]:[Date 8]])),"")))),""))),(Table3[[#This Row],[Bundle]])),"")</f>
        <v/>
      </c>
      <c r="AB1708" s="94" t="str">
        <f t="shared" si="27"/>
        <v/>
      </c>
      <c r="AC1708" s="75"/>
      <c r="AD1708" s="42"/>
      <c r="AE1708" s="43"/>
      <c r="AF1708" s="44"/>
      <c r="AG1708" s="134" t="s">
        <v>21</v>
      </c>
      <c r="AH1708" s="134" t="s">
        <v>21</v>
      </c>
      <c r="AI1708" s="134" t="s">
        <v>21</v>
      </c>
      <c r="AJ1708" s="134" t="s">
        <v>21</v>
      </c>
      <c r="AK1708" s="134" t="s">
        <v>5692</v>
      </c>
      <c r="AL1708" s="134" t="s">
        <v>21</v>
      </c>
      <c r="AM1708" s="134" t="b">
        <f>IF(AND(Table3[[#This Row],[Column68]]=TRUE,COUNTBLANK(Table3[[#This Row],[Date 1]:[Date 8]])=8),TRUE,FALSE)</f>
        <v>0</v>
      </c>
      <c r="AN1708" s="134" t="b">
        <f>COUNTIF(Table3[[#This Row],[512]:[51]],"yes")&gt;0</f>
        <v>0</v>
      </c>
      <c r="AO1708" s="45" t="str">
        <f>IF(Table3[[#This Row],[512]]="yes",Table3[[#This Row],[Column1]],"")</f>
        <v/>
      </c>
      <c r="AP1708" s="45" t="str">
        <f>IF(Table3[[#This Row],[250]]="yes",Table3[[#This Row],[Column1.5]],"")</f>
        <v/>
      </c>
      <c r="AQ1708" s="45" t="str">
        <f>IF(Table3[[#This Row],[288]]="yes",Table3[[#This Row],[Column2]],"")</f>
        <v/>
      </c>
      <c r="AR1708" s="45" t="str">
        <f>IF(Table3[[#This Row],[144]]="yes",Table3[[#This Row],[Column3]],"")</f>
        <v/>
      </c>
      <c r="AS1708" s="45" t="str">
        <f>IF(Table3[[#This Row],[26]]="yes",Table3[[#This Row],[Column4]],"")</f>
        <v/>
      </c>
      <c r="AT1708" s="45" t="str">
        <f>IF(Table3[[#This Row],[51]]="yes",Table3[[#This Row],[Column5]],"")</f>
        <v/>
      </c>
      <c r="AU1708" s="29" t="str">
        <f>IF(COUNTBLANK(Table3[[#This Row],[Date 1]:[Date 8]])=7,IF(Table3[[#This Row],[Column9]]&lt;&gt;"",IF(SUM(L1708:S1708)&lt;&gt;0,Table3[[#This Row],[Column9]],""),""),(SUBSTITUTE(TRIM(SUBSTITUTE(AO1708&amp;","&amp;AP1708&amp;","&amp;AQ1708&amp;","&amp;AR1708&amp;","&amp;AS1708&amp;","&amp;AT1708&amp;",",","," "))," ",", ")))</f>
        <v/>
      </c>
      <c r="AV1708" s="35" t="str">
        <f>IF(COUNTBLANK(L1708:AC1708)&lt;&gt;13,IF(Table3[[#This Row],[Comments]]="Please order in multiples of 20. Minimum order of 100.",IF(COUNTBLANK(Table3[[#This Row],[Date 1]:[Order]])=12,"",1),1),IF(OR(F1708="yes",G1708="yes",H1708="yes",I1708="yes",J1708="yes",K1708="yes"="yes"),1,""))</f>
        <v/>
      </c>
    </row>
    <row r="1709" spans="2:48" ht="36" thickBot="1" x14ac:dyDescent="0.4">
      <c r="B1709" s="164">
        <v>8380</v>
      </c>
      <c r="C1709" s="16" t="s">
        <v>3551</v>
      </c>
      <c r="D1709" s="32" t="s">
        <v>3562</v>
      </c>
      <c r="E1709" s="118"/>
      <c r="F1709" s="119" t="s">
        <v>21</v>
      </c>
      <c r="G1709" s="30" t="s">
        <v>21</v>
      </c>
      <c r="H1709" s="30" t="s">
        <v>21</v>
      </c>
      <c r="I1709" s="30" t="s">
        <v>21</v>
      </c>
      <c r="J1709" s="30" t="s">
        <v>128</v>
      </c>
      <c r="K1709" s="30" t="s">
        <v>21</v>
      </c>
      <c r="L1709" s="22"/>
      <c r="M1709" s="20"/>
      <c r="N1709" s="20"/>
      <c r="O1709" s="20"/>
      <c r="P1709" s="20"/>
      <c r="Q1709" s="20"/>
      <c r="R1709" s="20"/>
      <c r="S1709" s="120"/>
      <c r="T1709" s="181" t="str">
        <f>Table3[[#This Row],[Column12]]</f>
        <v>Auto:</v>
      </c>
      <c r="U1709" s="25"/>
      <c r="V1709" s="51" t="str">
        <f>IF(Table3[[#This Row],[TagOrderMethod]]="Ratio:","plants per 1 tag",IF(Table3[[#This Row],[TagOrderMethod]]="tags included","",IF(Table3[[#This Row],[TagOrderMethod]]="Qty:","tags",IF(Table3[[#This Row],[TagOrderMethod]]="Auto:",IF(U1709&lt;&gt;"","tags","")))))</f>
        <v/>
      </c>
      <c r="W1709" s="17">
        <v>50</v>
      </c>
      <c r="X1709" s="17" t="str">
        <f>IF(ISNUMBER(SEARCH("tag",Table3[[#This Row],[Notes]])), "Yes", "No")</f>
        <v>No</v>
      </c>
      <c r="Y1709" s="17" t="str">
        <f>IF(Table3[[#This Row],[Column11]]="yes","tags included","Auto:")</f>
        <v>Auto:</v>
      </c>
      <c r="Z17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Row],[TagOrderMethod]]="Auto:",IF(U1709&gt;0,U1709,IF(COUNTBLANK(L1709:S1709)=8,"",(IF(Table3[[#This Row],[Column11]]&lt;&gt;"no",Table3[[#This Row],[Size]]*(SUM(Table3[[#This Row],[Date 1]:[Date 8]])),"")))),""))),(Table3[[#This Row],[Bundle]])),"")</f>
        <v/>
      </c>
      <c r="AB1709" s="94" t="str">
        <f t="shared" si="27"/>
        <v/>
      </c>
      <c r="AC1709" s="75"/>
      <c r="AD1709" s="42"/>
      <c r="AE1709" s="43"/>
      <c r="AF1709" s="44"/>
      <c r="AG1709" s="134" t="s">
        <v>21</v>
      </c>
      <c r="AH1709" s="134" t="s">
        <v>21</v>
      </c>
      <c r="AI1709" s="134" t="s">
        <v>21</v>
      </c>
      <c r="AJ1709" s="134" t="s">
        <v>21</v>
      </c>
      <c r="AK1709" s="134" t="s">
        <v>3232</v>
      </c>
      <c r="AL1709" s="134" t="s">
        <v>21</v>
      </c>
      <c r="AM1709" s="134" t="b">
        <f>IF(AND(Table3[[#This Row],[Column68]]=TRUE,COUNTBLANK(Table3[[#This Row],[Date 1]:[Date 8]])=8),TRUE,FALSE)</f>
        <v>0</v>
      </c>
      <c r="AN1709" s="134" t="b">
        <f>COUNTIF(Table3[[#This Row],[512]:[51]],"yes")&gt;0</f>
        <v>0</v>
      </c>
      <c r="AO1709" s="45" t="str">
        <f>IF(Table3[[#This Row],[512]]="yes",Table3[[#This Row],[Column1]],"")</f>
        <v/>
      </c>
      <c r="AP1709" s="45" t="str">
        <f>IF(Table3[[#This Row],[250]]="yes",Table3[[#This Row],[Column1.5]],"")</f>
        <v/>
      </c>
      <c r="AQ1709" s="45" t="str">
        <f>IF(Table3[[#This Row],[288]]="yes",Table3[[#This Row],[Column2]],"")</f>
        <v/>
      </c>
      <c r="AR1709" s="45" t="str">
        <f>IF(Table3[[#This Row],[144]]="yes",Table3[[#This Row],[Column3]],"")</f>
        <v/>
      </c>
      <c r="AS1709" s="45" t="str">
        <f>IF(Table3[[#This Row],[26]]="yes",Table3[[#This Row],[Column4]],"")</f>
        <v/>
      </c>
      <c r="AT1709" s="45" t="str">
        <f>IF(Table3[[#This Row],[51]]="yes",Table3[[#This Row],[Column5]],"")</f>
        <v/>
      </c>
      <c r="AU1709" s="29" t="str">
        <f>IF(COUNTBLANK(Table3[[#This Row],[Date 1]:[Date 8]])=7,IF(Table3[[#This Row],[Column9]]&lt;&gt;"",IF(SUM(L1709:S1709)&lt;&gt;0,Table3[[#This Row],[Column9]],""),""),(SUBSTITUTE(TRIM(SUBSTITUTE(AO1709&amp;","&amp;AP1709&amp;","&amp;AQ1709&amp;","&amp;AR1709&amp;","&amp;AS1709&amp;","&amp;AT1709&amp;",",","," "))," ",", ")))</f>
        <v/>
      </c>
      <c r="AV1709" s="35" t="str">
        <f>IF(COUNTBLANK(L1709:AC1709)&lt;&gt;13,IF(Table3[[#This Row],[Comments]]="Please order in multiples of 20. Minimum order of 100.",IF(COUNTBLANK(Table3[[#This Row],[Date 1]:[Order]])=12,"",1),1),IF(OR(F1709="yes",G1709="yes",H1709="yes",I1709="yes",J1709="yes",K1709="yes"="yes"),1,""))</f>
        <v/>
      </c>
    </row>
    <row r="1710" spans="2:48" ht="36" thickBot="1" x14ac:dyDescent="0.4">
      <c r="B1710" s="164">
        <v>8405</v>
      </c>
      <c r="C1710" s="16" t="s">
        <v>3551</v>
      </c>
      <c r="D1710" s="32" t="s">
        <v>680</v>
      </c>
      <c r="E1710" s="118"/>
      <c r="F1710" s="119" t="s">
        <v>21</v>
      </c>
      <c r="G1710" s="30" t="s">
        <v>21</v>
      </c>
      <c r="H1710" s="30" t="s">
        <v>21</v>
      </c>
      <c r="I1710" s="30" t="s">
        <v>21</v>
      </c>
      <c r="J1710" s="30" t="s">
        <v>128</v>
      </c>
      <c r="K1710" s="30" t="s">
        <v>21</v>
      </c>
      <c r="L1710" s="22"/>
      <c r="M1710" s="20"/>
      <c r="N1710" s="20"/>
      <c r="O1710" s="20"/>
      <c r="P1710" s="20"/>
      <c r="Q1710" s="20"/>
      <c r="R1710" s="20"/>
      <c r="S1710" s="120"/>
      <c r="T1710" s="181" t="str">
        <f>Table3[[#This Row],[Column12]]</f>
        <v>Auto:</v>
      </c>
      <c r="U1710" s="25"/>
      <c r="V1710" s="51" t="str">
        <f>IF(Table3[[#This Row],[TagOrderMethod]]="Ratio:","plants per 1 tag",IF(Table3[[#This Row],[TagOrderMethod]]="tags included","",IF(Table3[[#This Row],[TagOrderMethod]]="Qty:","tags",IF(Table3[[#This Row],[TagOrderMethod]]="Auto:",IF(U1710&lt;&gt;"","tags","")))))</f>
        <v/>
      </c>
      <c r="W1710" s="17">
        <v>50</v>
      </c>
      <c r="X1710" s="17" t="str">
        <f>IF(ISNUMBER(SEARCH("tag",Table3[[#This Row],[Notes]])), "Yes", "No")</f>
        <v>No</v>
      </c>
      <c r="Y1710" s="17" t="str">
        <f>IF(Table3[[#This Row],[Column11]]="yes","tags included","Auto:")</f>
        <v>Auto:</v>
      </c>
      <c r="Z17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Row],[TagOrderMethod]]="Auto:",IF(U1710&gt;0,U1710,IF(COUNTBLANK(L1710:S1710)=8,"",(IF(Table3[[#This Row],[Column11]]&lt;&gt;"no",Table3[[#This Row],[Size]]*(SUM(Table3[[#This Row],[Date 1]:[Date 8]])),"")))),""))),(Table3[[#This Row],[Bundle]])),"")</f>
        <v/>
      </c>
      <c r="AB1710" s="94" t="str">
        <f t="shared" si="27"/>
        <v/>
      </c>
      <c r="AC1710" s="75"/>
      <c r="AD1710" s="42"/>
      <c r="AE1710" s="43"/>
      <c r="AF1710" s="44"/>
      <c r="AG1710" s="134" t="s">
        <v>21</v>
      </c>
      <c r="AH1710" s="134" t="s">
        <v>21</v>
      </c>
      <c r="AI1710" s="134" t="s">
        <v>21</v>
      </c>
      <c r="AJ1710" s="134" t="s">
        <v>21</v>
      </c>
      <c r="AK1710" s="134" t="s">
        <v>5693</v>
      </c>
      <c r="AL1710" s="134" t="s">
        <v>21</v>
      </c>
      <c r="AM1710" s="134" t="b">
        <f>IF(AND(Table3[[#This Row],[Column68]]=TRUE,COUNTBLANK(Table3[[#This Row],[Date 1]:[Date 8]])=8),TRUE,FALSE)</f>
        <v>0</v>
      </c>
      <c r="AN1710" s="134" t="b">
        <f>COUNTIF(Table3[[#This Row],[512]:[51]],"yes")&gt;0</f>
        <v>0</v>
      </c>
      <c r="AO1710" s="45" t="str">
        <f>IF(Table3[[#This Row],[512]]="yes",Table3[[#This Row],[Column1]],"")</f>
        <v/>
      </c>
      <c r="AP1710" s="45" t="str">
        <f>IF(Table3[[#This Row],[250]]="yes",Table3[[#This Row],[Column1.5]],"")</f>
        <v/>
      </c>
      <c r="AQ1710" s="45" t="str">
        <f>IF(Table3[[#This Row],[288]]="yes",Table3[[#This Row],[Column2]],"")</f>
        <v/>
      </c>
      <c r="AR1710" s="45" t="str">
        <f>IF(Table3[[#This Row],[144]]="yes",Table3[[#This Row],[Column3]],"")</f>
        <v/>
      </c>
      <c r="AS1710" s="45" t="str">
        <f>IF(Table3[[#This Row],[26]]="yes",Table3[[#This Row],[Column4]],"")</f>
        <v/>
      </c>
      <c r="AT1710" s="45" t="str">
        <f>IF(Table3[[#This Row],[51]]="yes",Table3[[#This Row],[Column5]],"")</f>
        <v/>
      </c>
      <c r="AU1710" s="29" t="str">
        <f>IF(COUNTBLANK(Table3[[#This Row],[Date 1]:[Date 8]])=7,IF(Table3[[#This Row],[Column9]]&lt;&gt;"",IF(SUM(L1710:S1710)&lt;&gt;0,Table3[[#This Row],[Column9]],""),""),(SUBSTITUTE(TRIM(SUBSTITUTE(AO1710&amp;","&amp;AP1710&amp;","&amp;AQ1710&amp;","&amp;AR1710&amp;","&amp;AS1710&amp;","&amp;AT1710&amp;",",","," "))," ",", ")))</f>
        <v/>
      </c>
      <c r="AV1710" s="35" t="str">
        <f>IF(COUNTBLANK(L1710:AC1710)&lt;&gt;13,IF(Table3[[#This Row],[Comments]]="Please order in multiples of 20. Minimum order of 100.",IF(COUNTBLANK(Table3[[#This Row],[Date 1]:[Order]])=12,"",1),1),IF(OR(F1710="yes",G1710="yes",H1710="yes",I1710="yes",J1710="yes",K1710="yes"="yes"),1,""))</f>
        <v/>
      </c>
    </row>
    <row r="1711" spans="2:48" ht="36" thickBot="1" x14ac:dyDescent="0.4">
      <c r="B1711" s="164">
        <v>8430</v>
      </c>
      <c r="C1711" s="16" t="s">
        <v>3551</v>
      </c>
      <c r="D1711" s="32" t="s">
        <v>1946</v>
      </c>
      <c r="E1711" s="118"/>
      <c r="F1711" s="119" t="s">
        <v>21</v>
      </c>
      <c r="G1711" s="30" t="s">
        <v>21</v>
      </c>
      <c r="H1711" s="30" t="s">
        <v>21</v>
      </c>
      <c r="I1711" s="30" t="s">
        <v>21</v>
      </c>
      <c r="J1711" s="30" t="s">
        <v>128</v>
      </c>
      <c r="K1711" s="30" t="s">
        <v>21</v>
      </c>
      <c r="L1711" s="22"/>
      <c r="M1711" s="20"/>
      <c r="N1711" s="20"/>
      <c r="O1711" s="20"/>
      <c r="P1711" s="20"/>
      <c r="Q1711" s="20"/>
      <c r="R1711" s="20"/>
      <c r="S1711" s="120"/>
      <c r="T1711" s="181" t="str">
        <f>Table3[[#This Row],[Column12]]</f>
        <v>Auto:</v>
      </c>
      <c r="U1711" s="25"/>
      <c r="V1711" s="51" t="str">
        <f>IF(Table3[[#This Row],[TagOrderMethod]]="Ratio:","plants per 1 tag",IF(Table3[[#This Row],[TagOrderMethod]]="tags included","",IF(Table3[[#This Row],[TagOrderMethod]]="Qty:","tags",IF(Table3[[#This Row],[TagOrderMethod]]="Auto:",IF(U1711&lt;&gt;"","tags","")))))</f>
        <v/>
      </c>
      <c r="W1711" s="17">
        <v>50</v>
      </c>
      <c r="X1711" s="17" t="str">
        <f>IF(ISNUMBER(SEARCH("tag",Table3[[#This Row],[Notes]])), "Yes", "No")</f>
        <v>No</v>
      </c>
      <c r="Y1711" s="17" t="str">
        <f>IF(Table3[[#This Row],[Column11]]="yes","tags included","Auto:")</f>
        <v>Auto:</v>
      </c>
      <c r="Z17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Row],[TagOrderMethod]]="Auto:",IF(U1711&gt;0,U1711,IF(COUNTBLANK(L1711:S1711)=8,"",(IF(Table3[[#This Row],[Column11]]&lt;&gt;"no",Table3[[#This Row],[Size]]*(SUM(Table3[[#This Row],[Date 1]:[Date 8]])),"")))),""))),(Table3[[#This Row],[Bundle]])),"")</f>
        <v/>
      </c>
      <c r="AB1711" s="94" t="str">
        <f t="shared" si="27"/>
        <v/>
      </c>
      <c r="AC1711" s="75"/>
      <c r="AD1711" s="42"/>
      <c r="AE1711" s="43"/>
      <c r="AF1711" s="44"/>
      <c r="AG1711" s="134" t="s">
        <v>21</v>
      </c>
      <c r="AH1711" s="134" t="s">
        <v>21</v>
      </c>
      <c r="AI1711" s="134" t="s">
        <v>21</v>
      </c>
      <c r="AJ1711" s="134" t="s">
        <v>21</v>
      </c>
      <c r="AK1711" s="134" t="s">
        <v>2203</v>
      </c>
      <c r="AL1711" s="134" t="s">
        <v>21</v>
      </c>
      <c r="AM1711" s="134" t="b">
        <f>IF(AND(Table3[[#This Row],[Column68]]=TRUE,COUNTBLANK(Table3[[#This Row],[Date 1]:[Date 8]])=8),TRUE,FALSE)</f>
        <v>0</v>
      </c>
      <c r="AN1711" s="134" t="b">
        <f>COUNTIF(Table3[[#This Row],[512]:[51]],"yes")&gt;0</f>
        <v>0</v>
      </c>
      <c r="AO1711" s="45" t="str">
        <f>IF(Table3[[#This Row],[512]]="yes",Table3[[#This Row],[Column1]],"")</f>
        <v/>
      </c>
      <c r="AP1711" s="45" t="str">
        <f>IF(Table3[[#This Row],[250]]="yes",Table3[[#This Row],[Column1.5]],"")</f>
        <v/>
      </c>
      <c r="AQ1711" s="45" t="str">
        <f>IF(Table3[[#This Row],[288]]="yes",Table3[[#This Row],[Column2]],"")</f>
        <v/>
      </c>
      <c r="AR1711" s="45" t="str">
        <f>IF(Table3[[#This Row],[144]]="yes",Table3[[#This Row],[Column3]],"")</f>
        <v/>
      </c>
      <c r="AS1711" s="45" t="str">
        <f>IF(Table3[[#This Row],[26]]="yes",Table3[[#This Row],[Column4]],"")</f>
        <v/>
      </c>
      <c r="AT1711" s="45" t="str">
        <f>IF(Table3[[#This Row],[51]]="yes",Table3[[#This Row],[Column5]],"")</f>
        <v/>
      </c>
      <c r="AU1711" s="29" t="str">
        <f>IF(COUNTBLANK(Table3[[#This Row],[Date 1]:[Date 8]])=7,IF(Table3[[#This Row],[Column9]]&lt;&gt;"",IF(SUM(L1711:S1711)&lt;&gt;0,Table3[[#This Row],[Column9]],""),""),(SUBSTITUTE(TRIM(SUBSTITUTE(AO1711&amp;","&amp;AP1711&amp;","&amp;AQ1711&amp;","&amp;AR1711&amp;","&amp;AS1711&amp;","&amp;AT1711&amp;",",","," "))," ",", ")))</f>
        <v/>
      </c>
      <c r="AV1711" s="35" t="str">
        <f>IF(COUNTBLANK(L1711:AC1711)&lt;&gt;13,IF(Table3[[#This Row],[Comments]]="Please order in multiples of 20. Minimum order of 100.",IF(COUNTBLANK(Table3[[#This Row],[Date 1]:[Order]])=12,"",1),1),IF(OR(F1711="yes",G1711="yes",H1711="yes",I1711="yes",J1711="yes",K1711="yes"="yes"),1,""))</f>
        <v/>
      </c>
    </row>
    <row r="1712" spans="2:48" ht="36" thickBot="1" x14ac:dyDescent="0.4">
      <c r="B1712" s="164">
        <v>8440</v>
      </c>
      <c r="C1712" s="16" t="s">
        <v>3551</v>
      </c>
      <c r="D1712" s="32" t="s">
        <v>3563</v>
      </c>
      <c r="E1712" s="118"/>
      <c r="F1712" s="119" t="s">
        <v>21</v>
      </c>
      <c r="G1712" s="30" t="s">
        <v>21</v>
      </c>
      <c r="H1712" s="30" t="s">
        <v>21</v>
      </c>
      <c r="I1712" s="30" t="s">
        <v>21</v>
      </c>
      <c r="J1712" s="30" t="s">
        <v>128</v>
      </c>
      <c r="K1712" s="30" t="s">
        <v>21</v>
      </c>
      <c r="L1712" s="22"/>
      <c r="M1712" s="20"/>
      <c r="N1712" s="20"/>
      <c r="O1712" s="20"/>
      <c r="P1712" s="20"/>
      <c r="Q1712" s="20"/>
      <c r="R1712" s="20"/>
      <c r="S1712" s="120"/>
      <c r="T1712" s="181" t="str">
        <f>Table3[[#This Row],[Column12]]</f>
        <v>Auto:</v>
      </c>
      <c r="U1712" s="25"/>
      <c r="V1712" s="51" t="str">
        <f>IF(Table3[[#This Row],[TagOrderMethod]]="Ratio:","plants per 1 tag",IF(Table3[[#This Row],[TagOrderMethod]]="tags included","",IF(Table3[[#This Row],[TagOrderMethod]]="Qty:","tags",IF(Table3[[#This Row],[TagOrderMethod]]="Auto:",IF(U1712&lt;&gt;"","tags","")))))</f>
        <v/>
      </c>
      <c r="W1712" s="17">
        <v>50</v>
      </c>
      <c r="X1712" s="17" t="str">
        <f>IF(ISNUMBER(SEARCH("tag",Table3[[#This Row],[Notes]])), "Yes", "No")</f>
        <v>No</v>
      </c>
      <c r="Y1712" s="17" t="str">
        <f>IF(Table3[[#This Row],[Column11]]="yes","tags included","Auto:")</f>
        <v>Auto:</v>
      </c>
      <c r="Z17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Row],[TagOrderMethod]]="Auto:",IF(U1712&gt;0,U1712,IF(COUNTBLANK(L1712:S1712)=8,"",(IF(Table3[[#This Row],[Column11]]&lt;&gt;"no",Table3[[#This Row],[Size]]*(SUM(Table3[[#This Row],[Date 1]:[Date 8]])),"")))),""))),(Table3[[#This Row],[Bundle]])),"")</f>
        <v/>
      </c>
      <c r="AB1712" s="94" t="str">
        <f t="shared" si="27"/>
        <v/>
      </c>
      <c r="AC1712" s="75"/>
      <c r="AD1712" s="42"/>
      <c r="AE1712" s="43"/>
      <c r="AF1712" s="44"/>
      <c r="AG1712" s="134" t="s">
        <v>21</v>
      </c>
      <c r="AH1712" s="134" t="s">
        <v>21</v>
      </c>
      <c r="AI1712" s="134" t="s">
        <v>21</v>
      </c>
      <c r="AJ1712" s="134" t="s">
        <v>21</v>
      </c>
      <c r="AK1712" s="134" t="s">
        <v>3233</v>
      </c>
      <c r="AL1712" s="134" t="s">
        <v>21</v>
      </c>
      <c r="AM1712" s="134" t="b">
        <f>IF(AND(Table3[[#This Row],[Column68]]=TRUE,COUNTBLANK(Table3[[#This Row],[Date 1]:[Date 8]])=8),TRUE,FALSE)</f>
        <v>0</v>
      </c>
      <c r="AN1712" s="134" t="b">
        <f>COUNTIF(Table3[[#This Row],[512]:[51]],"yes")&gt;0</f>
        <v>0</v>
      </c>
      <c r="AO1712" s="45" t="str">
        <f>IF(Table3[[#This Row],[512]]="yes",Table3[[#This Row],[Column1]],"")</f>
        <v/>
      </c>
      <c r="AP1712" s="45" t="str">
        <f>IF(Table3[[#This Row],[250]]="yes",Table3[[#This Row],[Column1.5]],"")</f>
        <v/>
      </c>
      <c r="AQ1712" s="45" t="str">
        <f>IF(Table3[[#This Row],[288]]="yes",Table3[[#This Row],[Column2]],"")</f>
        <v/>
      </c>
      <c r="AR1712" s="45" t="str">
        <f>IF(Table3[[#This Row],[144]]="yes",Table3[[#This Row],[Column3]],"")</f>
        <v/>
      </c>
      <c r="AS1712" s="45" t="str">
        <f>IF(Table3[[#This Row],[26]]="yes",Table3[[#This Row],[Column4]],"")</f>
        <v/>
      </c>
      <c r="AT1712" s="45" t="str">
        <f>IF(Table3[[#This Row],[51]]="yes",Table3[[#This Row],[Column5]],"")</f>
        <v/>
      </c>
      <c r="AU1712" s="29" t="str">
        <f>IF(COUNTBLANK(Table3[[#This Row],[Date 1]:[Date 8]])=7,IF(Table3[[#This Row],[Column9]]&lt;&gt;"",IF(SUM(L1712:S1712)&lt;&gt;0,Table3[[#This Row],[Column9]],""),""),(SUBSTITUTE(TRIM(SUBSTITUTE(AO1712&amp;","&amp;AP1712&amp;","&amp;AQ1712&amp;","&amp;AR1712&amp;","&amp;AS1712&amp;","&amp;AT1712&amp;",",","," "))," ",", ")))</f>
        <v/>
      </c>
      <c r="AV1712" s="35" t="str">
        <f>IF(COUNTBLANK(L1712:AC1712)&lt;&gt;13,IF(Table3[[#This Row],[Comments]]="Please order in multiples of 20. Minimum order of 100.",IF(COUNTBLANK(Table3[[#This Row],[Date 1]:[Order]])=12,"",1),1),IF(OR(F1712="yes",G1712="yes",H1712="yes",I1712="yes",J1712="yes",K1712="yes"="yes"),1,""))</f>
        <v/>
      </c>
    </row>
    <row r="1713" spans="2:48" ht="36" thickBot="1" x14ac:dyDescent="0.4">
      <c r="B1713" s="164">
        <v>8455</v>
      </c>
      <c r="C1713" s="16" t="s">
        <v>3551</v>
      </c>
      <c r="D1713" s="32" t="s">
        <v>1172</v>
      </c>
      <c r="E1713" s="118"/>
      <c r="F1713" s="119" t="s">
        <v>21</v>
      </c>
      <c r="G1713" s="30" t="s">
        <v>21</v>
      </c>
      <c r="H1713" s="30" t="s">
        <v>21</v>
      </c>
      <c r="I1713" s="30" t="s">
        <v>21</v>
      </c>
      <c r="J1713" s="30" t="s">
        <v>128</v>
      </c>
      <c r="K1713" s="30" t="s">
        <v>21</v>
      </c>
      <c r="L1713" s="22"/>
      <c r="M1713" s="20"/>
      <c r="N1713" s="20"/>
      <c r="O1713" s="20"/>
      <c r="P1713" s="20"/>
      <c r="Q1713" s="20"/>
      <c r="R1713" s="20"/>
      <c r="S1713" s="120"/>
      <c r="T1713" s="181" t="str">
        <f>Table3[[#This Row],[Column12]]</f>
        <v>Auto:</v>
      </c>
      <c r="U1713" s="25"/>
      <c r="V1713" s="51" t="str">
        <f>IF(Table3[[#This Row],[TagOrderMethod]]="Ratio:","plants per 1 tag",IF(Table3[[#This Row],[TagOrderMethod]]="tags included","",IF(Table3[[#This Row],[TagOrderMethod]]="Qty:","tags",IF(Table3[[#This Row],[TagOrderMethod]]="Auto:",IF(U1713&lt;&gt;"","tags","")))))</f>
        <v/>
      </c>
      <c r="W1713" s="17">
        <v>50</v>
      </c>
      <c r="X1713" s="17" t="str">
        <f>IF(ISNUMBER(SEARCH("tag",Table3[[#This Row],[Notes]])), "Yes", "No")</f>
        <v>No</v>
      </c>
      <c r="Y1713" s="17" t="str">
        <f>IF(Table3[[#This Row],[Column11]]="yes","tags included","Auto:")</f>
        <v>Auto:</v>
      </c>
      <c r="Z17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Row],[TagOrderMethod]]="Auto:",IF(U1713&gt;0,U1713,IF(COUNTBLANK(L1713:S1713)=8,"",(IF(Table3[[#This Row],[Column11]]&lt;&gt;"no",Table3[[#This Row],[Size]]*(SUM(Table3[[#This Row],[Date 1]:[Date 8]])),"")))),""))),(Table3[[#This Row],[Bundle]])),"")</f>
        <v/>
      </c>
      <c r="AB1713" s="94" t="str">
        <f t="shared" si="27"/>
        <v/>
      </c>
      <c r="AC1713" s="75"/>
      <c r="AD1713" s="42"/>
      <c r="AE1713" s="43"/>
      <c r="AF1713" s="44"/>
      <c r="AG1713" s="134" t="s">
        <v>21</v>
      </c>
      <c r="AH1713" s="134" t="s">
        <v>21</v>
      </c>
      <c r="AI1713" s="134" t="s">
        <v>21</v>
      </c>
      <c r="AJ1713" s="134" t="s">
        <v>21</v>
      </c>
      <c r="AK1713" s="134" t="s">
        <v>5694</v>
      </c>
      <c r="AL1713" s="134" t="s">
        <v>21</v>
      </c>
      <c r="AM1713" s="134" t="b">
        <f>IF(AND(Table3[[#This Row],[Column68]]=TRUE,COUNTBLANK(Table3[[#This Row],[Date 1]:[Date 8]])=8),TRUE,FALSE)</f>
        <v>0</v>
      </c>
      <c r="AN1713" s="134" t="b">
        <f>COUNTIF(Table3[[#This Row],[512]:[51]],"yes")&gt;0</f>
        <v>0</v>
      </c>
      <c r="AO1713" s="45" t="str">
        <f>IF(Table3[[#This Row],[512]]="yes",Table3[[#This Row],[Column1]],"")</f>
        <v/>
      </c>
      <c r="AP1713" s="45" t="str">
        <f>IF(Table3[[#This Row],[250]]="yes",Table3[[#This Row],[Column1.5]],"")</f>
        <v/>
      </c>
      <c r="AQ1713" s="45" t="str">
        <f>IF(Table3[[#This Row],[288]]="yes",Table3[[#This Row],[Column2]],"")</f>
        <v/>
      </c>
      <c r="AR1713" s="45" t="str">
        <f>IF(Table3[[#This Row],[144]]="yes",Table3[[#This Row],[Column3]],"")</f>
        <v/>
      </c>
      <c r="AS1713" s="45" t="str">
        <f>IF(Table3[[#This Row],[26]]="yes",Table3[[#This Row],[Column4]],"")</f>
        <v/>
      </c>
      <c r="AT1713" s="45" t="str">
        <f>IF(Table3[[#This Row],[51]]="yes",Table3[[#This Row],[Column5]],"")</f>
        <v/>
      </c>
      <c r="AU1713" s="29" t="str">
        <f>IF(COUNTBLANK(Table3[[#This Row],[Date 1]:[Date 8]])=7,IF(Table3[[#This Row],[Column9]]&lt;&gt;"",IF(SUM(L1713:S1713)&lt;&gt;0,Table3[[#This Row],[Column9]],""),""),(SUBSTITUTE(TRIM(SUBSTITUTE(AO1713&amp;","&amp;AP1713&amp;","&amp;AQ1713&amp;","&amp;AR1713&amp;","&amp;AS1713&amp;","&amp;AT1713&amp;",",","," "))," ",", ")))</f>
        <v/>
      </c>
      <c r="AV1713" s="35" t="str">
        <f>IF(COUNTBLANK(L1713:AC1713)&lt;&gt;13,IF(Table3[[#This Row],[Comments]]="Please order in multiples of 20. Minimum order of 100.",IF(COUNTBLANK(Table3[[#This Row],[Date 1]:[Order]])=12,"",1),1),IF(OR(F1713="yes",G1713="yes",H1713="yes",I1713="yes",J1713="yes",K1713="yes"="yes"),1,""))</f>
        <v/>
      </c>
    </row>
    <row r="1714" spans="2:48" ht="36" thickBot="1" x14ac:dyDescent="0.4">
      <c r="B1714" s="164">
        <v>8480</v>
      </c>
      <c r="C1714" s="16" t="s">
        <v>3551</v>
      </c>
      <c r="D1714" s="32" t="s">
        <v>163</v>
      </c>
      <c r="E1714" s="118"/>
      <c r="F1714" s="119" t="s">
        <v>21</v>
      </c>
      <c r="G1714" s="30" t="s">
        <v>21</v>
      </c>
      <c r="H1714" s="30" t="s">
        <v>21</v>
      </c>
      <c r="I1714" s="30" t="s">
        <v>21</v>
      </c>
      <c r="J1714" s="30" t="s">
        <v>128</v>
      </c>
      <c r="K1714" s="30" t="s">
        <v>21</v>
      </c>
      <c r="L1714" s="22"/>
      <c r="M1714" s="20"/>
      <c r="N1714" s="20"/>
      <c r="O1714" s="20"/>
      <c r="P1714" s="20"/>
      <c r="Q1714" s="20"/>
      <c r="R1714" s="20"/>
      <c r="S1714" s="120"/>
      <c r="T1714" s="181" t="str">
        <f>Table3[[#This Row],[Column12]]</f>
        <v>Auto:</v>
      </c>
      <c r="U1714" s="25"/>
      <c r="V1714" s="51" t="str">
        <f>IF(Table3[[#This Row],[TagOrderMethod]]="Ratio:","plants per 1 tag",IF(Table3[[#This Row],[TagOrderMethod]]="tags included","",IF(Table3[[#This Row],[TagOrderMethod]]="Qty:","tags",IF(Table3[[#This Row],[TagOrderMethod]]="Auto:",IF(U1714&lt;&gt;"","tags","")))))</f>
        <v/>
      </c>
      <c r="W1714" s="17">
        <v>50</v>
      </c>
      <c r="X1714" s="17" t="str">
        <f>IF(ISNUMBER(SEARCH("tag",Table3[[#This Row],[Notes]])), "Yes", "No")</f>
        <v>No</v>
      </c>
      <c r="Y1714" s="17" t="str">
        <f>IF(Table3[[#This Row],[Column11]]="yes","tags included","Auto:")</f>
        <v>Auto:</v>
      </c>
      <c r="Z17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Row],[TagOrderMethod]]="Auto:",IF(U1714&gt;0,U1714,IF(COUNTBLANK(L1714:S1714)=8,"",(IF(Table3[[#This Row],[Column11]]&lt;&gt;"no",Table3[[#This Row],[Size]]*(SUM(Table3[[#This Row],[Date 1]:[Date 8]])),"")))),""))),(Table3[[#This Row],[Bundle]])),"")</f>
        <v/>
      </c>
      <c r="AB1714" s="94" t="str">
        <f t="shared" si="27"/>
        <v/>
      </c>
      <c r="AC1714" s="75"/>
      <c r="AD1714" s="42"/>
      <c r="AE1714" s="43"/>
      <c r="AF1714" s="44"/>
      <c r="AG1714" s="134" t="s">
        <v>21</v>
      </c>
      <c r="AH1714" s="134" t="s">
        <v>21</v>
      </c>
      <c r="AI1714" s="134" t="s">
        <v>21</v>
      </c>
      <c r="AJ1714" s="134" t="s">
        <v>21</v>
      </c>
      <c r="AK1714" s="134" t="s">
        <v>3234</v>
      </c>
      <c r="AL1714" s="134" t="s">
        <v>21</v>
      </c>
      <c r="AM1714" s="134" t="b">
        <f>IF(AND(Table3[[#This Row],[Column68]]=TRUE,COUNTBLANK(Table3[[#This Row],[Date 1]:[Date 8]])=8),TRUE,FALSE)</f>
        <v>0</v>
      </c>
      <c r="AN1714" s="134" t="b">
        <f>COUNTIF(Table3[[#This Row],[512]:[51]],"yes")&gt;0</f>
        <v>0</v>
      </c>
      <c r="AO1714" s="45" t="str">
        <f>IF(Table3[[#This Row],[512]]="yes",Table3[[#This Row],[Column1]],"")</f>
        <v/>
      </c>
      <c r="AP1714" s="45" t="str">
        <f>IF(Table3[[#This Row],[250]]="yes",Table3[[#This Row],[Column1.5]],"")</f>
        <v/>
      </c>
      <c r="AQ1714" s="45" t="str">
        <f>IF(Table3[[#This Row],[288]]="yes",Table3[[#This Row],[Column2]],"")</f>
        <v/>
      </c>
      <c r="AR1714" s="45" t="str">
        <f>IF(Table3[[#This Row],[144]]="yes",Table3[[#This Row],[Column3]],"")</f>
        <v/>
      </c>
      <c r="AS1714" s="45" t="str">
        <f>IF(Table3[[#This Row],[26]]="yes",Table3[[#This Row],[Column4]],"")</f>
        <v/>
      </c>
      <c r="AT1714" s="45" t="str">
        <f>IF(Table3[[#This Row],[51]]="yes",Table3[[#This Row],[Column5]],"")</f>
        <v/>
      </c>
      <c r="AU1714" s="29" t="str">
        <f>IF(COUNTBLANK(Table3[[#This Row],[Date 1]:[Date 8]])=7,IF(Table3[[#This Row],[Column9]]&lt;&gt;"",IF(SUM(L1714:S1714)&lt;&gt;0,Table3[[#This Row],[Column9]],""),""),(SUBSTITUTE(TRIM(SUBSTITUTE(AO1714&amp;","&amp;AP1714&amp;","&amp;AQ1714&amp;","&amp;AR1714&amp;","&amp;AS1714&amp;","&amp;AT1714&amp;",",","," "))," ",", ")))</f>
        <v/>
      </c>
      <c r="AV1714" s="35" t="str">
        <f>IF(COUNTBLANK(L1714:AC1714)&lt;&gt;13,IF(Table3[[#This Row],[Comments]]="Please order in multiples of 20. Minimum order of 100.",IF(COUNTBLANK(Table3[[#This Row],[Date 1]:[Order]])=12,"",1),1),IF(OR(F1714="yes",G1714="yes",H1714="yes",I1714="yes",J1714="yes",K1714="yes"="yes"),1,""))</f>
        <v/>
      </c>
    </row>
    <row r="1715" spans="2:48" ht="36" thickBot="1" x14ac:dyDescent="0.4">
      <c r="B1715" s="164">
        <v>8485</v>
      </c>
      <c r="C1715" s="16" t="s">
        <v>3551</v>
      </c>
      <c r="D1715" s="32" t="s">
        <v>1173</v>
      </c>
      <c r="E1715" s="118"/>
      <c r="F1715" s="119" t="s">
        <v>21</v>
      </c>
      <c r="G1715" s="30" t="s">
        <v>21</v>
      </c>
      <c r="H1715" s="30" t="s">
        <v>21</v>
      </c>
      <c r="I1715" s="30" t="s">
        <v>21</v>
      </c>
      <c r="J1715" s="30" t="s">
        <v>128</v>
      </c>
      <c r="K1715" s="30" t="s">
        <v>21</v>
      </c>
      <c r="L1715" s="22"/>
      <c r="M1715" s="20"/>
      <c r="N1715" s="20"/>
      <c r="O1715" s="20"/>
      <c r="P1715" s="20"/>
      <c r="Q1715" s="20"/>
      <c r="R1715" s="20"/>
      <c r="S1715" s="120"/>
      <c r="T1715" s="181" t="str">
        <f>Table3[[#This Row],[Column12]]</f>
        <v>Auto:</v>
      </c>
      <c r="U1715" s="25"/>
      <c r="V1715" s="51" t="str">
        <f>IF(Table3[[#This Row],[TagOrderMethod]]="Ratio:","plants per 1 tag",IF(Table3[[#This Row],[TagOrderMethod]]="tags included","",IF(Table3[[#This Row],[TagOrderMethod]]="Qty:","tags",IF(Table3[[#This Row],[TagOrderMethod]]="Auto:",IF(U1715&lt;&gt;"","tags","")))))</f>
        <v/>
      </c>
      <c r="W1715" s="17">
        <v>50</v>
      </c>
      <c r="X1715" s="17" t="str">
        <f>IF(ISNUMBER(SEARCH("tag",Table3[[#This Row],[Notes]])), "Yes", "No")</f>
        <v>No</v>
      </c>
      <c r="Y1715" s="17" t="str">
        <f>IF(Table3[[#This Row],[Column11]]="yes","tags included","Auto:")</f>
        <v>Auto:</v>
      </c>
      <c r="Z17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Row],[TagOrderMethod]]="Auto:",IF(U1715&gt;0,U1715,IF(COUNTBLANK(L1715:S1715)=8,"",(IF(Table3[[#This Row],[Column11]]&lt;&gt;"no",Table3[[#This Row],[Size]]*(SUM(Table3[[#This Row],[Date 1]:[Date 8]])),"")))),""))),(Table3[[#This Row],[Bundle]])),"")</f>
        <v/>
      </c>
      <c r="AB1715" s="94" t="str">
        <f t="shared" si="27"/>
        <v/>
      </c>
      <c r="AC1715" s="75"/>
      <c r="AD1715" s="42"/>
      <c r="AE1715" s="43"/>
      <c r="AF1715" s="44"/>
      <c r="AG1715" s="134" t="s">
        <v>21</v>
      </c>
      <c r="AH1715" s="134" t="s">
        <v>21</v>
      </c>
      <c r="AI1715" s="134" t="s">
        <v>21</v>
      </c>
      <c r="AJ1715" s="134" t="s">
        <v>21</v>
      </c>
      <c r="AK1715" s="134" t="s">
        <v>5695</v>
      </c>
      <c r="AL1715" s="134" t="s">
        <v>21</v>
      </c>
      <c r="AM1715" s="134" t="b">
        <f>IF(AND(Table3[[#This Row],[Column68]]=TRUE,COUNTBLANK(Table3[[#This Row],[Date 1]:[Date 8]])=8),TRUE,FALSE)</f>
        <v>0</v>
      </c>
      <c r="AN1715" s="134" t="b">
        <f>COUNTIF(Table3[[#This Row],[512]:[51]],"yes")&gt;0</f>
        <v>0</v>
      </c>
      <c r="AO1715" s="45" t="str">
        <f>IF(Table3[[#This Row],[512]]="yes",Table3[[#This Row],[Column1]],"")</f>
        <v/>
      </c>
      <c r="AP1715" s="45" t="str">
        <f>IF(Table3[[#This Row],[250]]="yes",Table3[[#This Row],[Column1.5]],"")</f>
        <v/>
      </c>
      <c r="AQ1715" s="45" t="str">
        <f>IF(Table3[[#This Row],[288]]="yes",Table3[[#This Row],[Column2]],"")</f>
        <v/>
      </c>
      <c r="AR1715" s="45" t="str">
        <f>IF(Table3[[#This Row],[144]]="yes",Table3[[#This Row],[Column3]],"")</f>
        <v/>
      </c>
      <c r="AS1715" s="45" t="str">
        <f>IF(Table3[[#This Row],[26]]="yes",Table3[[#This Row],[Column4]],"")</f>
        <v/>
      </c>
      <c r="AT1715" s="45" t="str">
        <f>IF(Table3[[#This Row],[51]]="yes",Table3[[#This Row],[Column5]],"")</f>
        <v/>
      </c>
      <c r="AU1715" s="29" t="str">
        <f>IF(COUNTBLANK(Table3[[#This Row],[Date 1]:[Date 8]])=7,IF(Table3[[#This Row],[Column9]]&lt;&gt;"",IF(SUM(L1715:S1715)&lt;&gt;0,Table3[[#This Row],[Column9]],""),""),(SUBSTITUTE(TRIM(SUBSTITUTE(AO1715&amp;","&amp;AP1715&amp;","&amp;AQ1715&amp;","&amp;AR1715&amp;","&amp;AS1715&amp;","&amp;AT1715&amp;",",","," "))," ",", ")))</f>
        <v/>
      </c>
      <c r="AV1715" s="35" t="str">
        <f>IF(COUNTBLANK(L1715:AC1715)&lt;&gt;13,IF(Table3[[#This Row],[Comments]]="Please order in multiples of 20. Minimum order of 100.",IF(COUNTBLANK(Table3[[#This Row],[Date 1]:[Order]])=12,"",1),1),IF(OR(F1715="yes",G1715="yes",H1715="yes",I1715="yes",J1715="yes",K1715="yes"="yes"),1,""))</f>
        <v/>
      </c>
    </row>
    <row r="1716" spans="2:48" ht="36" thickBot="1" x14ac:dyDescent="0.4">
      <c r="B1716" s="164">
        <v>8490</v>
      </c>
      <c r="C1716" s="16" t="s">
        <v>3551</v>
      </c>
      <c r="D1716" s="32" t="s">
        <v>183</v>
      </c>
      <c r="E1716" s="118"/>
      <c r="F1716" s="119" t="s">
        <v>21</v>
      </c>
      <c r="G1716" s="30" t="s">
        <v>21</v>
      </c>
      <c r="H1716" s="30" t="s">
        <v>21</v>
      </c>
      <c r="I1716" s="30" t="s">
        <v>21</v>
      </c>
      <c r="J1716" s="30" t="s">
        <v>128</v>
      </c>
      <c r="K1716" s="30" t="s">
        <v>21</v>
      </c>
      <c r="L1716" s="22"/>
      <c r="M1716" s="20"/>
      <c r="N1716" s="20"/>
      <c r="O1716" s="20"/>
      <c r="P1716" s="20"/>
      <c r="Q1716" s="20"/>
      <c r="R1716" s="20"/>
      <c r="S1716" s="120"/>
      <c r="T1716" s="181" t="str">
        <f>Table3[[#This Row],[Column12]]</f>
        <v>Auto:</v>
      </c>
      <c r="U1716" s="25"/>
      <c r="V1716" s="51" t="str">
        <f>IF(Table3[[#This Row],[TagOrderMethod]]="Ratio:","plants per 1 tag",IF(Table3[[#This Row],[TagOrderMethod]]="tags included","",IF(Table3[[#This Row],[TagOrderMethod]]="Qty:","tags",IF(Table3[[#This Row],[TagOrderMethod]]="Auto:",IF(U1716&lt;&gt;"","tags","")))))</f>
        <v/>
      </c>
      <c r="W1716" s="17">
        <v>50</v>
      </c>
      <c r="X1716" s="17" t="str">
        <f>IF(ISNUMBER(SEARCH("tag",Table3[[#This Row],[Notes]])), "Yes", "No")</f>
        <v>No</v>
      </c>
      <c r="Y1716" s="17" t="str">
        <f>IF(Table3[[#This Row],[Column11]]="yes","tags included","Auto:")</f>
        <v>Auto:</v>
      </c>
      <c r="Z17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Row],[TagOrderMethod]]="Auto:",IF(U1716&gt;0,U1716,IF(COUNTBLANK(L1716:S1716)=8,"",(IF(Table3[[#This Row],[Column11]]&lt;&gt;"no",Table3[[#This Row],[Size]]*(SUM(Table3[[#This Row],[Date 1]:[Date 8]])),"")))),""))),(Table3[[#This Row],[Bundle]])),"")</f>
        <v/>
      </c>
      <c r="AB1716" s="94" t="str">
        <f t="shared" si="27"/>
        <v/>
      </c>
      <c r="AC1716" s="75"/>
      <c r="AD1716" s="42"/>
      <c r="AE1716" s="43"/>
      <c r="AF1716" s="44"/>
      <c r="AG1716" s="134" t="s">
        <v>21</v>
      </c>
      <c r="AH1716" s="134" t="s">
        <v>21</v>
      </c>
      <c r="AI1716" s="134" t="s">
        <v>21</v>
      </c>
      <c r="AJ1716" s="134" t="s">
        <v>21</v>
      </c>
      <c r="AK1716" s="134" t="s">
        <v>5696</v>
      </c>
      <c r="AL1716" s="134" t="s">
        <v>21</v>
      </c>
      <c r="AM1716" s="134" t="b">
        <f>IF(AND(Table3[[#This Row],[Column68]]=TRUE,COUNTBLANK(Table3[[#This Row],[Date 1]:[Date 8]])=8),TRUE,FALSE)</f>
        <v>0</v>
      </c>
      <c r="AN1716" s="134" t="b">
        <f>COUNTIF(Table3[[#This Row],[512]:[51]],"yes")&gt;0</f>
        <v>0</v>
      </c>
      <c r="AO1716" s="45" t="str">
        <f>IF(Table3[[#This Row],[512]]="yes",Table3[[#This Row],[Column1]],"")</f>
        <v/>
      </c>
      <c r="AP1716" s="45" t="str">
        <f>IF(Table3[[#This Row],[250]]="yes",Table3[[#This Row],[Column1.5]],"")</f>
        <v/>
      </c>
      <c r="AQ1716" s="45" t="str">
        <f>IF(Table3[[#This Row],[288]]="yes",Table3[[#This Row],[Column2]],"")</f>
        <v/>
      </c>
      <c r="AR1716" s="45" t="str">
        <f>IF(Table3[[#This Row],[144]]="yes",Table3[[#This Row],[Column3]],"")</f>
        <v/>
      </c>
      <c r="AS1716" s="45" t="str">
        <f>IF(Table3[[#This Row],[26]]="yes",Table3[[#This Row],[Column4]],"")</f>
        <v/>
      </c>
      <c r="AT1716" s="45" t="str">
        <f>IF(Table3[[#This Row],[51]]="yes",Table3[[#This Row],[Column5]],"")</f>
        <v/>
      </c>
      <c r="AU1716" s="29" t="str">
        <f>IF(COUNTBLANK(Table3[[#This Row],[Date 1]:[Date 8]])=7,IF(Table3[[#This Row],[Column9]]&lt;&gt;"",IF(SUM(L1716:S1716)&lt;&gt;0,Table3[[#This Row],[Column9]],""),""),(SUBSTITUTE(TRIM(SUBSTITUTE(AO1716&amp;","&amp;AP1716&amp;","&amp;AQ1716&amp;","&amp;AR1716&amp;","&amp;AS1716&amp;","&amp;AT1716&amp;",",","," "))," ",", ")))</f>
        <v/>
      </c>
      <c r="AV1716" s="35" t="str">
        <f>IF(COUNTBLANK(L1716:AC1716)&lt;&gt;13,IF(Table3[[#This Row],[Comments]]="Please order in multiples of 20. Minimum order of 100.",IF(COUNTBLANK(Table3[[#This Row],[Date 1]:[Order]])=12,"",1),1),IF(OR(F1716="yes",G1716="yes",H1716="yes",I1716="yes",J1716="yes",K1716="yes"="yes"),1,""))</f>
        <v/>
      </c>
    </row>
    <row r="1717" spans="2:48" ht="36" thickBot="1" x14ac:dyDescent="0.4">
      <c r="B1717" s="164">
        <v>6220</v>
      </c>
      <c r="C1717" s="16" t="s">
        <v>3551</v>
      </c>
      <c r="D1717" s="32" t="s">
        <v>1174</v>
      </c>
      <c r="E1717" s="118"/>
      <c r="F1717" s="119" t="s">
        <v>21</v>
      </c>
      <c r="G1717" s="30" t="s">
        <v>21</v>
      </c>
      <c r="H1717" s="30" t="s">
        <v>21</v>
      </c>
      <c r="I1717" s="30" t="s">
        <v>21</v>
      </c>
      <c r="J1717" s="30" t="s">
        <v>128</v>
      </c>
      <c r="K1717" s="30" t="s">
        <v>21</v>
      </c>
      <c r="L1717" s="22"/>
      <c r="M1717" s="20"/>
      <c r="N1717" s="20"/>
      <c r="O1717" s="20"/>
      <c r="P1717" s="20"/>
      <c r="Q1717" s="20"/>
      <c r="R1717" s="20"/>
      <c r="S1717" s="120"/>
      <c r="T1717" s="181" t="str">
        <f>Table3[[#This Row],[Column12]]</f>
        <v>Auto:</v>
      </c>
      <c r="U1717" s="25"/>
      <c r="V1717" s="51" t="str">
        <f>IF(Table3[[#This Row],[TagOrderMethod]]="Ratio:","plants per 1 tag",IF(Table3[[#This Row],[TagOrderMethod]]="tags included","",IF(Table3[[#This Row],[TagOrderMethod]]="Qty:","tags",IF(Table3[[#This Row],[TagOrderMethod]]="Auto:",IF(U1717&lt;&gt;"","tags","")))))</f>
        <v/>
      </c>
      <c r="W1717" s="17">
        <v>50</v>
      </c>
      <c r="X1717" s="17" t="str">
        <f>IF(ISNUMBER(SEARCH("tag",Table3[[#This Row],[Notes]])), "Yes", "No")</f>
        <v>No</v>
      </c>
      <c r="Y1717" s="17" t="str">
        <f>IF(Table3[[#This Row],[Column11]]="yes","tags included","Auto:")</f>
        <v>Auto:</v>
      </c>
      <c r="Z17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Row],[TagOrderMethod]]="Auto:",IF(U1717&gt;0,U1717,IF(COUNTBLANK(L1717:S1717)=8,"",(IF(Table3[[#This Row],[Column11]]&lt;&gt;"no",Table3[[#This Row],[Size]]*(SUM(Table3[[#This Row],[Date 1]:[Date 8]])),"")))),""))),(Table3[[#This Row],[Bundle]])),"")</f>
        <v/>
      </c>
      <c r="AB1717" s="94" t="str">
        <f t="shared" si="27"/>
        <v/>
      </c>
      <c r="AC1717" s="75"/>
      <c r="AD1717" s="42"/>
      <c r="AE1717" s="43"/>
      <c r="AF1717" s="44"/>
      <c r="AG1717" s="134" t="s">
        <v>21</v>
      </c>
      <c r="AH1717" s="134" t="s">
        <v>21</v>
      </c>
      <c r="AI1717" s="134" t="s">
        <v>21</v>
      </c>
      <c r="AJ1717" s="134" t="s">
        <v>21</v>
      </c>
      <c r="AK1717" s="134" t="s">
        <v>5697</v>
      </c>
      <c r="AL1717" s="134" t="s">
        <v>21</v>
      </c>
      <c r="AM1717" s="134" t="b">
        <f>IF(AND(Table3[[#This Row],[Column68]]=TRUE,COUNTBLANK(Table3[[#This Row],[Date 1]:[Date 8]])=8),TRUE,FALSE)</f>
        <v>0</v>
      </c>
      <c r="AN1717" s="134" t="b">
        <f>COUNTIF(Table3[[#This Row],[512]:[51]],"yes")&gt;0</f>
        <v>0</v>
      </c>
      <c r="AO1717" s="45" t="str">
        <f>IF(Table3[[#This Row],[512]]="yes",Table3[[#This Row],[Column1]],"")</f>
        <v/>
      </c>
      <c r="AP1717" s="45" t="str">
        <f>IF(Table3[[#This Row],[250]]="yes",Table3[[#This Row],[Column1.5]],"")</f>
        <v/>
      </c>
      <c r="AQ1717" s="45" t="str">
        <f>IF(Table3[[#This Row],[288]]="yes",Table3[[#This Row],[Column2]],"")</f>
        <v/>
      </c>
      <c r="AR1717" s="45" t="str">
        <f>IF(Table3[[#This Row],[144]]="yes",Table3[[#This Row],[Column3]],"")</f>
        <v/>
      </c>
      <c r="AS1717" s="45" t="str">
        <f>IF(Table3[[#This Row],[26]]="yes",Table3[[#This Row],[Column4]],"")</f>
        <v/>
      </c>
      <c r="AT1717" s="45" t="str">
        <f>IF(Table3[[#This Row],[51]]="yes",Table3[[#This Row],[Column5]],"")</f>
        <v/>
      </c>
      <c r="AU1717" s="29" t="str">
        <f>IF(COUNTBLANK(Table3[[#This Row],[Date 1]:[Date 8]])=7,IF(Table3[[#This Row],[Column9]]&lt;&gt;"",IF(SUM(L1717:S1717)&lt;&gt;0,Table3[[#This Row],[Column9]],""),""),(SUBSTITUTE(TRIM(SUBSTITUTE(AO1717&amp;","&amp;AP1717&amp;","&amp;AQ1717&amp;","&amp;AR1717&amp;","&amp;AS1717&amp;","&amp;AT1717&amp;",",","," "))," ",", ")))</f>
        <v/>
      </c>
      <c r="AV1717" s="35" t="str">
        <f>IF(COUNTBLANK(L1717:AC1717)&lt;&gt;13,IF(Table3[[#This Row],[Comments]]="Please order in multiples of 20. Minimum order of 100.",IF(COUNTBLANK(Table3[[#This Row],[Date 1]:[Order]])=12,"",1),1),IF(OR(F1717="yes",G1717="yes",H1717="yes",I1717="yes",J1717="yes",K1717="yes"="yes"),1,""))</f>
        <v/>
      </c>
    </row>
    <row r="1718" spans="2:48" ht="36" thickBot="1" x14ac:dyDescent="0.4">
      <c r="B1718" s="164">
        <v>8495</v>
      </c>
      <c r="C1718" s="16" t="s">
        <v>3551</v>
      </c>
      <c r="D1718" s="32" t="s">
        <v>1175</v>
      </c>
      <c r="E1718" s="118"/>
      <c r="F1718" s="119" t="s">
        <v>21</v>
      </c>
      <c r="G1718" s="30" t="s">
        <v>21</v>
      </c>
      <c r="H1718" s="30" t="s">
        <v>21</v>
      </c>
      <c r="I1718" s="30" t="s">
        <v>21</v>
      </c>
      <c r="J1718" s="30" t="s">
        <v>128</v>
      </c>
      <c r="K1718" s="30" t="s">
        <v>21</v>
      </c>
      <c r="L1718" s="22"/>
      <c r="M1718" s="20"/>
      <c r="N1718" s="20"/>
      <c r="O1718" s="20"/>
      <c r="P1718" s="20"/>
      <c r="Q1718" s="20"/>
      <c r="R1718" s="20"/>
      <c r="S1718" s="120"/>
      <c r="T1718" s="181" t="str">
        <f>Table3[[#This Row],[Column12]]</f>
        <v>Auto:</v>
      </c>
      <c r="U1718" s="25"/>
      <c r="V1718" s="51" t="str">
        <f>IF(Table3[[#This Row],[TagOrderMethod]]="Ratio:","plants per 1 tag",IF(Table3[[#This Row],[TagOrderMethod]]="tags included","",IF(Table3[[#This Row],[TagOrderMethod]]="Qty:","tags",IF(Table3[[#This Row],[TagOrderMethod]]="Auto:",IF(U1718&lt;&gt;"","tags","")))))</f>
        <v/>
      </c>
      <c r="W1718" s="17">
        <v>50</v>
      </c>
      <c r="X1718" s="17" t="str">
        <f>IF(ISNUMBER(SEARCH("tag",Table3[[#This Row],[Notes]])), "Yes", "No")</f>
        <v>No</v>
      </c>
      <c r="Y1718" s="17" t="str">
        <f>IF(Table3[[#This Row],[Column11]]="yes","tags included","Auto:")</f>
        <v>Auto:</v>
      </c>
      <c r="Z17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Row],[TagOrderMethod]]="Auto:",IF(U1718&gt;0,U1718,IF(COUNTBLANK(L1718:S1718)=8,"",(IF(Table3[[#This Row],[Column11]]&lt;&gt;"no",Table3[[#This Row],[Size]]*(SUM(Table3[[#This Row],[Date 1]:[Date 8]])),"")))),""))),(Table3[[#This Row],[Bundle]])),"")</f>
        <v/>
      </c>
      <c r="AB1718" s="94" t="str">
        <f t="shared" si="27"/>
        <v/>
      </c>
      <c r="AC1718" s="75"/>
      <c r="AD1718" s="42"/>
      <c r="AE1718" s="43"/>
      <c r="AF1718" s="44"/>
      <c r="AG1718" s="134" t="s">
        <v>21</v>
      </c>
      <c r="AH1718" s="134" t="s">
        <v>21</v>
      </c>
      <c r="AI1718" s="134" t="s">
        <v>21</v>
      </c>
      <c r="AJ1718" s="134" t="s">
        <v>21</v>
      </c>
      <c r="AK1718" s="134" t="s">
        <v>3235</v>
      </c>
      <c r="AL1718" s="134" t="s">
        <v>21</v>
      </c>
      <c r="AM1718" s="134" t="b">
        <f>IF(AND(Table3[[#This Row],[Column68]]=TRUE,COUNTBLANK(Table3[[#This Row],[Date 1]:[Date 8]])=8),TRUE,FALSE)</f>
        <v>0</v>
      </c>
      <c r="AN1718" s="134" t="b">
        <f>COUNTIF(Table3[[#This Row],[512]:[51]],"yes")&gt;0</f>
        <v>0</v>
      </c>
      <c r="AO1718" s="45" t="str">
        <f>IF(Table3[[#This Row],[512]]="yes",Table3[[#This Row],[Column1]],"")</f>
        <v/>
      </c>
      <c r="AP1718" s="45" t="str">
        <f>IF(Table3[[#This Row],[250]]="yes",Table3[[#This Row],[Column1.5]],"")</f>
        <v/>
      </c>
      <c r="AQ1718" s="45" t="str">
        <f>IF(Table3[[#This Row],[288]]="yes",Table3[[#This Row],[Column2]],"")</f>
        <v/>
      </c>
      <c r="AR1718" s="45" t="str">
        <f>IF(Table3[[#This Row],[144]]="yes",Table3[[#This Row],[Column3]],"")</f>
        <v/>
      </c>
      <c r="AS1718" s="45" t="str">
        <f>IF(Table3[[#This Row],[26]]="yes",Table3[[#This Row],[Column4]],"")</f>
        <v/>
      </c>
      <c r="AT1718" s="45" t="str">
        <f>IF(Table3[[#This Row],[51]]="yes",Table3[[#This Row],[Column5]],"")</f>
        <v/>
      </c>
      <c r="AU1718" s="29" t="str">
        <f>IF(COUNTBLANK(Table3[[#This Row],[Date 1]:[Date 8]])=7,IF(Table3[[#This Row],[Column9]]&lt;&gt;"",IF(SUM(L1718:S1718)&lt;&gt;0,Table3[[#This Row],[Column9]],""),""),(SUBSTITUTE(TRIM(SUBSTITUTE(AO1718&amp;","&amp;AP1718&amp;","&amp;AQ1718&amp;","&amp;AR1718&amp;","&amp;AS1718&amp;","&amp;AT1718&amp;",",","," "))," ",", ")))</f>
        <v/>
      </c>
      <c r="AV1718" s="35" t="str">
        <f>IF(COUNTBLANK(L1718:AC1718)&lt;&gt;13,IF(Table3[[#This Row],[Comments]]="Please order in multiples of 20. Minimum order of 100.",IF(COUNTBLANK(Table3[[#This Row],[Date 1]:[Order]])=12,"",1),1),IF(OR(F1718="yes",G1718="yes",H1718="yes",I1718="yes",J1718="yes",K1718="yes"="yes"),1,""))</f>
        <v/>
      </c>
    </row>
    <row r="1719" spans="2:48" ht="36" thickBot="1" x14ac:dyDescent="0.4">
      <c r="B1719" s="164">
        <v>8500</v>
      </c>
      <c r="C1719" s="16" t="s">
        <v>3551</v>
      </c>
      <c r="D1719" s="32" t="s">
        <v>681</v>
      </c>
      <c r="E1719" s="118"/>
      <c r="F1719" s="119" t="s">
        <v>21</v>
      </c>
      <c r="G1719" s="30" t="s">
        <v>21</v>
      </c>
      <c r="H1719" s="30" t="s">
        <v>21</v>
      </c>
      <c r="I1719" s="30" t="s">
        <v>21</v>
      </c>
      <c r="J1719" s="30" t="s">
        <v>128</v>
      </c>
      <c r="K1719" s="30" t="s">
        <v>21</v>
      </c>
      <c r="L1719" s="22"/>
      <c r="M1719" s="20"/>
      <c r="N1719" s="20"/>
      <c r="O1719" s="20"/>
      <c r="P1719" s="20"/>
      <c r="Q1719" s="20"/>
      <c r="R1719" s="20"/>
      <c r="S1719" s="120"/>
      <c r="T1719" s="181" t="str">
        <f>Table3[[#This Row],[Column12]]</f>
        <v>Auto:</v>
      </c>
      <c r="U1719" s="25"/>
      <c r="V1719" s="51" t="str">
        <f>IF(Table3[[#This Row],[TagOrderMethod]]="Ratio:","plants per 1 tag",IF(Table3[[#This Row],[TagOrderMethod]]="tags included","",IF(Table3[[#This Row],[TagOrderMethod]]="Qty:","tags",IF(Table3[[#This Row],[TagOrderMethod]]="Auto:",IF(U1719&lt;&gt;"","tags","")))))</f>
        <v/>
      </c>
      <c r="W1719" s="17">
        <v>50</v>
      </c>
      <c r="X1719" s="17" t="str">
        <f>IF(ISNUMBER(SEARCH("tag",Table3[[#This Row],[Notes]])), "Yes", "No")</f>
        <v>No</v>
      </c>
      <c r="Y1719" s="17" t="str">
        <f>IF(Table3[[#This Row],[Column11]]="yes","tags included","Auto:")</f>
        <v>Auto:</v>
      </c>
      <c r="Z17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Row],[TagOrderMethod]]="Auto:",IF(U1719&gt;0,U1719,IF(COUNTBLANK(L1719:S1719)=8,"",(IF(Table3[[#This Row],[Column11]]&lt;&gt;"no",Table3[[#This Row],[Size]]*(SUM(Table3[[#This Row],[Date 1]:[Date 8]])),"")))),""))),(Table3[[#This Row],[Bundle]])),"")</f>
        <v/>
      </c>
      <c r="AB1719" s="94" t="str">
        <f t="shared" si="27"/>
        <v/>
      </c>
      <c r="AC1719" s="75"/>
      <c r="AD1719" s="42"/>
      <c r="AE1719" s="43"/>
      <c r="AF1719" s="44"/>
      <c r="AG1719" s="134" t="s">
        <v>21</v>
      </c>
      <c r="AH1719" s="134" t="s">
        <v>21</v>
      </c>
      <c r="AI1719" s="134" t="s">
        <v>21</v>
      </c>
      <c r="AJ1719" s="134" t="s">
        <v>21</v>
      </c>
      <c r="AK1719" s="134" t="s">
        <v>5698</v>
      </c>
      <c r="AL1719" s="134" t="s">
        <v>21</v>
      </c>
      <c r="AM1719" s="134" t="b">
        <f>IF(AND(Table3[[#This Row],[Column68]]=TRUE,COUNTBLANK(Table3[[#This Row],[Date 1]:[Date 8]])=8),TRUE,FALSE)</f>
        <v>0</v>
      </c>
      <c r="AN1719" s="134" t="b">
        <f>COUNTIF(Table3[[#This Row],[512]:[51]],"yes")&gt;0</f>
        <v>0</v>
      </c>
      <c r="AO1719" s="45" t="str">
        <f>IF(Table3[[#This Row],[512]]="yes",Table3[[#This Row],[Column1]],"")</f>
        <v/>
      </c>
      <c r="AP1719" s="45" t="str">
        <f>IF(Table3[[#This Row],[250]]="yes",Table3[[#This Row],[Column1.5]],"")</f>
        <v/>
      </c>
      <c r="AQ1719" s="45" t="str">
        <f>IF(Table3[[#This Row],[288]]="yes",Table3[[#This Row],[Column2]],"")</f>
        <v/>
      </c>
      <c r="AR1719" s="45" t="str">
        <f>IF(Table3[[#This Row],[144]]="yes",Table3[[#This Row],[Column3]],"")</f>
        <v/>
      </c>
      <c r="AS1719" s="45" t="str">
        <f>IF(Table3[[#This Row],[26]]="yes",Table3[[#This Row],[Column4]],"")</f>
        <v/>
      </c>
      <c r="AT1719" s="45" t="str">
        <f>IF(Table3[[#This Row],[51]]="yes",Table3[[#This Row],[Column5]],"")</f>
        <v/>
      </c>
      <c r="AU1719" s="29" t="str">
        <f>IF(COUNTBLANK(Table3[[#This Row],[Date 1]:[Date 8]])=7,IF(Table3[[#This Row],[Column9]]&lt;&gt;"",IF(SUM(L1719:S1719)&lt;&gt;0,Table3[[#This Row],[Column9]],""),""),(SUBSTITUTE(TRIM(SUBSTITUTE(AO1719&amp;","&amp;AP1719&amp;","&amp;AQ1719&amp;","&amp;AR1719&amp;","&amp;AS1719&amp;","&amp;AT1719&amp;",",","," "))," ",", ")))</f>
        <v/>
      </c>
      <c r="AV1719" s="35" t="str">
        <f>IF(COUNTBLANK(L1719:AC1719)&lt;&gt;13,IF(Table3[[#This Row],[Comments]]="Please order in multiples of 20. Minimum order of 100.",IF(COUNTBLANK(Table3[[#This Row],[Date 1]:[Order]])=12,"",1),1),IF(OR(F1719="yes",G1719="yes",H1719="yes",I1719="yes",J1719="yes",K1719="yes"="yes"),1,""))</f>
        <v/>
      </c>
    </row>
    <row r="1720" spans="2:48" ht="36" thickBot="1" x14ac:dyDescent="0.4">
      <c r="B1720" s="164">
        <v>8505</v>
      </c>
      <c r="C1720" s="16" t="s">
        <v>3551</v>
      </c>
      <c r="D1720" s="32" t="s">
        <v>1452</v>
      </c>
      <c r="E1720" s="118"/>
      <c r="F1720" s="119" t="s">
        <v>21</v>
      </c>
      <c r="G1720" s="30" t="s">
        <v>21</v>
      </c>
      <c r="H1720" s="30" t="s">
        <v>21</v>
      </c>
      <c r="I1720" s="30" t="s">
        <v>21</v>
      </c>
      <c r="J1720" s="30" t="s">
        <v>128</v>
      </c>
      <c r="K1720" s="30" t="s">
        <v>21</v>
      </c>
      <c r="L1720" s="22"/>
      <c r="M1720" s="20"/>
      <c r="N1720" s="20"/>
      <c r="O1720" s="20"/>
      <c r="P1720" s="20"/>
      <c r="Q1720" s="20"/>
      <c r="R1720" s="20"/>
      <c r="S1720" s="120"/>
      <c r="T1720" s="181" t="str">
        <f>Table3[[#This Row],[Column12]]</f>
        <v>Auto:</v>
      </c>
      <c r="U1720" s="25"/>
      <c r="V1720" s="51" t="str">
        <f>IF(Table3[[#This Row],[TagOrderMethod]]="Ratio:","plants per 1 tag",IF(Table3[[#This Row],[TagOrderMethod]]="tags included","",IF(Table3[[#This Row],[TagOrderMethod]]="Qty:","tags",IF(Table3[[#This Row],[TagOrderMethod]]="Auto:",IF(U1720&lt;&gt;"","tags","")))))</f>
        <v/>
      </c>
      <c r="W1720" s="17">
        <v>50</v>
      </c>
      <c r="X1720" s="17" t="str">
        <f>IF(ISNUMBER(SEARCH("tag",Table3[[#This Row],[Notes]])), "Yes", "No")</f>
        <v>No</v>
      </c>
      <c r="Y1720" s="17" t="str">
        <f>IF(Table3[[#This Row],[Column11]]="yes","tags included","Auto:")</f>
        <v>Auto:</v>
      </c>
      <c r="Z17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Row],[TagOrderMethod]]="Auto:",IF(U1720&gt;0,U1720,IF(COUNTBLANK(L1720:S1720)=8,"",(IF(Table3[[#This Row],[Column11]]&lt;&gt;"no",Table3[[#This Row],[Size]]*(SUM(Table3[[#This Row],[Date 1]:[Date 8]])),"")))),""))),(Table3[[#This Row],[Bundle]])),"")</f>
        <v/>
      </c>
      <c r="AB1720" s="94" t="str">
        <f t="shared" si="27"/>
        <v/>
      </c>
      <c r="AC1720" s="75"/>
      <c r="AD1720" s="42"/>
      <c r="AE1720" s="43"/>
      <c r="AF1720" s="44"/>
      <c r="AG1720" s="134" t="s">
        <v>21</v>
      </c>
      <c r="AH1720" s="134" t="s">
        <v>21</v>
      </c>
      <c r="AI1720" s="134" t="s">
        <v>21</v>
      </c>
      <c r="AJ1720" s="134" t="s">
        <v>21</v>
      </c>
      <c r="AK1720" s="134" t="s">
        <v>5699</v>
      </c>
      <c r="AL1720" s="134" t="s">
        <v>21</v>
      </c>
      <c r="AM1720" s="134" t="b">
        <f>IF(AND(Table3[[#This Row],[Column68]]=TRUE,COUNTBLANK(Table3[[#This Row],[Date 1]:[Date 8]])=8),TRUE,FALSE)</f>
        <v>0</v>
      </c>
      <c r="AN1720" s="134" t="b">
        <f>COUNTIF(Table3[[#This Row],[512]:[51]],"yes")&gt;0</f>
        <v>0</v>
      </c>
      <c r="AO1720" s="45" t="str">
        <f>IF(Table3[[#This Row],[512]]="yes",Table3[[#This Row],[Column1]],"")</f>
        <v/>
      </c>
      <c r="AP1720" s="45" t="str">
        <f>IF(Table3[[#This Row],[250]]="yes",Table3[[#This Row],[Column1.5]],"")</f>
        <v/>
      </c>
      <c r="AQ1720" s="45" t="str">
        <f>IF(Table3[[#This Row],[288]]="yes",Table3[[#This Row],[Column2]],"")</f>
        <v/>
      </c>
      <c r="AR1720" s="45" t="str">
        <f>IF(Table3[[#This Row],[144]]="yes",Table3[[#This Row],[Column3]],"")</f>
        <v/>
      </c>
      <c r="AS1720" s="45" t="str">
        <f>IF(Table3[[#This Row],[26]]="yes",Table3[[#This Row],[Column4]],"")</f>
        <v/>
      </c>
      <c r="AT1720" s="45" t="str">
        <f>IF(Table3[[#This Row],[51]]="yes",Table3[[#This Row],[Column5]],"")</f>
        <v/>
      </c>
      <c r="AU1720" s="29" t="str">
        <f>IF(COUNTBLANK(Table3[[#This Row],[Date 1]:[Date 8]])=7,IF(Table3[[#This Row],[Column9]]&lt;&gt;"",IF(SUM(L1720:S1720)&lt;&gt;0,Table3[[#This Row],[Column9]],""),""),(SUBSTITUTE(TRIM(SUBSTITUTE(AO1720&amp;","&amp;AP1720&amp;","&amp;AQ1720&amp;","&amp;AR1720&amp;","&amp;AS1720&amp;","&amp;AT1720&amp;",",","," "))," ",", ")))</f>
        <v/>
      </c>
      <c r="AV1720" s="35" t="str">
        <f>IF(COUNTBLANK(L1720:AC1720)&lt;&gt;13,IF(Table3[[#This Row],[Comments]]="Please order in multiples of 20. Minimum order of 100.",IF(COUNTBLANK(Table3[[#This Row],[Date 1]:[Order]])=12,"",1),1),IF(OR(F1720="yes",G1720="yes",H1720="yes",I1720="yes",J1720="yes",K1720="yes"="yes"),1,""))</f>
        <v/>
      </c>
    </row>
    <row r="1721" spans="2:48" ht="36" thickBot="1" x14ac:dyDescent="0.4">
      <c r="B1721" s="164">
        <v>6230</v>
      </c>
      <c r="C1721" s="16" t="s">
        <v>3551</v>
      </c>
      <c r="D1721" s="32" t="s">
        <v>851</v>
      </c>
      <c r="E1721" s="118"/>
      <c r="F1721" s="119" t="s">
        <v>21</v>
      </c>
      <c r="G1721" s="30" t="s">
        <v>21</v>
      </c>
      <c r="H1721" s="30" t="s">
        <v>21</v>
      </c>
      <c r="I1721" s="30" t="s">
        <v>21</v>
      </c>
      <c r="J1721" s="30" t="s">
        <v>128</v>
      </c>
      <c r="K1721" s="30" t="s">
        <v>21</v>
      </c>
      <c r="L1721" s="22"/>
      <c r="M1721" s="20"/>
      <c r="N1721" s="20"/>
      <c r="O1721" s="20"/>
      <c r="P1721" s="20"/>
      <c r="Q1721" s="20"/>
      <c r="R1721" s="20"/>
      <c r="S1721" s="120"/>
      <c r="T1721" s="181" t="str">
        <f>Table3[[#This Row],[Column12]]</f>
        <v>Auto:</v>
      </c>
      <c r="U1721" s="25"/>
      <c r="V1721" s="51" t="str">
        <f>IF(Table3[[#This Row],[TagOrderMethod]]="Ratio:","plants per 1 tag",IF(Table3[[#This Row],[TagOrderMethod]]="tags included","",IF(Table3[[#This Row],[TagOrderMethod]]="Qty:","tags",IF(Table3[[#This Row],[TagOrderMethod]]="Auto:",IF(U1721&lt;&gt;"","tags","")))))</f>
        <v/>
      </c>
      <c r="W1721" s="17">
        <v>50</v>
      </c>
      <c r="X1721" s="17" t="str">
        <f>IF(ISNUMBER(SEARCH("tag",Table3[[#This Row],[Notes]])), "Yes", "No")</f>
        <v>No</v>
      </c>
      <c r="Y1721" s="17" t="str">
        <f>IF(Table3[[#This Row],[Column11]]="yes","tags included","Auto:")</f>
        <v>Auto:</v>
      </c>
      <c r="Z17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Row],[TagOrderMethod]]="Auto:",IF(U1721&gt;0,U1721,IF(COUNTBLANK(L1721:S1721)=8,"",(IF(Table3[[#This Row],[Column11]]&lt;&gt;"no",Table3[[#This Row],[Size]]*(SUM(Table3[[#This Row],[Date 1]:[Date 8]])),"")))),""))),(Table3[[#This Row],[Bundle]])),"")</f>
        <v/>
      </c>
      <c r="AB1721" s="94" t="str">
        <f t="shared" si="27"/>
        <v/>
      </c>
      <c r="AC1721" s="75"/>
      <c r="AD1721" s="42"/>
      <c r="AE1721" s="43"/>
      <c r="AF1721" s="44"/>
      <c r="AG1721" s="134" t="s">
        <v>21</v>
      </c>
      <c r="AH1721" s="134" t="s">
        <v>21</v>
      </c>
      <c r="AI1721" s="134" t="s">
        <v>21</v>
      </c>
      <c r="AJ1721" s="134" t="s">
        <v>21</v>
      </c>
      <c r="AK1721" s="134" t="s">
        <v>5700</v>
      </c>
      <c r="AL1721" s="134" t="s">
        <v>21</v>
      </c>
      <c r="AM1721" s="134" t="b">
        <f>IF(AND(Table3[[#This Row],[Column68]]=TRUE,COUNTBLANK(Table3[[#This Row],[Date 1]:[Date 8]])=8),TRUE,FALSE)</f>
        <v>0</v>
      </c>
      <c r="AN1721" s="134" t="b">
        <f>COUNTIF(Table3[[#This Row],[512]:[51]],"yes")&gt;0</f>
        <v>0</v>
      </c>
      <c r="AO1721" s="45" t="str">
        <f>IF(Table3[[#This Row],[512]]="yes",Table3[[#This Row],[Column1]],"")</f>
        <v/>
      </c>
      <c r="AP1721" s="45" t="str">
        <f>IF(Table3[[#This Row],[250]]="yes",Table3[[#This Row],[Column1.5]],"")</f>
        <v/>
      </c>
      <c r="AQ1721" s="45" t="str">
        <f>IF(Table3[[#This Row],[288]]="yes",Table3[[#This Row],[Column2]],"")</f>
        <v/>
      </c>
      <c r="AR1721" s="45" t="str">
        <f>IF(Table3[[#This Row],[144]]="yes",Table3[[#This Row],[Column3]],"")</f>
        <v/>
      </c>
      <c r="AS1721" s="45" t="str">
        <f>IF(Table3[[#This Row],[26]]="yes",Table3[[#This Row],[Column4]],"")</f>
        <v/>
      </c>
      <c r="AT1721" s="45" t="str">
        <f>IF(Table3[[#This Row],[51]]="yes",Table3[[#This Row],[Column5]],"")</f>
        <v/>
      </c>
      <c r="AU1721" s="29" t="str">
        <f>IF(COUNTBLANK(Table3[[#This Row],[Date 1]:[Date 8]])=7,IF(Table3[[#This Row],[Column9]]&lt;&gt;"",IF(SUM(L1721:S1721)&lt;&gt;0,Table3[[#This Row],[Column9]],""),""),(SUBSTITUTE(TRIM(SUBSTITUTE(AO1721&amp;","&amp;AP1721&amp;","&amp;AQ1721&amp;","&amp;AR1721&amp;","&amp;AS1721&amp;","&amp;AT1721&amp;",",","," "))," ",", ")))</f>
        <v/>
      </c>
      <c r="AV1721" s="35" t="str">
        <f>IF(COUNTBLANK(L1721:AC1721)&lt;&gt;13,IF(Table3[[#This Row],[Comments]]="Please order in multiples of 20. Minimum order of 100.",IF(COUNTBLANK(Table3[[#This Row],[Date 1]:[Order]])=12,"",1),1),IF(OR(F1721="yes",G1721="yes",H1721="yes",I1721="yes",J1721="yes",K1721="yes"="yes"),1,""))</f>
        <v/>
      </c>
    </row>
    <row r="1722" spans="2:48" ht="36" thickBot="1" x14ac:dyDescent="0.4">
      <c r="B1722" s="164">
        <v>6240</v>
      </c>
      <c r="C1722" s="16" t="s">
        <v>3551</v>
      </c>
      <c r="D1722" s="32" t="s">
        <v>3564</v>
      </c>
      <c r="E1722" s="118"/>
      <c r="F1722" s="119" t="s">
        <v>21</v>
      </c>
      <c r="G1722" s="30" t="s">
        <v>21</v>
      </c>
      <c r="H1722" s="30" t="s">
        <v>21</v>
      </c>
      <c r="I1722" s="30" t="s">
        <v>21</v>
      </c>
      <c r="J1722" s="30" t="s">
        <v>128</v>
      </c>
      <c r="K1722" s="30" t="s">
        <v>21</v>
      </c>
      <c r="L1722" s="22"/>
      <c r="M1722" s="20"/>
      <c r="N1722" s="20"/>
      <c r="O1722" s="20"/>
      <c r="P1722" s="20"/>
      <c r="Q1722" s="20"/>
      <c r="R1722" s="20"/>
      <c r="S1722" s="120"/>
      <c r="T1722" s="181" t="str">
        <f>Table3[[#This Row],[Column12]]</f>
        <v>Auto:</v>
      </c>
      <c r="U1722" s="25"/>
      <c r="V1722" s="51" t="str">
        <f>IF(Table3[[#This Row],[TagOrderMethod]]="Ratio:","plants per 1 tag",IF(Table3[[#This Row],[TagOrderMethod]]="tags included","",IF(Table3[[#This Row],[TagOrderMethod]]="Qty:","tags",IF(Table3[[#This Row],[TagOrderMethod]]="Auto:",IF(U1722&lt;&gt;"","tags","")))))</f>
        <v/>
      </c>
      <c r="W1722" s="17">
        <v>50</v>
      </c>
      <c r="X1722" s="17" t="str">
        <f>IF(ISNUMBER(SEARCH("tag",Table3[[#This Row],[Notes]])), "Yes", "No")</f>
        <v>No</v>
      </c>
      <c r="Y1722" s="17" t="str">
        <f>IF(Table3[[#This Row],[Column11]]="yes","tags included","Auto:")</f>
        <v>Auto:</v>
      </c>
      <c r="Z17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Row],[TagOrderMethod]]="Auto:",IF(U1722&gt;0,U1722,IF(COUNTBLANK(L1722:S1722)=8,"",(IF(Table3[[#This Row],[Column11]]&lt;&gt;"no",Table3[[#This Row],[Size]]*(SUM(Table3[[#This Row],[Date 1]:[Date 8]])),"")))),""))),(Table3[[#This Row],[Bundle]])),"")</f>
        <v/>
      </c>
      <c r="AB1722" s="94" t="str">
        <f t="shared" si="27"/>
        <v/>
      </c>
      <c r="AC1722" s="75"/>
      <c r="AD1722" s="42"/>
      <c r="AE1722" s="43"/>
      <c r="AF1722" s="44"/>
      <c r="AG1722" s="134" t="s">
        <v>21</v>
      </c>
      <c r="AH1722" s="134" t="s">
        <v>21</v>
      </c>
      <c r="AI1722" s="134" t="s">
        <v>21</v>
      </c>
      <c r="AJ1722" s="134" t="s">
        <v>21</v>
      </c>
      <c r="AK1722" s="134" t="s">
        <v>5701</v>
      </c>
      <c r="AL1722" s="134" t="s">
        <v>21</v>
      </c>
      <c r="AM1722" s="134" t="b">
        <f>IF(AND(Table3[[#This Row],[Column68]]=TRUE,COUNTBLANK(Table3[[#This Row],[Date 1]:[Date 8]])=8),TRUE,FALSE)</f>
        <v>0</v>
      </c>
      <c r="AN1722" s="134" t="b">
        <f>COUNTIF(Table3[[#This Row],[512]:[51]],"yes")&gt;0</f>
        <v>0</v>
      </c>
      <c r="AO1722" s="45" t="str">
        <f>IF(Table3[[#This Row],[512]]="yes",Table3[[#This Row],[Column1]],"")</f>
        <v/>
      </c>
      <c r="AP1722" s="45" t="str">
        <f>IF(Table3[[#This Row],[250]]="yes",Table3[[#This Row],[Column1.5]],"")</f>
        <v/>
      </c>
      <c r="AQ1722" s="45" t="str">
        <f>IF(Table3[[#This Row],[288]]="yes",Table3[[#This Row],[Column2]],"")</f>
        <v/>
      </c>
      <c r="AR1722" s="45" t="str">
        <f>IF(Table3[[#This Row],[144]]="yes",Table3[[#This Row],[Column3]],"")</f>
        <v/>
      </c>
      <c r="AS1722" s="45" t="str">
        <f>IF(Table3[[#This Row],[26]]="yes",Table3[[#This Row],[Column4]],"")</f>
        <v/>
      </c>
      <c r="AT1722" s="45" t="str">
        <f>IF(Table3[[#This Row],[51]]="yes",Table3[[#This Row],[Column5]],"")</f>
        <v/>
      </c>
      <c r="AU1722" s="29" t="str">
        <f>IF(COUNTBLANK(Table3[[#This Row],[Date 1]:[Date 8]])=7,IF(Table3[[#This Row],[Column9]]&lt;&gt;"",IF(SUM(L1722:S1722)&lt;&gt;0,Table3[[#This Row],[Column9]],""),""),(SUBSTITUTE(TRIM(SUBSTITUTE(AO1722&amp;","&amp;AP1722&amp;","&amp;AQ1722&amp;","&amp;AR1722&amp;","&amp;AS1722&amp;","&amp;AT1722&amp;",",","," "))," ",", ")))</f>
        <v/>
      </c>
      <c r="AV1722" s="35" t="str">
        <f>IF(COUNTBLANK(L1722:AC1722)&lt;&gt;13,IF(Table3[[#This Row],[Comments]]="Please order in multiples of 20. Minimum order of 100.",IF(COUNTBLANK(Table3[[#This Row],[Date 1]:[Order]])=12,"",1),1),IF(OR(F1722="yes",G1722="yes",H1722="yes",I1722="yes",J1722="yes",K1722="yes"="yes"),1,""))</f>
        <v/>
      </c>
    </row>
    <row r="1723" spans="2:48" ht="36" thickBot="1" x14ac:dyDescent="0.4">
      <c r="B1723" s="164">
        <v>8515</v>
      </c>
      <c r="C1723" s="16" t="s">
        <v>3551</v>
      </c>
      <c r="D1723" s="32" t="s">
        <v>1947</v>
      </c>
      <c r="E1723" s="118"/>
      <c r="F1723" s="119" t="s">
        <v>21</v>
      </c>
      <c r="G1723" s="30" t="s">
        <v>21</v>
      </c>
      <c r="H1723" s="30" t="s">
        <v>21</v>
      </c>
      <c r="I1723" s="30" t="s">
        <v>21</v>
      </c>
      <c r="J1723" s="30" t="s">
        <v>128</v>
      </c>
      <c r="K1723" s="30" t="s">
        <v>21</v>
      </c>
      <c r="L1723" s="22"/>
      <c r="M1723" s="20"/>
      <c r="N1723" s="20"/>
      <c r="O1723" s="20"/>
      <c r="P1723" s="20"/>
      <c r="Q1723" s="20"/>
      <c r="R1723" s="20"/>
      <c r="S1723" s="120"/>
      <c r="T1723" s="181" t="str">
        <f>Table3[[#This Row],[Column12]]</f>
        <v>Auto:</v>
      </c>
      <c r="U1723" s="25"/>
      <c r="V1723" s="51" t="str">
        <f>IF(Table3[[#This Row],[TagOrderMethod]]="Ratio:","plants per 1 tag",IF(Table3[[#This Row],[TagOrderMethod]]="tags included","",IF(Table3[[#This Row],[TagOrderMethod]]="Qty:","tags",IF(Table3[[#This Row],[TagOrderMethod]]="Auto:",IF(U1723&lt;&gt;"","tags","")))))</f>
        <v/>
      </c>
      <c r="W1723" s="17">
        <v>50</v>
      </c>
      <c r="X1723" s="17" t="str">
        <f>IF(ISNUMBER(SEARCH("tag",Table3[[#This Row],[Notes]])), "Yes", "No")</f>
        <v>No</v>
      </c>
      <c r="Y1723" s="17" t="str">
        <f>IF(Table3[[#This Row],[Column11]]="yes","tags included","Auto:")</f>
        <v>Auto:</v>
      </c>
      <c r="Z17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Row],[TagOrderMethod]]="Auto:",IF(U1723&gt;0,U1723,IF(COUNTBLANK(L1723:S1723)=8,"",(IF(Table3[[#This Row],[Column11]]&lt;&gt;"no",Table3[[#This Row],[Size]]*(SUM(Table3[[#This Row],[Date 1]:[Date 8]])),"")))),""))),(Table3[[#This Row],[Bundle]])),"")</f>
        <v/>
      </c>
      <c r="AB1723" s="94" t="str">
        <f t="shared" si="27"/>
        <v/>
      </c>
      <c r="AC1723" s="75"/>
      <c r="AD1723" s="42"/>
      <c r="AE1723" s="43"/>
      <c r="AF1723" s="44"/>
      <c r="AG1723" s="134" t="s">
        <v>21</v>
      </c>
      <c r="AH1723" s="134" t="s">
        <v>21</v>
      </c>
      <c r="AI1723" s="134" t="s">
        <v>21</v>
      </c>
      <c r="AJ1723" s="134" t="s">
        <v>21</v>
      </c>
      <c r="AK1723" s="134" t="s">
        <v>5702</v>
      </c>
      <c r="AL1723" s="134" t="s">
        <v>21</v>
      </c>
      <c r="AM1723" s="134" t="b">
        <f>IF(AND(Table3[[#This Row],[Column68]]=TRUE,COUNTBLANK(Table3[[#This Row],[Date 1]:[Date 8]])=8),TRUE,FALSE)</f>
        <v>0</v>
      </c>
      <c r="AN1723" s="134" t="b">
        <f>COUNTIF(Table3[[#This Row],[512]:[51]],"yes")&gt;0</f>
        <v>0</v>
      </c>
      <c r="AO1723" s="45" t="str">
        <f>IF(Table3[[#This Row],[512]]="yes",Table3[[#This Row],[Column1]],"")</f>
        <v/>
      </c>
      <c r="AP1723" s="45" t="str">
        <f>IF(Table3[[#This Row],[250]]="yes",Table3[[#This Row],[Column1.5]],"")</f>
        <v/>
      </c>
      <c r="AQ1723" s="45" t="str">
        <f>IF(Table3[[#This Row],[288]]="yes",Table3[[#This Row],[Column2]],"")</f>
        <v/>
      </c>
      <c r="AR1723" s="45" t="str">
        <f>IF(Table3[[#This Row],[144]]="yes",Table3[[#This Row],[Column3]],"")</f>
        <v/>
      </c>
      <c r="AS1723" s="45" t="str">
        <f>IF(Table3[[#This Row],[26]]="yes",Table3[[#This Row],[Column4]],"")</f>
        <v/>
      </c>
      <c r="AT1723" s="45" t="str">
        <f>IF(Table3[[#This Row],[51]]="yes",Table3[[#This Row],[Column5]],"")</f>
        <v/>
      </c>
      <c r="AU1723" s="29" t="str">
        <f>IF(COUNTBLANK(Table3[[#This Row],[Date 1]:[Date 8]])=7,IF(Table3[[#This Row],[Column9]]&lt;&gt;"",IF(SUM(L1723:S1723)&lt;&gt;0,Table3[[#This Row],[Column9]],""),""),(SUBSTITUTE(TRIM(SUBSTITUTE(AO1723&amp;","&amp;AP1723&amp;","&amp;AQ1723&amp;","&amp;AR1723&amp;","&amp;AS1723&amp;","&amp;AT1723&amp;",",","," "))," ",", ")))</f>
        <v/>
      </c>
      <c r="AV1723" s="35" t="str">
        <f>IF(COUNTBLANK(L1723:AC1723)&lt;&gt;13,IF(Table3[[#This Row],[Comments]]="Please order in multiples of 20. Minimum order of 100.",IF(COUNTBLANK(Table3[[#This Row],[Date 1]:[Order]])=12,"",1),1),IF(OR(F1723="yes",G1723="yes",H1723="yes",I1723="yes",J1723="yes",K1723="yes"="yes"),1,""))</f>
        <v/>
      </c>
    </row>
    <row r="1724" spans="2:48" ht="36" thickBot="1" x14ac:dyDescent="0.4">
      <c r="B1724" s="164">
        <v>8520</v>
      </c>
      <c r="C1724" s="16" t="s">
        <v>3551</v>
      </c>
      <c r="D1724" s="32" t="s">
        <v>682</v>
      </c>
      <c r="E1724" s="118"/>
      <c r="F1724" s="119" t="s">
        <v>21</v>
      </c>
      <c r="G1724" s="30" t="s">
        <v>21</v>
      </c>
      <c r="H1724" s="30" t="s">
        <v>21</v>
      </c>
      <c r="I1724" s="30" t="s">
        <v>21</v>
      </c>
      <c r="J1724" s="30" t="s">
        <v>128</v>
      </c>
      <c r="K1724" s="30" t="s">
        <v>21</v>
      </c>
      <c r="L1724" s="22"/>
      <c r="M1724" s="20"/>
      <c r="N1724" s="20"/>
      <c r="O1724" s="20"/>
      <c r="P1724" s="20"/>
      <c r="Q1724" s="20"/>
      <c r="R1724" s="20"/>
      <c r="S1724" s="120"/>
      <c r="T1724" s="181" t="str">
        <f>Table3[[#This Row],[Column12]]</f>
        <v>Auto:</v>
      </c>
      <c r="U1724" s="25"/>
      <c r="V1724" s="51" t="str">
        <f>IF(Table3[[#This Row],[TagOrderMethod]]="Ratio:","plants per 1 tag",IF(Table3[[#This Row],[TagOrderMethod]]="tags included","",IF(Table3[[#This Row],[TagOrderMethod]]="Qty:","tags",IF(Table3[[#This Row],[TagOrderMethod]]="Auto:",IF(U1724&lt;&gt;"","tags","")))))</f>
        <v/>
      </c>
      <c r="W1724" s="17">
        <v>50</v>
      </c>
      <c r="X1724" s="17" t="str">
        <f>IF(ISNUMBER(SEARCH("tag",Table3[[#This Row],[Notes]])), "Yes", "No")</f>
        <v>No</v>
      </c>
      <c r="Y1724" s="17" t="str">
        <f>IF(Table3[[#This Row],[Column11]]="yes","tags included","Auto:")</f>
        <v>Auto:</v>
      </c>
      <c r="Z17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Row],[TagOrderMethod]]="Auto:",IF(U1724&gt;0,U1724,IF(COUNTBLANK(L1724:S1724)=8,"",(IF(Table3[[#This Row],[Column11]]&lt;&gt;"no",Table3[[#This Row],[Size]]*(SUM(Table3[[#This Row],[Date 1]:[Date 8]])),"")))),""))),(Table3[[#This Row],[Bundle]])),"")</f>
        <v/>
      </c>
      <c r="AB1724" s="94" t="str">
        <f t="shared" si="27"/>
        <v/>
      </c>
      <c r="AC1724" s="75"/>
      <c r="AD1724" s="42"/>
      <c r="AE1724" s="43"/>
      <c r="AF1724" s="44"/>
      <c r="AG1724" s="134" t="s">
        <v>21</v>
      </c>
      <c r="AH1724" s="134" t="s">
        <v>21</v>
      </c>
      <c r="AI1724" s="134" t="s">
        <v>21</v>
      </c>
      <c r="AJ1724" s="134" t="s">
        <v>21</v>
      </c>
      <c r="AK1724" s="134" t="s">
        <v>2204</v>
      </c>
      <c r="AL1724" s="134" t="s">
        <v>21</v>
      </c>
      <c r="AM1724" s="134" t="b">
        <f>IF(AND(Table3[[#This Row],[Column68]]=TRUE,COUNTBLANK(Table3[[#This Row],[Date 1]:[Date 8]])=8),TRUE,FALSE)</f>
        <v>0</v>
      </c>
      <c r="AN1724" s="134" t="b">
        <f>COUNTIF(Table3[[#This Row],[512]:[51]],"yes")&gt;0</f>
        <v>0</v>
      </c>
      <c r="AO1724" s="45" t="str">
        <f>IF(Table3[[#This Row],[512]]="yes",Table3[[#This Row],[Column1]],"")</f>
        <v/>
      </c>
      <c r="AP1724" s="45" t="str">
        <f>IF(Table3[[#This Row],[250]]="yes",Table3[[#This Row],[Column1.5]],"")</f>
        <v/>
      </c>
      <c r="AQ1724" s="45" t="str">
        <f>IF(Table3[[#This Row],[288]]="yes",Table3[[#This Row],[Column2]],"")</f>
        <v/>
      </c>
      <c r="AR1724" s="45" t="str">
        <f>IF(Table3[[#This Row],[144]]="yes",Table3[[#This Row],[Column3]],"")</f>
        <v/>
      </c>
      <c r="AS1724" s="45" t="str">
        <f>IF(Table3[[#This Row],[26]]="yes",Table3[[#This Row],[Column4]],"")</f>
        <v/>
      </c>
      <c r="AT1724" s="45" t="str">
        <f>IF(Table3[[#This Row],[51]]="yes",Table3[[#This Row],[Column5]],"")</f>
        <v/>
      </c>
      <c r="AU1724" s="29" t="str">
        <f>IF(COUNTBLANK(Table3[[#This Row],[Date 1]:[Date 8]])=7,IF(Table3[[#This Row],[Column9]]&lt;&gt;"",IF(SUM(L1724:S1724)&lt;&gt;0,Table3[[#This Row],[Column9]],""),""),(SUBSTITUTE(TRIM(SUBSTITUTE(AO1724&amp;","&amp;AP1724&amp;","&amp;AQ1724&amp;","&amp;AR1724&amp;","&amp;AS1724&amp;","&amp;AT1724&amp;",",","," "))," ",", ")))</f>
        <v/>
      </c>
      <c r="AV1724" s="35" t="str">
        <f>IF(COUNTBLANK(L1724:AC1724)&lt;&gt;13,IF(Table3[[#This Row],[Comments]]="Please order in multiples of 20. Minimum order of 100.",IF(COUNTBLANK(Table3[[#This Row],[Date 1]:[Order]])=12,"",1),1),IF(OR(F1724="yes",G1724="yes",H1724="yes",I1724="yes",J1724="yes",K1724="yes"="yes"),1,""))</f>
        <v/>
      </c>
    </row>
    <row r="1725" spans="2:48" ht="36" thickBot="1" x14ac:dyDescent="0.4">
      <c r="B1725" s="164">
        <v>8525</v>
      </c>
      <c r="C1725" s="16" t="s">
        <v>3551</v>
      </c>
      <c r="D1725" s="32" t="s">
        <v>3565</v>
      </c>
      <c r="E1725" s="118"/>
      <c r="F1725" s="119" t="s">
        <v>21</v>
      </c>
      <c r="G1725" s="30" t="s">
        <v>21</v>
      </c>
      <c r="H1725" s="30" t="s">
        <v>21</v>
      </c>
      <c r="I1725" s="30" t="s">
        <v>21</v>
      </c>
      <c r="J1725" s="30" t="s">
        <v>128</v>
      </c>
      <c r="K1725" s="30" t="s">
        <v>21</v>
      </c>
      <c r="L1725" s="22"/>
      <c r="M1725" s="20"/>
      <c r="N1725" s="20"/>
      <c r="O1725" s="20"/>
      <c r="P1725" s="20"/>
      <c r="Q1725" s="20"/>
      <c r="R1725" s="20"/>
      <c r="S1725" s="120"/>
      <c r="T1725" s="181" t="str">
        <f>Table3[[#This Row],[Column12]]</f>
        <v>Auto:</v>
      </c>
      <c r="U1725" s="25"/>
      <c r="V1725" s="51" t="str">
        <f>IF(Table3[[#This Row],[TagOrderMethod]]="Ratio:","plants per 1 tag",IF(Table3[[#This Row],[TagOrderMethod]]="tags included","",IF(Table3[[#This Row],[TagOrderMethod]]="Qty:","tags",IF(Table3[[#This Row],[TagOrderMethod]]="Auto:",IF(U1725&lt;&gt;"","tags","")))))</f>
        <v/>
      </c>
      <c r="W1725" s="17">
        <v>50</v>
      </c>
      <c r="X1725" s="17" t="str">
        <f>IF(ISNUMBER(SEARCH("tag",Table3[[#This Row],[Notes]])), "Yes", "No")</f>
        <v>No</v>
      </c>
      <c r="Y1725" s="17" t="str">
        <f>IF(Table3[[#This Row],[Column11]]="yes","tags included","Auto:")</f>
        <v>Auto:</v>
      </c>
      <c r="Z17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Row],[TagOrderMethod]]="Auto:",IF(U1725&gt;0,U1725,IF(COUNTBLANK(L1725:S1725)=8,"",(IF(Table3[[#This Row],[Column11]]&lt;&gt;"no",Table3[[#This Row],[Size]]*(SUM(Table3[[#This Row],[Date 1]:[Date 8]])),"")))),""))),(Table3[[#This Row],[Bundle]])),"")</f>
        <v/>
      </c>
      <c r="AB1725" s="94" t="str">
        <f t="shared" si="27"/>
        <v/>
      </c>
      <c r="AC1725" s="75"/>
      <c r="AD1725" s="42"/>
      <c r="AE1725" s="43"/>
      <c r="AF1725" s="44"/>
      <c r="AG1725" s="134" t="s">
        <v>21</v>
      </c>
      <c r="AH1725" s="134" t="s">
        <v>21</v>
      </c>
      <c r="AI1725" s="134" t="s">
        <v>21</v>
      </c>
      <c r="AJ1725" s="134" t="s">
        <v>21</v>
      </c>
      <c r="AK1725" s="134" t="s">
        <v>5703</v>
      </c>
      <c r="AL1725" s="134" t="s">
        <v>21</v>
      </c>
      <c r="AM1725" s="134" t="b">
        <f>IF(AND(Table3[[#This Row],[Column68]]=TRUE,COUNTBLANK(Table3[[#This Row],[Date 1]:[Date 8]])=8),TRUE,FALSE)</f>
        <v>0</v>
      </c>
      <c r="AN1725" s="134" t="b">
        <f>COUNTIF(Table3[[#This Row],[512]:[51]],"yes")&gt;0</f>
        <v>0</v>
      </c>
      <c r="AO1725" s="45" t="str">
        <f>IF(Table3[[#This Row],[512]]="yes",Table3[[#This Row],[Column1]],"")</f>
        <v/>
      </c>
      <c r="AP1725" s="45" t="str">
        <f>IF(Table3[[#This Row],[250]]="yes",Table3[[#This Row],[Column1.5]],"")</f>
        <v/>
      </c>
      <c r="AQ1725" s="45" t="str">
        <f>IF(Table3[[#This Row],[288]]="yes",Table3[[#This Row],[Column2]],"")</f>
        <v/>
      </c>
      <c r="AR1725" s="45" t="str">
        <f>IF(Table3[[#This Row],[144]]="yes",Table3[[#This Row],[Column3]],"")</f>
        <v/>
      </c>
      <c r="AS1725" s="45" t="str">
        <f>IF(Table3[[#This Row],[26]]="yes",Table3[[#This Row],[Column4]],"")</f>
        <v/>
      </c>
      <c r="AT1725" s="45" t="str">
        <f>IF(Table3[[#This Row],[51]]="yes",Table3[[#This Row],[Column5]],"")</f>
        <v/>
      </c>
      <c r="AU1725" s="29" t="str">
        <f>IF(COUNTBLANK(Table3[[#This Row],[Date 1]:[Date 8]])=7,IF(Table3[[#This Row],[Column9]]&lt;&gt;"",IF(SUM(L1725:S1725)&lt;&gt;0,Table3[[#This Row],[Column9]],""),""),(SUBSTITUTE(TRIM(SUBSTITUTE(AO1725&amp;","&amp;AP1725&amp;","&amp;AQ1725&amp;","&amp;AR1725&amp;","&amp;AS1725&amp;","&amp;AT1725&amp;",",","," "))," ",", ")))</f>
        <v/>
      </c>
      <c r="AV1725" s="35" t="str">
        <f>IF(COUNTBLANK(L1725:AC1725)&lt;&gt;13,IF(Table3[[#This Row],[Comments]]="Please order in multiples of 20. Minimum order of 100.",IF(COUNTBLANK(Table3[[#This Row],[Date 1]:[Order]])=12,"",1),1),IF(OR(F1725="yes",G1725="yes",H1725="yes",I1725="yes",J1725="yes",K1725="yes"="yes"),1,""))</f>
        <v/>
      </c>
    </row>
    <row r="1726" spans="2:48" ht="36" thickBot="1" x14ac:dyDescent="0.4">
      <c r="B1726" s="164">
        <v>8530</v>
      </c>
      <c r="C1726" s="16" t="s">
        <v>3551</v>
      </c>
      <c r="D1726" s="32" t="s">
        <v>852</v>
      </c>
      <c r="E1726" s="118"/>
      <c r="F1726" s="119" t="s">
        <v>21</v>
      </c>
      <c r="G1726" s="30" t="s">
        <v>21</v>
      </c>
      <c r="H1726" s="30" t="s">
        <v>21</v>
      </c>
      <c r="I1726" s="30" t="s">
        <v>21</v>
      </c>
      <c r="J1726" s="30" t="s">
        <v>128</v>
      </c>
      <c r="K1726" s="30" t="s">
        <v>21</v>
      </c>
      <c r="L1726" s="22"/>
      <c r="M1726" s="20"/>
      <c r="N1726" s="20"/>
      <c r="O1726" s="20"/>
      <c r="P1726" s="20"/>
      <c r="Q1726" s="20"/>
      <c r="R1726" s="20"/>
      <c r="S1726" s="120"/>
      <c r="T1726" s="181" t="str">
        <f>Table3[[#This Row],[Column12]]</f>
        <v>Auto:</v>
      </c>
      <c r="U1726" s="25"/>
      <c r="V1726" s="51" t="str">
        <f>IF(Table3[[#This Row],[TagOrderMethod]]="Ratio:","plants per 1 tag",IF(Table3[[#This Row],[TagOrderMethod]]="tags included","",IF(Table3[[#This Row],[TagOrderMethod]]="Qty:","tags",IF(Table3[[#This Row],[TagOrderMethod]]="Auto:",IF(U1726&lt;&gt;"","tags","")))))</f>
        <v/>
      </c>
      <c r="W1726" s="17">
        <v>50</v>
      </c>
      <c r="X1726" s="17" t="str">
        <f>IF(ISNUMBER(SEARCH("tag",Table3[[#This Row],[Notes]])), "Yes", "No")</f>
        <v>No</v>
      </c>
      <c r="Y1726" s="17" t="str">
        <f>IF(Table3[[#This Row],[Column11]]="yes","tags included","Auto:")</f>
        <v>Auto:</v>
      </c>
      <c r="Z17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Row],[TagOrderMethod]]="Auto:",IF(U1726&gt;0,U1726,IF(COUNTBLANK(L1726:S1726)=8,"",(IF(Table3[[#This Row],[Column11]]&lt;&gt;"no",Table3[[#This Row],[Size]]*(SUM(Table3[[#This Row],[Date 1]:[Date 8]])),"")))),""))),(Table3[[#This Row],[Bundle]])),"")</f>
        <v/>
      </c>
      <c r="AB1726" s="94" t="str">
        <f t="shared" si="27"/>
        <v/>
      </c>
      <c r="AC1726" s="75"/>
      <c r="AD1726" s="42"/>
      <c r="AE1726" s="43"/>
      <c r="AF1726" s="44"/>
      <c r="AG1726" s="134" t="s">
        <v>21</v>
      </c>
      <c r="AH1726" s="134" t="s">
        <v>21</v>
      </c>
      <c r="AI1726" s="134" t="s">
        <v>21</v>
      </c>
      <c r="AJ1726" s="134" t="s">
        <v>21</v>
      </c>
      <c r="AK1726" s="134" t="s">
        <v>5704</v>
      </c>
      <c r="AL1726" s="134" t="s">
        <v>21</v>
      </c>
      <c r="AM1726" s="134" t="b">
        <f>IF(AND(Table3[[#This Row],[Column68]]=TRUE,COUNTBLANK(Table3[[#This Row],[Date 1]:[Date 8]])=8),TRUE,FALSE)</f>
        <v>0</v>
      </c>
      <c r="AN1726" s="134" t="b">
        <f>COUNTIF(Table3[[#This Row],[512]:[51]],"yes")&gt;0</f>
        <v>0</v>
      </c>
      <c r="AO1726" s="45" t="str">
        <f>IF(Table3[[#This Row],[512]]="yes",Table3[[#This Row],[Column1]],"")</f>
        <v/>
      </c>
      <c r="AP1726" s="45" t="str">
        <f>IF(Table3[[#This Row],[250]]="yes",Table3[[#This Row],[Column1.5]],"")</f>
        <v/>
      </c>
      <c r="AQ1726" s="45" t="str">
        <f>IF(Table3[[#This Row],[288]]="yes",Table3[[#This Row],[Column2]],"")</f>
        <v/>
      </c>
      <c r="AR1726" s="45" t="str">
        <f>IF(Table3[[#This Row],[144]]="yes",Table3[[#This Row],[Column3]],"")</f>
        <v/>
      </c>
      <c r="AS1726" s="45" t="str">
        <f>IF(Table3[[#This Row],[26]]="yes",Table3[[#This Row],[Column4]],"")</f>
        <v/>
      </c>
      <c r="AT1726" s="45" t="str">
        <f>IF(Table3[[#This Row],[51]]="yes",Table3[[#This Row],[Column5]],"")</f>
        <v/>
      </c>
      <c r="AU1726" s="29" t="str">
        <f>IF(COUNTBLANK(Table3[[#This Row],[Date 1]:[Date 8]])=7,IF(Table3[[#This Row],[Column9]]&lt;&gt;"",IF(SUM(L1726:S1726)&lt;&gt;0,Table3[[#This Row],[Column9]],""),""),(SUBSTITUTE(TRIM(SUBSTITUTE(AO1726&amp;","&amp;AP1726&amp;","&amp;AQ1726&amp;","&amp;AR1726&amp;","&amp;AS1726&amp;","&amp;AT1726&amp;",",","," "))," ",", ")))</f>
        <v/>
      </c>
      <c r="AV1726" s="35" t="str">
        <f>IF(COUNTBLANK(L1726:AC1726)&lt;&gt;13,IF(Table3[[#This Row],[Comments]]="Please order in multiples of 20. Minimum order of 100.",IF(COUNTBLANK(Table3[[#This Row],[Date 1]:[Order]])=12,"",1),1),IF(OR(F1726="yes",G1726="yes",H1726="yes",I1726="yes",J1726="yes",K1726="yes"="yes"),1,""))</f>
        <v/>
      </c>
    </row>
    <row r="1727" spans="2:48" ht="36" thickBot="1" x14ac:dyDescent="0.4">
      <c r="B1727" s="164">
        <v>8535</v>
      </c>
      <c r="C1727" s="16" t="s">
        <v>3551</v>
      </c>
      <c r="D1727" s="32" t="s">
        <v>3566</v>
      </c>
      <c r="E1727" s="118"/>
      <c r="F1727" s="119" t="s">
        <v>21</v>
      </c>
      <c r="G1727" s="30" t="s">
        <v>21</v>
      </c>
      <c r="H1727" s="30" t="s">
        <v>21</v>
      </c>
      <c r="I1727" s="30" t="s">
        <v>21</v>
      </c>
      <c r="J1727" s="30" t="s">
        <v>128</v>
      </c>
      <c r="K1727" s="30" t="s">
        <v>21</v>
      </c>
      <c r="L1727" s="22"/>
      <c r="M1727" s="20"/>
      <c r="N1727" s="20"/>
      <c r="O1727" s="20"/>
      <c r="P1727" s="20"/>
      <c r="Q1727" s="20"/>
      <c r="R1727" s="20"/>
      <c r="S1727" s="120"/>
      <c r="T1727" s="181" t="str">
        <f>Table3[[#This Row],[Column12]]</f>
        <v>Auto:</v>
      </c>
      <c r="U1727" s="25"/>
      <c r="V1727" s="51" t="str">
        <f>IF(Table3[[#This Row],[TagOrderMethod]]="Ratio:","plants per 1 tag",IF(Table3[[#This Row],[TagOrderMethod]]="tags included","",IF(Table3[[#This Row],[TagOrderMethod]]="Qty:","tags",IF(Table3[[#This Row],[TagOrderMethod]]="Auto:",IF(U1727&lt;&gt;"","tags","")))))</f>
        <v/>
      </c>
      <c r="W1727" s="17">
        <v>50</v>
      </c>
      <c r="X1727" s="17" t="str">
        <f>IF(ISNUMBER(SEARCH("tag",Table3[[#This Row],[Notes]])), "Yes", "No")</f>
        <v>No</v>
      </c>
      <c r="Y1727" s="17" t="str">
        <f>IF(Table3[[#This Row],[Column11]]="yes","tags included","Auto:")</f>
        <v>Auto:</v>
      </c>
      <c r="Z17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Row],[TagOrderMethod]]="Auto:",IF(U1727&gt;0,U1727,IF(COUNTBLANK(L1727:S1727)=8,"",(IF(Table3[[#This Row],[Column11]]&lt;&gt;"no",Table3[[#This Row],[Size]]*(SUM(Table3[[#This Row],[Date 1]:[Date 8]])),"")))),""))),(Table3[[#This Row],[Bundle]])),"")</f>
        <v/>
      </c>
      <c r="AB1727" s="94" t="str">
        <f t="shared" si="27"/>
        <v/>
      </c>
      <c r="AC1727" s="75"/>
      <c r="AD1727" s="42"/>
      <c r="AE1727" s="43"/>
      <c r="AF1727" s="44"/>
      <c r="AG1727" s="134" t="s">
        <v>21</v>
      </c>
      <c r="AH1727" s="134" t="s">
        <v>21</v>
      </c>
      <c r="AI1727" s="134" t="s">
        <v>21</v>
      </c>
      <c r="AJ1727" s="134" t="s">
        <v>21</v>
      </c>
      <c r="AK1727" s="134" t="s">
        <v>5705</v>
      </c>
      <c r="AL1727" s="134" t="s">
        <v>21</v>
      </c>
      <c r="AM1727" s="134" t="b">
        <f>IF(AND(Table3[[#This Row],[Column68]]=TRUE,COUNTBLANK(Table3[[#This Row],[Date 1]:[Date 8]])=8),TRUE,FALSE)</f>
        <v>0</v>
      </c>
      <c r="AN1727" s="134" t="b">
        <f>COUNTIF(Table3[[#This Row],[512]:[51]],"yes")&gt;0</f>
        <v>0</v>
      </c>
      <c r="AO1727" s="45" t="str">
        <f>IF(Table3[[#This Row],[512]]="yes",Table3[[#This Row],[Column1]],"")</f>
        <v/>
      </c>
      <c r="AP1727" s="45" t="str">
        <f>IF(Table3[[#This Row],[250]]="yes",Table3[[#This Row],[Column1.5]],"")</f>
        <v/>
      </c>
      <c r="AQ1727" s="45" t="str">
        <f>IF(Table3[[#This Row],[288]]="yes",Table3[[#This Row],[Column2]],"")</f>
        <v/>
      </c>
      <c r="AR1727" s="45" t="str">
        <f>IF(Table3[[#This Row],[144]]="yes",Table3[[#This Row],[Column3]],"")</f>
        <v/>
      </c>
      <c r="AS1727" s="45" t="str">
        <f>IF(Table3[[#This Row],[26]]="yes",Table3[[#This Row],[Column4]],"")</f>
        <v/>
      </c>
      <c r="AT1727" s="45" t="str">
        <f>IF(Table3[[#This Row],[51]]="yes",Table3[[#This Row],[Column5]],"")</f>
        <v/>
      </c>
      <c r="AU1727" s="29" t="str">
        <f>IF(COUNTBLANK(Table3[[#This Row],[Date 1]:[Date 8]])=7,IF(Table3[[#This Row],[Column9]]&lt;&gt;"",IF(SUM(L1727:S1727)&lt;&gt;0,Table3[[#This Row],[Column9]],""),""),(SUBSTITUTE(TRIM(SUBSTITUTE(AO1727&amp;","&amp;AP1727&amp;","&amp;AQ1727&amp;","&amp;AR1727&amp;","&amp;AS1727&amp;","&amp;AT1727&amp;",",","," "))," ",", ")))</f>
        <v/>
      </c>
      <c r="AV1727" s="35" t="str">
        <f>IF(COUNTBLANK(L1727:AC1727)&lt;&gt;13,IF(Table3[[#This Row],[Comments]]="Please order in multiples of 20. Minimum order of 100.",IF(COUNTBLANK(Table3[[#This Row],[Date 1]:[Order]])=12,"",1),1),IF(OR(F1727="yes",G1727="yes",H1727="yes",I1727="yes",J1727="yes",K1727="yes"="yes"),1,""))</f>
        <v/>
      </c>
    </row>
    <row r="1728" spans="2:48" ht="36" thickBot="1" x14ac:dyDescent="0.4">
      <c r="B1728" s="164">
        <v>8540</v>
      </c>
      <c r="C1728" s="16" t="s">
        <v>3551</v>
      </c>
      <c r="D1728" s="32" t="s">
        <v>3567</v>
      </c>
      <c r="E1728" s="118"/>
      <c r="F1728" s="119" t="s">
        <v>21</v>
      </c>
      <c r="G1728" s="30" t="s">
        <v>21</v>
      </c>
      <c r="H1728" s="30" t="s">
        <v>21</v>
      </c>
      <c r="I1728" s="30" t="s">
        <v>21</v>
      </c>
      <c r="J1728" s="30" t="s">
        <v>128</v>
      </c>
      <c r="K1728" s="30" t="s">
        <v>21</v>
      </c>
      <c r="L1728" s="22"/>
      <c r="M1728" s="20"/>
      <c r="N1728" s="20"/>
      <c r="O1728" s="20"/>
      <c r="P1728" s="20"/>
      <c r="Q1728" s="20"/>
      <c r="R1728" s="20"/>
      <c r="S1728" s="120"/>
      <c r="T1728" s="181" t="str">
        <f>Table3[[#This Row],[Column12]]</f>
        <v>Auto:</v>
      </c>
      <c r="U1728" s="25"/>
      <c r="V1728" s="51" t="str">
        <f>IF(Table3[[#This Row],[TagOrderMethod]]="Ratio:","plants per 1 tag",IF(Table3[[#This Row],[TagOrderMethod]]="tags included","",IF(Table3[[#This Row],[TagOrderMethod]]="Qty:","tags",IF(Table3[[#This Row],[TagOrderMethod]]="Auto:",IF(U1728&lt;&gt;"","tags","")))))</f>
        <v/>
      </c>
      <c r="W1728" s="17">
        <v>50</v>
      </c>
      <c r="X1728" s="17" t="str">
        <f>IF(ISNUMBER(SEARCH("tag",Table3[[#This Row],[Notes]])), "Yes", "No")</f>
        <v>No</v>
      </c>
      <c r="Y1728" s="17" t="str">
        <f>IF(Table3[[#This Row],[Column11]]="yes","tags included","Auto:")</f>
        <v>Auto:</v>
      </c>
      <c r="Z17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Row],[TagOrderMethod]]="Auto:",IF(U1728&gt;0,U1728,IF(COUNTBLANK(L1728:S1728)=8,"",(IF(Table3[[#This Row],[Column11]]&lt;&gt;"no",Table3[[#This Row],[Size]]*(SUM(Table3[[#This Row],[Date 1]:[Date 8]])),"")))),""))),(Table3[[#This Row],[Bundle]])),"")</f>
        <v/>
      </c>
      <c r="AB1728" s="94" t="str">
        <f t="shared" si="27"/>
        <v/>
      </c>
      <c r="AC1728" s="75"/>
      <c r="AD1728" s="42"/>
      <c r="AE1728" s="43"/>
      <c r="AF1728" s="44"/>
      <c r="AG1728" s="134" t="s">
        <v>21</v>
      </c>
      <c r="AH1728" s="134" t="s">
        <v>21</v>
      </c>
      <c r="AI1728" s="134" t="s">
        <v>21</v>
      </c>
      <c r="AJ1728" s="134" t="s">
        <v>21</v>
      </c>
      <c r="AK1728" s="134" t="s">
        <v>5706</v>
      </c>
      <c r="AL1728" s="134" t="s">
        <v>21</v>
      </c>
      <c r="AM1728" s="134" t="b">
        <f>IF(AND(Table3[[#This Row],[Column68]]=TRUE,COUNTBLANK(Table3[[#This Row],[Date 1]:[Date 8]])=8),TRUE,FALSE)</f>
        <v>0</v>
      </c>
      <c r="AN1728" s="134" t="b">
        <f>COUNTIF(Table3[[#This Row],[512]:[51]],"yes")&gt;0</f>
        <v>0</v>
      </c>
      <c r="AO1728" s="45" t="str">
        <f>IF(Table3[[#This Row],[512]]="yes",Table3[[#This Row],[Column1]],"")</f>
        <v/>
      </c>
      <c r="AP1728" s="45" t="str">
        <f>IF(Table3[[#This Row],[250]]="yes",Table3[[#This Row],[Column1.5]],"")</f>
        <v/>
      </c>
      <c r="AQ1728" s="45" t="str">
        <f>IF(Table3[[#This Row],[288]]="yes",Table3[[#This Row],[Column2]],"")</f>
        <v/>
      </c>
      <c r="AR1728" s="45" t="str">
        <f>IF(Table3[[#This Row],[144]]="yes",Table3[[#This Row],[Column3]],"")</f>
        <v/>
      </c>
      <c r="AS1728" s="45" t="str">
        <f>IF(Table3[[#This Row],[26]]="yes",Table3[[#This Row],[Column4]],"")</f>
        <v/>
      </c>
      <c r="AT1728" s="45" t="str">
        <f>IF(Table3[[#This Row],[51]]="yes",Table3[[#This Row],[Column5]],"")</f>
        <v/>
      </c>
      <c r="AU1728" s="29" t="str">
        <f>IF(COUNTBLANK(Table3[[#This Row],[Date 1]:[Date 8]])=7,IF(Table3[[#This Row],[Column9]]&lt;&gt;"",IF(SUM(L1728:S1728)&lt;&gt;0,Table3[[#This Row],[Column9]],""),""),(SUBSTITUTE(TRIM(SUBSTITUTE(AO1728&amp;","&amp;AP1728&amp;","&amp;AQ1728&amp;","&amp;AR1728&amp;","&amp;AS1728&amp;","&amp;AT1728&amp;",",","," "))," ",", ")))</f>
        <v/>
      </c>
      <c r="AV1728" s="35" t="str">
        <f>IF(COUNTBLANK(L1728:AC1728)&lt;&gt;13,IF(Table3[[#This Row],[Comments]]="Please order in multiples of 20. Minimum order of 100.",IF(COUNTBLANK(Table3[[#This Row],[Date 1]:[Order]])=12,"",1),1),IF(OR(F1728="yes",G1728="yes",H1728="yes",I1728="yes",J1728="yes",K1728="yes"="yes"),1,""))</f>
        <v/>
      </c>
    </row>
    <row r="1729" spans="2:48" ht="36" thickBot="1" x14ac:dyDescent="0.4">
      <c r="B1729" s="164">
        <v>8545</v>
      </c>
      <c r="C1729" s="16" t="s">
        <v>3551</v>
      </c>
      <c r="D1729" s="32" t="s">
        <v>683</v>
      </c>
      <c r="E1729" s="118"/>
      <c r="F1729" s="119" t="s">
        <v>21</v>
      </c>
      <c r="G1729" s="30" t="s">
        <v>21</v>
      </c>
      <c r="H1729" s="30" t="s">
        <v>21</v>
      </c>
      <c r="I1729" s="30" t="s">
        <v>21</v>
      </c>
      <c r="J1729" s="30" t="s">
        <v>128</v>
      </c>
      <c r="K1729" s="30" t="s">
        <v>21</v>
      </c>
      <c r="L1729" s="22"/>
      <c r="M1729" s="20"/>
      <c r="N1729" s="20"/>
      <c r="O1729" s="20"/>
      <c r="P1729" s="20"/>
      <c r="Q1729" s="20"/>
      <c r="R1729" s="20"/>
      <c r="S1729" s="120"/>
      <c r="T1729" s="181" t="str">
        <f>Table3[[#This Row],[Column12]]</f>
        <v>Auto:</v>
      </c>
      <c r="U1729" s="25"/>
      <c r="V1729" s="51" t="str">
        <f>IF(Table3[[#This Row],[TagOrderMethod]]="Ratio:","plants per 1 tag",IF(Table3[[#This Row],[TagOrderMethod]]="tags included","",IF(Table3[[#This Row],[TagOrderMethod]]="Qty:","tags",IF(Table3[[#This Row],[TagOrderMethod]]="Auto:",IF(U1729&lt;&gt;"","tags","")))))</f>
        <v/>
      </c>
      <c r="W1729" s="17">
        <v>50</v>
      </c>
      <c r="X1729" s="17" t="str">
        <f>IF(ISNUMBER(SEARCH("tag",Table3[[#This Row],[Notes]])), "Yes", "No")</f>
        <v>No</v>
      </c>
      <c r="Y1729" s="17" t="str">
        <f>IF(Table3[[#This Row],[Column11]]="yes","tags included","Auto:")</f>
        <v>Auto:</v>
      </c>
      <c r="Z17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Row],[TagOrderMethod]]="Auto:",IF(U1729&gt;0,U1729,IF(COUNTBLANK(L1729:S1729)=8,"",(IF(Table3[[#This Row],[Column11]]&lt;&gt;"no",Table3[[#This Row],[Size]]*(SUM(Table3[[#This Row],[Date 1]:[Date 8]])),"")))),""))),(Table3[[#This Row],[Bundle]])),"")</f>
        <v/>
      </c>
      <c r="AB1729" s="94" t="str">
        <f t="shared" si="27"/>
        <v/>
      </c>
      <c r="AC1729" s="75"/>
      <c r="AD1729" s="42"/>
      <c r="AE1729" s="43"/>
      <c r="AF1729" s="44"/>
      <c r="AG1729" s="134" t="s">
        <v>21</v>
      </c>
      <c r="AH1729" s="134" t="s">
        <v>21</v>
      </c>
      <c r="AI1729" s="134" t="s">
        <v>21</v>
      </c>
      <c r="AJ1729" s="134" t="s">
        <v>21</v>
      </c>
      <c r="AK1729" s="134" t="s">
        <v>5707</v>
      </c>
      <c r="AL1729" s="134" t="s">
        <v>21</v>
      </c>
      <c r="AM1729" s="134" t="b">
        <f>IF(AND(Table3[[#This Row],[Column68]]=TRUE,COUNTBLANK(Table3[[#This Row],[Date 1]:[Date 8]])=8),TRUE,FALSE)</f>
        <v>0</v>
      </c>
      <c r="AN1729" s="134" t="b">
        <f>COUNTIF(Table3[[#This Row],[512]:[51]],"yes")&gt;0</f>
        <v>0</v>
      </c>
      <c r="AO1729" s="45" t="str">
        <f>IF(Table3[[#This Row],[512]]="yes",Table3[[#This Row],[Column1]],"")</f>
        <v/>
      </c>
      <c r="AP1729" s="45" t="str">
        <f>IF(Table3[[#This Row],[250]]="yes",Table3[[#This Row],[Column1.5]],"")</f>
        <v/>
      </c>
      <c r="AQ1729" s="45" t="str">
        <f>IF(Table3[[#This Row],[288]]="yes",Table3[[#This Row],[Column2]],"")</f>
        <v/>
      </c>
      <c r="AR1729" s="45" t="str">
        <f>IF(Table3[[#This Row],[144]]="yes",Table3[[#This Row],[Column3]],"")</f>
        <v/>
      </c>
      <c r="AS1729" s="45" t="str">
        <f>IF(Table3[[#This Row],[26]]="yes",Table3[[#This Row],[Column4]],"")</f>
        <v/>
      </c>
      <c r="AT1729" s="45" t="str">
        <f>IF(Table3[[#This Row],[51]]="yes",Table3[[#This Row],[Column5]],"")</f>
        <v/>
      </c>
      <c r="AU1729" s="29" t="str">
        <f>IF(COUNTBLANK(Table3[[#This Row],[Date 1]:[Date 8]])=7,IF(Table3[[#This Row],[Column9]]&lt;&gt;"",IF(SUM(L1729:S1729)&lt;&gt;0,Table3[[#This Row],[Column9]],""),""),(SUBSTITUTE(TRIM(SUBSTITUTE(AO1729&amp;","&amp;AP1729&amp;","&amp;AQ1729&amp;","&amp;AR1729&amp;","&amp;AS1729&amp;","&amp;AT1729&amp;",",","," "))," ",", ")))</f>
        <v/>
      </c>
      <c r="AV1729" s="35" t="str">
        <f>IF(COUNTBLANK(L1729:AC1729)&lt;&gt;13,IF(Table3[[#This Row],[Comments]]="Please order in multiples of 20. Minimum order of 100.",IF(COUNTBLANK(Table3[[#This Row],[Date 1]:[Order]])=12,"",1),1),IF(OR(F1729="yes",G1729="yes",H1729="yes",I1729="yes",J1729="yes",K1729="yes"="yes"),1,""))</f>
        <v/>
      </c>
    </row>
    <row r="1730" spans="2:48" ht="36" thickBot="1" x14ac:dyDescent="0.4">
      <c r="B1730" s="164">
        <v>8570</v>
      </c>
      <c r="C1730" s="16" t="s">
        <v>3551</v>
      </c>
      <c r="D1730" s="32" t="s">
        <v>1176</v>
      </c>
      <c r="E1730" s="118"/>
      <c r="F1730" s="119" t="s">
        <v>21</v>
      </c>
      <c r="G1730" s="30" t="s">
        <v>21</v>
      </c>
      <c r="H1730" s="30" t="s">
        <v>21</v>
      </c>
      <c r="I1730" s="30" t="s">
        <v>21</v>
      </c>
      <c r="J1730" s="30" t="s">
        <v>128</v>
      </c>
      <c r="K1730" s="30" t="s">
        <v>21</v>
      </c>
      <c r="L1730" s="22"/>
      <c r="M1730" s="20"/>
      <c r="N1730" s="20"/>
      <c r="O1730" s="20"/>
      <c r="P1730" s="20"/>
      <c r="Q1730" s="20"/>
      <c r="R1730" s="20"/>
      <c r="S1730" s="120"/>
      <c r="T1730" s="181" t="str">
        <f>Table3[[#This Row],[Column12]]</f>
        <v>Auto:</v>
      </c>
      <c r="U1730" s="25"/>
      <c r="V1730" s="51" t="str">
        <f>IF(Table3[[#This Row],[TagOrderMethod]]="Ratio:","plants per 1 tag",IF(Table3[[#This Row],[TagOrderMethod]]="tags included","",IF(Table3[[#This Row],[TagOrderMethod]]="Qty:","tags",IF(Table3[[#This Row],[TagOrderMethod]]="Auto:",IF(U1730&lt;&gt;"","tags","")))))</f>
        <v/>
      </c>
      <c r="W1730" s="17">
        <v>50</v>
      </c>
      <c r="X1730" s="17" t="str">
        <f>IF(ISNUMBER(SEARCH("tag",Table3[[#This Row],[Notes]])), "Yes", "No")</f>
        <v>No</v>
      </c>
      <c r="Y1730" s="17" t="str">
        <f>IF(Table3[[#This Row],[Column11]]="yes","tags included","Auto:")</f>
        <v>Auto:</v>
      </c>
      <c r="Z17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Row],[TagOrderMethod]]="Auto:",IF(U1730&gt;0,U1730,IF(COUNTBLANK(L1730:S1730)=8,"",(IF(Table3[[#This Row],[Column11]]&lt;&gt;"no",Table3[[#This Row],[Size]]*(SUM(Table3[[#This Row],[Date 1]:[Date 8]])),"")))),""))),(Table3[[#This Row],[Bundle]])),"")</f>
        <v/>
      </c>
      <c r="AB1730" s="94" t="str">
        <f t="shared" si="27"/>
        <v/>
      </c>
      <c r="AC1730" s="75"/>
      <c r="AD1730" s="42"/>
      <c r="AE1730" s="43"/>
      <c r="AF1730" s="44"/>
      <c r="AG1730" s="134" t="s">
        <v>21</v>
      </c>
      <c r="AH1730" s="134" t="s">
        <v>21</v>
      </c>
      <c r="AI1730" s="134" t="s">
        <v>21</v>
      </c>
      <c r="AJ1730" s="134" t="s">
        <v>21</v>
      </c>
      <c r="AK1730" s="134" t="s">
        <v>2205</v>
      </c>
      <c r="AL1730" s="134" t="s">
        <v>21</v>
      </c>
      <c r="AM1730" s="134" t="b">
        <f>IF(AND(Table3[[#This Row],[Column68]]=TRUE,COUNTBLANK(Table3[[#This Row],[Date 1]:[Date 8]])=8),TRUE,FALSE)</f>
        <v>0</v>
      </c>
      <c r="AN1730" s="134" t="b">
        <f>COUNTIF(Table3[[#This Row],[512]:[51]],"yes")&gt;0</f>
        <v>0</v>
      </c>
      <c r="AO1730" s="45" t="str">
        <f>IF(Table3[[#This Row],[512]]="yes",Table3[[#This Row],[Column1]],"")</f>
        <v/>
      </c>
      <c r="AP1730" s="45" t="str">
        <f>IF(Table3[[#This Row],[250]]="yes",Table3[[#This Row],[Column1.5]],"")</f>
        <v/>
      </c>
      <c r="AQ1730" s="45" t="str">
        <f>IF(Table3[[#This Row],[288]]="yes",Table3[[#This Row],[Column2]],"")</f>
        <v/>
      </c>
      <c r="AR1730" s="45" t="str">
        <f>IF(Table3[[#This Row],[144]]="yes",Table3[[#This Row],[Column3]],"")</f>
        <v/>
      </c>
      <c r="AS1730" s="45" t="str">
        <f>IF(Table3[[#This Row],[26]]="yes",Table3[[#This Row],[Column4]],"")</f>
        <v/>
      </c>
      <c r="AT1730" s="45" t="str">
        <f>IF(Table3[[#This Row],[51]]="yes",Table3[[#This Row],[Column5]],"")</f>
        <v/>
      </c>
      <c r="AU1730" s="29" t="str">
        <f>IF(COUNTBLANK(Table3[[#This Row],[Date 1]:[Date 8]])=7,IF(Table3[[#This Row],[Column9]]&lt;&gt;"",IF(SUM(L1730:S1730)&lt;&gt;0,Table3[[#This Row],[Column9]],""),""),(SUBSTITUTE(TRIM(SUBSTITUTE(AO1730&amp;","&amp;AP1730&amp;","&amp;AQ1730&amp;","&amp;AR1730&amp;","&amp;AS1730&amp;","&amp;AT1730&amp;",",","," "))," ",", ")))</f>
        <v/>
      </c>
      <c r="AV1730" s="35" t="str">
        <f>IF(COUNTBLANK(L1730:AC1730)&lt;&gt;13,IF(Table3[[#This Row],[Comments]]="Please order in multiples of 20. Minimum order of 100.",IF(COUNTBLANK(Table3[[#This Row],[Date 1]:[Order]])=12,"",1),1),IF(OR(F1730="yes",G1730="yes",H1730="yes",I1730="yes",J1730="yes",K1730="yes"="yes"),1,""))</f>
        <v/>
      </c>
    </row>
    <row r="1731" spans="2:48" ht="36" thickBot="1" x14ac:dyDescent="0.4">
      <c r="B1731" s="164">
        <v>8575</v>
      </c>
      <c r="C1731" s="16" t="s">
        <v>3551</v>
      </c>
      <c r="D1731" s="32" t="s">
        <v>1177</v>
      </c>
      <c r="E1731" s="118"/>
      <c r="F1731" s="119" t="s">
        <v>21</v>
      </c>
      <c r="G1731" s="30" t="s">
        <v>21</v>
      </c>
      <c r="H1731" s="30" t="s">
        <v>21</v>
      </c>
      <c r="I1731" s="30" t="s">
        <v>21</v>
      </c>
      <c r="J1731" s="30" t="s">
        <v>128</v>
      </c>
      <c r="K1731" s="30" t="s">
        <v>21</v>
      </c>
      <c r="L1731" s="22"/>
      <c r="M1731" s="20"/>
      <c r="N1731" s="20"/>
      <c r="O1731" s="20"/>
      <c r="P1731" s="20"/>
      <c r="Q1731" s="20"/>
      <c r="R1731" s="20"/>
      <c r="S1731" s="120"/>
      <c r="T1731" s="181" t="str">
        <f>Table3[[#This Row],[Column12]]</f>
        <v>Auto:</v>
      </c>
      <c r="U1731" s="25"/>
      <c r="V1731" s="51" t="str">
        <f>IF(Table3[[#This Row],[TagOrderMethod]]="Ratio:","plants per 1 tag",IF(Table3[[#This Row],[TagOrderMethod]]="tags included","",IF(Table3[[#This Row],[TagOrderMethod]]="Qty:","tags",IF(Table3[[#This Row],[TagOrderMethod]]="Auto:",IF(U1731&lt;&gt;"","tags","")))))</f>
        <v/>
      </c>
      <c r="W1731" s="17">
        <v>50</v>
      </c>
      <c r="X1731" s="17" t="str">
        <f>IF(ISNUMBER(SEARCH("tag",Table3[[#This Row],[Notes]])), "Yes", "No")</f>
        <v>No</v>
      </c>
      <c r="Y1731" s="17" t="str">
        <f>IF(Table3[[#This Row],[Column11]]="yes","tags included","Auto:")</f>
        <v>Auto:</v>
      </c>
      <c r="Z17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Row],[TagOrderMethod]]="Auto:",IF(U1731&gt;0,U1731,IF(COUNTBLANK(L1731:S1731)=8,"",(IF(Table3[[#This Row],[Column11]]&lt;&gt;"no",Table3[[#This Row],[Size]]*(SUM(Table3[[#This Row],[Date 1]:[Date 8]])),"")))),""))),(Table3[[#This Row],[Bundle]])),"")</f>
        <v/>
      </c>
      <c r="AB1731" s="94" t="str">
        <f t="shared" ref="AB1731:AB1794" si="28">IF(SUM(L1731:S1731)&gt;0,SUM(L1731:S1731) &amp;" units","")</f>
        <v/>
      </c>
      <c r="AC1731" s="75"/>
      <c r="AD1731" s="42"/>
      <c r="AE1731" s="43"/>
      <c r="AF1731" s="44"/>
      <c r="AG1731" s="134" t="s">
        <v>21</v>
      </c>
      <c r="AH1731" s="134" t="s">
        <v>21</v>
      </c>
      <c r="AI1731" s="134" t="s">
        <v>21</v>
      </c>
      <c r="AJ1731" s="134" t="s">
        <v>21</v>
      </c>
      <c r="AK1731" s="134" t="s">
        <v>5708</v>
      </c>
      <c r="AL1731" s="134" t="s">
        <v>21</v>
      </c>
      <c r="AM1731" s="134" t="b">
        <f>IF(AND(Table3[[#This Row],[Column68]]=TRUE,COUNTBLANK(Table3[[#This Row],[Date 1]:[Date 8]])=8),TRUE,FALSE)</f>
        <v>0</v>
      </c>
      <c r="AN1731" s="134" t="b">
        <f>COUNTIF(Table3[[#This Row],[512]:[51]],"yes")&gt;0</f>
        <v>0</v>
      </c>
      <c r="AO1731" s="45" t="str">
        <f>IF(Table3[[#This Row],[512]]="yes",Table3[[#This Row],[Column1]],"")</f>
        <v/>
      </c>
      <c r="AP1731" s="45" t="str">
        <f>IF(Table3[[#This Row],[250]]="yes",Table3[[#This Row],[Column1.5]],"")</f>
        <v/>
      </c>
      <c r="AQ1731" s="45" t="str">
        <f>IF(Table3[[#This Row],[288]]="yes",Table3[[#This Row],[Column2]],"")</f>
        <v/>
      </c>
      <c r="AR1731" s="45" t="str">
        <f>IF(Table3[[#This Row],[144]]="yes",Table3[[#This Row],[Column3]],"")</f>
        <v/>
      </c>
      <c r="AS1731" s="45" t="str">
        <f>IF(Table3[[#This Row],[26]]="yes",Table3[[#This Row],[Column4]],"")</f>
        <v/>
      </c>
      <c r="AT1731" s="45" t="str">
        <f>IF(Table3[[#This Row],[51]]="yes",Table3[[#This Row],[Column5]],"")</f>
        <v/>
      </c>
      <c r="AU1731" s="29" t="str">
        <f>IF(COUNTBLANK(Table3[[#This Row],[Date 1]:[Date 8]])=7,IF(Table3[[#This Row],[Column9]]&lt;&gt;"",IF(SUM(L1731:S1731)&lt;&gt;0,Table3[[#This Row],[Column9]],""),""),(SUBSTITUTE(TRIM(SUBSTITUTE(AO1731&amp;","&amp;AP1731&amp;","&amp;AQ1731&amp;","&amp;AR1731&amp;","&amp;AS1731&amp;","&amp;AT1731&amp;",",","," "))," ",", ")))</f>
        <v/>
      </c>
      <c r="AV1731" s="35" t="str">
        <f>IF(COUNTBLANK(L1731:AC1731)&lt;&gt;13,IF(Table3[[#This Row],[Comments]]="Please order in multiples of 20. Minimum order of 100.",IF(COUNTBLANK(Table3[[#This Row],[Date 1]:[Order]])=12,"",1),1),IF(OR(F1731="yes",G1731="yes",H1731="yes",I1731="yes",J1731="yes",K1731="yes"="yes"),1,""))</f>
        <v/>
      </c>
    </row>
    <row r="1732" spans="2:48" ht="36" thickBot="1" x14ac:dyDescent="0.4">
      <c r="B1732" s="164">
        <v>8580</v>
      </c>
      <c r="C1732" s="16" t="s">
        <v>3551</v>
      </c>
      <c r="D1732" s="32" t="s">
        <v>1178</v>
      </c>
      <c r="E1732" s="118"/>
      <c r="F1732" s="119" t="s">
        <v>21</v>
      </c>
      <c r="G1732" s="30" t="s">
        <v>21</v>
      </c>
      <c r="H1732" s="30" t="s">
        <v>21</v>
      </c>
      <c r="I1732" s="30" t="s">
        <v>21</v>
      </c>
      <c r="J1732" s="30" t="s">
        <v>128</v>
      </c>
      <c r="K1732" s="30" t="s">
        <v>21</v>
      </c>
      <c r="L1732" s="22"/>
      <c r="M1732" s="20"/>
      <c r="N1732" s="20"/>
      <c r="O1732" s="20"/>
      <c r="P1732" s="20"/>
      <c r="Q1732" s="20"/>
      <c r="R1732" s="20"/>
      <c r="S1732" s="120"/>
      <c r="T1732" s="181" t="str">
        <f>Table3[[#This Row],[Column12]]</f>
        <v>Auto:</v>
      </c>
      <c r="U1732" s="25"/>
      <c r="V1732" s="51" t="str">
        <f>IF(Table3[[#This Row],[TagOrderMethod]]="Ratio:","plants per 1 tag",IF(Table3[[#This Row],[TagOrderMethod]]="tags included","",IF(Table3[[#This Row],[TagOrderMethod]]="Qty:","tags",IF(Table3[[#This Row],[TagOrderMethod]]="Auto:",IF(U1732&lt;&gt;"","tags","")))))</f>
        <v/>
      </c>
      <c r="W1732" s="17">
        <v>50</v>
      </c>
      <c r="X1732" s="17" t="str">
        <f>IF(ISNUMBER(SEARCH("tag",Table3[[#This Row],[Notes]])), "Yes", "No")</f>
        <v>No</v>
      </c>
      <c r="Y1732" s="17" t="str">
        <f>IF(Table3[[#This Row],[Column11]]="yes","tags included","Auto:")</f>
        <v>Auto:</v>
      </c>
      <c r="Z17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Row],[TagOrderMethod]]="Auto:",IF(U1732&gt;0,U1732,IF(COUNTBLANK(L1732:S1732)=8,"",(IF(Table3[[#This Row],[Column11]]&lt;&gt;"no",Table3[[#This Row],[Size]]*(SUM(Table3[[#This Row],[Date 1]:[Date 8]])),"")))),""))),(Table3[[#This Row],[Bundle]])),"")</f>
        <v/>
      </c>
      <c r="AB1732" s="94" t="str">
        <f t="shared" si="28"/>
        <v/>
      </c>
      <c r="AC1732" s="75"/>
      <c r="AD1732" s="42"/>
      <c r="AE1732" s="43"/>
      <c r="AF1732" s="44"/>
      <c r="AG1732" s="134" t="s">
        <v>21</v>
      </c>
      <c r="AH1732" s="134" t="s">
        <v>21</v>
      </c>
      <c r="AI1732" s="134" t="s">
        <v>21</v>
      </c>
      <c r="AJ1732" s="134" t="s">
        <v>21</v>
      </c>
      <c r="AK1732" s="134" t="s">
        <v>1782</v>
      </c>
      <c r="AL1732" s="134" t="s">
        <v>21</v>
      </c>
      <c r="AM1732" s="134" t="b">
        <f>IF(AND(Table3[[#This Row],[Column68]]=TRUE,COUNTBLANK(Table3[[#This Row],[Date 1]:[Date 8]])=8),TRUE,FALSE)</f>
        <v>0</v>
      </c>
      <c r="AN1732" s="134" t="b">
        <f>COUNTIF(Table3[[#This Row],[512]:[51]],"yes")&gt;0</f>
        <v>0</v>
      </c>
      <c r="AO1732" s="45" t="str">
        <f>IF(Table3[[#This Row],[512]]="yes",Table3[[#This Row],[Column1]],"")</f>
        <v/>
      </c>
      <c r="AP1732" s="45" t="str">
        <f>IF(Table3[[#This Row],[250]]="yes",Table3[[#This Row],[Column1.5]],"")</f>
        <v/>
      </c>
      <c r="AQ1732" s="45" t="str">
        <f>IF(Table3[[#This Row],[288]]="yes",Table3[[#This Row],[Column2]],"")</f>
        <v/>
      </c>
      <c r="AR1732" s="45" t="str">
        <f>IF(Table3[[#This Row],[144]]="yes",Table3[[#This Row],[Column3]],"")</f>
        <v/>
      </c>
      <c r="AS1732" s="45" t="str">
        <f>IF(Table3[[#This Row],[26]]="yes",Table3[[#This Row],[Column4]],"")</f>
        <v/>
      </c>
      <c r="AT1732" s="45" t="str">
        <f>IF(Table3[[#This Row],[51]]="yes",Table3[[#This Row],[Column5]],"")</f>
        <v/>
      </c>
      <c r="AU1732" s="29" t="str">
        <f>IF(COUNTBLANK(Table3[[#This Row],[Date 1]:[Date 8]])=7,IF(Table3[[#This Row],[Column9]]&lt;&gt;"",IF(SUM(L1732:S1732)&lt;&gt;0,Table3[[#This Row],[Column9]],""),""),(SUBSTITUTE(TRIM(SUBSTITUTE(AO1732&amp;","&amp;AP1732&amp;","&amp;AQ1732&amp;","&amp;AR1732&amp;","&amp;AS1732&amp;","&amp;AT1732&amp;",",","," "))," ",", ")))</f>
        <v/>
      </c>
      <c r="AV1732" s="35" t="str">
        <f>IF(COUNTBLANK(L1732:AC1732)&lt;&gt;13,IF(Table3[[#This Row],[Comments]]="Please order in multiples of 20. Minimum order of 100.",IF(COUNTBLANK(Table3[[#This Row],[Date 1]:[Order]])=12,"",1),1),IF(OR(F1732="yes",G1732="yes",H1732="yes",I1732="yes",J1732="yes",K1732="yes"="yes"),1,""))</f>
        <v/>
      </c>
    </row>
    <row r="1733" spans="2:48" ht="36" thickBot="1" x14ac:dyDescent="0.4">
      <c r="B1733" s="164">
        <v>8585</v>
      </c>
      <c r="C1733" s="16" t="s">
        <v>3551</v>
      </c>
      <c r="D1733" s="32" t="s">
        <v>1179</v>
      </c>
      <c r="E1733" s="118"/>
      <c r="F1733" s="119" t="s">
        <v>21</v>
      </c>
      <c r="G1733" s="30" t="s">
        <v>21</v>
      </c>
      <c r="H1733" s="30" t="s">
        <v>21</v>
      </c>
      <c r="I1733" s="30" t="s">
        <v>21</v>
      </c>
      <c r="J1733" s="30" t="s">
        <v>128</v>
      </c>
      <c r="K1733" s="30" t="s">
        <v>21</v>
      </c>
      <c r="L1733" s="22"/>
      <c r="M1733" s="20"/>
      <c r="N1733" s="20"/>
      <c r="O1733" s="20"/>
      <c r="P1733" s="20"/>
      <c r="Q1733" s="20"/>
      <c r="R1733" s="20"/>
      <c r="S1733" s="120"/>
      <c r="T1733" s="181" t="str">
        <f>Table3[[#This Row],[Column12]]</f>
        <v>Auto:</v>
      </c>
      <c r="U1733" s="25"/>
      <c r="V1733" s="51" t="str">
        <f>IF(Table3[[#This Row],[TagOrderMethod]]="Ratio:","plants per 1 tag",IF(Table3[[#This Row],[TagOrderMethod]]="tags included","",IF(Table3[[#This Row],[TagOrderMethod]]="Qty:","tags",IF(Table3[[#This Row],[TagOrderMethod]]="Auto:",IF(U1733&lt;&gt;"","tags","")))))</f>
        <v/>
      </c>
      <c r="W1733" s="17">
        <v>50</v>
      </c>
      <c r="X1733" s="17" t="str">
        <f>IF(ISNUMBER(SEARCH("tag",Table3[[#This Row],[Notes]])), "Yes", "No")</f>
        <v>No</v>
      </c>
      <c r="Y1733" s="17" t="str">
        <f>IF(Table3[[#This Row],[Column11]]="yes","tags included","Auto:")</f>
        <v>Auto:</v>
      </c>
      <c r="Z17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Row],[TagOrderMethod]]="Auto:",IF(U1733&gt;0,U1733,IF(COUNTBLANK(L1733:S1733)=8,"",(IF(Table3[[#This Row],[Column11]]&lt;&gt;"no",Table3[[#This Row],[Size]]*(SUM(Table3[[#This Row],[Date 1]:[Date 8]])),"")))),""))),(Table3[[#This Row],[Bundle]])),"")</f>
        <v/>
      </c>
      <c r="AB1733" s="94" t="str">
        <f t="shared" si="28"/>
        <v/>
      </c>
      <c r="AC1733" s="75"/>
      <c r="AD1733" s="42"/>
      <c r="AE1733" s="43"/>
      <c r="AF1733" s="44"/>
      <c r="AG1733" s="134" t="s">
        <v>21</v>
      </c>
      <c r="AH1733" s="134" t="s">
        <v>21</v>
      </c>
      <c r="AI1733" s="134" t="s">
        <v>21</v>
      </c>
      <c r="AJ1733" s="134" t="s">
        <v>21</v>
      </c>
      <c r="AK1733" s="134" t="s">
        <v>5709</v>
      </c>
      <c r="AL1733" s="134" t="s">
        <v>21</v>
      </c>
      <c r="AM1733" s="134" t="b">
        <f>IF(AND(Table3[[#This Row],[Column68]]=TRUE,COUNTBLANK(Table3[[#This Row],[Date 1]:[Date 8]])=8),TRUE,FALSE)</f>
        <v>0</v>
      </c>
      <c r="AN1733" s="134" t="b">
        <f>COUNTIF(Table3[[#This Row],[512]:[51]],"yes")&gt;0</f>
        <v>0</v>
      </c>
      <c r="AO1733" s="45" t="str">
        <f>IF(Table3[[#This Row],[512]]="yes",Table3[[#This Row],[Column1]],"")</f>
        <v/>
      </c>
      <c r="AP1733" s="45" t="str">
        <f>IF(Table3[[#This Row],[250]]="yes",Table3[[#This Row],[Column1.5]],"")</f>
        <v/>
      </c>
      <c r="AQ1733" s="45" t="str">
        <f>IF(Table3[[#This Row],[288]]="yes",Table3[[#This Row],[Column2]],"")</f>
        <v/>
      </c>
      <c r="AR1733" s="45" t="str">
        <f>IF(Table3[[#This Row],[144]]="yes",Table3[[#This Row],[Column3]],"")</f>
        <v/>
      </c>
      <c r="AS1733" s="45" t="str">
        <f>IF(Table3[[#This Row],[26]]="yes",Table3[[#This Row],[Column4]],"")</f>
        <v/>
      </c>
      <c r="AT1733" s="45" t="str">
        <f>IF(Table3[[#This Row],[51]]="yes",Table3[[#This Row],[Column5]],"")</f>
        <v/>
      </c>
      <c r="AU1733" s="29" t="str">
        <f>IF(COUNTBLANK(Table3[[#This Row],[Date 1]:[Date 8]])=7,IF(Table3[[#This Row],[Column9]]&lt;&gt;"",IF(SUM(L1733:S1733)&lt;&gt;0,Table3[[#This Row],[Column9]],""),""),(SUBSTITUTE(TRIM(SUBSTITUTE(AO1733&amp;","&amp;AP1733&amp;","&amp;AQ1733&amp;","&amp;AR1733&amp;","&amp;AS1733&amp;","&amp;AT1733&amp;",",","," "))," ",", ")))</f>
        <v/>
      </c>
      <c r="AV1733" s="35" t="str">
        <f>IF(COUNTBLANK(L1733:AC1733)&lt;&gt;13,IF(Table3[[#This Row],[Comments]]="Please order in multiples of 20. Minimum order of 100.",IF(COUNTBLANK(Table3[[#This Row],[Date 1]:[Order]])=12,"",1),1),IF(OR(F1733="yes",G1733="yes",H1733="yes",I1733="yes",J1733="yes",K1733="yes"="yes"),1,""))</f>
        <v/>
      </c>
    </row>
    <row r="1734" spans="2:48" ht="36" thickBot="1" x14ac:dyDescent="0.4">
      <c r="B1734" s="164">
        <v>8590</v>
      </c>
      <c r="C1734" s="16" t="s">
        <v>3551</v>
      </c>
      <c r="D1734" s="32" t="s">
        <v>1948</v>
      </c>
      <c r="E1734" s="118"/>
      <c r="F1734" s="119" t="s">
        <v>21</v>
      </c>
      <c r="G1734" s="30" t="s">
        <v>21</v>
      </c>
      <c r="H1734" s="30" t="s">
        <v>21</v>
      </c>
      <c r="I1734" s="30" t="s">
        <v>21</v>
      </c>
      <c r="J1734" s="30" t="s">
        <v>128</v>
      </c>
      <c r="K1734" s="30" t="s">
        <v>21</v>
      </c>
      <c r="L1734" s="22"/>
      <c r="M1734" s="20"/>
      <c r="N1734" s="20"/>
      <c r="O1734" s="20"/>
      <c r="P1734" s="20"/>
      <c r="Q1734" s="20"/>
      <c r="R1734" s="20"/>
      <c r="S1734" s="120"/>
      <c r="T1734" s="181" t="str">
        <f>Table3[[#This Row],[Column12]]</f>
        <v>Auto:</v>
      </c>
      <c r="U1734" s="25"/>
      <c r="V1734" s="51" t="str">
        <f>IF(Table3[[#This Row],[TagOrderMethod]]="Ratio:","plants per 1 tag",IF(Table3[[#This Row],[TagOrderMethod]]="tags included","",IF(Table3[[#This Row],[TagOrderMethod]]="Qty:","tags",IF(Table3[[#This Row],[TagOrderMethod]]="Auto:",IF(U1734&lt;&gt;"","tags","")))))</f>
        <v/>
      </c>
      <c r="W1734" s="17">
        <v>50</v>
      </c>
      <c r="X1734" s="17" t="str">
        <f>IF(ISNUMBER(SEARCH("tag",Table3[[#This Row],[Notes]])), "Yes", "No")</f>
        <v>No</v>
      </c>
      <c r="Y1734" s="17" t="str">
        <f>IF(Table3[[#This Row],[Column11]]="yes","tags included","Auto:")</f>
        <v>Auto:</v>
      </c>
      <c r="Z17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Row],[TagOrderMethod]]="Auto:",IF(U1734&gt;0,U1734,IF(COUNTBLANK(L1734:S1734)=8,"",(IF(Table3[[#This Row],[Column11]]&lt;&gt;"no",Table3[[#This Row],[Size]]*(SUM(Table3[[#This Row],[Date 1]:[Date 8]])),"")))),""))),(Table3[[#This Row],[Bundle]])),"")</f>
        <v/>
      </c>
      <c r="AB1734" s="94" t="str">
        <f t="shared" si="28"/>
        <v/>
      </c>
      <c r="AC1734" s="75"/>
      <c r="AD1734" s="42"/>
      <c r="AE1734" s="43"/>
      <c r="AF1734" s="44"/>
      <c r="AG1734" s="134" t="s">
        <v>21</v>
      </c>
      <c r="AH1734" s="134" t="s">
        <v>21</v>
      </c>
      <c r="AI1734" s="134" t="s">
        <v>21</v>
      </c>
      <c r="AJ1734" s="134" t="s">
        <v>21</v>
      </c>
      <c r="AK1734" s="134" t="s">
        <v>5710</v>
      </c>
      <c r="AL1734" s="134" t="s">
        <v>21</v>
      </c>
      <c r="AM1734" s="134" t="b">
        <f>IF(AND(Table3[[#This Row],[Column68]]=TRUE,COUNTBLANK(Table3[[#This Row],[Date 1]:[Date 8]])=8),TRUE,FALSE)</f>
        <v>0</v>
      </c>
      <c r="AN1734" s="134" t="b">
        <f>COUNTIF(Table3[[#This Row],[512]:[51]],"yes")&gt;0</f>
        <v>0</v>
      </c>
      <c r="AO1734" s="45" t="str">
        <f>IF(Table3[[#This Row],[512]]="yes",Table3[[#This Row],[Column1]],"")</f>
        <v/>
      </c>
      <c r="AP1734" s="45" t="str">
        <f>IF(Table3[[#This Row],[250]]="yes",Table3[[#This Row],[Column1.5]],"")</f>
        <v/>
      </c>
      <c r="AQ1734" s="45" t="str">
        <f>IF(Table3[[#This Row],[288]]="yes",Table3[[#This Row],[Column2]],"")</f>
        <v/>
      </c>
      <c r="AR1734" s="45" t="str">
        <f>IF(Table3[[#This Row],[144]]="yes",Table3[[#This Row],[Column3]],"")</f>
        <v/>
      </c>
      <c r="AS1734" s="45" t="str">
        <f>IF(Table3[[#This Row],[26]]="yes",Table3[[#This Row],[Column4]],"")</f>
        <v/>
      </c>
      <c r="AT1734" s="45" t="str">
        <f>IF(Table3[[#This Row],[51]]="yes",Table3[[#This Row],[Column5]],"")</f>
        <v/>
      </c>
      <c r="AU1734" s="29" t="str">
        <f>IF(COUNTBLANK(Table3[[#This Row],[Date 1]:[Date 8]])=7,IF(Table3[[#This Row],[Column9]]&lt;&gt;"",IF(SUM(L1734:S1734)&lt;&gt;0,Table3[[#This Row],[Column9]],""),""),(SUBSTITUTE(TRIM(SUBSTITUTE(AO1734&amp;","&amp;AP1734&amp;","&amp;AQ1734&amp;","&amp;AR1734&amp;","&amp;AS1734&amp;","&amp;AT1734&amp;",",","," "))," ",", ")))</f>
        <v/>
      </c>
      <c r="AV1734" s="35" t="str">
        <f>IF(COUNTBLANK(L1734:AC1734)&lt;&gt;13,IF(Table3[[#This Row],[Comments]]="Please order in multiples of 20. Minimum order of 100.",IF(COUNTBLANK(Table3[[#This Row],[Date 1]:[Order]])=12,"",1),1),IF(OR(F1734="yes",G1734="yes",H1734="yes",I1734="yes",J1734="yes",K1734="yes"="yes"),1,""))</f>
        <v/>
      </c>
    </row>
    <row r="1735" spans="2:48" ht="36" thickBot="1" x14ac:dyDescent="0.4">
      <c r="B1735" s="164">
        <v>8615</v>
      </c>
      <c r="C1735" s="16" t="s">
        <v>3551</v>
      </c>
      <c r="D1735" s="32" t="s">
        <v>184</v>
      </c>
      <c r="E1735" s="118"/>
      <c r="F1735" s="119" t="s">
        <v>21</v>
      </c>
      <c r="G1735" s="30" t="s">
        <v>21</v>
      </c>
      <c r="H1735" s="30" t="s">
        <v>21</v>
      </c>
      <c r="I1735" s="30" t="s">
        <v>21</v>
      </c>
      <c r="J1735" s="30" t="s">
        <v>128</v>
      </c>
      <c r="K1735" s="30" t="s">
        <v>21</v>
      </c>
      <c r="L1735" s="22"/>
      <c r="M1735" s="20"/>
      <c r="N1735" s="20"/>
      <c r="O1735" s="20"/>
      <c r="P1735" s="20"/>
      <c r="Q1735" s="20"/>
      <c r="R1735" s="20"/>
      <c r="S1735" s="120"/>
      <c r="T1735" s="181" t="str">
        <f>Table3[[#This Row],[Column12]]</f>
        <v>Auto:</v>
      </c>
      <c r="U1735" s="25"/>
      <c r="V1735" s="51" t="str">
        <f>IF(Table3[[#This Row],[TagOrderMethod]]="Ratio:","plants per 1 tag",IF(Table3[[#This Row],[TagOrderMethod]]="tags included","",IF(Table3[[#This Row],[TagOrderMethod]]="Qty:","tags",IF(Table3[[#This Row],[TagOrderMethod]]="Auto:",IF(U1735&lt;&gt;"","tags","")))))</f>
        <v/>
      </c>
      <c r="W1735" s="17">
        <v>50</v>
      </c>
      <c r="X1735" s="17" t="str">
        <f>IF(ISNUMBER(SEARCH("tag",Table3[[#This Row],[Notes]])), "Yes", "No")</f>
        <v>No</v>
      </c>
      <c r="Y1735" s="17" t="str">
        <f>IF(Table3[[#This Row],[Column11]]="yes","tags included","Auto:")</f>
        <v>Auto:</v>
      </c>
      <c r="Z17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Row],[TagOrderMethod]]="Auto:",IF(U1735&gt;0,U1735,IF(COUNTBLANK(L1735:S1735)=8,"",(IF(Table3[[#This Row],[Column11]]&lt;&gt;"no",Table3[[#This Row],[Size]]*(SUM(Table3[[#This Row],[Date 1]:[Date 8]])),"")))),""))),(Table3[[#This Row],[Bundle]])),"")</f>
        <v/>
      </c>
      <c r="AB1735" s="94" t="str">
        <f t="shared" si="28"/>
        <v/>
      </c>
      <c r="AC1735" s="75"/>
      <c r="AD1735" s="42"/>
      <c r="AE1735" s="43"/>
      <c r="AF1735" s="44"/>
      <c r="AG1735" s="134" t="s">
        <v>21</v>
      </c>
      <c r="AH1735" s="134" t="s">
        <v>21</v>
      </c>
      <c r="AI1735" s="134" t="s">
        <v>21</v>
      </c>
      <c r="AJ1735" s="134" t="s">
        <v>21</v>
      </c>
      <c r="AK1735" s="134" t="s">
        <v>3236</v>
      </c>
      <c r="AL1735" s="134" t="s">
        <v>21</v>
      </c>
      <c r="AM1735" s="134" t="b">
        <f>IF(AND(Table3[[#This Row],[Column68]]=TRUE,COUNTBLANK(Table3[[#This Row],[Date 1]:[Date 8]])=8),TRUE,FALSE)</f>
        <v>0</v>
      </c>
      <c r="AN1735" s="134" t="b">
        <f>COUNTIF(Table3[[#This Row],[512]:[51]],"yes")&gt;0</f>
        <v>0</v>
      </c>
      <c r="AO1735" s="45" t="str">
        <f>IF(Table3[[#This Row],[512]]="yes",Table3[[#This Row],[Column1]],"")</f>
        <v/>
      </c>
      <c r="AP1735" s="45" t="str">
        <f>IF(Table3[[#This Row],[250]]="yes",Table3[[#This Row],[Column1.5]],"")</f>
        <v/>
      </c>
      <c r="AQ1735" s="45" t="str">
        <f>IF(Table3[[#This Row],[288]]="yes",Table3[[#This Row],[Column2]],"")</f>
        <v/>
      </c>
      <c r="AR1735" s="45" t="str">
        <f>IF(Table3[[#This Row],[144]]="yes",Table3[[#This Row],[Column3]],"")</f>
        <v/>
      </c>
      <c r="AS1735" s="45" t="str">
        <f>IF(Table3[[#This Row],[26]]="yes",Table3[[#This Row],[Column4]],"")</f>
        <v/>
      </c>
      <c r="AT1735" s="45" t="str">
        <f>IF(Table3[[#This Row],[51]]="yes",Table3[[#This Row],[Column5]],"")</f>
        <v/>
      </c>
      <c r="AU1735" s="29" t="str">
        <f>IF(COUNTBLANK(Table3[[#This Row],[Date 1]:[Date 8]])=7,IF(Table3[[#This Row],[Column9]]&lt;&gt;"",IF(SUM(L1735:S1735)&lt;&gt;0,Table3[[#This Row],[Column9]],""),""),(SUBSTITUTE(TRIM(SUBSTITUTE(AO1735&amp;","&amp;AP1735&amp;","&amp;AQ1735&amp;","&amp;AR1735&amp;","&amp;AS1735&amp;","&amp;AT1735&amp;",",","," "))," ",", ")))</f>
        <v/>
      </c>
      <c r="AV1735" s="35" t="str">
        <f>IF(COUNTBLANK(L1735:AC1735)&lt;&gt;13,IF(Table3[[#This Row],[Comments]]="Please order in multiples of 20. Minimum order of 100.",IF(COUNTBLANK(Table3[[#This Row],[Date 1]:[Order]])=12,"",1),1),IF(OR(F1735="yes",G1735="yes",H1735="yes",I1735="yes",J1735="yes",K1735="yes"="yes"),1,""))</f>
        <v/>
      </c>
    </row>
    <row r="1736" spans="2:48" ht="36" thickBot="1" x14ac:dyDescent="0.4">
      <c r="B1736" s="164">
        <v>8620</v>
      </c>
      <c r="C1736" s="16" t="s">
        <v>3551</v>
      </c>
      <c r="D1736" s="32" t="s">
        <v>3568</v>
      </c>
      <c r="E1736" s="118"/>
      <c r="F1736" s="119" t="s">
        <v>21</v>
      </c>
      <c r="G1736" s="30" t="s">
        <v>21</v>
      </c>
      <c r="H1736" s="30" t="s">
        <v>21</v>
      </c>
      <c r="I1736" s="30" t="s">
        <v>21</v>
      </c>
      <c r="J1736" s="30" t="s">
        <v>128</v>
      </c>
      <c r="K1736" s="30" t="s">
        <v>21</v>
      </c>
      <c r="L1736" s="22"/>
      <c r="M1736" s="20"/>
      <c r="N1736" s="20"/>
      <c r="O1736" s="20"/>
      <c r="P1736" s="20"/>
      <c r="Q1736" s="20"/>
      <c r="R1736" s="20"/>
      <c r="S1736" s="120"/>
      <c r="T1736" s="181" t="str">
        <f>Table3[[#This Row],[Column12]]</f>
        <v>Auto:</v>
      </c>
      <c r="U1736" s="25"/>
      <c r="V1736" s="51" t="str">
        <f>IF(Table3[[#This Row],[TagOrderMethod]]="Ratio:","plants per 1 tag",IF(Table3[[#This Row],[TagOrderMethod]]="tags included","",IF(Table3[[#This Row],[TagOrderMethod]]="Qty:","tags",IF(Table3[[#This Row],[TagOrderMethod]]="Auto:",IF(U1736&lt;&gt;"","tags","")))))</f>
        <v/>
      </c>
      <c r="W1736" s="17">
        <v>50</v>
      </c>
      <c r="X1736" s="17" t="str">
        <f>IF(ISNUMBER(SEARCH("tag",Table3[[#This Row],[Notes]])), "Yes", "No")</f>
        <v>No</v>
      </c>
      <c r="Y1736" s="17" t="str">
        <f>IF(Table3[[#This Row],[Column11]]="yes","tags included","Auto:")</f>
        <v>Auto:</v>
      </c>
      <c r="Z17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Row],[TagOrderMethod]]="Auto:",IF(U1736&gt;0,U1736,IF(COUNTBLANK(L1736:S1736)=8,"",(IF(Table3[[#This Row],[Column11]]&lt;&gt;"no",Table3[[#This Row],[Size]]*(SUM(Table3[[#This Row],[Date 1]:[Date 8]])),"")))),""))),(Table3[[#This Row],[Bundle]])),"")</f>
        <v/>
      </c>
      <c r="AB1736" s="94" t="str">
        <f t="shared" si="28"/>
        <v/>
      </c>
      <c r="AC1736" s="75"/>
      <c r="AD1736" s="42"/>
      <c r="AE1736" s="43"/>
      <c r="AF1736" s="44"/>
      <c r="AG1736" s="134" t="s">
        <v>21</v>
      </c>
      <c r="AH1736" s="134" t="s">
        <v>21</v>
      </c>
      <c r="AI1736" s="134" t="s">
        <v>21</v>
      </c>
      <c r="AJ1736" s="134" t="s">
        <v>21</v>
      </c>
      <c r="AK1736" s="134" t="s">
        <v>5711</v>
      </c>
      <c r="AL1736" s="134" t="s">
        <v>21</v>
      </c>
      <c r="AM1736" s="134" t="b">
        <f>IF(AND(Table3[[#This Row],[Column68]]=TRUE,COUNTBLANK(Table3[[#This Row],[Date 1]:[Date 8]])=8),TRUE,FALSE)</f>
        <v>0</v>
      </c>
      <c r="AN1736" s="134" t="b">
        <f>COUNTIF(Table3[[#This Row],[512]:[51]],"yes")&gt;0</f>
        <v>0</v>
      </c>
      <c r="AO1736" s="45" t="str">
        <f>IF(Table3[[#This Row],[512]]="yes",Table3[[#This Row],[Column1]],"")</f>
        <v/>
      </c>
      <c r="AP1736" s="45" t="str">
        <f>IF(Table3[[#This Row],[250]]="yes",Table3[[#This Row],[Column1.5]],"")</f>
        <v/>
      </c>
      <c r="AQ1736" s="45" t="str">
        <f>IF(Table3[[#This Row],[288]]="yes",Table3[[#This Row],[Column2]],"")</f>
        <v/>
      </c>
      <c r="AR1736" s="45" t="str">
        <f>IF(Table3[[#This Row],[144]]="yes",Table3[[#This Row],[Column3]],"")</f>
        <v/>
      </c>
      <c r="AS1736" s="45" t="str">
        <f>IF(Table3[[#This Row],[26]]="yes",Table3[[#This Row],[Column4]],"")</f>
        <v/>
      </c>
      <c r="AT1736" s="45" t="str">
        <f>IF(Table3[[#This Row],[51]]="yes",Table3[[#This Row],[Column5]],"")</f>
        <v/>
      </c>
      <c r="AU1736" s="29" t="str">
        <f>IF(COUNTBLANK(Table3[[#This Row],[Date 1]:[Date 8]])=7,IF(Table3[[#This Row],[Column9]]&lt;&gt;"",IF(SUM(L1736:S1736)&lt;&gt;0,Table3[[#This Row],[Column9]],""),""),(SUBSTITUTE(TRIM(SUBSTITUTE(AO1736&amp;","&amp;AP1736&amp;","&amp;AQ1736&amp;","&amp;AR1736&amp;","&amp;AS1736&amp;","&amp;AT1736&amp;",",","," "))," ",", ")))</f>
        <v/>
      </c>
      <c r="AV1736" s="35" t="str">
        <f>IF(COUNTBLANK(L1736:AC1736)&lt;&gt;13,IF(Table3[[#This Row],[Comments]]="Please order in multiples of 20. Minimum order of 100.",IF(COUNTBLANK(Table3[[#This Row],[Date 1]:[Order]])=12,"",1),1),IF(OR(F1736="yes",G1736="yes",H1736="yes",I1736="yes",J1736="yes",K1736="yes"="yes"),1,""))</f>
        <v/>
      </c>
    </row>
    <row r="1737" spans="2:48" ht="36" thickBot="1" x14ac:dyDescent="0.4">
      <c r="B1737" s="164">
        <v>8625</v>
      </c>
      <c r="C1737" s="16" t="s">
        <v>3551</v>
      </c>
      <c r="D1737" s="32" t="s">
        <v>2470</v>
      </c>
      <c r="E1737" s="118"/>
      <c r="F1737" s="119" t="s">
        <v>21</v>
      </c>
      <c r="G1737" s="30" t="s">
        <v>21</v>
      </c>
      <c r="H1737" s="30" t="s">
        <v>21</v>
      </c>
      <c r="I1737" s="30" t="s">
        <v>21</v>
      </c>
      <c r="J1737" s="30" t="s">
        <v>128</v>
      </c>
      <c r="K1737" s="30" t="s">
        <v>21</v>
      </c>
      <c r="L1737" s="22"/>
      <c r="M1737" s="20"/>
      <c r="N1737" s="20"/>
      <c r="O1737" s="20"/>
      <c r="P1737" s="20"/>
      <c r="Q1737" s="20"/>
      <c r="R1737" s="20"/>
      <c r="S1737" s="120"/>
      <c r="T1737" s="181" t="str">
        <f>Table3[[#This Row],[Column12]]</f>
        <v>Auto:</v>
      </c>
      <c r="U1737" s="25"/>
      <c r="V1737" s="51" t="str">
        <f>IF(Table3[[#This Row],[TagOrderMethod]]="Ratio:","plants per 1 tag",IF(Table3[[#This Row],[TagOrderMethod]]="tags included","",IF(Table3[[#This Row],[TagOrderMethod]]="Qty:","tags",IF(Table3[[#This Row],[TagOrderMethod]]="Auto:",IF(U1737&lt;&gt;"","tags","")))))</f>
        <v/>
      </c>
      <c r="W1737" s="17">
        <v>50</v>
      </c>
      <c r="X1737" s="17" t="str">
        <f>IF(ISNUMBER(SEARCH("tag",Table3[[#This Row],[Notes]])), "Yes", "No")</f>
        <v>No</v>
      </c>
      <c r="Y1737" s="17" t="str">
        <f>IF(Table3[[#This Row],[Column11]]="yes","tags included","Auto:")</f>
        <v>Auto:</v>
      </c>
      <c r="Z17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Row],[TagOrderMethod]]="Auto:",IF(U1737&gt;0,U1737,IF(COUNTBLANK(L1737:S1737)=8,"",(IF(Table3[[#This Row],[Column11]]&lt;&gt;"no",Table3[[#This Row],[Size]]*(SUM(Table3[[#This Row],[Date 1]:[Date 8]])),"")))),""))),(Table3[[#This Row],[Bundle]])),"")</f>
        <v/>
      </c>
      <c r="AB1737" s="94" t="str">
        <f t="shared" si="28"/>
        <v/>
      </c>
      <c r="AC1737" s="75"/>
      <c r="AD1737" s="42"/>
      <c r="AE1737" s="43"/>
      <c r="AF1737" s="44"/>
      <c r="AG1737" s="134" t="s">
        <v>21</v>
      </c>
      <c r="AH1737" s="134" t="s">
        <v>21</v>
      </c>
      <c r="AI1737" s="134" t="s">
        <v>21</v>
      </c>
      <c r="AJ1737" s="134" t="s">
        <v>21</v>
      </c>
      <c r="AK1737" s="134" t="s">
        <v>5712</v>
      </c>
      <c r="AL1737" s="134" t="s">
        <v>21</v>
      </c>
      <c r="AM1737" s="134" t="b">
        <f>IF(AND(Table3[[#This Row],[Column68]]=TRUE,COUNTBLANK(Table3[[#This Row],[Date 1]:[Date 8]])=8),TRUE,FALSE)</f>
        <v>0</v>
      </c>
      <c r="AN1737" s="134" t="b">
        <f>COUNTIF(Table3[[#This Row],[512]:[51]],"yes")&gt;0</f>
        <v>0</v>
      </c>
      <c r="AO1737" s="45" t="str">
        <f>IF(Table3[[#This Row],[512]]="yes",Table3[[#This Row],[Column1]],"")</f>
        <v/>
      </c>
      <c r="AP1737" s="45" t="str">
        <f>IF(Table3[[#This Row],[250]]="yes",Table3[[#This Row],[Column1.5]],"")</f>
        <v/>
      </c>
      <c r="AQ1737" s="45" t="str">
        <f>IF(Table3[[#This Row],[288]]="yes",Table3[[#This Row],[Column2]],"")</f>
        <v/>
      </c>
      <c r="AR1737" s="45" t="str">
        <f>IF(Table3[[#This Row],[144]]="yes",Table3[[#This Row],[Column3]],"")</f>
        <v/>
      </c>
      <c r="AS1737" s="45" t="str">
        <f>IF(Table3[[#This Row],[26]]="yes",Table3[[#This Row],[Column4]],"")</f>
        <v/>
      </c>
      <c r="AT1737" s="45" t="str">
        <f>IF(Table3[[#This Row],[51]]="yes",Table3[[#This Row],[Column5]],"")</f>
        <v/>
      </c>
      <c r="AU1737" s="29" t="str">
        <f>IF(COUNTBLANK(Table3[[#This Row],[Date 1]:[Date 8]])=7,IF(Table3[[#This Row],[Column9]]&lt;&gt;"",IF(SUM(L1737:S1737)&lt;&gt;0,Table3[[#This Row],[Column9]],""),""),(SUBSTITUTE(TRIM(SUBSTITUTE(AO1737&amp;","&amp;AP1737&amp;","&amp;AQ1737&amp;","&amp;AR1737&amp;","&amp;AS1737&amp;","&amp;AT1737&amp;",",","," "))," ",", ")))</f>
        <v/>
      </c>
      <c r="AV1737" s="35" t="str">
        <f>IF(COUNTBLANK(L1737:AC1737)&lt;&gt;13,IF(Table3[[#This Row],[Comments]]="Please order in multiples of 20. Minimum order of 100.",IF(COUNTBLANK(Table3[[#This Row],[Date 1]:[Order]])=12,"",1),1),IF(OR(F1737="yes",G1737="yes",H1737="yes",I1737="yes",J1737="yes",K1737="yes"="yes"),1,""))</f>
        <v/>
      </c>
    </row>
    <row r="1738" spans="2:48" ht="36" thickBot="1" x14ac:dyDescent="0.4">
      <c r="B1738" s="164">
        <v>8630</v>
      </c>
      <c r="C1738" s="16" t="s">
        <v>3551</v>
      </c>
      <c r="D1738" s="32" t="s">
        <v>1453</v>
      </c>
      <c r="E1738" s="118"/>
      <c r="F1738" s="119" t="s">
        <v>21</v>
      </c>
      <c r="G1738" s="30" t="s">
        <v>21</v>
      </c>
      <c r="H1738" s="30" t="s">
        <v>21</v>
      </c>
      <c r="I1738" s="30" t="s">
        <v>21</v>
      </c>
      <c r="J1738" s="30" t="s">
        <v>128</v>
      </c>
      <c r="K1738" s="30" t="s">
        <v>21</v>
      </c>
      <c r="L1738" s="22"/>
      <c r="M1738" s="20"/>
      <c r="N1738" s="20"/>
      <c r="O1738" s="20"/>
      <c r="P1738" s="20"/>
      <c r="Q1738" s="20"/>
      <c r="R1738" s="20"/>
      <c r="S1738" s="120"/>
      <c r="T1738" s="181" t="str">
        <f>Table3[[#This Row],[Column12]]</f>
        <v>Auto:</v>
      </c>
      <c r="U1738" s="25"/>
      <c r="V1738" s="51" t="str">
        <f>IF(Table3[[#This Row],[TagOrderMethod]]="Ratio:","plants per 1 tag",IF(Table3[[#This Row],[TagOrderMethod]]="tags included","",IF(Table3[[#This Row],[TagOrderMethod]]="Qty:","tags",IF(Table3[[#This Row],[TagOrderMethod]]="Auto:",IF(U1738&lt;&gt;"","tags","")))))</f>
        <v/>
      </c>
      <c r="W1738" s="17">
        <v>50</v>
      </c>
      <c r="X1738" s="17" t="str">
        <f>IF(ISNUMBER(SEARCH("tag",Table3[[#This Row],[Notes]])), "Yes", "No")</f>
        <v>No</v>
      </c>
      <c r="Y1738" s="17" t="str">
        <f>IF(Table3[[#This Row],[Column11]]="yes","tags included","Auto:")</f>
        <v>Auto:</v>
      </c>
      <c r="Z17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Row],[TagOrderMethod]]="Auto:",IF(U1738&gt;0,U1738,IF(COUNTBLANK(L1738:S1738)=8,"",(IF(Table3[[#This Row],[Column11]]&lt;&gt;"no",Table3[[#This Row],[Size]]*(SUM(Table3[[#This Row],[Date 1]:[Date 8]])),"")))),""))),(Table3[[#This Row],[Bundle]])),"")</f>
        <v/>
      </c>
      <c r="AB1738" s="94" t="str">
        <f t="shared" si="28"/>
        <v/>
      </c>
      <c r="AC1738" s="75"/>
      <c r="AD1738" s="42"/>
      <c r="AE1738" s="43"/>
      <c r="AF1738" s="44"/>
      <c r="AG1738" s="134" t="s">
        <v>21</v>
      </c>
      <c r="AH1738" s="134" t="s">
        <v>21</v>
      </c>
      <c r="AI1738" s="134" t="s">
        <v>21</v>
      </c>
      <c r="AJ1738" s="134" t="s">
        <v>21</v>
      </c>
      <c r="AK1738" s="134" t="s">
        <v>3237</v>
      </c>
      <c r="AL1738" s="134" t="s">
        <v>21</v>
      </c>
      <c r="AM1738" s="134" t="b">
        <f>IF(AND(Table3[[#This Row],[Column68]]=TRUE,COUNTBLANK(Table3[[#This Row],[Date 1]:[Date 8]])=8),TRUE,FALSE)</f>
        <v>0</v>
      </c>
      <c r="AN1738" s="134" t="b">
        <f>COUNTIF(Table3[[#This Row],[512]:[51]],"yes")&gt;0</f>
        <v>0</v>
      </c>
      <c r="AO1738" s="45" t="str">
        <f>IF(Table3[[#This Row],[512]]="yes",Table3[[#This Row],[Column1]],"")</f>
        <v/>
      </c>
      <c r="AP1738" s="45" t="str">
        <f>IF(Table3[[#This Row],[250]]="yes",Table3[[#This Row],[Column1.5]],"")</f>
        <v/>
      </c>
      <c r="AQ1738" s="45" t="str">
        <f>IF(Table3[[#This Row],[288]]="yes",Table3[[#This Row],[Column2]],"")</f>
        <v/>
      </c>
      <c r="AR1738" s="45" t="str">
        <f>IF(Table3[[#This Row],[144]]="yes",Table3[[#This Row],[Column3]],"")</f>
        <v/>
      </c>
      <c r="AS1738" s="45" t="str">
        <f>IF(Table3[[#This Row],[26]]="yes",Table3[[#This Row],[Column4]],"")</f>
        <v/>
      </c>
      <c r="AT1738" s="45" t="str">
        <f>IF(Table3[[#This Row],[51]]="yes",Table3[[#This Row],[Column5]],"")</f>
        <v/>
      </c>
      <c r="AU1738" s="29" t="str">
        <f>IF(COUNTBLANK(Table3[[#This Row],[Date 1]:[Date 8]])=7,IF(Table3[[#This Row],[Column9]]&lt;&gt;"",IF(SUM(L1738:S1738)&lt;&gt;0,Table3[[#This Row],[Column9]],""),""),(SUBSTITUTE(TRIM(SUBSTITUTE(AO1738&amp;","&amp;AP1738&amp;","&amp;AQ1738&amp;","&amp;AR1738&amp;","&amp;AS1738&amp;","&amp;AT1738&amp;",",","," "))," ",", ")))</f>
        <v/>
      </c>
      <c r="AV1738" s="35" t="str">
        <f>IF(COUNTBLANK(L1738:AC1738)&lt;&gt;13,IF(Table3[[#This Row],[Comments]]="Please order in multiples of 20. Minimum order of 100.",IF(COUNTBLANK(Table3[[#This Row],[Date 1]:[Order]])=12,"",1),1),IF(OR(F1738="yes",G1738="yes",H1738="yes",I1738="yes",J1738="yes",K1738="yes"="yes"),1,""))</f>
        <v/>
      </c>
    </row>
    <row r="1739" spans="2:48" ht="36" thickBot="1" x14ac:dyDescent="0.4">
      <c r="B1739" s="164">
        <v>8635</v>
      </c>
      <c r="C1739" s="16" t="s">
        <v>3551</v>
      </c>
      <c r="D1739" s="32" t="s">
        <v>1180</v>
      </c>
      <c r="E1739" s="118"/>
      <c r="F1739" s="119" t="s">
        <v>21</v>
      </c>
      <c r="G1739" s="30" t="s">
        <v>21</v>
      </c>
      <c r="H1739" s="30" t="s">
        <v>21</v>
      </c>
      <c r="I1739" s="30" t="s">
        <v>21</v>
      </c>
      <c r="J1739" s="30" t="s">
        <v>128</v>
      </c>
      <c r="K1739" s="30" t="s">
        <v>21</v>
      </c>
      <c r="L1739" s="22"/>
      <c r="M1739" s="20"/>
      <c r="N1739" s="20"/>
      <c r="O1739" s="20"/>
      <c r="P1739" s="20"/>
      <c r="Q1739" s="20"/>
      <c r="R1739" s="20"/>
      <c r="S1739" s="120"/>
      <c r="T1739" s="181" t="str">
        <f>Table3[[#This Row],[Column12]]</f>
        <v>Auto:</v>
      </c>
      <c r="U1739" s="25"/>
      <c r="V1739" s="51" t="str">
        <f>IF(Table3[[#This Row],[TagOrderMethod]]="Ratio:","plants per 1 tag",IF(Table3[[#This Row],[TagOrderMethod]]="tags included","",IF(Table3[[#This Row],[TagOrderMethod]]="Qty:","tags",IF(Table3[[#This Row],[TagOrderMethod]]="Auto:",IF(U1739&lt;&gt;"","tags","")))))</f>
        <v/>
      </c>
      <c r="W1739" s="17">
        <v>50</v>
      </c>
      <c r="X1739" s="17" t="str">
        <f>IF(ISNUMBER(SEARCH("tag",Table3[[#This Row],[Notes]])), "Yes", "No")</f>
        <v>No</v>
      </c>
      <c r="Y1739" s="17" t="str">
        <f>IF(Table3[[#This Row],[Column11]]="yes","tags included","Auto:")</f>
        <v>Auto:</v>
      </c>
      <c r="Z17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Row],[TagOrderMethod]]="Auto:",IF(U1739&gt;0,U1739,IF(COUNTBLANK(L1739:S1739)=8,"",(IF(Table3[[#This Row],[Column11]]&lt;&gt;"no",Table3[[#This Row],[Size]]*(SUM(Table3[[#This Row],[Date 1]:[Date 8]])),"")))),""))),(Table3[[#This Row],[Bundle]])),"")</f>
        <v/>
      </c>
      <c r="AB1739" s="94" t="str">
        <f t="shared" si="28"/>
        <v/>
      </c>
      <c r="AC1739" s="75"/>
      <c r="AD1739" s="42"/>
      <c r="AE1739" s="43"/>
      <c r="AF1739" s="44"/>
      <c r="AG1739" s="134" t="s">
        <v>21</v>
      </c>
      <c r="AH1739" s="134" t="s">
        <v>21</v>
      </c>
      <c r="AI1739" s="134" t="s">
        <v>21</v>
      </c>
      <c r="AJ1739" s="134" t="s">
        <v>21</v>
      </c>
      <c r="AK1739" s="134" t="s">
        <v>5713</v>
      </c>
      <c r="AL1739" s="134" t="s">
        <v>21</v>
      </c>
      <c r="AM1739" s="134" t="b">
        <f>IF(AND(Table3[[#This Row],[Column68]]=TRUE,COUNTBLANK(Table3[[#This Row],[Date 1]:[Date 8]])=8),TRUE,FALSE)</f>
        <v>0</v>
      </c>
      <c r="AN1739" s="134" t="b">
        <f>COUNTIF(Table3[[#This Row],[512]:[51]],"yes")&gt;0</f>
        <v>0</v>
      </c>
      <c r="AO1739" s="45" t="str">
        <f>IF(Table3[[#This Row],[512]]="yes",Table3[[#This Row],[Column1]],"")</f>
        <v/>
      </c>
      <c r="AP1739" s="45" t="str">
        <f>IF(Table3[[#This Row],[250]]="yes",Table3[[#This Row],[Column1.5]],"")</f>
        <v/>
      </c>
      <c r="AQ1739" s="45" t="str">
        <f>IF(Table3[[#This Row],[288]]="yes",Table3[[#This Row],[Column2]],"")</f>
        <v/>
      </c>
      <c r="AR1739" s="45" t="str">
        <f>IF(Table3[[#This Row],[144]]="yes",Table3[[#This Row],[Column3]],"")</f>
        <v/>
      </c>
      <c r="AS1739" s="45" t="str">
        <f>IF(Table3[[#This Row],[26]]="yes",Table3[[#This Row],[Column4]],"")</f>
        <v/>
      </c>
      <c r="AT1739" s="45" t="str">
        <f>IF(Table3[[#This Row],[51]]="yes",Table3[[#This Row],[Column5]],"")</f>
        <v/>
      </c>
      <c r="AU1739" s="29" t="str">
        <f>IF(COUNTBLANK(Table3[[#This Row],[Date 1]:[Date 8]])=7,IF(Table3[[#This Row],[Column9]]&lt;&gt;"",IF(SUM(L1739:S1739)&lt;&gt;0,Table3[[#This Row],[Column9]],""),""),(SUBSTITUTE(TRIM(SUBSTITUTE(AO1739&amp;","&amp;AP1739&amp;","&amp;AQ1739&amp;","&amp;AR1739&amp;","&amp;AS1739&amp;","&amp;AT1739&amp;",",","," "))," ",", ")))</f>
        <v/>
      </c>
      <c r="AV1739" s="35" t="str">
        <f>IF(COUNTBLANK(L1739:AC1739)&lt;&gt;13,IF(Table3[[#This Row],[Comments]]="Please order in multiples of 20. Minimum order of 100.",IF(COUNTBLANK(Table3[[#This Row],[Date 1]:[Order]])=12,"",1),1),IF(OR(F1739="yes",G1739="yes",H1739="yes",I1739="yes",J1739="yes",K1739="yes"="yes"),1,""))</f>
        <v/>
      </c>
    </row>
    <row r="1740" spans="2:48" ht="36" thickBot="1" x14ac:dyDescent="0.4">
      <c r="B1740" s="164">
        <v>7005</v>
      </c>
      <c r="C1740" s="16" t="s">
        <v>3569</v>
      </c>
      <c r="D1740" s="32" t="s">
        <v>2471</v>
      </c>
      <c r="E1740" s="118"/>
      <c r="F1740" s="119" t="s">
        <v>21</v>
      </c>
      <c r="G1740" s="30" t="s">
        <v>21</v>
      </c>
      <c r="H1740" s="30" t="s">
        <v>21</v>
      </c>
      <c r="I1740" s="30" t="s">
        <v>21</v>
      </c>
      <c r="J1740" s="30" t="s">
        <v>128</v>
      </c>
      <c r="K1740" s="30" t="s">
        <v>21</v>
      </c>
      <c r="L1740" s="22"/>
      <c r="M1740" s="20"/>
      <c r="N1740" s="20"/>
      <c r="O1740" s="20"/>
      <c r="P1740" s="20"/>
      <c r="Q1740" s="20"/>
      <c r="R1740" s="20"/>
      <c r="S1740" s="120"/>
      <c r="T1740" s="181" t="str">
        <f>Table3[[#This Row],[Column12]]</f>
        <v>Auto:</v>
      </c>
      <c r="U1740" s="25"/>
      <c r="V1740" s="51" t="str">
        <f>IF(Table3[[#This Row],[TagOrderMethod]]="Ratio:","plants per 1 tag",IF(Table3[[#This Row],[TagOrderMethod]]="tags included","",IF(Table3[[#This Row],[TagOrderMethod]]="Qty:","tags",IF(Table3[[#This Row],[TagOrderMethod]]="Auto:",IF(U1740&lt;&gt;"","tags","")))))</f>
        <v/>
      </c>
      <c r="W1740" s="17">
        <v>50</v>
      </c>
      <c r="X1740" s="17" t="str">
        <f>IF(ISNUMBER(SEARCH("tag",Table3[[#This Row],[Notes]])), "Yes", "No")</f>
        <v>No</v>
      </c>
      <c r="Y1740" s="17" t="str">
        <f>IF(Table3[[#This Row],[Column11]]="yes","tags included","Auto:")</f>
        <v>Auto:</v>
      </c>
      <c r="Z17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Row],[TagOrderMethod]]="Auto:",IF(U1740&gt;0,U1740,IF(COUNTBLANK(L1740:S1740)=8,"",(IF(Table3[[#This Row],[Column11]]&lt;&gt;"no",Table3[[#This Row],[Size]]*(SUM(Table3[[#This Row],[Date 1]:[Date 8]])),"")))),""))),(Table3[[#This Row],[Bundle]])),"")</f>
        <v/>
      </c>
      <c r="AB1740" s="94" t="str">
        <f t="shared" si="28"/>
        <v/>
      </c>
      <c r="AC1740" s="75"/>
      <c r="AD1740" s="42"/>
      <c r="AE1740" s="43"/>
      <c r="AF1740" s="44"/>
      <c r="AG1740" s="134" t="s">
        <v>21</v>
      </c>
      <c r="AH1740" s="134" t="s">
        <v>21</v>
      </c>
      <c r="AI1740" s="134" t="s">
        <v>21</v>
      </c>
      <c r="AJ1740" s="134" t="s">
        <v>21</v>
      </c>
      <c r="AK1740" s="134" t="s">
        <v>3238</v>
      </c>
      <c r="AL1740" s="134" t="s">
        <v>21</v>
      </c>
      <c r="AM1740" s="134" t="b">
        <f>IF(AND(Table3[[#This Row],[Column68]]=TRUE,COUNTBLANK(Table3[[#This Row],[Date 1]:[Date 8]])=8),TRUE,FALSE)</f>
        <v>0</v>
      </c>
      <c r="AN1740" s="134" t="b">
        <f>COUNTIF(Table3[[#This Row],[512]:[51]],"yes")&gt;0</f>
        <v>0</v>
      </c>
      <c r="AO1740" s="45" t="str">
        <f>IF(Table3[[#This Row],[512]]="yes",Table3[[#This Row],[Column1]],"")</f>
        <v/>
      </c>
      <c r="AP1740" s="45" t="str">
        <f>IF(Table3[[#This Row],[250]]="yes",Table3[[#This Row],[Column1.5]],"")</f>
        <v/>
      </c>
      <c r="AQ1740" s="45" t="str">
        <f>IF(Table3[[#This Row],[288]]="yes",Table3[[#This Row],[Column2]],"")</f>
        <v/>
      </c>
      <c r="AR1740" s="45" t="str">
        <f>IF(Table3[[#This Row],[144]]="yes",Table3[[#This Row],[Column3]],"")</f>
        <v/>
      </c>
      <c r="AS1740" s="45" t="str">
        <f>IF(Table3[[#This Row],[26]]="yes",Table3[[#This Row],[Column4]],"")</f>
        <v/>
      </c>
      <c r="AT1740" s="45" t="str">
        <f>IF(Table3[[#This Row],[51]]="yes",Table3[[#This Row],[Column5]],"")</f>
        <v/>
      </c>
      <c r="AU1740" s="29" t="str">
        <f>IF(COUNTBLANK(Table3[[#This Row],[Date 1]:[Date 8]])=7,IF(Table3[[#This Row],[Column9]]&lt;&gt;"",IF(SUM(L1740:S1740)&lt;&gt;0,Table3[[#This Row],[Column9]],""),""),(SUBSTITUTE(TRIM(SUBSTITUTE(AO1740&amp;","&amp;AP1740&amp;","&amp;AQ1740&amp;","&amp;AR1740&amp;","&amp;AS1740&amp;","&amp;AT1740&amp;",",","," "))," ",", ")))</f>
        <v/>
      </c>
      <c r="AV1740" s="35" t="str">
        <f>IF(COUNTBLANK(L1740:AC1740)&lt;&gt;13,IF(Table3[[#This Row],[Comments]]="Please order in multiples of 20. Minimum order of 100.",IF(COUNTBLANK(Table3[[#This Row],[Date 1]:[Order]])=12,"",1),1),IF(OR(F1740="yes",G1740="yes",H1740="yes",I1740="yes",J1740="yes",K1740="yes"="yes"),1,""))</f>
        <v/>
      </c>
    </row>
    <row r="1741" spans="2:48" ht="36" thickBot="1" x14ac:dyDescent="0.4">
      <c r="B1741" s="164">
        <v>7010</v>
      </c>
      <c r="C1741" s="16" t="s">
        <v>3569</v>
      </c>
      <c r="D1741" s="32" t="s">
        <v>2472</v>
      </c>
      <c r="E1741" s="118"/>
      <c r="F1741" s="119" t="s">
        <v>21</v>
      </c>
      <c r="G1741" s="30" t="s">
        <v>21</v>
      </c>
      <c r="H1741" s="30" t="s">
        <v>21</v>
      </c>
      <c r="I1741" s="30" t="s">
        <v>21</v>
      </c>
      <c r="J1741" s="30" t="s">
        <v>128</v>
      </c>
      <c r="K1741" s="30" t="s">
        <v>21</v>
      </c>
      <c r="L1741" s="22"/>
      <c r="M1741" s="20"/>
      <c r="N1741" s="20"/>
      <c r="O1741" s="20"/>
      <c r="P1741" s="20"/>
      <c r="Q1741" s="20"/>
      <c r="R1741" s="20"/>
      <c r="S1741" s="120"/>
      <c r="T1741" s="181" t="str">
        <f>Table3[[#This Row],[Column12]]</f>
        <v>Auto:</v>
      </c>
      <c r="U1741" s="25"/>
      <c r="V1741" s="51" t="str">
        <f>IF(Table3[[#This Row],[TagOrderMethod]]="Ratio:","plants per 1 tag",IF(Table3[[#This Row],[TagOrderMethod]]="tags included","",IF(Table3[[#This Row],[TagOrderMethod]]="Qty:","tags",IF(Table3[[#This Row],[TagOrderMethod]]="Auto:",IF(U1741&lt;&gt;"","tags","")))))</f>
        <v/>
      </c>
      <c r="W1741" s="17">
        <v>50</v>
      </c>
      <c r="X1741" s="17" t="str">
        <f>IF(ISNUMBER(SEARCH("tag",Table3[[#This Row],[Notes]])), "Yes", "No")</f>
        <v>No</v>
      </c>
      <c r="Y1741" s="17" t="str">
        <f>IF(Table3[[#This Row],[Column11]]="yes","tags included","Auto:")</f>
        <v>Auto:</v>
      </c>
      <c r="Z17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Row],[TagOrderMethod]]="Auto:",IF(U1741&gt;0,U1741,IF(COUNTBLANK(L1741:S1741)=8,"",(IF(Table3[[#This Row],[Column11]]&lt;&gt;"no",Table3[[#This Row],[Size]]*(SUM(Table3[[#This Row],[Date 1]:[Date 8]])),"")))),""))),(Table3[[#This Row],[Bundle]])),"")</f>
        <v/>
      </c>
      <c r="AB1741" s="94" t="str">
        <f t="shared" si="28"/>
        <v/>
      </c>
      <c r="AC1741" s="75"/>
      <c r="AD1741" s="42"/>
      <c r="AE1741" s="43"/>
      <c r="AF1741" s="44"/>
      <c r="AG1741" s="134" t="s">
        <v>21</v>
      </c>
      <c r="AH1741" s="134" t="s">
        <v>21</v>
      </c>
      <c r="AI1741" s="134" t="s">
        <v>21</v>
      </c>
      <c r="AJ1741" s="134" t="s">
        <v>21</v>
      </c>
      <c r="AK1741" s="134" t="s">
        <v>5714</v>
      </c>
      <c r="AL1741" s="134" t="s">
        <v>21</v>
      </c>
      <c r="AM1741" s="134" t="b">
        <f>IF(AND(Table3[[#This Row],[Column68]]=TRUE,COUNTBLANK(Table3[[#This Row],[Date 1]:[Date 8]])=8),TRUE,FALSE)</f>
        <v>0</v>
      </c>
      <c r="AN1741" s="134" t="b">
        <f>COUNTIF(Table3[[#This Row],[512]:[51]],"yes")&gt;0</f>
        <v>0</v>
      </c>
      <c r="AO1741" s="45" t="str">
        <f>IF(Table3[[#This Row],[512]]="yes",Table3[[#This Row],[Column1]],"")</f>
        <v/>
      </c>
      <c r="AP1741" s="45" t="str">
        <f>IF(Table3[[#This Row],[250]]="yes",Table3[[#This Row],[Column1.5]],"")</f>
        <v/>
      </c>
      <c r="AQ1741" s="45" t="str">
        <f>IF(Table3[[#This Row],[288]]="yes",Table3[[#This Row],[Column2]],"")</f>
        <v/>
      </c>
      <c r="AR1741" s="45" t="str">
        <f>IF(Table3[[#This Row],[144]]="yes",Table3[[#This Row],[Column3]],"")</f>
        <v/>
      </c>
      <c r="AS1741" s="45" t="str">
        <f>IF(Table3[[#This Row],[26]]="yes",Table3[[#This Row],[Column4]],"")</f>
        <v/>
      </c>
      <c r="AT1741" s="45" t="str">
        <f>IF(Table3[[#This Row],[51]]="yes",Table3[[#This Row],[Column5]],"")</f>
        <v/>
      </c>
      <c r="AU1741" s="29" t="str">
        <f>IF(COUNTBLANK(Table3[[#This Row],[Date 1]:[Date 8]])=7,IF(Table3[[#This Row],[Column9]]&lt;&gt;"",IF(SUM(L1741:S1741)&lt;&gt;0,Table3[[#This Row],[Column9]],""),""),(SUBSTITUTE(TRIM(SUBSTITUTE(AO1741&amp;","&amp;AP1741&amp;","&amp;AQ1741&amp;","&amp;AR1741&amp;","&amp;AS1741&amp;","&amp;AT1741&amp;",",","," "))," ",", ")))</f>
        <v/>
      </c>
      <c r="AV1741" s="35" t="str">
        <f>IF(COUNTBLANK(L1741:AC1741)&lt;&gt;13,IF(Table3[[#This Row],[Comments]]="Please order in multiples of 20. Minimum order of 100.",IF(COUNTBLANK(Table3[[#This Row],[Date 1]:[Order]])=12,"",1),1),IF(OR(F1741="yes",G1741="yes",H1741="yes",I1741="yes",J1741="yes",K1741="yes"="yes"),1,""))</f>
        <v/>
      </c>
    </row>
    <row r="1742" spans="2:48" ht="36" thickBot="1" x14ac:dyDescent="0.4">
      <c r="B1742" s="164">
        <v>20</v>
      </c>
      <c r="C1742" s="16" t="s">
        <v>3569</v>
      </c>
      <c r="D1742" s="32" t="s">
        <v>1439</v>
      </c>
      <c r="E1742" s="118"/>
      <c r="F1742" s="119" t="s">
        <v>21</v>
      </c>
      <c r="G1742" s="30" t="s">
        <v>21</v>
      </c>
      <c r="H1742" s="30" t="s">
        <v>21</v>
      </c>
      <c r="I1742" s="30" t="s">
        <v>128</v>
      </c>
      <c r="J1742" s="30" t="s">
        <v>128</v>
      </c>
      <c r="K1742" s="30" t="s">
        <v>21</v>
      </c>
      <c r="L1742" s="22"/>
      <c r="M1742" s="20"/>
      <c r="N1742" s="20"/>
      <c r="O1742" s="20"/>
      <c r="P1742" s="20"/>
      <c r="Q1742" s="20"/>
      <c r="R1742" s="20"/>
      <c r="S1742" s="120"/>
      <c r="T1742" s="181" t="str">
        <f>Table3[[#This Row],[Column12]]</f>
        <v>Auto:</v>
      </c>
      <c r="U1742" s="25"/>
      <c r="V1742" s="51" t="str">
        <f>IF(Table3[[#This Row],[TagOrderMethod]]="Ratio:","plants per 1 tag",IF(Table3[[#This Row],[TagOrderMethod]]="tags included","",IF(Table3[[#This Row],[TagOrderMethod]]="Qty:","tags",IF(Table3[[#This Row],[TagOrderMethod]]="Auto:",IF(U1742&lt;&gt;"","tags","")))))</f>
        <v/>
      </c>
      <c r="W1742" s="17">
        <v>50</v>
      </c>
      <c r="X1742" s="17" t="str">
        <f>IF(ISNUMBER(SEARCH("tag",Table3[[#This Row],[Notes]])), "Yes", "No")</f>
        <v>No</v>
      </c>
      <c r="Y1742" s="17" t="str">
        <f>IF(Table3[[#This Row],[Column11]]="yes","tags included","Auto:")</f>
        <v>Auto:</v>
      </c>
      <c r="Z17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Row],[TagOrderMethod]]="Auto:",IF(U1742&gt;0,U1742,IF(COUNTBLANK(L1742:S1742)=8,"",(IF(Table3[[#This Row],[Column11]]&lt;&gt;"no",Table3[[#This Row],[Size]]*(SUM(Table3[[#This Row],[Date 1]:[Date 8]])),"")))),""))),(Table3[[#This Row],[Bundle]])),"")</f>
        <v/>
      </c>
      <c r="AB1742" s="94" t="str">
        <f t="shared" si="28"/>
        <v/>
      </c>
      <c r="AC1742" s="75"/>
      <c r="AD1742" s="42"/>
      <c r="AE1742" s="43"/>
      <c r="AF1742" s="44"/>
      <c r="AG1742" s="134" t="s">
        <v>21</v>
      </c>
      <c r="AH1742" s="134" t="s">
        <v>21</v>
      </c>
      <c r="AI1742" s="134" t="s">
        <v>21</v>
      </c>
      <c r="AJ1742" s="134" t="s">
        <v>5715</v>
      </c>
      <c r="AK1742" s="134" t="s">
        <v>5716</v>
      </c>
      <c r="AL1742" s="134" t="s">
        <v>21</v>
      </c>
      <c r="AM1742" s="134" t="b">
        <f>IF(AND(Table3[[#This Row],[Column68]]=TRUE,COUNTBLANK(Table3[[#This Row],[Date 1]:[Date 8]])=8),TRUE,FALSE)</f>
        <v>0</v>
      </c>
      <c r="AN1742" s="134" t="b">
        <f>COUNTIF(Table3[[#This Row],[512]:[51]],"yes")&gt;0</f>
        <v>0</v>
      </c>
      <c r="AO1742" s="45" t="str">
        <f>IF(Table3[[#This Row],[512]]="yes",Table3[[#This Row],[Column1]],"")</f>
        <v/>
      </c>
      <c r="AP1742" s="45" t="str">
        <f>IF(Table3[[#This Row],[250]]="yes",Table3[[#This Row],[Column1.5]],"")</f>
        <v/>
      </c>
      <c r="AQ1742" s="45" t="str">
        <f>IF(Table3[[#This Row],[288]]="yes",Table3[[#This Row],[Column2]],"")</f>
        <v/>
      </c>
      <c r="AR1742" s="45" t="str">
        <f>IF(Table3[[#This Row],[144]]="yes",Table3[[#This Row],[Column3]],"")</f>
        <v/>
      </c>
      <c r="AS1742" s="45" t="str">
        <f>IF(Table3[[#This Row],[26]]="yes",Table3[[#This Row],[Column4]],"")</f>
        <v/>
      </c>
      <c r="AT1742" s="45" t="str">
        <f>IF(Table3[[#This Row],[51]]="yes",Table3[[#This Row],[Column5]],"")</f>
        <v/>
      </c>
      <c r="AU1742" s="29" t="str">
        <f>IF(COUNTBLANK(Table3[[#This Row],[Date 1]:[Date 8]])=7,IF(Table3[[#This Row],[Column9]]&lt;&gt;"",IF(SUM(L1742:S1742)&lt;&gt;0,Table3[[#This Row],[Column9]],""),""),(SUBSTITUTE(TRIM(SUBSTITUTE(AO1742&amp;","&amp;AP1742&amp;","&amp;AQ1742&amp;","&amp;AR1742&amp;","&amp;AS1742&amp;","&amp;AT1742&amp;",",","," "))," ",", ")))</f>
        <v/>
      </c>
      <c r="AV1742" s="35" t="str">
        <f>IF(COUNTBLANK(L1742:AC1742)&lt;&gt;13,IF(Table3[[#This Row],[Comments]]="Please order in multiples of 20. Minimum order of 100.",IF(COUNTBLANK(Table3[[#This Row],[Date 1]:[Order]])=12,"",1),1),IF(OR(F1742="yes",G1742="yes",H1742="yes",I1742="yes",J1742="yes",K1742="yes"="yes"),1,""))</f>
        <v/>
      </c>
    </row>
    <row r="1743" spans="2:48" ht="36" thickBot="1" x14ac:dyDescent="0.4">
      <c r="B1743" s="164">
        <v>7025</v>
      </c>
      <c r="C1743" s="16" t="s">
        <v>3569</v>
      </c>
      <c r="D1743" s="32" t="s">
        <v>3570</v>
      </c>
      <c r="E1743" s="118"/>
      <c r="F1743" s="119" t="s">
        <v>21</v>
      </c>
      <c r="G1743" s="30" t="s">
        <v>21</v>
      </c>
      <c r="H1743" s="30" t="s">
        <v>21</v>
      </c>
      <c r="I1743" s="30" t="s">
        <v>21</v>
      </c>
      <c r="J1743" s="30" t="s">
        <v>21</v>
      </c>
      <c r="K1743" s="30" t="s">
        <v>128</v>
      </c>
      <c r="L1743" s="22"/>
      <c r="M1743" s="20"/>
      <c r="N1743" s="20"/>
      <c r="O1743" s="20"/>
      <c r="P1743" s="20"/>
      <c r="Q1743" s="20"/>
      <c r="R1743" s="20"/>
      <c r="S1743" s="120"/>
      <c r="T1743" s="181" t="str">
        <f>Table3[[#This Row],[Column12]]</f>
        <v>Auto:</v>
      </c>
      <c r="U1743" s="25"/>
      <c r="V1743" s="51" t="str">
        <f>IF(Table3[[#This Row],[TagOrderMethod]]="Ratio:","plants per 1 tag",IF(Table3[[#This Row],[TagOrderMethod]]="tags included","",IF(Table3[[#This Row],[TagOrderMethod]]="Qty:","tags",IF(Table3[[#This Row],[TagOrderMethod]]="Auto:",IF(U1743&lt;&gt;"","tags","")))))</f>
        <v/>
      </c>
      <c r="W1743" s="17">
        <v>50</v>
      </c>
      <c r="X1743" s="17" t="str">
        <f>IF(ISNUMBER(SEARCH("tag",Table3[[#This Row],[Notes]])), "Yes", "No")</f>
        <v>No</v>
      </c>
      <c r="Y1743" s="17" t="str">
        <f>IF(Table3[[#This Row],[Column11]]="yes","tags included","Auto:")</f>
        <v>Auto:</v>
      </c>
      <c r="Z17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Row],[TagOrderMethod]]="Auto:",IF(U1743&gt;0,U1743,IF(COUNTBLANK(L1743:S1743)=8,"",(IF(Table3[[#This Row],[Column11]]&lt;&gt;"no",Table3[[#This Row],[Size]]*(SUM(Table3[[#This Row],[Date 1]:[Date 8]])),"")))),""))),(Table3[[#This Row],[Bundle]])),"")</f>
        <v/>
      </c>
      <c r="AB1743" s="94" t="str">
        <f t="shared" si="28"/>
        <v/>
      </c>
      <c r="AC1743" s="75"/>
      <c r="AD1743" s="42"/>
      <c r="AE1743" s="43"/>
      <c r="AF1743" s="44"/>
      <c r="AG1743" s="134" t="s">
        <v>21</v>
      </c>
      <c r="AH1743" s="134" t="s">
        <v>21</v>
      </c>
      <c r="AI1743" s="134" t="s">
        <v>21</v>
      </c>
      <c r="AJ1743" s="134" t="s">
        <v>21</v>
      </c>
      <c r="AK1743" s="134" t="s">
        <v>21</v>
      </c>
      <c r="AL1743" s="134" t="s">
        <v>5717</v>
      </c>
      <c r="AM1743" s="134" t="b">
        <f>IF(AND(Table3[[#This Row],[Column68]]=TRUE,COUNTBLANK(Table3[[#This Row],[Date 1]:[Date 8]])=8),TRUE,FALSE)</f>
        <v>0</v>
      </c>
      <c r="AN1743" s="134" t="b">
        <f>COUNTIF(Table3[[#This Row],[512]:[51]],"yes")&gt;0</f>
        <v>0</v>
      </c>
      <c r="AO1743" s="45" t="str">
        <f>IF(Table3[[#This Row],[512]]="yes",Table3[[#This Row],[Column1]],"")</f>
        <v/>
      </c>
      <c r="AP1743" s="45" t="str">
        <f>IF(Table3[[#This Row],[250]]="yes",Table3[[#This Row],[Column1.5]],"")</f>
        <v/>
      </c>
      <c r="AQ1743" s="45" t="str">
        <f>IF(Table3[[#This Row],[288]]="yes",Table3[[#This Row],[Column2]],"")</f>
        <v/>
      </c>
      <c r="AR1743" s="45" t="str">
        <f>IF(Table3[[#This Row],[144]]="yes",Table3[[#This Row],[Column3]],"")</f>
        <v/>
      </c>
      <c r="AS1743" s="45" t="str">
        <f>IF(Table3[[#This Row],[26]]="yes",Table3[[#This Row],[Column4]],"")</f>
        <v/>
      </c>
      <c r="AT1743" s="45" t="str">
        <f>IF(Table3[[#This Row],[51]]="yes",Table3[[#This Row],[Column5]],"")</f>
        <v/>
      </c>
      <c r="AU1743" s="29" t="str">
        <f>IF(COUNTBLANK(Table3[[#This Row],[Date 1]:[Date 8]])=7,IF(Table3[[#This Row],[Column9]]&lt;&gt;"",IF(SUM(L1743:S1743)&lt;&gt;0,Table3[[#This Row],[Column9]],""),""),(SUBSTITUTE(TRIM(SUBSTITUTE(AO1743&amp;","&amp;AP1743&amp;","&amp;AQ1743&amp;","&amp;AR1743&amp;","&amp;AS1743&amp;","&amp;AT1743&amp;",",","," "))," ",", ")))</f>
        <v/>
      </c>
      <c r="AV1743" s="35" t="str">
        <f>IF(COUNTBLANK(L1743:AC1743)&lt;&gt;13,IF(Table3[[#This Row],[Comments]]="Please order in multiples of 20. Minimum order of 100.",IF(COUNTBLANK(Table3[[#This Row],[Date 1]:[Order]])=12,"",1),1),IF(OR(F1743="yes",G1743="yes",H1743="yes",I1743="yes",J1743="yes",K1743="yes"="yes"),1,""))</f>
        <v/>
      </c>
    </row>
    <row r="1744" spans="2:48" ht="36" thickBot="1" x14ac:dyDescent="0.4">
      <c r="B1744" s="164">
        <v>7030</v>
      </c>
      <c r="C1744" s="16" t="s">
        <v>3569</v>
      </c>
      <c r="D1744" s="32" t="s">
        <v>2473</v>
      </c>
      <c r="E1744" s="118"/>
      <c r="F1744" s="119" t="s">
        <v>21</v>
      </c>
      <c r="G1744" s="30" t="s">
        <v>21</v>
      </c>
      <c r="H1744" s="30" t="s">
        <v>21</v>
      </c>
      <c r="I1744" s="30" t="s">
        <v>21</v>
      </c>
      <c r="J1744" s="30" t="s">
        <v>21</v>
      </c>
      <c r="K1744" s="30" t="s">
        <v>128</v>
      </c>
      <c r="L1744" s="22"/>
      <c r="M1744" s="20"/>
      <c r="N1744" s="20"/>
      <c r="O1744" s="20"/>
      <c r="P1744" s="20"/>
      <c r="Q1744" s="20"/>
      <c r="R1744" s="20"/>
      <c r="S1744" s="120"/>
      <c r="T1744" s="181" t="str">
        <f>Table3[[#This Row],[Column12]]</f>
        <v>Auto:</v>
      </c>
      <c r="U1744" s="25"/>
      <c r="V1744" s="51" t="str">
        <f>IF(Table3[[#This Row],[TagOrderMethod]]="Ratio:","plants per 1 tag",IF(Table3[[#This Row],[TagOrderMethod]]="tags included","",IF(Table3[[#This Row],[TagOrderMethod]]="Qty:","tags",IF(Table3[[#This Row],[TagOrderMethod]]="Auto:",IF(U1744&lt;&gt;"","tags","")))))</f>
        <v/>
      </c>
      <c r="W1744" s="17">
        <v>50</v>
      </c>
      <c r="X1744" s="17" t="str">
        <f>IF(ISNUMBER(SEARCH("tag",Table3[[#This Row],[Notes]])), "Yes", "No")</f>
        <v>No</v>
      </c>
      <c r="Y1744" s="17" t="str">
        <f>IF(Table3[[#This Row],[Column11]]="yes","tags included","Auto:")</f>
        <v>Auto:</v>
      </c>
      <c r="Z17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Row],[TagOrderMethod]]="Auto:",IF(U1744&gt;0,U1744,IF(COUNTBLANK(L1744:S1744)=8,"",(IF(Table3[[#This Row],[Column11]]&lt;&gt;"no",Table3[[#This Row],[Size]]*(SUM(Table3[[#This Row],[Date 1]:[Date 8]])),"")))),""))),(Table3[[#This Row],[Bundle]])),"")</f>
        <v/>
      </c>
      <c r="AB1744" s="94" t="str">
        <f t="shared" si="28"/>
        <v/>
      </c>
      <c r="AC1744" s="75"/>
      <c r="AD1744" s="42"/>
      <c r="AE1744" s="43"/>
      <c r="AF1744" s="44"/>
      <c r="AG1744" s="134" t="s">
        <v>21</v>
      </c>
      <c r="AH1744" s="134" t="s">
        <v>21</v>
      </c>
      <c r="AI1744" s="134" t="s">
        <v>21</v>
      </c>
      <c r="AJ1744" s="134" t="s">
        <v>21</v>
      </c>
      <c r="AK1744" s="134" t="s">
        <v>21</v>
      </c>
      <c r="AL1744" s="134" t="s">
        <v>5718</v>
      </c>
      <c r="AM1744" s="134" t="b">
        <f>IF(AND(Table3[[#This Row],[Column68]]=TRUE,COUNTBLANK(Table3[[#This Row],[Date 1]:[Date 8]])=8),TRUE,FALSE)</f>
        <v>0</v>
      </c>
      <c r="AN1744" s="134" t="b">
        <f>COUNTIF(Table3[[#This Row],[512]:[51]],"yes")&gt;0</f>
        <v>0</v>
      </c>
      <c r="AO1744" s="45" t="str">
        <f>IF(Table3[[#This Row],[512]]="yes",Table3[[#This Row],[Column1]],"")</f>
        <v/>
      </c>
      <c r="AP1744" s="45" t="str">
        <f>IF(Table3[[#This Row],[250]]="yes",Table3[[#This Row],[Column1.5]],"")</f>
        <v/>
      </c>
      <c r="AQ1744" s="45" t="str">
        <f>IF(Table3[[#This Row],[288]]="yes",Table3[[#This Row],[Column2]],"")</f>
        <v/>
      </c>
      <c r="AR1744" s="45" t="str">
        <f>IF(Table3[[#This Row],[144]]="yes",Table3[[#This Row],[Column3]],"")</f>
        <v/>
      </c>
      <c r="AS1744" s="45" t="str">
        <f>IF(Table3[[#This Row],[26]]="yes",Table3[[#This Row],[Column4]],"")</f>
        <v/>
      </c>
      <c r="AT1744" s="45" t="str">
        <f>IF(Table3[[#This Row],[51]]="yes",Table3[[#This Row],[Column5]],"")</f>
        <v/>
      </c>
      <c r="AU1744" s="29" t="str">
        <f>IF(COUNTBLANK(Table3[[#This Row],[Date 1]:[Date 8]])=7,IF(Table3[[#This Row],[Column9]]&lt;&gt;"",IF(SUM(L1744:S1744)&lt;&gt;0,Table3[[#This Row],[Column9]],""),""),(SUBSTITUTE(TRIM(SUBSTITUTE(AO1744&amp;","&amp;AP1744&amp;","&amp;AQ1744&amp;","&amp;AR1744&amp;","&amp;AS1744&amp;","&amp;AT1744&amp;",",","," "))," ",", ")))</f>
        <v/>
      </c>
      <c r="AV1744" s="35" t="str">
        <f>IF(COUNTBLANK(L1744:AC1744)&lt;&gt;13,IF(Table3[[#This Row],[Comments]]="Please order in multiples of 20. Minimum order of 100.",IF(COUNTBLANK(Table3[[#This Row],[Date 1]:[Order]])=12,"",1),1),IF(OR(F1744="yes",G1744="yes",H1744="yes",I1744="yes",J1744="yes",K1744="yes"="yes"),1,""))</f>
        <v/>
      </c>
    </row>
    <row r="1745" spans="2:48" ht="36" thickBot="1" x14ac:dyDescent="0.4">
      <c r="B1745" s="164">
        <v>7045</v>
      </c>
      <c r="C1745" s="16" t="s">
        <v>3569</v>
      </c>
      <c r="D1745" s="32" t="s">
        <v>853</v>
      </c>
      <c r="E1745" s="118"/>
      <c r="F1745" s="119" t="s">
        <v>21</v>
      </c>
      <c r="G1745" s="30" t="s">
        <v>21</v>
      </c>
      <c r="H1745" s="30" t="s">
        <v>21</v>
      </c>
      <c r="I1745" s="30" t="s">
        <v>21</v>
      </c>
      <c r="J1745" s="30" t="s">
        <v>21</v>
      </c>
      <c r="K1745" s="30" t="s">
        <v>128</v>
      </c>
      <c r="L1745" s="22"/>
      <c r="M1745" s="20"/>
      <c r="N1745" s="20"/>
      <c r="O1745" s="20"/>
      <c r="P1745" s="20"/>
      <c r="Q1745" s="20"/>
      <c r="R1745" s="20"/>
      <c r="S1745" s="120"/>
      <c r="T1745" s="181" t="str">
        <f>Table3[[#This Row],[Column12]]</f>
        <v>Auto:</v>
      </c>
      <c r="U1745" s="25"/>
      <c r="V1745" s="51" t="str">
        <f>IF(Table3[[#This Row],[TagOrderMethod]]="Ratio:","plants per 1 tag",IF(Table3[[#This Row],[TagOrderMethod]]="tags included","",IF(Table3[[#This Row],[TagOrderMethod]]="Qty:","tags",IF(Table3[[#This Row],[TagOrderMethod]]="Auto:",IF(U1745&lt;&gt;"","tags","")))))</f>
        <v/>
      </c>
      <c r="W1745" s="17">
        <v>50</v>
      </c>
      <c r="X1745" s="17" t="str">
        <f>IF(ISNUMBER(SEARCH("tag",Table3[[#This Row],[Notes]])), "Yes", "No")</f>
        <v>No</v>
      </c>
      <c r="Y1745" s="17" t="str">
        <f>IF(Table3[[#This Row],[Column11]]="yes","tags included","Auto:")</f>
        <v>Auto:</v>
      </c>
      <c r="Z17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Row],[TagOrderMethod]]="Auto:",IF(U1745&gt;0,U1745,IF(COUNTBLANK(L1745:S1745)=8,"",(IF(Table3[[#This Row],[Column11]]&lt;&gt;"no",Table3[[#This Row],[Size]]*(SUM(Table3[[#This Row],[Date 1]:[Date 8]])),"")))),""))),(Table3[[#This Row],[Bundle]])),"")</f>
        <v/>
      </c>
      <c r="AB1745" s="94" t="str">
        <f t="shared" si="28"/>
        <v/>
      </c>
      <c r="AC1745" s="75"/>
      <c r="AD1745" s="42"/>
      <c r="AE1745" s="43"/>
      <c r="AF1745" s="44"/>
      <c r="AG1745" s="134" t="s">
        <v>21</v>
      </c>
      <c r="AH1745" s="134" t="s">
        <v>21</v>
      </c>
      <c r="AI1745" s="134" t="s">
        <v>21</v>
      </c>
      <c r="AJ1745" s="134" t="s">
        <v>21</v>
      </c>
      <c r="AK1745" s="134" t="s">
        <v>21</v>
      </c>
      <c r="AL1745" s="134" t="s">
        <v>5719</v>
      </c>
      <c r="AM1745" s="134" t="b">
        <f>IF(AND(Table3[[#This Row],[Column68]]=TRUE,COUNTBLANK(Table3[[#This Row],[Date 1]:[Date 8]])=8),TRUE,FALSE)</f>
        <v>0</v>
      </c>
      <c r="AN1745" s="134" t="b">
        <f>COUNTIF(Table3[[#This Row],[512]:[51]],"yes")&gt;0</f>
        <v>0</v>
      </c>
      <c r="AO1745" s="45" t="str">
        <f>IF(Table3[[#This Row],[512]]="yes",Table3[[#This Row],[Column1]],"")</f>
        <v/>
      </c>
      <c r="AP1745" s="45" t="str">
        <f>IF(Table3[[#This Row],[250]]="yes",Table3[[#This Row],[Column1.5]],"")</f>
        <v/>
      </c>
      <c r="AQ1745" s="45" t="str">
        <f>IF(Table3[[#This Row],[288]]="yes",Table3[[#This Row],[Column2]],"")</f>
        <v/>
      </c>
      <c r="AR1745" s="45" t="str">
        <f>IF(Table3[[#This Row],[144]]="yes",Table3[[#This Row],[Column3]],"")</f>
        <v/>
      </c>
      <c r="AS1745" s="45" t="str">
        <f>IF(Table3[[#This Row],[26]]="yes",Table3[[#This Row],[Column4]],"")</f>
        <v/>
      </c>
      <c r="AT1745" s="45" t="str">
        <f>IF(Table3[[#This Row],[51]]="yes",Table3[[#This Row],[Column5]],"")</f>
        <v/>
      </c>
      <c r="AU1745" s="29" t="str">
        <f>IF(COUNTBLANK(Table3[[#This Row],[Date 1]:[Date 8]])=7,IF(Table3[[#This Row],[Column9]]&lt;&gt;"",IF(SUM(L1745:S1745)&lt;&gt;0,Table3[[#This Row],[Column9]],""),""),(SUBSTITUTE(TRIM(SUBSTITUTE(AO1745&amp;","&amp;AP1745&amp;","&amp;AQ1745&amp;","&amp;AR1745&amp;","&amp;AS1745&amp;","&amp;AT1745&amp;",",","," "))," ",", ")))</f>
        <v/>
      </c>
      <c r="AV1745" s="35" t="str">
        <f>IF(COUNTBLANK(L1745:AC1745)&lt;&gt;13,IF(Table3[[#This Row],[Comments]]="Please order in multiples of 20. Minimum order of 100.",IF(COUNTBLANK(Table3[[#This Row],[Date 1]:[Order]])=12,"",1),1),IF(OR(F1745="yes",G1745="yes",H1745="yes",I1745="yes",J1745="yes",K1745="yes"="yes"),1,""))</f>
        <v/>
      </c>
    </row>
    <row r="1746" spans="2:48" ht="36" thickBot="1" x14ac:dyDescent="0.4">
      <c r="B1746" s="164">
        <v>390</v>
      </c>
      <c r="C1746" s="16" t="s">
        <v>3569</v>
      </c>
      <c r="D1746" s="32" t="s">
        <v>684</v>
      </c>
      <c r="E1746" s="118"/>
      <c r="F1746" s="119" t="s">
        <v>21</v>
      </c>
      <c r="G1746" s="30" t="s">
        <v>21</v>
      </c>
      <c r="H1746" s="30" t="s">
        <v>21</v>
      </c>
      <c r="I1746" s="30" t="s">
        <v>128</v>
      </c>
      <c r="J1746" s="30" t="s">
        <v>128</v>
      </c>
      <c r="K1746" s="30" t="s">
        <v>21</v>
      </c>
      <c r="L1746" s="22"/>
      <c r="M1746" s="20"/>
      <c r="N1746" s="20"/>
      <c r="O1746" s="20"/>
      <c r="P1746" s="20"/>
      <c r="Q1746" s="20"/>
      <c r="R1746" s="20"/>
      <c r="S1746" s="120"/>
      <c r="T1746" s="181" t="str">
        <f>Table3[[#This Row],[Column12]]</f>
        <v>Auto:</v>
      </c>
      <c r="U1746" s="25"/>
      <c r="V1746" s="51" t="str">
        <f>IF(Table3[[#This Row],[TagOrderMethod]]="Ratio:","plants per 1 tag",IF(Table3[[#This Row],[TagOrderMethod]]="tags included","",IF(Table3[[#This Row],[TagOrderMethod]]="Qty:","tags",IF(Table3[[#This Row],[TagOrderMethod]]="Auto:",IF(U1746&lt;&gt;"","tags","")))))</f>
        <v/>
      </c>
      <c r="W1746" s="17">
        <v>50</v>
      </c>
      <c r="X1746" s="17" t="str">
        <f>IF(ISNUMBER(SEARCH("tag",Table3[[#This Row],[Notes]])), "Yes", "No")</f>
        <v>No</v>
      </c>
      <c r="Y1746" s="17" t="str">
        <f>IF(Table3[[#This Row],[Column11]]="yes","tags included","Auto:")</f>
        <v>Auto:</v>
      </c>
      <c r="Z17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Row],[TagOrderMethod]]="Auto:",IF(U1746&gt;0,U1746,IF(COUNTBLANK(L1746:S1746)=8,"",(IF(Table3[[#This Row],[Column11]]&lt;&gt;"no",Table3[[#This Row],[Size]]*(SUM(Table3[[#This Row],[Date 1]:[Date 8]])),"")))),""))),(Table3[[#This Row],[Bundle]])),"")</f>
        <v/>
      </c>
      <c r="AB1746" s="94" t="str">
        <f t="shared" si="28"/>
        <v/>
      </c>
      <c r="AC1746" s="75"/>
      <c r="AD1746" s="42"/>
      <c r="AE1746" s="43"/>
      <c r="AF1746" s="44"/>
      <c r="AG1746" s="134" t="s">
        <v>21</v>
      </c>
      <c r="AH1746" s="134" t="s">
        <v>21</v>
      </c>
      <c r="AI1746" s="134" t="s">
        <v>21</v>
      </c>
      <c r="AJ1746" s="134" t="s">
        <v>3239</v>
      </c>
      <c r="AK1746" s="134" t="s">
        <v>3240</v>
      </c>
      <c r="AL1746" s="134" t="s">
        <v>21</v>
      </c>
      <c r="AM1746" s="134" t="b">
        <f>IF(AND(Table3[[#This Row],[Column68]]=TRUE,COUNTBLANK(Table3[[#This Row],[Date 1]:[Date 8]])=8),TRUE,FALSE)</f>
        <v>0</v>
      </c>
      <c r="AN1746" s="134" t="b">
        <f>COUNTIF(Table3[[#This Row],[512]:[51]],"yes")&gt;0</f>
        <v>0</v>
      </c>
      <c r="AO1746" s="45" t="str">
        <f>IF(Table3[[#This Row],[512]]="yes",Table3[[#This Row],[Column1]],"")</f>
        <v/>
      </c>
      <c r="AP1746" s="45" t="str">
        <f>IF(Table3[[#This Row],[250]]="yes",Table3[[#This Row],[Column1.5]],"")</f>
        <v/>
      </c>
      <c r="AQ1746" s="45" t="str">
        <f>IF(Table3[[#This Row],[288]]="yes",Table3[[#This Row],[Column2]],"")</f>
        <v/>
      </c>
      <c r="AR1746" s="45" t="str">
        <f>IF(Table3[[#This Row],[144]]="yes",Table3[[#This Row],[Column3]],"")</f>
        <v/>
      </c>
      <c r="AS1746" s="45" t="str">
        <f>IF(Table3[[#This Row],[26]]="yes",Table3[[#This Row],[Column4]],"")</f>
        <v/>
      </c>
      <c r="AT1746" s="45" t="str">
        <f>IF(Table3[[#This Row],[51]]="yes",Table3[[#This Row],[Column5]],"")</f>
        <v/>
      </c>
      <c r="AU1746" s="29" t="str">
        <f>IF(COUNTBLANK(Table3[[#This Row],[Date 1]:[Date 8]])=7,IF(Table3[[#This Row],[Column9]]&lt;&gt;"",IF(SUM(L1746:S1746)&lt;&gt;0,Table3[[#This Row],[Column9]],""),""),(SUBSTITUTE(TRIM(SUBSTITUTE(AO1746&amp;","&amp;AP1746&amp;","&amp;AQ1746&amp;","&amp;AR1746&amp;","&amp;AS1746&amp;","&amp;AT1746&amp;",",","," "))," ",", ")))</f>
        <v/>
      </c>
      <c r="AV1746" s="35" t="str">
        <f>IF(COUNTBLANK(L1746:AC1746)&lt;&gt;13,IF(Table3[[#This Row],[Comments]]="Please order in multiples of 20. Minimum order of 100.",IF(COUNTBLANK(Table3[[#This Row],[Date 1]:[Order]])=12,"",1),1),IF(OR(F1746="yes",G1746="yes",H1746="yes",I1746="yes",J1746="yes",K1746="yes"="yes"),1,""))</f>
        <v/>
      </c>
    </row>
    <row r="1747" spans="2:48" ht="36" thickBot="1" x14ac:dyDescent="0.4">
      <c r="B1747" s="164">
        <v>450</v>
      </c>
      <c r="C1747" s="16" t="s">
        <v>3569</v>
      </c>
      <c r="D1747" s="32" t="s">
        <v>136</v>
      </c>
      <c r="E1747" s="118"/>
      <c r="F1747" s="119" t="s">
        <v>21</v>
      </c>
      <c r="G1747" s="30" t="s">
        <v>21</v>
      </c>
      <c r="H1747" s="30" t="s">
        <v>21</v>
      </c>
      <c r="I1747" s="30" t="s">
        <v>128</v>
      </c>
      <c r="J1747" s="30" t="s">
        <v>128</v>
      </c>
      <c r="K1747" s="30" t="s">
        <v>21</v>
      </c>
      <c r="L1747" s="22"/>
      <c r="M1747" s="20"/>
      <c r="N1747" s="20"/>
      <c r="O1747" s="20"/>
      <c r="P1747" s="20"/>
      <c r="Q1747" s="20"/>
      <c r="R1747" s="20"/>
      <c r="S1747" s="120"/>
      <c r="T1747" s="181" t="str">
        <f>Table3[[#This Row],[Column12]]</f>
        <v>Auto:</v>
      </c>
      <c r="U1747" s="25"/>
      <c r="V1747" s="51" t="str">
        <f>IF(Table3[[#This Row],[TagOrderMethod]]="Ratio:","plants per 1 tag",IF(Table3[[#This Row],[TagOrderMethod]]="tags included","",IF(Table3[[#This Row],[TagOrderMethod]]="Qty:","tags",IF(Table3[[#This Row],[TagOrderMethod]]="Auto:",IF(U1747&lt;&gt;"","tags","")))))</f>
        <v/>
      </c>
      <c r="W1747" s="17">
        <v>50</v>
      </c>
      <c r="X1747" s="17" t="str">
        <f>IF(ISNUMBER(SEARCH("tag",Table3[[#This Row],[Notes]])), "Yes", "No")</f>
        <v>No</v>
      </c>
      <c r="Y1747" s="17" t="str">
        <f>IF(Table3[[#This Row],[Column11]]="yes","tags included","Auto:")</f>
        <v>Auto:</v>
      </c>
      <c r="Z17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Row],[TagOrderMethod]]="Auto:",IF(U1747&gt;0,U1747,IF(COUNTBLANK(L1747:S1747)=8,"",(IF(Table3[[#This Row],[Column11]]&lt;&gt;"no",Table3[[#This Row],[Size]]*(SUM(Table3[[#This Row],[Date 1]:[Date 8]])),"")))),""))),(Table3[[#This Row],[Bundle]])),"")</f>
        <v/>
      </c>
      <c r="AB1747" s="94" t="str">
        <f t="shared" si="28"/>
        <v/>
      </c>
      <c r="AC1747" s="75"/>
      <c r="AD1747" s="42"/>
      <c r="AE1747" s="43"/>
      <c r="AF1747" s="44"/>
      <c r="AG1747" s="134" t="s">
        <v>21</v>
      </c>
      <c r="AH1747" s="134" t="s">
        <v>21</v>
      </c>
      <c r="AI1747" s="134" t="s">
        <v>21</v>
      </c>
      <c r="AJ1747" s="134" t="s">
        <v>5720</v>
      </c>
      <c r="AK1747" s="134" t="s">
        <v>5721</v>
      </c>
      <c r="AL1747" s="134" t="s">
        <v>21</v>
      </c>
      <c r="AM1747" s="134" t="b">
        <f>IF(AND(Table3[[#This Row],[Column68]]=TRUE,COUNTBLANK(Table3[[#This Row],[Date 1]:[Date 8]])=8),TRUE,FALSE)</f>
        <v>0</v>
      </c>
      <c r="AN1747" s="134" t="b">
        <f>COUNTIF(Table3[[#This Row],[512]:[51]],"yes")&gt;0</f>
        <v>0</v>
      </c>
      <c r="AO1747" s="45" t="str">
        <f>IF(Table3[[#This Row],[512]]="yes",Table3[[#This Row],[Column1]],"")</f>
        <v/>
      </c>
      <c r="AP1747" s="45" t="str">
        <f>IF(Table3[[#This Row],[250]]="yes",Table3[[#This Row],[Column1.5]],"")</f>
        <v/>
      </c>
      <c r="AQ1747" s="45" t="str">
        <f>IF(Table3[[#This Row],[288]]="yes",Table3[[#This Row],[Column2]],"")</f>
        <v/>
      </c>
      <c r="AR1747" s="45" t="str">
        <f>IF(Table3[[#This Row],[144]]="yes",Table3[[#This Row],[Column3]],"")</f>
        <v/>
      </c>
      <c r="AS1747" s="45" t="str">
        <f>IF(Table3[[#This Row],[26]]="yes",Table3[[#This Row],[Column4]],"")</f>
        <v/>
      </c>
      <c r="AT1747" s="45" t="str">
        <f>IF(Table3[[#This Row],[51]]="yes",Table3[[#This Row],[Column5]],"")</f>
        <v/>
      </c>
      <c r="AU1747" s="29" t="str">
        <f>IF(COUNTBLANK(Table3[[#This Row],[Date 1]:[Date 8]])=7,IF(Table3[[#This Row],[Column9]]&lt;&gt;"",IF(SUM(L1747:S1747)&lt;&gt;0,Table3[[#This Row],[Column9]],""),""),(SUBSTITUTE(TRIM(SUBSTITUTE(AO1747&amp;","&amp;AP1747&amp;","&amp;AQ1747&amp;","&amp;AR1747&amp;","&amp;AS1747&amp;","&amp;AT1747&amp;",",","," "))," ",", ")))</f>
        <v/>
      </c>
      <c r="AV1747" s="35" t="str">
        <f>IF(COUNTBLANK(L1747:AC1747)&lt;&gt;13,IF(Table3[[#This Row],[Comments]]="Please order in multiples of 20. Minimum order of 100.",IF(COUNTBLANK(Table3[[#This Row],[Date 1]:[Order]])=12,"",1),1),IF(OR(F1747="yes",G1747="yes",H1747="yes",I1747="yes",J1747="yes",K1747="yes"="yes"),1,""))</f>
        <v/>
      </c>
    </row>
    <row r="1748" spans="2:48" ht="36" thickBot="1" x14ac:dyDescent="0.4">
      <c r="B1748" s="164">
        <v>730</v>
      </c>
      <c r="C1748" s="16" t="s">
        <v>3569</v>
      </c>
      <c r="D1748" s="32" t="s">
        <v>1924</v>
      </c>
      <c r="E1748" s="118"/>
      <c r="F1748" s="119" t="s">
        <v>21</v>
      </c>
      <c r="G1748" s="30" t="s">
        <v>21</v>
      </c>
      <c r="H1748" s="30" t="s">
        <v>21</v>
      </c>
      <c r="I1748" s="30" t="s">
        <v>128</v>
      </c>
      <c r="J1748" s="30" t="s">
        <v>128</v>
      </c>
      <c r="K1748" s="30" t="s">
        <v>21</v>
      </c>
      <c r="L1748" s="22"/>
      <c r="M1748" s="20"/>
      <c r="N1748" s="20"/>
      <c r="O1748" s="20"/>
      <c r="P1748" s="20"/>
      <c r="Q1748" s="20"/>
      <c r="R1748" s="20"/>
      <c r="S1748" s="120"/>
      <c r="T1748" s="181" t="str">
        <f>Table3[[#This Row],[Column12]]</f>
        <v>Auto:</v>
      </c>
      <c r="U1748" s="25"/>
      <c r="V1748" s="51" t="str">
        <f>IF(Table3[[#This Row],[TagOrderMethod]]="Ratio:","plants per 1 tag",IF(Table3[[#This Row],[TagOrderMethod]]="tags included","",IF(Table3[[#This Row],[TagOrderMethod]]="Qty:","tags",IF(Table3[[#This Row],[TagOrderMethod]]="Auto:",IF(U1748&lt;&gt;"","tags","")))))</f>
        <v/>
      </c>
      <c r="W1748" s="17">
        <v>50</v>
      </c>
      <c r="X1748" s="17" t="str">
        <f>IF(ISNUMBER(SEARCH("tag",Table3[[#This Row],[Notes]])), "Yes", "No")</f>
        <v>No</v>
      </c>
      <c r="Y1748" s="17" t="str">
        <f>IF(Table3[[#This Row],[Column11]]="yes","tags included","Auto:")</f>
        <v>Auto:</v>
      </c>
      <c r="Z17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Row],[TagOrderMethod]]="Auto:",IF(U1748&gt;0,U1748,IF(COUNTBLANK(L1748:S1748)=8,"",(IF(Table3[[#This Row],[Column11]]&lt;&gt;"no",Table3[[#This Row],[Size]]*(SUM(Table3[[#This Row],[Date 1]:[Date 8]])),"")))),""))),(Table3[[#This Row],[Bundle]])),"")</f>
        <v/>
      </c>
      <c r="AB1748" s="94" t="str">
        <f t="shared" si="28"/>
        <v/>
      </c>
      <c r="AC1748" s="75"/>
      <c r="AD1748" s="42"/>
      <c r="AE1748" s="43"/>
      <c r="AF1748" s="44"/>
      <c r="AG1748" s="134" t="s">
        <v>21</v>
      </c>
      <c r="AH1748" s="134" t="s">
        <v>21</v>
      </c>
      <c r="AI1748" s="134" t="s">
        <v>21</v>
      </c>
      <c r="AJ1748" s="134" t="s">
        <v>5722</v>
      </c>
      <c r="AK1748" s="134" t="s">
        <v>5723</v>
      </c>
      <c r="AL1748" s="134" t="s">
        <v>21</v>
      </c>
      <c r="AM1748" s="134" t="b">
        <f>IF(AND(Table3[[#This Row],[Column68]]=TRUE,COUNTBLANK(Table3[[#This Row],[Date 1]:[Date 8]])=8),TRUE,FALSE)</f>
        <v>0</v>
      </c>
      <c r="AN1748" s="134" t="b">
        <f>COUNTIF(Table3[[#This Row],[512]:[51]],"yes")&gt;0</f>
        <v>0</v>
      </c>
      <c r="AO1748" s="45" t="str">
        <f>IF(Table3[[#This Row],[512]]="yes",Table3[[#This Row],[Column1]],"")</f>
        <v/>
      </c>
      <c r="AP1748" s="45" t="str">
        <f>IF(Table3[[#This Row],[250]]="yes",Table3[[#This Row],[Column1.5]],"")</f>
        <v/>
      </c>
      <c r="AQ1748" s="45" t="str">
        <f>IF(Table3[[#This Row],[288]]="yes",Table3[[#This Row],[Column2]],"")</f>
        <v/>
      </c>
      <c r="AR1748" s="45" t="str">
        <f>IF(Table3[[#This Row],[144]]="yes",Table3[[#This Row],[Column3]],"")</f>
        <v/>
      </c>
      <c r="AS1748" s="45" t="str">
        <f>IF(Table3[[#This Row],[26]]="yes",Table3[[#This Row],[Column4]],"")</f>
        <v/>
      </c>
      <c r="AT1748" s="45" t="str">
        <f>IF(Table3[[#This Row],[51]]="yes",Table3[[#This Row],[Column5]],"")</f>
        <v/>
      </c>
      <c r="AU1748" s="29" t="str">
        <f>IF(COUNTBLANK(Table3[[#This Row],[Date 1]:[Date 8]])=7,IF(Table3[[#This Row],[Column9]]&lt;&gt;"",IF(SUM(L1748:S1748)&lt;&gt;0,Table3[[#This Row],[Column9]],""),""),(SUBSTITUTE(TRIM(SUBSTITUTE(AO1748&amp;","&amp;AP1748&amp;","&amp;AQ1748&amp;","&amp;AR1748&amp;","&amp;AS1748&amp;","&amp;AT1748&amp;",",","," "))," ",", ")))</f>
        <v/>
      </c>
      <c r="AV1748" s="35" t="str">
        <f>IF(COUNTBLANK(L1748:AC1748)&lt;&gt;13,IF(Table3[[#This Row],[Comments]]="Please order in multiples of 20. Minimum order of 100.",IF(COUNTBLANK(Table3[[#This Row],[Date 1]:[Order]])=12,"",1),1),IF(OR(F1748="yes",G1748="yes",H1748="yes",I1748="yes",J1748="yes",K1748="yes"="yes"),1,""))</f>
        <v/>
      </c>
    </row>
    <row r="1749" spans="2:48" ht="36" thickBot="1" x14ac:dyDescent="0.4">
      <c r="B1749" s="164">
        <v>740</v>
      </c>
      <c r="C1749" s="16" t="s">
        <v>3569</v>
      </c>
      <c r="D1749" s="32" t="s">
        <v>1925</v>
      </c>
      <c r="E1749" s="118"/>
      <c r="F1749" s="119" t="s">
        <v>21</v>
      </c>
      <c r="G1749" s="30" t="s">
        <v>21</v>
      </c>
      <c r="H1749" s="30" t="s">
        <v>21</v>
      </c>
      <c r="I1749" s="30" t="s">
        <v>128</v>
      </c>
      <c r="J1749" s="30" t="s">
        <v>128</v>
      </c>
      <c r="K1749" s="30" t="s">
        <v>21</v>
      </c>
      <c r="L1749" s="22"/>
      <c r="M1749" s="20"/>
      <c r="N1749" s="20"/>
      <c r="O1749" s="20"/>
      <c r="P1749" s="20"/>
      <c r="Q1749" s="20"/>
      <c r="R1749" s="20"/>
      <c r="S1749" s="120"/>
      <c r="T1749" s="181" t="str">
        <f>Table3[[#This Row],[Column12]]</f>
        <v>Auto:</v>
      </c>
      <c r="U1749" s="25"/>
      <c r="V1749" s="51" t="str">
        <f>IF(Table3[[#This Row],[TagOrderMethod]]="Ratio:","plants per 1 tag",IF(Table3[[#This Row],[TagOrderMethod]]="tags included","",IF(Table3[[#This Row],[TagOrderMethod]]="Qty:","tags",IF(Table3[[#This Row],[TagOrderMethod]]="Auto:",IF(U1749&lt;&gt;"","tags","")))))</f>
        <v/>
      </c>
      <c r="W1749" s="17">
        <v>50</v>
      </c>
      <c r="X1749" s="17" t="str">
        <f>IF(ISNUMBER(SEARCH("tag",Table3[[#This Row],[Notes]])), "Yes", "No")</f>
        <v>No</v>
      </c>
      <c r="Y1749" s="17" t="str">
        <f>IF(Table3[[#This Row],[Column11]]="yes","tags included","Auto:")</f>
        <v>Auto:</v>
      </c>
      <c r="Z17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Row],[TagOrderMethod]]="Auto:",IF(U1749&gt;0,U1749,IF(COUNTBLANK(L1749:S1749)=8,"",(IF(Table3[[#This Row],[Column11]]&lt;&gt;"no",Table3[[#This Row],[Size]]*(SUM(Table3[[#This Row],[Date 1]:[Date 8]])),"")))),""))),(Table3[[#This Row],[Bundle]])),"")</f>
        <v/>
      </c>
      <c r="AB1749" s="94" t="str">
        <f t="shared" si="28"/>
        <v/>
      </c>
      <c r="AC1749" s="75"/>
      <c r="AD1749" s="42"/>
      <c r="AE1749" s="43"/>
      <c r="AF1749" s="44"/>
      <c r="AG1749" s="134" t="s">
        <v>21</v>
      </c>
      <c r="AH1749" s="134" t="s">
        <v>21</v>
      </c>
      <c r="AI1749" s="134" t="s">
        <v>21</v>
      </c>
      <c r="AJ1749" s="134" t="s">
        <v>5724</v>
      </c>
      <c r="AK1749" s="134" t="s">
        <v>5725</v>
      </c>
      <c r="AL1749" s="134" t="s">
        <v>21</v>
      </c>
      <c r="AM1749" s="134" t="b">
        <f>IF(AND(Table3[[#This Row],[Column68]]=TRUE,COUNTBLANK(Table3[[#This Row],[Date 1]:[Date 8]])=8),TRUE,FALSE)</f>
        <v>0</v>
      </c>
      <c r="AN1749" s="134" t="b">
        <f>COUNTIF(Table3[[#This Row],[512]:[51]],"yes")&gt;0</f>
        <v>0</v>
      </c>
      <c r="AO1749" s="45" t="str">
        <f>IF(Table3[[#This Row],[512]]="yes",Table3[[#This Row],[Column1]],"")</f>
        <v/>
      </c>
      <c r="AP1749" s="45" t="str">
        <f>IF(Table3[[#This Row],[250]]="yes",Table3[[#This Row],[Column1.5]],"")</f>
        <v/>
      </c>
      <c r="AQ1749" s="45" t="str">
        <f>IF(Table3[[#This Row],[288]]="yes",Table3[[#This Row],[Column2]],"")</f>
        <v/>
      </c>
      <c r="AR1749" s="45" t="str">
        <f>IF(Table3[[#This Row],[144]]="yes",Table3[[#This Row],[Column3]],"")</f>
        <v/>
      </c>
      <c r="AS1749" s="45" t="str">
        <f>IF(Table3[[#This Row],[26]]="yes",Table3[[#This Row],[Column4]],"")</f>
        <v/>
      </c>
      <c r="AT1749" s="45" t="str">
        <f>IF(Table3[[#This Row],[51]]="yes",Table3[[#This Row],[Column5]],"")</f>
        <v/>
      </c>
      <c r="AU1749" s="29" t="str">
        <f>IF(COUNTBLANK(Table3[[#This Row],[Date 1]:[Date 8]])=7,IF(Table3[[#This Row],[Column9]]&lt;&gt;"",IF(SUM(L1749:S1749)&lt;&gt;0,Table3[[#This Row],[Column9]],""),""),(SUBSTITUTE(TRIM(SUBSTITUTE(AO1749&amp;","&amp;AP1749&amp;","&amp;AQ1749&amp;","&amp;AR1749&amp;","&amp;AS1749&amp;","&amp;AT1749&amp;",",","," "))," ",", ")))</f>
        <v/>
      </c>
      <c r="AV1749" s="35" t="str">
        <f>IF(COUNTBLANK(L1749:AC1749)&lt;&gt;13,IF(Table3[[#This Row],[Comments]]="Please order in multiples of 20. Minimum order of 100.",IF(COUNTBLANK(Table3[[#This Row],[Date 1]:[Order]])=12,"",1),1),IF(OR(F1749="yes",G1749="yes",H1749="yes",I1749="yes",J1749="yes",K1749="yes"="yes"),1,""))</f>
        <v/>
      </c>
    </row>
    <row r="1750" spans="2:48" ht="36" thickBot="1" x14ac:dyDescent="0.4">
      <c r="B1750" s="164">
        <v>750</v>
      </c>
      <c r="C1750" s="16" t="s">
        <v>3569</v>
      </c>
      <c r="D1750" s="32" t="s">
        <v>1926</v>
      </c>
      <c r="E1750" s="118"/>
      <c r="F1750" s="119" t="s">
        <v>21</v>
      </c>
      <c r="G1750" s="30" t="s">
        <v>21</v>
      </c>
      <c r="H1750" s="30" t="s">
        <v>21</v>
      </c>
      <c r="I1750" s="30" t="s">
        <v>128</v>
      </c>
      <c r="J1750" s="30" t="s">
        <v>128</v>
      </c>
      <c r="K1750" s="30" t="s">
        <v>21</v>
      </c>
      <c r="L1750" s="22"/>
      <c r="M1750" s="20"/>
      <c r="N1750" s="20"/>
      <c r="O1750" s="20"/>
      <c r="P1750" s="20"/>
      <c r="Q1750" s="20"/>
      <c r="R1750" s="20"/>
      <c r="S1750" s="120"/>
      <c r="T1750" s="181" t="str">
        <f>Table3[[#This Row],[Column12]]</f>
        <v>Auto:</v>
      </c>
      <c r="U1750" s="25"/>
      <c r="V1750" s="51" t="str">
        <f>IF(Table3[[#This Row],[TagOrderMethod]]="Ratio:","plants per 1 tag",IF(Table3[[#This Row],[TagOrderMethod]]="tags included","",IF(Table3[[#This Row],[TagOrderMethod]]="Qty:","tags",IF(Table3[[#This Row],[TagOrderMethod]]="Auto:",IF(U1750&lt;&gt;"","tags","")))))</f>
        <v/>
      </c>
      <c r="W1750" s="17">
        <v>50</v>
      </c>
      <c r="X1750" s="17" t="str">
        <f>IF(ISNUMBER(SEARCH("tag",Table3[[#This Row],[Notes]])), "Yes", "No")</f>
        <v>No</v>
      </c>
      <c r="Y1750" s="17" t="str">
        <f>IF(Table3[[#This Row],[Column11]]="yes","tags included","Auto:")</f>
        <v>Auto:</v>
      </c>
      <c r="Z17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Row],[TagOrderMethod]]="Auto:",IF(U1750&gt;0,U1750,IF(COUNTBLANK(L1750:S1750)=8,"",(IF(Table3[[#This Row],[Column11]]&lt;&gt;"no",Table3[[#This Row],[Size]]*(SUM(Table3[[#This Row],[Date 1]:[Date 8]])),"")))),""))),(Table3[[#This Row],[Bundle]])),"")</f>
        <v/>
      </c>
      <c r="AB1750" s="94" t="str">
        <f t="shared" si="28"/>
        <v/>
      </c>
      <c r="AC1750" s="75"/>
      <c r="AD1750" s="42"/>
      <c r="AE1750" s="43"/>
      <c r="AF1750" s="44"/>
      <c r="AG1750" s="134" t="s">
        <v>21</v>
      </c>
      <c r="AH1750" s="134" t="s">
        <v>21</v>
      </c>
      <c r="AI1750" s="134" t="s">
        <v>21</v>
      </c>
      <c r="AJ1750" s="134" t="s">
        <v>5726</v>
      </c>
      <c r="AK1750" s="134" t="s">
        <v>5727</v>
      </c>
      <c r="AL1750" s="134" t="s">
        <v>21</v>
      </c>
      <c r="AM1750" s="134" t="b">
        <f>IF(AND(Table3[[#This Row],[Column68]]=TRUE,COUNTBLANK(Table3[[#This Row],[Date 1]:[Date 8]])=8),TRUE,FALSE)</f>
        <v>0</v>
      </c>
      <c r="AN1750" s="134" t="b">
        <f>COUNTIF(Table3[[#This Row],[512]:[51]],"yes")&gt;0</f>
        <v>0</v>
      </c>
      <c r="AO1750" s="45" t="str">
        <f>IF(Table3[[#This Row],[512]]="yes",Table3[[#This Row],[Column1]],"")</f>
        <v/>
      </c>
      <c r="AP1750" s="45" t="str">
        <f>IF(Table3[[#This Row],[250]]="yes",Table3[[#This Row],[Column1.5]],"")</f>
        <v/>
      </c>
      <c r="AQ1750" s="45" t="str">
        <f>IF(Table3[[#This Row],[288]]="yes",Table3[[#This Row],[Column2]],"")</f>
        <v/>
      </c>
      <c r="AR1750" s="45" t="str">
        <f>IF(Table3[[#This Row],[144]]="yes",Table3[[#This Row],[Column3]],"")</f>
        <v/>
      </c>
      <c r="AS1750" s="45" t="str">
        <f>IF(Table3[[#This Row],[26]]="yes",Table3[[#This Row],[Column4]],"")</f>
        <v/>
      </c>
      <c r="AT1750" s="45" t="str">
        <f>IF(Table3[[#This Row],[51]]="yes",Table3[[#This Row],[Column5]],"")</f>
        <v/>
      </c>
      <c r="AU1750" s="29" t="str">
        <f>IF(COUNTBLANK(Table3[[#This Row],[Date 1]:[Date 8]])=7,IF(Table3[[#This Row],[Column9]]&lt;&gt;"",IF(SUM(L1750:S1750)&lt;&gt;0,Table3[[#This Row],[Column9]],""),""),(SUBSTITUTE(TRIM(SUBSTITUTE(AO1750&amp;","&amp;AP1750&amp;","&amp;AQ1750&amp;","&amp;AR1750&amp;","&amp;AS1750&amp;","&amp;AT1750&amp;",",","," "))," ",", ")))</f>
        <v/>
      </c>
      <c r="AV1750" s="35" t="str">
        <f>IF(COUNTBLANK(L1750:AC1750)&lt;&gt;13,IF(Table3[[#This Row],[Comments]]="Please order in multiples of 20. Minimum order of 100.",IF(COUNTBLANK(Table3[[#This Row],[Date 1]:[Order]])=12,"",1),1),IF(OR(F1750="yes",G1750="yes",H1750="yes",I1750="yes",J1750="yes",K1750="yes"="yes"),1,""))</f>
        <v/>
      </c>
    </row>
    <row r="1751" spans="2:48" ht="36" thickBot="1" x14ac:dyDescent="0.4">
      <c r="B1751" s="164">
        <v>7060</v>
      </c>
      <c r="C1751" s="16" t="s">
        <v>3569</v>
      </c>
      <c r="D1751" s="32" t="s">
        <v>3571</v>
      </c>
      <c r="E1751" s="118"/>
      <c r="F1751" s="119" t="s">
        <v>21</v>
      </c>
      <c r="G1751" s="30" t="s">
        <v>21</v>
      </c>
      <c r="H1751" s="30" t="s">
        <v>21</v>
      </c>
      <c r="I1751" s="30" t="s">
        <v>21</v>
      </c>
      <c r="J1751" s="30" t="s">
        <v>128</v>
      </c>
      <c r="K1751" s="30" t="s">
        <v>21</v>
      </c>
      <c r="L1751" s="22"/>
      <c r="M1751" s="20"/>
      <c r="N1751" s="20"/>
      <c r="O1751" s="20"/>
      <c r="P1751" s="20"/>
      <c r="Q1751" s="20"/>
      <c r="R1751" s="20"/>
      <c r="S1751" s="120"/>
      <c r="T1751" s="181" t="str">
        <f>Table3[[#This Row],[Column12]]</f>
        <v>Auto:</v>
      </c>
      <c r="U1751" s="25"/>
      <c r="V1751" s="51" t="str">
        <f>IF(Table3[[#This Row],[TagOrderMethod]]="Ratio:","plants per 1 tag",IF(Table3[[#This Row],[TagOrderMethod]]="tags included","",IF(Table3[[#This Row],[TagOrderMethod]]="Qty:","tags",IF(Table3[[#This Row],[TagOrderMethod]]="Auto:",IF(U1751&lt;&gt;"","tags","")))))</f>
        <v/>
      </c>
      <c r="W1751" s="17">
        <v>50</v>
      </c>
      <c r="X1751" s="17" t="str">
        <f>IF(ISNUMBER(SEARCH("tag",Table3[[#This Row],[Notes]])), "Yes", "No")</f>
        <v>No</v>
      </c>
      <c r="Y1751" s="17" t="str">
        <f>IF(Table3[[#This Row],[Column11]]="yes","tags included","Auto:")</f>
        <v>Auto:</v>
      </c>
      <c r="Z17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Row],[TagOrderMethod]]="Auto:",IF(U1751&gt;0,U1751,IF(COUNTBLANK(L1751:S1751)=8,"",(IF(Table3[[#This Row],[Column11]]&lt;&gt;"no",Table3[[#This Row],[Size]]*(SUM(Table3[[#This Row],[Date 1]:[Date 8]])),"")))),""))),(Table3[[#This Row],[Bundle]])),"")</f>
        <v/>
      </c>
      <c r="AB1751" s="94" t="str">
        <f t="shared" si="28"/>
        <v/>
      </c>
      <c r="AC1751" s="75"/>
      <c r="AD1751" s="42"/>
      <c r="AE1751" s="43"/>
      <c r="AF1751" s="44"/>
      <c r="AG1751" s="134" t="s">
        <v>21</v>
      </c>
      <c r="AH1751" s="134" t="s">
        <v>21</v>
      </c>
      <c r="AI1751" s="134" t="s">
        <v>21</v>
      </c>
      <c r="AJ1751" s="134" t="s">
        <v>21</v>
      </c>
      <c r="AK1751" s="134" t="s">
        <v>5728</v>
      </c>
      <c r="AL1751" s="134" t="s">
        <v>21</v>
      </c>
      <c r="AM1751" s="134" t="b">
        <f>IF(AND(Table3[[#This Row],[Column68]]=TRUE,COUNTBLANK(Table3[[#This Row],[Date 1]:[Date 8]])=8),TRUE,FALSE)</f>
        <v>0</v>
      </c>
      <c r="AN1751" s="134" t="b">
        <f>COUNTIF(Table3[[#This Row],[512]:[51]],"yes")&gt;0</f>
        <v>0</v>
      </c>
      <c r="AO1751" s="45" t="str">
        <f>IF(Table3[[#This Row],[512]]="yes",Table3[[#This Row],[Column1]],"")</f>
        <v/>
      </c>
      <c r="AP1751" s="45" t="str">
        <f>IF(Table3[[#This Row],[250]]="yes",Table3[[#This Row],[Column1.5]],"")</f>
        <v/>
      </c>
      <c r="AQ1751" s="45" t="str">
        <f>IF(Table3[[#This Row],[288]]="yes",Table3[[#This Row],[Column2]],"")</f>
        <v/>
      </c>
      <c r="AR1751" s="45" t="str">
        <f>IF(Table3[[#This Row],[144]]="yes",Table3[[#This Row],[Column3]],"")</f>
        <v/>
      </c>
      <c r="AS1751" s="45" t="str">
        <f>IF(Table3[[#This Row],[26]]="yes",Table3[[#This Row],[Column4]],"")</f>
        <v/>
      </c>
      <c r="AT1751" s="45" t="str">
        <f>IF(Table3[[#This Row],[51]]="yes",Table3[[#This Row],[Column5]],"")</f>
        <v/>
      </c>
      <c r="AU1751" s="29" t="str">
        <f>IF(COUNTBLANK(Table3[[#This Row],[Date 1]:[Date 8]])=7,IF(Table3[[#This Row],[Column9]]&lt;&gt;"",IF(SUM(L1751:S1751)&lt;&gt;0,Table3[[#This Row],[Column9]],""),""),(SUBSTITUTE(TRIM(SUBSTITUTE(AO1751&amp;","&amp;AP1751&amp;","&amp;AQ1751&amp;","&amp;AR1751&amp;","&amp;AS1751&amp;","&amp;AT1751&amp;",",","," "))," ",", ")))</f>
        <v/>
      </c>
      <c r="AV1751" s="35" t="str">
        <f>IF(COUNTBLANK(L1751:AC1751)&lt;&gt;13,IF(Table3[[#This Row],[Comments]]="Please order in multiples of 20. Minimum order of 100.",IF(COUNTBLANK(Table3[[#This Row],[Date 1]:[Order]])=12,"",1),1),IF(OR(F1751="yes",G1751="yes",H1751="yes",I1751="yes",J1751="yes",K1751="yes"="yes"),1,""))</f>
        <v/>
      </c>
    </row>
    <row r="1752" spans="2:48" ht="36" thickBot="1" x14ac:dyDescent="0.4">
      <c r="B1752" s="164">
        <v>1090</v>
      </c>
      <c r="C1752" s="16" t="s">
        <v>3569</v>
      </c>
      <c r="D1752" s="32" t="s">
        <v>137</v>
      </c>
      <c r="E1752" s="118"/>
      <c r="F1752" s="119" t="s">
        <v>21</v>
      </c>
      <c r="G1752" s="30" t="s">
        <v>21</v>
      </c>
      <c r="H1752" s="30" t="s">
        <v>21</v>
      </c>
      <c r="I1752" s="30" t="s">
        <v>128</v>
      </c>
      <c r="J1752" s="30" t="s">
        <v>128</v>
      </c>
      <c r="K1752" s="30" t="s">
        <v>21</v>
      </c>
      <c r="L1752" s="22"/>
      <c r="M1752" s="20"/>
      <c r="N1752" s="20"/>
      <c r="O1752" s="20"/>
      <c r="P1752" s="20"/>
      <c r="Q1752" s="20"/>
      <c r="R1752" s="20"/>
      <c r="S1752" s="120"/>
      <c r="T1752" s="181" t="str">
        <f>Table3[[#This Row],[Column12]]</f>
        <v>Auto:</v>
      </c>
      <c r="U1752" s="25"/>
      <c r="V1752" s="51" t="str">
        <f>IF(Table3[[#This Row],[TagOrderMethod]]="Ratio:","plants per 1 tag",IF(Table3[[#This Row],[TagOrderMethod]]="tags included","",IF(Table3[[#This Row],[TagOrderMethod]]="Qty:","tags",IF(Table3[[#This Row],[TagOrderMethod]]="Auto:",IF(U1752&lt;&gt;"","tags","")))))</f>
        <v/>
      </c>
      <c r="W1752" s="17">
        <v>50</v>
      </c>
      <c r="X1752" s="17" t="str">
        <f>IF(ISNUMBER(SEARCH("tag",Table3[[#This Row],[Notes]])), "Yes", "No")</f>
        <v>No</v>
      </c>
      <c r="Y1752" s="17" t="str">
        <f>IF(Table3[[#This Row],[Column11]]="yes","tags included","Auto:")</f>
        <v>Auto:</v>
      </c>
      <c r="Z17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Row],[TagOrderMethod]]="Auto:",IF(U1752&gt;0,U1752,IF(COUNTBLANK(L1752:S1752)=8,"",(IF(Table3[[#This Row],[Column11]]&lt;&gt;"no",Table3[[#This Row],[Size]]*(SUM(Table3[[#This Row],[Date 1]:[Date 8]])),"")))),""))),(Table3[[#This Row],[Bundle]])),"")</f>
        <v/>
      </c>
      <c r="AB1752" s="94" t="str">
        <f t="shared" si="28"/>
        <v/>
      </c>
      <c r="AC1752" s="75"/>
      <c r="AD1752" s="42"/>
      <c r="AE1752" s="43"/>
      <c r="AF1752" s="44"/>
      <c r="AG1752" s="134" t="s">
        <v>21</v>
      </c>
      <c r="AH1752" s="134" t="s">
        <v>21</v>
      </c>
      <c r="AI1752" s="134" t="s">
        <v>21</v>
      </c>
      <c r="AJ1752" s="134" t="s">
        <v>5729</v>
      </c>
      <c r="AK1752" s="134" t="s">
        <v>5730</v>
      </c>
      <c r="AL1752" s="134" t="s">
        <v>21</v>
      </c>
      <c r="AM1752" s="134" t="b">
        <f>IF(AND(Table3[[#This Row],[Column68]]=TRUE,COUNTBLANK(Table3[[#This Row],[Date 1]:[Date 8]])=8),TRUE,FALSE)</f>
        <v>0</v>
      </c>
      <c r="AN1752" s="134" t="b">
        <f>COUNTIF(Table3[[#This Row],[512]:[51]],"yes")&gt;0</f>
        <v>0</v>
      </c>
      <c r="AO1752" s="45" t="str">
        <f>IF(Table3[[#This Row],[512]]="yes",Table3[[#This Row],[Column1]],"")</f>
        <v/>
      </c>
      <c r="AP1752" s="45" t="str">
        <f>IF(Table3[[#This Row],[250]]="yes",Table3[[#This Row],[Column1.5]],"")</f>
        <v/>
      </c>
      <c r="AQ1752" s="45" t="str">
        <f>IF(Table3[[#This Row],[288]]="yes",Table3[[#This Row],[Column2]],"")</f>
        <v/>
      </c>
      <c r="AR1752" s="45" t="str">
        <f>IF(Table3[[#This Row],[144]]="yes",Table3[[#This Row],[Column3]],"")</f>
        <v/>
      </c>
      <c r="AS1752" s="45" t="str">
        <f>IF(Table3[[#This Row],[26]]="yes",Table3[[#This Row],[Column4]],"")</f>
        <v/>
      </c>
      <c r="AT1752" s="45" t="str">
        <f>IF(Table3[[#This Row],[51]]="yes",Table3[[#This Row],[Column5]],"")</f>
        <v/>
      </c>
      <c r="AU1752" s="29" t="str">
        <f>IF(COUNTBLANK(Table3[[#This Row],[Date 1]:[Date 8]])=7,IF(Table3[[#This Row],[Column9]]&lt;&gt;"",IF(SUM(L1752:S1752)&lt;&gt;0,Table3[[#This Row],[Column9]],""),""),(SUBSTITUTE(TRIM(SUBSTITUTE(AO1752&amp;","&amp;AP1752&amp;","&amp;AQ1752&amp;","&amp;AR1752&amp;","&amp;AS1752&amp;","&amp;AT1752&amp;",",","," "))," ",", ")))</f>
        <v/>
      </c>
      <c r="AV1752" s="35" t="str">
        <f>IF(COUNTBLANK(L1752:AC1752)&lt;&gt;13,IF(Table3[[#This Row],[Comments]]="Please order in multiples of 20. Minimum order of 100.",IF(COUNTBLANK(Table3[[#This Row],[Date 1]:[Order]])=12,"",1),1),IF(OR(F1752="yes",G1752="yes",H1752="yes",I1752="yes",J1752="yes",K1752="yes"="yes"),1,""))</f>
        <v/>
      </c>
    </row>
    <row r="1753" spans="2:48" ht="36" thickBot="1" x14ac:dyDescent="0.4">
      <c r="B1753" s="164">
        <v>1210</v>
      </c>
      <c r="C1753" s="16" t="s">
        <v>3569</v>
      </c>
      <c r="D1753" s="32" t="s">
        <v>1181</v>
      </c>
      <c r="E1753" s="118"/>
      <c r="F1753" s="119" t="s">
        <v>21</v>
      </c>
      <c r="G1753" s="30" t="s">
        <v>21</v>
      </c>
      <c r="H1753" s="30" t="s">
        <v>21</v>
      </c>
      <c r="I1753" s="30" t="s">
        <v>128</v>
      </c>
      <c r="J1753" s="30" t="s">
        <v>128</v>
      </c>
      <c r="K1753" s="30" t="s">
        <v>21</v>
      </c>
      <c r="L1753" s="22"/>
      <c r="M1753" s="20"/>
      <c r="N1753" s="20"/>
      <c r="O1753" s="20"/>
      <c r="P1753" s="20"/>
      <c r="Q1753" s="20"/>
      <c r="R1753" s="20"/>
      <c r="S1753" s="120"/>
      <c r="T1753" s="181" t="str">
        <f>Table3[[#This Row],[Column12]]</f>
        <v>Auto:</v>
      </c>
      <c r="U1753" s="25"/>
      <c r="V1753" s="51" t="str">
        <f>IF(Table3[[#This Row],[TagOrderMethod]]="Ratio:","plants per 1 tag",IF(Table3[[#This Row],[TagOrderMethod]]="tags included","",IF(Table3[[#This Row],[TagOrderMethod]]="Qty:","tags",IF(Table3[[#This Row],[TagOrderMethod]]="Auto:",IF(U1753&lt;&gt;"","tags","")))))</f>
        <v/>
      </c>
      <c r="W1753" s="17">
        <v>50</v>
      </c>
      <c r="X1753" s="17" t="str">
        <f>IF(ISNUMBER(SEARCH("tag",Table3[[#This Row],[Notes]])), "Yes", "No")</f>
        <v>No</v>
      </c>
      <c r="Y1753" s="17" t="str">
        <f>IF(Table3[[#This Row],[Column11]]="yes","tags included","Auto:")</f>
        <v>Auto:</v>
      </c>
      <c r="Z17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Row],[TagOrderMethod]]="Auto:",IF(U1753&gt;0,U1753,IF(COUNTBLANK(L1753:S1753)=8,"",(IF(Table3[[#This Row],[Column11]]&lt;&gt;"no",Table3[[#This Row],[Size]]*(SUM(Table3[[#This Row],[Date 1]:[Date 8]])),"")))),""))),(Table3[[#This Row],[Bundle]])),"")</f>
        <v/>
      </c>
      <c r="AB1753" s="94" t="str">
        <f t="shared" si="28"/>
        <v/>
      </c>
      <c r="AC1753" s="75"/>
      <c r="AD1753" s="42"/>
      <c r="AE1753" s="43"/>
      <c r="AF1753" s="44"/>
      <c r="AG1753" s="134" t="s">
        <v>21</v>
      </c>
      <c r="AH1753" s="134" t="s">
        <v>21</v>
      </c>
      <c r="AI1753" s="134" t="s">
        <v>21</v>
      </c>
      <c r="AJ1753" s="134" t="s">
        <v>3241</v>
      </c>
      <c r="AK1753" s="134" t="s">
        <v>3242</v>
      </c>
      <c r="AL1753" s="134" t="s">
        <v>21</v>
      </c>
      <c r="AM1753" s="134" t="b">
        <f>IF(AND(Table3[[#This Row],[Column68]]=TRUE,COUNTBLANK(Table3[[#This Row],[Date 1]:[Date 8]])=8),TRUE,FALSE)</f>
        <v>0</v>
      </c>
      <c r="AN1753" s="134" t="b">
        <f>COUNTIF(Table3[[#This Row],[512]:[51]],"yes")&gt;0</f>
        <v>0</v>
      </c>
      <c r="AO1753" s="45" t="str">
        <f>IF(Table3[[#This Row],[512]]="yes",Table3[[#This Row],[Column1]],"")</f>
        <v/>
      </c>
      <c r="AP1753" s="45" t="str">
        <f>IF(Table3[[#This Row],[250]]="yes",Table3[[#This Row],[Column1.5]],"")</f>
        <v/>
      </c>
      <c r="AQ1753" s="45" t="str">
        <f>IF(Table3[[#This Row],[288]]="yes",Table3[[#This Row],[Column2]],"")</f>
        <v/>
      </c>
      <c r="AR1753" s="45" t="str">
        <f>IF(Table3[[#This Row],[144]]="yes",Table3[[#This Row],[Column3]],"")</f>
        <v/>
      </c>
      <c r="AS1753" s="45" t="str">
        <f>IF(Table3[[#This Row],[26]]="yes",Table3[[#This Row],[Column4]],"")</f>
        <v/>
      </c>
      <c r="AT1753" s="45" t="str">
        <f>IF(Table3[[#This Row],[51]]="yes",Table3[[#This Row],[Column5]],"")</f>
        <v/>
      </c>
      <c r="AU1753" s="29" t="str">
        <f>IF(COUNTBLANK(Table3[[#This Row],[Date 1]:[Date 8]])=7,IF(Table3[[#This Row],[Column9]]&lt;&gt;"",IF(SUM(L1753:S1753)&lt;&gt;0,Table3[[#This Row],[Column9]],""),""),(SUBSTITUTE(TRIM(SUBSTITUTE(AO1753&amp;","&amp;AP1753&amp;","&amp;AQ1753&amp;","&amp;AR1753&amp;","&amp;AS1753&amp;","&amp;AT1753&amp;",",","," "))," ",", ")))</f>
        <v/>
      </c>
      <c r="AV1753" s="35" t="str">
        <f>IF(COUNTBLANK(L1753:AC1753)&lt;&gt;13,IF(Table3[[#This Row],[Comments]]="Please order in multiples of 20. Minimum order of 100.",IF(COUNTBLANK(Table3[[#This Row],[Date 1]:[Order]])=12,"",1),1),IF(OR(F1753="yes",G1753="yes",H1753="yes",I1753="yes",J1753="yes",K1753="yes"="yes"),1,""))</f>
        <v/>
      </c>
    </row>
    <row r="1754" spans="2:48" ht="36" thickBot="1" x14ac:dyDescent="0.4">
      <c r="B1754" s="164">
        <v>7075</v>
      </c>
      <c r="C1754" s="16" t="s">
        <v>3569</v>
      </c>
      <c r="D1754" s="32" t="s">
        <v>1927</v>
      </c>
      <c r="E1754" s="118"/>
      <c r="F1754" s="119" t="s">
        <v>21</v>
      </c>
      <c r="G1754" s="30" t="s">
        <v>21</v>
      </c>
      <c r="H1754" s="30" t="s">
        <v>21</v>
      </c>
      <c r="I1754" s="30" t="s">
        <v>21</v>
      </c>
      <c r="J1754" s="30" t="s">
        <v>128</v>
      </c>
      <c r="K1754" s="30" t="s">
        <v>21</v>
      </c>
      <c r="L1754" s="22"/>
      <c r="M1754" s="20"/>
      <c r="N1754" s="20"/>
      <c r="O1754" s="20"/>
      <c r="P1754" s="20"/>
      <c r="Q1754" s="20"/>
      <c r="R1754" s="20"/>
      <c r="S1754" s="120"/>
      <c r="T1754" s="181" t="str">
        <f>Table3[[#This Row],[Column12]]</f>
        <v>Auto:</v>
      </c>
      <c r="U1754" s="25"/>
      <c r="V1754" s="51" t="str">
        <f>IF(Table3[[#This Row],[TagOrderMethod]]="Ratio:","plants per 1 tag",IF(Table3[[#This Row],[TagOrderMethod]]="tags included","",IF(Table3[[#This Row],[TagOrderMethod]]="Qty:","tags",IF(Table3[[#This Row],[TagOrderMethod]]="Auto:",IF(U1754&lt;&gt;"","tags","")))))</f>
        <v/>
      </c>
      <c r="W1754" s="17">
        <v>50</v>
      </c>
      <c r="X1754" s="17" t="str">
        <f>IF(ISNUMBER(SEARCH("tag",Table3[[#This Row],[Notes]])), "Yes", "No")</f>
        <v>No</v>
      </c>
      <c r="Y1754" s="17" t="str">
        <f>IF(Table3[[#This Row],[Column11]]="yes","tags included","Auto:")</f>
        <v>Auto:</v>
      </c>
      <c r="Z17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Row],[TagOrderMethod]]="Auto:",IF(U1754&gt;0,U1754,IF(COUNTBLANK(L1754:S1754)=8,"",(IF(Table3[[#This Row],[Column11]]&lt;&gt;"no",Table3[[#This Row],[Size]]*(SUM(Table3[[#This Row],[Date 1]:[Date 8]])),"")))),""))),(Table3[[#This Row],[Bundle]])),"")</f>
        <v/>
      </c>
      <c r="AB1754" s="94" t="str">
        <f t="shared" si="28"/>
        <v/>
      </c>
      <c r="AC1754" s="75"/>
      <c r="AD1754" s="42"/>
      <c r="AE1754" s="43"/>
      <c r="AF1754" s="44"/>
      <c r="AG1754" s="134" t="s">
        <v>21</v>
      </c>
      <c r="AH1754" s="134" t="s">
        <v>21</v>
      </c>
      <c r="AI1754" s="134" t="s">
        <v>21</v>
      </c>
      <c r="AJ1754" s="134" t="s">
        <v>21</v>
      </c>
      <c r="AK1754" s="134" t="s">
        <v>5731</v>
      </c>
      <c r="AL1754" s="134" t="s">
        <v>21</v>
      </c>
      <c r="AM1754" s="134" t="b">
        <f>IF(AND(Table3[[#This Row],[Column68]]=TRUE,COUNTBLANK(Table3[[#This Row],[Date 1]:[Date 8]])=8),TRUE,FALSE)</f>
        <v>0</v>
      </c>
      <c r="AN1754" s="134" t="b">
        <f>COUNTIF(Table3[[#This Row],[512]:[51]],"yes")&gt;0</f>
        <v>0</v>
      </c>
      <c r="AO1754" s="45" t="str">
        <f>IF(Table3[[#This Row],[512]]="yes",Table3[[#This Row],[Column1]],"")</f>
        <v/>
      </c>
      <c r="AP1754" s="45" t="str">
        <f>IF(Table3[[#This Row],[250]]="yes",Table3[[#This Row],[Column1.5]],"")</f>
        <v/>
      </c>
      <c r="AQ1754" s="45" t="str">
        <f>IF(Table3[[#This Row],[288]]="yes",Table3[[#This Row],[Column2]],"")</f>
        <v/>
      </c>
      <c r="AR1754" s="45" t="str">
        <f>IF(Table3[[#This Row],[144]]="yes",Table3[[#This Row],[Column3]],"")</f>
        <v/>
      </c>
      <c r="AS1754" s="45" t="str">
        <f>IF(Table3[[#This Row],[26]]="yes",Table3[[#This Row],[Column4]],"")</f>
        <v/>
      </c>
      <c r="AT1754" s="45" t="str">
        <f>IF(Table3[[#This Row],[51]]="yes",Table3[[#This Row],[Column5]],"")</f>
        <v/>
      </c>
      <c r="AU1754" s="29" t="str">
        <f>IF(COUNTBLANK(Table3[[#This Row],[Date 1]:[Date 8]])=7,IF(Table3[[#This Row],[Column9]]&lt;&gt;"",IF(SUM(L1754:S1754)&lt;&gt;0,Table3[[#This Row],[Column9]],""),""),(SUBSTITUTE(TRIM(SUBSTITUTE(AO1754&amp;","&amp;AP1754&amp;","&amp;AQ1754&amp;","&amp;AR1754&amp;","&amp;AS1754&amp;","&amp;AT1754&amp;",",","," "))," ",", ")))</f>
        <v/>
      </c>
      <c r="AV1754" s="35" t="str">
        <f>IF(COUNTBLANK(L1754:AC1754)&lt;&gt;13,IF(Table3[[#This Row],[Comments]]="Please order in multiples of 20. Minimum order of 100.",IF(COUNTBLANK(Table3[[#This Row],[Date 1]:[Order]])=12,"",1),1),IF(OR(F1754="yes",G1754="yes",H1754="yes",I1754="yes",J1754="yes",K1754="yes"="yes"),1,""))</f>
        <v/>
      </c>
    </row>
    <row r="1755" spans="2:48" ht="36" thickBot="1" x14ac:dyDescent="0.4">
      <c r="B1755" s="164">
        <v>7090</v>
      </c>
      <c r="C1755" s="16" t="s">
        <v>3569</v>
      </c>
      <c r="D1755" s="32" t="s">
        <v>2474</v>
      </c>
      <c r="E1755" s="118"/>
      <c r="F1755" s="119" t="s">
        <v>21</v>
      </c>
      <c r="G1755" s="30" t="s">
        <v>21</v>
      </c>
      <c r="H1755" s="30" t="s">
        <v>21</v>
      </c>
      <c r="I1755" s="30" t="s">
        <v>21</v>
      </c>
      <c r="J1755" s="30" t="s">
        <v>21</v>
      </c>
      <c r="K1755" s="30" t="s">
        <v>128</v>
      </c>
      <c r="L1755" s="22"/>
      <c r="M1755" s="20"/>
      <c r="N1755" s="20"/>
      <c r="O1755" s="20"/>
      <c r="P1755" s="20"/>
      <c r="Q1755" s="20"/>
      <c r="R1755" s="20"/>
      <c r="S1755" s="120"/>
      <c r="T1755" s="181" t="str">
        <f>Table3[[#This Row],[Column12]]</f>
        <v>Auto:</v>
      </c>
      <c r="U1755" s="25"/>
      <c r="V1755" s="51" t="str">
        <f>IF(Table3[[#This Row],[TagOrderMethod]]="Ratio:","plants per 1 tag",IF(Table3[[#This Row],[TagOrderMethod]]="tags included","",IF(Table3[[#This Row],[TagOrderMethod]]="Qty:","tags",IF(Table3[[#This Row],[TagOrderMethod]]="Auto:",IF(U1755&lt;&gt;"","tags","")))))</f>
        <v/>
      </c>
      <c r="W1755" s="17">
        <v>50</v>
      </c>
      <c r="X1755" s="17" t="str">
        <f>IF(ISNUMBER(SEARCH("tag",Table3[[#This Row],[Notes]])), "Yes", "No")</f>
        <v>No</v>
      </c>
      <c r="Y1755" s="17" t="str">
        <f>IF(Table3[[#This Row],[Column11]]="yes","tags included","Auto:")</f>
        <v>Auto:</v>
      </c>
      <c r="Z17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Row],[TagOrderMethod]]="Auto:",IF(U1755&gt;0,U1755,IF(COUNTBLANK(L1755:S1755)=8,"",(IF(Table3[[#This Row],[Column11]]&lt;&gt;"no",Table3[[#This Row],[Size]]*(SUM(Table3[[#This Row],[Date 1]:[Date 8]])),"")))),""))),(Table3[[#This Row],[Bundle]])),"")</f>
        <v/>
      </c>
      <c r="AB1755" s="94" t="str">
        <f t="shared" si="28"/>
        <v/>
      </c>
      <c r="AC1755" s="75"/>
      <c r="AD1755" s="42"/>
      <c r="AE1755" s="43"/>
      <c r="AF1755" s="44"/>
      <c r="AG1755" s="134" t="s">
        <v>21</v>
      </c>
      <c r="AH1755" s="134" t="s">
        <v>21</v>
      </c>
      <c r="AI1755" s="134" t="s">
        <v>21</v>
      </c>
      <c r="AJ1755" s="134" t="s">
        <v>21</v>
      </c>
      <c r="AK1755" s="134" t="s">
        <v>21</v>
      </c>
      <c r="AL1755" s="134" t="s">
        <v>5732</v>
      </c>
      <c r="AM1755" s="134" t="b">
        <f>IF(AND(Table3[[#This Row],[Column68]]=TRUE,COUNTBLANK(Table3[[#This Row],[Date 1]:[Date 8]])=8),TRUE,FALSE)</f>
        <v>0</v>
      </c>
      <c r="AN1755" s="134" t="b">
        <f>COUNTIF(Table3[[#This Row],[512]:[51]],"yes")&gt;0</f>
        <v>0</v>
      </c>
      <c r="AO1755" s="45" t="str">
        <f>IF(Table3[[#This Row],[512]]="yes",Table3[[#This Row],[Column1]],"")</f>
        <v/>
      </c>
      <c r="AP1755" s="45" t="str">
        <f>IF(Table3[[#This Row],[250]]="yes",Table3[[#This Row],[Column1.5]],"")</f>
        <v/>
      </c>
      <c r="AQ1755" s="45" t="str">
        <f>IF(Table3[[#This Row],[288]]="yes",Table3[[#This Row],[Column2]],"")</f>
        <v/>
      </c>
      <c r="AR1755" s="45" t="str">
        <f>IF(Table3[[#This Row],[144]]="yes",Table3[[#This Row],[Column3]],"")</f>
        <v/>
      </c>
      <c r="AS1755" s="45" t="str">
        <f>IF(Table3[[#This Row],[26]]="yes",Table3[[#This Row],[Column4]],"")</f>
        <v/>
      </c>
      <c r="AT1755" s="45" t="str">
        <f>IF(Table3[[#This Row],[51]]="yes",Table3[[#This Row],[Column5]],"")</f>
        <v/>
      </c>
      <c r="AU1755" s="29" t="str">
        <f>IF(COUNTBLANK(Table3[[#This Row],[Date 1]:[Date 8]])=7,IF(Table3[[#This Row],[Column9]]&lt;&gt;"",IF(SUM(L1755:S1755)&lt;&gt;0,Table3[[#This Row],[Column9]],""),""),(SUBSTITUTE(TRIM(SUBSTITUTE(AO1755&amp;","&amp;AP1755&amp;","&amp;AQ1755&amp;","&amp;AR1755&amp;","&amp;AS1755&amp;","&amp;AT1755&amp;",",","," "))," ",", ")))</f>
        <v/>
      </c>
      <c r="AV1755" s="35" t="str">
        <f>IF(COUNTBLANK(L1755:AC1755)&lt;&gt;13,IF(Table3[[#This Row],[Comments]]="Please order in multiples of 20. Minimum order of 100.",IF(COUNTBLANK(Table3[[#This Row],[Date 1]:[Order]])=12,"",1),1),IF(OR(F1755="yes",G1755="yes",H1755="yes",I1755="yes",J1755="yes",K1755="yes"="yes"),1,""))</f>
        <v/>
      </c>
    </row>
    <row r="1756" spans="2:48" ht="36" thickBot="1" x14ac:dyDescent="0.4">
      <c r="B1756" s="164">
        <v>7095</v>
      </c>
      <c r="C1756" s="16" t="s">
        <v>3569</v>
      </c>
      <c r="D1756" s="32" t="s">
        <v>3572</v>
      </c>
      <c r="E1756" s="118"/>
      <c r="F1756" s="119" t="s">
        <v>21</v>
      </c>
      <c r="G1756" s="30" t="s">
        <v>21</v>
      </c>
      <c r="H1756" s="30" t="s">
        <v>21</v>
      </c>
      <c r="I1756" s="30" t="s">
        <v>21</v>
      </c>
      <c r="J1756" s="30" t="s">
        <v>21</v>
      </c>
      <c r="K1756" s="30" t="s">
        <v>128</v>
      </c>
      <c r="L1756" s="22"/>
      <c r="M1756" s="20"/>
      <c r="N1756" s="20"/>
      <c r="O1756" s="20"/>
      <c r="P1756" s="20"/>
      <c r="Q1756" s="20"/>
      <c r="R1756" s="20"/>
      <c r="S1756" s="120"/>
      <c r="T1756" s="181" t="str">
        <f>Table3[[#This Row],[Column12]]</f>
        <v>Auto:</v>
      </c>
      <c r="U1756" s="25"/>
      <c r="V1756" s="51" t="str">
        <f>IF(Table3[[#This Row],[TagOrderMethod]]="Ratio:","plants per 1 tag",IF(Table3[[#This Row],[TagOrderMethod]]="tags included","",IF(Table3[[#This Row],[TagOrderMethod]]="Qty:","tags",IF(Table3[[#This Row],[TagOrderMethod]]="Auto:",IF(U1756&lt;&gt;"","tags","")))))</f>
        <v/>
      </c>
      <c r="W1756" s="17">
        <v>50</v>
      </c>
      <c r="X1756" s="17" t="str">
        <f>IF(ISNUMBER(SEARCH("tag",Table3[[#This Row],[Notes]])), "Yes", "No")</f>
        <v>No</v>
      </c>
      <c r="Y1756" s="17" t="str">
        <f>IF(Table3[[#This Row],[Column11]]="yes","tags included","Auto:")</f>
        <v>Auto:</v>
      </c>
      <c r="Z17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Row],[TagOrderMethod]]="Auto:",IF(U1756&gt;0,U1756,IF(COUNTBLANK(L1756:S1756)=8,"",(IF(Table3[[#This Row],[Column11]]&lt;&gt;"no",Table3[[#This Row],[Size]]*(SUM(Table3[[#This Row],[Date 1]:[Date 8]])),"")))),""))),(Table3[[#This Row],[Bundle]])),"")</f>
        <v/>
      </c>
      <c r="AB1756" s="94" t="str">
        <f t="shared" si="28"/>
        <v/>
      </c>
      <c r="AC1756" s="75"/>
      <c r="AD1756" s="42"/>
      <c r="AE1756" s="43"/>
      <c r="AF1756" s="44"/>
      <c r="AG1756" s="134" t="s">
        <v>21</v>
      </c>
      <c r="AH1756" s="134" t="s">
        <v>21</v>
      </c>
      <c r="AI1756" s="134" t="s">
        <v>21</v>
      </c>
      <c r="AJ1756" s="134" t="s">
        <v>21</v>
      </c>
      <c r="AK1756" s="134" t="s">
        <v>21</v>
      </c>
      <c r="AL1756" s="134" t="s">
        <v>5733</v>
      </c>
      <c r="AM1756" s="134" t="b">
        <f>IF(AND(Table3[[#This Row],[Column68]]=TRUE,COUNTBLANK(Table3[[#This Row],[Date 1]:[Date 8]])=8),TRUE,FALSE)</f>
        <v>0</v>
      </c>
      <c r="AN1756" s="134" t="b">
        <f>COUNTIF(Table3[[#This Row],[512]:[51]],"yes")&gt;0</f>
        <v>0</v>
      </c>
      <c r="AO1756" s="45" t="str">
        <f>IF(Table3[[#This Row],[512]]="yes",Table3[[#This Row],[Column1]],"")</f>
        <v/>
      </c>
      <c r="AP1756" s="45" t="str">
        <f>IF(Table3[[#This Row],[250]]="yes",Table3[[#This Row],[Column1.5]],"")</f>
        <v/>
      </c>
      <c r="AQ1756" s="45" t="str">
        <f>IF(Table3[[#This Row],[288]]="yes",Table3[[#This Row],[Column2]],"")</f>
        <v/>
      </c>
      <c r="AR1756" s="45" t="str">
        <f>IF(Table3[[#This Row],[144]]="yes",Table3[[#This Row],[Column3]],"")</f>
        <v/>
      </c>
      <c r="AS1756" s="45" t="str">
        <f>IF(Table3[[#This Row],[26]]="yes",Table3[[#This Row],[Column4]],"")</f>
        <v/>
      </c>
      <c r="AT1756" s="45" t="str">
        <f>IF(Table3[[#This Row],[51]]="yes",Table3[[#This Row],[Column5]],"")</f>
        <v/>
      </c>
      <c r="AU1756" s="29" t="str">
        <f>IF(COUNTBLANK(Table3[[#This Row],[Date 1]:[Date 8]])=7,IF(Table3[[#This Row],[Column9]]&lt;&gt;"",IF(SUM(L1756:S1756)&lt;&gt;0,Table3[[#This Row],[Column9]],""),""),(SUBSTITUTE(TRIM(SUBSTITUTE(AO1756&amp;","&amp;AP1756&amp;","&amp;AQ1756&amp;","&amp;AR1756&amp;","&amp;AS1756&amp;","&amp;AT1756&amp;",",","," "))," ",", ")))</f>
        <v/>
      </c>
      <c r="AV1756" s="35" t="str">
        <f>IF(COUNTBLANK(L1756:AC1756)&lt;&gt;13,IF(Table3[[#This Row],[Comments]]="Please order in multiples of 20. Minimum order of 100.",IF(COUNTBLANK(Table3[[#This Row],[Date 1]:[Order]])=12,"",1),1),IF(OR(F1756="yes",G1756="yes",H1756="yes",I1756="yes",J1756="yes",K1756="yes"="yes"),1,""))</f>
        <v/>
      </c>
    </row>
    <row r="1757" spans="2:48" ht="36" thickBot="1" x14ac:dyDescent="0.4">
      <c r="B1757" s="164">
        <v>7100</v>
      </c>
      <c r="C1757" s="16" t="s">
        <v>3569</v>
      </c>
      <c r="D1757" s="32" t="s">
        <v>3573</v>
      </c>
      <c r="E1757" s="118"/>
      <c r="F1757" s="119" t="s">
        <v>21</v>
      </c>
      <c r="G1757" s="30" t="s">
        <v>21</v>
      </c>
      <c r="H1757" s="30" t="s">
        <v>21</v>
      </c>
      <c r="I1757" s="30" t="s">
        <v>21</v>
      </c>
      <c r="J1757" s="30" t="s">
        <v>21</v>
      </c>
      <c r="K1757" s="30" t="s">
        <v>128</v>
      </c>
      <c r="L1757" s="22"/>
      <c r="M1757" s="20"/>
      <c r="N1757" s="20"/>
      <c r="O1757" s="20"/>
      <c r="P1757" s="20"/>
      <c r="Q1757" s="20"/>
      <c r="R1757" s="20"/>
      <c r="S1757" s="120"/>
      <c r="T1757" s="181" t="str">
        <f>Table3[[#This Row],[Column12]]</f>
        <v>Auto:</v>
      </c>
      <c r="U1757" s="25"/>
      <c r="V1757" s="51" t="str">
        <f>IF(Table3[[#This Row],[TagOrderMethod]]="Ratio:","plants per 1 tag",IF(Table3[[#This Row],[TagOrderMethod]]="tags included","",IF(Table3[[#This Row],[TagOrderMethod]]="Qty:","tags",IF(Table3[[#This Row],[TagOrderMethod]]="Auto:",IF(U1757&lt;&gt;"","tags","")))))</f>
        <v/>
      </c>
      <c r="W1757" s="17">
        <v>50</v>
      </c>
      <c r="X1757" s="17" t="str">
        <f>IF(ISNUMBER(SEARCH("tag",Table3[[#This Row],[Notes]])), "Yes", "No")</f>
        <v>No</v>
      </c>
      <c r="Y1757" s="17" t="str">
        <f>IF(Table3[[#This Row],[Column11]]="yes","tags included","Auto:")</f>
        <v>Auto:</v>
      </c>
      <c r="Z17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Row],[TagOrderMethod]]="Auto:",IF(U1757&gt;0,U1757,IF(COUNTBLANK(L1757:S1757)=8,"",(IF(Table3[[#This Row],[Column11]]&lt;&gt;"no",Table3[[#This Row],[Size]]*(SUM(Table3[[#This Row],[Date 1]:[Date 8]])),"")))),""))),(Table3[[#This Row],[Bundle]])),"")</f>
        <v/>
      </c>
      <c r="AB1757" s="94" t="str">
        <f t="shared" si="28"/>
        <v/>
      </c>
      <c r="AC1757" s="75"/>
      <c r="AD1757" s="42"/>
      <c r="AE1757" s="43"/>
      <c r="AF1757" s="44"/>
      <c r="AG1757" s="134" t="s">
        <v>21</v>
      </c>
      <c r="AH1757" s="134" t="s">
        <v>21</v>
      </c>
      <c r="AI1757" s="134" t="s">
        <v>21</v>
      </c>
      <c r="AJ1757" s="134" t="s">
        <v>21</v>
      </c>
      <c r="AK1757" s="134" t="s">
        <v>21</v>
      </c>
      <c r="AL1757" s="134" t="s">
        <v>5734</v>
      </c>
      <c r="AM1757" s="134" t="b">
        <f>IF(AND(Table3[[#This Row],[Column68]]=TRUE,COUNTBLANK(Table3[[#This Row],[Date 1]:[Date 8]])=8),TRUE,FALSE)</f>
        <v>0</v>
      </c>
      <c r="AN1757" s="134" t="b">
        <f>COUNTIF(Table3[[#This Row],[512]:[51]],"yes")&gt;0</f>
        <v>0</v>
      </c>
      <c r="AO1757" s="45" t="str">
        <f>IF(Table3[[#This Row],[512]]="yes",Table3[[#This Row],[Column1]],"")</f>
        <v/>
      </c>
      <c r="AP1757" s="45" t="str">
        <f>IF(Table3[[#This Row],[250]]="yes",Table3[[#This Row],[Column1.5]],"")</f>
        <v/>
      </c>
      <c r="AQ1757" s="45" t="str">
        <f>IF(Table3[[#This Row],[288]]="yes",Table3[[#This Row],[Column2]],"")</f>
        <v/>
      </c>
      <c r="AR1757" s="45" t="str">
        <f>IF(Table3[[#This Row],[144]]="yes",Table3[[#This Row],[Column3]],"")</f>
        <v/>
      </c>
      <c r="AS1757" s="45" t="str">
        <f>IF(Table3[[#This Row],[26]]="yes",Table3[[#This Row],[Column4]],"")</f>
        <v/>
      </c>
      <c r="AT1757" s="45" t="str">
        <f>IF(Table3[[#This Row],[51]]="yes",Table3[[#This Row],[Column5]],"")</f>
        <v/>
      </c>
      <c r="AU1757" s="29" t="str">
        <f>IF(COUNTBLANK(Table3[[#This Row],[Date 1]:[Date 8]])=7,IF(Table3[[#This Row],[Column9]]&lt;&gt;"",IF(SUM(L1757:S1757)&lt;&gt;0,Table3[[#This Row],[Column9]],""),""),(SUBSTITUTE(TRIM(SUBSTITUTE(AO1757&amp;","&amp;AP1757&amp;","&amp;AQ1757&amp;","&amp;AR1757&amp;","&amp;AS1757&amp;","&amp;AT1757&amp;",",","," "))," ",", ")))</f>
        <v/>
      </c>
      <c r="AV1757" s="35" t="str">
        <f>IF(COUNTBLANK(L1757:AC1757)&lt;&gt;13,IF(Table3[[#This Row],[Comments]]="Please order in multiples of 20. Minimum order of 100.",IF(COUNTBLANK(Table3[[#This Row],[Date 1]:[Order]])=12,"",1),1),IF(OR(F1757="yes",G1757="yes",H1757="yes",I1757="yes",J1757="yes",K1757="yes"="yes"),1,""))</f>
        <v/>
      </c>
    </row>
    <row r="1758" spans="2:48" ht="36" thickBot="1" x14ac:dyDescent="0.4">
      <c r="B1758" s="164">
        <v>1440</v>
      </c>
      <c r="C1758" s="16" t="s">
        <v>3569</v>
      </c>
      <c r="D1758" s="32" t="s">
        <v>138</v>
      </c>
      <c r="E1758" s="118"/>
      <c r="F1758" s="119" t="s">
        <v>21</v>
      </c>
      <c r="G1758" s="30" t="s">
        <v>21</v>
      </c>
      <c r="H1758" s="30" t="s">
        <v>21</v>
      </c>
      <c r="I1758" s="30" t="s">
        <v>128</v>
      </c>
      <c r="J1758" s="30" t="s">
        <v>128</v>
      </c>
      <c r="K1758" s="30" t="s">
        <v>21</v>
      </c>
      <c r="L1758" s="22"/>
      <c r="M1758" s="20"/>
      <c r="N1758" s="20"/>
      <c r="O1758" s="20"/>
      <c r="P1758" s="20"/>
      <c r="Q1758" s="20"/>
      <c r="R1758" s="20"/>
      <c r="S1758" s="120"/>
      <c r="T1758" s="181" t="str">
        <f>Table3[[#This Row],[Column12]]</f>
        <v>Auto:</v>
      </c>
      <c r="U1758" s="25"/>
      <c r="V1758" s="51" t="str">
        <f>IF(Table3[[#This Row],[TagOrderMethod]]="Ratio:","plants per 1 tag",IF(Table3[[#This Row],[TagOrderMethod]]="tags included","",IF(Table3[[#This Row],[TagOrderMethod]]="Qty:","tags",IF(Table3[[#This Row],[TagOrderMethod]]="Auto:",IF(U1758&lt;&gt;"","tags","")))))</f>
        <v/>
      </c>
      <c r="W1758" s="17">
        <v>50</v>
      </c>
      <c r="X1758" s="17" t="str">
        <f>IF(ISNUMBER(SEARCH("tag",Table3[[#This Row],[Notes]])), "Yes", "No")</f>
        <v>No</v>
      </c>
      <c r="Y1758" s="17" t="str">
        <f>IF(Table3[[#This Row],[Column11]]="yes","tags included","Auto:")</f>
        <v>Auto:</v>
      </c>
      <c r="Z17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Row],[TagOrderMethod]]="Auto:",IF(U1758&gt;0,U1758,IF(COUNTBLANK(L1758:S1758)=8,"",(IF(Table3[[#This Row],[Column11]]&lt;&gt;"no",Table3[[#This Row],[Size]]*(SUM(Table3[[#This Row],[Date 1]:[Date 8]])),"")))),""))),(Table3[[#This Row],[Bundle]])),"")</f>
        <v/>
      </c>
      <c r="AB1758" s="94" t="str">
        <f t="shared" si="28"/>
        <v/>
      </c>
      <c r="AC1758" s="75"/>
      <c r="AD1758" s="42"/>
      <c r="AE1758" s="43"/>
      <c r="AF1758" s="44"/>
      <c r="AG1758" s="134" t="s">
        <v>21</v>
      </c>
      <c r="AH1758" s="134" t="s">
        <v>21</v>
      </c>
      <c r="AI1758" s="134" t="s">
        <v>21</v>
      </c>
      <c r="AJ1758" s="134" t="s">
        <v>3243</v>
      </c>
      <c r="AK1758" s="134" t="s">
        <v>3244</v>
      </c>
      <c r="AL1758" s="134" t="s">
        <v>21</v>
      </c>
      <c r="AM1758" s="134" t="b">
        <f>IF(AND(Table3[[#This Row],[Column68]]=TRUE,COUNTBLANK(Table3[[#This Row],[Date 1]:[Date 8]])=8),TRUE,FALSE)</f>
        <v>0</v>
      </c>
      <c r="AN1758" s="134" t="b">
        <f>COUNTIF(Table3[[#This Row],[512]:[51]],"yes")&gt;0</f>
        <v>0</v>
      </c>
      <c r="AO1758" s="45" t="str">
        <f>IF(Table3[[#This Row],[512]]="yes",Table3[[#This Row],[Column1]],"")</f>
        <v/>
      </c>
      <c r="AP1758" s="45" t="str">
        <f>IF(Table3[[#This Row],[250]]="yes",Table3[[#This Row],[Column1.5]],"")</f>
        <v/>
      </c>
      <c r="AQ1758" s="45" t="str">
        <f>IF(Table3[[#This Row],[288]]="yes",Table3[[#This Row],[Column2]],"")</f>
        <v/>
      </c>
      <c r="AR1758" s="45" t="str">
        <f>IF(Table3[[#This Row],[144]]="yes",Table3[[#This Row],[Column3]],"")</f>
        <v/>
      </c>
      <c r="AS1758" s="45" t="str">
        <f>IF(Table3[[#This Row],[26]]="yes",Table3[[#This Row],[Column4]],"")</f>
        <v/>
      </c>
      <c r="AT1758" s="45" t="str">
        <f>IF(Table3[[#This Row],[51]]="yes",Table3[[#This Row],[Column5]],"")</f>
        <v/>
      </c>
      <c r="AU1758" s="29" t="str">
        <f>IF(COUNTBLANK(Table3[[#This Row],[Date 1]:[Date 8]])=7,IF(Table3[[#This Row],[Column9]]&lt;&gt;"",IF(SUM(L1758:S1758)&lt;&gt;0,Table3[[#This Row],[Column9]],""),""),(SUBSTITUTE(TRIM(SUBSTITUTE(AO1758&amp;","&amp;AP1758&amp;","&amp;AQ1758&amp;","&amp;AR1758&amp;","&amp;AS1758&amp;","&amp;AT1758&amp;",",","," "))," ",", ")))</f>
        <v/>
      </c>
      <c r="AV1758" s="35" t="str">
        <f>IF(COUNTBLANK(L1758:AC1758)&lt;&gt;13,IF(Table3[[#This Row],[Comments]]="Please order in multiples of 20. Minimum order of 100.",IF(COUNTBLANK(Table3[[#This Row],[Date 1]:[Order]])=12,"",1),1),IF(OR(F1758="yes",G1758="yes",H1758="yes",I1758="yes",J1758="yes",K1758="yes"="yes"),1,""))</f>
        <v/>
      </c>
    </row>
    <row r="1759" spans="2:48" ht="36" thickBot="1" x14ac:dyDescent="0.4">
      <c r="B1759" s="164">
        <v>1450</v>
      </c>
      <c r="C1759" s="16" t="s">
        <v>3569</v>
      </c>
      <c r="D1759" s="32" t="s">
        <v>139</v>
      </c>
      <c r="E1759" s="118"/>
      <c r="F1759" s="119" t="s">
        <v>21</v>
      </c>
      <c r="G1759" s="30" t="s">
        <v>21</v>
      </c>
      <c r="H1759" s="30" t="s">
        <v>21</v>
      </c>
      <c r="I1759" s="30" t="s">
        <v>128</v>
      </c>
      <c r="J1759" s="30" t="s">
        <v>128</v>
      </c>
      <c r="K1759" s="30" t="s">
        <v>21</v>
      </c>
      <c r="L1759" s="22"/>
      <c r="M1759" s="20"/>
      <c r="N1759" s="20"/>
      <c r="O1759" s="20"/>
      <c r="P1759" s="20"/>
      <c r="Q1759" s="20"/>
      <c r="R1759" s="20"/>
      <c r="S1759" s="120"/>
      <c r="T1759" s="181" t="str">
        <f>Table3[[#This Row],[Column12]]</f>
        <v>Auto:</v>
      </c>
      <c r="U1759" s="25"/>
      <c r="V1759" s="51" t="str">
        <f>IF(Table3[[#This Row],[TagOrderMethod]]="Ratio:","plants per 1 tag",IF(Table3[[#This Row],[TagOrderMethod]]="tags included","",IF(Table3[[#This Row],[TagOrderMethod]]="Qty:","tags",IF(Table3[[#This Row],[TagOrderMethod]]="Auto:",IF(U1759&lt;&gt;"","tags","")))))</f>
        <v/>
      </c>
      <c r="W1759" s="17">
        <v>50</v>
      </c>
      <c r="X1759" s="17" t="str">
        <f>IF(ISNUMBER(SEARCH("tag",Table3[[#This Row],[Notes]])), "Yes", "No")</f>
        <v>No</v>
      </c>
      <c r="Y1759" s="17" t="str">
        <f>IF(Table3[[#This Row],[Column11]]="yes","tags included","Auto:")</f>
        <v>Auto:</v>
      </c>
      <c r="Z17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Row],[TagOrderMethod]]="Auto:",IF(U1759&gt;0,U1759,IF(COUNTBLANK(L1759:S1759)=8,"",(IF(Table3[[#This Row],[Column11]]&lt;&gt;"no",Table3[[#This Row],[Size]]*(SUM(Table3[[#This Row],[Date 1]:[Date 8]])),"")))),""))),(Table3[[#This Row],[Bundle]])),"")</f>
        <v/>
      </c>
      <c r="AB1759" s="94" t="str">
        <f t="shared" si="28"/>
        <v/>
      </c>
      <c r="AC1759" s="75"/>
      <c r="AD1759" s="42"/>
      <c r="AE1759" s="43"/>
      <c r="AF1759" s="44"/>
      <c r="AG1759" s="134" t="s">
        <v>21</v>
      </c>
      <c r="AH1759" s="134" t="s">
        <v>21</v>
      </c>
      <c r="AI1759" s="134" t="s">
        <v>21</v>
      </c>
      <c r="AJ1759" s="134" t="s">
        <v>3245</v>
      </c>
      <c r="AK1759" s="134" t="s">
        <v>3246</v>
      </c>
      <c r="AL1759" s="134" t="s">
        <v>21</v>
      </c>
      <c r="AM1759" s="134" t="b">
        <f>IF(AND(Table3[[#This Row],[Column68]]=TRUE,COUNTBLANK(Table3[[#This Row],[Date 1]:[Date 8]])=8),TRUE,FALSE)</f>
        <v>0</v>
      </c>
      <c r="AN1759" s="134" t="b">
        <f>COUNTIF(Table3[[#This Row],[512]:[51]],"yes")&gt;0</f>
        <v>0</v>
      </c>
      <c r="AO1759" s="45" t="str">
        <f>IF(Table3[[#This Row],[512]]="yes",Table3[[#This Row],[Column1]],"")</f>
        <v/>
      </c>
      <c r="AP1759" s="45" t="str">
        <f>IF(Table3[[#This Row],[250]]="yes",Table3[[#This Row],[Column1.5]],"")</f>
        <v/>
      </c>
      <c r="AQ1759" s="45" t="str">
        <f>IF(Table3[[#This Row],[288]]="yes",Table3[[#This Row],[Column2]],"")</f>
        <v/>
      </c>
      <c r="AR1759" s="45" t="str">
        <f>IF(Table3[[#This Row],[144]]="yes",Table3[[#This Row],[Column3]],"")</f>
        <v/>
      </c>
      <c r="AS1759" s="45" t="str">
        <f>IF(Table3[[#This Row],[26]]="yes",Table3[[#This Row],[Column4]],"")</f>
        <v/>
      </c>
      <c r="AT1759" s="45" t="str">
        <f>IF(Table3[[#This Row],[51]]="yes",Table3[[#This Row],[Column5]],"")</f>
        <v/>
      </c>
      <c r="AU1759" s="29" t="str">
        <f>IF(COUNTBLANK(Table3[[#This Row],[Date 1]:[Date 8]])=7,IF(Table3[[#This Row],[Column9]]&lt;&gt;"",IF(SUM(L1759:S1759)&lt;&gt;0,Table3[[#This Row],[Column9]],""),""),(SUBSTITUTE(TRIM(SUBSTITUTE(AO1759&amp;","&amp;AP1759&amp;","&amp;AQ1759&amp;","&amp;AR1759&amp;","&amp;AS1759&amp;","&amp;AT1759&amp;",",","," "))," ",", ")))</f>
        <v/>
      </c>
      <c r="AV1759" s="35" t="str">
        <f>IF(COUNTBLANK(L1759:AC1759)&lt;&gt;13,IF(Table3[[#This Row],[Comments]]="Please order in multiples of 20. Minimum order of 100.",IF(COUNTBLANK(Table3[[#This Row],[Date 1]:[Order]])=12,"",1),1),IF(OR(F1759="yes",G1759="yes",H1759="yes",I1759="yes",J1759="yes",K1759="yes"="yes"),1,""))</f>
        <v/>
      </c>
    </row>
    <row r="1760" spans="2:48" ht="36" thickBot="1" x14ac:dyDescent="0.4">
      <c r="B1760" s="164">
        <v>1650</v>
      </c>
      <c r="C1760" s="16" t="s">
        <v>3569</v>
      </c>
      <c r="D1760" s="32" t="s">
        <v>1440</v>
      </c>
      <c r="E1760" s="118"/>
      <c r="F1760" s="119" t="s">
        <v>21</v>
      </c>
      <c r="G1760" s="30" t="s">
        <v>21</v>
      </c>
      <c r="H1760" s="30" t="s">
        <v>21</v>
      </c>
      <c r="I1760" s="30" t="s">
        <v>128</v>
      </c>
      <c r="J1760" s="30" t="s">
        <v>128</v>
      </c>
      <c r="K1760" s="30" t="s">
        <v>21</v>
      </c>
      <c r="L1760" s="22"/>
      <c r="M1760" s="20"/>
      <c r="N1760" s="20"/>
      <c r="O1760" s="20"/>
      <c r="P1760" s="20"/>
      <c r="Q1760" s="20"/>
      <c r="R1760" s="20"/>
      <c r="S1760" s="120"/>
      <c r="T1760" s="181" t="str">
        <f>Table3[[#This Row],[Column12]]</f>
        <v>Auto:</v>
      </c>
      <c r="U1760" s="25"/>
      <c r="V1760" s="51" t="str">
        <f>IF(Table3[[#This Row],[TagOrderMethod]]="Ratio:","plants per 1 tag",IF(Table3[[#This Row],[TagOrderMethod]]="tags included","",IF(Table3[[#This Row],[TagOrderMethod]]="Qty:","tags",IF(Table3[[#This Row],[TagOrderMethod]]="Auto:",IF(U1760&lt;&gt;"","tags","")))))</f>
        <v/>
      </c>
      <c r="W1760" s="17">
        <v>50</v>
      </c>
      <c r="X1760" s="17" t="str">
        <f>IF(ISNUMBER(SEARCH("tag",Table3[[#This Row],[Notes]])), "Yes", "No")</f>
        <v>No</v>
      </c>
      <c r="Y1760" s="17" t="str">
        <f>IF(Table3[[#This Row],[Column11]]="yes","tags included","Auto:")</f>
        <v>Auto:</v>
      </c>
      <c r="Z17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Row],[TagOrderMethod]]="Auto:",IF(U1760&gt;0,U1760,IF(COUNTBLANK(L1760:S1760)=8,"",(IF(Table3[[#This Row],[Column11]]&lt;&gt;"no",Table3[[#This Row],[Size]]*(SUM(Table3[[#This Row],[Date 1]:[Date 8]])),"")))),""))),(Table3[[#This Row],[Bundle]])),"")</f>
        <v/>
      </c>
      <c r="AB1760" s="94" t="str">
        <f t="shared" si="28"/>
        <v/>
      </c>
      <c r="AC1760" s="75"/>
      <c r="AD1760" s="42"/>
      <c r="AE1760" s="43"/>
      <c r="AF1760" s="44"/>
      <c r="AG1760" s="134" t="s">
        <v>21</v>
      </c>
      <c r="AH1760" s="134" t="s">
        <v>21</v>
      </c>
      <c r="AI1760" s="134" t="s">
        <v>21</v>
      </c>
      <c r="AJ1760" s="134" t="s">
        <v>5735</v>
      </c>
      <c r="AK1760" s="134" t="s">
        <v>5736</v>
      </c>
      <c r="AL1760" s="134" t="s">
        <v>21</v>
      </c>
      <c r="AM1760" s="134" t="b">
        <f>IF(AND(Table3[[#This Row],[Column68]]=TRUE,COUNTBLANK(Table3[[#This Row],[Date 1]:[Date 8]])=8),TRUE,FALSE)</f>
        <v>0</v>
      </c>
      <c r="AN1760" s="134" t="b">
        <f>COUNTIF(Table3[[#This Row],[512]:[51]],"yes")&gt;0</f>
        <v>0</v>
      </c>
      <c r="AO1760" s="45" t="str">
        <f>IF(Table3[[#This Row],[512]]="yes",Table3[[#This Row],[Column1]],"")</f>
        <v/>
      </c>
      <c r="AP1760" s="45" t="str">
        <f>IF(Table3[[#This Row],[250]]="yes",Table3[[#This Row],[Column1.5]],"")</f>
        <v/>
      </c>
      <c r="AQ1760" s="45" t="str">
        <f>IF(Table3[[#This Row],[288]]="yes",Table3[[#This Row],[Column2]],"")</f>
        <v/>
      </c>
      <c r="AR1760" s="45" t="str">
        <f>IF(Table3[[#This Row],[144]]="yes",Table3[[#This Row],[Column3]],"")</f>
        <v/>
      </c>
      <c r="AS1760" s="45" t="str">
        <f>IF(Table3[[#This Row],[26]]="yes",Table3[[#This Row],[Column4]],"")</f>
        <v/>
      </c>
      <c r="AT1760" s="45" t="str">
        <f>IF(Table3[[#This Row],[51]]="yes",Table3[[#This Row],[Column5]],"")</f>
        <v/>
      </c>
      <c r="AU1760" s="29" t="str">
        <f>IF(COUNTBLANK(Table3[[#This Row],[Date 1]:[Date 8]])=7,IF(Table3[[#This Row],[Column9]]&lt;&gt;"",IF(SUM(L1760:S1760)&lt;&gt;0,Table3[[#This Row],[Column9]],""),""),(SUBSTITUTE(TRIM(SUBSTITUTE(AO1760&amp;","&amp;AP1760&amp;","&amp;AQ1760&amp;","&amp;AR1760&amp;","&amp;AS1760&amp;","&amp;AT1760&amp;",",","," "))," ",", ")))</f>
        <v/>
      </c>
      <c r="AV1760" s="35" t="str">
        <f>IF(COUNTBLANK(L1760:AC1760)&lt;&gt;13,IF(Table3[[#This Row],[Comments]]="Please order in multiples of 20. Minimum order of 100.",IF(COUNTBLANK(Table3[[#This Row],[Date 1]:[Order]])=12,"",1),1),IF(OR(F1760="yes",G1760="yes",H1760="yes",I1760="yes",J1760="yes",K1760="yes"="yes"),1,""))</f>
        <v/>
      </c>
    </row>
    <row r="1761" spans="2:48" ht="36" thickBot="1" x14ac:dyDescent="0.4">
      <c r="B1761" s="164">
        <v>1660</v>
      </c>
      <c r="C1761" s="16" t="s">
        <v>3569</v>
      </c>
      <c r="D1761" s="32" t="s">
        <v>1441</v>
      </c>
      <c r="E1761" s="118"/>
      <c r="F1761" s="119" t="s">
        <v>21</v>
      </c>
      <c r="G1761" s="30" t="s">
        <v>21</v>
      </c>
      <c r="H1761" s="30" t="s">
        <v>21</v>
      </c>
      <c r="I1761" s="30" t="s">
        <v>128</v>
      </c>
      <c r="J1761" s="30" t="s">
        <v>128</v>
      </c>
      <c r="K1761" s="30" t="s">
        <v>21</v>
      </c>
      <c r="L1761" s="22"/>
      <c r="M1761" s="20"/>
      <c r="N1761" s="20"/>
      <c r="O1761" s="20"/>
      <c r="P1761" s="20"/>
      <c r="Q1761" s="20"/>
      <c r="R1761" s="20"/>
      <c r="S1761" s="120"/>
      <c r="T1761" s="181" t="str">
        <f>Table3[[#This Row],[Column12]]</f>
        <v>Auto:</v>
      </c>
      <c r="U1761" s="25"/>
      <c r="V1761" s="51" t="str">
        <f>IF(Table3[[#This Row],[TagOrderMethod]]="Ratio:","plants per 1 tag",IF(Table3[[#This Row],[TagOrderMethod]]="tags included","",IF(Table3[[#This Row],[TagOrderMethod]]="Qty:","tags",IF(Table3[[#This Row],[TagOrderMethod]]="Auto:",IF(U1761&lt;&gt;"","tags","")))))</f>
        <v/>
      </c>
      <c r="W1761" s="17">
        <v>50</v>
      </c>
      <c r="X1761" s="17" t="str">
        <f>IF(ISNUMBER(SEARCH("tag",Table3[[#This Row],[Notes]])), "Yes", "No")</f>
        <v>No</v>
      </c>
      <c r="Y1761" s="17" t="str">
        <f>IF(Table3[[#This Row],[Column11]]="yes","tags included","Auto:")</f>
        <v>Auto:</v>
      </c>
      <c r="Z17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Row],[TagOrderMethod]]="Auto:",IF(U1761&gt;0,U1761,IF(COUNTBLANK(L1761:S1761)=8,"",(IF(Table3[[#This Row],[Column11]]&lt;&gt;"no",Table3[[#This Row],[Size]]*(SUM(Table3[[#This Row],[Date 1]:[Date 8]])),"")))),""))),(Table3[[#This Row],[Bundle]])),"")</f>
        <v/>
      </c>
      <c r="AB1761" s="94" t="str">
        <f t="shared" si="28"/>
        <v/>
      </c>
      <c r="AC1761" s="75"/>
      <c r="AD1761" s="42"/>
      <c r="AE1761" s="43"/>
      <c r="AF1761" s="44"/>
      <c r="AG1761" s="134" t="s">
        <v>21</v>
      </c>
      <c r="AH1761" s="134" t="s">
        <v>21</v>
      </c>
      <c r="AI1761" s="134" t="s">
        <v>21</v>
      </c>
      <c r="AJ1761" s="134" t="s">
        <v>5737</v>
      </c>
      <c r="AK1761" s="134" t="s">
        <v>5738</v>
      </c>
      <c r="AL1761" s="134" t="s">
        <v>21</v>
      </c>
      <c r="AM1761" s="134" t="b">
        <f>IF(AND(Table3[[#This Row],[Column68]]=TRUE,COUNTBLANK(Table3[[#This Row],[Date 1]:[Date 8]])=8),TRUE,FALSE)</f>
        <v>0</v>
      </c>
      <c r="AN1761" s="134" t="b">
        <f>COUNTIF(Table3[[#This Row],[512]:[51]],"yes")&gt;0</f>
        <v>0</v>
      </c>
      <c r="AO1761" s="45" t="str">
        <f>IF(Table3[[#This Row],[512]]="yes",Table3[[#This Row],[Column1]],"")</f>
        <v/>
      </c>
      <c r="AP1761" s="45" t="str">
        <f>IF(Table3[[#This Row],[250]]="yes",Table3[[#This Row],[Column1.5]],"")</f>
        <v/>
      </c>
      <c r="AQ1761" s="45" t="str">
        <f>IF(Table3[[#This Row],[288]]="yes",Table3[[#This Row],[Column2]],"")</f>
        <v/>
      </c>
      <c r="AR1761" s="45" t="str">
        <f>IF(Table3[[#This Row],[144]]="yes",Table3[[#This Row],[Column3]],"")</f>
        <v/>
      </c>
      <c r="AS1761" s="45" t="str">
        <f>IF(Table3[[#This Row],[26]]="yes",Table3[[#This Row],[Column4]],"")</f>
        <v/>
      </c>
      <c r="AT1761" s="45" t="str">
        <f>IF(Table3[[#This Row],[51]]="yes",Table3[[#This Row],[Column5]],"")</f>
        <v/>
      </c>
      <c r="AU1761" s="29" t="str">
        <f>IF(COUNTBLANK(Table3[[#This Row],[Date 1]:[Date 8]])=7,IF(Table3[[#This Row],[Column9]]&lt;&gt;"",IF(SUM(L1761:S1761)&lt;&gt;0,Table3[[#This Row],[Column9]],""),""),(SUBSTITUTE(TRIM(SUBSTITUTE(AO1761&amp;","&amp;AP1761&amp;","&amp;AQ1761&amp;","&amp;AR1761&amp;","&amp;AS1761&amp;","&amp;AT1761&amp;",",","," "))," ",", ")))</f>
        <v/>
      </c>
      <c r="AV1761" s="35" t="str">
        <f>IF(COUNTBLANK(L1761:AC1761)&lt;&gt;13,IF(Table3[[#This Row],[Comments]]="Please order in multiples of 20. Minimum order of 100.",IF(COUNTBLANK(Table3[[#This Row],[Date 1]:[Order]])=12,"",1),1),IF(OR(F1761="yes",G1761="yes",H1761="yes",I1761="yes",J1761="yes",K1761="yes"="yes"),1,""))</f>
        <v/>
      </c>
    </row>
    <row r="1762" spans="2:48" ht="36" thickBot="1" x14ac:dyDescent="0.4">
      <c r="B1762" s="164">
        <v>1760</v>
      </c>
      <c r="C1762" s="16" t="s">
        <v>3569</v>
      </c>
      <c r="D1762" s="32" t="s">
        <v>1182</v>
      </c>
      <c r="E1762" s="118"/>
      <c r="F1762" s="119" t="s">
        <v>21</v>
      </c>
      <c r="G1762" s="30" t="s">
        <v>21</v>
      </c>
      <c r="H1762" s="30" t="s">
        <v>21</v>
      </c>
      <c r="I1762" s="30" t="s">
        <v>128</v>
      </c>
      <c r="J1762" s="30" t="s">
        <v>128</v>
      </c>
      <c r="K1762" s="30" t="s">
        <v>21</v>
      </c>
      <c r="L1762" s="22"/>
      <c r="M1762" s="20"/>
      <c r="N1762" s="20"/>
      <c r="O1762" s="20"/>
      <c r="P1762" s="20"/>
      <c r="Q1762" s="20"/>
      <c r="R1762" s="20"/>
      <c r="S1762" s="120"/>
      <c r="T1762" s="181" t="str">
        <f>Table3[[#This Row],[Column12]]</f>
        <v>Auto:</v>
      </c>
      <c r="U1762" s="25"/>
      <c r="V1762" s="51" t="str">
        <f>IF(Table3[[#This Row],[TagOrderMethod]]="Ratio:","plants per 1 tag",IF(Table3[[#This Row],[TagOrderMethod]]="tags included","",IF(Table3[[#This Row],[TagOrderMethod]]="Qty:","tags",IF(Table3[[#This Row],[TagOrderMethod]]="Auto:",IF(U1762&lt;&gt;"","tags","")))))</f>
        <v/>
      </c>
      <c r="W1762" s="17">
        <v>50</v>
      </c>
      <c r="X1762" s="17" t="str">
        <f>IF(ISNUMBER(SEARCH("tag",Table3[[#This Row],[Notes]])), "Yes", "No")</f>
        <v>No</v>
      </c>
      <c r="Y1762" s="17" t="str">
        <f>IF(Table3[[#This Row],[Column11]]="yes","tags included","Auto:")</f>
        <v>Auto:</v>
      </c>
      <c r="Z17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Row],[TagOrderMethod]]="Auto:",IF(U1762&gt;0,U1762,IF(COUNTBLANK(L1762:S1762)=8,"",(IF(Table3[[#This Row],[Column11]]&lt;&gt;"no",Table3[[#This Row],[Size]]*(SUM(Table3[[#This Row],[Date 1]:[Date 8]])),"")))),""))),(Table3[[#This Row],[Bundle]])),"")</f>
        <v/>
      </c>
      <c r="AB1762" s="94" t="str">
        <f t="shared" si="28"/>
        <v/>
      </c>
      <c r="AC1762" s="75"/>
      <c r="AD1762" s="42"/>
      <c r="AE1762" s="43"/>
      <c r="AF1762" s="44"/>
      <c r="AG1762" s="134" t="s">
        <v>21</v>
      </c>
      <c r="AH1762" s="134" t="s">
        <v>21</v>
      </c>
      <c r="AI1762" s="134" t="s">
        <v>21</v>
      </c>
      <c r="AJ1762" s="134" t="s">
        <v>5739</v>
      </c>
      <c r="AK1762" s="134" t="s">
        <v>5740</v>
      </c>
      <c r="AL1762" s="134" t="s">
        <v>21</v>
      </c>
      <c r="AM1762" s="134" t="b">
        <f>IF(AND(Table3[[#This Row],[Column68]]=TRUE,COUNTBLANK(Table3[[#This Row],[Date 1]:[Date 8]])=8),TRUE,FALSE)</f>
        <v>0</v>
      </c>
      <c r="AN1762" s="134" t="b">
        <f>COUNTIF(Table3[[#This Row],[512]:[51]],"yes")&gt;0</f>
        <v>0</v>
      </c>
      <c r="AO1762" s="45" t="str">
        <f>IF(Table3[[#This Row],[512]]="yes",Table3[[#This Row],[Column1]],"")</f>
        <v/>
      </c>
      <c r="AP1762" s="45" t="str">
        <f>IF(Table3[[#This Row],[250]]="yes",Table3[[#This Row],[Column1.5]],"")</f>
        <v/>
      </c>
      <c r="AQ1762" s="45" t="str">
        <f>IF(Table3[[#This Row],[288]]="yes",Table3[[#This Row],[Column2]],"")</f>
        <v/>
      </c>
      <c r="AR1762" s="45" t="str">
        <f>IF(Table3[[#This Row],[144]]="yes",Table3[[#This Row],[Column3]],"")</f>
        <v/>
      </c>
      <c r="AS1762" s="45" t="str">
        <f>IF(Table3[[#This Row],[26]]="yes",Table3[[#This Row],[Column4]],"")</f>
        <v/>
      </c>
      <c r="AT1762" s="45" t="str">
        <f>IF(Table3[[#This Row],[51]]="yes",Table3[[#This Row],[Column5]],"")</f>
        <v/>
      </c>
      <c r="AU1762" s="29" t="str">
        <f>IF(COUNTBLANK(Table3[[#This Row],[Date 1]:[Date 8]])=7,IF(Table3[[#This Row],[Column9]]&lt;&gt;"",IF(SUM(L1762:S1762)&lt;&gt;0,Table3[[#This Row],[Column9]],""),""),(SUBSTITUTE(TRIM(SUBSTITUTE(AO1762&amp;","&amp;AP1762&amp;","&amp;AQ1762&amp;","&amp;AR1762&amp;","&amp;AS1762&amp;","&amp;AT1762&amp;",",","," "))," ",", ")))</f>
        <v/>
      </c>
      <c r="AV1762" s="35" t="str">
        <f>IF(COUNTBLANK(L1762:AC1762)&lt;&gt;13,IF(Table3[[#This Row],[Comments]]="Please order in multiples of 20. Minimum order of 100.",IF(COUNTBLANK(Table3[[#This Row],[Date 1]:[Order]])=12,"",1),1),IF(OR(F1762="yes",G1762="yes",H1762="yes",I1762="yes",J1762="yes",K1762="yes"="yes"),1,""))</f>
        <v/>
      </c>
    </row>
    <row r="1763" spans="2:48" ht="36" thickBot="1" x14ac:dyDescent="0.4">
      <c r="B1763" s="164">
        <v>1970</v>
      </c>
      <c r="C1763" s="16" t="s">
        <v>3569</v>
      </c>
      <c r="D1763" s="32" t="s">
        <v>1183</v>
      </c>
      <c r="E1763" s="118"/>
      <c r="F1763" s="119" t="s">
        <v>21</v>
      </c>
      <c r="G1763" s="30" t="s">
        <v>21</v>
      </c>
      <c r="H1763" s="30" t="s">
        <v>21</v>
      </c>
      <c r="I1763" s="30" t="s">
        <v>128</v>
      </c>
      <c r="J1763" s="30" t="s">
        <v>128</v>
      </c>
      <c r="K1763" s="30" t="s">
        <v>21</v>
      </c>
      <c r="L1763" s="22"/>
      <c r="M1763" s="20"/>
      <c r="N1763" s="20"/>
      <c r="O1763" s="20"/>
      <c r="P1763" s="20"/>
      <c r="Q1763" s="20"/>
      <c r="R1763" s="20"/>
      <c r="S1763" s="120"/>
      <c r="T1763" s="181" t="str">
        <f>Table3[[#This Row],[Column12]]</f>
        <v>Auto:</v>
      </c>
      <c r="U1763" s="25"/>
      <c r="V1763" s="51" t="str">
        <f>IF(Table3[[#This Row],[TagOrderMethod]]="Ratio:","plants per 1 tag",IF(Table3[[#This Row],[TagOrderMethod]]="tags included","",IF(Table3[[#This Row],[TagOrderMethod]]="Qty:","tags",IF(Table3[[#This Row],[TagOrderMethod]]="Auto:",IF(U1763&lt;&gt;"","tags","")))))</f>
        <v/>
      </c>
      <c r="W1763" s="17">
        <v>50</v>
      </c>
      <c r="X1763" s="17" t="str">
        <f>IF(ISNUMBER(SEARCH("tag",Table3[[#This Row],[Notes]])), "Yes", "No")</f>
        <v>No</v>
      </c>
      <c r="Y1763" s="17" t="str">
        <f>IF(Table3[[#This Row],[Column11]]="yes","tags included","Auto:")</f>
        <v>Auto:</v>
      </c>
      <c r="Z17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Row],[TagOrderMethod]]="Auto:",IF(U1763&gt;0,U1763,IF(COUNTBLANK(L1763:S1763)=8,"",(IF(Table3[[#This Row],[Column11]]&lt;&gt;"no",Table3[[#This Row],[Size]]*(SUM(Table3[[#This Row],[Date 1]:[Date 8]])),"")))),""))),(Table3[[#This Row],[Bundle]])),"")</f>
        <v/>
      </c>
      <c r="AB1763" s="94" t="str">
        <f t="shared" si="28"/>
        <v/>
      </c>
      <c r="AC1763" s="75"/>
      <c r="AD1763" s="42"/>
      <c r="AE1763" s="43"/>
      <c r="AF1763" s="44"/>
      <c r="AG1763" s="134" t="s">
        <v>21</v>
      </c>
      <c r="AH1763" s="134" t="s">
        <v>21</v>
      </c>
      <c r="AI1763" s="134" t="s">
        <v>21</v>
      </c>
      <c r="AJ1763" s="134" t="s">
        <v>5741</v>
      </c>
      <c r="AK1763" s="134" t="s">
        <v>5742</v>
      </c>
      <c r="AL1763" s="134" t="s">
        <v>21</v>
      </c>
      <c r="AM1763" s="134" t="b">
        <f>IF(AND(Table3[[#This Row],[Column68]]=TRUE,COUNTBLANK(Table3[[#This Row],[Date 1]:[Date 8]])=8),TRUE,FALSE)</f>
        <v>0</v>
      </c>
      <c r="AN1763" s="134" t="b">
        <f>COUNTIF(Table3[[#This Row],[512]:[51]],"yes")&gt;0</f>
        <v>0</v>
      </c>
      <c r="AO1763" s="45" t="str">
        <f>IF(Table3[[#This Row],[512]]="yes",Table3[[#This Row],[Column1]],"")</f>
        <v/>
      </c>
      <c r="AP1763" s="45" t="str">
        <f>IF(Table3[[#This Row],[250]]="yes",Table3[[#This Row],[Column1.5]],"")</f>
        <v/>
      </c>
      <c r="AQ1763" s="45" t="str">
        <f>IF(Table3[[#This Row],[288]]="yes",Table3[[#This Row],[Column2]],"")</f>
        <v/>
      </c>
      <c r="AR1763" s="45" t="str">
        <f>IF(Table3[[#This Row],[144]]="yes",Table3[[#This Row],[Column3]],"")</f>
        <v/>
      </c>
      <c r="AS1763" s="45" t="str">
        <f>IF(Table3[[#This Row],[26]]="yes",Table3[[#This Row],[Column4]],"")</f>
        <v/>
      </c>
      <c r="AT1763" s="45" t="str">
        <f>IF(Table3[[#This Row],[51]]="yes",Table3[[#This Row],[Column5]],"")</f>
        <v/>
      </c>
      <c r="AU1763" s="29" t="str">
        <f>IF(COUNTBLANK(Table3[[#This Row],[Date 1]:[Date 8]])=7,IF(Table3[[#This Row],[Column9]]&lt;&gt;"",IF(SUM(L1763:S1763)&lt;&gt;0,Table3[[#This Row],[Column9]],""),""),(SUBSTITUTE(TRIM(SUBSTITUTE(AO1763&amp;","&amp;AP1763&amp;","&amp;AQ1763&amp;","&amp;AR1763&amp;","&amp;AS1763&amp;","&amp;AT1763&amp;",",","," "))," ",", ")))</f>
        <v/>
      </c>
      <c r="AV1763" s="35" t="str">
        <f>IF(COUNTBLANK(L1763:AC1763)&lt;&gt;13,IF(Table3[[#This Row],[Comments]]="Please order in multiples of 20. Minimum order of 100.",IF(COUNTBLANK(Table3[[#This Row],[Date 1]:[Order]])=12,"",1),1),IF(OR(F1763="yes",G1763="yes",H1763="yes",I1763="yes",J1763="yes",K1763="yes"="yes"),1,""))</f>
        <v/>
      </c>
    </row>
    <row r="1764" spans="2:48" ht="36" thickBot="1" x14ac:dyDescent="0.4">
      <c r="B1764" s="164">
        <v>2070</v>
      </c>
      <c r="C1764" s="16" t="s">
        <v>3569</v>
      </c>
      <c r="D1764" s="32" t="s">
        <v>1184</v>
      </c>
      <c r="E1764" s="118"/>
      <c r="F1764" s="119" t="s">
        <v>21</v>
      </c>
      <c r="G1764" s="30" t="s">
        <v>21</v>
      </c>
      <c r="H1764" s="30" t="s">
        <v>21</v>
      </c>
      <c r="I1764" s="30" t="s">
        <v>128</v>
      </c>
      <c r="J1764" s="30" t="s">
        <v>128</v>
      </c>
      <c r="K1764" s="30" t="s">
        <v>21</v>
      </c>
      <c r="L1764" s="22"/>
      <c r="M1764" s="20"/>
      <c r="N1764" s="20"/>
      <c r="O1764" s="20"/>
      <c r="P1764" s="20"/>
      <c r="Q1764" s="20"/>
      <c r="R1764" s="20"/>
      <c r="S1764" s="120"/>
      <c r="T1764" s="181" t="str">
        <f>Table3[[#This Row],[Column12]]</f>
        <v>Auto:</v>
      </c>
      <c r="U1764" s="25"/>
      <c r="V1764" s="51" t="str">
        <f>IF(Table3[[#This Row],[TagOrderMethod]]="Ratio:","plants per 1 tag",IF(Table3[[#This Row],[TagOrderMethod]]="tags included","",IF(Table3[[#This Row],[TagOrderMethod]]="Qty:","tags",IF(Table3[[#This Row],[TagOrderMethod]]="Auto:",IF(U1764&lt;&gt;"","tags","")))))</f>
        <v/>
      </c>
      <c r="W1764" s="17">
        <v>50</v>
      </c>
      <c r="X1764" s="17" t="str">
        <f>IF(ISNUMBER(SEARCH("tag",Table3[[#This Row],[Notes]])), "Yes", "No")</f>
        <v>No</v>
      </c>
      <c r="Y1764" s="17" t="str">
        <f>IF(Table3[[#This Row],[Column11]]="yes","tags included","Auto:")</f>
        <v>Auto:</v>
      </c>
      <c r="Z17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Row],[TagOrderMethod]]="Auto:",IF(U1764&gt;0,U1764,IF(COUNTBLANK(L1764:S1764)=8,"",(IF(Table3[[#This Row],[Column11]]&lt;&gt;"no",Table3[[#This Row],[Size]]*(SUM(Table3[[#This Row],[Date 1]:[Date 8]])),"")))),""))),(Table3[[#This Row],[Bundle]])),"")</f>
        <v/>
      </c>
      <c r="AB1764" s="94" t="str">
        <f t="shared" si="28"/>
        <v/>
      </c>
      <c r="AC1764" s="75"/>
      <c r="AD1764" s="42"/>
      <c r="AE1764" s="43"/>
      <c r="AF1764" s="44"/>
      <c r="AG1764" s="134" t="s">
        <v>21</v>
      </c>
      <c r="AH1764" s="134" t="s">
        <v>21</v>
      </c>
      <c r="AI1764" s="134" t="s">
        <v>21</v>
      </c>
      <c r="AJ1764" s="134" t="s">
        <v>3247</v>
      </c>
      <c r="AK1764" s="134" t="s">
        <v>3248</v>
      </c>
      <c r="AL1764" s="134" t="s">
        <v>21</v>
      </c>
      <c r="AM1764" s="134" t="b">
        <f>IF(AND(Table3[[#This Row],[Column68]]=TRUE,COUNTBLANK(Table3[[#This Row],[Date 1]:[Date 8]])=8),TRUE,FALSE)</f>
        <v>0</v>
      </c>
      <c r="AN1764" s="134" t="b">
        <f>COUNTIF(Table3[[#This Row],[512]:[51]],"yes")&gt;0</f>
        <v>0</v>
      </c>
      <c r="AO1764" s="45" t="str">
        <f>IF(Table3[[#This Row],[512]]="yes",Table3[[#This Row],[Column1]],"")</f>
        <v/>
      </c>
      <c r="AP1764" s="45" t="str">
        <f>IF(Table3[[#This Row],[250]]="yes",Table3[[#This Row],[Column1.5]],"")</f>
        <v/>
      </c>
      <c r="AQ1764" s="45" t="str">
        <f>IF(Table3[[#This Row],[288]]="yes",Table3[[#This Row],[Column2]],"")</f>
        <v/>
      </c>
      <c r="AR1764" s="45" t="str">
        <f>IF(Table3[[#This Row],[144]]="yes",Table3[[#This Row],[Column3]],"")</f>
        <v/>
      </c>
      <c r="AS1764" s="45" t="str">
        <f>IF(Table3[[#This Row],[26]]="yes",Table3[[#This Row],[Column4]],"")</f>
        <v/>
      </c>
      <c r="AT1764" s="45" t="str">
        <f>IF(Table3[[#This Row],[51]]="yes",Table3[[#This Row],[Column5]],"")</f>
        <v/>
      </c>
      <c r="AU1764" s="29" t="str">
        <f>IF(COUNTBLANK(Table3[[#This Row],[Date 1]:[Date 8]])=7,IF(Table3[[#This Row],[Column9]]&lt;&gt;"",IF(SUM(L1764:S1764)&lt;&gt;0,Table3[[#This Row],[Column9]],""),""),(SUBSTITUTE(TRIM(SUBSTITUTE(AO1764&amp;","&amp;AP1764&amp;","&amp;AQ1764&amp;","&amp;AR1764&amp;","&amp;AS1764&amp;","&amp;AT1764&amp;",",","," "))," ",", ")))</f>
        <v/>
      </c>
      <c r="AV1764" s="35" t="str">
        <f>IF(COUNTBLANK(L1764:AC1764)&lt;&gt;13,IF(Table3[[#This Row],[Comments]]="Please order in multiples of 20. Minimum order of 100.",IF(COUNTBLANK(Table3[[#This Row],[Date 1]:[Order]])=12,"",1),1),IF(OR(F1764="yes",G1764="yes",H1764="yes",I1764="yes",J1764="yes",K1764="yes"="yes"),1,""))</f>
        <v/>
      </c>
    </row>
    <row r="1765" spans="2:48" ht="36" thickBot="1" x14ac:dyDescent="0.4">
      <c r="B1765" s="164">
        <v>7115</v>
      </c>
      <c r="C1765" s="16" t="s">
        <v>3569</v>
      </c>
      <c r="D1765" s="32" t="s">
        <v>140</v>
      </c>
      <c r="E1765" s="118"/>
      <c r="F1765" s="119" t="s">
        <v>21</v>
      </c>
      <c r="G1765" s="30" t="s">
        <v>21</v>
      </c>
      <c r="H1765" s="30" t="s">
        <v>21</v>
      </c>
      <c r="I1765" s="30" t="s">
        <v>21</v>
      </c>
      <c r="J1765" s="30" t="s">
        <v>21</v>
      </c>
      <c r="K1765" s="30" t="s">
        <v>128</v>
      </c>
      <c r="L1765" s="22"/>
      <c r="M1765" s="20"/>
      <c r="N1765" s="20"/>
      <c r="O1765" s="20"/>
      <c r="P1765" s="20"/>
      <c r="Q1765" s="20"/>
      <c r="R1765" s="20"/>
      <c r="S1765" s="120"/>
      <c r="T1765" s="181" t="str">
        <f>Table3[[#This Row],[Column12]]</f>
        <v>Auto:</v>
      </c>
      <c r="U1765" s="25"/>
      <c r="V1765" s="51" t="str">
        <f>IF(Table3[[#This Row],[TagOrderMethod]]="Ratio:","plants per 1 tag",IF(Table3[[#This Row],[TagOrderMethod]]="tags included","",IF(Table3[[#This Row],[TagOrderMethod]]="Qty:","tags",IF(Table3[[#This Row],[TagOrderMethod]]="Auto:",IF(U1765&lt;&gt;"","tags","")))))</f>
        <v/>
      </c>
      <c r="W1765" s="17">
        <v>50</v>
      </c>
      <c r="X1765" s="17" t="str">
        <f>IF(ISNUMBER(SEARCH("tag",Table3[[#This Row],[Notes]])), "Yes", "No")</f>
        <v>No</v>
      </c>
      <c r="Y1765" s="17" t="str">
        <f>IF(Table3[[#This Row],[Column11]]="yes","tags included","Auto:")</f>
        <v>Auto:</v>
      </c>
      <c r="Z17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Row],[TagOrderMethod]]="Auto:",IF(U1765&gt;0,U1765,IF(COUNTBLANK(L1765:S1765)=8,"",(IF(Table3[[#This Row],[Column11]]&lt;&gt;"no",Table3[[#This Row],[Size]]*(SUM(Table3[[#This Row],[Date 1]:[Date 8]])),"")))),""))),(Table3[[#This Row],[Bundle]])),"")</f>
        <v/>
      </c>
      <c r="AB1765" s="94" t="str">
        <f t="shared" si="28"/>
        <v/>
      </c>
      <c r="AC1765" s="75"/>
      <c r="AD1765" s="42"/>
      <c r="AE1765" s="43"/>
      <c r="AF1765" s="44"/>
      <c r="AG1765" s="134" t="s">
        <v>21</v>
      </c>
      <c r="AH1765" s="134" t="s">
        <v>21</v>
      </c>
      <c r="AI1765" s="134" t="s">
        <v>21</v>
      </c>
      <c r="AJ1765" s="134" t="s">
        <v>21</v>
      </c>
      <c r="AK1765" s="134" t="s">
        <v>21</v>
      </c>
      <c r="AL1765" s="134" t="s">
        <v>5743</v>
      </c>
      <c r="AM1765" s="134" t="b">
        <f>IF(AND(Table3[[#This Row],[Column68]]=TRUE,COUNTBLANK(Table3[[#This Row],[Date 1]:[Date 8]])=8),TRUE,FALSE)</f>
        <v>0</v>
      </c>
      <c r="AN1765" s="134" t="b">
        <f>COUNTIF(Table3[[#This Row],[512]:[51]],"yes")&gt;0</f>
        <v>0</v>
      </c>
      <c r="AO1765" s="45" t="str">
        <f>IF(Table3[[#This Row],[512]]="yes",Table3[[#This Row],[Column1]],"")</f>
        <v/>
      </c>
      <c r="AP1765" s="45" t="str">
        <f>IF(Table3[[#This Row],[250]]="yes",Table3[[#This Row],[Column1.5]],"")</f>
        <v/>
      </c>
      <c r="AQ1765" s="45" t="str">
        <f>IF(Table3[[#This Row],[288]]="yes",Table3[[#This Row],[Column2]],"")</f>
        <v/>
      </c>
      <c r="AR1765" s="45" t="str">
        <f>IF(Table3[[#This Row],[144]]="yes",Table3[[#This Row],[Column3]],"")</f>
        <v/>
      </c>
      <c r="AS1765" s="45" t="str">
        <f>IF(Table3[[#This Row],[26]]="yes",Table3[[#This Row],[Column4]],"")</f>
        <v/>
      </c>
      <c r="AT1765" s="45" t="str">
        <f>IF(Table3[[#This Row],[51]]="yes",Table3[[#This Row],[Column5]],"")</f>
        <v/>
      </c>
      <c r="AU1765" s="29" t="str">
        <f>IF(COUNTBLANK(Table3[[#This Row],[Date 1]:[Date 8]])=7,IF(Table3[[#This Row],[Column9]]&lt;&gt;"",IF(SUM(L1765:S1765)&lt;&gt;0,Table3[[#This Row],[Column9]],""),""),(SUBSTITUTE(TRIM(SUBSTITUTE(AO1765&amp;","&amp;AP1765&amp;","&amp;AQ1765&amp;","&amp;AR1765&amp;","&amp;AS1765&amp;","&amp;AT1765&amp;",",","," "))," ",", ")))</f>
        <v/>
      </c>
      <c r="AV1765" s="35" t="str">
        <f>IF(COUNTBLANK(L1765:AC1765)&lt;&gt;13,IF(Table3[[#This Row],[Comments]]="Please order in multiples of 20. Minimum order of 100.",IF(COUNTBLANK(Table3[[#This Row],[Date 1]:[Order]])=12,"",1),1),IF(OR(F1765="yes",G1765="yes",H1765="yes",I1765="yes",J1765="yes",K1765="yes"="yes"),1,""))</f>
        <v/>
      </c>
    </row>
    <row r="1766" spans="2:48" ht="36" thickBot="1" x14ac:dyDescent="0.4">
      <c r="B1766" s="164">
        <v>7120</v>
      </c>
      <c r="C1766" s="16" t="s">
        <v>3569</v>
      </c>
      <c r="D1766" s="32" t="s">
        <v>2475</v>
      </c>
      <c r="E1766" s="118"/>
      <c r="F1766" s="119" t="s">
        <v>21</v>
      </c>
      <c r="G1766" s="30" t="s">
        <v>21</v>
      </c>
      <c r="H1766" s="30" t="s">
        <v>21</v>
      </c>
      <c r="I1766" s="30" t="s">
        <v>21</v>
      </c>
      <c r="J1766" s="30" t="s">
        <v>21</v>
      </c>
      <c r="K1766" s="30" t="s">
        <v>128</v>
      </c>
      <c r="L1766" s="22"/>
      <c r="M1766" s="20"/>
      <c r="N1766" s="20"/>
      <c r="O1766" s="20"/>
      <c r="P1766" s="20"/>
      <c r="Q1766" s="20"/>
      <c r="R1766" s="20"/>
      <c r="S1766" s="120"/>
      <c r="T1766" s="181" t="str">
        <f>Table3[[#This Row],[Column12]]</f>
        <v>Auto:</v>
      </c>
      <c r="U1766" s="25"/>
      <c r="V1766" s="51" t="str">
        <f>IF(Table3[[#This Row],[TagOrderMethod]]="Ratio:","plants per 1 tag",IF(Table3[[#This Row],[TagOrderMethod]]="tags included","",IF(Table3[[#This Row],[TagOrderMethod]]="Qty:","tags",IF(Table3[[#This Row],[TagOrderMethod]]="Auto:",IF(U1766&lt;&gt;"","tags","")))))</f>
        <v/>
      </c>
      <c r="W1766" s="17">
        <v>50</v>
      </c>
      <c r="X1766" s="17" t="str">
        <f>IF(ISNUMBER(SEARCH("tag",Table3[[#This Row],[Notes]])), "Yes", "No")</f>
        <v>No</v>
      </c>
      <c r="Y1766" s="17" t="str">
        <f>IF(Table3[[#This Row],[Column11]]="yes","tags included","Auto:")</f>
        <v>Auto:</v>
      </c>
      <c r="Z17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Row],[TagOrderMethod]]="Auto:",IF(U1766&gt;0,U1766,IF(COUNTBLANK(L1766:S1766)=8,"",(IF(Table3[[#This Row],[Column11]]&lt;&gt;"no",Table3[[#This Row],[Size]]*(SUM(Table3[[#This Row],[Date 1]:[Date 8]])),"")))),""))),(Table3[[#This Row],[Bundle]])),"")</f>
        <v/>
      </c>
      <c r="AB1766" s="94" t="str">
        <f t="shared" si="28"/>
        <v/>
      </c>
      <c r="AC1766" s="75"/>
      <c r="AD1766" s="42"/>
      <c r="AE1766" s="43"/>
      <c r="AF1766" s="44"/>
      <c r="AG1766" s="134" t="s">
        <v>21</v>
      </c>
      <c r="AH1766" s="134" t="s">
        <v>21</v>
      </c>
      <c r="AI1766" s="134" t="s">
        <v>21</v>
      </c>
      <c r="AJ1766" s="134" t="s">
        <v>21</v>
      </c>
      <c r="AK1766" s="134" t="s">
        <v>21</v>
      </c>
      <c r="AL1766" s="134" t="s">
        <v>5744</v>
      </c>
      <c r="AM1766" s="134" t="b">
        <f>IF(AND(Table3[[#This Row],[Column68]]=TRUE,COUNTBLANK(Table3[[#This Row],[Date 1]:[Date 8]])=8),TRUE,FALSE)</f>
        <v>0</v>
      </c>
      <c r="AN1766" s="134" t="b">
        <f>COUNTIF(Table3[[#This Row],[512]:[51]],"yes")&gt;0</f>
        <v>0</v>
      </c>
      <c r="AO1766" s="45" t="str">
        <f>IF(Table3[[#This Row],[512]]="yes",Table3[[#This Row],[Column1]],"")</f>
        <v/>
      </c>
      <c r="AP1766" s="45" t="str">
        <f>IF(Table3[[#This Row],[250]]="yes",Table3[[#This Row],[Column1.5]],"")</f>
        <v/>
      </c>
      <c r="AQ1766" s="45" t="str">
        <f>IF(Table3[[#This Row],[288]]="yes",Table3[[#This Row],[Column2]],"")</f>
        <v/>
      </c>
      <c r="AR1766" s="45" t="str">
        <f>IF(Table3[[#This Row],[144]]="yes",Table3[[#This Row],[Column3]],"")</f>
        <v/>
      </c>
      <c r="AS1766" s="45" t="str">
        <f>IF(Table3[[#This Row],[26]]="yes",Table3[[#This Row],[Column4]],"")</f>
        <v/>
      </c>
      <c r="AT1766" s="45" t="str">
        <f>IF(Table3[[#This Row],[51]]="yes",Table3[[#This Row],[Column5]],"")</f>
        <v/>
      </c>
      <c r="AU1766" s="29" t="str">
        <f>IF(COUNTBLANK(Table3[[#This Row],[Date 1]:[Date 8]])=7,IF(Table3[[#This Row],[Column9]]&lt;&gt;"",IF(SUM(L1766:S1766)&lt;&gt;0,Table3[[#This Row],[Column9]],""),""),(SUBSTITUTE(TRIM(SUBSTITUTE(AO1766&amp;","&amp;AP1766&amp;","&amp;AQ1766&amp;","&amp;AR1766&amp;","&amp;AS1766&amp;","&amp;AT1766&amp;",",","," "))," ",", ")))</f>
        <v/>
      </c>
      <c r="AV1766" s="35" t="str">
        <f>IF(COUNTBLANK(L1766:AC1766)&lt;&gt;13,IF(Table3[[#This Row],[Comments]]="Please order in multiples of 20. Minimum order of 100.",IF(COUNTBLANK(Table3[[#This Row],[Date 1]:[Order]])=12,"",1),1),IF(OR(F1766="yes",G1766="yes",H1766="yes",I1766="yes",J1766="yes",K1766="yes"="yes"),1,""))</f>
        <v/>
      </c>
    </row>
    <row r="1767" spans="2:48" ht="36" thickBot="1" x14ac:dyDescent="0.4">
      <c r="B1767" s="164">
        <v>7125</v>
      </c>
      <c r="C1767" s="16" t="s">
        <v>3569</v>
      </c>
      <c r="D1767" s="32" t="s">
        <v>1783</v>
      </c>
      <c r="E1767" s="118"/>
      <c r="F1767" s="119" t="s">
        <v>21</v>
      </c>
      <c r="G1767" s="30" t="s">
        <v>21</v>
      </c>
      <c r="H1767" s="30" t="s">
        <v>21</v>
      </c>
      <c r="I1767" s="30" t="s">
        <v>21</v>
      </c>
      <c r="J1767" s="30" t="s">
        <v>128</v>
      </c>
      <c r="K1767" s="30" t="s">
        <v>21</v>
      </c>
      <c r="L1767" s="22"/>
      <c r="M1767" s="20"/>
      <c r="N1767" s="20"/>
      <c r="O1767" s="20"/>
      <c r="P1767" s="20"/>
      <c r="Q1767" s="20"/>
      <c r="R1767" s="20"/>
      <c r="S1767" s="120"/>
      <c r="T1767" s="181" t="str">
        <f>Table3[[#This Row],[Column12]]</f>
        <v>Auto:</v>
      </c>
      <c r="U1767" s="25"/>
      <c r="V1767" s="51" t="str">
        <f>IF(Table3[[#This Row],[TagOrderMethod]]="Ratio:","plants per 1 tag",IF(Table3[[#This Row],[TagOrderMethod]]="tags included","",IF(Table3[[#This Row],[TagOrderMethod]]="Qty:","tags",IF(Table3[[#This Row],[TagOrderMethod]]="Auto:",IF(U1767&lt;&gt;"","tags","")))))</f>
        <v/>
      </c>
      <c r="W1767" s="17">
        <v>50</v>
      </c>
      <c r="X1767" s="17" t="str">
        <f>IF(ISNUMBER(SEARCH("tag",Table3[[#This Row],[Notes]])), "Yes", "No")</f>
        <v>No</v>
      </c>
      <c r="Y1767" s="17" t="str">
        <f>IF(Table3[[#This Row],[Column11]]="yes","tags included","Auto:")</f>
        <v>Auto:</v>
      </c>
      <c r="Z17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Row],[TagOrderMethod]]="Auto:",IF(U1767&gt;0,U1767,IF(COUNTBLANK(L1767:S1767)=8,"",(IF(Table3[[#This Row],[Column11]]&lt;&gt;"no",Table3[[#This Row],[Size]]*(SUM(Table3[[#This Row],[Date 1]:[Date 8]])),"")))),""))),(Table3[[#This Row],[Bundle]])),"")</f>
        <v/>
      </c>
      <c r="AB1767" s="94" t="str">
        <f t="shared" si="28"/>
        <v/>
      </c>
      <c r="AC1767" s="75"/>
      <c r="AD1767" s="42"/>
      <c r="AE1767" s="43"/>
      <c r="AF1767" s="44"/>
      <c r="AG1767" s="134" t="s">
        <v>21</v>
      </c>
      <c r="AH1767" s="134" t="s">
        <v>21</v>
      </c>
      <c r="AI1767" s="134" t="s">
        <v>21</v>
      </c>
      <c r="AJ1767" s="134" t="s">
        <v>21</v>
      </c>
      <c r="AK1767" s="134" t="s">
        <v>5745</v>
      </c>
      <c r="AL1767" s="134" t="s">
        <v>21</v>
      </c>
      <c r="AM1767" s="134" t="b">
        <f>IF(AND(Table3[[#This Row],[Column68]]=TRUE,COUNTBLANK(Table3[[#This Row],[Date 1]:[Date 8]])=8),TRUE,FALSE)</f>
        <v>0</v>
      </c>
      <c r="AN1767" s="134" t="b">
        <f>COUNTIF(Table3[[#This Row],[512]:[51]],"yes")&gt;0</f>
        <v>0</v>
      </c>
      <c r="AO1767" s="45" t="str">
        <f>IF(Table3[[#This Row],[512]]="yes",Table3[[#This Row],[Column1]],"")</f>
        <v/>
      </c>
      <c r="AP1767" s="45" t="str">
        <f>IF(Table3[[#This Row],[250]]="yes",Table3[[#This Row],[Column1.5]],"")</f>
        <v/>
      </c>
      <c r="AQ1767" s="45" t="str">
        <f>IF(Table3[[#This Row],[288]]="yes",Table3[[#This Row],[Column2]],"")</f>
        <v/>
      </c>
      <c r="AR1767" s="45" t="str">
        <f>IF(Table3[[#This Row],[144]]="yes",Table3[[#This Row],[Column3]],"")</f>
        <v/>
      </c>
      <c r="AS1767" s="45" t="str">
        <f>IF(Table3[[#This Row],[26]]="yes",Table3[[#This Row],[Column4]],"")</f>
        <v/>
      </c>
      <c r="AT1767" s="45" t="str">
        <f>IF(Table3[[#This Row],[51]]="yes",Table3[[#This Row],[Column5]],"")</f>
        <v/>
      </c>
      <c r="AU1767" s="29" t="str">
        <f>IF(COUNTBLANK(Table3[[#This Row],[Date 1]:[Date 8]])=7,IF(Table3[[#This Row],[Column9]]&lt;&gt;"",IF(SUM(L1767:S1767)&lt;&gt;0,Table3[[#This Row],[Column9]],""),""),(SUBSTITUTE(TRIM(SUBSTITUTE(AO1767&amp;","&amp;AP1767&amp;","&amp;AQ1767&amp;","&amp;AR1767&amp;","&amp;AS1767&amp;","&amp;AT1767&amp;",",","," "))," ",", ")))</f>
        <v/>
      </c>
      <c r="AV1767" s="35" t="str">
        <f>IF(COUNTBLANK(L1767:AC1767)&lt;&gt;13,IF(Table3[[#This Row],[Comments]]="Please order in multiples of 20. Minimum order of 100.",IF(COUNTBLANK(Table3[[#This Row],[Date 1]:[Order]])=12,"",1),1),IF(OR(F1767="yes",G1767="yes",H1767="yes",I1767="yes",J1767="yes",K1767="yes"="yes"),1,""))</f>
        <v/>
      </c>
    </row>
    <row r="1768" spans="2:48" ht="36" thickBot="1" x14ac:dyDescent="0.4">
      <c r="B1768" s="164">
        <v>7130</v>
      </c>
      <c r="C1768" s="16" t="s">
        <v>3569</v>
      </c>
      <c r="D1768" s="32" t="s">
        <v>685</v>
      </c>
      <c r="E1768" s="118"/>
      <c r="F1768" s="119" t="s">
        <v>21</v>
      </c>
      <c r="G1768" s="30" t="s">
        <v>21</v>
      </c>
      <c r="H1768" s="30" t="s">
        <v>21</v>
      </c>
      <c r="I1768" s="30" t="s">
        <v>21</v>
      </c>
      <c r="J1768" s="30" t="s">
        <v>128</v>
      </c>
      <c r="K1768" s="30" t="s">
        <v>21</v>
      </c>
      <c r="L1768" s="22"/>
      <c r="M1768" s="20"/>
      <c r="N1768" s="20"/>
      <c r="O1768" s="20"/>
      <c r="P1768" s="20"/>
      <c r="Q1768" s="20"/>
      <c r="R1768" s="20"/>
      <c r="S1768" s="120"/>
      <c r="T1768" s="181" t="str">
        <f>Table3[[#This Row],[Column12]]</f>
        <v>Auto:</v>
      </c>
      <c r="U1768" s="25"/>
      <c r="V1768" s="51" t="str">
        <f>IF(Table3[[#This Row],[TagOrderMethod]]="Ratio:","plants per 1 tag",IF(Table3[[#This Row],[TagOrderMethod]]="tags included","",IF(Table3[[#This Row],[TagOrderMethod]]="Qty:","tags",IF(Table3[[#This Row],[TagOrderMethod]]="Auto:",IF(U1768&lt;&gt;"","tags","")))))</f>
        <v/>
      </c>
      <c r="W1768" s="17">
        <v>50</v>
      </c>
      <c r="X1768" s="17" t="str">
        <f>IF(ISNUMBER(SEARCH("tag",Table3[[#This Row],[Notes]])), "Yes", "No")</f>
        <v>No</v>
      </c>
      <c r="Y1768" s="17" t="str">
        <f>IF(Table3[[#This Row],[Column11]]="yes","tags included","Auto:")</f>
        <v>Auto:</v>
      </c>
      <c r="Z17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Row],[TagOrderMethod]]="Auto:",IF(U1768&gt;0,U1768,IF(COUNTBLANK(L1768:S1768)=8,"",(IF(Table3[[#This Row],[Column11]]&lt;&gt;"no",Table3[[#This Row],[Size]]*(SUM(Table3[[#This Row],[Date 1]:[Date 8]])),"")))),""))),(Table3[[#This Row],[Bundle]])),"")</f>
        <v/>
      </c>
      <c r="AB1768" s="94" t="str">
        <f t="shared" si="28"/>
        <v/>
      </c>
      <c r="AC1768" s="75"/>
      <c r="AD1768" s="42"/>
      <c r="AE1768" s="43"/>
      <c r="AF1768" s="44"/>
      <c r="AG1768" s="134" t="s">
        <v>21</v>
      </c>
      <c r="AH1768" s="134" t="s">
        <v>21</v>
      </c>
      <c r="AI1768" s="134" t="s">
        <v>21</v>
      </c>
      <c r="AJ1768" s="134" t="s">
        <v>21</v>
      </c>
      <c r="AK1768" s="134" t="s">
        <v>3249</v>
      </c>
      <c r="AL1768" s="134" t="s">
        <v>21</v>
      </c>
      <c r="AM1768" s="134" t="b">
        <f>IF(AND(Table3[[#This Row],[Column68]]=TRUE,COUNTBLANK(Table3[[#This Row],[Date 1]:[Date 8]])=8),TRUE,FALSE)</f>
        <v>0</v>
      </c>
      <c r="AN1768" s="134" t="b">
        <f>COUNTIF(Table3[[#This Row],[512]:[51]],"yes")&gt;0</f>
        <v>0</v>
      </c>
      <c r="AO1768" s="45" t="str">
        <f>IF(Table3[[#This Row],[512]]="yes",Table3[[#This Row],[Column1]],"")</f>
        <v/>
      </c>
      <c r="AP1768" s="45" t="str">
        <f>IF(Table3[[#This Row],[250]]="yes",Table3[[#This Row],[Column1.5]],"")</f>
        <v/>
      </c>
      <c r="AQ1768" s="45" t="str">
        <f>IF(Table3[[#This Row],[288]]="yes",Table3[[#This Row],[Column2]],"")</f>
        <v/>
      </c>
      <c r="AR1768" s="45" t="str">
        <f>IF(Table3[[#This Row],[144]]="yes",Table3[[#This Row],[Column3]],"")</f>
        <v/>
      </c>
      <c r="AS1768" s="45" t="str">
        <f>IF(Table3[[#This Row],[26]]="yes",Table3[[#This Row],[Column4]],"")</f>
        <v/>
      </c>
      <c r="AT1768" s="45" t="str">
        <f>IF(Table3[[#This Row],[51]]="yes",Table3[[#This Row],[Column5]],"")</f>
        <v/>
      </c>
      <c r="AU1768" s="29" t="str">
        <f>IF(COUNTBLANK(Table3[[#This Row],[Date 1]:[Date 8]])=7,IF(Table3[[#This Row],[Column9]]&lt;&gt;"",IF(SUM(L1768:S1768)&lt;&gt;0,Table3[[#This Row],[Column9]],""),""),(SUBSTITUTE(TRIM(SUBSTITUTE(AO1768&amp;","&amp;AP1768&amp;","&amp;AQ1768&amp;","&amp;AR1768&amp;","&amp;AS1768&amp;","&amp;AT1768&amp;",",","," "))," ",", ")))</f>
        <v/>
      </c>
      <c r="AV1768" s="35" t="str">
        <f>IF(COUNTBLANK(L1768:AC1768)&lt;&gt;13,IF(Table3[[#This Row],[Comments]]="Please order in multiples of 20. Minimum order of 100.",IF(COUNTBLANK(Table3[[#This Row],[Date 1]:[Order]])=12,"",1),1),IF(OR(F1768="yes",G1768="yes",H1768="yes",I1768="yes",J1768="yes",K1768="yes"="yes"),1,""))</f>
        <v/>
      </c>
    </row>
    <row r="1769" spans="2:48" ht="36" thickBot="1" x14ac:dyDescent="0.4">
      <c r="B1769" s="164">
        <v>2230</v>
      </c>
      <c r="C1769" s="16" t="s">
        <v>3569</v>
      </c>
      <c r="D1769" s="32" t="s">
        <v>686</v>
      </c>
      <c r="E1769" s="118"/>
      <c r="F1769" s="119" t="s">
        <v>21</v>
      </c>
      <c r="G1769" s="30" t="s">
        <v>21</v>
      </c>
      <c r="H1769" s="30" t="s">
        <v>21</v>
      </c>
      <c r="I1769" s="30" t="s">
        <v>128</v>
      </c>
      <c r="J1769" s="30" t="s">
        <v>128</v>
      </c>
      <c r="K1769" s="30" t="s">
        <v>21</v>
      </c>
      <c r="L1769" s="22"/>
      <c r="M1769" s="20"/>
      <c r="N1769" s="20"/>
      <c r="O1769" s="20"/>
      <c r="P1769" s="20"/>
      <c r="Q1769" s="20"/>
      <c r="R1769" s="20"/>
      <c r="S1769" s="120"/>
      <c r="T1769" s="181" t="str">
        <f>Table3[[#This Row],[Column12]]</f>
        <v>Auto:</v>
      </c>
      <c r="U1769" s="25"/>
      <c r="V1769" s="51" t="str">
        <f>IF(Table3[[#This Row],[TagOrderMethod]]="Ratio:","plants per 1 tag",IF(Table3[[#This Row],[TagOrderMethod]]="tags included","",IF(Table3[[#This Row],[TagOrderMethod]]="Qty:","tags",IF(Table3[[#This Row],[TagOrderMethod]]="Auto:",IF(U1769&lt;&gt;"","tags","")))))</f>
        <v/>
      </c>
      <c r="W1769" s="17">
        <v>50</v>
      </c>
      <c r="X1769" s="17" t="str">
        <f>IF(ISNUMBER(SEARCH("tag",Table3[[#This Row],[Notes]])), "Yes", "No")</f>
        <v>No</v>
      </c>
      <c r="Y1769" s="17" t="str">
        <f>IF(Table3[[#This Row],[Column11]]="yes","tags included","Auto:")</f>
        <v>Auto:</v>
      </c>
      <c r="Z17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Row],[TagOrderMethod]]="Auto:",IF(U1769&gt;0,U1769,IF(COUNTBLANK(L1769:S1769)=8,"",(IF(Table3[[#This Row],[Column11]]&lt;&gt;"no",Table3[[#This Row],[Size]]*(SUM(Table3[[#This Row],[Date 1]:[Date 8]])),"")))),""))),(Table3[[#This Row],[Bundle]])),"")</f>
        <v/>
      </c>
      <c r="AB1769" s="94" t="str">
        <f t="shared" si="28"/>
        <v/>
      </c>
      <c r="AC1769" s="75"/>
      <c r="AD1769" s="42"/>
      <c r="AE1769" s="43"/>
      <c r="AF1769" s="44"/>
      <c r="AG1769" s="134" t="s">
        <v>21</v>
      </c>
      <c r="AH1769" s="134" t="s">
        <v>21</v>
      </c>
      <c r="AI1769" s="134" t="s">
        <v>21</v>
      </c>
      <c r="AJ1769" s="134" t="s">
        <v>5746</v>
      </c>
      <c r="AK1769" s="134" t="s">
        <v>5747</v>
      </c>
      <c r="AL1769" s="134" t="s">
        <v>21</v>
      </c>
      <c r="AM1769" s="134" t="b">
        <f>IF(AND(Table3[[#This Row],[Column68]]=TRUE,COUNTBLANK(Table3[[#This Row],[Date 1]:[Date 8]])=8),TRUE,FALSE)</f>
        <v>0</v>
      </c>
      <c r="AN1769" s="134" t="b">
        <f>COUNTIF(Table3[[#This Row],[512]:[51]],"yes")&gt;0</f>
        <v>0</v>
      </c>
      <c r="AO1769" s="45" t="str">
        <f>IF(Table3[[#This Row],[512]]="yes",Table3[[#This Row],[Column1]],"")</f>
        <v/>
      </c>
      <c r="AP1769" s="45" t="str">
        <f>IF(Table3[[#This Row],[250]]="yes",Table3[[#This Row],[Column1.5]],"")</f>
        <v/>
      </c>
      <c r="AQ1769" s="45" t="str">
        <f>IF(Table3[[#This Row],[288]]="yes",Table3[[#This Row],[Column2]],"")</f>
        <v/>
      </c>
      <c r="AR1769" s="45" t="str">
        <f>IF(Table3[[#This Row],[144]]="yes",Table3[[#This Row],[Column3]],"")</f>
        <v/>
      </c>
      <c r="AS1769" s="45" t="str">
        <f>IF(Table3[[#This Row],[26]]="yes",Table3[[#This Row],[Column4]],"")</f>
        <v/>
      </c>
      <c r="AT1769" s="45" t="str">
        <f>IF(Table3[[#This Row],[51]]="yes",Table3[[#This Row],[Column5]],"")</f>
        <v/>
      </c>
      <c r="AU1769" s="29" t="str">
        <f>IF(COUNTBLANK(Table3[[#This Row],[Date 1]:[Date 8]])=7,IF(Table3[[#This Row],[Column9]]&lt;&gt;"",IF(SUM(L1769:S1769)&lt;&gt;0,Table3[[#This Row],[Column9]],""),""),(SUBSTITUTE(TRIM(SUBSTITUTE(AO1769&amp;","&amp;AP1769&amp;","&amp;AQ1769&amp;","&amp;AR1769&amp;","&amp;AS1769&amp;","&amp;AT1769&amp;",",","," "))," ",", ")))</f>
        <v/>
      </c>
      <c r="AV1769" s="35" t="str">
        <f>IF(COUNTBLANK(L1769:AC1769)&lt;&gt;13,IF(Table3[[#This Row],[Comments]]="Please order in multiples of 20. Minimum order of 100.",IF(COUNTBLANK(Table3[[#This Row],[Date 1]:[Order]])=12,"",1),1),IF(OR(F1769="yes",G1769="yes",H1769="yes",I1769="yes",J1769="yes",K1769="yes"="yes"),1,""))</f>
        <v/>
      </c>
    </row>
    <row r="1770" spans="2:48" ht="36" thickBot="1" x14ac:dyDescent="0.4">
      <c r="B1770" s="164">
        <v>2240</v>
      </c>
      <c r="C1770" s="16" t="s">
        <v>3569</v>
      </c>
      <c r="D1770" s="32" t="s">
        <v>854</v>
      </c>
      <c r="E1770" s="118"/>
      <c r="F1770" s="119" t="s">
        <v>21</v>
      </c>
      <c r="G1770" s="30" t="s">
        <v>21</v>
      </c>
      <c r="H1770" s="30" t="s">
        <v>21</v>
      </c>
      <c r="I1770" s="30" t="s">
        <v>128</v>
      </c>
      <c r="J1770" s="30" t="s">
        <v>128</v>
      </c>
      <c r="K1770" s="30" t="s">
        <v>21</v>
      </c>
      <c r="L1770" s="22"/>
      <c r="M1770" s="20"/>
      <c r="N1770" s="20"/>
      <c r="O1770" s="20"/>
      <c r="P1770" s="20"/>
      <c r="Q1770" s="20"/>
      <c r="R1770" s="20"/>
      <c r="S1770" s="120"/>
      <c r="T1770" s="181" t="str">
        <f>Table3[[#This Row],[Column12]]</f>
        <v>Auto:</v>
      </c>
      <c r="U1770" s="25"/>
      <c r="V1770" s="51" t="str">
        <f>IF(Table3[[#This Row],[TagOrderMethod]]="Ratio:","plants per 1 tag",IF(Table3[[#This Row],[TagOrderMethod]]="tags included","",IF(Table3[[#This Row],[TagOrderMethod]]="Qty:","tags",IF(Table3[[#This Row],[TagOrderMethod]]="Auto:",IF(U1770&lt;&gt;"","tags","")))))</f>
        <v/>
      </c>
      <c r="W1770" s="17">
        <v>50</v>
      </c>
      <c r="X1770" s="17" t="str">
        <f>IF(ISNUMBER(SEARCH("tag",Table3[[#This Row],[Notes]])), "Yes", "No")</f>
        <v>No</v>
      </c>
      <c r="Y1770" s="17" t="str">
        <f>IF(Table3[[#This Row],[Column11]]="yes","tags included","Auto:")</f>
        <v>Auto:</v>
      </c>
      <c r="Z17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Row],[TagOrderMethod]]="Auto:",IF(U1770&gt;0,U1770,IF(COUNTBLANK(L1770:S1770)=8,"",(IF(Table3[[#This Row],[Column11]]&lt;&gt;"no",Table3[[#This Row],[Size]]*(SUM(Table3[[#This Row],[Date 1]:[Date 8]])),"")))),""))),(Table3[[#This Row],[Bundle]])),"")</f>
        <v/>
      </c>
      <c r="AB1770" s="94" t="str">
        <f t="shared" si="28"/>
        <v/>
      </c>
      <c r="AC1770" s="75"/>
      <c r="AD1770" s="42"/>
      <c r="AE1770" s="43"/>
      <c r="AF1770" s="44"/>
      <c r="AG1770" s="134" t="s">
        <v>21</v>
      </c>
      <c r="AH1770" s="134" t="s">
        <v>21</v>
      </c>
      <c r="AI1770" s="134" t="s">
        <v>21</v>
      </c>
      <c r="AJ1770" s="134" t="s">
        <v>3250</v>
      </c>
      <c r="AK1770" s="134" t="s">
        <v>3251</v>
      </c>
      <c r="AL1770" s="134" t="s">
        <v>21</v>
      </c>
      <c r="AM1770" s="134" t="b">
        <f>IF(AND(Table3[[#This Row],[Column68]]=TRUE,COUNTBLANK(Table3[[#This Row],[Date 1]:[Date 8]])=8),TRUE,FALSE)</f>
        <v>0</v>
      </c>
      <c r="AN1770" s="134" t="b">
        <f>COUNTIF(Table3[[#This Row],[512]:[51]],"yes")&gt;0</f>
        <v>0</v>
      </c>
      <c r="AO1770" s="45" t="str">
        <f>IF(Table3[[#This Row],[512]]="yes",Table3[[#This Row],[Column1]],"")</f>
        <v/>
      </c>
      <c r="AP1770" s="45" t="str">
        <f>IF(Table3[[#This Row],[250]]="yes",Table3[[#This Row],[Column1.5]],"")</f>
        <v/>
      </c>
      <c r="AQ1770" s="45" t="str">
        <f>IF(Table3[[#This Row],[288]]="yes",Table3[[#This Row],[Column2]],"")</f>
        <v/>
      </c>
      <c r="AR1770" s="45" t="str">
        <f>IF(Table3[[#This Row],[144]]="yes",Table3[[#This Row],[Column3]],"")</f>
        <v/>
      </c>
      <c r="AS1770" s="45" t="str">
        <f>IF(Table3[[#This Row],[26]]="yes",Table3[[#This Row],[Column4]],"")</f>
        <v/>
      </c>
      <c r="AT1770" s="45" t="str">
        <f>IF(Table3[[#This Row],[51]]="yes",Table3[[#This Row],[Column5]],"")</f>
        <v/>
      </c>
      <c r="AU1770" s="29" t="str">
        <f>IF(COUNTBLANK(Table3[[#This Row],[Date 1]:[Date 8]])=7,IF(Table3[[#This Row],[Column9]]&lt;&gt;"",IF(SUM(L1770:S1770)&lt;&gt;0,Table3[[#This Row],[Column9]],""),""),(SUBSTITUTE(TRIM(SUBSTITUTE(AO1770&amp;","&amp;AP1770&amp;","&amp;AQ1770&amp;","&amp;AR1770&amp;","&amp;AS1770&amp;","&amp;AT1770&amp;",",","," "))," ",", ")))</f>
        <v/>
      </c>
      <c r="AV1770" s="35" t="str">
        <f>IF(COUNTBLANK(L1770:AC1770)&lt;&gt;13,IF(Table3[[#This Row],[Comments]]="Please order in multiples of 20. Minimum order of 100.",IF(COUNTBLANK(Table3[[#This Row],[Date 1]:[Order]])=12,"",1),1),IF(OR(F1770="yes",G1770="yes",H1770="yes",I1770="yes",J1770="yes",K1770="yes"="yes"),1,""))</f>
        <v/>
      </c>
    </row>
    <row r="1771" spans="2:48" ht="36" thickBot="1" x14ac:dyDescent="0.4">
      <c r="B1771" s="164">
        <v>2250</v>
      </c>
      <c r="C1771" s="16" t="s">
        <v>3569</v>
      </c>
      <c r="D1771" s="32" t="s">
        <v>1928</v>
      </c>
      <c r="E1771" s="118"/>
      <c r="F1771" s="119" t="s">
        <v>21</v>
      </c>
      <c r="G1771" s="30" t="s">
        <v>21</v>
      </c>
      <c r="H1771" s="30" t="s">
        <v>21</v>
      </c>
      <c r="I1771" s="30" t="s">
        <v>128</v>
      </c>
      <c r="J1771" s="30" t="s">
        <v>128</v>
      </c>
      <c r="K1771" s="30" t="s">
        <v>21</v>
      </c>
      <c r="L1771" s="22"/>
      <c r="M1771" s="20"/>
      <c r="N1771" s="20"/>
      <c r="O1771" s="20"/>
      <c r="P1771" s="20"/>
      <c r="Q1771" s="20"/>
      <c r="R1771" s="20"/>
      <c r="S1771" s="120"/>
      <c r="T1771" s="181" t="str">
        <f>Table3[[#This Row],[Column12]]</f>
        <v>Auto:</v>
      </c>
      <c r="U1771" s="25"/>
      <c r="V1771" s="51" t="str">
        <f>IF(Table3[[#This Row],[TagOrderMethod]]="Ratio:","plants per 1 tag",IF(Table3[[#This Row],[TagOrderMethod]]="tags included","",IF(Table3[[#This Row],[TagOrderMethod]]="Qty:","tags",IF(Table3[[#This Row],[TagOrderMethod]]="Auto:",IF(U1771&lt;&gt;"","tags","")))))</f>
        <v/>
      </c>
      <c r="W1771" s="17">
        <v>50</v>
      </c>
      <c r="X1771" s="17" t="str">
        <f>IF(ISNUMBER(SEARCH("tag",Table3[[#This Row],[Notes]])), "Yes", "No")</f>
        <v>No</v>
      </c>
      <c r="Y1771" s="17" t="str">
        <f>IF(Table3[[#This Row],[Column11]]="yes","tags included","Auto:")</f>
        <v>Auto:</v>
      </c>
      <c r="Z17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Row],[TagOrderMethod]]="Auto:",IF(U1771&gt;0,U1771,IF(COUNTBLANK(L1771:S1771)=8,"",(IF(Table3[[#This Row],[Column11]]&lt;&gt;"no",Table3[[#This Row],[Size]]*(SUM(Table3[[#This Row],[Date 1]:[Date 8]])),"")))),""))),(Table3[[#This Row],[Bundle]])),"")</f>
        <v/>
      </c>
      <c r="AB1771" s="94" t="str">
        <f t="shared" si="28"/>
        <v/>
      </c>
      <c r="AC1771" s="75"/>
      <c r="AD1771" s="42"/>
      <c r="AE1771" s="43"/>
      <c r="AF1771" s="44"/>
      <c r="AG1771" s="134" t="s">
        <v>21</v>
      </c>
      <c r="AH1771" s="134" t="s">
        <v>21</v>
      </c>
      <c r="AI1771" s="134" t="s">
        <v>21</v>
      </c>
      <c r="AJ1771" s="134" t="s">
        <v>3252</v>
      </c>
      <c r="AK1771" s="134" t="s">
        <v>3253</v>
      </c>
      <c r="AL1771" s="134" t="s">
        <v>21</v>
      </c>
      <c r="AM1771" s="134" t="b">
        <f>IF(AND(Table3[[#This Row],[Column68]]=TRUE,COUNTBLANK(Table3[[#This Row],[Date 1]:[Date 8]])=8),TRUE,FALSE)</f>
        <v>0</v>
      </c>
      <c r="AN1771" s="134" t="b">
        <f>COUNTIF(Table3[[#This Row],[512]:[51]],"yes")&gt;0</f>
        <v>0</v>
      </c>
      <c r="AO1771" s="45" t="str">
        <f>IF(Table3[[#This Row],[512]]="yes",Table3[[#This Row],[Column1]],"")</f>
        <v/>
      </c>
      <c r="AP1771" s="45" t="str">
        <f>IF(Table3[[#This Row],[250]]="yes",Table3[[#This Row],[Column1.5]],"")</f>
        <v/>
      </c>
      <c r="AQ1771" s="45" t="str">
        <f>IF(Table3[[#This Row],[288]]="yes",Table3[[#This Row],[Column2]],"")</f>
        <v/>
      </c>
      <c r="AR1771" s="45" t="str">
        <f>IF(Table3[[#This Row],[144]]="yes",Table3[[#This Row],[Column3]],"")</f>
        <v/>
      </c>
      <c r="AS1771" s="45" t="str">
        <f>IF(Table3[[#This Row],[26]]="yes",Table3[[#This Row],[Column4]],"")</f>
        <v/>
      </c>
      <c r="AT1771" s="45" t="str">
        <f>IF(Table3[[#This Row],[51]]="yes",Table3[[#This Row],[Column5]],"")</f>
        <v/>
      </c>
      <c r="AU1771" s="29" t="str">
        <f>IF(COUNTBLANK(Table3[[#This Row],[Date 1]:[Date 8]])=7,IF(Table3[[#This Row],[Column9]]&lt;&gt;"",IF(SUM(L1771:S1771)&lt;&gt;0,Table3[[#This Row],[Column9]],""),""),(SUBSTITUTE(TRIM(SUBSTITUTE(AO1771&amp;","&amp;AP1771&amp;","&amp;AQ1771&amp;","&amp;AR1771&amp;","&amp;AS1771&amp;","&amp;AT1771&amp;",",","," "))," ",", ")))</f>
        <v/>
      </c>
      <c r="AV1771" s="35" t="str">
        <f>IF(COUNTBLANK(L1771:AC1771)&lt;&gt;13,IF(Table3[[#This Row],[Comments]]="Please order in multiples of 20. Minimum order of 100.",IF(COUNTBLANK(Table3[[#This Row],[Date 1]:[Order]])=12,"",1),1),IF(OR(F1771="yes",G1771="yes",H1771="yes",I1771="yes",J1771="yes",K1771="yes"="yes"),1,""))</f>
        <v/>
      </c>
    </row>
    <row r="1772" spans="2:48" ht="36" thickBot="1" x14ac:dyDescent="0.4">
      <c r="B1772" s="164">
        <v>2290</v>
      </c>
      <c r="C1772" s="16" t="s">
        <v>3569</v>
      </c>
      <c r="D1772" s="32" t="s">
        <v>687</v>
      </c>
      <c r="E1772" s="118"/>
      <c r="F1772" s="119" t="s">
        <v>21</v>
      </c>
      <c r="G1772" s="30" t="s">
        <v>21</v>
      </c>
      <c r="H1772" s="30" t="s">
        <v>21</v>
      </c>
      <c r="I1772" s="30" t="s">
        <v>128</v>
      </c>
      <c r="J1772" s="30" t="s">
        <v>128</v>
      </c>
      <c r="K1772" s="30" t="s">
        <v>21</v>
      </c>
      <c r="L1772" s="22"/>
      <c r="M1772" s="20"/>
      <c r="N1772" s="20"/>
      <c r="O1772" s="20"/>
      <c r="P1772" s="20"/>
      <c r="Q1772" s="20"/>
      <c r="R1772" s="20"/>
      <c r="S1772" s="120"/>
      <c r="T1772" s="181" t="str">
        <f>Table3[[#This Row],[Column12]]</f>
        <v>Auto:</v>
      </c>
      <c r="U1772" s="25"/>
      <c r="V1772" s="51" t="str">
        <f>IF(Table3[[#This Row],[TagOrderMethod]]="Ratio:","plants per 1 tag",IF(Table3[[#This Row],[TagOrderMethod]]="tags included","",IF(Table3[[#This Row],[TagOrderMethod]]="Qty:","tags",IF(Table3[[#This Row],[TagOrderMethod]]="Auto:",IF(U1772&lt;&gt;"","tags","")))))</f>
        <v/>
      </c>
      <c r="W1772" s="17">
        <v>50</v>
      </c>
      <c r="X1772" s="17" t="str">
        <f>IF(ISNUMBER(SEARCH("tag",Table3[[#This Row],[Notes]])), "Yes", "No")</f>
        <v>No</v>
      </c>
      <c r="Y1772" s="17" t="str">
        <f>IF(Table3[[#This Row],[Column11]]="yes","tags included","Auto:")</f>
        <v>Auto:</v>
      </c>
      <c r="Z17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Row],[TagOrderMethod]]="Auto:",IF(U1772&gt;0,U1772,IF(COUNTBLANK(L1772:S1772)=8,"",(IF(Table3[[#This Row],[Column11]]&lt;&gt;"no",Table3[[#This Row],[Size]]*(SUM(Table3[[#This Row],[Date 1]:[Date 8]])),"")))),""))),(Table3[[#This Row],[Bundle]])),"")</f>
        <v/>
      </c>
      <c r="AB1772" s="94" t="str">
        <f t="shared" si="28"/>
        <v/>
      </c>
      <c r="AC1772" s="75"/>
      <c r="AD1772" s="42"/>
      <c r="AE1772" s="43"/>
      <c r="AF1772" s="44"/>
      <c r="AG1772" s="134" t="s">
        <v>21</v>
      </c>
      <c r="AH1772" s="134" t="s">
        <v>21</v>
      </c>
      <c r="AI1772" s="134" t="s">
        <v>21</v>
      </c>
      <c r="AJ1772" s="134" t="s">
        <v>5748</v>
      </c>
      <c r="AK1772" s="134" t="s">
        <v>5749</v>
      </c>
      <c r="AL1772" s="134" t="s">
        <v>21</v>
      </c>
      <c r="AM1772" s="134" t="b">
        <f>IF(AND(Table3[[#This Row],[Column68]]=TRUE,COUNTBLANK(Table3[[#This Row],[Date 1]:[Date 8]])=8),TRUE,FALSE)</f>
        <v>0</v>
      </c>
      <c r="AN1772" s="134" t="b">
        <f>COUNTIF(Table3[[#This Row],[512]:[51]],"yes")&gt;0</f>
        <v>0</v>
      </c>
      <c r="AO1772" s="45" t="str">
        <f>IF(Table3[[#This Row],[512]]="yes",Table3[[#This Row],[Column1]],"")</f>
        <v/>
      </c>
      <c r="AP1772" s="45" t="str">
        <f>IF(Table3[[#This Row],[250]]="yes",Table3[[#This Row],[Column1.5]],"")</f>
        <v/>
      </c>
      <c r="AQ1772" s="45" t="str">
        <f>IF(Table3[[#This Row],[288]]="yes",Table3[[#This Row],[Column2]],"")</f>
        <v/>
      </c>
      <c r="AR1772" s="45" t="str">
        <f>IF(Table3[[#This Row],[144]]="yes",Table3[[#This Row],[Column3]],"")</f>
        <v/>
      </c>
      <c r="AS1772" s="45" t="str">
        <f>IF(Table3[[#This Row],[26]]="yes",Table3[[#This Row],[Column4]],"")</f>
        <v/>
      </c>
      <c r="AT1772" s="45" t="str">
        <f>IF(Table3[[#This Row],[51]]="yes",Table3[[#This Row],[Column5]],"")</f>
        <v/>
      </c>
      <c r="AU1772" s="29" t="str">
        <f>IF(COUNTBLANK(Table3[[#This Row],[Date 1]:[Date 8]])=7,IF(Table3[[#This Row],[Column9]]&lt;&gt;"",IF(SUM(L1772:S1772)&lt;&gt;0,Table3[[#This Row],[Column9]],""),""),(SUBSTITUTE(TRIM(SUBSTITUTE(AO1772&amp;","&amp;AP1772&amp;","&amp;AQ1772&amp;","&amp;AR1772&amp;","&amp;AS1772&amp;","&amp;AT1772&amp;",",","," "))," ",", ")))</f>
        <v/>
      </c>
      <c r="AV1772" s="35" t="str">
        <f>IF(COUNTBLANK(L1772:AC1772)&lt;&gt;13,IF(Table3[[#This Row],[Comments]]="Please order in multiples of 20. Minimum order of 100.",IF(COUNTBLANK(Table3[[#This Row],[Date 1]:[Order]])=12,"",1),1),IF(OR(F1772="yes",G1772="yes",H1772="yes",I1772="yes",J1772="yes",K1772="yes"="yes"),1,""))</f>
        <v/>
      </c>
    </row>
    <row r="1773" spans="2:48" ht="36" thickBot="1" x14ac:dyDescent="0.4">
      <c r="B1773" s="164">
        <v>2340</v>
      </c>
      <c r="C1773" s="16" t="s">
        <v>3569</v>
      </c>
      <c r="D1773" s="32" t="s">
        <v>141</v>
      </c>
      <c r="E1773" s="118"/>
      <c r="F1773" s="119" t="s">
        <v>21</v>
      </c>
      <c r="G1773" s="30" t="s">
        <v>21</v>
      </c>
      <c r="H1773" s="30" t="s">
        <v>21</v>
      </c>
      <c r="I1773" s="30" t="s">
        <v>128</v>
      </c>
      <c r="J1773" s="30" t="s">
        <v>128</v>
      </c>
      <c r="K1773" s="30" t="s">
        <v>21</v>
      </c>
      <c r="L1773" s="22"/>
      <c r="M1773" s="20"/>
      <c r="N1773" s="20"/>
      <c r="O1773" s="20"/>
      <c r="P1773" s="20"/>
      <c r="Q1773" s="20"/>
      <c r="R1773" s="20"/>
      <c r="S1773" s="120"/>
      <c r="T1773" s="181" t="str">
        <f>Table3[[#This Row],[Column12]]</f>
        <v>Auto:</v>
      </c>
      <c r="U1773" s="25"/>
      <c r="V1773" s="51" t="str">
        <f>IF(Table3[[#This Row],[TagOrderMethod]]="Ratio:","plants per 1 tag",IF(Table3[[#This Row],[TagOrderMethod]]="tags included","",IF(Table3[[#This Row],[TagOrderMethod]]="Qty:","tags",IF(Table3[[#This Row],[TagOrderMethod]]="Auto:",IF(U1773&lt;&gt;"","tags","")))))</f>
        <v/>
      </c>
      <c r="W1773" s="17">
        <v>50</v>
      </c>
      <c r="X1773" s="17" t="str">
        <f>IF(ISNUMBER(SEARCH("tag",Table3[[#This Row],[Notes]])), "Yes", "No")</f>
        <v>No</v>
      </c>
      <c r="Y1773" s="17" t="str">
        <f>IF(Table3[[#This Row],[Column11]]="yes","tags included","Auto:")</f>
        <v>Auto:</v>
      </c>
      <c r="Z17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Row],[TagOrderMethod]]="Auto:",IF(U1773&gt;0,U1773,IF(COUNTBLANK(L1773:S1773)=8,"",(IF(Table3[[#This Row],[Column11]]&lt;&gt;"no",Table3[[#This Row],[Size]]*(SUM(Table3[[#This Row],[Date 1]:[Date 8]])),"")))),""))),(Table3[[#This Row],[Bundle]])),"")</f>
        <v/>
      </c>
      <c r="AB1773" s="94" t="str">
        <f t="shared" si="28"/>
        <v/>
      </c>
      <c r="AC1773" s="75"/>
      <c r="AD1773" s="42"/>
      <c r="AE1773" s="43"/>
      <c r="AF1773" s="44"/>
      <c r="AG1773" s="134" t="s">
        <v>21</v>
      </c>
      <c r="AH1773" s="134" t="s">
        <v>21</v>
      </c>
      <c r="AI1773" s="134" t="s">
        <v>21</v>
      </c>
      <c r="AJ1773" s="134" t="s">
        <v>5750</v>
      </c>
      <c r="AK1773" s="134" t="s">
        <v>5751</v>
      </c>
      <c r="AL1773" s="134" t="s">
        <v>21</v>
      </c>
      <c r="AM1773" s="134" t="b">
        <f>IF(AND(Table3[[#This Row],[Column68]]=TRUE,COUNTBLANK(Table3[[#This Row],[Date 1]:[Date 8]])=8),TRUE,FALSE)</f>
        <v>0</v>
      </c>
      <c r="AN1773" s="134" t="b">
        <f>COUNTIF(Table3[[#This Row],[512]:[51]],"yes")&gt;0</f>
        <v>0</v>
      </c>
      <c r="AO1773" s="45" t="str">
        <f>IF(Table3[[#This Row],[512]]="yes",Table3[[#This Row],[Column1]],"")</f>
        <v/>
      </c>
      <c r="AP1773" s="45" t="str">
        <f>IF(Table3[[#This Row],[250]]="yes",Table3[[#This Row],[Column1.5]],"")</f>
        <v/>
      </c>
      <c r="AQ1773" s="45" t="str">
        <f>IF(Table3[[#This Row],[288]]="yes",Table3[[#This Row],[Column2]],"")</f>
        <v/>
      </c>
      <c r="AR1773" s="45" t="str">
        <f>IF(Table3[[#This Row],[144]]="yes",Table3[[#This Row],[Column3]],"")</f>
        <v/>
      </c>
      <c r="AS1773" s="45" t="str">
        <f>IF(Table3[[#This Row],[26]]="yes",Table3[[#This Row],[Column4]],"")</f>
        <v/>
      </c>
      <c r="AT1773" s="45" t="str">
        <f>IF(Table3[[#This Row],[51]]="yes",Table3[[#This Row],[Column5]],"")</f>
        <v/>
      </c>
      <c r="AU1773" s="29" t="str">
        <f>IF(COUNTBLANK(Table3[[#This Row],[Date 1]:[Date 8]])=7,IF(Table3[[#This Row],[Column9]]&lt;&gt;"",IF(SUM(L1773:S1773)&lt;&gt;0,Table3[[#This Row],[Column9]],""),""),(SUBSTITUTE(TRIM(SUBSTITUTE(AO1773&amp;","&amp;AP1773&amp;","&amp;AQ1773&amp;","&amp;AR1773&amp;","&amp;AS1773&amp;","&amp;AT1773&amp;",",","," "))," ",", ")))</f>
        <v/>
      </c>
      <c r="AV1773" s="35" t="str">
        <f>IF(COUNTBLANK(L1773:AC1773)&lt;&gt;13,IF(Table3[[#This Row],[Comments]]="Please order in multiples of 20. Minimum order of 100.",IF(COUNTBLANK(Table3[[#This Row],[Date 1]:[Order]])=12,"",1),1),IF(OR(F1773="yes",G1773="yes",H1773="yes",I1773="yes",J1773="yes",K1773="yes"="yes"),1,""))</f>
        <v/>
      </c>
    </row>
    <row r="1774" spans="2:48" ht="36" thickBot="1" x14ac:dyDescent="0.4">
      <c r="B1774" s="164">
        <v>2380</v>
      </c>
      <c r="C1774" s="16" t="s">
        <v>3569</v>
      </c>
      <c r="D1774" s="32" t="s">
        <v>142</v>
      </c>
      <c r="E1774" s="118"/>
      <c r="F1774" s="119" t="s">
        <v>21</v>
      </c>
      <c r="G1774" s="30" t="s">
        <v>21</v>
      </c>
      <c r="H1774" s="30" t="s">
        <v>21</v>
      </c>
      <c r="I1774" s="30" t="s">
        <v>128</v>
      </c>
      <c r="J1774" s="30" t="s">
        <v>128</v>
      </c>
      <c r="K1774" s="30" t="s">
        <v>21</v>
      </c>
      <c r="L1774" s="22"/>
      <c r="M1774" s="20"/>
      <c r="N1774" s="20"/>
      <c r="O1774" s="20"/>
      <c r="P1774" s="20"/>
      <c r="Q1774" s="20"/>
      <c r="R1774" s="20"/>
      <c r="S1774" s="120"/>
      <c r="T1774" s="181" t="str">
        <f>Table3[[#This Row],[Column12]]</f>
        <v>Auto:</v>
      </c>
      <c r="U1774" s="25"/>
      <c r="V1774" s="51" t="str">
        <f>IF(Table3[[#This Row],[TagOrderMethod]]="Ratio:","plants per 1 tag",IF(Table3[[#This Row],[TagOrderMethod]]="tags included","",IF(Table3[[#This Row],[TagOrderMethod]]="Qty:","tags",IF(Table3[[#This Row],[TagOrderMethod]]="Auto:",IF(U1774&lt;&gt;"","tags","")))))</f>
        <v/>
      </c>
      <c r="W1774" s="17">
        <v>50</v>
      </c>
      <c r="X1774" s="17" t="str">
        <f>IF(ISNUMBER(SEARCH("tag",Table3[[#This Row],[Notes]])), "Yes", "No")</f>
        <v>No</v>
      </c>
      <c r="Y1774" s="17" t="str">
        <f>IF(Table3[[#This Row],[Column11]]="yes","tags included","Auto:")</f>
        <v>Auto:</v>
      </c>
      <c r="Z17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Row],[TagOrderMethod]]="Auto:",IF(U1774&gt;0,U1774,IF(COUNTBLANK(L1774:S1774)=8,"",(IF(Table3[[#This Row],[Column11]]&lt;&gt;"no",Table3[[#This Row],[Size]]*(SUM(Table3[[#This Row],[Date 1]:[Date 8]])),"")))),""))),(Table3[[#This Row],[Bundle]])),"")</f>
        <v/>
      </c>
      <c r="AB1774" s="94" t="str">
        <f t="shared" si="28"/>
        <v/>
      </c>
      <c r="AC1774" s="75"/>
      <c r="AD1774" s="42"/>
      <c r="AE1774" s="43"/>
      <c r="AF1774" s="44"/>
      <c r="AG1774" s="134" t="s">
        <v>21</v>
      </c>
      <c r="AH1774" s="134" t="s">
        <v>21</v>
      </c>
      <c r="AI1774" s="134" t="s">
        <v>21</v>
      </c>
      <c r="AJ1774" s="134" t="s">
        <v>5752</v>
      </c>
      <c r="AK1774" s="134" t="s">
        <v>5753</v>
      </c>
      <c r="AL1774" s="134" t="s">
        <v>21</v>
      </c>
      <c r="AM1774" s="134" t="b">
        <f>IF(AND(Table3[[#This Row],[Column68]]=TRUE,COUNTBLANK(Table3[[#This Row],[Date 1]:[Date 8]])=8),TRUE,FALSE)</f>
        <v>0</v>
      </c>
      <c r="AN1774" s="134" t="b">
        <f>COUNTIF(Table3[[#This Row],[512]:[51]],"yes")&gt;0</f>
        <v>0</v>
      </c>
      <c r="AO1774" s="45" t="str">
        <f>IF(Table3[[#This Row],[512]]="yes",Table3[[#This Row],[Column1]],"")</f>
        <v/>
      </c>
      <c r="AP1774" s="45" t="str">
        <f>IF(Table3[[#This Row],[250]]="yes",Table3[[#This Row],[Column1.5]],"")</f>
        <v/>
      </c>
      <c r="AQ1774" s="45" t="str">
        <f>IF(Table3[[#This Row],[288]]="yes",Table3[[#This Row],[Column2]],"")</f>
        <v/>
      </c>
      <c r="AR1774" s="45" t="str">
        <f>IF(Table3[[#This Row],[144]]="yes",Table3[[#This Row],[Column3]],"")</f>
        <v/>
      </c>
      <c r="AS1774" s="45" t="str">
        <f>IF(Table3[[#This Row],[26]]="yes",Table3[[#This Row],[Column4]],"")</f>
        <v/>
      </c>
      <c r="AT1774" s="45" t="str">
        <f>IF(Table3[[#This Row],[51]]="yes",Table3[[#This Row],[Column5]],"")</f>
        <v/>
      </c>
      <c r="AU1774" s="29" t="str">
        <f>IF(COUNTBLANK(Table3[[#This Row],[Date 1]:[Date 8]])=7,IF(Table3[[#This Row],[Column9]]&lt;&gt;"",IF(SUM(L1774:S1774)&lt;&gt;0,Table3[[#This Row],[Column9]],""),""),(SUBSTITUTE(TRIM(SUBSTITUTE(AO1774&amp;","&amp;AP1774&amp;","&amp;AQ1774&amp;","&amp;AR1774&amp;","&amp;AS1774&amp;","&amp;AT1774&amp;",",","," "))," ",", ")))</f>
        <v/>
      </c>
      <c r="AV1774" s="35" t="str">
        <f>IF(COUNTBLANK(L1774:AC1774)&lt;&gt;13,IF(Table3[[#This Row],[Comments]]="Please order in multiples of 20. Minimum order of 100.",IF(COUNTBLANK(Table3[[#This Row],[Date 1]:[Order]])=12,"",1),1),IF(OR(F1774="yes",G1774="yes",H1774="yes",I1774="yes",J1774="yes",K1774="yes"="yes"),1,""))</f>
        <v/>
      </c>
    </row>
    <row r="1775" spans="2:48" ht="36" thickBot="1" x14ac:dyDescent="0.4">
      <c r="B1775" s="164">
        <v>2390</v>
      </c>
      <c r="C1775" s="16" t="s">
        <v>3569</v>
      </c>
      <c r="D1775" s="32" t="s">
        <v>1442</v>
      </c>
      <c r="E1775" s="118"/>
      <c r="F1775" s="119" t="s">
        <v>21</v>
      </c>
      <c r="G1775" s="30" t="s">
        <v>21</v>
      </c>
      <c r="H1775" s="30" t="s">
        <v>21</v>
      </c>
      <c r="I1775" s="30" t="s">
        <v>128</v>
      </c>
      <c r="J1775" s="30" t="s">
        <v>128</v>
      </c>
      <c r="K1775" s="30" t="s">
        <v>21</v>
      </c>
      <c r="L1775" s="22"/>
      <c r="M1775" s="20"/>
      <c r="N1775" s="20"/>
      <c r="O1775" s="20"/>
      <c r="P1775" s="20"/>
      <c r="Q1775" s="20"/>
      <c r="R1775" s="20"/>
      <c r="S1775" s="120"/>
      <c r="T1775" s="181" t="str">
        <f>Table3[[#This Row],[Column12]]</f>
        <v>Auto:</v>
      </c>
      <c r="U1775" s="25"/>
      <c r="V1775" s="51" t="str">
        <f>IF(Table3[[#This Row],[TagOrderMethod]]="Ratio:","plants per 1 tag",IF(Table3[[#This Row],[TagOrderMethod]]="tags included","",IF(Table3[[#This Row],[TagOrderMethod]]="Qty:","tags",IF(Table3[[#This Row],[TagOrderMethod]]="Auto:",IF(U1775&lt;&gt;"","tags","")))))</f>
        <v/>
      </c>
      <c r="W1775" s="17">
        <v>50</v>
      </c>
      <c r="X1775" s="17" t="str">
        <f>IF(ISNUMBER(SEARCH("tag",Table3[[#This Row],[Notes]])), "Yes", "No")</f>
        <v>No</v>
      </c>
      <c r="Y1775" s="17" t="str">
        <f>IF(Table3[[#This Row],[Column11]]="yes","tags included","Auto:")</f>
        <v>Auto:</v>
      </c>
      <c r="Z17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Row],[TagOrderMethod]]="Auto:",IF(U1775&gt;0,U1775,IF(COUNTBLANK(L1775:S1775)=8,"",(IF(Table3[[#This Row],[Column11]]&lt;&gt;"no",Table3[[#This Row],[Size]]*(SUM(Table3[[#This Row],[Date 1]:[Date 8]])),"")))),""))),(Table3[[#This Row],[Bundle]])),"")</f>
        <v/>
      </c>
      <c r="AB1775" s="94" t="str">
        <f t="shared" si="28"/>
        <v/>
      </c>
      <c r="AC1775" s="75"/>
      <c r="AD1775" s="42"/>
      <c r="AE1775" s="43"/>
      <c r="AF1775" s="44"/>
      <c r="AG1775" s="134" t="s">
        <v>21</v>
      </c>
      <c r="AH1775" s="134" t="s">
        <v>21</v>
      </c>
      <c r="AI1775" s="134" t="s">
        <v>21</v>
      </c>
      <c r="AJ1775" s="134" t="s">
        <v>3254</v>
      </c>
      <c r="AK1775" s="134" t="s">
        <v>3255</v>
      </c>
      <c r="AL1775" s="134" t="s">
        <v>21</v>
      </c>
      <c r="AM1775" s="134" t="b">
        <f>IF(AND(Table3[[#This Row],[Column68]]=TRUE,COUNTBLANK(Table3[[#This Row],[Date 1]:[Date 8]])=8),TRUE,FALSE)</f>
        <v>0</v>
      </c>
      <c r="AN1775" s="134" t="b">
        <f>COUNTIF(Table3[[#This Row],[512]:[51]],"yes")&gt;0</f>
        <v>0</v>
      </c>
      <c r="AO1775" s="45" t="str">
        <f>IF(Table3[[#This Row],[512]]="yes",Table3[[#This Row],[Column1]],"")</f>
        <v/>
      </c>
      <c r="AP1775" s="45" t="str">
        <f>IF(Table3[[#This Row],[250]]="yes",Table3[[#This Row],[Column1.5]],"")</f>
        <v/>
      </c>
      <c r="AQ1775" s="45" t="str">
        <f>IF(Table3[[#This Row],[288]]="yes",Table3[[#This Row],[Column2]],"")</f>
        <v/>
      </c>
      <c r="AR1775" s="45" t="str">
        <f>IF(Table3[[#This Row],[144]]="yes",Table3[[#This Row],[Column3]],"")</f>
        <v/>
      </c>
      <c r="AS1775" s="45" t="str">
        <f>IF(Table3[[#This Row],[26]]="yes",Table3[[#This Row],[Column4]],"")</f>
        <v/>
      </c>
      <c r="AT1775" s="45" t="str">
        <f>IF(Table3[[#This Row],[51]]="yes",Table3[[#This Row],[Column5]],"")</f>
        <v/>
      </c>
      <c r="AU1775" s="29" t="str">
        <f>IF(COUNTBLANK(Table3[[#This Row],[Date 1]:[Date 8]])=7,IF(Table3[[#This Row],[Column9]]&lt;&gt;"",IF(SUM(L1775:S1775)&lt;&gt;0,Table3[[#This Row],[Column9]],""),""),(SUBSTITUTE(TRIM(SUBSTITUTE(AO1775&amp;","&amp;AP1775&amp;","&amp;AQ1775&amp;","&amp;AR1775&amp;","&amp;AS1775&amp;","&amp;AT1775&amp;",",","," "))," ",", ")))</f>
        <v/>
      </c>
      <c r="AV1775" s="35" t="str">
        <f>IF(COUNTBLANK(L1775:AC1775)&lt;&gt;13,IF(Table3[[#This Row],[Comments]]="Please order in multiples of 20. Minimum order of 100.",IF(COUNTBLANK(Table3[[#This Row],[Date 1]:[Order]])=12,"",1),1),IF(OR(F1775="yes",G1775="yes",H1775="yes",I1775="yes",J1775="yes",K1775="yes"="yes"),1,""))</f>
        <v/>
      </c>
    </row>
    <row r="1776" spans="2:48" ht="36" thickBot="1" x14ac:dyDescent="0.4">
      <c r="B1776" s="164">
        <v>7145</v>
      </c>
      <c r="C1776" s="16" t="s">
        <v>3569</v>
      </c>
      <c r="D1776" s="32" t="s">
        <v>1929</v>
      </c>
      <c r="E1776" s="118"/>
      <c r="F1776" s="119" t="s">
        <v>21</v>
      </c>
      <c r="G1776" s="30" t="s">
        <v>21</v>
      </c>
      <c r="H1776" s="30" t="s">
        <v>21</v>
      </c>
      <c r="I1776" s="30" t="s">
        <v>21</v>
      </c>
      <c r="J1776" s="30" t="s">
        <v>128</v>
      </c>
      <c r="K1776" s="30" t="s">
        <v>21</v>
      </c>
      <c r="L1776" s="22"/>
      <c r="M1776" s="20"/>
      <c r="N1776" s="20"/>
      <c r="O1776" s="20"/>
      <c r="P1776" s="20"/>
      <c r="Q1776" s="20"/>
      <c r="R1776" s="20"/>
      <c r="S1776" s="120"/>
      <c r="T1776" s="181" t="str">
        <f>Table3[[#This Row],[Column12]]</f>
        <v>Auto:</v>
      </c>
      <c r="U1776" s="25"/>
      <c r="V1776" s="51" t="str">
        <f>IF(Table3[[#This Row],[TagOrderMethod]]="Ratio:","plants per 1 tag",IF(Table3[[#This Row],[TagOrderMethod]]="tags included","",IF(Table3[[#This Row],[TagOrderMethod]]="Qty:","tags",IF(Table3[[#This Row],[TagOrderMethod]]="Auto:",IF(U1776&lt;&gt;"","tags","")))))</f>
        <v/>
      </c>
      <c r="W1776" s="17">
        <v>50</v>
      </c>
      <c r="X1776" s="17" t="str">
        <f>IF(ISNUMBER(SEARCH("tag",Table3[[#This Row],[Notes]])), "Yes", "No")</f>
        <v>No</v>
      </c>
      <c r="Y1776" s="17" t="str">
        <f>IF(Table3[[#This Row],[Column11]]="yes","tags included","Auto:")</f>
        <v>Auto:</v>
      </c>
      <c r="Z17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Row],[TagOrderMethod]]="Auto:",IF(U1776&gt;0,U1776,IF(COUNTBLANK(L1776:S1776)=8,"",(IF(Table3[[#This Row],[Column11]]&lt;&gt;"no",Table3[[#This Row],[Size]]*(SUM(Table3[[#This Row],[Date 1]:[Date 8]])),"")))),""))),(Table3[[#This Row],[Bundle]])),"")</f>
        <v/>
      </c>
      <c r="AB1776" s="94" t="str">
        <f t="shared" si="28"/>
        <v/>
      </c>
      <c r="AC1776" s="75"/>
      <c r="AD1776" s="42"/>
      <c r="AE1776" s="43"/>
      <c r="AF1776" s="44"/>
      <c r="AG1776" s="134" t="s">
        <v>21</v>
      </c>
      <c r="AH1776" s="134" t="s">
        <v>21</v>
      </c>
      <c r="AI1776" s="134" t="s">
        <v>21</v>
      </c>
      <c r="AJ1776" s="134" t="s">
        <v>21</v>
      </c>
      <c r="AK1776" s="134" t="s">
        <v>5754</v>
      </c>
      <c r="AL1776" s="134" t="s">
        <v>21</v>
      </c>
      <c r="AM1776" s="134" t="b">
        <f>IF(AND(Table3[[#This Row],[Column68]]=TRUE,COUNTBLANK(Table3[[#This Row],[Date 1]:[Date 8]])=8),TRUE,FALSE)</f>
        <v>0</v>
      </c>
      <c r="AN1776" s="134" t="b">
        <f>COUNTIF(Table3[[#This Row],[512]:[51]],"yes")&gt;0</f>
        <v>0</v>
      </c>
      <c r="AO1776" s="45" t="str">
        <f>IF(Table3[[#This Row],[512]]="yes",Table3[[#This Row],[Column1]],"")</f>
        <v/>
      </c>
      <c r="AP1776" s="45" t="str">
        <f>IF(Table3[[#This Row],[250]]="yes",Table3[[#This Row],[Column1.5]],"")</f>
        <v/>
      </c>
      <c r="AQ1776" s="45" t="str">
        <f>IF(Table3[[#This Row],[288]]="yes",Table3[[#This Row],[Column2]],"")</f>
        <v/>
      </c>
      <c r="AR1776" s="45" t="str">
        <f>IF(Table3[[#This Row],[144]]="yes",Table3[[#This Row],[Column3]],"")</f>
        <v/>
      </c>
      <c r="AS1776" s="45" t="str">
        <f>IF(Table3[[#This Row],[26]]="yes",Table3[[#This Row],[Column4]],"")</f>
        <v/>
      </c>
      <c r="AT1776" s="45" t="str">
        <f>IF(Table3[[#This Row],[51]]="yes",Table3[[#This Row],[Column5]],"")</f>
        <v/>
      </c>
      <c r="AU1776" s="29" t="str">
        <f>IF(COUNTBLANK(Table3[[#This Row],[Date 1]:[Date 8]])=7,IF(Table3[[#This Row],[Column9]]&lt;&gt;"",IF(SUM(L1776:S1776)&lt;&gt;0,Table3[[#This Row],[Column9]],""),""),(SUBSTITUTE(TRIM(SUBSTITUTE(AO1776&amp;","&amp;AP1776&amp;","&amp;AQ1776&amp;","&amp;AR1776&amp;","&amp;AS1776&amp;","&amp;AT1776&amp;",",","," "))," ",", ")))</f>
        <v/>
      </c>
      <c r="AV1776" s="35" t="str">
        <f>IF(COUNTBLANK(L1776:AC1776)&lt;&gt;13,IF(Table3[[#This Row],[Comments]]="Please order in multiples of 20. Minimum order of 100.",IF(COUNTBLANK(Table3[[#This Row],[Date 1]:[Order]])=12,"",1),1),IF(OR(F1776="yes",G1776="yes",H1776="yes",I1776="yes",J1776="yes",K1776="yes"="yes"),1,""))</f>
        <v/>
      </c>
    </row>
    <row r="1777" spans="2:48" ht="36" thickBot="1" x14ac:dyDescent="0.4">
      <c r="B1777" s="164">
        <v>2520</v>
      </c>
      <c r="C1777" s="16" t="s">
        <v>3569</v>
      </c>
      <c r="D1777" s="32" t="s">
        <v>1443</v>
      </c>
      <c r="E1777" s="118"/>
      <c r="F1777" s="119" t="s">
        <v>21</v>
      </c>
      <c r="G1777" s="30" t="s">
        <v>21</v>
      </c>
      <c r="H1777" s="30" t="s">
        <v>21</v>
      </c>
      <c r="I1777" s="30" t="s">
        <v>128</v>
      </c>
      <c r="J1777" s="30" t="s">
        <v>128</v>
      </c>
      <c r="K1777" s="30" t="s">
        <v>21</v>
      </c>
      <c r="L1777" s="22"/>
      <c r="M1777" s="20"/>
      <c r="N1777" s="20"/>
      <c r="O1777" s="20"/>
      <c r="P1777" s="20"/>
      <c r="Q1777" s="20"/>
      <c r="R1777" s="20"/>
      <c r="S1777" s="120"/>
      <c r="T1777" s="181" t="str">
        <f>Table3[[#This Row],[Column12]]</f>
        <v>Auto:</v>
      </c>
      <c r="U1777" s="25"/>
      <c r="V1777" s="51" t="str">
        <f>IF(Table3[[#This Row],[TagOrderMethod]]="Ratio:","plants per 1 tag",IF(Table3[[#This Row],[TagOrderMethod]]="tags included","",IF(Table3[[#This Row],[TagOrderMethod]]="Qty:","tags",IF(Table3[[#This Row],[TagOrderMethod]]="Auto:",IF(U1777&lt;&gt;"","tags","")))))</f>
        <v/>
      </c>
      <c r="W1777" s="17">
        <v>50</v>
      </c>
      <c r="X1777" s="17" t="str">
        <f>IF(ISNUMBER(SEARCH("tag",Table3[[#This Row],[Notes]])), "Yes", "No")</f>
        <v>No</v>
      </c>
      <c r="Y1777" s="17" t="str">
        <f>IF(Table3[[#This Row],[Column11]]="yes","tags included","Auto:")</f>
        <v>Auto:</v>
      </c>
      <c r="Z17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Row],[TagOrderMethod]]="Auto:",IF(U1777&gt;0,U1777,IF(COUNTBLANK(L1777:S1777)=8,"",(IF(Table3[[#This Row],[Column11]]&lt;&gt;"no",Table3[[#This Row],[Size]]*(SUM(Table3[[#This Row],[Date 1]:[Date 8]])),"")))),""))),(Table3[[#This Row],[Bundle]])),"")</f>
        <v/>
      </c>
      <c r="AB1777" s="94" t="str">
        <f t="shared" si="28"/>
        <v/>
      </c>
      <c r="AC1777" s="75"/>
      <c r="AD1777" s="42"/>
      <c r="AE1777" s="43"/>
      <c r="AF1777" s="44"/>
      <c r="AG1777" s="134" t="s">
        <v>21</v>
      </c>
      <c r="AH1777" s="134" t="s">
        <v>21</v>
      </c>
      <c r="AI1777" s="134" t="s">
        <v>21</v>
      </c>
      <c r="AJ1777" s="134" t="s">
        <v>5755</v>
      </c>
      <c r="AK1777" s="134" t="s">
        <v>5756</v>
      </c>
      <c r="AL1777" s="134" t="s">
        <v>21</v>
      </c>
      <c r="AM1777" s="134" t="b">
        <f>IF(AND(Table3[[#This Row],[Column68]]=TRUE,COUNTBLANK(Table3[[#This Row],[Date 1]:[Date 8]])=8),TRUE,FALSE)</f>
        <v>0</v>
      </c>
      <c r="AN1777" s="134" t="b">
        <f>COUNTIF(Table3[[#This Row],[512]:[51]],"yes")&gt;0</f>
        <v>0</v>
      </c>
      <c r="AO1777" s="45" t="str">
        <f>IF(Table3[[#This Row],[512]]="yes",Table3[[#This Row],[Column1]],"")</f>
        <v/>
      </c>
      <c r="AP1777" s="45" t="str">
        <f>IF(Table3[[#This Row],[250]]="yes",Table3[[#This Row],[Column1.5]],"")</f>
        <v/>
      </c>
      <c r="AQ1777" s="45" t="str">
        <f>IF(Table3[[#This Row],[288]]="yes",Table3[[#This Row],[Column2]],"")</f>
        <v/>
      </c>
      <c r="AR1777" s="45" t="str">
        <f>IF(Table3[[#This Row],[144]]="yes",Table3[[#This Row],[Column3]],"")</f>
        <v/>
      </c>
      <c r="AS1777" s="45" t="str">
        <f>IF(Table3[[#This Row],[26]]="yes",Table3[[#This Row],[Column4]],"")</f>
        <v/>
      </c>
      <c r="AT1777" s="45" t="str">
        <f>IF(Table3[[#This Row],[51]]="yes",Table3[[#This Row],[Column5]],"")</f>
        <v/>
      </c>
      <c r="AU1777" s="29" t="str">
        <f>IF(COUNTBLANK(Table3[[#This Row],[Date 1]:[Date 8]])=7,IF(Table3[[#This Row],[Column9]]&lt;&gt;"",IF(SUM(L1777:S1777)&lt;&gt;0,Table3[[#This Row],[Column9]],""),""),(SUBSTITUTE(TRIM(SUBSTITUTE(AO1777&amp;","&amp;AP1777&amp;","&amp;AQ1777&amp;","&amp;AR1777&amp;","&amp;AS1777&amp;","&amp;AT1777&amp;",",","," "))," ",", ")))</f>
        <v/>
      </c>
      <c r="AV1777" s="35" t="str">
        <f>IF(COUNTBLANK(L1777:AC1777)&lt;&gt;13,IF(Table3[[#This Row],[Comments]]="Please order in multiples of 20. Minimum order of 100.",IF(COUNTBLANK(Table3[[#This Row],[Date 1]:[Order]])=12,"",1),1),IF(OR(F1777="yes",G1777="yes",H1777="yes",I1777="yes",J1777="yes",K1777="yes"="yes"),1,""))</f>
        <v/>
      </c>
    </row>
    <row r="1778" spans="2:48" ht="36" thickBot="1" x14ac:dyDescent="0.4">
      <c r="B1778" s="164">
        <v>2550</v>
      </c>
      <c r="C1778" s="16" t="s">
        <v>3569</v>
      </c>
      <c r="D1778" s="32" t="s">
        <v>3574</v>
      </c>
      <c r="E1778" s="118"/>
      <c r="F1778" s="119" t="s">
        <v>21</v>
      </c>
      <c r="G1778" s="30" t="s">
        <v>21</v>
      </c>
      <c r="H1778" s="30" t="s">
        <v>21</v>
      </c>
      <c r="I1778" s="30" t="s">
        <v>128</v>
      </c>
      <c r="J1778" s="30" t="s">
        <v>128</v>
      </c>
      <c r="K1778" s="30" t="s">
        <v>21</v>
      </c>
      <c r="L1778" s="22"/>
      <c r="M1778" s="20"/>
      <c r="N1778" s="20"/>
      <c r="O1778" s="20"/>
      <c r="P1778" s="20"/>
      <c r="Q1778" s="20"/>
      <c r="R1778" s="20"/>
      <c r="S1778" s="120"/>
      <c r="T1778" s="181" t="str">
        <f>Table3[[#This Row],[Column12]]</f>
        <v>Auto:</v>
      </c>
      <c r="U1778" s="25"/>
      <c r="V1778" s="51" t="str">
        <f>IF(Table3[[#This Row],[TagOrderMethod]]="Ratio:","plants per 1 tag",IF(Table3[[#This Row],[TagOrderMethod]]="tags included","",IF(Table3[[#This Row],[TagOrderMethod]]="Qty:","tags",IF(Table3[[#This Row],[TagOrderMethod]]="Auto:",IF(U1778&lt;&gt;"","tags","")))))</f>
        <v/>
      </c>
      <c r="W1778" s="17">
        <v>50</v>
      </c>
      <c r="X1778" s="17" t="str">
        <f>IF(ISNUMBER(SEARCH("tag",Table3[[#This Row],[Notes]])), "Yes", "No")</f>
        <v>No</v>
      </c>
      <c r="Y1778" s="17" t="str">
        <f>IF(Table3[[#This Row],[Column11]]="yes","tags included","Auto:")</f>
        <v>Auto:</v>
      </c>
      <c r="Z17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Row],[TagOrderMethod]]="Auto:",IF(U1778&gt;0,U1778,IF(COUNTBLANK(L1778:S1778)=8,"",(IF(Table3[[#This Row],[Column11]]&lt;&gt;"no",Table3[[#This Row],[Size]]*(SUM(Table3[[#This Row],[Date 1]:[Date 8]])),"")))),""))),(Table3[[#This Row],[Bundle]])),"")</f>
        <v/>
      </c>
      <c r="AB1778" s="94" t="str">
        <f t="shared" si="28"/>
        <v/>
      </c>
      <c r="AC1778" s="75"/>
      <c r="AD1778" s="42"/>
      <c r="AE1778" s="43"/>
      <c r="AF1778" s="44"/>
      <c r="AG1778" s="134" t="s">
        <v>21</v>
      </c>
      <c r="AH1778" s="134" t="s">
        <v>21</v>
      </c>
      <c r="AI1778" s="134" t="s">
        <v>21</v>
      </c>
      <c r="AJ1778" s="134" t="s">
        <v>5757</v>
      </c>
      <c r="AK1778" s="134" t="s">
        <v>5758</v>
      </c>
      <c r="AL1778" s="134" t="s">
        <v>21</v>
      </c>
      <c r="AM1778" s="134" t="b">
        <f>IF(AND(Table3[[#This Row],[Column68]]=TRUE,COUNTBLANK(Table3[[#This Row],[Date 1]:[Date 8]])=8),TRUE,FALSE)</f>
        <v>0</v>
      </c>
      <c r="AN1778" s="134" t="b">
        <f>COUNTIF(Table3[[#This Row],[512]:[51]],"yes")&gt;0</f>
        <v>0</v>
      </c>
      <c r="AO1778" s="45" t="str">
        <f>IF(Table3[[#This Row],[512]]="yes",Table3[[#This Row],[Column1]],"")</f>
        <v/>
      </c>
      <c r="AP1778" s="45" t="str">
        <f>IF(Table3[[#This Row],[250]]="yes",Table3[[#This Row],[Column1.5]],"")</f>
        <v/>
      </c>
      <c r="AQ1778" s="45" t="str">
        <f>IF(Table3[[#This Row],[288]]="yes",Table3[[#This Row],[Column2]],"")</f>
        <v/>
      </c>
      <c r="AR1778" s="45" t="str">
        <f>IF(Table3[[#This Row],[144]]="yes",Table3[[#This Row],[Column3]],"")</f>
        <v/>
      </c>
      <c r="AS1778" s="45" t="str">
        <f>IF(Table3[[#This Row],[26]]="yes",Table3[[#This Row],[Column4]],"")</f>
        <v/>
      </c>
      <c r="AT1778" s="45" t="str">
        <f>IF(Table3[[#This Row],[51]]="yes",Table3[[#This Row],[Column5]],"")</f>
        <v/>
      </c>
      <c r="AU1778" s="29" t="str">
        <f>IF(COUNTBLANK(Table3[[#This Row],[Date 1]:[Date 8]])=7,IF(Table3[[#This Row],[Column9]]&lt;&gt;"",IF(SUM(L1778:S1778)&lt;&gt;0,Table3[[#This Row],[Column9]],""),""),(SUBSTITUTE(TRIM(SUBSTITUTE(AO1778&amp;","&amp;AP1778&amp;","&amp;AQ1778&amp;","&amp;AR1778&amp;","&amp;AS1778&amp;","&amp;AT1778&amp;",",","," "))," ",", ")))</f>
        <v/>
      </c>
      <c r="AV1778" s="35" t="str">
        <f>IF(COUNTBLANK(L1778:AC1778)&lt;&gt;13,IF(Table3[[#This Row],[Comments]]="Please order in multiples of 20. Minimum order of 100.",IF(COUNTBLANK(Table3[[#This Row],[Date 1]:[Order]])=12,"",1),1),IF(OR(F1778="yes",G1778="yes",H1778="yes",I1778="yes",J1778="yes",K1778="yes"="yes"),1,""))</f>
        <v/>
      </c>
    </row>
    <row r="1779" spans="2:48" ht="36" thickBot="1" x14ac:dyDescent="0.4">
      <c r="B1779" s="164">
        <v>7150</v>
      </c>
      <c r="C1779" s="16" t="s">
        <v>3569</v>
      </c>
      <c r="D1779" s="32" t="s">
        <v>3575</v>
      </c>
      <c r="E1779" s="118"/>
      <c r="F1779" s="119" t="s">
        <v>21</v>
      </c>
      <c r="G1779" s="30" t="s">
        <v>21</v>
      </c>
      <c r="H1779" s="30" t="s">
        <v>21</v>
      </c>
      <c r="I1779" s="30" t="s">
        <v>21</v>
      </c>
      <c r="J1779" s="30" t="s">
        <v>128</v>
      </c>
      <c r="K1779" s="30" t="s">
        <v>21</v>
      </c>
      <c r="L1779" s="22"/>
      <c r="M1779" s="20"/>
      <c r="N1779" s="20"/>
      <c r="O1779" s="20"/>
      <c r="P1779" s="20"/>
      <c r="Q1779" s="20"/>
      <c r="R1779" s="20"/>
      <c r="S1779" s="120"/>
      <c r="T1779" s="181" t="str">
        <f>Table3[[#This Row],[Column12]]</f>
        <v>Auto:</v>
      </c>
      <c r="U1779" s="25"/>
      <c r="V1779" s="51" t="str">
        <f>IF(Table3[[#This Row],[TagOrderMethod]]="Ratio:","plants per 1 tag",IF(Table3[[#This Row],[TagOrderMethod]]="tags included","",IF(Table3[[#This Row],[TagOrderMethod]]="Qty:","tags",IF(Table3[[#This Row],[TagOrderMethod]]="Auto:",IF(U1779&lt;&gt;"","tags","")))))</f>
        <v/>
      </c>
      <c r="W1779" s="17">
        <v>50</v>
      </c>
      <c r="X1779" s="17" t="str">
        <f>IF(ISNUMBER(SEARCH("tag",Table3[[#This Row],[Notes]])), "Yes", "No")</f>
        <v>No</v>
      </c>
      <c r="Y1779" s="17" t="str">
        <f>IF(Table3[[#This Row],[Column11]]="yes","tags included","Auto:")</f>
        <v>Auto:</v>
      </c>
      <c r="Z17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Row],[TagOrderMethod]]="Auto:",IF(U1779&gt;0,U1779,IF(COUNTBLANK(L1779:S1779)=8,"",(IF(Table3[[#This Row],[Column11]]&lt;&gt;"no",Table3[[#This Row],[Size]]*(SUM(Table3[[#This Row],[Date 1]:[Date 8]])),"")))),""))),(Table3[[#This Row],[Bundle]])),"")</f>
        <v/>
      </c>
      <c r="AB1779" s="94" t="str">
        <f t="shared" si="28"/>
        <v/>
      </c>
      <c r="AC1779" s="75"/>
      <c r="AD1779" s="42"/>
      <c r="AE1779" s="43"/>
      <c r="AF1779" s="44"/>
      <c r="AG1779" s="134" t="s">
        <v>21</v>
      </c>
      <c r="AH1779" s="134" t="s">
        <v>21</v>
      </c>
      <c r="AI1779" s="134" t="s">
        <v>21</v>
      </c>
      <c r="AJ1779" s="134" t="s">
        <v>21</v>
      </c>
      <c r="AK1779" s="134" t="s">
        <v>5759</v>
      </c>
      <c r="AL1779" s="134" t="s">
        <v>21</v>
      </c>
      <c r="AM1779" s="134" t="b">
        <f>IF(AND(Table3[[#This Row],[Column68]]=TRUE,COUNTBLANK(Table3[[#This Row],[Date 1]:[Date 8]])=8),TRUE,FALSE)</f>
        <v>0</v>
      </c>
      <c r="AN1779" s="134" t="b">
        <f>COUNTIF(Table3[[#This Row],[512]:[51]],"yes")&gt;0</f>
        <v>0</v>
      </c>
      <c r="AO1779" s="45" t="str">
        <f>IF(Table3[[#This Row],[512]]="yes",Table3[[#This Row],[Column1]],"")</f>
        <v/>
      </c>
      <c r="AP1779" s="45" t="str">
        <f>IF(Table3[[#This Row],[250]]="yes",Table3[[#This Row],[Column1.5]],"")</f>
        <v/>
      </c>
      <c r="AQ1779" s="45" t="str">
        <f>IF(Table3[[#This Row],[288]]="yes",Table3[[#This Row],[Column2]],"")</f>
        <v/>
      </c>
      <c r="AR1779" s="45" t="str">
        <f>IF(Table3[[#This Row],[144]]="yes",Table3[[#This Row],[Column3]],"")</f>
        <v/>
      </c>
      <c r="AS1779" s="45" t="str">
        <f>IF(Table3[[#This Row],[26]]="yes",Table3[[#This Row],[Column4]],"")</f>
        <v/>
      </c>
      <c r="AT1779" s="45" t="str">
        <f>IF(Table3[[#This Row],[51]]="yes",Table3[[#This Row],[Column5]],"")</f>
        <v/>
      </c>
      <c r="AU1779" s="29" t="str">
        <f>IF(COUNTBLANK(Table3[[#This Row],[Date 1]:[Date 8]])=7,IF(Table3[[#This Row],[Column9]]&lt;&gt;"",IF(SUM(L1779:S1779)&lt;&gt;0,Table3[[#This Row],[Column9]],""),""),(SUBSTITUTE(TRIM(SUBSTITUTE(AO1779&amp;","&amp;AP1779&amp;","&amp;AQ1779&amp;","&amp;AR1779&amp;","&amp;AS1779&amp;","&amp;AT1779&amp;",",","," "))," ",", ")))</f>
        <v/>
      </c>
      <c r="AV1779" s="35" t="str">
        <f>IF(COUNTBLANK(L1779:AC1779)&lt;&gt;13,IF(Table3[[#This Row],[Comments]]="Please order in multiples of 20. Minimum order of 100.",IF(COUNTBLANK(Table3[[#This Row],[Date 1]:[Order]])=12,"",1),1),IF(OR(F1779="yes",G1779="yes",H1779="yes",I1779="yes",J1779="yes",K1779="yes"="yes"),1,""))</f>
        <v/>
      </c>
    </row>
    <row r="1780" spans="2:48" ht="36" thickBot="1" x14ac:dyDescent="0.4">
      <c r="B1780" s="164">
        <v>2810</v>
      </c>
      <c r="C1780" s="16" t="s">
        <v>3569</v>
      </c>
      <c r="D1780" s="32" t="s">
        <v>143</v>
      </c>
      <c r="E1780" s="118"/>
      <c r="F1780" s="119" t="s">
        <v>21</v>
      </c>
      <c r="G1780" s="30" t="s">
        <v>21</v>
      </c>
      <c r="H1780" s="30" t="s">
        <v>21</v>
      </c>
      <c r="I1780" s="30" t="s">
        <v>128</v>
      </c>
      <c r="J1780" s="30" t="s">
        <v>128</v>
      </c>
      <c r="K1780" s="30" t="s">
        <v>21</v>
      </c>
      <c r="L1780" s="22"/>
      <c r="M1780" s="20"/>
      <c r="N1780" s="20"/>
      <c r="O1780" s="20"/>
      <c r="P1780" s="20"/>
      <c r="Q1780" s="20"/>
      <c r="R1780" s="20"/>
      <c r="S1780" s="120"/>
      <c r="T1780" s="181" t="str">
        <f>Table3[[#This Row],[Column12]]</f>
        <v>Auto:</v>
      </c>
      <c r="U1780" s="25"/>
      <c r="V1780" s="51" t="str">
        <f>IF(Table3[[#This Row],[TagOrderMethod]]="Ratio:","plants per 1 tag",IF(Table3[[#This Row],[TagOrderMethod]]="tags included","",IF(Table3[[#This Row],[TagOrderMethod]]="Qty:","tags",IF(Table3[[#This Row],[TagOrderMethod]]="Auto:",IF(U1780&lt;&gt;"","tags","")))))</f>
        <v/>
      </c>
      <c r="W1780" s="17">
        <v>50</v>
      </c>
      <c r="X1780" s="17" t="str">
        <f>IF(ISNUMBER(SEARCH("tag",Table3[[#This Row],[Notes]])), "Yes", "No")</f>
        <v>No</v>
      </c>
      <c r="Y1780" s="17" t="str">
        <f>IF(Table3[[#This Row],[Column11]]="yes","tags included","Auto:")</f>
        <v>Auto:</v>
      </c>
      <c r="Z17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Row],[TagOrderMethod]]="Auto:",IF(U1780&gt;0,U1780,IF(COUNTBLANK(L1780:S1780)=8,"",(IF(Table3[[#This Row],[Column11]]&lt;&gt;"no",Table3[[#This Row],[Size]]*(SUM(Table3[[#This Row],[Date 1]:[Date 8]])),"")))),""))),(Table3[[#This Row],[Bundle]])),"")</f>
        <v/>
      </c>
      <c r="AB1780" s="94" t="str">
        <f t="shared" si="28"/>
        <v/>
      </c>
      <c r="AC1780" s="75"/>
      <c r="AD1780" s="42"/>
      <c r="AE1780" s="43"/>
      <c r="AF1780" s="44"/>
      <c r="AG1780" s="134" t="s">
        <v>21</v>
      </c>
      <c r="AH1780" s="134" t="s">
        <v>21</v>
      </c>
      <c r="AI1780" s="134" t="s">
        <v>21</v>
      </c>
      <c r="AJ1780" s="134" t="s">
        <v>5760</v>
      </c>
      <c r="AK1780" s="134" t="s">
        <v>5761</v>
      </c>
      <c r="AL1780" s="134" t="s">
        <v>21</v>
      </c>
      <c r="AM1780" s="134" t="b">
        <f>IF(AND(Table3[[#This Row],[Column68]]=TRUE,COUNTBLANK(Table3[[#This Row],[Date 1]:[Date 8]])=8),TRUE,FALSE)</f>
        <v>0</v>
      </c>
      <c r="AN1780" s="134" t="b">
        <f>COUNTIF(Table3[[#This Row],[512]:[51]],"yes")&gt;0</f>
        <v>0</v>
      </c>
      <c r="AO1780" s="45" t="str">
        <f>IF(Table3[[#This Row],[512]]="yes",Table3[[#This Row],[Column1]],"")</f>
        <v/>
      </c>
      <c r="AP1780" s="45" t="str">
        <f>IF(Table3[[#This Row],[250]]="yes",Table3[[#This Row],[Column1.5]],"")</f>
        <v/>
      </c>
      <c r="AQ1780" s="45" t="str">
        <f>IF(Table3[[#This Row],[288]]="yes",Table3[[#This Row],[Column2]],"")</f>
        <v/>
      </c>
      <c r="AR1780" s="45" t="str">
        <f>IF(Table3[[#This Row],[144]]="yes",Table3[[#This Row],[Column3]],"")</f>
        <v/>
      </c>
      <c r="AS1780" s="45" t="str">
        <f>IF(Table3[[#This Row],[26]]="yes",Table3[[#This Row],[Column4]],"")</f>
        <v/>
      </c>
      <c r="AT1780" s="45" t="str">
        <f>IF(Table3[[#This Row],[51]]="yes",Table3[[#This Row],[Column5]],"")</f>
        <v/>
      </c>
      <c r="AU1780" s="29" t="str">
        <f>IF(COUNTBLANK(Table3[[#This Row],[Date 1]:[Date 8]])=7,IF(Table3[[#This Row],[Column9]]&lt;&gt;"",IF(SUM(L1780:S1780)&lt;&gt;0,Table3[[#This Row],[Column9]],""),""),(SUBSTITUTE(TRIM(SUBSTITUTE(AO1780&amp;","&amp;AP1780&amp;","&amp;AQ1780&amp;","&amp;AR1780&amp;","&amp;AS1780&amp;","&amp;AT1780&amp;",",","," "))," ",", ")))</f>
        <v/>
      </c>
      <c r="AV1780" s="35" t="str">
        <f>IF(COUNTBLANK(L1780:AC1780)&lt;&gt;13,IF(Table3[[#This Row],[Comments]]="Please order in multiples of 20. Minimum order of 100.",IF(COUNTBLANK(Table3[[#This Row],[Date 1]:[Order]])=12,"",1),1),IF(OR(F1780="yes",G1780="yes",H1780="yes",I1780="yes",J1780="yes",K1780="yes"="yes"),1,""))</f>
        <v/>
      </c>
    </row>
    <row r="1781" spans="2:48" ht="36" thickBot="1" x14ac:dyDescent="0.4">
      <c r="B1781" s="164">
        <v>2820</v>
      </c>
      <c r="C1781" s="16" t="s">
        <v>3569</v>
      </c>
      <c r="D1781" s="32" t="s">
        <v>1444</v>
      </c>
      <c r="E1781" s="118"/>
      <c r="F1781" s="119" t="s">
        <v>21</v>
      </c>
      <c r="G1781" s="30" t="s">
        <v>21</v>
      </c>
      <c r="H1781" s="30" t="s">
        <v>21</v>
      </c>
      <c r="I1781" s="30" t="s">
        <v>128</v>
      </c>
      <c r="J1781" s="30" t="s">
        <v>128</v>
      </c>
      <c r="K1781" s="30" t="s">
        <v>21</v>
      </c>
      <c r="L1781" s="22"/>
      <c r="M1781" s="20"/>
      <c r="N1781" s="20"/>
      <c r="O1781" s="20"/>
      <c r="P1781" s="20"/>
      <c r="Q1781" s="20"/>
      <c r="R1781" s="20"/>
      <c r="S1781" s="120"/>
      <c r="T1781" s="181" t="str">
        <f>Table3[[#This Row],[Column12]]</f>
        <v>Auto:</v>
      </c>
      <c r="U1781" s="25"/>
      <c r="V1781" s="51" t="str">
        <f>IF(Table3[[#This Row],[TagOrderMethod]]="Ratio:","plants per 1 tag",IF(Table3[[#This Row],[TagOrderMethod]]="tags included","",IF(Table3[[#This Row],[TagOrderMethod]]="Qty:","tags",IF(Table3[[#This Row],[TagOrderMethod]]="Auto:",IF(U1781&lt;&gt;"","tags","")))))</f>
        <v/>
      </c>
      <c r="W1781" s="17">
        <v>50</v>
      </c>
      <c r="X1781" s="17" t="str">
        <f>IF(ISNUMBER(SEARCH("tag",Table3[[#This Row],[Notes]])), "Yes", "No")</f>
        <v>No</v>
      </c>
      <c r="Y1781" s="17" t="str">
        <f>IF(Table3[[#This Row],[Column11]]="yes","tags included","Auto:")</f>
        <v>Auto:</v>
      </c>
      <c r="Z17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Row],[TagOrderMethod]]="Auto:",IF(U1781&gt;0,U1781,IF(COUNTBLANK(L1781:S1781)=8,"",(IF(Table3[[#This Row],[Column11]]&lt;&gt;"no",Table3[[#This Row],[Size]]*(SUM(Table3[[#This Row],[Date 1]:[Date 8]])),"")))),""))),(Table3[[#This Row],[Bundle]])),"")</f>
        <v/>
      </c>
      <c r="AB1781" s="94" t="str">
        <f t="shared" si="28"/>
        <v/>
      </c>
      <c r="AC1781" s="75"/>
      <c r="AD1781" s="42"/>
      <c r="AE1781" s="43"/>
      <c r="AF1781" s="44"/>
      <c r="AG1781" s="134" t="s">
        <v>21</v>
      </c>
      <c r="AH1781" s="134" t="s">
        <v>21</v>
      </c>
      <c r="AI1781" s="134" t="s">
        <v>21</v>
      </c>
      <c r="AJ1781" s="134" t="s">
        <v>5762</v>
      </c>
      <c r="AK1781" s="134" t="s">
        <v>5763</v>
      </c>
      <c r="AL1781" s="134" t="s">
        <v>21</v>
      </c>
      <c r="AM1781" s="134" t="b">
        <f>IF(AND(Table3[[#This Row],[Column68]]=TRUE,COUNTBLANK(Table3[[#This Row],[Date 1]:[Date 8]])=8),TRUE,FALSE)</f>
        <v>0</v>
      </c>
      <c r="AN1781" s="134" t="b">
        <f>COUNTIF(Table3[[#This Row],[512]:[51]],"yes")&gt;0</f>
        <v>0</v>
      </c>
      <c r="AO1781" s="45" t="str">
        <f>IF(Table3[[#This Row],[512]]="yes",Table3[[#This Row],[Column1]],"")</f>
        <v/>
      </c>
      <c r="AP1781" s="45" t="str">
        <f>IF(Table3[[#This Row],[250]]="yes",Table3[[#This Row],[Column1.5]],"")</f>
        <v/>
      </c>
      <c r="AQ1781" s="45" t="str">
        <f>IF(Table3[[#This Row],[288]]="yes",Table3[[#This Row],[Column2]],"")</f>
        <v/>
      </c>
      <c r="AR1781" s="45" t="str">
        <f>IF(Table3[[#This Row],[144]]="yes",Table3[[#This Row],[Column3]],"")</f>
        <v/>
      </c>
      <c r="AS1781" s="45" t="str">
        <f>IF(Table3[[#This Row],[26]]="yes",Table3[[#This Row],[Column4]],"")</f>
        <v/>
      </c>
      <c r="AT1781" s="45" t="str">
        <f>IF(Table3[[#This Row],[51]]="yes",Table3[[#This Row],[Column5]],"")</f>
        <v/>
      </c>
      <c r="AU1781" s="29" t="str">
        <f>IF(COUNTBLANK(Table3[[#This Row],[Date 1]:[Date 8]])=7,IF(Table3[[#This Row],[Column9]]&lt;&gt;"",IF(SUM(L1781:S1781)&lt;&gt;0,Table3[[#This Row],[Column9]],""),""),(SUBSTITUTE(TRIM(SUBSTITUTE(AO1781&amp;","&amp;AP1781&amp;","&amp;AQ1781&amp;","&amp;AR1781&amp;","&amp;AS1781&amp;","&amp;AT1781&amp;",",","," "))," ",", ")))</f>
        <v/>
      </c>
      <c r="AV1781" s="35" t="str">
        <f>IF(COUNTBLANK(L1781:AC1781)&lt;&gt;13,IF(Table3[[#This Row],[Comments]]="Please order in multiples of 20. Minimum order of 100.",IF(COUNTBLANK(Table3[[#This Row],[Date 1]:[Order]])=12,"",1),1),IF(OR(F1781="yes",G1781="yes",H1781="yes",I1781="yes",J1781="yes",K1781="yes"="yes"),1,""))</f>
        <v/>
      </c>
    </row>
    <row r="1782" spans="2:48" ht="36" thickBot="1" x14ac:dyDescent="0.4">
      <c r="B1782" s="164">
        <v>2830</v>
      </c>
      <c r="C1782" s="16" t="s">
        <v>3569</v>
      </c>
      <c r="D1782" s="32" t="s">
        <v>1445</v>
      </c>
      <c r="E1782" s="118"/>
      <c r="F1782" s="119" t="s">
        <v>21</v>
      </c>
      <c r="G1782" s="30" t="s">
        <v>21</v>
      </c>
      <c r="H1782" s="30" t="s">
        <v>21</v>
      </c>
      <c r="I1782" s="30" t="s">
        <v>128</v>
      </c>
      <c r="J1782" s="30" t="s">
        <v>128</v>
      </c>
      <c r="K1782" s="30" t="s">
        <v>21</v>
      </c>
      <c r="L1782" s="22"/>
      <c r="M1782" s="20"/>
      <c r="N1782" s="20"/>
      <c r="O1782" s="20"/>
      <c r="P1782" s="20"/>
      <c r="Q1782" s="20"/>
      <c r="R1782" s="20"/>
      <c r="S1782" s="120"/>
      <c r="T1782" s="181" t="str">
        <f>Table3[[#This Row],[Column12]]</f>
        <v>Auto:</v>
      </c>
      <c r="U1782" s="25"/>
      <c r="V1782" s="51" t="str">
        <f>IF(Table3[[#This Row],[TagOrderMethod]]="Ratio:","plants per 1 tag",IF(Table3[[#This Row],[TagOrderMethod]]="tags included","",IF(Table3[[#This Row],[TagOrderMethod]]="Qty:","tags",IF(Table3[[#This Row],[TagOrderMethod]]="Auto:",IF(U1782&lt;&gt;"","tags","")))))</f>
        <v/>
      </c>
      <c r="W1782" s="17">
        <v>50</v>
      </c>
      <c r="X1782" s="17" t="str">
        <f>IF(ISNUMBER(SEARCH("tag",Table3[[#This Row],[Notes]])), "Yes", "No")</f>
        <v>No</v>
      </c>
      <c r="Y1782" s="17" t="str">
        <f>IF(Table3[[#This Row],[Column11]]="yes","tags included","Auto:")</f>
        <v>Auto:</v>
      </c>
      <c r="Z17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Row],[TagOrderMethod]]="Auto:",IF(U1782&gt;0,U1782,IF(COUNTBLANK(L1782:S1782)=8,"",(IF(Table3[[#This Row],[Column11]]&lt;&gt;"no",Table3[[#This Row],[Size]]*(SUM(Table3[[#This Row],[Date 1]:[Date 8]])),"")))),""))),(Table3[[#This Row],[Bundle]])),"")</f>
        <v/>
      </c>
      <c r="AB1782" s="94" t="str">
        <f t="shared" si="28"/>
        <v/>
      </c>
      <c r="AC1782" s="75"/>
      <c r="AD1782" s="42"/>
      <c r="AE1782" s="43"/>
      <c r="AF1782" s="44"/>
      <c r="AG1782" s="134" t="s">
        <v>21</v>
      </c>
      <c r="AH1782" s="134" t="s">
        <v>21</v>
      </c>
      <c r="AI1782" s="134" t="s">
        <v>21</v>
      </c>
      <c r="AJ1782" s="134" t="s">
        <v>5764</v>
      </c>
      <c r="AK1782" s="134" t="s">
        <v>5765</v>
      </c>
      <c r="AL1782" s="134" t="s">
        <v>21</v>
      </c>
      <c r="AM1782" s="134" t="b">
        <f>IF(AND(Table3[[#This Row],[Column68]]=TRUE,COUNTBLANK(Table3[[#This Row],[Date 1]:[Date 8]])=8),TRUE,FALSE)</f>
        <v>0</v>
      </c>
      <c r="AN1782" s="134" t="b">
        <f>COUNTIF(Table3[[#This Row],[512]:[51]],"yes")&gt;0</f>
        <v>0</v>
      </c>
      <c r="AO1782" s="45" t="str">
        <f>IF(Table3[[#This Row],[512]]="yes",Table3[[#This Row],[Column1]],"")</f>
        <v/>
      </c>
      <c r="AP1782" s="45" t="str">
        <f>IF(Table3[[#This Row],[250]]="yes",Table3[[#This Row],[Column1.5]],"")</f>
        <v/>
      </c>
      <c r="AQ1782" s="45" t="str">
        <f>IF(Table3[[#This Row],[288]]="yes",Table3[[#This Row],[Column2]],"")</f>
        <v/>
      </c>
      <c r="AR1782" s="45" t="str">
        <f>IF(Table3[[#This Row],[144]]="yes",Table3[[#This Row],[Column3]],"")</f>
        <v/>
      </c>
      <c r="AS1782" s="45" t="str">
        <f>IF(Table3[[#This Row],[26]]="yes",Table3[[#This Row],[Column4]],"")</f>
        <v/>
      </c>
      <c r="AT1782" s="45" t="str">
        <f>IF(Table3[[#This Row],[51]]="yes",Table3[[#This Row],[Column5]],"")</f>
        <v/>
      </c>
      <c r="AU1782" s="29" t="str">
        <f>IF(COUNTBLANK(Table3[[#This Row],[Date 1]:[Date 8]])=7,IF(Table3[[#This Row],[Column9]]&lt;&gt;"",IF(SUM(L1782:S1782)&lt;&gt;0,Table3[[#This Row],[Column9]],""),""),(SUBSTITUTE(TRIM(SUBSTITUTE(AO1782&amp;","&amp;AP1782&amp;","&amp;AQ1782&amp;","&amp;AR1782&amp;","&amp;AS1782&amp;","&amp;AT1782&amp;",",","," "))," ",", ")))</f>
        <v/>
      </c>
      <c r="AV1782" s="35" t="str">
        <f>IF(COUNTBLANK(L1782:AC1782)&lt;&gt;13,IF(Table3[[#This Row],[Comments]]="Please order in multiples of 20. Minimum order of 100.",IF(COUNTBLANK(Table3[[#This Row],[Date 1]:[Order]])=12,"",1),1),IF(OR(F1782="yes",G1782="yes",H1782="yes",I1782="yes",J1782="yes",K1782="yes"="yes"),1,""))</f>
        <v/>
      </c>
    </row>
    <row r="1783" spans="2:48" ht="36" thickBot="1" x14ac:dyDescent="0.4">
      <c r="B1783" s="164">
        <v>2860</v>
      </c>
      <c r="C1783" s="16" t="s">
        <v>3569</v>
      </c>
      <c r="D1783" s="32" t="s">
        <v>1185</v>
      </c>
      <c r="E1783" s="118"/>
      <c r="F1783" s="119" t="s">
        <v>21</v>
      </c>
      <c r="G1783" s="30" t="s">
        <v>21</v>
      </c>
      <c r="H1783" s="30" t="s">
        <v>21</v>
      </c>
      <c r="I1783" s="30" t="s">
        <v>128</v>
      </c>
      <c r="J1783" s="30" t="s">
        <v>128</v>
      </c>
      <c r="K1783" s="30" t="s">
        <v>21</v>
      </c>
      <c r="L1783" s="22"/>
      <c r="M1783" s="20"/>
      <c r="N1783" s="20"/>
      <c r="O1783" s="20"/>
      <c r="P1783" s="20"/>
      <c r="Q1783" s="20"/>
      <c r="R1783" s="20"/>
      <c r="S1783" s="120"/>
      <c r="T1783" s="181" t="str">
        <f>Table3[[#This Row],[Column12]]</f>
        <v>Auto:</v>
      </c>
      <c r="U1783" s="25"/>
      <c r="V1783" s="51" t="str">
        <f>IF(Table3[[#This Row],[TagOrderMethod]]="Ratio:","plants per 1 tag",IF(Table3[[#This Row],[TagOrderMethod]]="tags included","",IF(Table3[[#This Row],[TagOrderMethod]]="Qty:","tags",IF(Table3[[#This Row],[TagOrderMethod]]="Auto:",IF(U1783&lt;&gt;"","tags","")))))</f>
        <v/>
      </c>
      <c r="W1783" s="17">
        <v>50</v>
      </c>
      <c r="X1783" s="17" t="str">
        <f>IF(ISNUMBER(SEARCH("tag",Table3[[#This Row],[Notes]])), "Yes", "No")</f>
        <v>No</v>
      </c>
      <c r="Y1783" s="17" t="str">
        <f>IF(Table3[[#This Row],[Column11]]="yes","tags included","Auto:")</f>
        <v>Auto:</v>
      </c>
      <c r="Z17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Row],[TagOrderMethod]]="Auto:",IF(U1783&gt;0,U1783,IF(COUNTBLANK(L1783:S1783)=8,"",(IF(Table3[[#This Row],[Column11]]&lt;&gt;"no",Table3[[#This Row],[Size]]*(SUM(Table3[[#This Row],[Date 1]:[Date 8]])),"")))),""))),(Table3[[#This Row],[Bundle]])),"")</f>
        <v/>
      </c>
      <c r="AB1783" s="94" t="str">
        <f t="shared" si="28"/>
        <v/>
      </c>
      <c r="AC1783" s="75"/>
      <c r="AD1783" s="42"/>
      <c r="AE1783" s="43"/>
      <c r="AF1783" s="44"/>
      <c r="AG1783" s="134" t="s">
        <v>21</v>
      </c>
      <c r="AH1783" s="134" t="s">
        <v>21</v>
      </c>
      <c r="AI1783" s="134" t="s">
        <v>21</v>
      </c>
      <c r="AJ1783" s="134" t="s">
        <v>5766</v>
      </c>
      <c r="AK1783" s="134" t="s">
        <v>5767</v>
      </c>
      <c r="AL1783" s="134" t="s">
        <v>21</v>
      </c>
      <c r="AM1783" s="134" t="b">
        <f>IF(AND(Table3[[#This Row],[Column68]]=TRUE,COUNTBLANK(Table3[[#This Row],[Date 1]:[Date 8]])=8),TRUE,FALSE)</f>
        <v>0</v>
      </c>
      <c r="AN1783" s="134" t="b">
        <f>COUNTIF(Table3[[#This Row],[512]:[51]],"yes")&gt;0</f>
        <v>0</v>
      </c>
      <c r="AO1783" s="45" t="str">
        <f>IF(Table3[[#This Row],[512]]="yes",Table3[[#This Row],[Column1]],"")</f>
        <v/>
      </c>
      <c r="AP1783" s="45" t="str">
        <f>IF(Table3[[#This Row],[250]]="yes",Table3[[#This Row],[Column1.5]],"")</f>
        <v/>
      </c>
      <c r="AQ1783" s="45" t="str">
        <f>IF(Table3[[#This Row],[288]]="yes",Table3[[#This Row],[Column2]],"")</f>
        <v/>
      </c>
      <c r="AR1783" s="45" t="str">
        <f>IF(Table3[[#This Row],[144]]="yes",Table3[[#This Row],[Column3]],"")</f>
        <v/>
      </c>
      <c r="AS1783" s="45" t="str">
        <f>IF(Table3[[#This Row],[26]]="yes",Table3[[#This Row],[Column4]],"")</f>
        <v/>
      </c>
      <c r="AT1783" s="45" t="str">
        <f>IF(Table3[[#This Row],[51]]="yes",Table3[[#This Row],[Column5]],"")</f>
        <v/>
      </c>
      <c r="AU1783" s="29" t="str">
        <f>IF(COUNTBLANK(Table3[[#This Row],[Date 1]:[Date 8]])=7,IF(Table3[[#This Row],[Column9]]&lt;&gt;"",IF(SUM(L1783:S1783)&lt;&gt;0,Table3[[#This Row],[Column9]],""),""),(SUBSTITUTE(TRIM(SUBSTITUTE(AO1783&amp;","&amp;AP1783&amp;","&amp;AQ1783&amp;","&amp;AR1783&amp;","&amp;AS1783&amp;","&amp;AT1783&amp;",",","," "))," ",", ")))</f>
        <v/>
      </c>
      <c r="AV1783" s="35" t="str">
        <f>IF(COUNTBLANK(L1783:AC1783)&lt;&gt;13,IF(Table3[[#This Row],[Comments]]="Please order in multiples of 20. Minimum order of 100.",IF(COUNTBLANK(Table3[[#This Row],[Date 1]:[Order]])=12,"",1),1),IF(OR(F1783="yes",G1783="yes",H1783="yes",I1783="yes",J1783="yes",K1783="yes"="yes"),1,""))</f>
        <v/>
      </c>
    </row>
    <row r="1784" spans="2:48" ht="36" thickBot="1" x14ac:dyDescent="0.4">
      <c r="B1784" s="164">
        <v>3130</v>
      </c>
      <c r="C1784" s="16" t="s">
        <v>3569</v>
      </c>
      <c r="D1784" s="32" t="s">
        <v>144</v>
      </c>
      <c r="E1784" s="118"/>
      <c r="F1784" s="119" t="s">
        <v>21</v>
      </c>
      <c r="G1784" s="30" t="s">
        <v>21</v>
      </c>
      <c r="H1784" s="30" t="s">
        <v>21</v>
      </c>
      <c r="I1784" s="30" t="s">
        <v>128</v>
      </c>
      <c r="J1784" s="30" t="s">
        <v>128</v>
      </c>
      <c r="K1784" s="30" t="s">
        <v>21</v>
      </c>
      <c r="L1784" s="22"/>
      <c r="M1784" s="20"/>
      <c r="N1784" s="20"/>
      <c r="O1784" s="20"/>
      <c r="P1784" s="20"/>
      <c r="Q1784" s="20"/>
      <c r="R1784" s="20"/>
      <c r="S1784" s="120"/>
      <c r="T1784" s="181" t="str">
        <f>Table3[[#This Row],[Column12]]</f>
        <v>Auto:</v>
      </c>
      <c r="U1784" s="25"/>
      <c r="V1784" s="51" t="str">
        <f>IF(Table3[[#This Row],[TagOrderMethod]]="Ratio:","plants per 1 tag",IF(Table3[[#This Row],[TagOrderMethod]]="tags included","",IF(Table3[[#This Row],[TagOrderMethod]]="Qty:","tags",IF(Table3[[#This Row],[TagOrderMethod]]="Auto:",IF(U1784&lt;&gt;"","tags","")))))</f>
        <v/>
      </c>
      <c r="W1784" s="17">
        <v>25</v>
      </c>
      <c r="X1784" s="17" t="str">
        <f>IF(ISNUMBER(SEARCH("tag",Table3[[#This Row],[Notes]])), "Yes", "No")</f>
        <v>No</v>
      </c>
      <c r="Y1784" s="17" t="str">
        <f>IF(Table3[[#This Row],[Column11]]="yes","tags included","Auto:")</f>
        <v>Auto:</v>
      </c>
      <c r="Z17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Row],[TagOrderMethod]]="Auto:",IF(U1784&gt;0,U1784,IF(COUNTBLANK(L1784:S1784)=8,"",(IF(Table3[[#This Row],[Column11]]&lt;&gt;"no",Table3[[#This Row],[Size]]*(SUM(Table3[[#This Row],[Date 1]:[Date 8]])),"")))),""))),(Table3[[#This Row],[Bundle]])),"")</f>
        <v/>
      </c>
      <c r="AB1784" s="94" t="str">
        <f t="shared" si="28"/>
        <v/>
      </c>
      <c r="AC1784" s="75"/>
      <c r="AD1784" s="42"/>
      <c r="AE1784" s="43"/>
      <c r="AF1784" s="44"/>
      <c r="AG1784" s="134" t="s">
        <v>21</v>
      </c>
      <c r="AH1784" s="134" t="s">
        <v>21</v>
      </c>
      <c r="AI1784" s="134" t="s">
        <v>21</v>
      </c>
      <c r="AJ1784" s="134" t="s">
        <v>5768</v>
      </c>
      <c r="AK1784" s="134" t="s">
        <v>5769</v>
      </c>
      <c r="AL1784" s="134" t="s">
        <v>21</v>
      </c>
      <c r="AM1784" s="134" t="b">
        <f>IF(AND(Table3[[#This Row],[Column68]]=TRUE,COUNTBLANK(Table3[[#This Row],[Date 1]:[Date 8]])=8),TRUE,FALSE)</f>
        <v>0</v>
      </c>
      <c r="AN1784" s="134" t="b">
        <f>COUNTIF(Table3[[#This Row],[512]:[51]],"yes")&gt;0</f>
        <v>0</v>
      </c>
      <c r="AO1784" s="45" t="str">
        <f>IF(Table3[[#This Row],[512]]="yes",Table3[[#This Row],[Column1]],"")</f>
        <v/>
      </c>
      <c r="AP1784" s="45" t="str">
        <f>IF(Table3[[#This Row],[250]]="yes",Table3[[#This Row],[Column1.5]],"")</f>
        <v/>
      </c>
      <c r="AQ1784" s="45" t="str">
        <f>IF(Table3[[#This Row],[288]]="yes",Table3[[#This Row],[Column2]],"")</f>
        <v/>
      </c>
      <c r="AR1784" s="45" t="str">
        <f>IF(Table3[[#This Row],[144]]="yes",Table3[[#This Row],[Column3]],"")</f>
        <v/>
      </c>
      <c r="AS1784" s="45" t="str">
        <f>IF(Table3[[#This Row],[26]]="yes",Table3[[#This Row],[Column4]],"")</f>
        <v/>
      </c>
      <c r="AT1784" s="45" t="str">
        <f>IF(Table3[[#This Row],[51]]="yes",Table3[[#This Row],[Column5]],"")</f>
        <v/>
      </c>
      <c r="AU1784" s="29" t="str">
        <f>IF(COUNTBLANK(Table3[[#This Row],[Date 1]:[Date 8]])=7,IF(Table3[[#This Row],[Column9]]&lt;&gt;"",IF(SUM(L1784:S1784)&lt;&gt;0,Table3[[#This Row],[Column9]],""),""),(SUBSTITUTE(TRIM(SUBSTITUTE(AO1784&amp;","&amp;AP1784&amp;","&amp;AQ1784&amp;","&amp;AR1784&amp;","&amp;AS1784&amp;","&amp;AT1784&amp;",",","," "))," ",", ")))</f>
        <v/>
      </c>
      <c r="AV1784" s="35" t="str">
        <f>IF(COUNTBLANK(L1784:AC1784)&lt;&gt;13,IF(Table3[[#This Row],[Comments]]="Please order in multiples of 20. Minimum order of 100.",IF(COUNTBLANK(Table3[[#This Row],[Date 1]:[Order]])=12,"",1),1),IF(OR(F1784="yes",G1784="yes",H1784="yes",I1784="yes",J1784="yes",K1784="yes"="yes"),1,""))</f>
        <v/>
      </c>
    </row>
    <row r="1785" spans="2:48" ht="36" thickBot="1" x14ac:dyDescent="0.4">
      <c r="B1785" s="164">
        <v>7185</v>
      </c>
      <c r="C1785" s="16" t="s">
        <v>3569</v>
      </c>
      <c r="D1785" s="32" t="s">
        <v>2476</v>
      </c>
      <c r="E1785" s="118"/>
      <c r="F1785" s="119" t="s">
        <v>21</v>
      </c>
      <c r="G1785" s="30" t="s">
        <v>21</v>
      </c>
      <c r="H1785" s="30" t="s">
        <v>21</v>
      </c>
      <c r="I1785" s="30" t="s">
        <v>21</v>
      </c>
      <c r="J1785" s="30" t="s">
        <v>128</v>
      </c>
      <c r="K1785" s="30" t="s">
        <v>21</v>
      </c>
      <c r="L1785" s="22"/>
      <c r="M1785" s="20"/>
      <c r="N1785" s="20"/>
      <c r="O1785" s="20"/>
      <c r="P1785" s="20"/>
      <c r="Q1785" s="20"/>
      <c r="R1785" s="20"/>
      <c r="S1785" s="120"/>
      <c r="T1785" s="181" t="str">
        <f>Table3[[#This Row],[Column12]]</f>
        <v>Auto:</v>
      </c>
      <c r="U1785" s="25"/>
      <c r="V1785" s="51" t="str">
        <f>IF(Table3[[#This Row],[TagOrderMethod]]="Ratio:","plants per 1 tag",IF(Table3[[#This Row],[TagOrderMethod]]="tags included","",IF(Table3[[#This Row],[TagOrderMethod]]="Qty:","tags",IF(Table3[[#This Row],[TagOrderMethod]]="Auto:",IF(U1785&lt;&gt;"","tags","")))))</f>
        <v/>
      </c>
      <c r="W1785" s="17">
        <v>25</v>
      </c>
      <c r="X1785" s="17" t="str">
        <f>IF(ISNUMBER(SEARCH("tag",Table3[[#This Row],[Notes]])), "Yes", "No")</f>
        <v>No</v>
      </c>
      <c r="Y1785" s="17" t="str">
        <f>IF(Table3[[#This Row],[Column11]]="yes","tags included","Auto:")</f>
        <v>Auto:</v>
      </c>
      <c r="Z17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Row],[TagOrderMethod]]="Auto:",IF(U1785&gt;0,U1785,IF(COUNTBLANK(L1785:S1785)=8,"",(IF(Table3[[#This Row],[Column11]]&lt;&gt;"no",Table3[[#This Row],[Size]]*(SUM(Table3[[#This Row],[Date 1]:[Date 8]])),"")))),""))),(Table3[[#This Row],[Bundle]])),"")</f>
        <v/>
      </c>
      <c r="AB1785" s="94" t="str">
        <f t="shared" si="28"/>
        <v/>
      </c>
      <c r="AC1785" s="75"/>
      <c r="AD1785" s="42"/>
      <c r="AE1785" s="43"/>
      <c r="AF1785" s="44"/>
      <c r="AG1785" s="134" t="s">
        <v>21</v>
      </c>
      <c r="AH1785" s="134" t="s">
        <v>21</v>
      </c>
      <c r="AI1785" s="134" t="s">
        <v>21</v>
      </c>
      <c r="AJ1785" s="134" t="s">
        <v>21</v>
      </c>
      <c r="AK1785" s="134" t="s">
        <v>5770</v>
      </c>
      <c r="AL1785" s="134" t="s">
        <v>21</v>
      </c>
      <c r="AM1785" s="134" t="b">
        <f>IF(AND(Table3[[#This Row],[Column68]]=TRUE,COUNTBLANK(Table3[[#This Row],[Date 1]:[Date 8]])=8),TRUE,FALSE)</f>
        <v>0</v>
      </c>
      <c r="AN1785" s="134" t="b">
        <f>COUNTIF(Table3[[#This Row],[512]:[51]],"yes")&gt;0</f>
        <v>0</v>
      </c>
      <c r="AO1785" s="45" t="str">
        <f>IF(Table3[[#This Row],[512]]="yes",Table3[[#This Row],[Column1]],"")</f>
        <v/>
      </c>
      <c r="AP1785" s="45" t="str">
        <f>IF(Table3[[#This Row],[250]]="yes",Table3[[#This Row],[Column1.5]],"")</f>
        <v/>
      </c>
      <c r="AQ1785" s="45" t="str">
        <f>IF(Table3[[#This Row],[288]]="yes",Table3[[#This Row],[Column2]],"")</f>
        <v/>
      </c>
      <c r="AR1785" s="45" t="str">
        <f>IF(Table3[[#This Row],[144]]="yes",Table3[[#This Row],[Column3]],"")</f>
        <v/>
      </c>
      <c r="AS1785" s="45" t="str">
        <f>IF(Table3[[#This Row],[26]]="yes",Table3[[#This Row],[Column4]],"")</f>
        <v/>
      </c>
      <c r="AT1785" s="45" t="str">
        <f>IF(Table3[[#This Row],[51]]="yes",Table3[[#This Row],[Column5]],"")</f>
        <v/>
      </c>
      <c r="AU1785" s="29" t="str">
        <f>IF(COUNTBLANK(Table3[[#This Row],[Date 1]:[Date 8]])=7,IF(Table3[[#This Row],[Column9]]&lt;&gt;"",IF(SUM(L1785:S1785)&lt;&gt;0,Table3[[#This Row],[Column9]],""),""),(SUBSTITUTE(TRIM(SUBSTITUTE(AO1785&amp;","&amp;AP1785&amp;","&amp;AQ1785&amp;","&amp;AR1785&amp;","&amp;AS1785&amp;","&amp;AT1785&amp;",",","," "))," ",", ")))</f>
        <v/>
      </c>
      <c r="AV1785" s="35" t="str">
        <f>IF(COUNTBLANK(L1785:AC1785)&lt;&gt;13,IF(Table3[[#This Row],[Comments]]="Please order in multiples of 20. Minimum order of 100.",IF(COUNTBLANK(Table3[[#This Row],[Date 1]:[Order]])=12,"",1),1),IF(OR(F1785="yes",G1785="yes",H1785="yes",I1785="yes",J1785="yes",K1785="yes"="yes"),1,""))</f>
        <v/>
      </c>
    </row>
    <row r="1786" spans="2:48" ht="36" thickBot="1" x14ac:dyDescent="0.4">
      <c r="B1786" s="164">
        <v>7190</v>
      </c>
      <c r="C1786" s="16" t="s">
        <v>3569</v>
      </c>
      <c r="D1786" s="32" t="s">
        <v>3576</v>
      </c>
      <c r="E1786" s="118"/>
      <c r="F1786" s="119" t="s">
        <v>21</v>
      </c>
      <c r="G1786" s="30" t="s">
        <v>21</v>
      </c>
      <c r="H1786" s="30" t="s">
        <v>21</v>
      </c>
      <c r="I1786" s="30" t="s">
        <v>21</v>
      </c>
      <c r="J1786" s="30" t="s">
        <v>128</v>
      </c>
      <c r="K1786" s="30" t="s">
        <v>21</v>
      </c>
      <c r="L1786" s="22"/>
      <c r="M1786" s="20"/>
      <c r="N1786" s="20"/>
      <c r="O1786" s="20"/>
      <c r="P1786" s="20"/>
      <c r="Q1786" s="20"/>
      <c r="R1786" s="20"/>
      <c r="S1786" s="120"/>
      <c r="T1786" s="181" t="str">
        <f>Table3[[#This Row],[Column12]]</f>
        <v>Auto:</v>
      </c>
      <c r="U1786" s="25"/>
      <c r="V1786" s="51" t="str">
        <f>IF(Table3[[#This Row],[TagOrderMethod]]="Ratio:","plants per 1 tag",IF(Table3[[#This Row],[TagOrderMethod]]="tags included","",IF(Table3[[#This Row],[TagOrderMethod]]="Qty:","tags",IF(Table3[[#This Row],[TagOrderMethod]]="Auto:",IF(U1786&lt;&gt;"","tags","")))))</f>
        <v/>
      </c>
      <c r="W1786" s="17">
        <v>25</v>
      </c>
      <c r="X1786" s="17" t="str">
        <f>IF(ISNUMBER(SEARCH("tag",Table3[[#This Row],[Notes]])), "Yes", "No")</f>
        <v>No</v>
      </c>
      <c r="Y1786" s="17" t="str">
        <f>IF(Table3[[#This Row],[Column11]]="yes","tags included","Auto:")</f>
        <v>Auto:</v>
      </c>
      <c r="Z17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Row],[TagOrderMethod]]="Auto:",IF(U1786&gt;0,U1786,IF(COUNTBLANK(L1786:S1786)=8,"",(IF(Table3[[#This Row],[Column11]]&lt;&gt;"no",Table3[[#This Row],[Size]]*(SUM(Table3[[#This Row],[Date 1]:[Date 8]])),"")))),""))),(Table3[[#This Row],[Bundle]])),"")</f>
        <v/>
      </c>
      <c r="AB1786" s="94" t="str">
        <f t="shared" si="28"/>
        <v/>
      </c>
      <c r="AC1786" s="75"/>
      <c r="AD1786" s="42"/>
      <c r="AE1786" s="43"/>
      <c r="AF1786" s="44"/>
      <c r="AG1786" s="134" t="s">
        <v>21</v>
      </c>
      <c r="AH1786" s="134" t="s">
        <v>21</v>
      </c>
      <c r="AI1786" s="134" t="s">
        <v>21</v>
      </c>
      <c r="AJ1786" s="134" t="s">
        <v>21</v>
      </c>
      <c r="AK1786" s="134" t="s">
        <v>5771</v>
      </c>
      <c r="AL1786" s="134" t="s">
        <v>21</v>
      </c>
      <c r="AM1786" s="134" t="b">
        <f>IF(AND(Table3[[#This Row],[Column68]]=TRUE,COUNTBLANK(Table3[[#This Row],[Date 1]:[Date 8]])=8),TRUE,FALSE)</f>
        <v>0</v>
      </c>
      <c r="AN1786" s="134" t="b">
        <f>COUNTIF(Table3[[#This Row],[512]:[51]],"yes")&gt;0</f>
        <v>0</v>
      </c>
      <c r="AO1786" s="45" t="str">
        <f>IF(Table3[[#This Row],[512]]="yes",Table3[[#This Row],[Column1]],"")</f>
        <v/>
      </c>
      <c r="AP1786" s="45" t="str">
        <f>IF(Table3[[#This Row],[250]]="yes",Table3[[#This Row],[Column1.5]],"")</f>
        <v/>
      </c>
      <c r="AQ1786" s="45" t="str">
        <f>IF(Table3[[#This Row],[288]]="yes",Table3[[#This Row],[Column2]],"")</f>
        <v/>
      </c>
      <c r="AR1786" s="45" t="str">
        <f>IF(Table3[[#This Row],[144]]="yes",Table3[[#This Row],[Column3]],"")</f>
        <v/>
      </c>
      <c r="AS1786" s="45" t="str">
        <f>IF(Table3[[#This Row],[26]]="yes",Table3[[#This Row],[Column4]],"")</f>
        <v/>
      </c>
      <c r="AT1786" s="45" t="str">
        <f>IF(Table3[[#This Row],[51]]="yes",Table3[[#This Row],[Column5]],"")</f>
        <v/>
      </c>
      <c r="AU1786" s="29" t="str">
        <f>IF(COUNTBLANK(Table3[[#This Row],[Date 1]:[Date 8]])=7,IF(Table3[[#This Row],[Column9]]&lt;&gt;"",IF(SUM(L1786:S1786)&lt;&gt;0,Table3[[#This Row],[Column9]],""),""),(SUBSTITUTE(TRIM(SUBSTITUTE(AO1786&amp;","&amp;AP1786&amp;","&amp;AQ1786&amp;","&amp;AR1786&amp;","&amp;AS1786&amp;","&amp;AT1786&amp;",",","," "))," ",", ")))</f>
        <v/>
      </c>
      <c r="AV1786" s="35" t="str">
        <f>IF(COUNTBLANK(L1786:AC1786)&lt;&gt;13,IF(Table3[[#This Row],[Comments]]="Please order in multiples of 20. Minimum order of 100.",IF(COUNTBLANK(Table3[[#This Row],[Date 1]:[Order]])=12,"",1),1),IF(OR(F1786="yes",G1786="yes",H1786="yes",I1786="yes",J1786="yes",K1786="yes"="yes"),1,""))</f>
        <v/>
      </c>
    </row>
    <row r="1787" spans="2:48" ht="36" thickBot="1" x14ac:dyDescent="0.4">
      <c r="B1787" s="164">
        <v>3150</v>
      </c>
      <c r="C1787" s="16" t="s">
        <v>3569</v>
      </c>
      <c r="D1787" s="32" t="s">
        <v>1930</v>
      </c>
      <c r="E1787" s="118"/>
      <c r="F1787" s="119" t="s">
        <v>21</v>
      </c>
      <c r="G1787" s="30" t="s">
        <v>21</v>
      </c>
      <c r="H1787" s="30" t="s">
        <v>21</v>
      </c>
      <c r="I1787" s="30" t="s">
        <v>128</v>
      </c>
      <c r="J1787" s="30" t="s">
        <v>128</v>
      </c>
      <c r="K1787" s="30" t="s">
        <v>21</v>
      </c>
      <c r="L1787" s="22"/>
      <c r="M1787" s="20"/>
      <c r="N1787" s="20"/>
      <c r="O1787" s="20"/>
      <c r="P1787" s="20"/>
      <c r="Q1787" s="20"/>
      <c r="R1787" s="20"/>
      <c r="S1787" s="120"/>
      <c r="T1787" s="181" t="str">
        <f>Table3[[#This Row],[Column12]]</f>
        <v>Auto:</v>
      </c>
      <c r="U1787" s="25"/>
      <c r="V1787" s="51" t="str">
        <f>IF(Table3[[#This Row],[TagOrderMethod]]="Ratio:","plants per 1 tag",IF(Table3[[#This Row],[TagOrderMethod]]="tags included","",IF(Table3[[#This Row],[TagOrderMethod]]="Qty:","tags",IF(Table3[[#This Row],[TagOrderMethod]]="Auto:",IF(U1787&lt;&gt;"","tags","")))))</f>
        <v/>
      </c>
      <c r="W1787" s="17">
        <v>25</v>
      </c>
      <c r="X1787" s="17" t="str">
        <f>IF(ISNUMBER(SEARCH("tag",Table3[[#This Row],[Notes]])), "Yes", "No")</f>
        <v>No</v>
      </c>
      <c r="Y1787" s="17" t="str">
        <f>IF(Table3[[#This Row],[Column11]]="yes","tags included","Auto:")</f>
        <v>Auto:</v>
      </c>
      <c r="Z17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Row],[TagOrderMethod]]="Auto:",IF(U1787&gt;0,U1787,IF(COUNTBLANK(L1787:S1787)=8,"",(IF(Table3[[#This Row],[Column11]]&lt;&gt;"no",Table3[[#This Row],[Size]]*(SUM(Table3[[#This Row],[Date 1]:[Date 8]])),"")))),""))),(Table3[[#This Row],[Bundle]])),"")</f>
        <v/>
      </c>
      <c r="AB1787" s="94" t="str">
        <f t="shared" si="28"/>
        <v/>
      </c>
      <c r="AC1787" s="75"/>
      <c r="AD1787" s="42"/>
      <c r="AE1787" s="43"/>
      <c r="AF1787" s="44"/>
      <c r="AG1787" s="134" t="s">
        <v>21</v>
      </c>
      <c r="AH1787" s="134" t="s">
        <v>21</v>
      </c>
      <c r="AI1787" s="134" t="s">
        <v>21</v>
      </c>
      <c r="AJ1787" s="134" t="s">
        <v>5772</v>
      </c>
      <c r="AK1787" s="134" t="s">
        <v>5773</v>
      </c>
      <c r="AL1787" s="134" t="s">
        <v>21</v>
      </c>
      <c r="AM1787" s="134" t="b">
        <f>IF(AND(Table3[[#This Row],[Column68]]=TRUE,COUNTBLANK(Table3[[#This Row],[Date 1]:[Date 8]])=8),TRUE,FALSE)</f>
        <v>0</v>
      </c>
      <c r="AN1787" s="134" t="b">
        <f>COUNTIF(Table3[[#This Row],[512]:[51]],"yes")&gt;0</f>
        <v>0</v>
      </c>
      <c r="AO1787" s="45" t="str">
        <f>IF(Table3[[#This Row],[512]]="yes",Table3[[#This Row],[Column1]],"")</f>
        <v/>
      </c>
      <c r="AP1787" s="45" t="str">
        <f>IF(Table3[[#This Row],[250]]="yes",Table3[[#This Row],[Column1.5]],"")</f>
        <v/>
      </c>
      <c r="AQ1787" s="45" t="str">
        <f>IF(Table3[[#This Row],[288]]="yes",Table3[[#This Row],[Column2]],"")</f>
        <v/>
      </c>
      <c r="AR1787" s="45" t="str">
        <f>IF(Table3[[#This Row],[144]]="yes",Table3[[#This Row],[Column3]],"")</f>
        <v/>
      </c>
      <c r="AS1787" s="45" t="str">
        <f>IF(Table3[[#This Row],[26]]="yes",Table3[[#This Row],[Column4]],"")</f>
        <v/>
      </c>
      <c r="AT1787" s="45" t="str">
        <f>IF(Table3[[#This Row],[51]]="yes",Table3[[#This Row],[Column5]],"")</f>
        <v/>
      </c>
      <c r="AU1787" s="29" t="str">
        <f>IF(COUNTBLANK(Table3[[#This Row],[Date 1]:[Date 8]])=7,IF(Table3[[#This Row],[Column9]]&lt;&gt;"",IF(SUM(L1787:S1787)&lt;&gt;0,Table3[[#This Row],[Column9]],""),""),(SUBSTITUTE(TRIM(SUBSTITUTE(AO1787&amp;","&amp;AP1787&amp;","&amp;AQ1787&amp;","&amp;AR1787&amp;","&amp;AS1787&amp;","&amp;AT1787&amp;",",","," "))," ",", ")))</f>
        <v/>
      </c>
      <c r="AV1787" s="35" t="str">
        <f>IF(COUNTBLANK(L1787:AC1787)&lt;&gt;13,IF(Table3[[#This Row],[Comments]]="Please order in multiples of 20. Minimum order of 100.",IF(COUNTBLANK(Table3[[#This Row],[Date 1]:[Order]])=12,"",1),1),IF(OR(F1787="yes",G1787="yes",H1787="yes",I1787="yes",J1787="yes",K1787="yes"="yes"),1,""))</f>
        <v/>
      </c>
    </row>
    <row r="1788" spans="2:48" ht="36" thickBot="1" x14ac:dyDescent="0.4">
      <c r="B1788" s="164">
        <v>7195</v>
      </c>
      <c r="C1788" s="16" t="s">
        <v>3569</v>
      </c>
      <c r="D1788" s="32" t="s">
        <v>3577</v>
      </c>
      <c r="E1788" s="118"/>
      <c r="F1788" s="119" t="s">
        <v>21</v>
      </c>
      <c r="G1788" s="30" t="s">
        <v>21</v>
      </c>
      <c r="H1788" s="30" t="s">
        <v>21</v>
      </c>
      <c r="I1788" s="30" t="s">
        <v>21</v>
      </c>
      <c r="J1788" s="30" t="s">
        <v>128</v>
      </c>
      <c r="K1788" s="30" t="s">
        <v>21</v>
      </c>
      <c r="L1788" s="22"/>
      <c r="M1788" s="20"/>
      <c r="N1788" s="20"/>
      <c r="O1788" s="20"/>
      <c r="P1788" s="20"/>
      <c r="Q1788" s="20"/>
      <c r="R1788" s="20"/>
      <c r="S1788" s="120"/>
      <c r="T1788" s="181" t="str">
        <f>Table3[[#This Row],[Column12]]</f>
        <v>Auto:</v>
      </c>
      <c r="U1788" s="25"/>
      <c r="V1788" s="51" t="str">
        <f>IF(Table3[[#This Row],[TagOrderMethod]]="Ratio:","plants per 1 tag",IF(Table3[[#This Row],[TagOrderMethod]]="tags included","",IF(Table3[[#This Row],[TagOrderMethod]]="Qty:","tags",IF(Table3[[#This Row],[TagOrderMethod]]="Auto:",IF(U1788&lt;&gt;"","tags","")))))</f>
        <v/>
      </c>
      <c r="W1788" s="17">
        <v>25</v>
      </c>
      <c r="X1788" s="17" t="str">
        <f>IF(ISNUMBER(SEARCH("tag",Table3[[#This Row],[Notes]])), "Yes", "No")</f>
        <v>No</v>
      </c>
      <c r="Y1788" s="17" t="str">
        <f>IF(Table3[[#This Row],[Column11]]="yes","tags included","Auto:")</f>
        <v>Auto:</v>
      </c>
      <c r="Z17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Row],[TagOrderMethod]]="Auto:",IF(U1788&gt;0,U1788,IF(COUNTBLANK(L1788:S1788)=8,"",(IF(Table3[[#This Row],[Column11]]&lt;&gt;"no",Table3[[#This Row],[Size]]*(SUM(Table3[[#This Row],[Date 1]:[Date 8]])),"")))),""))),(Table3[[#This Row],[Bundle]])),"")</f>
        <v/>
      </c>
      <c r="AB1788" s="94" t="str">
        <f t="shared" si="28"/>
        <v/>
      </c>
      <c r="AC1788" s="75"/>
      <c r="AD1788" s="42"/>
      <c r="AE1788" s="43"/>
      <c r="AF1788" s="44"/>
      <c r="AG1788" s="134" t="s">
        <v>21</v>
      </c>
      <c r="AH1788" s="134" t="s">
        <v>21</v>
      </c>
      <c r="AI1788" s="134" t="s">
        <v>21</v>
      </c>
      <c r="AJ1788" s="134" t="s">
        <v>21</v>
      </c>
      <c r="AK1788" s="134" t="s">
        <v>2206</v>
      </c>
      <c r="AL1788" s="134" t="s">
        <v>21</v>
      </c>
      <c r="AM1788" s="134" t="b">
        <f>IF(AND(Table3[[#This Row],[Column68]]=TRUE,COUNTBLANK(Table3[[#This Row],[Date 1]:[Date 8]])=8),TRUE,FALSE)</f>
        <v>0</v>
      </c>
      <c r="AN1788" s="134" t="b">
        <f>COUNTIF(Table3[[#This Row],[512]:[51]],"yes")&gt;0</f>
        <v>0</v>
      </c>
      <c r="AO1788" s="45" t="str">
        <f>IF(Table3[[#This Row],[512]]="yes",Table3[[#This Row],[Column1]],"")</f>
        <v/>
      </c>
      <c r="AP1788" s="45" t="str">
        <f>IF(Table3[[#This Row],[250]]="yes",Table3[[#This Row],[Column1.5]],"")</f>
        <v/>
      </c>
      <c r="AQ1788" s="45" t="str">
        <f>IF(Table3[[#This Row],[288]]="yes",Table3[[#This Row],[Column2]],"")</f>
        <v/>
      </c>
      <c r="AR1788" s="45" t="str">
        <f>IF(Table3[[#This Row],[144]]="yes",Table3[[#This Row],[Column3]],"")</f>
        <v/>
      </c>
      <c r="AS1788" s="45" t="str">
        <f>IF(Table3[[#This Row],[26]]="yes",Table3[[#This Row],[Column4]],"")</f>
        <v/>
      </c>
      <c r="AT1788" s="45" t="str">
        <f>IF(Table3[[#This Row],[51]]="yes",Table3[[#This Row],[Column5]],"")</f>
        <v/>
      </c>
      <c r="AU1788" s="29" t="str">
        <f>IF(COUNTBLANK(Table3[[#This Row],[Date 1]:[Date 8]])=7,IF(Table3[[#This Row],[Column9]]&lt;&gt;"",IF(SUM(L1788:S1788)&lt;&gt;0,Table3[[#This Row],[Column9]],""),""),(SUBSTITUTE(TRIM(SUBSTITUTE(AO1788&amp;","&amp;AP1788&amp;","&amp;AQ1788&amp;","&amp;AR1788&amp;","&amp;AS1788&amp;","&amp;AT1788&amp;",",","," "))," ",", ")))</f>
        <v/>
      </c>
      <c r="AV1788" s="35" t="str">
        <f>IF(COUNTBLANK(L1788:AC1788)&lt;&gt;13,IF(Table3[[#This Row],[Comments]]="Please order in multiples of 20. Minimum order of 100.",IF(COUNTBLANK(Table3[[#This Row],[Date 1]:[Order]])=12,"",1),1),IF(OR(F1788="yes",G1788="yes",H1788="yes",I1788="yes",J1788="yes",K1788="yes"="yes"),1,""))</f>
        <v/>
      </c>
    </row>
    <row r="1789" spans="2:48" ht="36" thickBot="1" x14ac:dyDescent="0.4">
      <c r="B1789" s="164">
        <v>3160</v>
      </c>
      <c r="C1789" s="16" t="s">
        <v>3569</v>
      </c>
      <c r="D1789" s="32" t="s">
        <v>1186</v>
      </c>
      <c r="E1789" s="118"/>
      <c r="F1789" s="119" t="s">
        <v>21</v>
      </c>
      <c r="G1789" s="30" t="s">
        <v>21</v>
      </c>
      <c r="H1789" s="30" t="s">
        <v>21</v>
      </c>
      <c r="I1789" s="30" t="s">
        <v>128</v>
      </c>
      <c r="J1789" s="30" t="s">
        <v>128</v>
      </c>
      <c r="K1789" s="30" t="s">
        <v>21</v>
      </c>
      <c r="L1789" s="22"/>
      <c r="M1789" s="20"/>
      <c r="N1789" s="20"/>
      <c r="O1789" s="20"/>
      <c r="P1789" s="20"/>
      <c r="Q1789" s="20"/>
      <c r="R1789" s="20"/>
      <c r="S1789" s="120"/>
      <c r="T1789" s="181" t="str">
        <f>Table3[[#This Row],[Column12]]</f>
        <v>Auto:</v>
      </c>
      <c r="U1789" s="25"/>
      <c r="V1789" s="51" t="str">
        <f>IF(Table3[[#This Row],[TagOrderMethod]]="Ratio:","plants per 1 tag",IF(Table3[[#This Row],[TagOrderMethod]]="tags included","",IF(Table3[[#This Row],[TagOrderMethod]]="Qty:","tags",IF(Table3[[#This Row],[TagOrderMethod]]="Auto:",IF(U1789&lt;&gt;"","tags","")))))</f>
        <v/>
      </c>
      <c r="W1789" s="17">
        <v>25</v>
      </c>
      <c r="X1789" s="17" t="str">
        <f>IF(ISNUMBER(SEARCH("tag",Table3[[#This Row],[Notes]])), "Yes", "No")</f>
        <v>No</v>
      </c>
      <c r="Y1789" s="17" t="str">
        <f>IF(Table3[[#This Row],[Column11]]="yes","tags included","Auto:")</f>
        <v>Auto:</v>
      </c>
      <c r="Z17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Row],[TagOrderMethod]]="Auto:",IF(U1789&gt;0,U1789,IF(COUNTBLANK(L1789:S1789)=8,"",(IF(Table3[[#This Row],[Column11]]&lt;&gt;"no",Table3[[#This Row],[Size]]*(SUM(Table3[[#This Row],[Date 1]:[Date 8]])),"")))),""))),(Table3[[#This Row],[Bundle]])),"")</f>
        <v/>
      </c>
      <c r="AB1789" s="94" t="str">
        <f t="shared" si="28"/>
        <v/>
      </c>
      <c r="AC1789" s="75"/>
      <c r="AD1789" s="42"/>
      <c r="AE1789" s="43"/>
      <c r="AF1789" s="44"/>
      <c r="AG1789" s="134" t="s">
        <v>21</v>
      </c>
      <c r="AH1789" s="134" t="s">
        <v>21</v>
      </c>
      <c r="AI1789" s="134" t="s">
        <v>21</v>
      </c>
      <c r="AJ1789" s="134" t="s">
        <v>5774</v>
      </c>
      <c r="AK1789" s="134" t="s">
        <v>5775</v>
      </c>
      <c r="AL1789" s="134" t="s">
        <v>21</v>
      </c>
      <c r="AM1789" s="134" t="b">
        <f>IF(AND(Table3[[#This Row],[Column68]]=TRUE,COUNTBLANK(Table3[[#This Row],[Date 1]:[Date 8]])=8),TRUE,FALSE)</f>
        <v>0</v>
      </c>
      <c r="AN1789" s="134" t="b">
        <f>COUNTIF(Table3[[#This Row],[512]:[51]],"yes")&gt;0</f>
        <v>0</v>
      </c>
      <c r="AO1789" s="45" t="str">
        <f>IF(Table3[[#This Row],[512]]="yes",Table3[[#This Row],[Column1]],"")</f>
        <v/>
      </c>
      <c r="AP1789" s="45" t="str">
        <f>IF(Table3[[#This Row],[250]]="yes",Table3[[#This Row],[Column1.5]],"")</f>
        <v/>
      </c>
      <c r="AQ1789" s="45" t="str">
        <f>IF(Table3[[#This Row],[288]]="yes",Table3[[#This Row],[Column2]],"")</f>
        <v/>
      </c>
      <c r="AR1789" s="45" t="str">
        <f>IF(Table3[[#This Row],[144]]="yes",Table3[[#This Row],[Column3]],"")</f>
        <v/>
      </c>
      <c r="AS1789" s="45" t="str">
        <f>IF(Table3[[#This Row],[26]]="yes",Table3[[#This Row],[Column4]],"")</f>
        <v/>
      </c>
      <c r="AT1789" s="45" t="str">
        <f>IF(Table3[[#This Row],[51]]="yes",Table3[[#This Row],[Column5]],"")</f>
        <v/>
      </c>
      <c r="AU1789" s="29" t="str">
        <f>IF(COUNTBLANK(Table3[[#This Row],[Date 1]:[Date 8]])=7,IF(Table3[[#This Row],[Column9]]&lt;&gt;"",IF(SUM(L1789:S1789)&lt;&gt;0,Table3[[#This Row],[Column9]],""),""),(SUBSTITUTE(TRIM(SUBSTITUTE(AO1789&amp;","&amp;AP1789&amp;","&amp;AQ1789&amp;","&amp;AR1789&amp;","&amp;AS1789&amp;","&amp;AT1789&amp;",",","," "))," ",", ")))</f>
        <v/>
      </c>
      <c r="AV1789" s="35" t="str">
        <f>IF(COUNTBLANK(L1789:AC1789)&lt;&gt;13,IF(Table3[[#This Row],[Comments]]="Please order in multiples of 20. Minimum order of 100.",IF(COUNTBLANK(Table3[[#This Row],[Date 1]:[Order]])=12,"",1),1),IF(OR(F1789="yes",G1789="yes",H1789="yes",I1789="yes",J1789="yes",K1789="yes"="yes"),1,""))</f>
        <v/>
      </c>
    </row>
    <row r="1790" spans="2:48" ht="36" thickBot="1" x14ac:dyDescent="0.4">
      <c r="B1790" s="164">
        <v>3170</v>
      </c>
      <c r="C1790" s="16" t="s">
        <v>3569</v>
      </c>
      <c r="D1790" s="32" t="s">
        <v>1187</v>
      </c>
      <c r="E1790" s="118"/>
      <c r="F1790" s="119" t="s">
        <v>21</v>
      </c>
      <c r="G1790" s="30" t="s">
        <v>21</v>
      </c>
      <c r="H1790" s="30" t="s">
        <v>21</v>
      </c>
      <c r="I1790" s="30" t="s">
        <v>128</v>
      </c>
      <c r="J1790" s="30" t="s">
        <v>128</v>
      </c>
      <c r="K1790" s="30" t="s">
        <v>21</v>
      </c>
      <c r="L1790" s="22"/>
      <c r="M1790" s="20"/>
      <c r="N1790" s="20"/>
      <c r="O1790" s="20"/>
      <c r="P1790" s="20"/>
      <c r="Q1790" s="20"/>
      <c r="R1790" s="20"/>
      <c r="S1790" s="120"/>
      <c r="T1790" s="181" t="str">
        <f>Table3[[#This Row],[Column12]]</f>
        <v>Auto:</v>
      </c>
      <c r="U1790" s="25"/>
      <c r="V1790" s="51" t="str">
        <f>IF(Table3[[#This Row],[TagOrderMethod]]="Ratio:","plants per 1 tag",IF(Table3[[#This Row],[TagOrderMethod]]="tags included","",IF(Table3[[#This Row],[TagOrderMethod]]="Qty:","tags",IF(Table3[[#This Row],[TagOrderMethod]]="Auto:",IF(U1790&lt;&gt;"","tags","")))))</f>
        <v/>
      </c>
      <c r="W1790" s="17">
        <v>25</v>
      </c>
      <c r="X1790" s="17" t="str">
        <f>IF(ISNUMBER(SEARCH("tag",Table3[[#This Row],[Notes]])), "Yes", "No")</f>
        <v>No</v>
      </c>
      <c r="Y1790" s="17" t="str">
        <f>IF(Table3[[#This Row],[Column11]]="yes","tags included","Auto:")</f>
        <v>Auto:</v>
      </c>
      <c r="Z17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Row],[TagOrderMethod]]="Auto:",IF(U1790&gt;0,U1790,IF(COUNTBLANK(L1790:S1790)=8,"",(IF(Table3[[#This Row],[Column11]]&lt;&gt;"no",Table3[[#This Row],[Size]]*(SUM(Table3[[#This Row],[Date 1]:[Date 8]])),"")))),""))),(Table3[[#This Row],[Bundle]])),"")</f>
        <v/>
      </c>
      <c r="AB1790" s="94" t="str">
        <f t="shared" si="28"/>
        <v/>
      </c>
      <c r="AC1790" s="75"/>
      <c r="AD1790" s="42"/>
      <c r="AE1790" s="43"/>
      <c r="AF1790" s="44"/>
      <c r="AG1790" s="134" t="s">
        <v>21</v>
      </c>
      <c r="AH1790" s="134" t="s">
        <v>21</v>
      </c>
      <c r="AI1790" s="134" t="s">
        <v>21</v>
      </c>
      <c r="AJ1790" s="134" t="s">
        <v>5776</v>
      </c>
      <c r="AK1790" s="134" t="s">
        <v>5777</v>
      </c>
      <c r="AL1790" s="134" t="s">
        <v>21</v>
      </c>
      <c r="AM1790" s="134" t="b">
        <f>IF(AND(Table3[[#This Row],[Column68]]=TRUE,COUNTBLANK(Table3[[#This Row],[Date 1]:[Date 8]])=8),TRUE,FALSE)</f>
        <v>0</v>
      </c>
      <c r="AN1790" s="134" t="b">
        <f>COUNTIF(Table3[[#This Row],[512]:[51]],"yes")&gt;0</f>
        <v>0</v>
      </c>
      <c r="AO1790" s="45" t="str">
        <f>IF(Table3[[#This Row],[512]]="yes",Table3[[#This Row],[Column1]],"")</f>
        <v/>
      </c>
      <c r="AP1790" s="45" t="str">
        <f>IF(Table3[[#This Row],[250]]="yes",Table3[[#This Row],[Column1.5]],"")</f>
        <v/>
      </c>
      <c r="AQ1790" s="45" t="str">
        <f>IF(Table3[[#This Row],[288]]="yes",Table3[[#This Row],[Column2]],"")</f>
        <v/>
      </c>
      <c r="AR1790" s="45" t="str">
        <f>IF(Table3[[#This Row],[144]]="yes",Table3[[#This Row],[Column3]],"")</f>
        <v/>
      </c>
      <c r="AS1790" s="45" t="str">
        <f>IF(Table3[[#This Row],[26]]="yes",Table3[[#This Row],[Column4]],"")</f>
        <v/>
      </c>
      <c r="AT1790" s="45" t="str">
        <f>IF(Table3[[#This Row],[51]]="yes",Table3[[#This Row],[Column5]],"")</f>
        <v/>
      </c>
      <c r="AU1790" s="29" t="str">
        <f>IF(COUNTBLANK(Table3[[#This Row],[Date 1]:[Date 8]])=7,IF(Table3[[#This Row],[Column9]]&lt;&gt;"",IF(SUM(L1790:S1790)&lt;&gt;0,Table3[[#This Row],[Column9]],""),""),(SUBSTITUTE(TRIM(SUBSTITUTE(AO1790&amp;","&amp;AP1790&amp;","&amp;AQ1790&amp;","&amp;AR1790&amp;","&amp;AS1790&amp;","&amp;AT1790&amp;",",","," "))," ",", ")))</f>
        <v/>
      </c>
      <c r="AV1790" s="35" t="str">
        <f>IF(COUNTBLANK(L1790:AC1790)&lt;&gt;13,IF(Table3[[#This Row],[Comments]]="Please order in multiples of 20. Minimum order of 100.",IF(COUNTBLANK(Table3[[#This Row],[Date 1]:[Order]])=12,"",1),1),IF(OR(F1790="yes",G1790="yes",H1790="yes",I1790="yes",J1790="yes",K1790="yes"="yes"),1,""))</f>
        <v/>
      </c>
    </row>
    <row r="1791" spans="2:48" ht="36" thickBot="1" x14ac:dyDescent="0.4">
      <c r="B1791" s="164">
        <v>7200</v>
      </c>
      <c r="C1791" s="16" t="s">
        <v>3569</v>
      </c>
      <c r="D1791" s="32" t="s">
        <v>1446</v>
      </c>
      <c r="E1791" s="118"/>
      <c r="F1791" s="119" t="s">
        <v>21</v>
      </c>
      <c r="G1791" s="30" t="s">
        <v>21</v>
      </c>
      <c r="H1791" s="30" t="s">
        <v>21</v>
      </c>
      <c r="I1791" s="30" t="s">
        <v>21</v>
      </c>
      <c r="J1791" s="30" t="s">
        <v>128</v>
      </c>
      <c r="K1791" s="30" t="s">
        <v>21</v>
      </c>
      <c r="L1791" s="22"/>
      <c r="M1791" s="20"/>
      <c r="N1791" s="20"/>
      <c r="O1791" s="20"/>
      <c r="P1791" s="20"/>
      <c r="Q1791" s="20"/>
      <c r="R1791" s="20"/>
      <c r="S1791" s="120"/>
      <c r="T1791" s="181" t="str">
        <f>Table3[[#This Row],[Column12]]</f>
        <v>Auto:</v>
      </c>
      <c r="U1791" s="25"/>
      <c r="V1791" s="51" t="str">
        <f>IF(Table3[[#This Row],[TagOrderMethod]]="Ratio:","plants per 1 tag",IF(Table3[[#This Row],[TagOrderMethod]]="tags included","",IF(Table3[[#This Row],[TagOrderMethod]]="Qty:","tags",IF(Table3[[#This Row],[TagOrderMethod]]="Auto:",IF(U1791&lt;&gt;"","tags","")))))</f>
        <v/>
      </c>
      <c r="W1791" s="17">
        <v>25</v>
      </c>
      <c r="X1791" s="17" t="str">
        <f>IF(ISNUMBER(SEARCH("tag",Table3[[#This Row],[Notes]])), "Yes", "No")</f>
        <v>No</v>
      </c>
      <c r="Y1791" s="17" t="str">
        <f>IF(Table3[[#This Row],[Column11]]="yes","tags included","Auto:")</f>
        <v>Auto:</v>
      </c>
      <c r="Z17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Row],[TagOrderMethod]]="Auto:",IF(U1791&gt;0,U1791,IF(COUNTBLANK(L1791:S1791)=8,"",(IF(Table3[[#This Row],[Column11]]&lt;&gt;"no",Table3[[#This Row],[Size]]*(SUM(Table3[[#This Row],[Date 1]:[Date 8]])),"")))),""))),(Table3[[#This Row],[Bundle]])),"")</f>
        <v/>
      </c>
      <c r="AB1791" s="94" t="str">
        <f t="shared" si="28"/>
        <v/>
      </c>
      <c r="AC1791" s="75"/>
      <c r="AD1791" s="42"/>
      <c r="AE1791" s="43"/>
      <c r="AF1791" s="44"/>
      <c r="AG1791" s="134" t="s">
        <v>21</v>
      </c>
      <c r="AH1791" s="134" t="s">
        <v>21</v>
      </c>
      <c r="AI1791" s="134" t="s">
        <v>21</v>
      </c>
      <c r="AJ1791" s="134" t="s">
        <v>21</v>
      </c>
      <c r="AK1791" s="134" t="s">
        <v>5778</v>
      </c>
      <c r="AL1791" s="134" t="s">
        <v>21</v>
      </c>
      <c r="AM1791" s="134" t="b">
        <f>IF(AND(Table3[[#This Row],[Column68]]=TRUE,COUNTBLANK(Table3[[#This Row],[Date 1]:[Date 8]])=8),TRUE,FALSE)</f>
        <v>0</v>
      </c>
      <c r="AN1791" s="134" t="b">
        <f>COUNTIF(Table3[[#This Row],[512]:[51]],"yes")&gt;0</f>
        <v>0</v>
      </c>
      <c r="AO1791" s="45" t="str">
        <f>IF(Table3[[#This Row],[512]]="yes",Table3[[#This Row],[Column1]],"")</f>
        <v/>
      </c>
      <c r="AP1791" s="45" t="str">
        <f>IF(Table3[[#This Row],[250]]="yes",Table3[[#This Row],[Column1.5]],"")</f>
        <v/>
      </c>
      <c r="AQ1791" s="45" t="str">
        <f>IF(Table3[[#This Row],[288]]="yes",Table3[[#This Row],[Column2]],"")</f>
        <v/>
      </c>
      <c r="AR1791" s="45" t="str">
        <f>IF(Table3[[#This Row],[144]]="yes",Table3[[#This Row],[Column3]],"")</f>
        <v/>
      </c>
      <c r="AS1791" s="45" t="str">
        <f>IF(Table3[[#This Row],[26]]="yes",Table3[[#This Row],[Column4]],"")</f>
        <v/>
      </c>
      <c r="AT1791" s="45" t="str">
        <f>IF(Table3[[#This Row],[51]]="yes",Table3[[#This Row],[Column5]],"")</f>
        <v/>
      </c>
      <c r="AU1791" s="29" t="str">
        <f>IF(COUNTBLANK(Table3[[#This Row],[Date 1]:[Date 8]])=7,IF(Table3[[#This Row],[Column9]]&lt;&gt;"",IF(SUM(L1791:S1791)&lt;&gt;0,Table3[[#This Row],[Column9]],""),""),(SUBSTITUTE(TRIM(SUBSTITUTE(AO1791&amp;","&amp;AP1791&amp;","&amp;AQ1791&amp;","&amp;AR1791&amp;","&amp;AS1791&amp;","&amp;AT1791&amp;",",","," "))," ",", ")))</f>
        <v/>
      </c>
      <c r="AV1791" s="35" t="str">
        <f>IF(COUNTBLANK(L1791:AC1791)&lt;&gt;13,IF(Table3[[#This Row],[Comments]]="Please order in multiples of 20. Minimum order of 100.",IF(COUNTBLANK(Table3[[#This Row],[Date 1]:[Order]])=12,"",1),1),IF(OR(F1791="yes",G1791="yes",H1791="yes",I1791="yes",J1791="yes",K1791="yes"="yes"),1,""))</f>
        <v/>
      </c>
    </row>
    <row r="1792" spans="2:48" ht="36" thickBot="1" x14ac:dyDescent="0.4">
      <c r="B1792" s="164">
        <v>7205</v>
      </c>
      <c r="C1792" s="16" t="s">
        <v>3569</v>
      </c>
      <c r="D1792" s="32" t="s">
        <v>3578</v>
      </c>
      <c r="E1792" s="118"/>
      <c r="F1792" s="119" t="s">
        <v>21</v>
      </c>
      <c r="G1792" s="30" t="s">
        <v>21</v>
      </c>
      <c r="H1792" s="30" t="s">
        <v>21</v>
      </c>
      <c r="I1792" s="30" t="s">
        <v>21</v>
      </c>
      <c r="J1792" s="30" t="s">
        <v>128</v>
      </c>
      <c r="K1792" s="30" t="s">
        <v>21</v>
      </c>
      <c r="L1792" s="22"/>
      <c r="M1792" s="20"/>
      <c r="N1792" s="20"/>
      <c r="O1792" s="20"/>
      <c r="P1792" s="20"/>
      <c r="Q1792" s="20"/>
      <c r="R1792" s="20"/>
      <c r="S1792" s="120"/>
      <c r="T1792" s="181" t="str">
        <f>Table3[[#This Row],[Column12]]</f>
        <v>Auto:</v>
      </c>
      <c r="U1792" s="25"/>
      <c r="V1792" s="51" t="str">
        <f>IF(Table3[[#This Row],[TagOrderMethod]]="Ratio:","plants per 1 tag",IF(Table3[[#This Row],[TagOrderMethod]]="tags included","",IF(Table3[[#This Row],[TagOrderMethod]]="Qty:","tags",IF(Table3[[#This Row],[TagOrderMethod]]="Auto:",IF(U1792&lt;&gt;"","tags","")))))</f>
        <v/>
      </c>
      <c r="W1792" s="17">
        <v>25</v>
      </c>
      <c r="X1792" s="17" t="str">
        <f>IF(ISNUMBER(SEARCH("tag",Table3[[#This Row],[Notes]])), "Yes", "No")</f>
        <v>No</v>
      </c>
      <c r="Y1792" s="17" t="str">
        <f>IF(Table3[[#This Row],[Column11]]="yes","tags included","Auto:")</f>
        <v>Auto:</v>
      </c>
      <c r="Z17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Row],[TagOrderMethod]]="Auto:",IF(U1792&gt;0,U1792,IF(COUNTBLANK(L1792:S1792)=8,"",(IF(Table3[[#This Row],[Column11]]&lt;&gt;"no",Table3[[#This Row],[Size]]*(SUM(Table3[[#This Row],[Date 1]:[Date 8]])),"")))),""))),(Table3[[#This Row],[Bundle]])),"")</f>
        <v/>
      </c>
      <c r="AB1792" s="94" t="str">
        <f t="shared" si="28"/>
        <v/>
      </c>
      <c r="AC1792" s="75"/>
      <c r="AD1792" s="42"/>
      <c r="AE1792" s="43"/>
      <c r="AF1792" s="44"/>
      <c r="AG1792" s="134" t="s">
        <v>21</v>
      </c>
      <c r="AH1792" s="134" t="s">
        <v>21</v>
      </c>
      <c r="AI1792" s="134" t="s">
        <v>21</v>
      </c>
      <c r="AJ1792" s="134" t="s">
        <v>21</v>
      </c>
      <c r="AK1792" s="134" t="s">
        <v>5779</v>
      </c>
      <c r="AL1792" s="134" t="s">
        <v>21</v>
      </c>
      <c r="AM1792" s="134" t="b">
        <f>IF(AND(Table3[[#This Row],[Column68]]=TRUE,COUNTBLANK(Table3[[#This Row],[Date 1]:[Date 8]])=8),TRUE,FALSE)</f>
        <v>0</v>
      </c>
      <c r="AN1792" s="134" t="b">
        <f>COUNTIF(Table3[[#This Row],[512]:[51]],"yes")&gt;0</f>
        <v>0</v>
      </c>
      <c r="AO1792" s="45" t="str">
        <f>IF(Table3[[#This Row],[512]]="yes",Table3[[#This Row],[Column1]],"")</f>
        <v/>
      </c>
      <c r="AP1792" s="45" t="str">
        <f>IF(Table3[[#This Row],[250]]="yes",Table3[[#This Row],[Column1.5]],"")</f>
        <v/>
      </c>
      <c r="AQ1792" s="45" t="str">
        <f>IF(Table3[[#This Row],[288]]="yes",Table3[[#This Row],[Column2]],"")</f>
        <v/>
      </c>
      <c r="AR1792" s="45" t="str">
        <f>IF(Table3[[#This Row],[144]]="yes",Table3[[#This Row],[Column3]],"")</f>
        <v/>
      </c>
      <c r="AS1792" s="45" t="str">
        <f>IF(Table3[[#This Row],[26]]="yes",Table3[[#This Row],[Column4]],"")</f>
        <v/>
      </c>
      <c r="AT1792" s="45" t="str">
        <f>IF(Table3[[#This Row],[51]]="yes",Table3[[#This Row],[Column5]],"")</f>
        <v/>
      </c>
      <c r="AU1792" s="29" t="str">
        <f>IF(COUNTBLANK(Table3[[#This Row],[Date 1]:[Date 8]])=7,IF(Table3[[#This Row],[Column9]]&lt;&gt;"",IF(SUM(L1792:S1792)&lt;&gt;0,Table3[[#This Row],[Column9]],""),""),(SUBSTITUTE(TRIM(SUBSTITUTE(AO1792&amp;","&amp;AP1792&amp;","&amp;AQ1792&amp;","&amp;AR1792&amp;","&amp;AS1792&amp;","&amp;AT1792&amp;",",","," "))," ",", ")))</f>
        <v/>
      </c>
      <c r="AV1792" s="35" t="str">
        <f>IF(COUNTBLANK(L1792:AC1792)&lt;&gt;13,IF(Table3[[#This Row],[Comments]]="Please order in multiples of 20. Minimum order of 100.",IF(COUNTBLANK(Table3[[#This Row],[Date 1]:[Order]])=12,"",1),1),IF(OR(F1792="yes",G1792="yes",H1792="yes",I1792="yes",J1792="yes",K1792="yes"="yes"),1,""))</f>
        <v/>
      </c>
    </row>
    <row r="1793" spans="2:48" ht="36" thickBot="1" x14ac:dyDescent="0.4">
      <c r="B1793" s="164">
        <v>7210</v>
      </c>
      <c r="C1793" s="16" t="s">
        <v>3569</v>
      </c>
      <c r="D1793" s="32" t="s">
        <v>855</v>
      </c>
      <c r="E1793" s="118"/>
      <c r="F1793" s="119" t="s">
        <v>21</v>
      </c>
      <c r="G1793" s="30" t="s">
        <v>21</v>
      </c>
      <c r="H1793" s="30" t="s">
        <v>21</v>
      </c>
      <c r="I1793" s="30" t="s">
        <v>21</v>
      </c>
      <c r="J1793" s="30" t="s">
        <v>128</v>
      </c>
      <c r="K1793" s="30" t="s">
        <v>21</v>
      </c>
      <c r="L1793" s="22"/>
      <c r="M1793" s="20"/>
      <c r="N1793" s="20"/>
      <c r="O1793" s="20"/>
      <c r="P1793" s="20"/>
      <c r="Q1793" s="20"/>
      <c r="R1793" s="20"/>
      <c r="S1793" s="120"/>
      <c r="T1793" s="181" t="str">
        <f>Table3[[#This Row],[Column12]]</f>
        <v>Auto:</v>
      </c>
      <c r="U1793" s="25"/>
      <c r="V1793" s="51" t="str">
        <f>IF(Table3[[#This Row],[TagOrderMethod]]="Ratio:","plants per 1 tag",IF(Table3[[#This Row],[TagOrderMethod]]="tags included","",IF(Table3[[#This Row],[TagOrderMethod]]="Qty:","tags",IF(Table3[[#This Row],[TagOrderMethod]]="Auto:",IF(U1793&lt;&gt;"","tags","")))))</f>
        <v/>
      </c>
      <c r="W1793" s="17">
        <v>25</v>
      </c>
      <c r="X1793" s="17" t="str">
        <f>IF(ISNUMBER(SEARCH("tag",Table3[[#This Row],[Notes]])), "Yes", "No")</f>
        <v>No</v>
      </c>
      <c r="Y1793" s="17" t="str">
        <f>IF(Table3[[#This Row],[Column11]]="yes","tags included","Auto:")</f>
        <v>Auto:</v>
      </c>
      <c r="Z17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Row],[TagOrderMethod]]="Auto:",IF(U1793&gt;0,U1793,IF(COUNTBLANK(L1793:S1793)=8,"",(IF(Table3[[#This Row],[Column11]]&lt;&gt;"no",Table3[[#This Row],[Size]]*(SUM(Table3[[#This Row],[Date 1]:[Date 8]])),"")))),""))),(Table3[[#This Row],[Bundle]])),"")</f>
        <v/>
      </c>
      <c r="AB1793" s="94" t="str">
        <f t="shared" si="28"/>
        <v/>
      </c>
      <c r="AC1793" s="75"/>
      <c r="AD1793" s="42"/>
      <c r="AE1793" s="43"/>
      <c r="AF1793" s="44"/>
      <c r="AG1793" s="134" t="s">
        <v>21</v>
      </c>
      <c r="AH1793" s="134" t="s">
        <v>21</v>
      </c>
      <c r="AI1793" s="134" t="s">
        <v>21</v>
      </c>
      <c r="AJ1793" s="134" t="s">
        <v>21</v>
      </c>
      <c r="AK1793" s="134" t="s">
        <v>5780</v>
      </c>
      <c r="AL1793" s="134" t="s">
        <v>21</v>
      </c>
      <c r="AM1793" s="134" t="b">
        <f>IF(AND(Table3[[#This Row],[Column68]]=TRUE,COUNTBLANK(Table3[[#This Row],[Date 1]:[Date 8]])=8),TRUE,FALSE)</f>
        <v>0</v>
      </c>
      <c r="AN1793" s="134" t="b">
        <f>COUNTIF(Table3[[#This Row],[512]:[51]],"yes")&gt;0</f>
        <v>0</v>
      </c>
      <c r="AO1793" s="45" t="str">
        <f>IF(Table3[[#This Row],[512]]="yes",Table3[[#This Row],[Column1]],"")</f>
        <v/>
      </c>
      <c r="AP1793" s="45" t="str">
        <f>IF(Table3[[#This Row],[250]]="yes",Table3[[#This Row],[Column1.5]],"")</f>
        <v/>
      </c>
      <c r="AQ1793" s="45" t="str">
        <f>IF(Table3[[#This Row],[288]]="yes",Table3[[#This Row],[Column2]],"")</f>
        <v/>
      </c>
      <c r="AR1793" s="45" t="str">
        <f>IF(Table3[[#This Row],[144]]="yes",Table3[[#This Row],[Column3]],"")</f>
        <v/>
      </c>
      <c r="AS1793" s="45" t="str">
        <f>IF(Table3[[#This Row],[26]]="yes",Table3[[#This Row],[Column4]],"")</f>
        <v/>
      </c>
      <c r="AT1793" s="45" t="str">
        <f>IF(Table3[[#This Row],[51]]="yes",Table3[[#This Row],[Column5]],"")</f>
        <v/>
      </c>
      <c r="AU1793" s="29" t="str">
        <f>IF(COUNTBLANK(Table3[[#This Row],[Date 1]:[Date 8]])=7,IF(Table3[[#This Row],[Column9]]&lt;&gt;"",IF(SUM(L1793:S1793)&lt;&gt;0,Table3[[#This Row],[Column9]],""),""),(SUBSTITUTE(TRIM(SUBSTITUTE(AO1793&amp;","&amp;AP1793&amp;","&amp;AQ1793&amp;","&amp;AR1793&amp;","&amp;AS1793&amp;","&amp;AT1793&amp;",",","," "))," ",", ")))</f>
        <v/>
      </c>
      <c r="AV1793" s="35" t="str">
        <f>IF(COUNTBLANK(L1793:AC1793)&lt;&gt;13,IF(Table3[[#This Row],[Comments]]="Please order in multiples of 20. Minimum order of 100.",IF(COUNTBLANK(Table3[[#This Row],[Date 1]:[Order]])=12,"",1),1),IF(OR(F1793="yes",G1793="yes",H1793="yes",I1793="yes",J1793="yes",K1793="yes"="yes"),1,""))</f>
        <v/>
      </c>
    </row>
    <row r="1794" spans="2:48" ht="36" thickBot="1" x14ac:dyDescent="0.4">
      <c r="B1794" s="164">
        <v>7215</v>
      </c>
      <c r="C1794" s="16" t="s">
        <v>3569</v>
      </c>
      <c r="D1794" s="32" t="s">
        <v>1188</v>
      </c>
      <c r="E1794" s="118"/>
      <c r="F1794" s="119" t="s">
        <v>21</v>
      </c>
      <c r="G1794" s="30" t="s">
        <v>21</v>
      </c>
      <c r="H1794" s="30" t="s">
        <v>21</v>
      </c>
      <c r="I1794" s="30" t="s">
        <v>21</v>
      </c>
      <c r="J1794" s="30" t="s">
        <v>128</v>
      </c>
      <c r="K1794" s="30" t="s">
        <v>21</v>
      </c>
      <c r="L1794" s="22"/>
      <c r="M1794" s="20"/>
      <c r="N1794" s="20"/>
      <c r="O1794" s="20"/>
      <c r="P1794" s="20"/>
      <c r="Q1794" s="20"/>
      <c r="R1794" s="20"/>
      <c r="S1794" s="120"/>
      <c r="T1794" s="181" t="str">
        <f>Table3[[#This Row],[Column12]]</f>
        <v>Auto:</v>
      </c>
      <c r="U1794" s="25"/>
      <c r="V1794" s="51" t="str">
        <f>IF(Table3[[#This Row],[TagOrderMethod]]="Ratio:","plants per 1 tag",IF(Table3[[#This Row],[TagOrderMethod]]="tags included","",IF(Table3[[#This Row],[TagOrderMethod]]="Qty:","tags",IF(Table3[[#This Row],[TagOrderMethod]]="Auto:",IF(U1794&lt;&gt;"","tags","")))))</f>
        <v/>
      </c>
      <c r="W1794" s="17">
        <v>25</v>
      </c>
      <c r="X1794" s="17" t="str">
        <f>IF(ISNUMBER(SEARCH("tag",Table3[[#This Row],[Notes]])), "Yes", "No")</f>
        <v>No</v>
      </c>
      <c r="Y1794" s="17" t="str">
        <f>IF(Table3[[#This Row],[Column11]]="yes","tags included","Auto:")</f>
        <v>Auto:</v>
      </c>
      <c r="Z17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Row],[TagOrderMethod]]="Auto:",IF(U1794&gt;0,U1794,IF(COUNTBLANK(L1794:S1794)=8,"",(IF(Table3[[#This Row],[Column11]]&lt;&gt;"no",Table3[[#This Row],[Size]]*(SUM(Table3[[#This Row],[Date 1]:[Date 8]])),"")))),""))),(Table3[[#This Row],[Bundle]])),"")</f>
        <v/>
      </c>
      <c r="AB1794" s="94" t="str">
        <f t="shared" si="28"/>
        <v/>
      </c>
      <c r="AC1794" s="75"/>
      <c r="AD1794" s="42"/>
      <c r="AE1794" s="43"/>
      <c r="AF1794" s="44"/>
      <c r="AG1794" s="134" t="s">
        <v>21</v>
      </c>
      <c r="AH1794" s="134" t="s">
        <v>21</v>
      </c>
      <c r="AI1794" s="134" t="s">
        <v>21</v>
      </c>
      <c r="AJ1794" s="134" t="s">
        <v>21</v>
      </c>
      <c r="AK1794" s="134" t="s">
        <v>5781</v>
      </c>
      <c r="AL1794" s="134" t="s">
        <v>21</v>
      </c>
      <c r="AM1794" s="134" t="b">
        <f>IF(AND(Table3[[#This Row],[Column68]]=TRUE,COUNTBLANK(Table3[[#This Row],[Date 1]:[Date 8]])=8),TRUE,FALSE)</f>
        <v>0</v>
      </c>
      <c r="AN1794" s="134" t="b">
        <f>COUNTIF(Table3[[#This Row],[512]:[51]],"yes")&gt;0</f>
        <v>0</v>
      </c>
      <c r="AO1794" s="45" t="str">
        <f>IF(Table3[[#This Row],[512]]="yes",Table3[[#This Row],[Column1]],"")</f>
        <v/>
      </c>
      <c r="AP1794" s="45" t="str">
        <f>IF(Table3[[#This Row],[250]]="yes",Table3[[#This Row],[Column1.5]],"")</f>
        <v/>
      </c>
      <c r="AQ1794" s="45" t="str">
        <f>IF(Table3[[#This Row],[288]]="yes",Table3[[#This Row],[Column2]],"")</f>
        <v/>
      </c>
      <c r="AR1794" s="45" t="str">
        <f>IF(Table3[[#This Row],[144]]="yes",Table3[[#This Row],[Column3]],"")</f>
        <v/>
      </c>
      <c r="AS1794" s="45" t="str">
        <f>IF(Table3[[#This Row],[26]]="yes",Table3[[#This Row],[Column4]],"")</f>
        <v/>
      </c>
      <c r="AT1794" s="45" t="str">
        <f>IF(Table3[[#This Row],[51]]="yes",Table3[[#This Row],[Column5]],"")</f>
        <v/>
      </c>
      <c r="AU1794" s="29" t="str">
        <f>IF(COUNTBLANK(Table3[[#This Row],[Date 1]:[Date 8]])=7,IF(Table3[[#This Row],[Column9]]&lt;&gt;"",IF(SUM(L1794:S1794)&lt;&gt;0,Table3[[#This Row],[Column9]],""),""),(SUBSTITUTE(TRIM(SUBSTITUTE(AO1794&amp;","&amp;AP1794&amp;","&amp;AQ1794&amp;","&amp;AR1794&amp;","&amp;AS1794&amp;","&amp;AT1794&amp;",",","," "))," ",", ")))</f>
        <v/>
      </c>
      <c r="AV1794" s="35" t="str">
        <f>IF(COUNTBLANK(L1794:AC1794)&lt;&gt;13,IF(Table3[[#This Row],[Comments]]="Please order in multiples of 20. Minimum order of 100.",IF(COUNTBLANK(Table3[[#This Row],[Date 1]:[Order]])=12,"",1),1),IF(OR(F1794="yes",G1794="yes",H1794="yes",I1794="yes",J1794="yes",K1794="yes"="yes"),1,""))</f>
        <v/>
      </c>
    </row>
    <row r="1795" spans="2:48" ht="36" thickBot="1" x14ac:dyDescent="0.4">
      <c r="B1795" s="164">
        <v>7220</v>
      </c>
      <c r="C1795" s="16" t="s">
        <v>3569</v>
      </c>
      <c r="D1795" s="32" t="s">
        <v>3579</v>
      </c>
      <c r="E1795" s="118"/>
      <c r="F1795" s="119" t="s">
        <v>21</v>
      </c>
      <c r="G1795" s="30" t="s">
        <v>21</v>
      </c>
      <c r="H1795" s="30" t="s">
        <v>21</v>
      </c>
      <c r="I1795" s="30" t="s">
        <v>21</v>
      </c>
      <c r="J1795" s="30" t="s">
        <v>128</v>
      </c>
      <c r="K1795" s="30" t="s">
        <v>21</v>
      </c>
      <c r="L1795" s="22"/>
      <c r="M1795" s="20"/>
      <c r="N1795" s="20"/>
      <c r="O1795" s="20"/>
      <c r="P1795" s="20"/>
      <c r="Q1795" s="20"/>
      <c r="R1795" s="20"/>
      <c r="S1795" s="120"/>
      <c r="T1795" s="181" t="str">
        <f>Table3[[#This Row],[Column12]]</f>
        <v>Auto:</v>
      </c>
      <c r="U1795" s="25"/>
      <c r="V1795" s="51" t="str">
        <f>IF(Table3[[#This Row],[TagOrderMethod]]="Ratio:","plants per 1 tag",IF(Table3[[#This Row],[TagOrderMethod]]="tags included","",IF(Table3[[#This Row],[TagOrderMethod]]="Qty:","tags",IF(Table3[[#This Row],[TagOrderMethod]]="Auto:",IF(U1795&lt;&gt;"","tags","")))))</f>
        <v/>
      </c>
      <c r="W1795" s="17">
        <v>25</v>
      </c>
      <c r="X1795" s="17" t="str">
        <f>IF(ISNUMBER(SEARCH("tag",Table3[[#This Row],[Notes]])), "Yes", "No")</f>
        <v>No</v>
      </c>
      <c r="Y1795" s="17" t="str">
        <f>IF(Table3[[#This Row],[Column11]]="yes","tags included","Auto:")</f>
        <v>Auto:</v>
      </c>
      <c r="Z17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Row],[TagOrderMethod]]="Auto:",IF(U1795&gt;0,U1795,IF(COUNTBLANK(L1795:S1795)=8,"",(IF(Table3[[#This Row],[Column11]]&lt;&gt;"no",Table3[[#This Row],[Size]]*(SUM(Table3[[#This Row],[Date 1]:[Date 8]])),"")))),""))),(Table3[[#This Row],[Bundle]])),"")</f>
        <v/>
      </c>
      <c r="AB1795" s="94" t="str">
        <f t="shared" ref="AB1795:AB1858" si="29">IF(SUM(L1795:S1795)&gt;0,SUM(L1795:S1795) &amp;" units","")</f>
        <v/>
      </c>
      <c r="AC1795" s="75"/>
      <c r="AD1795" s="42"/>
      <c r="AE1795" s="43"/>
      <c r="AF1795" s="44"/>
      <c r="AG1795" s="134" t="s">
        <v>21</v>
      </c>
      <c r="AH1795" s="134" t="s">
        <v>21</v>
      </c>
      <c r="AI1795" s="134" t="s">
        <v>21</v>
      </c>
      <c r="AJ1795" s="134" t="s">
        <v>21</v>
      </c>
      <c r="AK1795" s="134" t="s">
        <v>5782</v>
      </c>
      <c r="AL1795" s="134" t="s">
        <v>21</v>
      </c>
      <c r="AM1795" s="134" t="b">
        <f>IF(AND(Table3[[#This Row],[Column68]]=TRUE,COUNTBLANK(Table3[[#This Row],[Date 1]:[Date 8]])=8),TRUE,FALSE)</f>
        <v>0</v>
      </c>
      <c r="AN1795" s="134" t="b">
        <f>COUNTIF(Table3[[#This Row],[512]:[51]],"yes")&gt;0</f>
        <v>0</v>
      </c>
      <c r="AO1795" s="45" t="str">
        <f>IF(Table3[[#This Row],[512]]="yes",Table3[[#This Row],[Column1]],"")</f>
        <v/>
      </c>
      <c r="AP1795" s="45" t="str">
        <f>IF(Table3[[#This Row],[250]]="yes",Table3[[#This Row],[Column1.5]],"")</f>
        <v/>
      </c>
      <c r="AQ1795" s="45" t="str">
        <f>IF(Table3[[#This Row],[288]]="yes",Table3[[#This Row],[Column2]],"")</f>
        <v/>
      </c>
      <c r="AR1795" s="45" t="str">
        <f>IF(Table3[[#This Row],[144]]="yes",Table3[[#This Row],[Column3]],"")</f>
        <v/>
      </c>
      <c r="AS1795" s="45" t="str">
        <f>IF(Table3[[#This Row],[26]]="yes",Table3[[#This Row],[Column4]],"")</f>
        <v/>
      </c>
      <c r="AT1795" s="45" t="str">
        <f>IF(Table3[[#This Row],[51]]="yes",Table3[[#This Row],[Column5]],"")</f>
        <v/>
      </c>
      <c r="AU1795" s="29" t="str">
        <f>IF(COUNTBLANK(Table3[[#This Row],[Date 1]:[Date 8]])=7,IF(Table3[[#This Row],[Column9]]&lt;&gt;"",IF(SUM(L1795:S1795)&lt;&gt;0,Table3[[#This Row],[Column9]],""),""),(SUBSTITUTE(TRIM(SUBSTITUTE(AO1795&amp;","&amp;AP1795&amp;","&amp;AQ1795&amp;","&amp;AR1795&amp;","&amp;AS1795&amp;","&amp;AT1795&amp;",",","," "))," ",", ")))</f>
        <v/>
      </c>
      <c r="AV1795" s="35" t="str">
        <f>IF(COUNTBLANK(L1795:AC1795)&lt;&gt;13,IF(Table3[[#This Row],[Comments]]="Please order in multiples of 20. Minimum order of 100.",IF(COUNTBLANK(Table3[[#This Row],[Date 1]:[Order]])=12,"",1),1),IF(OR(F1795="yes",G1795="yes",H1795="yes",I1795="yes",J1795="yes",K1795="yes"="yes"),1,""))</f>
        <v/>
      </c>
    </row>
    <row r="1796" spans="2:48" ht="36" thickBot="1" x14ac:dyDescent="0.4">
      <c r="B1796" s="164">
        <v>7225</v>
      </c>
      <c r="C1796" s="16" t="s">
        <v>3569</v>
      </c>
      <c r="D1796" s="32" t="s">
        <v>2477</v>
      </c>
      <c r="E1796" s="118"/>
      <c r="F1796" s="119" t="s">
        <v>21</v>
      </c>
      <c r="G1796" s="30" t="s">
        <v>21</v>
      </c>
      <c r="H1796" s="30" t="s">
        <v>21</v>
      </c>
      <c r="I1796" s="30" t="s">
        <v>21</v>
      </c>
      <c r="J1796" s="30" t="s">
        <v>128</v>
      </c>
      <c r="K1796" s="30" t="s">
        <v>21</v>
      </c>
      <c r="L1796" s="22"/>
      <c r="M1796" s="20"/>
      <c r="N1796" s="20"/>
      <c r="O1796" s="20"/>
      <c r="P1796" s="20"/>
      <c r="Q1796" s="20"/>
      <c r="R1796" s="20"/>
      <c r="S1796" s="120"/>
      <c r="T1796" s="181" t="str">
        <f>Table3[[#This Row],[Column12]]</f>
        <v>Auto:</v>
      </c>
      <c r="U1796" s="25"/>
      <c r="V1796" s="51" t="str">
        <f>IF(Table3[[#This Row],[TagOrderMethod]]="Ratio:","plants per 1 tag",IF(Table3[[#This Row],[TagOrderMethod]]="tags included","",IF(Table3[[#This Row],[TagOrderMethod]]="Qty:","tags",IF(Table3[[#This Row],[TagOrderMethod]]="Auto:",IF(U1796&lt;&gt;"","tags","")))))</f>
        <v/>
      </c>
      <c r="W1796" s="17">
        <v>25</v>
      </c>
      <c r="X1796" s="17" t="str">
        <f>IF(ISNUMBER(SEARCH("tag",Table3[[#This Row],[Notes]])), "Yes", "No")</f>
        <v>No</v>
      </c>
      <c r="Y1796" s="17" t="str">
        <f>IF(Table3[[#This Row],[Column11]]="yes","tags included","Auto:")</f>
        <v>Auto:</v>
      </c>
      <c r="Z17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Row],[TagOrderMethod]]="Auto:",IF(U1796&gt;0,U1796,IF(COUNTBLANK(L1796:S1796)=8,"",(IF(Table3[[#This Row],[Column11]]&lt;&gt;"no",Table3[[#This Row],[Size]]*(SUM(Table3[[#This Row],[Date 1]:[Date 8]])),"")))),""))),(Table3[[#This Row],[Bundle]])),"")</f>
        <v/>
      </c>
      <c r="AB1796" s="94" t="str">
        <f t="shared" si="29"/>
        <v/>
      </c>
      <c r="AC1796" s="75"/>
      <c r="AD1796" s="42"/>
      <c r="AE1796" s="43"/>
      <c r="AF1796" s="44"/>
      <c r="AG1796" s="134" t="s">
        <v>21</v>
      </c>
      <c r="AH1796" s="134" t="s">
        <v>21</v>
      </c>
      <c r="AI1796" s="134" t="s">
        <v>21</v>
      </c>
      <c r="AJ1796" s="134" t="s">
        <v>21</v>
      </c>
      <c r="AK1796" s="134" t="s">
        <v>5783</v>
      </c>
      <c r="AL1796" s="134" t="s">
        <v>21</v>
      </c>
      <c r="AM1796" s="134" t="b">
        <f>IF(AND(Table3[[#This Row],[Column68]]=TRUE,COUNTBLANK(Table3[[#This Row],[Date 1]:[Date 8]])=8),TRUE,FALSE)</f>
        <v>0</v>
      </c>
      <c r="AN1796" s="134" t="b">
        <f>COUNTIF(Table3[[#This Row],[512]:[51]],"yes")&gt;0</f>
        <v>0</v>
      </c>
      <c r="AO1796" s="45" t="str">
        <f>IF(Table3[[#This Row],[512]]="yes",Table3[[#This Row],[Column1]],"")</f>
        <v/>
      </c>
      <c r="AP1796" s="45" t="str">
        <f>IF(Table3[[#This Row],[250]]="yes",Table3[[#This Row],[Column1.5]],"")</f>
        <v/>
      </c>
      <c r="AQ1796" s="45" t="str">
        <f>IF(Table3[[#This Row],[288]]="yes",Table3[[#This Row],[Column2]],"")</f>
        <v/>
      </c>
      <c r="AR1796" s="45" t="str">
        <f>IF(Table3[[#This Row],[144]]="yes",Table3[[#This Row],[Column3]],"")</f>
        <v/>
      </c>
      <c r="AS1796" s="45" t="str">
        <f>IF(Table3[[#This Row],[26]]="yes",Table3[[#This Row],[Column4]],"")</f>
        <v/>
      </c>
      <c r="AT1796" s="45" t="str">
        <f>IF(Table3[[#This Row],[51]]="yes",Table3[[#This Row],[Column5]],"")</f>
        <v/>
      </c>
      <c r="AU1796" s="29" t="str">
        <f>IF(COUNTBLANK(Table3[[#This Row],[Date 1]:[Date 8]])=7,IF(Table3[[#This Row],[Column9]]&lt;&gt;"",IF(SUM(L1796:S1796)&lt;&gt;0,Table3[[#This Row],[Column9]],""),""),(SUBSTITUTE(TRIM(SUBSTITUTE(AO1796&amp;","&amp;AP1796&amp;","&amp;AQ1796&amp;","&amp;AR1796&amp;","&amp;AS1796&amp;","&amp;AT1796&amp;",",","," "))," ",", ")))</f>
        <v/>
      </c>
      <c r="AV1796" s="35" t="str">
        <f>IF(COUNTBLANK(L1796:AC1796)&lt;&gt;13,IF(Table3[[#This Row],[Comments]]="Please order in multiples of 20. Minimum order of 100.",IF(COUNTBLANK(Table3[[#This Row],[Date 1]:[Order]])=12,"",1),1),IF(OR(F1796="yes",G1796="yes",H1796="yes",I1796="yes",J1796="yes",K1796="yes"="yes"),1,""))</f>
        <v/>
      </c>
    </row>
    <row r="1797" spans="2:48" ht="36" thickBot="1" x14ac:dyDescent="0.4">
      <c r="B1797" s="164">
        <v>7230</v>
      </c>
      <c r="C1797" s="16" t="s">
        <v>3569</v>
      </c>
      <c r="D1797" s="32" t="s">
        <v>2478</v>
      </c>
      <c r="E1797" s="118"/>
      <c r="F1797" s="119" t="s">
        <v>21</v>
      </c>
      <c r="G1797" s="30" t="s">
        <v>21</v>
      </c>
      <c r="H1797" s="30" t="s">
        <v>21</v>
      </c>
      <c r="I1797" s="30" t="s">
        <v>21</v>
      </c>
      <c r="J1797" s="30" t="s">
        <v>128</v>
      </c>
      <c r="K1797" s="30" t="s">
        <v>21</v>
      </c>
      <c r="L1797" s="22"/>
      <c r="M1797" s="20"/>
      <c r="N1797" s="20"/>
      <c r="O1797" s="20"/>
      <c r="P1797" s="20"/>
      <c r="Q1797" s="20"/>
      <c r="R1797" s="20"/>
      <c r="S1797" s="120"/>
      <c r="T1797" s="181" t="str">
        <f>Table3[[#This Row],[Column12]]</f>
        <v>Auto:</v>
      </c>
      <c r="U1797" s="25"/>
      <c r="V1797" s="51" t="str">
        <f>IF(Table3[[#This Row],[TagOrderMethod]]="Ratio:","plants per 1 tag",IF(Table3[[#This Row],[TagOrderMethod]]="tags included","",IF(Table3[[#This Row],[TagOrderMethod]]="Qty:","tags",IF(Table3[[#This Row],[TagOrderMethod]]="Auto:",IF(U1797&lt;&gt;"","tags","")))))</f>
        <v/>
      </c>
      <c r="W1797" s="17">
        <v>25</v>
      </c>
      <c r="X1797" s="17" t="str">
        <f>IF(ISNUMBER(SEARCH("tag",Table3[[#This Row],[Notes]])), "Yes", "No")</f>
        <v>No</v>
      </c>
      <c r="Y1797" s="17" t="str">
        <f>IF(Table3[[#This Row],[Column11]]="yes","tags included","Auto:")</f>
        <v>Auto:</v>
      </c>
      <c r="Z17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Row],[TagOrderMethod]]="Auto:",IF(U1797&gt;0,U1797,IF(COUNTBLANK(L1797:S1797)=8,"",(IF(Table3[[#This Row],[Column11]]&lt;&gt;"no",Table3[[#This Row],[Size]]*(SUM(Table3[[#This Row],[Date 1]:[Date 8]])),"")))),""))),(Table3[[#This Row],[Bundle]])),"")</f>
        <v/>
      </c>
      <c r="AB1797" s="94" t="str">
        <f t="shared" si="29"/>
        <v/>
      </c>
      <c r="AC1797" s="75"/>
      <c r="AD1797" s="42"/>
      <c r="AE1797" s="43"/>
      <c r="AF1797" s="44"/>
      <c r="AG1797" s="134" t="s">
        <v>21</v>
      </c>
      <c r="AH1797" s="134" t="s">
        <v>21</v>
      </c>
      <c r="AI1797" s="134" t="s">
        <v>21</v>
      </c>
      <c r="AJ1797" s="134" t="s">
        <v>21</v>
      </c>
      <c r="AK1797" s="134" t="s">
        <v>5784</v>
      </c>
      <c r="AL1797" s="134" t="s">
        <v>21</v>
      </c>
      <c r="AM1797" s="134" t="b">
        <f>IF(AND(Table3[[#This Row],[Column68]]=TRUE,COUNTBLANK(Table3[[#This Row],[Date 1]:[Date 8]])=8),TRUE,FALSE)</f>
        <v>0</v>
      </c>
      <c r="AN1797" s="134" t="b">
        <f>COUNTIF(Table3[[#This Row],[512]:[51]],"yes")&gt;0</f>
        <v>0</v>
      </c>
      <c r="AO1797" s="45" t="str">
        <f>IF(Table3[[#This Row],[512]]="yes",Table3[[#This Row],[Column1]],"")</f>
        <v/>
      </c>
      <c r="AP1797" s="45" t="str">
        <f>IF(Table3[[#This Row],[250]]="yes",Table3[[#This Row],[Column1.5]],"")</f>
        <v/>
      </c>
      <c r="AQ1797" s="45" t="str">
        <f>IF(Table3[[#This Row],[288]]="yes",Table3[[#This Row],[Column2]],"")</f>
        <v/>
      </c>
      <c r="AR1797" s="45" t="str">
        <f>IF(Table3[[#This Row],[144]]="yes",Table3[[#This Row],[Column3]],"")</f>
        <v/>
      </c>
      <c r="AS1797" s="45" t="str">
        <f>IF(Table3[[#This Row],[26]]="yes",Table3[[#This Row],[Column4]],"")</f>
        <v/>
      </c>
      <c r="AT1797" s="45" t="str">
        <f>IF(Table3[[#This Row],[51]]="yes",Table3[[#This Row],[Column5]],"")</f>
        <v/>
      </c>
      <c r="AU1797" s="29" t="str">
        <f>IF(COUNTBLANK(Table3[[#This Row],[Date 1]:[Date 8]])=7,IF(Table3[[#This Row],[Column9]]&lt;&gt;"",IF(SUM(L1797:S1797)&lt;&gt;0,Table3[[#This Row],[Column9]],""),""),(SUBSTITUTE(TRIM(SUBSTITUTE(AO1797&amp;","&amp;AP1797&amp;","&amp;AQ1797&amp;","&amp;AR1797&amp;","&amp;AS1797&amp;","&amp;AT1797&amp;",",","," "))," ",", ")))</f>
        <v/>
      </c>
      <c r="AV1797" s="35" t="str">
        <f>IF(COUNTBLANK(L1797:AC1797)&lt;&gt;13,IF(Table3[[#This Row],[Comments]]="Please order in multiples of 20. Minimum order of 100.",IF(COUNTBLANK(Table3[[#This Row],[Date 1]:[Order]])=12,"",1),1),IF(OR(F1797="yes",G1797="yes",H1797="yes",I1797="yes",J1797="yes",K1797="yes"="yes"),1,""))</f>
        <v/>
      </c>
    </row>
    <row r="1798" spans="2:48" ht="36" thickBot="1" x14ac:dyDescent="0.4">
      <c r="B1798" s="164">
        <v>7235</v>
      </c>
      <c r="C1798" s="16" t="s">
        <v>3569</v>
      </c>
      <c r="D1798" s="32" t="s">
        <v>3580</v>
      </c>
      <c r="E1798" s="118"/>
      <c r="F1798" s="119" t="s">
        <v>21</v>
      </c>
      <c r="G1798" s="30" t="s">
        <v>21</v>
      </c>
      <c r="H1798" s="30" t="s">
        <v>21</v>
      </c>
      <c r="I1798" s="30" t="s">
        <v>21</v>
      </c>
      <c r="J1798" s="30" t="s">
        <v>128</v>
      </c>
      <c r="K1798" s="30" t="s">
        <v>21</v>
      </c>
      <c r="L1798" s="22"/>
      <c r="M1798" s="20"/>
      <c r="N1798" s="20"/>
      <c r="O1798" s="20"/>
      <c r="P1798" s="20"/>
      <c r="Q1798" s="20"/>
      <c r="R1798" s="20"/>
      <c r="S1798" s="120"/>
      <c r="T1798" s="181" t="str">
        <f>Table3[[#This Row],[Column12]]</f>
        <v>Auto:</v>
      </c>
      <c r="U1798" s="25"/>
      <c r="V1798" s="51" t="str">
        <f>IF(Table3[[#This Row],[TagOrderMethod]]="Ratio:","plants per 1 tag",IF(Table3[[#This Row],[TagOrderMethod]]="tags included","",IF(Table3[[#This Row],[TagOrderMethod]]="Qty:","tags",IF(Table3[[#This Row],[TagOrderMethod]]="Auto:",IF(U1798&lt;&gt;"","tags","")))))</f>
        <v/>
      </c>
      <c r="W1798" s="17">
        <v>25</v>
      </c>
      <c r="X1798" s="17" t="str">
        <f>IF(ISNUMBER(SEARCH("tag",Table3[[#This Row],[Notes]])), "Yes", "No")</f>
        <v>No</v>
      </c>
      <c r="Y1798" s="17" t="str">
        <f>IF(Table3[[#This Row],[Column11]]="yes","tags included","Auto:")</f>
        <v>Auto:</v>
      </c>
      <c r="Z17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Row],[TagOrderMethod]]="Auto:",IF(U1798&gt;0,U1798,IF(COUNTBLANK(L1798:S1798)=8,"",(IF(Table3[[#This Row],[Column11]]&lt;&gt;"no",Table3[[#This Row],[Size]]*(SUM(Table3[[#This Row],[Date 1]:[Date 8]])),"")))),""))),(Table3[[#This Row],[Bundle]])),"")</f>
        <v/>
      </c>
      <c r="AB1798" s="94" t="str">
        <f t="shared" si="29"/>
        <v/>
      </c>
      <c r="AC1798" s="75"/>
      <c r="AD1798" s="42"/>
      <c r="AE1798" s="43"/>
      <c r="AF1798" s="44"/>
      <c r="AG1798" s="134" t="s">
        <v>21</v>
      </c>
      <c r="AH1798" s="134" t="s">
        <v>21</v>
      </c>
      <c r="AI1798" s="134" t="s">
        <v>21</v>
      </c>
      <c r="AJ1798" s="134" t="s">
        <v>21</v>
      </c>
      <c r="AK1798" s="134" t="s">
        <v>5785</v>
      </c>
      <c r="AL1798" s="134" t="s">
        <v>21</v>
      </c>
      <c r="AM1798" s="134" t="b">
        <f>IF(AND(Table3[[#This Row],[Column68]]=TRUE,COUNTBLANK(Table3[[#This Row],[Date 1]:[Date 8]])=8),TRUE,FALSE)</f>
        <v>0</v>
      </c>
      <c r="AN1798" s="134" t="b">
        <f>COUNTIF(Table3[[#This Row],[512]:[51]],"yes")&gt;0</f>
        <v>0</v>
      </c>
      <c r="AO1798" s="45" t="str">
        <f>IF(Table3[[#This Row],[512]]="yes",Table3[[#This Row],[Column1]],"")</f>
        <v/>
      </c>
      <c r="AP1798" s="45" t="str">
        <f>IF(Table3[[#This Row],[250]]="yes",Table3[[#This Row],[Column1.5]],"")</f>
        <v/>
      </c>
      <c r="AQ1798" s="45" t="str">
        <f>IF(Table3[[#This Row],[288]]="yes",Table3[[#This Row],[Column2]],"")</f>
        <v/>
      </c>
      <c r="AR1798" s="45" t="str">
        <f>IF(Table3[[#This Row],[144]]="yes",Table3[[#This Row],[Column3]],"")</f>
        <v/>
      </c>
      <c r="AS1798" s="45" t="str">
        <f>IF(Table3[[#This Row],[26]]="yes",Table3[[#This Row],[Column4]],"")</f>
        <v/>
      </c>
      <c r="AT1798" s="45" t="str">
        <f>IF(Table3[[#This Row],[51]]="yes",Table3[[#This Row],[Column5]],"")</f>
        <v/>
      </c>
      <c r="AU1798" s="29" t="str">
        <f>IF(COUNTBLANK(Table3[[#This Row],[Date 1]:[Date 8]])=7,IF(Table3[[#This Row],[Column9]]&lt;&gt;"",IF(SUM(L1798:S1798)&lt;&gt;0,Table3[[#This Row],[Column9]],""),""),(SUBSTITUTE(TRIM(SUBSTITUTE(AO1798&amp;","&amp;AP1798&amp;","&amp;AQ1798&amp;","&amp;AR1798&amp;","&amp;AS1798&amp;","&amp;AT1798&amp;",",","," "))," ",", ")))</f>
        <v/>
      </c>
      <c r="AV1798" s="35" t="str">
        <f>IF(COUNTBLANK(L1798:AC1798)&lt;&gt;13,IF(Table3[[#This Row],[Comments]]="Please order in multiples of 20. Minimum order of 100.",IF(COUNTBLANK(Table3[[#This Row],[Date 1]:[Order]])=12,"",1),1),IF(OR(F1798="yes",G1798="yes",H1798="yes",I1798="yes",J1798="yes",K1798="yes"="yes"),1,""))</f>
        <v/>
      </c>
    </row>
    <row r="1799" spans="2:48" ht="36" thickBot="1" x14ac:dyDescent="0.4">
      <c r="B1799" s="164">
        <v>7240</v>
      </c>
      <c r="C1799" s="16" t="s">
        <v>3569</v>
      </c>
      <c r="D1799" s="32" t="s">
        <v>2479</v>
      </c>
      <c r="E1799" s="118"/>
      <c r="F1799" s="119" t="s">
        <v>21</v>
      </c>
      <c r="G1799" s="30" t="s">
        <v>21</v>
      </c>
      <c r="H1799" s="30" t="s">
        <v>21</v>
      </c>
      <c r="I1799" s="30" t="s">
        <v>21</v>
      </c>
      <c r="J1799" s="30" t="s">
        <v>128</v>
      </c>
      <c r="K1799" s="30" t="s">
        <v>21</v>
      </c>
      <c r="L1799" s="22"/>
      <c r="M1799" s="20"/>
      <c r="N1799" s="20"/>
      <c r="O1799" s="20"/>
      <c r="P1799" s="20"/>
      <c r="Q1799" s="20"/>
      <c r="R1799" s="20"/>
      <c r="S1799" s="120"/>
      <c r="T1799" s="181" t="str">
        <f>Table3[[#This Row],[Column12]]</f>
        <v>Auto:</v>
      </c>
      <c r="U1799" s="25"/>
      <c r="V1799" s="51" t="str">
        <f>IF(Table3[[#This Row],[TagOrderMethod]]="Ratio:","plants per 1 tag",IF(Table3[[#This Row],[TagOrderMethod]]="tags included","",IF(Table3[[#This Row],[TagOrderMethod]]="Qty:","tags",IF(Table3[[#This Row],[TagOrderMethod]]="Auto:",IF(U1799&lt;&gt;"","tags","")))))</f>
        <v/>
      </c>
      <c r="W1799" s="17">
        <v>25</v>
      </c>
      <c r="X1799" s="17" t="str">
        <f>IF(ISNUMBER(SEARCH("tag",Table3[[#This Row],[Notes]])), "Yes", "No")</f>
        <v>No</v>
      </c>
      <c r="Y1799" s="17" t="str">
        <f>IF(Table3[[#This Row],[Column11]]="yes","tags included","Auto:")</f>
        <v>Auto:</v>
      </c>
      <c r="Z17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Row],[TagOrderMethod]]="Auto:",IF(U1799&gt;0,U1799,IF(COUNTBLANK(L1799:S1799)=8,"",(IF(Table3[[#This Row],[Column11]]&lt;&gt;"no",Table3[[#This Row],[Size]]*(SUM(Table3[[#This Row],[Date 1]:[Date 8]])),"")))),""))),(Table3[[#This Row],[Bundle]])),"")</f>
        <v/>
      </c>
      <c r="AB1799" s="94" t="str">
        <f t="shared" si="29"/>
        <v/>
      </c>
      <c r="AC1799" s="75"/>
      <c r="AD1799" s="42"/>
      <c r="AE1799" s="43"/>
      <c r="AF1799" s="44"/>
      <c r="AG1799" s="134" t="s">
        <v>21</v>
      </c>
      <c r="AH1799" s="134" t="s">
        <v>21</v>
      </c>
      <c r="AI1799" s="134" t="s">
        <v>21</v>
      </c>
      <c r="AJ1799" s="134" t="s">
        <v>21</v>
      </c>
      <c r="AK1799" s="134" t="s">
        <v>3256</v>
      </c>
      <c r="AL1799" s="134" t="s">
        <v>21</v>
      </c>
      <c r="AM1799" s="134" t="b">
        <f>IF(AND(Table3[[#This Row],[Column68]]=TRUE,COUNTBLANK(Table3[[#This Row],[Date 1]:[Date 8]])=8),TRUE,FALSE)</f>
        <v>0</v>
      </c>
      <c r="AN1799" s="134" t="b">
        <f>COUNTIF(Table3[[#This Row],[512]:[51]],"yes")&gt;0</f>
        <v>0</v>
      </c>
      <c r="AO1799" s="45" t="str">
        <f>IF(Table3[[#This Row],[512]]="yes",Table3[[#This Row],[Column1]],"")</f>
        <v/>
      </c>
      <c r="AP1799" s="45" t="str">
        <f>IF(Table3[[#This Row],[250]]="yes",Table3[[#This Row],[Column1.5]],"")</f>
        <v/>
      </c>
      <c r="AQ1799" s="45" t="str">
        <f>IF(Table3[[#This Row],[288]]="yes",Table3[[#This Row],[Column2]],"")</f>
        <v/>
      </c>
      <c r="AR1799" s="45" t="str">
        <f>IF(Table3[[#This Row],[144]]="yes",Table3[[#This Row],[Column3]],"")</f>
        <v/>
      </c>
      <c r="AS1799" s="45" t="str">
        <f>IF(Table3[[#This Row],[26]]="yes",Table3[[#This Row],[Column4]],"")</f>
        <v/>
      </c>
      <c r="AT1799" s="45" t="str">
        <f>IF(Table3[[#This Row],[51]]="yes",Table3[[#This Row],[Column5]],"")</f>
        <v/>
      </c>
      <c r="AU1799" s="29" t="str">
        <f>IF(COUNTBLANK(Table3[[#This Row],[Date 1]:[Date 8]])=7,IF(Table3[[#This Row],[Column9]]&lt;&gt;"",IF(SUM(L1799:S1799)&lt;&gt;0,Table3[[#This Row],[Column9]],""),""),(SUBSTITUTE(TRIM(SUBSTITUTE(AO1799&amp;","&amp;AP1799&amp;","&amp;AQ1799&amp;","&amp;AR1799&amp;","&amp;AS1799&amp;","&amp;AT1799&amp;",",","," "))," ",", ")))</f>
        <v/>
      </c>
      <c r="AV1799" s="35" t="str">
        <f>IF(COUNTBLANK(L1799:AC1799)&lt;&gt;13,IF(Table3[[#This Row],[Comments]]="Please order in multiples of 20. Minimum order of 100.",IF(COUNTBLANK(Table3[[#This Row],[Date 1]:[Order]])=12,"",1),1),IF(OR(F1799="yes",G1799="yes",H1799="yes",I1799="yes",J1799="yes",K1799="yes"="yes"),1,""))</f>
        <v/>
      </c>
    </row>
    <row r="1800" spans="2:48" ht="36" thickBot="1" x14ac:dyDescent="0.4">
      <c r="B1800" s="164">
        <v>7245</v>
      </c>
      <c r="C1800" s="16" t="s">
        <v>3569</v>
      </c>
      <c r="D1800" s="32" t="s">
        <v>2480</v>
      </c>
      <c r="E1800" s="118"/>
      <c r="F1800" s="119" t="s">
        <v>21</v>
      </c>
      <c r="G1800" s="30" t="s">
        <v>21</v>
      </c>
      <c r="H1800" s="30" t="s">
        <v>21</v>
      </c>
      <c r="I1800" s="30" t="s">
        <v>21</v>
      </c>
      <c r="J1800" s="30" t="s">
        <v>128</v>
      </c>
      <c r="K1800" s="30" t="s">
        <v>21</v>
      </c>
      <c r="L1800" s="22"/>
      <c r="M1800" s="20"/>
      <c r="N1800" s="20"/>
      <c r="O1800" s="20"/>
      <c r="P1800" s="20"/>
      <c r="Q1800" s="20"/>
      <c r="R1800" s="20"/>
      <c r="S1800" s="120"/>
      <c r="T1800" s="181" t="str">
        <f>Table3[[#This Row],[Column12]]</f>
        <v>Auto:</v>
      </c>
      <c r="U1800" s="25"/>
      <c r="V1800" s="51" t="str">
        <f>IF(Table3[[#This Row],[TagOrderMethod]]="Ratio:","plants per 1 tag",IF(Table3[[#This Row],[TagOrderMethod]]="tags included","",IF(Table3[[#This Row],[TagOrderMethod]]="Qty:","tags",IF(Table3[[#This Row],[TagOrderMethod]]="Auto:",IF(U1800&lt;&gt;"","tags","")))))</f>
        <v/>
      </c>
      <c r="W1800" s="17">
        <v>25</v>
      </c>
      <c r="X1800" s="17" t="str">
        <f>IF(ISNUMBER(SEARCH("tag",Table3[[#This Row],[Notes]])), "Yes", "No")</f>
        <v>No</v>
      </c>
      <c r="Y1800" s="17" t="str">
        <f>IF(Table3[[#This Row],[Column11]]="yes","tags included","Auto:")</f>
        <v>Auto:</v>
      </c>
      <c r="Z18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Row],[TagOrderMethod]]="Auto:",IF(U1800&gt;0,U1800,IF(COUNTBLANK(L1800:S1800)=8,"",(IF(Table3[[#This Row],[Column11]]&lt;&gt;"no",Table3[[#This Row],[Size]]*(SUM(Table3[[#This Row],[Date 1]:[Date 8]])),"")))),""))),(Table3[[#This Row],[Bundle]])),"")</f>
        <v/>
      </c>
      <c r="AB1800" s="94" t="str">
        <f t="shared" si="29"/>
        <v/>
      </c>
      <c r="AC1800" s="75"/>
      <c r="AD1800" s="42"/>
      <c r="AE1800" s="43"/>
      <c r="AF1800" s="44"/>
      <c r="AG1800" s="134" t="s">
        <v>21</v>
      </c>
      <c r="AH1800" s="134" t="s">
        <v>21</v>
      </c>
      <c r="AI1800" s="134" t="s">
        <v>21</v>
      </c>
      <c r="AJ1800" s="134" t="s">
        <v>21</v>
      </c>
      <c r="AK1800" s="134" t="s">
        <v>5786</v>
      </c>
      <c r="AL1800" s="134" t="s">
        <v>21</v>
      </c>
      <c r="AM1800" s="134" t="b">
        <f>IF(AND(Table3[[#This Row],[Column68]]=TRUE,COUNTBLANK(Table3[[#This Row],[Date 1]:[Date 8]])=8),TRUE,FALSE)</f>
        <v>0</v>
      </c>
      <c r="AN1800" s="134" t="b">
        <f>COUNTIF(Table3[[#This Row],[512]:[51]],"yes")&gt;0</f>
        <v>0</v>
      </c>
      <c r="AO1800" s="45" t="str">
        <f>IF(Table3[[#This Row],[512]]="yes",Table3[[#This Row],[Column1]],"")</f>
        <v/>
      </c>
      <c r="AP1800" s="45" t="str">
        <f>IF(Table3[[#This Row],[250]]="yes",Table3[[#This Row],[Column1.5]],"")</f>
        <v/>
      </c>
      <c r="AQ1800" s="45" t="str">
        <f>IF(Table3[[#This Row],[288]]="yes",Table3[[#This Row],[Column2]],"")</f>
        <v/>
      </c>
      <c r="AR1800" s="45" t="str">
        <f>IF(Table3[[#This Row],[144]]="yes",Table3[[#This Row],[Column3]],"")</f>
        <v/>
      </c>
      <c r="AS1800" s="45" t="str">
        <f>IF(Table3[[#This Row],[26]]="yes",Table3[[#This Row],[Column4]],"")</f>
        <v/>
      </c>
      <c r="AT1800" s="45" t="str">
        <f>IF(Table3[[#This Row],[51]]="yes",Table3[[#This Row],[Column5]],"")</f>
        <v/>
      </c>
      <c r="AU1800" s="29" t="str">
        <f>IF(COUNTBLANK(Table3[[#This Row],[Date 1]:[Date 8]])=7,IF(Table3[[#This Row],[Column9]]&lt;&gt;"",IF(SUM(L1800:S1800)&lt;&gt;0,Table3[[#This Row],[Column9]],""),""),(SUBSTITUTE(TRIM(SUBSTITUTE(AO1800&amp;","&amp;AP1800&amp;","&amp;AQ1800&amp;","&amp;AR1800&amp;","&amp;AS1800&amp;","&amp;AT1800&amp;",",","," "))," ",", ")))</f>
        <v/>
      </c>
      <c r="AV1800" s="35" t="str">
        <f>IF(COUNTBLANK(L1800:AC1800)&lt;&gt;13,IF(Table3[[#This Row],[Comments]]="Please order in multiples of 20. Minimum order of 100.",IF(COUNTBLANK(Table3[[#This Row],[Date 1]:[Order]])=12,"",1),1),IF(OR(F1800="yes",G1800="yes",H1800="yes",I1800="yes",J1800="yes",K1800="yes"="yes"),1,""))</f>
        <v/>
      </c>
    </row>
    <row r="1801" spans="2:48" ht="36" thickBot="1" x14ac:dyDescent="0.4">
      <c r="B1801" s="164">
        <v>7250</v>
      </c>
      <c r="C1801" s="16" t="s">
        <v>3569</v>
      </c>
      <c r="D1801" s="32" t="s">
        <v>2481</v>
      </c>
      <c r="E1801" s="118"/>
      <c r="F1801" s="119" t="s">
        <v>21</v>
      </c>
      <c r="G1801" s="30" t="s">
        <v>21</v>
      </c>
      <c r="H1801" s="30" t="s">
        <v>21</v>
      </c>
      <c r="I1801" s="30" t="s">
        <v>21</v>
      </c>
      <c r="J1801" s="30" t="s">
        <v>128</v>
      </c>
      <c r="K1801" s="30" t="s">
        <v>21</v>
      </c>
      <c r="L1801" s="22"/>
      <c r="M1801" s="20"/>
      <c r="N1801" s="20"/>
      <c r="O1801" s="20"/>
      <c r="P1801" s="20"/>
      <c r="Q1801" s="20"/>
      <c r="R1801" s="20"/>
      <c r="S1801" s="120"/>
      <c r="T1801" s="181" t="str">
        <f>Table3[[#This Row],[Column12]]</f>
        <v>Auto:</v>
      </c>
      <c r="U1801" s="25"/>
      <c r="V1801" s="51" t="str">
        <f>IF(Table3[[#This Row],[TagOrderMethod]]="Ratio:","plants per 1 tag",IF(Table3[[#This Row],[TagOrderMethod]]="tags included","",IF(Table3[[#This Row],[TagOrderMethod]]="Qty:","tags",IF(Table3[[#This Row],[TagOrderMethod]]="Auto:",IF(U1801&lt;&gt;"","tags","")))))</f>
        <v/>
      </c>
      <c r="W1801" s="17">
        <v>25</v>
      </c>
      <c r="X1801" s="17" t="str">
        <f>IF(ISNUMBER(SEARCH("tag",Table3[[#This Row],[Notes]])), "Yes", "No")</f>
        <v>No</v>
      </c>
      <c r="Y1801" s="17" t="str">
        <f>IF(Table3[[#This Row],[Column11]]="yes","tags included","Auto:")</f>
        <v>Auto:</v>
      </c>
      <c r="Z180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Row],[TagOrderMethod]]="Auto:",IF(U1801&gt;0,U1801,IF(COUNTBLANK(L1801:S1801)=8,"",(IF(Table3[[#This Row],[Column11]]&lt;&gt;"no",Table3[[#This Row],[Size]]*(SUM(Table3[[#This Row],[Date 1]:[Date 8]])),"")))),""))),(Table3[[#This Row],[Bundle]])),"")</f>
        <v/>
      </c>
      <c r="AB1801" s="94" t="str">
        <f t="shared" si="29"/>
        <v/>
      </c>
      <c r="AC1801" s="75"/>
      <c r="AD1801" s="42"/>
      <c r="AE1801" s="43"/>
      <c r="AF1801" s="44"/>
      <c r="AG1801" s="134" t="s">
        <v>21</v>
      </c>
      <c r="AH1801" s="134" t="s">
        <v>21</v>
      </c>
      <c r="AI1801" s="134" t="s">
        <v>21</v>
      </c>
      <c r="AJ1801" s="134" t="s">
        <v>21</v>
      </c>
      <c r="AK1801" s="134" t="s">
        <v>5787</v>
      </c>
      <c r="AL1801" s="134" t="s">
        <v>21</v>
      </c>
      <c r="AM1801" s="134" t="b">
        <f>IF(AND(Table3[[#This Row],[Column68]]=TRUE,COUNTBLANK(Table3[[#This Row],[Date 1]:[Date 8]])=8),TRUE,FALSE)</f>
        <v>0</v>
      </c>
      <c r="AN1801" s="134" t="b">
        <f>COUNTIF(Table3[[#This Row],[512]:[51]],"yes")&gt;0</f>
        <v>0</v>
      </c>
      <c r="AO1801" s="45" t="str">
        <f>IF(Table3[[#This Row],[512]]="yes",Table3[[#This Row],[Column1]],"")</f>
        <v/>
      </c>
      <c r="AP1801" s="45" t="str">
        <f>IF(Table3[[#This Row],[250]]="yes",Table3[[#This Row],[Column1.5]],"")</f>
        <v/>
      </c>
      <c r="AQ1801" s="45" t="str">
        <f>IF(Table3[[#This Row],[288]]="yes",Table3[[#This Row],[Column2]],"")</f>
        <v/>
      </c>
      <c r="AR1801" s="45" t="str">
        <f>IF(Table3[[#This Row],[144]]="yes",Table3[[#This Row],[Column3]],"")</f>
        <v/>
      </c>
      <c r="AS1801" s="45" t="str">
        <f>IF(Table3[[#This Row],[26]]="yes",Table3[[#This Row],[Column4]],"")</f>
        <v/>
      </c>
      <c r="AT1801" s="45" t="str">
        <f>IF(Table3[[#This Row],[51]]="yes",Table3[[#This Row],[Column5]],"")</f>
        <v/>
      </c>
      <c r="AU1801" s="29" t="str">
        <f>IF(COUNTBLANK(Table3[[#This Row],[Date 1]:[Date 8]])=7,IF(Table3[[#This Row],[Column9]]&lt;&gt;"",IF(SUM(L1801:S1801)&lt;&gt;0,Table3[[#This Row],[Column9]],""),""),(SUBSTITUTE(TRIM(SUBSTITUTE(AO1801&amp;","&amp;AP1801&amp;","&amp;AQ1801&amp;","&amp;AR1801&amp;","&amp;AS1801&amp;","&amp;AT1801&amp;",",","," "))," ",", ")))</f>
        <v/>
      </c>
      <c r="AV1801" s="35" t="str">
        <f>IF(COUNTBLANK(L1801:AC1801)&lt;&gt;13,IF(Table3[[#This Row],[Comments]]="Please order in multiples of 20. Minimum order of 100.",IF(COUNTBLANK(Table3[[#This Row],[Date 1]:[Order]])=12,"",1),1),IF(OR(F1801="yes",G1801="yes",H1801="yes",I1801="yes",J1801="yes",K1801="yes"="yes"),1,""))</f>
        <v/>
      </c>
    </row>
    <row r="1802" spans="2:48" ht="36" thickBot="1" x14ac:dyDescent="0.4">
      <c r="B1802" s="164">
        <v>7265</v>
      </c>
      <c r="C1802" s="16" t="s">
        <v>3569</v>
      </c>
      <c r="D1802" s="32" t="s">
        <v>856</v>
      </c>
      <c r="E1802" s="118"/>
      <c r="F1802" s="119" t="s">
        <v>21</v>
      </c>
      <c r="G1802" s="30" t="s">
        <v>21</v>
      </c>
      <c r="H1802" s="30" t="s">
        <v>21</v>
      </c>
      <c r="I1802" s="30" t="s">
        <v>21</v>
      </c>
      <c r="J1802" s="30" t="s">
        <v>21</v>
      </c>
      <c r="K1802" s="30" t="s">
        <v>128</v>
      </c>
      <c r="L1802" s="22"/>
      <c r="M1802" s="20"/>
      <c r="N1802" s="20"/>
      <c r="O1802" s="20"/>
      <c r="P1802" s="20"/>
      <c r="Q1802" s="20"/>
      <c r="R1802" s="20"/>
      <c r="S1802" s="120"/>
      <c r="T1802" s="181" t="str">
        <f>Table3[[#This Row],[Column12]]</f>
        <v>Auto:</v>
      </c>
      <c r="U1802" s="25"/>
      <c r="V1802" s="51" t="str">
        <f>IF(Table3[[#This Row],[TagOrderMethod]]="Ratio:","plants per 1 tag",IF(Table3[[#This Row],[TagOrderMethod]]="tags included","",IF(Table3[[#This Row],[TagOrderMethod]]="Qty:","tags",IF(Table3[[#This Row],[TagOrderMethod]]="Auto:",IF(U1802&lt;&gt;"","tags","")))))</f>
        <v/>
      </c>
      <c r="W1802" s="17">
        <v>25</v>
      </c>
      <c r="X1802" s="17" t="str">
        <f>IF(ISNUMBER(SEARCH("tag",Table3[[#This Row],[Notes]])), "Yes", "No")</f>
        <v>No</v>
      </c>
      <c r="Y1802" s="17" t="str">
        <f>IF(Table3[[#This Row],[Column11]]="yes","tags included","Auto:")</f>
        <v>Auto:</v>
      </c>
      <c r="Z180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Row],[TagOrderMethod]]="Auto:",IF(U1802&gt;0,U1802,IF(COUNTBLANK(L1802:S1802)=8,"",(IF(Table3[[#This Row],[Column11]]&lt;&gt;"no",Table3[[#This Row],[Size]]*(SUM(Table3[[#This Row],[Date 1]:[Date 8]])),"")))),""))),(Table3[[#This Row],[Bundle]])),"")</f>
        <v/>
      </c>
      <c r="AB1802" s="94" t="str">
        <f t="shared" si="29"/>
        <v/>
      </c>
      <c r="AC1802" s="75"/>
      <c r="AD1802" s="42"/>
      <c r="AE1802" s="43"/>
      <c r="AF1802" s="44"/>
      <c r="AG1802" s="134" t="s">
        <v>21</v>
      </c>
      <c r="AH1802" s="134" t="s">
        <v>21</v>
      </c>
      <c r="AI1802" s="134" t="s">
        <v>21</v>
      </c>
      <c r="AJ1802" s="134" t="s">
        <v>21</v>
      </c>
      <c r="AK1802" s="134" t="s">
        <v>21</v>
      </c>
      <c r="AL1802" s="134" t="s">
        <v>5788</v>
      </c>
      <c r="AM1802" s="134" t="b">
        <f>IF(AND(Table3[[#This Row],[Column68]]=TRUE,COUNTBLANK(Table3[[#This Row],[Date 1]:[Date 8]])=8),TRUE,FALSE)</f>
        <v>0</v>
      </c>
      <c r="AN1802" s="134" t="b">
        <f>COUNTIF(Table3[[#This Row],[512]:[51]],"yes")&gt;0</f>
        <v>0</v>
      </c>
      <c r="AO1802" s="45" t="str">
        <f>IF(Table3[[#This Row],[512]]="yes",Table3[[#This Row],[Column1]],"")</f>
        <v/>
      </c>
      <c r="AP1802" s="45" t="str">
        <f>IF(Table3[[#This Row],[250]]="yes",Table3[[#This Row],[Column1.5]],"")</f>
        <v/>
      </c>
      <c r="AQ1802" s="45" t="str">
        <f>IF(Table3[[#This Row],[288]]="yes",Table3[[#This Row],[Column2]],"")</f>
        <v/>
      </c>
      <c r="AR1802" s="45" t="str">
        <f>IF(Table3[[#This Row],[144]]="yes",Table3[[#This Row],[Column3]],"")</f>
        <v/>
      </c>
      <c r="AS1802" s="45" t="str">
        <f>IF(Table3[[#This Row],[26]]="yes",Table3[[#This Row],[Column4]],"")</f>
        <v/>
      </c>
      <c r="AT1802" s="45" t="str">
        <f>IF(Table3[[#This Row],[51]]="yes",Table3[[#This Row],[Column5]],"")</f>
        <v/>
      </c>
      <c r="AU1802" s="29" t="str">
        <f>IF(COUNTBLANK(Table3[[#This Row],[Date 1]:[Date 8]])=7,IF(Table3[[#This Row],[Column9]]&lt;&gt;"",IF(SUM(L1802:S1802)&lt;&gt;0,Table3[[#This Row],[Column9]],""),""),(SUBSTITUTE(TRIM(SUBSTITUTE(AO1802&amp;","&amp;AP1802&amp;","&amp;AQ1802&amp;","&amp;AR1802&amp;","&amp;AS1802&amp;","&amp;AT1802&amp;",",","," "))," ",", ")))</f>
        <v/>
      </c>
      <c r="AV1802" s="35" t="str">
        <f>IF(COUNTBLANK(L1802:AC1802)&lt;&gt;13,IF(Table3[[#This Row],[Comments]]="Please order in multiples of 20. Minimum order of 100.",IF(COUNTBLANK(Table3[[#This Row],[Date 1]:[Order]])=12,"",1),1),IF(OR(F1802="yes",G1802="yes",H1802="yes",I1802="yes",J1802="yes",K1802="yes"="yes"),1,""))</f>
        <v/>
      </c>
    </row>
    <row r="1803" spans="2:48" ht="36" thickBot="1" x14ac:dyDescent="0.4">
      <c r="B1803" s="164">
        <v>3510</v>
      </c>
      <c r="C1803" s="16" t="s">
        <v>3569</v>
      </c>
      <c r="D1803" s="32" t="s">
        <v>145</v>
      </c>
      <c r="E1803" s="118"/>
      <c r="F1803" s="119" t="s">
        <v>21</v>
      </c>
      <c r="G1803" s="30" t="s">
        <v>21</v>
      </c>
      <c r="H1803" s="30" t="s">
        <v>21</v>
      </c>
      <c r="I1803" s="30" t="s">
        <v>128</v>
      </c>
      <c r="J1803" s="30" t="s">
        <v>128</v>
      </c>
      <c r="K1803" s="30" t="s">
        <v>21</v>
      </c>
      <c r="L1803" s="22"/>
      <c r="M1803" s="20"/>
      <c r="N1803" s="20"/>
      <c r="O1803" s="20"/>
      <c r="P1803" s="20"/>
      <c r="Q1803" s="20"/>
      <c r="R1803" s="20"/>
      <c r="S1803" s="120"/>
      <c r="T1803" s="181" t="str">
        <f>Table3[[#This Row],[Column12]]</f>
        <v>Auto:</v>
      </c>
      <c r="U1803" s="25"/>
      <c r="V1803" s="51" t="str">
        <f>IF(Table3[[#This Row],[TagOrderMethod]]="Ratio:","plants per 1 tag",IF(Table3[[#This Row],[TagOrderMethod]]="tags included","",IF(Table3[[#This Row],[TagOrderMethod]]="Qty:","tags",IF(Table3[[#This Row],[TagOrderMethod]]="Auto:",IF(U1803&lt;&gt;"","tags","")))))</f>
        <v/>
      </c>
      <c r="W1803" s="17">
        <v>25</v>
      </c>
      <c r="X1803" s="17" t="str">
        <f>IF(ISNUMBER(SEARCH("tag",Table3[[#This Row],[Notes]])), "Yes", "No")</f>
        <v>No</v>
      </c>
      <c r="Y1803" s="17" t="str">
        <f>IF(Table3[[#This Row],[Column11]]="yes","tags included","Auto:")</f>
        <v>Auto:</v>
      </c>
      <c r="Z180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Row],[TagOrderMethod]]="Auto:",IF(U1803&gt;0,U1803,IF(COUNTBLANK(L1803:S1803)=8,"",(IF(Table3[[#This Row],[Column11]]&lt;&gt;"no",Table3[[#This Row],[Size]]*(SUM(Table3[[#This Row],[Date 1]:[Date 8]])),"")))),""))),(Table3[[#This Row],[Bundle]])),"")</f>
        <v/>
      </c>
      <c r="AB1803" s="94" t="str">
        <f t="shared" si="29"/>
        <v/>
      </c>
      <c r="AC1803" s="75"/>
      <c r="AD1803" s="42"/>
      <c r="AE1803" s="43"/>
      <c r="AF1803" s="44"/>
      <c r="AG1803" s="134" t="s">
        <v>21</v>
      </c>
      <c r="AH1803" s="134" t="s">
        <v>21</v>
      </c>
      <c r="AI1803" s="134" t="s">
        <v>21</v>
      </c>
      <c r="AJ1803" s="134" t="s">
        <v>5789</v>
      </c>
      <c r="AK1803" s="134" t="s">
        <v>5790</v>
      </c>
      <c r="AL1803" s="134" t="s">
        <v>21</v>
      </c>
      <c r="AM1803" s="134" t="b">
        <f>IF(AND(Table3[[#This Row],[Column68]]=TRUE,COUNTBLANK(Table3[[#This Row],[Date 1]:[Date 8]])=8),TRUE,FALSE)</f>
        <v>0</v>
      </c>
      <c r="AN1803" s="134" t="b">
        <f>COUNTIF(Table3[[#This Row],[512]:[51]],"yes")&gt;0</f>
        <v>0</v>
      </c>
      <c r="AO1803" s="45" t="str">
        <f>IF(Table3[[#This Row],[512]]="yes",Table3[[#This Row],[Column1]],"")</f>
        <v/>
      </c>
      <c r="AP1803" s="45" t="str">
        <f>IF(Table3[[#This Row],[250]]="yes",Table3[[#This Row],[Column1.5]],"")</f>
        <v/>
      </c>
      <c r="AQ1803" s="45" t="str">
        <f>IF(Table3[[#This Row],[288]]="yes",Table3[[#This Row],[Column2]],"")</f>
        <v/>
      </c>
      <c r="AR1803" s="45" t="str">
        <f>IF(Table3[[#This Row],[144]]="yes",Table3[[#This Row],[Column3]],"")</f>
        <v/>
      </c>
      <c r="AS1803" s="45" t="str">
        <f>IF(Table3[[#This Row],[26]]="yes",Table3[[#This Row],[Column4]],"")</f>
        <v/>
      </c>
      <c r="AT1803" s="45" t="str">
        <f>IF(Table3[[#This Row],[51]]="yes",Table3[[#This Row],[Column5]],"")</f>
        <v/>
      </c>
      <c r="AU1803" s="29" t="str">
        <f>IF(COUNTBLANK(Table3[[#This Row],[Date 1]:[Date 8]])=7,IF(Table3[[#This Row],[Column9]]&lt;&gt;"",IF(SUM(L1803:S1803)&lt;&gt;0,Table3[[#This Row],[Column9]],""),""),(SUBSTITUTE(TRIM(SUBSTITUTE(AO1803&amp;","&amp;AP1803&amp;","&amp;AQ1803&amp;","&amp;AR1803&amp;","&amp;AS1803&amp;","&amp;AT1803&amp;",",","," "))," ",", ")))</f>
        <v/>
      </c>
      <c r="AV1803" s="35" t="str">
        <f>IF(COUNTBLANK(L1803:AC1803)&lt;&gt;13,IF(Table3[[#This Row],[Comments]]="Please order in multiples of 20. Minimum order of 100.",IF(COUNTBLANK(Table3[[#This Row],[Date 1]:[Order]])=12,"",1),1),IF(OR(F1803="yes",G1803="yes",H1803="yes",I1803="yes",J1803="yes",K1803="yes"="yes"),1,""))</f>
        <v/>
      </c>
    </row>
    <row r="1804" spans="2:48" ht="36" thickBot="1" x14ac:dyDescent="0.4">
      <c r="B1804" s="164">
        <v>3520</v>
      </c>
      <c r="C1804" s="16" t="s">
        <v>3569</v>
      </c>
      <c r="D1804" s="32" t="s">
        <v>146</v>
      </c>
      <c r="E1804" s="118"/>
      <c r="F1804" s="119" t="s">
        <v>21</v>
      </c>
      <c r="G1804" s="30" t="s">
        <v>21</v>
      </c>
      <c r="H1804" s="30" t="s">
        <v>21</v>
      </c>
      <c r="I1804" s="30" t="s">
        <v>128</v>
      </c>
      <c r="J1804" s="30" t="s">
        <v>128</v>
      </c>
      <c r="K1804" s="30" t="s">
        <v>21</v>
      </c>
      <c r="L1804" s="22"/>
      <c r="M1804" s="20"/>
      <c r="N1804" s="20"/>
      <c r="O1804" s="20"/>
      <c r="P1804" s="20"/>
      <c r="Q1804" s="20"/>
      <c r="R1804" s="20"/>
      <c r="S1804" s="120"/>
      <c r="T1804" s="181" t="str">
        <f>Table3[[#This Row],[Column12]]</f>
        <v>Auto:</v>
      </c>
      <c r="U1804" s="25"/>
      <c r="V1804" s="51" t="str">
        <f>IF(Table3[[#This Row],[TagOrderMethod]]="Ratio:","plants per 1 tag",IF(Table3[[#This Row],[TagOrderMethod]]="tags included","",IF(Table3[[#This Row],[TagOrderMethod]]="Qty:","tags",IF(Table3[[#This Row],[TagOrderMethod]]="Auto:",IF(U1804&lt;&gt;"","tags","")))))</f>
        <v/>
      </c>
      <c r="W1804" s="17">
        <v>25</v>
      </c>
      <c r="X1804" s="17" t="str">
        <f>IF(ISNUMBER(SEARCH("tag",Table3[[#This Row],[Notes]])), "Yes", "No")</f>
        <v>No</v>
      </c>
      <c r="Y1804" s="17" t="str">
        <f>IF(Table3[[#This Row],[Column11]]="yes","tags included","Auto:")</f>
        <v>Auto:</v>
      </c>
      <c r="Z180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Row],[TagOrderMethod]]="Auto:",IF(U1804&gt;0,U1804,IF(COUNTBLANK(L1804:S1804)=8,"",(IF(Table3[[#This Row],[Column11]]&lt;&gt;"no",Table3[[#This Row],[Size]]*(SUM(Table3[[#This Row],[Date 1]:[Date 8]])),"")))),""))),(Table3[[#This Row],[Bundle]])),"")</f>
        <v/>
      </c>
      <c r="AB1804" s="94" t="str">
        <f t="shared" si="29"/>
        <v/>
      </c>
      <c r="AC1804" s="75"/>
      <c r="AD1804" s="42"/>
      <c r="AE1804" s="43"/>
      <c r="AF1804" s="44"/>
      <c r="AG1804" s="134" t="s">
        <v>21</v>
      </c>
      <c r="AH1804" s="134" t="s">
        <v>21</v>
      </c>
      <c r="AI1804" s="134" t="s">
        <v>21</v>
      </c>
      <c r="AJ1804" s="134" t="s">
        <v>5791</v>
      </c>
      <c r="AK1804" s="134" t="s">
        <v>5792</v>
      </c>
      <c r="AL1804" s="134" t="s">
        <v>21</v>
      </c>
      <c r="AM1804" s="134" t="b">
        <f>IF(AND(Table3[[#This Row],[Column68]]=TRUE,COUNTBLANK(Table3[[#This Row],[Date 1]:[Date 8]])=8),TRUE,FALSE)</f>
        <v>0</v>
      </c>
      <c r="AN1804" s="134" t="b">
        <f>COUNTIF(Table3[[#This Row],[512]:[51]],"yes")&gt;0</f>
        <v>0</v>
      </c>
      <c r="AO1804" s="45" t="str">
        <f>IF(Table3[[#This Row],[512]]="yes",Table3[[#This Row],[Column1]],"")</f>
        <v/>
      </c>
      <c r="AP1804" s="45" t="str">
        <f>IF(Table3[[#This Row],[250]]="yes",Table3[[#This Row],[Column1.5]],"")</f>
        <v/>
      </c>
      <c r="AQ1804" s="45" t="str">
        <f>IF(Table3[[#This Row],[288]]="yes",Table3[[#This Row],[Column2]],"")</f>
        <v/>
      </c>
      <c r="AR1804" s="45" t="str">
        <f>IF(Table3[[#This Row],[144]]="yes",Table3[[#This Row],[Column3]],"")</f>
        <v/>
      </c>
      <c r="AS1804" s="45" t="str">
        <f>IF(Table3[[#This Row],[26]]="yes",Table3[[#This Row],[Column4]],"")</f>
        <v/>
      </c>
      <c r="AT1804" s="45" t="str">
        <f>IF(Table3[[#This Row],[51]]="yes",Table3[[#This Row],[Column5]],"")</f>
        <v/>
      </c>
      <c r="AU1804" s="29" t="str">
        <f>IF(COUNTBLANK(Table3[[#This Row],[Date 1]:[Date 8]])=7,IF(Table3[[#This Row],[Column9]]&lt;&gt;"",IF(SUM(L1804:S1804)&lt;&gt;0,Table3[[#This Row],[Column9]],""),""),(SUBSTITUTE(TRIM(SUBSTITUTE(AO1804&amp;","&amp;AP1804&amp;","&amp;AQ1804&amp;","&amp;AR1804&amp;","&amp;AS1804&amp;","&amp;AT1804&amp;",",","," "))," ",", ")))</f>
        <v/>
      </c>
      <c r="AV1804" s="35" t="str">
        <f>IF(COUNTBLANK(L1804:AC1804)&lt;&gt;13,IF(Table3[[#This Row],[Comments]]="Please order in multiples of 20. Minimum order of 100.",IF(COUNTBLANK(Table3[[#This Row],[Date 1]:[Order]])=12,"",1),1),IF(OR(F1804="yes",G1804="yes",H1804="yes",I1804="yes",J1804="yes",K1804="yes"="yes"),1,""))</f>
        <v/>
      </c>
    </row>
    <row r="1805" spans="2:48" ht="36" thickBot="1" x14ac:dyDescent="0.4">
      <c r="B1805" s="164">
        <v>3530</v>
      </c>
      <c r="C1805" s="16" t="s">
        <v>3569</v>
      </c>
      <c r="D1805" s="32" t="s">
        <v>1189</v>
      </c>
      <c r="E1805" s="118"/>
      <c r="F1805" s="119" t="s">
        <v>21</v>
      </c>
      <c r="G1805" s="30" t="s">
        <v>21</v>
      </c>
      <c r="H1805" s="30" t="s">
        <v>21</v>
      </c>
      <c r="I1805" s="30" t="s">
        <v>128</v>
      </c>
      <c r="J1805" s="30" t="s">
        <v>128</v>
      </c>
      <c r="K1805" s="30" t="s">
        <v>21</v>
      </c>
      <c r="L1805" s="22"/>
      <c r="M1805" s="20"/>
      <c r="N1805" s="20"/>
      <c r="O1805" s="20"/>
      <c r="P1805" s="20"/>
      <c r="Q1805" s="20"/>
      <c r="R1805" s="20"/>
      <c r="S1805" s="120"/>
      <c r="T1805" s="181" t="str">
        <f>Table3[[#This Row],[Column12]]</f>
        <v>Auto:</v>
      </c>
      <c r="U1805" s="25"/>
      <c r="V1805" s="51" t="str">
        <f>IF(Table3[[#This Row],[TagOrderMethod]]="Ratio:","plants per 1 tag",IF(Table3[[#This Row],[TagOrderMethod]]="tags included","",IF(Table3[[#This Row],[TagOrderMethod]]="Qty:","tags",IF(Table3[[#This Row],[TagOrderMethod]]="Auto:",IF(U1805&lt;&gt;"","tags","")))))</f>
        <v/>
      </c>
      <c r="W1805" s="17">
        <v>25</v>
      </c>
      <c r="X1805" s="17" t="str">
        <f>IF(ISNUMBER(SEARCH("tag",Table3[[#This Row],[Notes]])), "Yes", "No")</f>
        <v>No</v>
      </c>
      <c r="Y1805" s="17" t="str">
        <f>IF(Table3[[#This Row],[Column11]]="yes","tags included","Auto:")</f>
        <v>Auto:</v>
      </c>
      <c r="Z180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Row],[TagOrderMethod]]="Auto:",IF(U1805&gt;0,U1805,IF(COUNTBLANK(L1805:S1805)=8,"",(IF(Table3[[#This Row],[Column11]]&lt;&gt;"no",Table3[[#This Row],[Size]]*(SUM(Table3[[#This Row],[Date 1]:[Date 8]])),"")))),""))),(Table3[[#This Row],[Bundle]])),"")</f>
        <v/>
      </c>
      <c r="AB1805" s="94" t="str">
        <f t="shared" si="29"/>
        <v/>
      </c>
      <c r="AC1805" s="75"/>
      <c r="AD1805" s="42"/>
      <c r="AE1805" s="43"/>
      <c r="AF1805" s="44"/>
      <c r="AG1805" s="134" t="s">
        <v>21</v>
      </c>
      <c r="AH1805" s="134" t="s">
        <v>21</v>
      </c>
      <c r="AI1805" s="134" t="s">
        <v>21</v>
      </c>
      <c r="AJ1805" s="134" t="s">
        <v>5793</v>
      </c>
      <c r="AK1805" s="134" t="s">
        <v>5794</v>
      </c>
      <c r="AL1805" s="134" t="s">
        <v>21</v>
      </c>
      <c r="AM1805" s="134" t="b">
        <f>IF(AND(Table3[[#This Row],[Column68]]=TRUE,COUNTBLANK(Table3[[#This Row],[Date 1]:[Date 8]])=8),TRUE,FALSE)</f>
        <v>0</v>
      </c>
      <c r="AN1805" s="134" t="b">
        <f>COUNTIF(Table3[[#This Row],[512]:[51]],"yes")&gt;0</f>
        <v>0</v>
      </c>
      <c r="AO1805" s="45" t="str">
        <f>IF(Table3[[#This Row],[512]]="yes",Table3[[#This Row],[Column1]],"")</f>
        <v/>
      </c>
      <c r="AP1805" s="45" t="str">
        <f>IF(Table3[[#This Row],[250]]="yes",Table3[[#This Row],[Column1.5]],"")</f>
        <v/>
      </c>
      <c r="AQ1805" s="45" t="str">
        <f>IF(Table3[[#This Row],[288]]="yes",Table3[[#This Row],[Column2]],"")</f>
        <v/>
      </c>
      <c r="AR1805" s="45" t="str">
        <f>IF(Table3[[#This Row],[144]]="yes",Table3[[#This Row],[Column3]],"")</f>
        <v/>
      </c>
      <c r="AS1805" s="45" t="str">
        <f>IF(Table3[[#This Row],[26]]="yes",Table3[[#This Row],[Column4]],"")</f>
        <v/>
      </c>
      <c r="AT1805" s="45" t="str">
        <f>IF(Table3[[#This Row],[51]]="yes",Table3[[#This Row],[Column5]],"")</f>
        <v/>
      </c>
      <c r="AU1805" s="29" t="str">
        <f>IF(COUNTBLANK(Table3[[#This Row],[Date 1]:[Date 8]])=7,IF(Table3[[#This Row],[Column9]]&lt;&gt;"",IF(SUM(L1805:S1805)&lt;&gt;0,Table3[[#This Row],[Column9]],""),""),(SUBSTITUTE(TRIM(SUBSTITUTE(AO1805&amp;","&amp;AP1805&amp;","&amp;AQ1805&amp;","&amp;AR1805&amp;","&amp;AS1805&amp;","&amp;AT1805&amp;",",","," "))," ",", ")))</f>
        <v/>
      </c>
      <c r="AV1805" s="35" t="str">
        <f>IF(COUNTBLANK(L1805:AC1805)&lt;&gt;13,IF(Table3[[#This Row],[Comments]]="Please order in multiples of 20. Minimum order of 100.",IF(COUNTBLANK(Table3[[#This Row],[Date 1]:[Order]])=12,"",1),1),IF(OR(F1805="yes",G1805="yes",H1805="yes",I1805="yes",J1805="yes",K1805="yes"="yes"),1,""))</f>
        <v/>
      </c>
    </row>
    <row r="1806" spans="2:48" ht="36" thickBot="1" x14ac:dyDescent="0.4">
      <c r="B1806" s="164">
        <v>3540</v>
      </c>
      <c r="C1806" s="16" t="s">
        <v>3569</v>
      </c>
      <c r="D1806" s="32" t="s">
        <v>147</v>
      </c>
      <c r="E1806" s="118"/>
      <c r="F1806" s="119" t="s">
        <v>21</v>
      </c>
      <c r="G1806" s="30" t="s">
        <v>21</v>
      </c>
      <c r="H1806" s="30" t="s">
        <v>21</v>
      </c>
      <c r="I1806" s="30" t="s">
        <v>128</v>
      </c>
      <c r="J1806" s="30" t="s">
        <v>128</v>
      </c>
      <c r="K1806" s="30" t="s">
        <v>21</v>
      </c>
      <c r="L1806" s="22"/>
      <c r="M1806" s="20"/>
      <c r="N1806" s="20"/>
      <c r="O1806" s="20"/>
      <c r="P1806" s="20"/>
      <c r="Q1806" s="20"/>
      <c r="R1806" s="20"/>
      <c r="S1806" s="120"/>
      <c r="T1806" s="181" t="str">
        <f>Table3[[#This Row],[Column12]]</f>
        <v>Auto:</v>
      </c>
      <c r="U1806" s="25"/>
      <c r="V1806" s="51" t="str">
        <f>IF(Table3[[#This Row],[TagOrderMethod]]="Ratio:","plants per 1 tag",IF(Table3[[#This Row],[TagOrderMethod]]="tags included","",IF(Table3[[#This Row],[TagOrderMethod]]="Qty:","tags",IF(Table3[[#This Row],[TagOrderMethod]]="Auto:",IF(U1806&lt;&gt;"","tags","")))))</f>
        <v/>
      </c>
      <c r="W1806" s="17">
        <v>25</v>
      </c>
      <c r="X1806" s="17" t="str">
        <f>IF(ISNUMBER(SEARCH("tag",Table3[[#This Row],[Notes]])), "Yes", "No")</f>
        <v>No</v>
      </c>
      <c r="Y1806" s="17" t="str">
        <f>IF(Table3[[#This Row],[Column11]]="yes","tags included","Auto:")</f>
        <v>Auto:</v>
      </c>
      <c r="Z180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Row],[TagOrderMethod]]="Auto:",IF(U1806&gt;0,U1806,IF(COUNTBLANK(L1806:S1806)=8,"",(IF(Table3[[#This Row],[Column11]]&lt;&gt;"no",Table3[[#This Row],[Size]]*(SUM(Table3[[#This Row],[Date 1]:[Date 8]])),"")))),""))),(Table3[[#This Row],[Bundle]])),"")</f>
        <v/>
      </c>
      <c r="AB1806" s="94" t="str">
        <f t="shared" si="29"/>
        <v/>
      </c>
      <c r="AC1806" s="75"/>
      <c r="AD1806" s="42"/>
      <c r="AE1806" s="43"/>
      <c r="AF1806" s="44"/>
      <c r="AG1806" s="134" t="s">
        <v>21</v>
      </c>
      <c r="AH1806" s="134" t="s">
        <v>21</v>
      </c>
      <c r="AI1806" s="134" t="s">
        <v>21</v>
      </c>
      <c r="AJ1806" s="134" t="s">
        <v>5795</v>
      </c>
      <c r="AK1806" s="134" t="s">
        <v>5796</v>
      </c>
      <c r="AL1806" s="134" t="s">
        <v>21</v>
      </c>
      <c r="AM1806" s="134" t="b">
        <f>IF(AND(Table3[[#This Row],[Column68]]=TRUE,COUNTBLANK(Table3[[#This Row],[Date 1]:[Date 8]])=8),TRUE,FALSE)</f>
        <v>0</v>
      </c>
      <c r="AN1806" s="134" t="b">
        <f>COUNTIF(Table3[[#This Row],[512]:[51]],"yes")&gt;0</f>
        <v>0</v>
      </c>
      <c r="AO1806" s="45" t="str">
        <f>IF(Table3[[#This Row],[512]]="yes",Table3[[#This Row],[Column1]],"")</f>
        <v/>
      </c>
      <c r="AP1806" s="45" t="str">
        <f>IF(Table3[[#This Row],[250]]="yes",Table3[[#This Row],[Column1.5]],"")</f>
        <v/>
      </c>
      <c r="AQ1806" s="45" t="str">
        <f>IF(Table3[[#This Row],[288]]="yes",Table3[[#This Row],[Column2]],"")</f>
        <v/>
      </c>
      <c r="AR1806" s="45" t="str">
        <f>IF(Table3[[#This Row],[144]]="yes",Table3[[#This Row],[Column3]],"")</f>
        <v/>
      </c>
      <c r="AS1806" s="45" t="str">
        <f>IF(Table3[[#This Row],[26]]="yes",Table3[[#This Row],[Column4]],"")</f>
        <v/>
      </c>
      <c r="AT1806" s="45" t="str">
        <f>IF(Table3[[#This Row],[51]]="yes",Table3[[#This Row],[Column5]],"")</f>
        <v/>
      </c>
      <c r="AU1806" s="29" t="str">
        <f>IF(COUNTBLANK(Table3[[#This Row],[Date 1]:[Date 8]])=7,IF(Table3[[#This Row],[Column9]]&lt;&gt;"",IF(SUM(L1806:S1806)&lt;&gt;0,Table3[[#This Row],[Column9]],""),""),(SUBSTITUTE(TRIM(SUBSTITUTE(AO1806&amp;","&amp;AP1806&amp;","&amp;AQ1806&amp;","&amp;AR1806&amp;","&amp;AS1806&amp;","&amp;AT1806&amp;",",","," "))," ",", ")))</f>
        <v/>
      </c>
      <c r="AV1806" s="35" t="str">
        <f>IF(COUNTBLANK(L1806:AC1806)&lt;&gt;13,IF(Table3[[#This Row],[Comments]]="Please order in multiples of 20. Minimum order of 100.",IF(COUNTBLANK(Table3[[#This Row],[Date 1]:[Order]])=12,"",1),1),IF(OR(F1806="yes",G1806="yes",H1806="yes",I1806="yes",J1806="yes",K1806="yes"="yes"),1,""))</f>
        <v/>
      </c>
    </row>
    <row r="1807" spans="2:48" ht="36" thickBot="1" x14ac:dyDescent="0.4">
      <c r="B1807" s="164">
        <v>3560</v>
      </c>
      <c r="C1807" s="16" t="s">
        <v>3569</v>
      </c>
      <c r="D1807" s="32" t="s">
        <v>1190</v>
      </c>
      <c r="E1807" s="118"/>
      <c r="F1807" s="119" t="s">
        <v>21</v>
      </c>
      <c r="G1807" s="30" t="s">
        <v>21</v>
      </c>
      <c r="H1807" s="30" t="s">
        <v>21</v>
      </c>
      <c r="I1807" s="30" t="s">
        <v>128</v>
      </c>
      <c r="J1807" s="30" t="s">
        <v>128</v>
      </c>
      <c r="K1807" s="30" t="s">
        <v>21</v>
      </c>
      <c r="L1807" s="22"/>
      <c r="M1807" s="20"/>
      <c r="N1807" s="20"/>
      <c r="O1807" s="20"/>
      <c r="P1807" s="20"/>
      <c r="Q1807" s="20"/>
      <c r="R1807" s="20"/>
      <c r="S1807" s="120"/>
      <c r="T1807" s="181" t="str">
        <f>Table3[[#This Row],[Column12]]</f>
        <v>Auto:</v>
      </c>
      <c r="U1807" s="25"/>
      <c r="V1807" s="51" t="str">
        <f>IF(Table3[[#This Row],[TagOrderMethod]]="Ratio:","plants per 1 tag",IF(Table3[[#This Row],[TagOrderMethod]]="tags included","",IF(Table3[[#This Row],[TagOrderMethod]]="Qty:","tags",IF(Table3[[#This Row],[TagOrderMethod]]="Auto:",IF(U1807&lt;&gt;"","tags","")))))</f>
        <v/>
      </c>
      <c r="W1807" s="17">
        <v>25</v>
      </c>
      <c r="X1807" s="17" t="str">
        <f>IF(ISNUMBER(SEARCH("tag",Table3[[#This Row],[Notes]])), "Yes", "No")</f>
        <v>No</v>
      </c>
      <c r="Y1807" s="17" t="str">
        <f>IF(Table3[[#This Row],[Column11]]="yes","tags included","Auto:")</f>
        <v>Auto:</v>
      </c>
      <c r="Z180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Row],[TagOrderMethod]]="Auto:",IF(U1807&gt;0,U1807,IF(COUNTBLANK(L1807:S1807)=8,"",(IF(Table3[[#This Row],[Column11]]&lt;&gt;"no",Table3[[#This Row],[Size]]*(SUM(Table3[[#This Row],[Date 1]:[Date 8]])),"")))),""))),(Table3[[#This Row],[Bundle]])),"")</f>
        <v/>
      </c>
      <c r="AB1807" s="94" t="str">
        <f t="shared" si="29"/>
        <v/>
      </c>
      <c r="AC1807" s="75"/>
      <c r="AD1807" s="42"/>
      <c r="AE1807" s="43"/>
      <c r="AF1807" s="44"/>
      <c r="AG1807" s="134" t="s">
        <v>21</v>
      </c>
      <c r="AH1807" s="134" t="s">
        <v>21</v>
      </c>
      <c r="AI1807" s="134" t="s">
        <v>21</v>
      </c>
      <c r="AJ1807" s="134" t="s">
        <v>5797</v>
      </c>
      <c r="AK1807" s="134" t="s">
        <v>5798</v>
      </c>
      <c r="AL1807" s="134" t="s">
        <v>21</v>
      </c>
      <c r="AM1807" s="134" t="b">
        <f>IF(AND(Table3[[#This Row],[Column68]]=TRUE,COUNTBLANK(Table3[[#This Row],[Date 1]:[Date 8]])=8),TRUE,FALSE)</f>
        <v>0</v>
      </c>
      <c r="AN1807" s="134" t="b">
        <f>COUNTIF(Table3[[#This Row],[512]:[51]],"yes")&gt;0</f>
        <v>0</v>
      </c>
      <c r="AO1807" s="45" t="str">
        <f>IF(Table3[[#This Row],[512]]="yes",Table3[[#This Row],[Column1]],"")</f>
        <v/>
      </c>
      <c r="AP1807" s="45" t="str">
        <f>IF(Table3[[#This Row],[250]]="yes",Table3[[#This Row],[Column1.5]],"")</f>
        <v/>
      </c>
      <c r="AQ1807" s="45" t="str">
        <f>IF(Table3[[#This Row],[288]]="yes",Table3[[#This Row],[Column2]],"")</f>
        <v/>
      </c>
      <c r="AR1807" s="45" t="str">
        <f>IF(Table3[[#This Row],[144]]="yes",Table3[[#This Row],[Column3]],"")</f>
        <v/>
      </c>
      <c r="AS1807" s="45" t="str">
        <f>IF(Table3[[#This Row],[26]]="yes",Table3[[#This Row],[Column4]],"")</f>
        <v/>
      </c>
      <c r="AT1807" s="45" t="str">
        <f>IF(Table3[[#This Row],[51]]="yes",Table3[[#This Row],[Column5]],"")</f>
        <v/>
      </c>
      <c r="AU1807" s="29" t="str">
        <f>IF(COUNTBLANK(Table3[[#This Row],[Date 1]:[Date 8]])=7,IF(Table3[[#This Row],[Column9]]&lt;&gt;"",IF(SUM(L1807:S1807)&lt;&gt;0,Table3[[#This Row],[Column9]],""),""),(SUBSTITUTE(TRIM(SUBSTITUTE(AO1807&amp;","&amp;AP1807&amp;","&amp;AQ1807&amp;","&amp;AR1807&amp;","&amp;AS1807&amp;","&amp;AT1807&amp;",",","," "))," ",", ")))</f>
        <v/>
      </c>
      <c r="AV1807" s="35" t="str">
        <f>IF(COUNTBLANK(L1807:AC1807)&lt;&gt;13,IF(Table3[[#This Row],[Comments]]="Please order in multiples of 20. Minimum order of 100.",IF(COUNTBLANK(Table3[[#This Row],[Date 1]:[Order]])=12,"",1),1),IF(OR(F1807="yes",G1807="yes",H1807="yes",I1807="yes",J1807="yes",K1807="yes"="yes"),1,""))</f>
        <v/>
      </c>
    </row>
    <row r="1808" spans="2:48" ht="36" thickBot="1" x14ac:dyDescent="0.4">
      <c r="B1808" s="164">
        <v>7280</v>
      </c>
      <c r="C1808" s="16" t="s">
        <v>3569</v>
      </c>
      <c r="D1808" s="32" t="s">
        <v>1931</v>
      </c>
      <c r="E1808" s="118"/>
      <c r="F1808" s="119" t="s">
        <v>21</v>
      </c>
      <c r="G1808" s="30" t="s">
        <v>21</v>
      </c>
      <c r="H1808" s="30" t="s">
        <v>21</v>
      </c>
      <c r="I1808" s="30" t="s">
        <v>21</v>
      </c>
      <c r="J1808" s="30" t="s">
        <v>128</v>
      </c>
      <c r="K1808" s="30" t="s">
        <v>21</v>
      </c>
      <c r="L1808" s="22"/>
      <c r="M1808" s="20"/>
      <c r="N1808" s="20"/>
      <c r="O1808" s="20"/>
      <c r="P1808" s="20"/>
      <c r="Q1808" s="20"/>
      <c r="R1808" s="20"/>
      <c r="S1808" s="120"/>
      <c r="T1808" s="181" t="str">
        <f>Table3[[#This Row],[Column12]]</f>
        <v>Auto:</v>
      </c>
      <c r="U1808" s="25"/>
      <c r="V1808" s="51" t="str">
        <f>IF(Table3[[#This Row],[TagOrderMethod]]="Ratio:","plants per 1 tag",IF(Table3[[#This Row],[TagOrderMethod]]="tags included","",IF(Table3[[#This Row],[TagOrderMethod]]="Qty:","tags",IF(Table3[[#This Row],[TagOrderMethod]]="Auto:",IF(U1808&lt;&gt;"","tags","")))))</f>
        <v/>
      </c>
      <c r="W1808" s="17">
        <v>25</v>
      </c>
      <c r="X1808" s="17" t="str">
        <f>IF(ISNUMBER(SEARCH("tag",Table3[[#This Row],[Notes]])), "Yes", "No")</f>
        <v>No</v>
      </c>
      <c r="Y1808" s="17" t="str">
        <f>IF(Table3[[#This Row],[Column11]]="yes","tags included","Auto:")</f>
        <v>Auto:</v>
      </c>
      <c r="Z180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Row],[TagOrderMethod]]="Auto:",IF(U1808&gt;0,U1808,IF(COUNTBLANK(L1808:S1808)=8,"",(IF(Table3[[#This Row],[Column11]]&lt;&gt;"no",Table3[[#This Row],[Size]]*(SUM(Table3[[#This Row],[Date 1]:[Date 8]])),"")))),""))),(Table3[[#This Row],[Bundle]])),"")</f>
        <v/>
      </c>
      <c r="AB1808" s="94" t="str">
        <f t="shared" si="29"/>
        <v/>
      </c>
      <c r="AC1808" s="75"/>
      <c r="AD1808" s="42"/>
      <c r="AE1808" s="43"/>
      <c r="AF1808" s="44"/>
      <c r="AG1808" s="134" t="s">
        <v>21</v>
      </c>
      <c r="AH1808" s="134" t="s">
        <v>21</v>
      </c>
      <c r="AI1808" s="134" t="s">
        <v>21</v>
      </c>
      <c r="AJ1808" s="134" t="s">
        <v>21</v>
      </c>
      <c r="AK1808" s="134" t="s">
        <v>5799</v>
      </c>
      <c r="AL1808" s="134" t="s">
        <v>21</v>
      </c>
      <c r="AM1808" s="134" t="b">
        <f>IF(AND(Table3[[#This Row],[Column68]]=TRUE,COUNTBLANK(Table3[[#This Row],[Date 1]:[Date 8]])=8),TRUE,FALSE)</f>
        <v>0</v>
      </c>
      <c r="AN1808" s="134" t="b">
        <f>COUNTIF(Table3[[#This Row],[512]:[51]],"yes")&gt;0</f>
        <v>0</v>
      </c>
      <c r="AO1808" s="45" t="str">
        <f>IF(Table3[[#This Row],[512]]="yes",Table3[[#This Row],[Column1]],"")</f>
        <v/>
      </c>
      <c r="AP1808" s="45" t="str">
        <f>IF(Table3[[#This Row],[250]]="yes",Table3[[#This Row],[Column1.5]],"")</f>
        <v/>
      </c>
      <c r="AQ1808" s="45" t="str">
        <f>IF(Table3[[#This Row],[288]]="yes",Table3[[#This Row],[Column2]],"")</f>
        <v/>
      </c>
      <c r="AR1808" s="45" t="str">
        <f>IF(Table3[[#This Row],[144]]="yes",Table3[[#This Row],[Column3]],"")</f>
        <v/>
      </c>
      <c r="AS1808" s="45" t="str">
        <f>IF(Table3[[#This Row],[26]]="yes",Table3[[#This Row],[Column4]],"")</f>
        <v/>
      </c>
      <c r="AT1808" s="45" t="str">
        <f>IF(Table3[[#This Row],[51]]="yes",Table3[[#This Row],[Column5]],"")</f>
        <v/>
      </c>
      <c r="AU1808" s="29" t="str">
        <f>IF(COUNTBLANK(Table3[[#This Row],[Date 1]:[Date 8]])=7,IF(Table3[[#This Row],[Column9]]&lt;&gt;"",IF(SUM(L1808:S1808)&lt;&gt;0,Table3[[#This Row],[Column9]],""),""),(SUBSTITUTE(TRIM(SUBSTITUTE(AO1808&amp;","&amp;AP1808&amp;","&amp;AQ1808&amp;","&amp;AR1808&amp;","&amp;AS1808&amp;","&amp;AT1808&amp;",",","," "))," ",", ")))</f>
        <v/>
      </c>
      <c r="AV1808" s="35" t="str">
        <f>IF(COUNTBLANK(L1808:AC1808)&lt;&gt;13,IF(Table3[[#This Row],[Comments]]="Please order in multiples of 20. Minimum order of 100.",IF(COUNTBLANK(Table3[[#This Row],[Date 1]:[Order]])=12,"",1),1),IF(OR(F1808="yes",G1808="yes",H1808="yes",I1808="yes",J1808="yes",K1808="yes"="yes"),1,""))</f>
        <v/>
      </c>
    </row>
    <row r="1809" spans="2:48" ht="36" thickBot="1" x14ac:dyDescent="0.4">
      <c r="B1809" s="164">
        <v>7285</v>
      </c>
      <c r="C1809" s="16" t="s">
        <v>3569</v>
      </c>
      <c r="D1809" s="32" t="s">
        <v>688</v>
      </c>
      <c r="E1809" s="118"/>
      <c r="F1809" s="119" t="s">
        <v>21</v>
      </c>
      <c r="G1809" s="30" t="s">
        <v>21</v>
      </c>
      <c r="H1809" s="30" t="s">
        <v>21</v>
      </c>
      <c r="I1809" s="30" t="s">
        <v>21</v>
      </c>
      <c r="J1809" s="30" t="s">
        <v>128</v>
      </c>
      <c r="K1809" s="30" t="s">
        <v>21</v>
      </c>
      <c r="L1809" s="22"/>
      <c r="M1809" s="20"/>
      <c r="N1809" s="20"/>
      <c r="O1809" s="20"/>
      <c r="P1809" s="20"/>
      <c r="Q1809" s="20"/>
      <c r="R1809" s="20"/>
      <c r="S1809" s="120"/>
      <c r="T1809" s="181" t="str">
        <f>Table3[[#This Row],[Column12]]</f>
        <v>Auto:</v>
      </c>
      <c r="U1809" s="25"/>
      <c r="V1809" s="51" t="str">
        <f>IF(Table3[[#This Row],[TagOrderMethod]]="Ratio:","plants per 1 tag",IF(Table3[[#This Row],[TagOrderMethod]]="tags included","",IF(Table3[[#This Row],[TagOrderMethod]]="Qty:","tags",IF(Table3[[#This Row],[TagOrderMethod]]="Auto:",IF(U1809&lt;&gt;"","tags","")))))</f>
        <v/>
      </c>
      <c r="W1809" s="17">
        <v>25</v>
      </c>
      <c r="X1809" s="17" t="str">
        <f>IF(ISNUMBER(SEARCH("tag",Table3[[#This Row],[Notes]])), "Yes", "No")</f>
        <v>No</v>
      </c>
      <c r="Y1809" s="17" t="str">
        <f>IF(Table3[[#This Row],[Column11]]="yes","tags included","Auto:")</f>
        <v>Auto:</v>
      </c>
      <c r="Z180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Row],[TagOrderMethod]]="Auto:",IF(U1809&gt;0,U1809,IF(COUNTBLANK(L1809:S1809)=8,"",(IF(Table3[[#This Row],[Column11]]&lt;&gt;"no",Table3[[#This Row],[Size]]*(SUM(Table3[[#This Row],[Date 1]:[Date 8]])),"")))),""))),(Table3[[#This Row],[Bundle]])),"")</f>
        <v/>
      </c>
      <c r="AB1809" s="94" t="str">
        <f t="shared" si="29"/>
        <v/>
      </c>
      <c r="AC1809" s="75"/>
      <c r="AD1809" s="42"/>
      <c r="AE1809" s="43"/>
      <c r="AF1809" s="44"/>
      <c r="AG1809" s="134" t="s">
        <v>21</v>
      </c>
      <c r="AH1809" s="134" t="s">
        <v>21</v>
      </c>
      <c r="AI1809" s="134" t="s">
        <v>21</v>
      </c>
      <c r="AJ1809" s="134" t="s">
        <v>21</v>
      </c>
      <c r="AK1809" s="134" t="s">
        <v>5800</v>
      </c>
      <c r="AL1809" s="134" t="s">
        <v>21</v>
      </c>
      <c r="AM1809" s="134" t="b">
        <f>IF(AND(Table3[[#This Row],[Column68]]=TRUE,COUNTBLANK(Table3[[#This Row],[Date 1]:[Date 8]])=8),TRUE,FALSE)</f>
        <v>0</v>
      </c>
      <c r="AN1809" s="134" t="b">
        <f>COUNTIF(Table3[[#This Row],[512]:[51]],"yes")&gt;0</f>
        <v>0</v>
      </c>
      <c r="AO1809" s="45" t="str">
        <f>IF(Table3[[#This Row],[512]]="yes",Table3[[#This Row],[Column1]],"")</f>
        <v/>
      </c>
      <c r="AP1809" s="45" t="str">
        <f>IF(Table3[[#This Row],[250]]="yes",Table3[[#This Row],[Column1.5]],"")</f>
        <v/>
      </c>
      <c r="AQ1809" s="45" t="str">
        <f>IF(Table3[[#This Row],[288]]="yes",Table3[[#This Row],[Column2]],"")</f>
        <v/>
      </c>
      <c r="AR1809" s="45" t="str">
        <f>IF(Table3[[#This Row],[144]]="yes",Table3[[#This Row],[Column3]],"")</f>
        <v/>
      </c>
      <c r="AS1809" s="45" t="str">
        <f>IF(Table3[[#This Row],[26]]="yes",Table3[[#This Row],[Column4]],"")</f>
        <v/>
      </c>
      <c r="AT1809" s="45" t="str">
        <f>IF(Table3[[#This Row],[51]]="yes",Table3[[#This Row],[Column5]],"")</f>
        <v/>
      </c>
      <c r="AU1809" s="29" t="str">
        <f>IF(COUNTBLANK(Table3[[#This Row],[Date 1]:[Date 8]])=7,IF(Table3[[#This Row],[Column9]]&lt;&gt;"",IF(SUM(L1809:S1809)&lt;&gt;0,Table3[[#This Row],[Column9]],""),""),(SUBSTITUTE(TRIM(SUBSTITUTE(AO1809&amp;","&amp;AP1809&amp;","&amp;AQ1809&amp;","&amp;AR1809&amp;","&amp;AS1809&amp;","&amp;AT1809&amp;",",","," "))," ",", ")))</f>
        <v/>
      </c>
      <c r="AV1809" s="35" t="str">
        <f>IF(COUNTBLANK(L1809:AC1809)&lt;&gt;13,IF(Table3[[#This Row],[Comments]]="Please order in multiples of 20. Minimum order of 100.",IF(COUNTBLANK(Table3[[#This Row],[Date 1]:[Order]])=12,"",1),1),IF(OR(F1809="yes",G1809="yes",H1809="yes",I1809="yes",J1809="yes",K1809="yes"="yes"),1,""))</f>
        <v/>
      </c>
    </row>
    <row r="1810" spans="2:48" ht="36" thickBot="1" x14ac:dyDescent="0.4">
      <c r="B1810" s="164">
        <v>7290</v>
      </c>
      <c r="C1810" s="16" t="s">
        <v>3569</v>
      </c>
      <c r="D1810" s="32" t="s">
        <v>1191</v>
      </c>
      <c r="E1810" s="118"/>
      <c r="F1810" s="119" t="s">
        <v>21</v>
      </c>
      <c r="G1810" s="30" t="s">
        <v>21</v>
      </c>
      <c r="H1810" s="30" t="s">
        <v>21</v>
      </c>
      <c r="I1810" s="30" t="s">
        <v>21</v>
      </c>
      <c r="J1810" s="30" t="s">
        <v>128</v>
      </c>
      <c r="K1810" s="30" t="s">
        <v>21</v>
      </c>
      <c r="L1810" s="22"/>
      <c r="M1810" s="20"/>
      <c r="N1810" s="20"/>
      <c r="O1810" s="20"/>
      <c r="P1810" s="20"/>
      <c r="Q1810" s="20"/>
      <c r="R1810" s="20"/>
      <c r="S1810" s="120"/>
      <c r="T1810" s="181" t="str">
        <f>Table3[[#This Row],[Column12]]</f>
        <v>Auto:</v>
      </c>
      <c r="U1810" s="25"/>
      <c r="V1810" s="51" t="str">
        <f>IF(Table3[[#This Row],[TagOrderMethod]]="Ratio:","plants per 1 tag",IF(Table3[[#This Row],[TagOrderMethod]]="tags included","",IF(Table3[[#This Row],[TagOrderMethod]]="Qty:","tags",IF(Table3[[#This Row],[TagOrderMethod]]="Auto:",IF(U1810&lt;&gt;"","tags","")))))</f>
        <v/>
      </c>
      <c r="W1810" s="17">
        <v>25</v>
      </c>
      <c r="X1810" s="17" t="str">
        <f>IF(ISNUMBER(SEARCH("tag",Table3[[#This Row],[Notes]])), "Yes", "No")</f>
        <v>No</v>
      </c>
      <c r="Y1810" s="17" t="str">
        <f>IF(Table3[[#This Row],[Column11]]="yes","tags included","Auto:")</f>
        <v>Auto:</v>
      </c>
      <c r="Z181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Row],[TagOrderMethod]]="Auto:",IF(U1810&gt;0,U1810,IF(COUNTBLANK(L1810:S1810)=8,"",(IF(Table3[[#This Row],[Column11]]&lt;&gt;"no",Table3[[#This Row],[Size]]*(SUM(Table3[[#This Row],[Date 1]:[Date 8]])),"")))),""))),(Table3[[#This Row],[Bundle]])),"")</f>
        <v/>
      </c>
      <c r="AB1810" s="94" t="str">
        <f t="shared" si="29"/>
        <v/>
      </c>
      <c r="AC1810" s="75"/>
      <c r="AD1810" s="42"/>
      <c r="AE1810" s="43"/>
      <c r="AF1810" s="44"/>
      <c r="AG1810" s="134" t="s">
        <v>21</v>
      </c>
      <c r="AH1810" s="134" t="s">
        <v>21</v>
      </c>
      <c r="AI1810" s="134" t="s">
        <v>21</v>
      </c>
      <c r="AJ1810" s="134" t="s">
        <v>21</v>
      </c>
      <c r="AK1810" s="134" t="s">
        <v>5801</v>
      </c>
      <c r="AL1810" s="134" t="s">
        <v>21</v>
      </c>
      <c r="AM1810" s="134" t="b">
        <f>IF(AND(Table3[[#This Row],[Column68]]=TRUE,COUNTBLANK(Table3[[#This Row],[Date 1]:[Date 8]])=8),TRUE,FALSE)</f>
        <v>0</v>
      </c>
      <c r="AN1810" s="134" t="b">
        <f>COUNTIF(Table3[[#This Row],[512]:[51]],"yes")&gt;0</f>
        <v>0</v>
      </c>
      <c r="AO1810" s="45" t="str">
        <f>IF(Table3[[#This Row],[512]]="yes",Table3[[#This Row],[Column1]],"")</f>
        <v/>
      </c>
      <c r="AP1810" s="45" t="str">
        <f>IF(Table3[[#This Row],[250]]="yes",Table3[[#This Row],[Column1.5]],"")</f>
        <v/>
      </c>
      <c r="AQ1810" s="45" t="str">
        <f>IF(Table3[[#This Row],[288]]="yes",Table3[[#This Row],[Column2]],"")</f>
        <v/>
      </c>
      <c r="AR1810" s="45" t="str">
        <f>IF(Table3[[#This Row],[144]]="yes",Table3[[#This Row],[Column3]],"")</f>
        <v/>
      </c>
      <c r="AS1810" s="45" t="str">
        <f>IF(Table3[[#This Row],[26]]="yes",Table3[[#This Row],[Column4]],"")</f>
        <v/>
      </c>
      <c r="AT1810" s="45" t="str">
        <f>IF(Table3[[#This Row],[51]]="yes",Table3[[#This Row],[Column5]],"")</f>
        <v/>
      </c>
      <c r="AU1810" s="29" t="str">
        <f>IF(COUNTBLANK(Table3[[#This Row],[Date 1]:[Date 8]])=7,IF(Table3[[#This Row],[Column9]]&lt;&gt;"",IF(SUM(L1810:S1810)&lt;&gt;0,Table3[[#This Row],[Column9]],""),""),(SUBSTITUTE(TRIM(SUBSTITUTE(AO1810&amp;","&amp;AP1810&amp;","&amp;AQ1810&amp;","&amp;AR1810&amp;","&amp;AS1810&amp;","&amp;AT1810&amp;",",","," "))," ",", ")))</f>
        <v/>
      </c>
      <c r="AV1810" s="35" t="str">
        <f>IF(COUNTBLANK(L1810:AC1810)&lt;&gt;13,IF(Table3[[#This Row],[Comments]]="Please order in multiples of 20. Minimum order of 100.",IF(COUNTBLANK(Table3[[#This Row],[Date 1]:[Order]])=12,"",1),1),IF(OR(F1810="yes",G1810="yes",H1810="yes",I1810="yes",J1810="yes",K1810="yes"="yes"),1,""))</f>
        <v/>
      </c>
    </row>
    <row r="1811" spans="2:48" ht="36" thickBot="1" x14ac:dyDescent="0.4">
      <c r="B1811" s="164">
        <v>7295</v>
      </c>
      <c r="C1811" s="16" t="s">
        <v>3569</v>
      </c>
      <c r="D1811" s="32" t="s">
        <v>2482</v>
      </c>
      <c r="E1811" s="118"/>
      <c r="F1811" s="119" t="s">
        <v>21</v>
      </c>
      <c r="G1811" s="30" t="s">
        <v>21</v>
      </c>
      <c r="H1811" s="30" t="s">
        <v>21</v>
      </c>
      <c r="I1811" s="30" t="s">
        <v>21</v>
      </c>
      <c r="J1811" s="30" t="s">
        <v>128</v>
      </c>
      <c r="K1811" s="30" t="s">
        <v>21</v>
      </c>
      <c r="L1811" s="22"/>
      <c r="M1811" s="20"/>
      <c r="N1811" s="20"/>
      <c r="O1811" s="20"/>
      <c r="P1811" s="20"/>
      <c r="Q1811" s="20"/>
      <c r="R1811" s="20"/>
      <c r="S1811" s="120"/>
      <c r="T1811" s="181" t="str">
        <f>Table3[[#This Row],[Column12]]</f>
        <v>Auto:</v>
      </c>
      <c r="U1811" s="25"/>
      <c r="V1811" s="51" t="str">
        <f>IF(Table3[[#This Row],[TagOrderMethod]]="Ratio:","plants per 1 tag",IF(Table3[[#This Row],[TagOrderMethod]]="tags included","",IF(Table3[[#This Row],[TagOrderMethod]]="Qty:","tags",IF(Table3[[#This Row],[TagOrderMethod]]="Auto:",IF(U1811&lt;&gt;"","tags","")))))</f>
        <v/>
      </c>
      <c r="W1811" s="17">
        <v>25</v>
      </c>
      <c r="X1811" s="17" t="str">
        <f>IF(ISNUMBER(SEARCH("tag",Table3[[#This Row],[Notes]])), "Yes", "No")</f>
        <v>No</v>
      </c>
      <c r="Y1811" s="17" t="str">
        <f>IF(Table3[[#This Row],[Column11]]="yes","tags included","Auto:")</f>
        <v>Auto:</v>
      </c>
      <c r="Z181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Row],[TagOrderMethod]]="Auto:",IF(U1811&gt;0,U1811,IF(COUNTBLANK(L1811:S1811)=8,"",(IF(Table3[[#This Row],[Column11]]&lt;&gt;"no",Table3[[#This Row],[Size]]*(SUM(Table3[[#This Row],[Date 1]:[Date 8]])),"")))),""))),(Table3[[#This Row],[Bundle]])),"")</f>
        <v/>
      </c>
      <c r="AB1811" s="94" t="str">
        <f t="shared" si="29"/>
        <v/>
      </c>
      <c r="AC1811" s="75"/>
      <c r="AD1811" s="42"/>
      <c r="AE1811" s="43"/>
      <c r="AF1811" s="44"/>
      <c r="AG1811" s="134" t="s">
        <v>21</v>
      </c>
      <c r="AH1811" s="134" t="s">
        <v>21</v>
      </c>
      <c r="AI1811" s="134" t="s">
        <v>21</v>
      </c>
      <c r="AJ1811" s="134" t="s">
        <v>21</v>
      </c>
      <c r="AK1811" s="134" t="s">
        <v>5802</v>
      </c>
      <c r="AL1811" s="134" t="s">
        <v>21</v>
      </c>
      <c r="AM1811" s="134" t="b">
        <f>IF(AND(Table3[[#This Row],[Column68]]=TRUE,COUNTBLANK(Table3[[#This Row],[Date 1]:[Date 8]])=8),TRUE,FALSE)</f>
        <v>0</v>
      </c>
      <c r="AN1811" s="134" t="b">
        <f>COUNTIF(Table3[[#This Row],[512]:[51]],"yes")&gt;0</f>
        <v>0</v>
      </c>
      <c r="AO1811" s="45" t="str">
        <f>IF(Table3[[#This Row],[512]]="yes",Table3[[#This Row],[Column1]],"")</f>
        <v/>
      </c>
      <c r="AP1811" s="45" t="str">
        <f>IF(Table3[[#This Row],[250]]="yes",Table3[[#This Row],[Column1.5]],"")</f>
        <v/>
      </c>
      <c r="AQ1811" s="45" t="str">
        <f>IF(Table3[[#This Row],[288]]="yes",Table3[[#This Row],[Column2]],"")</f>
        <v/>
      </c>
      <c r="AR1811" s="45" t="str">
        <f>IF(Table3[[#This Row],[144]]="yes",Table3[[#This Row],[Column3]],"")</f>
        <v/>
      </c>
      <c r="AS1811" s="45" t="str">
        <f>IF(Table3[[#This Row],[26]]="yes",Table3[[#This Row],[Column4]],"")</f>
        <v/>
      </c>
      <c r="AT1811" s="45" t="str">
        <f>IF(Table3[[#This Row],[51]]="yes",Table3[[#This Row],[Column5]],"")</f>
        <v/>
      </c>
      <c r="AU1811" s="29" t="str">
        <f>IF(COUNTBLANK(Table3[[#This Row],[Date 1]:[Date 8]])=7,IF(Table3[[#This Row],[Column9]]&lt;&gt;"",IF(SUM(L1811:S1811)&lt;&gt;0,Table3[[#This Row],[Column9]],""),""),(SUBSTITUTE(TRIM(SUBSTITUTE(AO1811&amp;","&amp;AP1811&amp;","&amp;AQ1811&amp;","&amp;AR1811&amp;","&amp;AS1811&amp;","&amp;AT1811&amp;",",","," "))," ",", ")))</f>
        <v/>
      </c>
      <c r="AV1811" s="35" t="str">
        <f>IF(COUNTBLANK(L1811:AC1811)&lt;&gt;13,IF(Table3[[#This Row],[Comments]]="Please order in multiples of 20. Minimum order of 100.",IF(COUNTBLANK(Table3[[#This Row],[Date 1]:[Order]])=12,"",1),1),IF(OR(F1811="yes",G1811="yes",H1811="yes",I1811="yes",J1811="yes",K1811="yes"="yes"),1,""))</f>
        <v/>
      </c>
    </row>
    <row r="1812" spans="2:48" ht="36" thickBot="1" x14ac:dyDescent="0.4">
      <c r="B1812" s="164">
        <v>7310</v>
      </c>
      <c r="C1812" s="16" t="s">
        <v>3569</v>
      </c>
      <c r="D1812" s="32" t="s">
        <v>1784</v>
      </c>
      <c r="E1812" s="118"/>
      <c r="F1812" s="119" t="s">
        <v>21</v>
      </c>
      <c r="G1812" s="30" t="s">
        <v>21</v>
      </c>
      <c r="H1812" s="30" t="s">
        <v>21</v>
      </c>
      <c r="I1812" s="30" t="s">
        <v>21</v>
      </c>
      <c r="J1812" s="30" t="s">
        <v>21</v>
      </c>
      <c r="K1812" s="30" t="s">
        <v>128</v>
      </c>
      <c r="L1812" s="22"/>
      <c r="M1812" s="20"/>
      <c r="N1812" s="20"/>
      <c r="O1812" s="20"/>
      <c r="P1812" s="20"/>
      <c r="Q1812" s="20"/>
      <c r="R1812" s="20"/>
      <c r="S1812" s="120"/>
      <c r="T1812" s="181" t="str">
        <f>Table3[[#This Row],[Column12]]</f>
        <v>Auto:</v>
      </c>
      <c r="U1812" s="25"/>
      <c r="V1812" s="51" t="str">
        <f>IF(Table3[[#This Row],[TagOrderMethod]]="Ratio:","plants per 1 tag",IF(Table3[[#This Row],[TagOrderMethod]]="tags included","",IF(Table3[[#This Row],[TagOrderMethod]]="Qty:","tags",IF(Table3[[#This Row],[TagOrderMethod]]="Auto:",IF(U1812&lt;&gt;"","tags","")))))</f>
        <v/>
      </c>
      <c r="W1812" s="17">
        <v>25</v>
      </c>
      <c r="X1812" s="17" t="str">
        <f>IF(ISNUMBER(SEARCH("tag",Table3[[#This Row],[Notes]])), "Yes", "No")</f>
        <v>No</v>
      </c>
      <c r="Y1812" s="17" t="str">
        <f>IF(Table3[[#This Row],[Column11]]="yes","tags included","Auto:")</f>
        <v>Auto:</v>
      </c>
      <c r="Z181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Row],[TagOrderMethod]]="Auto:",IF(U1812&gt;0,U1812,IF(COUNTBLANK(L1812:S1812)=8,"",(IF(Table3[[#This Row],[Column11]]&lt;&gt;"no",Table3[[#This Row],[Size]]*(SUM(Table3[[#This Row],[Date 1]:[Date 8]])),"")))),""))),(Table3[[#This Row],[Bundle]])),"")</f>
        <v/>
      </c>
      <c r="AB1812" s="94" t="str">
        <f t="shared" si="29"/>
        <v/>
      </c>
      <c r="AC1812" s="75"/>
      <c r="AD1812" s="42"/>
      <c r="AE1812" s="43"/>
      <c r="AF1812" s="44"/>
      <c r="AG1812" s="134" t="s">
        <v>21</v>
      </c>
      <c r="AH1812" s="134" t="s">
        <v>21</v>
      </c>
      <c r="AI1812" s="134" t="s">
        <v>21</v>
      </c>
      <c r="AJ1812" s="134" t="s">
        <v>21</v>
      </c>
      <c r="AK1812" s="134" t="s">
        <v>21</v>
      </c>
      <c r="AL1812" s="134" t="s">
        <v>5803</v>
      </c>
      <c r="AM1812" s="134" t="b">
        <f>IF(AND(Table3[[#This Row],[Column68]]=TRUE,COUNTBLANK(Table3[[#This Row],[Date 1]:[Date 8]])=8),TRUE,FALSE)</f>
        <v>0</v>
      </c>
      <c r="AN1812" s="134" t="b">
        <f>COUNTIF(Table3[[#This Row],[512]:[51]],"yes")&gt;0</f>
        <v>0</v>
      </c>
      <c r="AO1812" s="45" t="str">
        <f>IF(Table3[[#This Row],[512]]="yes",Table3[[#This Row],[Column1]],"")</f>
        <v/>
      </c>
      <c r="AP1812" s="45" t="str">
        <f>IF(Table3[[#This Row],[250]]="yes",Table3[[#This Row],[Column1.5]],"")</f>
        <v/>
      </c>
      <c r="AQ1812" s="45" t="str">
        <f>IF(Table3[[#This Row],[288]]="yes",Table3[[#This Row],[Column2]],"")</f>
        <v/>
      </c>
      <c r="AR1812" s="45" t="str">
        <f>IF(Table3[[#This Row],[144]]="yes",Table3[[#This Row],[Column3]],"")</f>
        <v/>
      </c>
      <c r="AS1812" s="45" t="str">
        <f>IF(Table3[[#This Row],[26]]="yes",Table3[[#This Row],[Column4]],"")</f>
        <v/>
      </c>
      <c r="AT1812" s="45" t="str">
        <f>IF(Table3[[#This Row],[51]]="yes",Table3[[#This Row],[Column5]],"")</f>
        <v/>
      </c>
      <c r="AU1812" s="29" t="str">
        <f>IF(COUNTBLANK(Table3[[#This Row],[Date 1]:[Date 8]])=7,IF(Table3[[#This Row],[Column9]]&lt;&gt;"",IF(SUM(L1812:S1812)&lt;&gt;0,Table3[[#This Row],[Column9]],""),""),(SUBSTITUTE(TRIM(SUBSTITUTE(AO1812&amp;","&amp;AP1812&amp;","&amp;AQ1812&amp;","&amp;AR1812&amp;","&amp;AS1812&amp;","&amp;AT1812&amp;",",","," "))," ",", ")))</f>
        <v/>
      </c>
      <c r="AV1812" s="35" t="str">
        <f>IF(COUNTBLANK(L1812:AC1812)&lt;&gt;13,IF(Table3[[#This Row],[Comments]]="Please order in multiples of 20. Minimum order of 100.",IF(COUNTBLANK(Table3[[#This Row],[Date 1]:[Order]])=12,"",1),1),IF(OR(F1812="yes",G1812="yes",H1812="yes",I1812="yes",J1812="yes",K1812="yes"="yes"),1,""))</f>
        <v/>
      </c>
    </row>
    <row r="1813" spans="2:48" ht="36" thickBot="1" x14ac:dyDescent="0.4">
      <c r="B1813" s="164">
        <v>7315</v>
      </c>
      <c r="C1813" s="16" t="s">
        <v>3569</v>
      </c>
      <c r="D1813" s="32" t="s">
        <v>1785</v>
      </c>
      <c r="E1813" s="118"/>
      <c r="F1813" s="119" t="s">
        <v>21</v>
      </c>
      <c r="G1813" s="30" t="s">
        <v>21</v>
      </c>
      <c r="H1813" s="30" t="s">
        <v>21</v>
      </c>
      <c r="I1813" s="30" t="s">
        <v>21</v>
      </c>
      <c r="J1813" s="30" t="s">
        <v>21</v>
      </c>
      <c r="K1813" s="30" t="s">
        <v>128</v>
      </c>
      <c r="L1813" s="22"/>
      <c r="M1813" s="20"/>
      <c r="N1813" s="20"/>
      <c r="O1813" s="20"/>
      <c r="P1813" s="20"/>
      <c r="Q1813" s="20"/>
      <c r="R1813" s="20"/>
      <c r="S1813" s="120"/>
      <c r="T1813" s="181" t="str">
        <f>Table3[[#This Row],[Column12]]</f>
        <v>Auto:</v>
      </c>
      <c r="U1813" s="25"/>
      <c r="V1813" s="51" t="str">
        <f>IF(Table3[[#This Row],[TagOrderMethod]]="Ratio:","plants per 1 tag",IF(Table3[[#This Row],[TagOrderMethod]]="tags included","",IF(Table3[[#This Row],[TagOrderMethod]]="Qty:","tags",IF(Table3[[#This Row],[TagOrderMethod]]="Auto:",IF(U1813&lt;&gt;"","tags","")))))</f>
        <v/>
      </c>
      <c r="W1813" s="17">
        <v>25</v>
      </c>
      <c r="X1813" s="17" t="str">
        <f>IF(ISNUMBER(SEARCH("tag",Table3[[#This Row],[Notes]])), "Yes", "No")</f>
        <v>No</v>
      </c>
      <c r="Y1813" s="17" t="str">
        <f>IF(Table3[[#This Row],[Column11]]="yes","tags included","Auto:")</f>
        <v>Auto:</v>
      </c>
      <c r="Z181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Row],[TagOrderMethod]]="Auto:",IF(U1813&gt;0,U1813,IF(COUNTBLANK(L1813:S1813)=8,"",(IF(Table3[[#This Row],[Column11]]&lt;&gt;"no",Table3[[#This Row],[Size]]*(SUM(Table3[[#This Row],[Date 1]:[Date 8]])),"")))),""))),(Table3[[#This Row],[Bundle]])),"")</f>
        <v/>
      </c>
      <c r="AB1813" s="94" t="str">
        <f t="shared" si="29"/>
        <v/>
      </c>
      <c r="AC1813" s="75"/>
      <c r="AD1813" s="42"/>
      <c r="AE1813" s="43"/>
      <c r="AF1813" s="44"/>
      <c r="AG1813" s="134" t="s">
        <v>21</v>
      </c>
      <c r="AH1813" s="134" t="s">
        <v>21</v>
      </c>
      <c r="AI1813" s="134" t="s">
        <v>21</v>
      </c>
      <c r="AJ1813" s="134" t="s">
        <v>21</v>
      </c>
      <c r="AK1813" s="134" t="s">
        <v>21</v>
      </c>
      <c r="AL1813" s="134" t="s">
        <v>5804</v>
      </c>
      <c r="AM1813" s="134" t="b">
        <f>IF(AND(Table3[[#This Row],[Column68]]=TRUE,COUNTBLANK(Table3[[#This Row],[Date 1]:[Date 8]])=8),TRUE,FALSE)</f>
        <v>0</v>
      </c>
      <c r="AN1813" s="134" t="b">
        <f>COUNTIF(Table3[[#This Row],[512]:[51]],"yes")&gt;0</f>
        <v>0</v>
      </c>
      <c r="AO1813" s="45" t="str">
        <f>IF(Table3[[#This Row],[512]]="yes",Table3[[#This Row],[Column1]],"")</f>
        <v/>
      </c>
      <c r="AP1813" s="45" t="str">
        <f>IF(Table3[[#This Row],[250]]="yes",Table3[[#This Row],[Column1.5]],"")</f>
        <v/>
      </c>
      <c r="AQ1813" s="45" t="str">
        <f>IF(Table3[[#This Row],[288]]="yes",Table3[[#This Row],[Column2]],"")</f>
        <v/>
      </c>
      <c r="AR1813" s="45" t="str">
        <f>IF(Table3[[#This Row],[144]]="yes",Table3[[#This Row],[Column3]],"")</f>
        <v/>
      </c>
      <c r="AS1813" s="45" t="str">
        <f>IF(Table3[[#This Row],[26]]="yes",Table3[[#This Row],[Column4]],"")</f>
        <v/>
      </c>
      <c r="AT1813" s="45" t="str">
        <f>IF(Table3[[#This Row],[51]]="yes",Table3[[#This Row],[Column5]],"")</f>
        <v/>
      </c>
      <c r="AU1813" s="29" t="str">
        <f>IF(COUNTBLANK(Table3[[#This Row],[Date 1]:[Date 8]])=7,IF(Table3[[#This Row],[Column9]]&lt;&gt;"",IF(SUM(L1813:S1813)&lt;&gt;0,Table3[[#This Row],[Column9]],""),""),(SUBSTITUTE(TRIM(SUBSTITUTE(AO1813&amp;","&amp;AP1813&amp;","&amp;AQ1813&amp;","&amp;AR1813&amp;","&amp;AS1813&amp;","&amp;AT1813&amp;",",","," "))," ",", ")))</f>
        <v/>
      </c>
      <c r="AV1813" s="35" t="str">
        <f>IF(COUNTBLANK(L1813:AC1813)&lt;&gt;13,IF(Table3[[#This Row],[Comments]]="Please order in multiples of 20. Minimum order of 100.",IF(COUNTBLANK(Table3[[#This Row],[Date 1]:[Order]])=12,"",1),1),IF(OR(F1813="yes",G1813="yes",H1813="yes",I1813="yes",J1813="yes",K1813="yes"="yes"),1,""))</f>
        <v/>
      </c>
    </row>
    <row r="1814" spans="2:48" ht="36" thickBot="1" x14ac:dyDescent="0.4">
      <c r="B1814" s="164">
        <v>7320</v>
      </c>
      <c r="C1814" s="16" t="s">
        <v>3569</v>
      </c>
      <c r="D1814" s="32" t="s">
        <v>148</v>
      </c>
      <c r="E1814" s="118"/>
      <c r="F1814" s="119" t="s">
        <v>21</v>
      </c>
      <c r="G1814" s="30" t="s">
        <v>21</v>
      </c>
      <c r="H1814" s="30" t="s">
        <v>21</v>
      </c>
      <c r="I1814" s="30" t="s">
        <v>21</v>
      </c>
      <c r="J1814" s="30" t="s">
        <v>21</v>
      </c>
      <c r="K1814" s="30" t="s">
        <v>128</v>
      </c>
      <c r="L1814" s="22"/>
      <c r="M1814" s="20"/>
      <c r="N1814" s="20"/>
      <c r="O1814" s="20"/>
      <c r="P1814" s="20"/>
      <c r="Q1814" s="20"/>
      <c r="R1814" s="20"/>
      <c r="S1814" s="120"/>
      <c r="T1814" s="181" t="str">
        <f>Table3[[#This Row],[Column12]]</f>
        <v>Auto:</v>
      </c>
      <c r="U1814" s="25"/>
      <c r="V1814" s="51" t="str">
        <f>IF(Table3[[#This Row],[TagOrderMethod]]="Ratio:","plants per 1 tag",IF(Table3[[#This Row],[TagOrderMethod]]="tags included","",IF(Table3[[#This Row],[TagOrderMethod]]="Qty:","tags",IF(Table3[[#This Row],[TagOrderMethod]]="Auto:",IF(U1814&lt;&gt;"","tags","")))))</f>
        <v/>
      </c>
      <c r="W1814" s="17">
        <v>25</v>
      </c>
      <c r="X1814" s="17" t="str">
        <f>IF(ISNUMBER(SEARCH("tag",Table3[[#This Row],[Notes]])), "Yes", "No")</f>
        <v>No</v>
      </c>
      <c r="Y1814" s="17" t="str">
        <f>IF(Table3[[#This Row],[Column11]]="yes","tags included","Auto:")</f>
        <v>Auto:</v>
      </c>
      <c r="Z181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Row],[TagOrderMethod]]="Auto:",IF(U1814&gt;0,U1814,IF(COUNTBLANK(L1814:S1814)=8,"",(IF(Table3[[#This Row],[Column11]]&lt;&gt;"no",Table3[[#This Row],[Size]]*(SUM(Table3[[#This Row],[Date 1]:[Date 8]])),"")))),""))),(Table3[[#This Row],[Bundle]])),"")</f>
        <v/>
      </c>
      <c r="AB1814" s="94" t="str">
        <f t="shared" si="29"/>
        <v/>
      </c>
      <c r="AC1814" s="75"/>
      <c r="AD1814" s="42"/>
      <c r="AE1814" s="43"/>
      <c r="AF1814" s="44"/>
      <c r="AG1814" s="134" t="s">
        <v>21</v>
      </c>
      <c r="AH1814" s="134" t="s">
        <v>21</v>
      </c>
      <c r="AI1814" s="134" t="s">
        <v>21</v>
      </c>
      <c r="AJ1814" s="134" t="s">
        <v>21</v>
      </c>
      <c r="AK1814" s="134" t="s">
        <v>21</v>
      </c>
      <c r="AL1814" s="134" t="s">
        <v>5805</v>
      </c>
      <c r="AM1814" s="134" t="b">
        <f>IF(AND(Table3[[#This Row],[Column68]]=TRUE,COUNTBLANK(Table3[[#This Row],[Date 1]:[Date 8]])=8),TRUE,FALSE)</f>
        <v>0</v>
      </c>
      <c r="AN1814" s="134" t="b">
        <f>COUNTIF(Table3[[#This Row],[512]:[51]],"yes")&gt;0</f>
        <v>0</v>
      </c>
      <c r="AO1814" s="45" t="str">
        <f>IF(Table3[[#This Row],[512]]="yes",Table3[[#This Row],[Column1]],"")</f>
        <v/>
      </c>
      <c r="AP1814" s="45" t="str">
        <f>IF(Table3[[#This Row],[250]]="yes",Table3[[#This Row],[Column1.5]],"")</f>
        <v/>
      </c>
      <c r="AQ1814" s="45" t="str">
        <f>IF(Table3[[#This Row],[288]]="yes",Table3[[#This Row],[Column2]],"")</f>
        <v/>
      </c>
      <c r="AR1814" s="45" t="str">
        <f>IF(Table3[[#This Row],[144]]="yes",Table3[[#This Row],[Column3]],"")</f>
        <v/>
      </c>
      <c r="AS1814" s="45" t="str">
        <f>IF(Table3[[#This Row],[26]]="yes",Table3[[#This Row],[Column4]],"")</f>
        <v/>
      </c>
      <c r="AT1814" s="45" t="str">
        <f>IF(Table3[[#This Row],[51]]="yes",Table3[[#This Row],[Column5]],"")</f>
        <v/>
      </c>
      <c r="AU1814" s="29" t="str">
        <f>IF(COUNTBLANK(Table3[[#This Row],[Date 1]:[Date 8]])=7,IF(Table3[[#This Row],[Column9]]&lt;&gt;"",IF(SUM(L1814:S1814)&lt;&gt;0,Table3[[#This Row],[Column9]],""),""),(SUBSTITUTE(TRIM(SUBSTITUTE(AO1814&amp;","&amp;AP1814&amp;","&amp;AQ1814&amp;","&amp;AR1814&amp;","&amp;AS1814&amp;","&amp;AT1814&amp;",",","," "))," ",", ")))</f>
        <v/>
      </c>
      <c r="AV1814" s="35" t="str">
        <f>IF(COUNTBLANK(L1814:AC1814)&lt;&gt;13,IF(Table3[[#This Row],[Comments]]="Please order in multiples of 20. Minimum order of 100.",IF(COUNTBLANK(Table3[[#This Row],[Date 1]:[Order]])=12,"",1),1),IF(OR(F1814="yes",G1814="yes",H1814="yes",I1814="yes",J1814="yes",K1814="yes"="yes"),1,""))</f>
        <v/>
      </c>
    </row>
    <row r="1815" spans="2:48" ht="36" thickBot="1" x14ac:dyDescent="0.4">
      <c r="B1815" s="164">
        <v>7335</v>
      </c>
      <c r="C1815" s="16" t="s">
        <v>3569</v>
      </c>
      <c r="D1815" s="32" t="s">
        <v>3581</v>
      </c>
      <c r="E1815" s="118"/>
      <c r="F1815" s="119" t="s">
        <v>21</v>
      </c>
      <c r="G1815" s="30" t="s">
        <v>21</v>
      </c>
      <c r="H1815" s="30" t="s">
        <v>21</v>
      </c>
      <c r="I1815" s="30" t="s">
        <v>21</v>
      </c>
      <c r="J1815" s="30" t="s">
        <v>128</v>
      </c>
      <c r="K1815" s="30" t="s">
        <v>21</v>
      </c>
      <c r="L1815" s="22"/>
      <c r="M1815" s="20"/>
      <c r="N1815" s="20"/>
      <c r="O1815" s="20"/>
      <c r="P1815" s="20"/>
      <c r="Q1815" s="20"/>
      <c r="R1815" s="20"/>
      <c r="S1815" s="120"/>
      <c r="T1815" s="181" t="str">
        <f>Table3[[#This Row],[Column12]]</f>
        <v>Auto:</v>
      </c>
      <c r="U1815" s="25"/>
      <c r="V1815" s="51" t="str">
        <f>IF(Table3[[#This Row],[TagOrderMethod]]="Ratio:","plants per 1 tag",IF(Table3[[#This Row],[TagOrderMethod]]="tags included","",IF(Table3[[#This Row],[TagOrderMethod]]="Qty:","tags",IF(Table3[[#This Row],[TagOrderMethod]]="Auto:",IF(U1815&lt;&gt;"","tags","")))))</f>
        <v/>
      </c>
      <c r="W1815" s="17">
        <v>25</v>
      </c>
      <c r="X1815" s="17" t="str">
        <f>IF(ISNUMBER(SEARCH("tag",Table3[[#This Row],[Notes]])), "Yes", "No")</f>
        <v>No</v>
      </c>
      <c r="Y1815" s="17" t="str">
        <f>IF(Table3[[#This Row],[Column11]]="yes","tags included","Auto:")</f>
        <v>Auto:</v>
      </c>
      <c r="Z181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Row],[TagOrderMethod]]="Auto:",IF(U1815&gt;0,U1815,IF(COUNTBLANK(L1815:S1815)=8,"",(IF(Table3[[#This Row],[Column11]]&lt;&gt;"no",Table3[[#This Row],[Size]]*(SUM(Table3[[#This Row],[Date 1]:[Date 8]])),"")))),""))),(Table3[[#This Row],[Bundle]])),"")</f>
        <v/>
      </c>
      <c r="AB1815" s="94" t="str">
        <f t="shared" si="29"/>
        <v/>
      </c>
      <c r="AC1815" s="75"/>
      <c r="AD1815" s="42"/>
      <c r="AE1815" s="43"/>
      <c r="AF1815" s="44"/>
      <c r="AG1815" s="134" t="s">
        <v>21</v>
      </c>
      <c r="AH1815" s="134" t="s">
        <v>21</v>
      </c>
      <c r="AI1815" s="134" t="s">
        <v>21</v>
      </c>
      <c r="AJ1815" s="134" t="s">
        <v>21</v>
      </c>
      <c r="AK1815" s="134" t="s">
        <v>5806</v>
      </c>
      <c r="AL1815" s="134" t="s">
        <v>21</v>
      </c>
      <c r="AM1815" s="134" t="b">
        <f>IF(AND(Table3[[#This Row],[Column68]]=TRUE,COUNTBLANK(Table3[[#This Row],[Date 1]:[Date 8]])=8),TRUE,FALSE)</f>
        <v>0</v>
      </c>
      <c r="AN1815" s="134" t="b">
        <f>COUNTIF(Table3[[#This Row],[512]:[51]],"yes")&gt;0</f>
        <v>0</v>
      </c>
      <c r="AO1815" s="45" t="str">
        <f>IF(Table3[[#This Row],[512]]="yes",Table3[[#This Row],[Column1]],"")</f>
        <v/>
      </c>
      <c r="AP1815" s="45" t="str">
        <f>IF(Table3[[#This Row],[250]]="yes",Table3[[#This Row],[Column1.5]],"")</f>
        <v/>
      </c>
      <c r="AQ1815" s="45" t="str">
        <f>IF(Table3[[#This Row],[288]]="yes",Table3[[#This Row],[Column2]],"")</f>
        <v/>
      </c>
      <c r="AR1815" s="45" t="str">
        <f>IF(Table3[[#This Row],[144]]="yes",Table3[[#This Row],[Column3]],"")</f>
        <v/>
      </c>
      <c r="AS1815" s="45" t="str">
        <f>IF(Table3[[#This Row],[26]]="yes",Table3[[#This Row],[Column4]],"")</f>
        <v/>
      </c>
      <c r="AT1815" s="45" t="str">
        <f>IF(Table3[[#This Row],[51]]="yes",Table3[[#This Row],[Column5]],"")</f>
        <v/>
      </c>
      <c r="AU1815" s="29" t="str">
        <f>IF(COUNTBLANK(Table3[[#This Row],[Date 1]:[Date 8]])=7,IF(Table3[[#This Row],[Column9]]&lt;&gt;"",IF(SUM(L1815:S1815)&lt;&gt;0,Table3[[#This Row],[Column9]],""),""),(SUBSTITUTE(TRIM(SUBSTITUTE(AO1815&amp;","&amp;AP1815&amp;","&amp;AQ1815&amp;","&amp;AR1815&amp;","&amp;AS1815&amp;","&amp;AT1815&amp;",",","," "))," ",", ")))</f>
        <v/>
      </c>
      <c r="AV1815" s="35" t="str">
        <f>IF(COUNTBLANK(L1815:AC1815)&lt;&gt;13,IF(Table3[[#This Row],[Comments]]="Please order in multiples of 20. Minimum order of 100.",IF(COUNTBLANK(Table3[[#This Row],[Date 1]:[Order]])=12,"",1),1),IF(OR(F1815="yes",G1815="yes",H1815="yes",I1815="yes",J1815="yes",K1815="yes"="yes"),1,""))</f>
        <v/>
      </c>
    </row>
    <row r="1816" spans="2:48" ht="36" thickBot="1" x14ac:dyDescent="0.4">
      <c r="B1816" s="164">
        <v>7365</v>
      </c>
      <c r="C1816" s="16" t="s">
        <v>3569</v>
      </c>
      <c r="D1816" s="32" t="s">
        <v>1192</v>
      </c>
      <c r="E1816" s="118"/>
      <c r="F1816" s="119" t="s">
        <v>21</v>
      </c>
      <c r="G1816" s="30" t="s">
        <v>21</v>
      </c>
      <c r="H1816" s="30" t="s">
        <v>21</v>
      </c>
      <c r="I1816" s="30" t="s">
        <v>21</v>
      </c>
      <c r="J1816" s="30" t="s">
        <v>128</v>
      </c>
      <c r="K1816" s="30" t="s">
        <v>21</v>
      </c>
      <c r="L1816" s="22"/>
      <c r="M1816" s="20"/>
      <c r="N1816" s="20"/>
      <c r="O1816" s="20"/>
      <c r="P1816" s="20"/>
      <c r="Q1816" s="20"/>
      <c r="R1816" s="20"/>
      <c r="S1816" s="120"/>
      <c r="T1816" s="181" t="str">
        <f>Table3[[#This Row],[Column12]]</f>
        <v>Auto:</v>
      </c>
      <c r="U1816" s="25"/>
      <c r="V1816" s="51" t="str">
        <f>IF(Table3[[#This Row],[TagOrderMethod]]="Ratio:","plants per 1 tag",IF(Table3[[#This Row],[TagOrderMethod]]="tags included","",IF(Table3[[#This Row],[TagOrderMethod]]="Qty:","tags",IF(Table3[[#This Row],[TagOrderMethod]]="Auto:",IF(U1816&lt;&gt;"","tags","")))))</f>
        <v/>
      </c>
      <c r="W1816" s="17">
        <v>25</v>
      </c>
      <c r="X1816" s="17" t="str">
        <f>IF(ISNUMBER(SEARCH("tag",Table3[[#This Row],[Notes]])), "Yes", "No")</f>
        <v>No</v>
      </c>
      <c r="Y1816" s="17" t="str">
        <f>IF(Table3[[#This Row],[Column11]]="yes","tags included","Auto:")</f>
        <v>Auto:</v>
      </c>
      <c r="Z181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Row],[TagOrderMethod]]="Auto:",IF(U1816&gt;0,U1816,IF(COUNTBLANK(L1816:S1816)=8,"",(IF(Table3[[#This Row],[Column11]]&lt;&gt;"no",Table3[[#This Row],[Size]]*(SUM(Table3[[#This Row],[Date 1]:[Date 8]])),"")))),""))),(Table3[[#This Row],[Bundle]])),"")</f>
        <v/>
      </c>
      <c r="AB1816" s="94" t="str">
        <f t="shared" si="29"/>
        <v/>
      </c>
      <c r="AC1816" s="75"/>
      <c r="AD1816" s="42"/>
      <c r="AE1816" s="43"/>
      <c r="AF1816" s="44"/>
      <c r="AG1816" s="134" t="s">
        <v>21</v>
      </c>
      <c r="AH1816" s="134" t="s">
        <v>21</v>
      </c>
      <c r="AI1816" s="134" t="s">
        <v>21</v>
      </c>
      <c r="AJ1816" s="134" t="s">
        <v>21</v>
      </c>
      <c r="AK1816" s="134" t="s">
        <v>5807</v>
      </c>
      <c r="AL1816" s="134" t="s">
        <v>21</v>
      </c>
      <c r="AM1816" s="134" t="b">
        <f>IF(AND(Table3[[#This Row],[Column68]]=TRUE,COUNTBLANK(Table3[[#This Row],[Date 1]:[Date 8]])=8),TRUE,FALSE)</f>
        <v>0</v>
      </c>
      <c r="AN1816" s="134" t="b">
        <f>COUNTIF(Table3[[#This Row],[512]:[51]],"yes")&gt;0</f>
        <v>0</v>
      </c>
      <c r="AO1816" s="45" t="str">
        <f>IF(Table3[[#This Row],[512]]="yes",Table3[[#This Row],[Column1]],"")</f>
        <v/>
      </c>
      <c r="AP1816" s="45" t="str">
        <f>IF(Table3[[#This Row],[250]]="yes",Table3[[#This Row],[Column1.5]],"")</f>
        <v/>
      </c>
      <c r="AQ1816" s="45" t="str">
        <f>IF(Table3[[#This Row],[288]]="yes",Table3[[#This Row],[Column2]],"")</f>
        <v/>
      </c>
      <c r="AR1816" s="45" t="str">
        <f>IF(Table3[[#This Row],[144]]="yes",Table3[[#This Row],[Column3]],"")</f>
        <v/>
      </c>
      <c r="AS1816" s="45" t="str">
        <f>IF(Table3[[#This Row],[26]]="yes",Table3[[#This Row],[Column4]],"")</f>
        <v/>
      </c>
      <c r="AT1816" s="45" t="str">
        <f>IF(Table3[[#This Row],[51]]="yes",Table3[[#This Row],[Column5]],"")</f>
        <v/>
      </c>
      <c r="AU1816" s="29" t="str">
        <f>IF(COUNTBLANK(Table3[[#This Row],[Date 1]:[Date 8]])=7,IF(Table3[[#This Row],[Column9]]&lt;&gt;"",IF(SUM(L1816:S1816)&lt;&gt;0,Table3[[#This Row],[Column9]],""),""),(SUBSTITUTE(TRIM(SUBSTITUTE(AO1816&amp;","&amp;AP1816&amp;","&amp;AQ1816&amp;","&amp;AR1816&amp;","&amp;AS1816&amp;","&amp;AT1816&amp;",",","," "))," ",", ")))</f>
        <v/>
      </c>
      <c r="AV1816" s="35" t="str">
        <f>IF(COUNTBLANK(L1816:AC1816)&lt;&gt;13,IF(Table3[[#This Row],[Comments]]="Please order in multiples of 20. Minimum order of 100.",IF(COUNTBLANK(Table3[[#This Row],[Date 1]:[Order]])=12,"",1),1),IF(OR(F1816="yes",G1816="yes",H1816="yes",I1816="yes",J1816="yes",K1816="yes"="yes"),1,""))</f>
        <v/>
      </c>
    </row>
    <row r="1817" spans="2:48" ht="36" thickBot="1" x14ac:dyDescent="0.4">
      <c r="B1817" s="164">
        <v>7380</v>
      </c>
      <c r="C1817" s="16" t="s">
        <v>3569</v>
      </c>
      <c r="D1817" s="32" t="s">
        <v>1932</v>
      </c>
      <c r="E1817" s="118"/>
      <c r="F1817" s="119" t="s">
        <v>21</v>
      </c>
      <c r="G1817" s="30" t="s">
        <v>21</v>
      </c>
      <c r="H1817" s="30" t="s">
        <v>21</v>
      </c>
      <c r="I1817" s="30" t="s">
        <v>21</v>
      </c>
      <c r="J1817" s="30" t="s">
        <v>128</v>
      </c>
      <c r="K1817" s="30" t="s">
        <v>21</v>
      </c>
      <c r="L1817" s="22"/>
      <c r="M1817" s="20"/>
      <c r="N1817" s="20"/>
      <c r="O1817" s="20"/>
      <c r="P1817" s="20"/>
      <c r="Q1817" s="20"/>
      <c r="R1817" s="20"/>
      <c r="S1817" s="120"/>
      <c r="T1817" s="181" t="str">
        <f>Table3[[#This Row],[Column12]]</f>
        <v>Auto:</v>
      </c>
      <c r="U1817" s="25"/>
      <c r="V1817" s="51" t="str">
        <f>IF(Table3[[#This Row],[TagOrderMethod]]="Ratio:","plants per 1 tag",IF(Table3[[#This Row],[TagOrderMethod]]="tags included","",IF(Table3[[#This Row],[TagOrderMethod]]="Qty:","tags",IF(Table3[[#This Row],[TagOrderMethod]]="Auto:",IF(U1817&lt;&gt;"","tags","")))))</f>
        <v/>
      </c>
      <c r="W1817" s="17">
        <v>25</v>
      </c>
      <c r="X1817" s="17" t="str">
        <f>IF(ISNUMBER(SEARCH("tag",Table3[[#This Row],[Notes]])), "Yes", "No")</f>
        <v>No</v>
      </c>
      <c r="Y1817" s="17" t="str">
        <f>IF(Table3[[#This Row],[Column11]]="yes","tags included","Auto:")</f>
        <v>Auto:</v>
      </c>
      <c r="Z181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Row],[TagOrderMethod]]="Auto:",IF(U1817&gt;0,U1817,IF(COUNTBLANK(L1817:S1817)=8,"",(IF(Table3[[#This Row],[Column11]]&lt;&gt;"no",Table3[[#This Row],[Size]]*(SUM(Table3[[#This Row],[Date 1]:[Date 8]])),"")))),""))),(Table3[[#This Row],[Bundle]])),"")</f>
        <v/>
      </c>
      <c r="AB1817" s="94" t="str">
        <f t="shared" si="29"/>
        <v/>
      </c>
      <c r="AC1817" s="75"/>
      <c r="AD1817" s="42"/>
      <c r="AE1817" s="43"/>
      <c r="AF1817" s="44"/>
      <c r="AG1817" s="134" t="s">
        <v>21</v>
      </c>
      <c r="AH1817" s="134" t="s">
        <v>21</v>
      </c>
      <c r="AI1817" s="134" t="s">
        <v>21</v>
      </c>
      <c r="AJ1817" s="134" t="s">
        <v>21</v>
      </c>
      <c r="AK1817" s="134" t="s">
        <v>5808</v>
      </c>
      <c r="AL1817" s="134" t="s">
        <v>21</v>
      </c>
      <c r="AM1817" s="134" t="b">
        <f>IF(AND(Table3[[#This Row],[Column68]]=TRUE,COUNTBLANK(Table3[[#This Row],[Date 1]:[Date 8]])=8),TRUE,FALSE)</f>
        <v>0</v>
      </c>
      <c r="AN1817" s="134" t="b">
        <f>COUNTIF(Table3[[#This Row],[512]:[51]],"yes")&gt;0</f>
        <v>0</v>
      </c>
      <c r="AO1817" s="45" t="str">
        <f>IF(Table3[[#This Row],[512]]="yes",Table3[[#This Row],[Column1]],"")</f>
        <v/>
      </c>
      <c r="AP1817" s="45" t="str">
        <f>IF(Table3[[#This Row],[250]]="yes",Table3[[#This Row],[Column1.5]],"")</f>
        <v/>
      </c>
      <c r="AQ1817" s="45" t="str">
        <f>IF(Table3[[#This Row],[288]]="yes",Table3[[#This Row],[Column2]],"")</f>
        <v/>
      </c>
      <c r="AR1817" s="45" t="str">
        <f>IF(Table3[[#This Row],[144]]="yes",Table3[[#This Row],[Column3]],"")</f>
        <v/>
      </c>
      <c r="AS1817" s="45" t="str">
        <f>IF(Table3[[#This Row],[26]]="yes",Table3[[#This Row],[Column4]],"")</f>
        <v/>
      </c>
      <c r="AT1817" s="45" t="str">
        <f>IF(Table3[[#This Row],[51]]="yes",Table3[[#This Row],[Column5]],"")</f>
        <v/>
      </c>
      <c r="AU1817" s="29" t="str">
        <f>IF(COUNTBLANK(Table3[[#This Row],[Date 1]:[Date 8]])=7,IF(Table3[[#This Row],[Column9]]&lt;&gt;"",IF(SUM(L1817:S1817)&lt;&gt;0,Table3[[#This Row],[Column9]],""),""),(SUBSTITUTE(TRIM(SUBSTITUTE(AO1817&amp;","&amp;AP1817&amp;","&amp;AQ1817&amp;","&amp;AR1817&amp;","&amp;AS1817&amp;","&amp;AT1817&amp;",",","," "))," ",", ")))</f>
        <v/>
      </c>
      <c r="AV1817" s="35" t="str">
        <f>IF(COUNTBLANK(L1817:AC1817)&lt;&gt;13,IF(Table3[[#This Row],[Comments]]="Please order in multiples of 20. Minimum order of 100.",IF(COUNTBLANK(Table3[[#This Row],[Date 1]:[Order]])=12,"",1),1),IF(OR(F1817="yes",G1817="yes",H1817="yes",I1817="yes",J1817="yes",K1817="yes"="yes"),1,""))</f>
        <v/>
      </c>
    </row>
    <row r="1818" spans="2:48" ht="36" thickBot="1" x14ac:dyDescent="0.4">
      <c r="B1818" s="164">
        <v>7385</v>
      </c>
      <c r="C1818" s="16" t="s">
        <v>3569</v>
      </c>
      <c r="D1818" s="32" t="s">
        <v>149</v>
      </c>
      <c r="E1818" s="118"/>
      <c r="F1818" s="119" t="s">
        <v>21</v>
      </c>
      <c r="G1818" s="30" t="s">
        <v>21</v>
      </c>
      <c r="H1818" s="30" t="s">
        <v>21</v>
      </c>
      <c r="I1818" s="30" t="s">
        <v>21</v>
      </c>
      <c r="J1818" s="30" t="s">
        <v>128</v>
      </c>
      <c r="K1818" s="30" t="s">
        <v>21</v>
      </c>
      <c r="L1818" s="22"/>
      <c r="M1818" s="20"/>
      <c r="N1818" s="20"/>
      <c r="O1818" s="20"/>
      <c r="P1818" s="20"/>
      <c r="Q1818" s="20"/>
      <c r="R1818" s="20"/>
      <c r="S1818" s="120"/>
      <c r="T1818" s="181" t="str">
        <f>Table3[[#This Row],[Column12]]</f>
        <v>Auto:</v>
      </c>
      <c r="U1818" s="25"/>
      <c r="V1818" s="51" t="str">
        <f>IF(Table3[[#This Row],[TagOrderMethod]]="Ratio:","plants per 1 tag",IF(Table3[[#This Row],[TagOrderMethod]]="tags included","",IF(Table3[[#This Row],[TagOrderMethod]]="Qty:","tags",IF(Table3[[#This Row],[TagOrderMethod]]="Auto:",IF(U1818&lt;&gt;"","tags","")))))</f>
        <v/>
      </c>
      <c r="W1818" s="17">
        <v>25</v>
      </c>
      <c r="X1818" s="17" t="str">
        <f>IF(ISNUMBER(SEARCH("tag",Table3[[#This Row],[Notes]])), "Yes", "No")</f>
        <v>No</v>
      </c>
      <c r="Y1818" s="17" t="str">
        <f>IF(Table3[[#This Row],[Column11]]="yes","tags included","Auto:")</f>
        <v>Auto:</v>
      </c>
      <c r="Z181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Row],[TagOrderMethod]]="Auto:",IF(U1818&gt;0,U1818,IF(COUNTBLANK(L1818:S1818)=8,"",(IF(Table3[[#This Row],[Column11]]&lt;&gt;"no",Table3[[#This Row],[Size]]*(SUM(Table3[[#This Row],[Date 1]:[Date 8]])),"")))),""))),(Table3[[#This Row],[Bundle]])),"")</f>
        <v/>
      </c>
      <c r="AB1818" s="94" t="str">
        <f t="shared" si="29"/>
        <v/>
      </c>
      <c r="AC1818" s="75"/>
      <c r="AD1818" s="42"/>
      <c r="AE1818" s="43"/>
      <c r="AF1818" s="44"/>
      <c r="AG1818" s="134" t="s">
        <v>21</v>
      </c>
      <c r="AH1818" s="134" t="s">
        <v>21</v>
      </c>
      <c r="AI1818" s="134" t="s">
        <v>21</v>
      </c>
      <c r="AJ1818" s="134" t="s">
        <v>21</v>
      </c>
      <c r="AK1818" s="134" t="s">
        <v>5809</v>
      </c>
      <c r="AL1818" s="134" t="s">
        <v>21</v>
      </c>
      <c r="AM1818" s="134" t="b">
        <f>IF(AND(Table3[[#This Row],[Column68]]=TRUE,COUNTBLANK(Table3[[#This Row],[Date 1]:[Date 8]])=8),TRUE,FALSE)</f>
        <v>0</v>
      </c>
      <c r="AN1818" s="134" t="b">
        <f>COUNTIF(Table3[[#This Row],[512]:[51]],"yes")&gt;0</f>
        <v>0</v>
      </c>
      <c r="AO1818" s="45" t="str">
        <f>IF(Table3[[#This Row],[512]]="yes",Table3[[#This Row],[Column1]],"")</f>
        <v/>
      </c>
      <c r="AP1818" s="45" t="str">
        <f>IF(Table3[[#This Row],[250]]="yes",Table3[[#This Row],[Column1.5]],"")</f>
        <v/>
      </c>
      <c r="AQ1818" s="45" t="str">
        <f>IF(Table3[[#This Row],[288]]="yes",Table3[[#This Row],[Column2]],"")</f>
        <v/>
      </c>
      <c r="AR1818" s="45" t="str">
        <f>IF(Table3[[#This Row],[144]]="yes",Table3[[#This Row],[Column3]],"")</f>
        <v/>
      </c>
      <c r="AS1818" s="45" t="str">
        <f>IF(Table3[[#This Row],[26]]="yes",Table3[[#This Row],[Column4]],"")</f>
        <v/>
      </c>
      <c r="AT1818" s="45" t="str">
        <f>IF(Table3[[#This Row],[51]]="yes",Table3[[#This Row],[Column5]],"")</f>
        <v/>
      </c>
      <c r="AU1818" s="29" t="str">
        <f>IF(COUNTBLANK(Table3[[#This Row],[Date 1]:[Date 8]])=7,IF(Table3[[#This Row],[Column9]]&lt;&gt;"",IF(SUM(L1818:S1818)&lt;&gt;0,Table3[[#This Row],[Column9]],""),""),(SUBSTITUTE(TRIM(SUBSTITUTE(AO1818&amp;","&amp;AP1818&amp;","&amp;AQ1818&amp;","&amp;AR1818&amp;","&amp;AS1818&amp;","&amp;AT1818&amp;",",","," "))," ",", ")))</f>
        <v/>
      </c>
      <c r="AV1818" s="35" t="str">
        <f>IF(COUNTBLANK(L1818:AC1818)&lt;&gt;13,IF(Table3[[#This Row],[Comments]]="Please order in multiples of 20. Minimum order of 100.",IF(COUNTBLANK(Table3[[#This Row],[Date 1]:[Order]])=12,"",1),1),IF(OR(F1818="yes",G1818="yes",H1818="yes",I1818="yes",J1818="yes",K1818="yes"="yes"),1,""))</f>
        <v/>
      </c>
    </row>
    <row r="1819" spans="2:48" ht="36" thickBot="1" x14ac:dyDescent="0.4">
      <c r="B1819" s="164">
        <v>7390</v>
      </c>
      <c r="C1819" s="16" t="s">
        <v>3569</v>
      </c>
      <c r="D1819" s="32" t="s">
        <v>150</v>
      </c>
      <c r="E1819" s="118"/>
      <c r="F1819" s="119" t="s">
        <v>21</v>
      </c>
      <c r="G1819" s="30" t="s">
        <v>21</v>
      </c>
      <c r="H1819" s="30" t="s">
        <v>21</v>
      </c>
      <c r="I1819" s="30" t="s">
        <v>21</v>
      </c>
      <c r="J1819" s="30" t="s">
        <v>128</v>
      </c>
      <c r="K1819" s="30" t="s">
        <v>21</v>
      </c>
      <c r="L1819" s="22"/>
      <c r="M1819" s="20"/>
      <c r="N1819" s="20"/>
      <c r="O1819" s="20"/>
      <c r="P1819" s="20"/>
      <c r="Q1819" s="20"/>
      <c r="R1819" s="20"/>
      <c r="S1819" s="120"/>
      <c r="T1819" s="181" t="str">
        <f>Table3[[#This Row],[Column12]]</f>
        <v>Auto:</v>
      </c>
      <c r="U1819" s="25"/>
      <c r="V1819" s="51" t="str">
        <f>IF(Table3[[#This Row],[TagOrderMethod]]="Ratio:","plants per 1 tag",IF(Table3[[#This Row],[TagOrderMethod]]="tags included","",IF(Table3[[#This Row],[TagOrderMethod]]="Qty:","tags",IF(Table3[[#This Row],[TagOrderMethod]]="Auto:",IF(U1819&lt;&gt;"","tags","")))))</f>
        <v/>
      </c>
      <c r="W1819" s="17">
        <v>25</v>
      </c>
      <c r="X1819" s="17" t="str">
        <f>IF(ISNUMBER(SEARCH("tag",Table3[[#This Row],[Notes]])), "Yes", "No")</f>
        <v>No</v>
      </c>
      <c r="Y1819" s="17" t="str">
        <f>IF(Table3[[#This Row],[Column11]]="yes","tags included","Auto:")</f>
        <v>Auto:</v>
      </c>
      <c r="Z181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Row],[TagOrderMethod]]="Auto:",IF(U1819&gt;0,U1819,IF(COUNTBLANK(L1819:S1819)=8,"",(IF(Table3[[#This Row],[Column11]]&lt;&gt;"no",Table3[[#This Row],[Size]]*(SUM(Table3[[#This Row],[Date 1]:[Date 8]])),"")))),""))),(Table3[[#This Row],[Bundle]])),"")</f>
        <v/>
      </c>
      <c r="AB1819" s="94" t="str">
        <f t="shared" si="29"/>
        <v/>
      </c>
      <c r="AC1819" s="75"/>
      <c r="AD1819" s="42"/>
      <c r="AE1819" s="43"/>
      <c r="AF1819" s="44"/>
      <c r="AG1819" s="134" t="s">
        <v>21</v>
      </c>
      <c r="AH1819" s="134" t="s">
        <v>21</v>
      </c>
      <c r="AI1819" s="134" t="s">
        <v>21</v>
      </c>
      <c r="AJ1819" s="134" t="s">
        <v>21</v>
      </c>
      <c r="AK1819" s="134" t="s">
        <v>3257</v>
      </c>
      <c r="AL1819" s="134" t="s">
        <v>21</v>
      </c>
      <c r="AM1819" s="134" t="b">
        <f>IF(AND(Table3[[#This Row],[Column68]]=TRUE,COUNTBLANK(Table3[[#This Row],[Date 1]:[Date 8]])=8),TRUE,FALSE)</f>
        <v>0</v>
      </c>
      <c r="AN1819" s="134" t="b">
        <f>COUNTIF(Table3[[#This Row],[512]:[51]],"yes")&gt;0</f>
        <v>0</v>
      </c>
      <c r="AO1819" s="45" t="str">
        <f>IF(Table3[[#This Row],[512]]="yes",Table3[[#This Row],[Column1]],"")</f>
        <v/>
      </c>
      <c r="AP1819" s="45" t="str">
        <f>IF(Table3[[#This Row],[250]]="yes",Table3[[#This Row],[Column1.5]],"")</f>
        <v/>
      </c>
      <c r="AQ1819" s="45" t="str">
        <f>IF(Table3[[#This Row],[288]]="yes",Table3[[#This Row],[Column2]],"")</f>
        <v/>
      </c>
      <c r="AR1819" s="45" t="str">
        <f>IF(Table3[[#This Row],[144]]="yes",Table3[[#This Row],[Column3]],"")</f>
        <v/>
      </c>
      <c r="AS1819" s="45" t="str">
        <f>IF(Table3[[#This Row],[26]]="yes",Table3[[#This Row],[Column4]],"")</f>
        <v/>
      </c>
      <c r="AT1819" s="45" t="str">
        <f>IF(Table3[[#This Row],[51]]="yes",Table3[[#This Row],[Column5]],"")</f>
        <v/>
      </c>
      <c r="AU1819" s="29" t="str">
        <f>IF(COUNTBLANK(Table3[[#This Row],[Date 1]:[Date 8]])=7,IF(Table3[[#This Row],[Column9]]&lt;&gt;"",IF(SUM(L1819:S1819)&lt;&gt;0,Table3[[#This Row],[Column9]],""),""),(SUBSTITUTE(TRIM(SUBSTITUTE(AO1819&amp;","&amp;AP1819&amp;","&amp;AQ1819&amp;","&amp;AR1819&amp;","&amp;AS1819&amp;","&amp;AT1819&amp;",",","," "))," ",", ")))</f>
        <v/>
      </c>
      <c r="AV1819" s="35" t="str">
        <f>IF(COUNTBLANK(L1819:AC1819)&lt;&gt;13,IF(Table3[[#This Row],[Comments]]="Please order in multiples of 20. Minimum order of 100.",IF(COUNTBLANK(Table3[[#This Row],[Date 1]:[Order]])=12,"",1),1),IF(OR(F1819="yes",G1819="yes",H1819="yes",I1819="yes",J1819="yes",K1819="yes"="yes"),1,""))</f>
        <v/>
      </c>
    </row>
    <row r="1820" spans="2:48" ht="36" thickBot="1" x14ac:dyDescent="0.4">
      <c r="B1820" s="164">
        <v>7395</v>
      </c>
      <c r="C1820" s="16" t="s">
        <v>3569</v>
      </c>
      <c r="D1820" s="32" t="s">
        <v>3582</v>
      </c>
      <c r="E1820" s="118"/>
      <c r="F1820" s="119" t="s">
        <v>21</v>
      </c>
      <c r="G1820" s="30" t="s">
        <v>21</v>
      </c>
      <c r="H1820" s="30" t="s">
        <v>21</v>
      </c>
      <c r="I1820" s="30" t="s">
        <v>21</v>
      </c>
      <c r="J1820" s="30" t="s">
        <v>128</v>
      </c>
      <c r="K1820" s="30" t="s">
        <v>21</v>
      </c>
      <c r="L1820" s="22"/>
      <c r="M1820" s="20"/>
      <c r="N1820" s="20"/>
      <c r="O1820" s="20"/>
      <c r="P1820" s="20"/>
      <c r="Q1820" s="20"/>
      <c r="R1820" s="20"/>
      <c r="S1820" s="120"/>
      <c r="T1820" s="181" t="str">
        <f>Table3[[#This Row],[Column12]]</f>
        <v>Auto:</v>
      </c>
      <c r="U1820" s="25"/>
      <c r="V1820" s="51" t="str">
        <f>IF(Table3[[#This Row],[TagOrderMethod]]="Ratio:","plants per 1 tag",IF(Table3[[#This Row],[TagOrderMethod]]="tags included","",IF(Table3[[#This Row],[TagOrderMethod]]="Qty:","tags",IF(Table3[[#This Row],[TagOrderMethod]]="Auto:",IF(U1820&lt;&gt;"","tags","")))))</f>
        <v/>
      </c>
      <c r="W1820" s="17">
        <v>25</v>
      </c>
      <c r="X1820" s="17" t="str">
        <f>IF(ISNUMBER(SEARCH("tag",Table3[[#This Row],[Notes]])), "Yes", "No")</f>
        <v>No</v>
      </c>
      <c r="Y1820" s="17" t="str">
        <f>IF(Table3[[#This Row],[Column11]]="yes","tags included","Auto:")</f>
        <v>Auto:</v>
      </c>
      <c r="Z182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Row],[TagOrderMethod]]="Auto:",IF(U1820&gt;0,U1820,IF(COUNTBLANK(L1820:S1820)=8,"",(IF(Table3[[#This Row],[Column11]]&lt;&gt;"no",Table3[[#This Row],[Size]]*(SUM(Table3[[#This Row],[Date 1]:[Date 8]])),"")))),""))),(Table3[[#This Row],[Bundle]])),"")</f>
        <v/>
      </c>
      <c r="AB1820" s="94" t="str">
        <f t="shared" si="29"/>
        <v/>
      </c>
      <c r="AC1820" s="75"/>
      <c r="AD1820" s="42"/>
      <c r="AE1820" s="43"/>
      <c r="AF1820" s="44"/>
      <c r="AG1820" s="134" t="s">
        <v>21</v>
      </c>
      <c r="AH1820" s="134" t="s">
        <v>21</v>
      </c>
      <c r="AI1820" s="134" t="s">
        <v>21</v>
      </c>
      <c r="AJ1820" s="134" t="s">
        <v>21</v>
      </c>
      <c r="AK1820" s="134" t="s">
        <v>5810</v>
      </c>
      <c r="AL1820" s="134" t="s">
        <v>21</v>
      </c>
      <c r="AM1820" s="134" t="b">
        <f>IF(AND(Table3[[#This Row],[Column68]]=TRUE,COUNTBLANK(Table3[[#This Row],[Date 1]:[Date 8]])=8),TRUE,FALSE)</f>
        <v>0</v>
      </c>
      <c r="AN1820" s="134" t="b">
        <f>COUNTIF(Table3[[#This Row],[512]:[51]],"yes")&gt;0</f>
        <v>0</v>
      </c>
      <c r="AO1820" s="45" t="str">
        <f>IF(Table3[[#This Row],[512]]="yes",Table3[[#This Row],[Column1]],"")</f>
        <v/>
      </c>
      <c r="AP1820" s="45" t="str">
        <f>IF(Table3[[#This Row],[250]]="yes",Table3[[#This Row],[Column1.5]],"")</f>
        <v/>
      </c>
      <c r="AQ1820" s="45" t="str">
        <f>IF(Table3[[#This Row],[288]]="yes",Table3[[#This Row],[Column2]],"")</f>
        <v/>
      </c>
      <c r="AR1820" s="45" t="str">
        <f>IF(Table3[[#This Row],[144]]="yes",Table3[[#This Row],[Column3]],"")</f>
        <v/>
      </c>
      <c r="AS1820" s="45" t="str">
        <f>IF(Table3[[#This Row],[26]]="yes",Table3[[#This Row],[Column4]],"")</f>
        <v/>
      </c>
      <c r="AT1820" s="45" t="str">
        <f>IF(Table3[[#This Row],[51]]="yes",Table3[[#This Row],[Column5]],"")</f>
        <v/>
      </c>
      <c r="AU1820" s="29" t="str">
        <f>IF(COUNTBLANK(Table3[[#This Row],[Date 1]:[Date 8]])=7,IF(Table3[[#This Row],[Column9]]&lt;&gt;"",IF(SUM(L1820:S1820)&lt;&gt;0,Table3[[#This Row],[Column9]],""),""),(SUBSTITUTE(TRIM(SUBSTITUTE(AO1820&amp;","&amp;AP1820&amp;","&amp;AQ1820&amp;","&amp;AR1820&amp;","&amp;AS1820&amp;","&amp;AT1820&amp;",",","," "))," ",", ")))</f>
        <v/>
      </c>
      <c r="AV1820" s="35" t="str">
        <f>IF(COUNTBLANK(L1820:AC1820)&lt;&gt;13,IF(Table3[[#This Row],[Comments]]="Please order in multiples of 20. Minimum order of 100.",IF(COUNTBLANK(Table3[[#This Row],[Date 1]:[Order]])=12,"",1),1),IF(OR(F1820="yes",G1820="yes",H1820="yes",I1820="yes",J1820="yes",K1820="yes"="yes"),1,""))</f>
        <v/>
      </c>
    </row>
    <row r="1821" spans="2:48" ht="36" thickBot="1" x14ac:dyDescent="0.4">
      <c r="B1821" s="164">
        <v>7400</v>
      </c>
      <c r="C1821" s="16" t="s">
        <v>3569</v>
      </c>
      <c r="D1821" s="32" t="s">
        <v>1786</v>
      </c>
      <c r="E1821" s="118"/>
      <c r="F1821" s="119" t="s">
        <v>21</v>
      </c>
      <c r="G1821" s="30" t="s">
        <v>21</v>
      </c>
      <c r="H1821" s="30" t="s">
        <v>21</v>
      </c>
      <c r="I1821" s="30" t="s">
        <v>21</v>
      </c>
      <c r="J1821" s="30" t="s">
        <v>128</v>
      </c>
      <c r="K1821" s="30" t="s">
        <v>21</v>
      </c>
      <c r="L1821" s="22"/>
      <c r="M1821" s="20"/>
      <c r="N1821" s="20"/>
      <c r="O1821" s="20"/>
      <c r="P1821" s="20"/>
      <c r="Q1821" s="20"/>
      <c r="R1821" s="20"/>
      <c r="S1821" s="120"/>
      <c r="T1821" s="181" t="str">
        <f>Table3[[#This Row],[Column12]]</f>
        <v>Auto:</v>
      </c>
      <c r="U1821" s="25"/>
      <c r="V1821" s="51" t="str">
        <f>IF(Table3[[#This Row],[TagOrderMethod]]="Ratio:","plants per 1 tag",IF(Table3[[#This Row],[TagOrderMethod]]="tags included","",IF(Table3[[#This Row],[TagOrderMethod]]="Qty:","tags",IF(Table3[[#This Row],[TagOrderMethod]]="Auto:",IF(U1821&lt;&gt;"","tags","")))))</f>
        <v/>
      </c>
      <c r="W1821" s="17">
        <v>25</v>
      </c>
      <c r="X1821" s="17" t="str">
        <f>IF(ISNUMBER(SEARCH("tag",Table3[[#This Row],[Notes]])), "Yes", "No")</f>
        <v>No</v>
      </c>
      <c r="Y1821" s="17" t="str">
        <f>IF(Table3[[#This Row],[Column11]]="yes","tags included","Auto:")</f>
        <v>Auto:</v>
      </c>
      <c r="Z182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Row],[TagOrderMethod]]="Auto:",IF(U1821&gt;0,U1821,IF(COUNTBLANK(L1821:S1821)=8,"",(IF(Table3[[#This Row],[Column11]]&lt;&gt;"no",Table3[[#This Row],[Size]]*(SUM(Table3[[#This Row],[Date 1]:[Date 8]])),"")))),""))),(Table3[[#This Row],[Bundle]])),"")</f>
        <v/>
      </c>
      <c r="AB1821" s="94" t="str">
        <f t="shared" si="29"/>
        <v/>
      </c>
      <c r="AC1821" s="75"/>
      <c r="AD1821" s="42"/>
      <c r="AE1821" s="43"/>
      <c r="AF1821" s="44"/>
      <c r="AG1821" s="134" t="s">
        <v>21</v>
      </c>
      <c r="AH1821" s="134" t="s">
        <v>21</v>
      </c>
      <c r="AI1821" s="134" t="s">
        <v>21</v>
      </c>
      <c r="AJ1821" s="134" t="s">
        <v>21</v>
      </c>
      <c r="AK1821" s="134" t="s">
        <v>5811</v>
      </c>
      <c r="AL1821" s="134" t="s">
        <v>21</v>
      </c>
      <c r="AM1821" s="134" t="b">
        <f>IF(AND(Table3[[#This Row],[Column68]]=TRUE,COUNTBLANK(Table3[[#This Row],[Date 1]:[Date 8]])=8),TRUE,FALSE)</f>
        <v>0</v>
      </c>
      <c r="AN1821" s="134" t="b">
        <f>COUNTIF(Table3[[#This Row],[512]:[51]],"yes")&gt;0</f>
        <v>0</v>
      </c>
      <c r="AO1821" s="45" t="str">
        <f>IF(Table3[[#This Row],[512]]="yes",Table3[[#This Row],[Column1]],"")</f>
        <v/>
      </c>
      <c r="AP1821" s="45" t="str">
        <f>IF(Table3[[#This Row],[250]]="yes",Table3[[#This Row],[Column1.5]],"")</f>
        <v/>
      </c>
      <c r="AQ1821" s="45" t="str">
        <f>IF(Table3[[#This Row],[288]]="yes",Table3[[#This Row],[Column2]],"")</f>
        <v/>
      </c>
      <c r="AR1821" s="45" t="str">
        <f>IF(Table3[[#This Row],[144]]="yes",Table3[[#This Row],[Column3]],"")</f>
        <v/>
      </c>
      <c r="AS1821" s="45" t="str">
        <f>IF(Table3[[#This Row],[26]]="yes",Table3[[#This Row],[Column4]],"")</f>
        <v/>
      </c>
      <c r="AT1821" s="45" t="str">
        <f>IF(Table3[[#This Row],[51]]="yes",Table3[[#This Row],[Column5]],"")</f>
        <v/>
      </c>
      <c r="AU1821" s="29" t="str">
        <f>IF(COUNTBLANK(Table3[[#This Row],[Date 1]:[Date 8]])=7,IF(Table3[[#This Row],[Column9]]&lt;&gt;"",IF(SUM(L1821:S1821)&lt;&gt;0,Table3[[#This Row],[Column9]],""),""),(SUBSTITUTE(TRIM(SUBSTITUTE(AO1821&amp;","&amp;AP1821&amp;","&amp;AQ1821&amp;","&amp;AR1821&amp;","&amp;AS1821&amp;","&amp;AT1821&amp;",",","," "))," ",", ")))</f>
        <v/>
      </c>
      <c r="AV1821" s="35" t="str">
        <f>IF(COUNTBLANK(L1821:AC1821)&lt;&gt;13,IF(Table3[[#This Row],[Comments]]="Please order in multiples of 20. Minimum order of 100.",IF(COUNTBLANK(Table3[[#This Row],[Date 1]:[Order]])=12,"",1),1),IF(OR(F1821="yes",G1821="yes",H1821="yes",I1821="yes",J1821="yes",K1821="yes"="yes"),1,""))</f>
        <v/>
      </c>
    </row>
    <row r="1822" spans="2:48" ht="36" thickBot="1" x14ac:dyDescent="0.4">
      <c r="B1822" s="164">
        <v>7405</v>
      </c>
      <c r="C1822" s="16" t="s">
        <v>3569</v>
      </c>
      <c r="D1822" s="32" t="s">
        <v>1933</v>
      </c>
      <c r="E1822" s="118"/>
      <c r="F1822" s="119" t="s">
        <v>21</v>
      </c>
      <c r="G1822" s="30" t="s">
        <v>21</v>
      </c>
      <c r="H1822" s="30" t="s">
        <v>21</v>
      </c>
      <c r="I1822" s="30" t="s">
        <v>21</v>
      </c>
      <c r="J1822" s="30" t="s">
        <v>128</v>
      </c>
      <c r="K1822" s="30" t="s">
        <v>21</v>
      </c>
      <c r="L1822" s="22"/>
      <c r="M1822" s="20"/>
      <c r="N1822" s="20"/>
      <c r="O1822" s="20"/>
      <c r="P1822" s="20"/>
      <c r="Q1822" s="20"/>
      <c r="R1822" s="20"/>
      <c r="S1822" s="120"/>
      <c r="T1822" s="181" t="str">
        <f>Table3[[#This Row],[Column12]]</f>
        <v>Auto:</v>
      </c>
      <c r="U1822" s="25"/>
      <c r="V1822" s="51" t="str">
        <f>IF(Table3[[#This Row],[TagOrderMethod]]="Ratio:","plants per 1 tag",IF(Table3[[#This Row],[TagOrderMethod]]="tags included","",IF(Table3[[#This Row],[TagOrderMethod]]="Qty:","tags",IF(Table3[[#This Row],[TagOrderMethod]]="Auto:",IF(U1822&lt;&gt;"","tags","")))))</f>
        <v/>
      </c>
      <c r="W1822" s="17">
        <v>50</v>
      </c>
      <c r="X1822" s="17" t="str">
        <f>IF(ISNUMBER(SEARCH("tag",Table3[[#This Row],[Notes]])), "Yes", "No")</f>
        <v>No</v>
      </c>
      <c r="Y1822" s="17" t="str">
        <f>IF(Table3[[#This Row],[Column11]]="yes","tags included","Auto:")</f>
        <v>Auto:</v>
      </c>
      <c r="Z182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Row],[TagOrderMethod]]="Auto:",IF(U1822&gt;0,U1822,IF(COUNTBLANK(L1822:S1822)=8,"",(IF(Table3[[#This Row],[Column11]]&lt;&gt;"no",Table3[[#This Row],[Size]]*(SUM(Table3[[#This Row],[Date 1]:[Date 8]])),"")))),""))),(Table3[[#This Row],[Bundle]])),"")</f>
        <v/>
      </c>
      <c r="AB1822" s="94" t="str">
        <f t="shared" si="29"/>
        <v/>
      </c>
      <c r="AC1822" s="75"/>
      <c r="AD1822" s="42"/>
      <c r="AE1822" s="43"/>
      <c r="AF1822" s="44"/>
      <c r="AG1822" s="134" t="s">
        <v>21</v>
      </c>
      <c r="AH1822" s="134" t="s">
        <v>21</v>
      </c>
      <c r="AI1822" s="134" t="s">
        <v>21</v>
      </c>
      <c r="AJ1822" s="134" t="s">
        <v>21</v>
      </c>
      <c r="AK1822" s="134" t="s">
        <v>5812</v>
      </c>
      <c r="AL1822" s="134" t="s">
        <v>21</v>
      </c>
      <c r="AM1822" s="134" t="b">
        <f>IF(AND(Table3[[#This Row],[Column68]]=TRUE,COUNTBLANK(Table3[[#This Row],[Date 1]:[Date 8]])=8),TRUE,FALSE)</f>
        <v>0</v>
      </c>
      <c r="AN1822" s="134" t="b">
        <f>COUNTIF(Table3[[#This Row],[512]:[51]],"yes")&gt;0</f>
        <v>0</v>
      </c>
      <c r="AO1822" s="45" t="str">
        <f>IF(Table3[[#This Row],[512]]="yes",Table3[[#This Row],[Column1]],"")</f>
        <v/>
      </c>
      <c r="AP1822" s="45" t="str">
        <f>IF(Table3[[#This Row],[250]]="yes",Table3[[#This Row],[Column1.5]],"")</f>
        <v/>
      </c>
      <c r="AQ1822" s="45" t="str">
        <f>IF(Table3[[#This Row],[288]]="yes",Table3[[#This Row],[Column2]],"")</f>
        <v/>
      </c>
      <c r="AR1822" s="45" t="str">
        <f>IF(Table3[[#This Row],[144]]="yes",Table3[[#This Row],[Column3]],"")</f>
        <v/>
      </c>
      <c r="AS1822" s="45" t="str">
        <f>IF(Table3[[#This Row],[26]]="yes",Table3[[#This Row],[Column4]],"")</f>
        <v/>
      </c>
      <c r="AT1822" s="45" t="str">
        <f>IF(Table3[[#This Row],[51]]="yes",Table3[[#This Row],[Column5]],"")</f>
        <v/>
      </c>
      <c r="AU1822" s="29" t="str">
        <f>IF(COUNTBLANK(Table3[[#This Row],[Date 1]:[Date 8]])=7,IF(Table3[[#This Row],[Column9]]&lt;&gt;"",IF(SUM(L1822:S1822)&lt;&gt;0,Table3[[#This Row],[Column9]],""),""),(SUBSTITUTE(TRIM(SUBSTITUTE(AO1822&amp;","&amp;AP1822&amp;","&amp;AQ1822&amp;","&amp;AR1822&amp;","&amp;AS1822&amp;","&amp;AT1822&amp;",",","," "))," ",", ")))</f>
        <v/>
      </c>
      <c r="AV1822" s="35" t="str">
        <f>IF(COUNTBLANK(L1822:AC1822)&lt;&gt;13,IF(Table3[[#This Row],[Comments]]="Please order in multiples of 20. Minimum order of 100.",IF(COUNTBLANK(Table3[[#This Row],[Date 1]:[Order]])=12,"",1),1),IF(OR(F1822="yes",G1822="yes",H1822="yes",I1822="yes",J1822="yes",K1822="yes"="yes"),1,""))</f>
        <v/>
      </c>
    </row>
    <row r="1823" spans="2:48" ht="36" thickBot="1" x14ac:dyDescent="0.4">
      <c r="B1823" s="164">
        <v>7407</v>
      </c>
      <c r="C1823" s="16" t="s">
        <v>3569</v>
      </c>
      <c r="D1823" s="32" t="s">
        <v>1447</v>
      </c>
      <c r="E1823" s="118"/>
      <c r="F1823" s="119" t="s">
        <v>21</v>
      </c>
      <c r="G1823" s="30" t="s">
        <v>21</v>
      </c>
      <c r="H1823" s="30" t="s">
        <v>21</v>
      </c>
      <c r="I1823" s="30" t="s">
        <v>21</v>
      </c>
      <c r="J1823" s="30" t="s">
        <v>128</v>
      </c>
      <c r="K1823" s="30" t="s">
        <v>21</v>
      </c>
      <c r="L1823" s="22"/>
      <c r="M1823" s="20"/>
      <c r="N1823" s="20"/>
      <c r="O1823" s="20"/>
      <c r="P1823" s="20"/>
      <c r="Q1823" s="20"/>
      <c r="R1823" s="20"/>
      <c r="S1823" s="120"/>
      <c r="T1823" s="181" t="str">
        <f>Table3[[#This Row],[Column12]]</f>
        <v>Auto:</v>
      </c>
      <c r="U1823" s="25"/>
      <c r="V1823" s="51" t="str">
        <f>IF(Table3[[#This Row],[TagOrderMethod]]="Ratio:","plants per 1 tag",IF(Table3[[#This Row],[TagOrderMethod]]="tags included","",IF(Table3[[#This Row],[TagOrderMethod]]="Qty:","tags",IF(Table3[[#This Row],[TagOrderMethod]]="Auto:",IF(U1823&lt;&gt;"","tags","")))))</f>
        <v/>
      </c>
      <c r="W1823" s="17">
        <v>50</v>
      </c>
      <c r="X1823" s="17" t="str">
        <f>IF(ISNUMBER(SEARCH("tag",Table3[[#This Row],[Notes]])), "Yes", "No")</f>
        <v>No</v>
      </c>
      <c r="Y1823" s="17" t="str">
        <f>IF(Table3[[#This Row],[Column11]]="yes","tags included","Auto:")</f>
        <v>Auto:</v>
      </c>
      <c r="Z182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Row],[TagOrderMethod]]="Auto:",IF(U1823&gt;0,U1823,IF(COUNTBLANK(L1823:S1823)=8,"",(IF(Table3[[#This Row],[Column11]]&lt;&gt;"no",Table3[[#This Row],[Size]]*(SUM(Table3[[#This Row],[Date 1]:[Date 8]])),"")))),""))),(Table3[[#This Row],[Bundle]])),"")</f>
        <v/>
      </c>
      <c r="AB1823" s="94" t="str">
        <f t="shared" si="29"/>
        <v/>
      </c>
      <c r="AC1823" s="75"/>
      <c r="AD1823" s="42"/>
      <c r="AE1823" s="43"/>
      <c r="AF1823" s="44"/>
      <c r="AG1823" s="134" t="s">
        <v>21</v>
      </c>
      <c r="AH1823" s="134" t="s">
        <v>21</v>
      </c>
      <c r="AI1823" s="134" t="s">
        <v>21</v>
      </c>
      <c r="AJ1823" s="134" t="s">
        <v>21</v>
      </c>
      <c r="AK1823" s="134" t="s">
        <v>5813</v>
      </c>
      <c r="AL1823" s="134" t="s">
        <v>21</v>
      </c>
      <c r="AM1823" s="134" t="b">
        <f>IF(AND(Table3[[#This Row],[Column68]]=TRUE,COUNTBLANK(Table3[[#This Row],[Date 1]:[Date 8]])=8),TRUE,FALSE)</f>
        <v>0</v>
      </c>
      <c r="AN1823" s="134" t="b">
        <f>COUNTIF(Table3[[#This Row],[512]:[51]],"yes")&gt;0</f>
        <v>0</v>
      </c>
      <c r="AO1823" s="45" t="str">
        <f>IF(Table3[[#This Row],[512]]="yes",Table3[[#This Row],[Column1]],"")</f>
        <v/>
      </c>
      <c r="AP1823" s="45" t="str">
        <f>IF(Table3[[#This Row],[250]]="yes",Table3[[#This Row],[Column1.5]],"")</f>
        <v/>
      </c>
      <c r="AQ1823" s="45" t="str">
        <f>IF(Table3[[#This Row],[288]]="yes",Table3[[#This Row],[Column2]],"")</f>
        <v/>
      </c>
      <c r="AR1823" s="45" t="str">
        <f>IF(Table3[[#This Row],[144]]="yes",Table3[[#This Row],[Column3]],"")</f>
        <v/>
      </c>
      <c r="AS1823" s="45" t="str">
        <f>IF(Table3[[#This Row],[26]]="yes",Table3[[#This Row],[Column4]],"")</f>
        <v/>
      </c>
      <c r="AT1823" s="45" t="str">
        <f>IF(Table3[[#This Row],[51]]="yes",Table3[[#This Row],[Column5]],"")</f>
        <v/>
      </c>
      <c r="AU1823" s="29" t="str">
        <f>IF(COUNTBLANK(Table3[[#This Row],[Date 1]:[Date 8]])=7,IF(Table3[[#This Row],[Column9]]&lt;&gt;"",IF(SUM(L1823:S1823)&lt;&gt;0,Table3[[#This Row],[Column9]],""),""),(SUBSTITUTE(TRIM(SUBSTITUTE(AO1823&amp;","&amp;AP1823&amp;","&amp;AQ1823&amp;","&amp;AR1823&amp;","&amp;AS1823&amp;","&amp;AT1823&amp;",",","," "))," ",", ")))</f>
        <v/>
      </c>
      <c r="AV1823" s="35" t="str">
        <f>IF(COUNTBLANK(L1823:AC1823)&lt;&gt;13,IF(Table3[[#This Row],[Comments]]="Please order in multiples of 20. Minimum order of 100.",IF(COUNTBLANK(Table3[[#This Row],[Date 1]:[Order]])=12,"",1),1),IF(OR(F1823="yes",G1823="yes",H1823="yes",I1823="yes",J1823="yes",K1823="yes"="yes"),1,""))</f>
        <v/>
      </c>
    </row>
    <row r="1824" spans="2:48" ht="36" thickBot="1" x14ac:dyDescent="0.4">
      <c r="B1824" s="164">
        <v>7410</v>
      </c>
      <c r="C1824" s="16" t="s">
        <v>3569</v>
      </c>
      <c r="D1824" s="32" t="s">
        <v>2483</v>
      </c>
      <c r="E1824" s="118"/>
      <c r="F1824" s="119" t="s">
        <v>21</v>
      </c>
      <c r="G1824" s="30" t="s">
        <v>21</v>
      </c>
      <c r="H1824" s="30" t="s">
        <v>21</v>
      </c>
      <c r="I1824" s="30" t="s">
        <v>21</v>
      </c>
      <c r="J1824" s="30" t="s">
        <v>128</v>
      </c>
      <c r="K1824" s="30" t="s">
        <v>21</v>
      </c>
      <c r="L1824" s="22"/>
      <c r="M1824" s="20"/>
      <c r="N1824" s="20"/>
      <c r="O1824" s="20"/>
      <c r="P1824" s="20"/>
      <c r="Q1824" s="20"/>
      <c r="R1824" s="20"/>
      <c r="S1824" s="120"/>
      <c r="T1824" s="181" t="str">
        <f>Table3[[#This Row],[Column12]]</f>
        <v>Auto:</v>
      </c>
      <c r="U1824" s="25"/>
      <c r="V1824" s="51" t="str">
        <f>IF(Table3[[#This Row],[TagOrderMethod]]="Ratio:","plants per 1 tag",IF(Table3[[#This Row],[TagOrderMethod]]="tags included","",IF(Table3[[#This Row],[TagOrderMethod]]="Qty:","tags",IF(Table3[[#This Row],[TagOrderMethod]]="Auto:",IF(U1824&lt;&gt;"","tags","")))))</f>
        <v/>
      </c>
      <c r="W1824" s="17">
        <v>50</v>
      </c>
      <c r="X1824" s="17" t="str">
        <f>IF(ISNUMBER(SEARCH("tag",Table3[[#This Row],[Notes]])), "Yes", "No")</f>
        <v>No</v>
      </c>
      <c r="Y1824" s="17" t="str">
        <f>IF(Table3[[#This Row],[Column11]]="yes","tags included","Auto:")</f>
        <v>Auto:</v>
      </c>
      <c r="Z182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Row],[TagOrderMethod]]="Auto:",IF(U1824&gt;0,U1824,IF(COUNTBLANK(L1824:S1824)=8,"",(IF(Table3[[#This Row],[Column11]]&lt;&gt;"no",Table3[[#This Row],[Size]]*(SUM(Table3[[#This Row],[Date 1]:[Date 8]])),"")))),""))),(Table3[[#This Row],[Bundle]])),"")</f>
        <v/>
      </c>
      <c r="AB1824" s="94" t="str">
        <f t="shared" si="29"/>
        <v/>
      </c>
      <c r="AC1824" s="75"/>
      <c r="AD1824" s="42"/>
      <c r="AE1824" s="43"/>
      <c r="AF1824" s="44"/>
      <c r="AG1824" s="134" t="s">
        <v>21</v>
      </c>
      <c r="AH1824" s="134" t="s">
        <v>21</v>
      </c>
      <c r="AI1824" s="134" t="s">
        <v>21</v>
      </c>
      <c r="AJ1824" s="134" t="s">
        <v>21</v>
      </c>
      <c r="AK1824" s="134" t="s">
        <v>5814</v>
      </c>
      <c r="AL1824" s="134" t="s">
        <v>21</v>
      </c>
      <c r="AM1824" s="134" t="b">
        <f>IF(AND(Table3[[#This Row],[Column68]]=TRUE,COUNTBLANK(Table3[[#This Row],[Date 1]:[Date 8]])=8),TRUE,FALSE)</f>
        <v>0</v>
      </c>
      <c r="AN1824" s="134" t="b">
        <f>COUNTIF(Table3[[#This Row],[512]:[51]],"yes")&gt;0</f>
        <v>0</v>
      </c>
      <c r="AO1824" s="45" t="str">
        <f>IF(Table3[[#This Row],[512]]="yes",Table3[[#This Row],[Column1]],"")</f>
        <v/>
      </c>
      <c r="AP1824" s="45" t="str">
        <f>IF(Table3[[#This Row],[250]]="yes",Table3[[#This Row],[Column1.5]],"")</f>
        <v/>
      </c>
      <c r="AQ1824" s="45" t="str">
        <f>IF(Table3[[#This Row],[288]]="yes",Table3[[#This Row],[Column2]],"")</f>
        <v/>
      </c>
      <c r="AR1824" s="45" t="str">
        <f>IF(Table3[[#This Row],[144]]="yes",Table3[[#This Row],[Column3]],"")</f>
        <v/>
      </c>
      <c r="AS1824" s="45" t="str">
        <f>IF(Table3[[#This Row],[26]]="yes",Table3[[#This Row],[Column4]],"")</f>
        <v/>
      </c>
      <c r="AT1824" s="45" t="str">
        <f>IF(Table3[[#This Row],[51]]="yes",Table3[[#This Row],[Column5]],"")</f>
        <v/>
      </c>
      <c r="AU1824" s="29" t="str">
        <f>IF(COUNTBLANK(Table3[[#This Row],[Date 1]:[Date 8]])=7,IF(Table3[[#This Row],[Column9]]&lt;&gt;"",IF(SUM(L1824:S1824)&lt;&gt;0,Table3[[#This Row],[Column9]],""),""),(SUBSTITUTE(TRIM(SUBSTITUTE(AO1824&amp;","&amp;AP1824&amp;","&amp;AQ1824&amp;","&amp;AR1824&amp;","&amp;AS1824&amp;","&amp;AT1824&amp;",",","," "))," ",", ")))</f>
        <v/>
      </c>
      <c r="AV1824" s="35" t="str">
        <f>IF(COUNTBLANK(L1824:AC1824)&lt;&gt;13,IF(Table3[[#This Row],[Comments]]="Please order in multiples of 20. Minimum order of 100.",IF(COUNTBLANK(Table3[[#This Row],[Date 1]:[Order]])=12,"",1),1),IF(OR(F1824="yes",G1824="yes",H1824="yes",I1824="yes",J1824="yes",K1824="yes"="yes"),1,""))</f>
        <v/>
      </c>
    </row>
    <row r="1825" spans="2:48" ht="36" thickBot="1" x14ac:dyDescent="0.4">
      <c r="B1825" s="164">
        <v>7413</v>
      </c>
      <c r="C1825" s="16" t="s">
        <v>3569</v>
      </c>
      <c r="D1825" s="32" t="s">
        <v>2484</v>
      </c>
      <c r="E1825" s="118"/>
      <c r="F1825" s="119" t="s">
        <v>21</v>
      </c>
      <c r="G1825" s="30" t="s">
        <v>21</v>
      </c>
      <c r="H1825" s="30" t="s">
        <v>21</v>
      </c>
      <c r="I1825" s="30" t="s">
        <v>21</v>
      </c>
      <c r="J1825" s="30" t="s">
        <v>128</v>
      </c>
      <c r="K1825" s="30" t="s">
        <v>21</v>
      </c>
      <c r="L1825" s="22"/>
      <c r="M1825" s="20"/>
      <c r="N1825" s="20"/>
      <c r="O1825" s="20"/>
      <c r="P1825" s="20"/>
      <c r="Q1825" s="20"/>
      <c r="R1825" s="20"/>
      <c r="S1825" s="120"/>
      <c r="T1825" s="181" t="str">
        <f>Table3[[#This Row],[Column12]]</f>
        <v>Auto:</v>
      </c>
      <c r="U1825" s="25"/>
      <c r="V1825" s="51" t="str">
        <f>IF(Table3[[#This Row],[TagOrderMethod]]="Ratio:","plants per 1 tag",IF(Table3[[#This Row],[TagOrderMethod]]="tags included","",IF(Table3[[#This Row],[TagOrderMethod]]="Qty:","tags",IF(Table3[[#This Row],[TagOrderMethod]]="Auto:",IF(U1825&lt;&gt;"","tags","")))))</f>
        <v/>
      </c>
      <c r="W1825" s="17">
        <v>50</v>
      </c>
      <c r="X1825" s="17" t="str">
        <f>IF(ISNUMBER(SEARCH("tag",Table3[[#This Row],[Notes]])), "Yes", "No")</f>
        <v>No</v>
      </c>
      <c r="Y1825" s="17" t="str">
        <f>IF(Table3[[#This Row],[Column11]]="yes","tags included","Auto:")</f>
        <v>Auto:</v>
      </c>
      <c r="Z182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Row],[TagOrderMethod]]="Auto:",IF(U1825&gt;0,U1825,IF(COUNTBLANK(L1825:S1825)=8,"",(IF(Table3[[#This Row],[Column11]]&lt;&gt;"no",Table3[[#This Row],[Size]]*(SUM(Table3[[#This Row],[Date 1]:[Date 8]])),"")))),""))),(Table3[[#This Row],[Bundle]])),"")</f>
        <v/>
      </c>
      <c r="AB1825" s="94" t="str">
        <f t="shared" si="29"/>
        <v/>
      </c>
      <c r="AC1825" s="75"/>
      <c r="AD1825" s="42"/>
      <c r="AE1825" s="43"/>
      <c r="AF1825" s="44"/>
      <c r="AG1825" s="134" t="s">
        <v>21</v>
      </c>
      <c r="AH1825" s="134" t="s">
        <v>21</v>
      </c>
      <c r="AI1825" s="134" t="s">
        <v>21</v>
      </c>
      <c r="AJ1825" s="134" t="s">
        <v>21</v>
      </c>
      <c r="AK1825" s="134" t="s">
        <v>5815</v>
      </c>
      <c r="AL1825" s="134" t="s">
        <v>21</v>
      </c>
      <c r="AM1825" s="134" t="b">
        <f>IF(AND(Table3[[#This Row],[Column68]]=TRUE,COUNTBLANK(Table3[[#This Row],[Date 1]:[Date 8]])=8),TRUE,FALSE)</f>
        <v>0</v>
      </c>
      <c r="AN1825" s="134" t="b">
        <f>COUNTIF(Table3[[#This Row],[512]:[51]],"yes")&gt;0</f>
        <v>0</v>
      </c>
      <c r="AO1825" s="45" t="str">
        <f>IF(Table3[[#This Row],[512]]="yes",Table3[[#This Row],[Column1]],"")</f>
        <v/>
      </c>
      <c r="AP1825" s="45" t="str">
        <f>IF(Table3[[#This Row],[250]]="yes",Table3[[#This Row],[Column1.5]],"")</f>
        <v/>
      </c>
      <c r="AQ1825" s="45" t="str">
        <f>IF(Table3[[#This Row],[288]]="yes",Table3[[#This Row],[Column2]],"")</f>
        <v/>
      </c>
      <c r="AR1825" s="45" t="str">
        <f>IF(Table3[[#This Row],[144]]="yes",Table3[[#This Row],[Column3]],"")</f>
        <v/>
      </c>
      <c r="AS1825" s="45" t="str">
        <f>IF(Table3[[#This Row],[26]]="yes",Table3[[#This Row],[Column4]],"")</f>
        <v/>
      </c>
      <c r="AT1825" s="45" t="str">
        <f>IF(Table3[[#This Row],[51]]="yes",Table3[[#This Row],[Column5]],"")</f>
        <v/>
      </c>
      <c r="AU1825" s="29" t="str">
        <f>IF(COUNTBLANK(Table3[[#This Row],[Date 1]:[Date 8]])=7,IF(Table3[[#This Row],[Column9]]&lt;&gt;"",IF(SUM(L1825:S1825)&lt;&gt;0,Table3[[#This Row],[Column9]],""),""),(SUBSTITUTE(TRIM(SUBSTITUTE(AO1825&amp;","&amp;AP1825&amp;","&amp;AQ1825&amp;","&amp;AR1825&amp;","&amp;AS1825&amp;","&amp;AT1825&amp;",",","," "))," ",", ")))</f>
        <v/>
      </c>
      <c r="AV1825" s="35" t="str">
        <f>IF(COUNTBLANK(L1825:AC1825)&lt;&gt;13,IF(Table3[[#This Row],[Comments]]="Please order in multiples of 20. Minimum order of 100.",IF(COUNTBLANK(Table3[[#This Row],[Date 1]:[Order]])=12,"",1),1),IF(OR(F1825="yes",G1825="yes",H1825="yes",I1825="yes",J1825="yes",K1825="yes"="yes"),1,""))</f>
        <v/>
      </c>
    </row>
    <row r="1826" spans="2:48" ht="36" thickBot="1" x14ac:dyDescent="0.4">
      <c r="B1826" s="164">
        <v>7415</v>
      </c>
      <c r="C1826" s="16" t="s">
        <v>3569</v>
      </c>
      <c r="D1826" s="32" t="s">
        <v>1934</v>
      </c>
      <c r="E1826" s="118"/>
      <c r="F1826" s="119" t="s">
        <v>21</v>
      </c>
      <c r="G1826" s="30" t="s">
        <v>21</v>
      </c>
      <c r="H1826" s="30" t="s">
        <v>21</v>
      </c>
      <c r="I1826" s="30" t="s">
        <v>21</v>
      </c>
      <c r="J1826" s="30" t="s">
        <v>128</v>
      </c>
      <c r="K1826" s="30" t="s">
        <v>21</v>
      </c>
      <c r="L1826" s="22"/>
      <c r="M1826" s="20"/>
      <c r="N1826" s="20"/>
      <c r="O1826" s="20"/>
      <c r="P1826" s="20"/>
      <c r="Q1826" s="20"/>
      <c r="R1826" s="20"/>
      <c r="S1826" s="120"/>
      <c r="T1826" s="181" t="str">
        <f>Table3[[#This Row],[Column12]]</f>
        <v>Auto:</v>
      </c>
      <c r="U1826" s="25"/>
      <c r="V1826" s="51" t="str">
        <f>IF(Table3[[#This Row],[TagOrderMethod]]="Ratio:","plants per 1 tag",IF(Table3[[#This Row],[TagOrderMethod]]="tags included","",IF(Table3[[#This Row],[TagOrderMethod]]="Qty:","tags",IF(Table3[[#This Row],[TagOrderMethod]]="Auto:",IF(U1826&lt;&gt;"","tags","")))))</f>
        <v/>
      </c>
      <c r="W1826" s="17">
        <v>50</v>
      </c>
      <c r="X1826" s="17" t="str">
        <f>IF(ISNUMBER(SEARCH("tag",Table3[[#This Row],[Notes]])), "Yes", "No")</f>
        <v>No</v>
      </c>
      <c r="Y1826" s="17" t="str">
        <f>IF(Table3[[#This Row],[Column11]]="yes","tags included","Auto:")</f>
        <v>Auto:</v>
      </c>
      <c r="Z182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Row],[TagOrderMethod]]="Auto:",IF(U1826&gt;0,U1826,IF(COUNTBLANK(L1826:S1826)=8,"",(IF(Table3[[#This Row],[Column11]]&lt;&gt;"no",Table3[[#This Row],[Size]]*(SUM(Table3[[#This Row],[Date 1]:[Date 8]])),"")))),""))),(Table3[[#This Row],[Bundle]])),"")</f>
        <v/>
      </c>
      <c r="AB1826" s="94" t="str">
        <f t="shared" si="29"/>
        <v/>
      </c>
      <c r="AC1826" s="75"/>
      <c r="AD1826" s="42"/>
      <c r="AE1826" s="43"/>
      <c r="AF1826" s="44"/>
      <c r="AG1826" s="134" t="s">
        <v>21</v>
      </c>
      <c r="AH1826" s="134" t="s">
        <v>21</v>
      </c>
      <c r="AI1826" s="134" t="s">
        <v>21</v>
      </c>
      <c r="AJ1826" s="134" t="s">
        <v>21</v>
      </c>
      <c r="AK1826" s="134" t="s">
        <v>5816</v>
      </c>
      <c r="AL1826" s="134" t="s">
        <v>21</v>
      </c>
      <c r="AM1826" s="134" t="b">
        <f>IF(AND(Table3[[#This Row],[Column68]]=TRUE,COUNTBLANK(Table3[[#This Row],[Date 1]:[Date 8]])=8),TRUE,FALSE)</f>
        <v>0</v>
      </c>
      <c r="AN1826" s="134" t="b">
        <f>COUNTIF(Table3[[#This Row],[512]:[51]],"yes")&gt;0</f>
        <v>0</v>
      </c>
      <c r="AO1826" s="45" t="str">
        <f>IF(Table3[[#This Row],[512]]="yes",Table3[[#This Row],[Column1]],"")</f>
        <v/>
      </c>
      <c r="AP1826" s="45" t="str">
        <f>IF(Table3[[#This Row],[250]]="yes",Table3[[#This Row],[Column1.5]],"")</f>
        <v/>
      </c>
      <c r="AQ1826" s="45" t="str">
        <f>IF(Table3[[#This Row],[288]]="yes",Table3[[#This Row],[Column2]],"")</f>
        <v/>
      </c>
      <c r="AR1826" s="45" t="str">
        <f>IF(Table3[[#This Row],[144]]="yes",Table3[[#This Row],[Column3]],"")</f>
        <v/>
      </c>
      <c r="AS1826" s="45" t="str">
        <f>IF(Table3[[#This Row],[26]]="yes",Table3[[#This Row],[Column4]],"")</f>
        <v/>
      </c>
      <c r="AT1826" s="45" t="str">
        <f>IF(Table3[[#This Row],[51]]="yes",Table3[[#This Row],[Column5]],"")</f>
        <v/>
      </c>
      <c r="AU1826" s="29" t="str">
        <f>IF(COUNTBLANK(Table3[[#This Row],[Date 1]:[Date 8]])=7,IF(Table3[[#This Row],[Column9]]&lt;&gt;"",IF(SUM(L1826:S1826)&lt;&gt;0,Table3[[#This Row],[Column9]],""),""),(SUBSTITUTE(TRIM(SUBSTITUTE(AO1826&amp;","&amp;AP1826&amp;","&amp;AQ1826&amp;","&amp;AR1826&amp;","&amp;AS1826&amp;","&amp;AT1826&amp;",",","," "))," ",", ")))</f>
        <v/>
      </c>
      <c r="AV1826" s="35" t="str">
        <f>IF(COUNTBLANK(L1826:AC1826)&lt;&gt;13,IF(Table3[[#This Row],[Comments]]="Please order in multiples of 20. Minimum order of 100.",IF(COUNTBLANK(Table3[[#This Row],[Date 1]:[Order]])=12,"",1),1),IF(OR(F1826="yes",G1826="yes",H1826="yes",I1826="yes",J1826="yes",K1826="yes"="yes"),1,""))</f>
        <v/>
      </c>
    </row>
    <row r="1827" spans="2:48" ht="36" thickBot="1" x14ac:dyDescent="0.4">
      <c r="B1827" s="164">
        <v>7420</v>
      </c>
      <c r="C1827" s="16" t="s">
        <v>3569</v>
      </c>
      <c r="D1827" s="32" t="s">
        <v>1935</v>
      </c>
      <c r="E1827" s="118"/>
      <c r="F1827" s="119" t="s">
        <v>21</v>
      </c>
      <c r="G1827" s="30" t="s">
        <v>21</v>
      </c>
      <c r="H1827" s="30" t="s">
        <v>21</v>
      </c>
      <c r="I1827" s="30" t="s">
        <v>21</v>
      </c>
      <c r="J1827" s="30" t="s">
        <v>128</v>
      </c>
      <c r="K1827" s="30" t="s">
        <v>21</v>
      </c>
      <c r="L1827" s="22"/>
      <c r="M1827" s="20"/>
      <c r="N1827" s="20"/>
      <c r="O1827" s="20"/>
      <c r="P1827" s="20"/>
      <c r="Q1827" s="20"/>
      <c r="R1827" s="20"/>
      <c r="S1827" s="120"/>
      <c r="T1827" s="181" t="str">
        <f>Table3[[#This Row],[Column12]]</f>
        <v>Auto:</v>
      </c>
      <c r="U1827" s="25"/>
      <c r="V1827" s="51" t="str">
        <f>IF(Table3[[#This Row],[TagOrderMethod]]="Ratio:","plants per 1 tag",IF(Table3[[#This Row],[TagOrderMethod]]="tags included","",IF(Table3[[#This Row],[TagOrderMethod]]="Qty:","tags",IF(Table3[[#This Row],[TagOrderMethod]]="Auto:",IF(U1827&lt;&gt;"","tags","")))))</f>
        <v/>
      </c>
      <c r="W1827" s="17">
        <v>50</v>
      </c>
      <c r="X1827" s="17" t="str">
        <f>IF(ISNUMBER(SEARCH("tag",Table3[[#This Row],[Notes]])), "Yes", "No")</f>
        <v>No</v>
      </c>
      <c r="Y1827" s="17" t="str">
        <f>IF(Table3[[#This Row],[Column11]]="yes","tags included","Auto:")</f>
        <v>Auto:</v>
      </c>
      <c r="Z182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Row],[TagOrderMethod]]="Auto:",IF(U1827&gt;0,U1827,IF(COUNTBLANK(L1827:S1827)=8,"",(IF(Table3[[#This Row],[Column11]]&lt;&gt;"no",Table3[[#This Row],[Size]]*(SUM(Table3[[#This Row],[Date 1]:[Date 8]])),"")))),""))),(Table3[[#This Row],[Bundle]])),"")</f>
        <v/>
      </c>
      <c r="AB1827" s="94" t="str">
        <f t="shared" si="29"/>
        <v/>
      </c>
      <c r="AC1827" s="75"/>
      <c r="AD1827" s="42"/>
      <c r="AE1827" s="43"/>
      <c r="AF1827" s="44"/>
      <c r="AG1827" s="134" t="s">
        <v>21</v>
      </c>
      <c r="AH1827" s="134" t="s">
        <v>21</v>
      </c>
      <c r="AI1827" s="134" t="s">
        <v>21</v>
      </c>
      <c r="AJ1827" s="134" t="s">
        <v>21</v>
      </c>
      <c r="AK1827" s="134" t="s">
        <v>5817</v>
      </c>
      <c r="AL1827" s="134" t="s">
        <v>21</v>
      </c>
      <c r="AM1827" s="134" t="b">
        <f>IF(AND(Table3[[#This Row],[Column68]]=TRUE,COUNTBLANK(Table3[[#This Row],[Date 1]:[Date 8]])=8),TRUE,FALSE)</f>
        <v>0</v>
      </c>
      <c r="AN1827" s="134" t="b">
        <f>COUNTIF(Table3[[#This Row],[512]:[51]],"yes")&gt;0</f>
        <v>0</v>
      </c>
      <c r="AO1827" s="45" t="str">
        <f>IF(Table3[[#This Row],[512]]="yes",Table3[[#This Row],[Column1]],"")</f>
        <v/>
      </c>
      <c r="AP1827" s="45" t="str">
        <f>IF(Table3[[#This Row],[250]]="yes",Table3[[#This Row],[Column1.5]],"")</f>
        <v/>
      </c>
      <c r="AQ1827" s="45" t="str">
        <f>IF(Table3[[#This Row],[288]]="yes",Table3[[#This Row],[Column2]],"")</f>
        <v/>
      </c>
      <c r="AR1827" s="45" t="str">
        <f>IF(Table3[[#This Row],[144]]="yes",Table3[[#This Row],[Column3]],"")</f>
        <v/>
      </c>
      <c r="AS1827" s="45" t="str">
        <f>IF(Table3[[#This Row],[26]]="yes",Table3[[#This Row],[Column4]],"")</f>
        <v/>
      </c>
      <c r="AT1827" s="45" t="str">
        <f>IF(Table3[[#This Row],[51]]="yes",Table3[[#This Row],[Column5]],"")</f>
        <v/>
      </c>
      <c r="AU1827" s="29" t="str">
        <f>IF(COUNTBLANK(Table3[[#This Row],[Date 1]:[Date 8]])=7,IF(Table3[[#This Row],[Column9]]&lt;&gt;"",IF(SUM(L1827:S1827)&lt;&gt;0,Table3[[#This Row],[Column9]],""),""),(SUBSTITUTE(TRIM(SUBSTITUTE(AO1827&amp;","&amp;AP1827&amp;","&amp;AQ1827&amp;","&amp;AR1827&amp;","&amp;AS1827&amp;","&amp;AT1827&amp;",",","," "))," ",", ")))</f>
        <v/>
      </c>
      <c r="AV1827" s="35" t="str">
        <f>IF(COUNTBLANK(L1827:AC1827)&lt;&gt;13,IF(Table3[[#This Row],[Comments]]="Please order in multiples of 20. Minimum order of 100.",IF(COUNTBLANK(Table3[[#This Row],[Date 1]:[Order]])=12,"",1),1),IF(OR(F1827="yes",G1827="yes",H1827="yes",I1827="yes",J1827="yes",K1827="yes"="yes"),1,""))</f>
        <v/>
      </c>
    </row>
    <row r="1828" spans="2:48" ht="36" thickBot="1" x14ac:dyDescent="0.4">
      <c r="B1828" s="164">
        <v>4000</v>
      </c>
      <c r="C1828" s="16" t="s">
        <v>3569</v>
      </c>
      <c r="D1828" s="32" t="s">
        <v>1193</v>
      </c>
      <c r="E1828" s="118"/>
      <c r="F1828" s="119" t="s">
        <v>21</v>
      </c>
      <c r="G1828" s="30" t="s">
        <v>21</v>
      </c>
      <c r="H1828" s="30" t="s">
        <v>21</v>
      </c>
      <c r="I1828" s="30" t="s">
        <v>128</v>
      </c>
      <c r="J1828" s="30" t="s">
        <v>128</v>
      </c>
      <c r="K1828" s="30" t="s">
        <v>21</v>
      </c>
      <c r="L1828" s="22"/>
      <c r="M1828" s="20"/>
      <c r="N1828" s="20"/>
      <c r="O1828" s="20"/>
      <c r="P1828" s="20"/>
      <c r="Q1828" s="20"/>
      <c r="R1828" s="20"/>
      <c r="S1828" s="120"/>
      <c r="T1828" s="181" t="str">
        <f>Table3[[#This Row],[Column12]]</f>
        <v>Auto:</v>
      </c>
      <c r="U1828" s="25"/>
      <c r="V1828" s="51" t="str">
        <f>IF(Table3[[#This Row],[TagOrderMethod]]="Ratio:","plants per 1 tag",IF(Table3[[#This Row],[TagOrderMethod]]="tags included","",IF(Table3[[#This Row],[TagOrderMethod]]="Qty:","tags",IF(Table3[[#This Row],[TagOrderMethod]]="Auto:",IF(U1828&lt;&gt;"","tags","")))))</f>
        <v/>
      </c>
      <c r="W1828" s="17">
        <v>50</v>
      </c>
      <c r="X1828" s="17" t="str">
        <f>IF(ISNUMBER(SEARCH("tag",Table3[[#This Row],[Notes]])), "Yes", "No")</f>
        <v>No</v>
      </c>
      <c r="Y1828" s="17" t="str">
        <f>IF(Table3[[#This Row],[Column11]]="yes","tags included","Auto:")</f>
        <v>Auto:</v>
      </c>
      <c r="Z182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Row],[TagOrderMethod]]="Auto:",IF(U1828&gt;0,U1828,IF(COUNTBLANK(L1828:S1828)=8,"",(IF(Table3[[#This Row],[Column11]]&lt;&gt;"no",Table3[[#This Row],[Size]]*(SUM(Table3[[#This Row],[Date 1]:[Date 8]])),"")))),""))),(Table3[[#This Row],[Bundle]])),"")</f>
        <v/>
      </c>
      <c r="AB1828" s="94" t="str">
        <f t="shared" si="29"/>
        <v/>
      </c>
      <c r="AC1828" s="75"/>
      <c r="AD1828" s="42"/>
      <c r="AE1828" s="43"/>
      <c r="AF1828" s="44"/>
      <c r="AG1828" s="134" t="s">
        <v>21</v>
      </c>
      <c r="AH1828" s="134" t="s">
        <v>21</v>
      </c>
      <c r="AI1828" s="134" t="s">
        <v>21</v>
      </c>
      <c r="AJ1828" s="134" t="s">
        <v>5818</v>
      </c>
      <c r="AK1828" s="134" t="s">
        <v>5819</v>
      </c>
      <c r="AL1828" s="134" t="s">
        <v>21</v>
      </c>
      <c r="AM1828" s="134" t="b">
        <f>IF(AND(Table3[[#This Row],[Column68]]=TRUE,COUNTBLANK(Table3[[#This Row],[Date 1]:[Date 8]])=8),TRUE,FALSE)</f>
        <v>0</v>
      </c>
      <c r="AN1828" s="134" t="b">
        <f>COUNTIF(Table3[[#This Row],[512]:[51]],"yes")&gt;0</f>
        <v>0</v>
      </c>
      <c r="AO1828" s="45" t="str">
        <f>IF(Table3[[#This Row],[512]]="yes",Table3[[#This Row],[Column1]],"")</f>
        <v/>
      </c>
      <c r="AP1828" s="45" t="str">
        <f>IF(Table3[[#This Row],[250]]="yes",Table3[[#This Row],[Column1.5]],"")</f>
        <v/>
      </c>
      <c r="AQ1828" s="45" t="str">
        <f>IF(Table3[[#This Row],[288]]="yes",Table3[[#This Row],[Column2]],"")</f>
        <v/>
      </c>
      <c r="AR1828" s="45" t="str">
        <f>IF(Table3[[#This Row],[144]]="yes",Table3[[#This Row],[Column3]],"")</f>
        <v/>
      </c>
      <c r="AS1828" s="45" t="str">
        <f>IF(Table3[[#This Row],[26]]="yes",Table3[[#This Row],[Column4]],"")</f>
        <v/>
      </c>
      <c r="AT1828" s="45" t="str">
        <f>IF(Table3[[#This Row],[51]]="yes",Table3[[#This Row],[Column5]],"")</f>
        <v/>
      </c>
      <c r="AU1828" s="29" t="str">
        <f>IF(COUNTBLANK(Table3[[#This Row],[Date 1]:[Date 8]])=7,IF(Table3[[#This Row],[Column9]]&lt;&gt;"",IF(SUM(L1828:S1828)&lt;&gt;0,Table3[[#This Row],[Column9]],""),""),(SUBSTITUTE(TRIM(SUBSTITUTE(AO1828&amp;","&amp;AP1828&amp;","&amp;AQ1828&amp;","&amp;AR1828&amp;","&amp;AS1828&amp;","&amp;AT1828&amp;",",","," "))," ",", ")))</f>
        <v/>
      </c>
      <c r="AV1828" s="35" t="str">
        <f>IF(COUNTBLANK(L1828:AC1828)&lt;&gt;13,IF(Table3[[#This Row],[Comments]]="Please order in multiples of 20. Minimum order of 100.",IF(COUNTBLANK(Table3[[#This Row],[Date 1]:[Order]])=12,"",1),1),IF(OR(F1828="yes",G1828="yes",H1828="yes",I1828="yes",J1828="yes",K1828="yes"="yes"),1,""))</f>
        <v/>
      </c>
    </row>
    <row r="1829" spans="2:48" ht="36" thickBot="1" x14ac:dyDescent="0.4">
      <c r="B1829" s="164">
        <v>4010</v>
      </c>
      <c r="C1829" s="16" t="s">
        <v>3569</v>
      </c>
      <c r="D1829" s="32" t="s">
        <v>689</v>
      </c>
      <c r="E1829" s="118"/>
      <c r="F1829" s="119" t="s">
        <v>21</v>
      </c>
      <c r="G1829" s="30" t="s">
        <v>21</v>
      </c>
      <c r="H1829" s="30" t="s">
        <v>21</v>
      </c>
      <c r="I1829" s="30" t="s">
        <v>128</v>
      </c>
      <c r="J1829" s="30" t="s">
        <v>128</v>
      </c>
      <c r="K1829" s="30" t="s">
        <v>21</v>
      </c>
      <c r="L1829" s="22"/>
      <c r="M1829" s="20"/>
      <c r="N1829" s="20"/>
      <c r="O1829" s="20"/>
      <c r="P1829" s="20"/>
      <c r="Q1829" s="20"/>
      <c r="R1829" s="20"/>
      <c r="S1829" s="120"/>
      <c r="T1829" s="181" t="str">
        <f>Table3[[#This Row],[Column12]]</f>
        <v>Auto:</v>
      </c>
      <c r="U1829" s="25"/>
      <c r="V1829" s="51" t="str">
        <f>IF(Table3[[#This Row],[TagOrderMethod]]="Ratio:","plants per 1 tag",IF(Table3[[#This Row],[TagOrderMethod]]="tags included","",IF(Table3[[#This Row],[TagOrderMethod]]="Qty:","tags",IF(Table3[[#This Row],[TagOrderMethod]]="Auto:",IF(U1829&lt;&gt;"","tags","")))))</f>
        <v/>
      </c>
      <c r="W1829" s="17">
        <v>50</v>
      </c>
      <c r="X1829" s="17" t="str">
        <f>IF(ISNUMBER(SEARCH("tag",Table3[[#This Row],[Notes]])), "Yes", "No")</f>
        <v>No</v>
      </c>
      <c r="Y1829" s="17" t="str">
        <f>IF(Table3[[#This Row],[Column11]]="yes","tags included","Auto:")</f>
        <v>Auto:</v>
      </c>
      <c r="Z182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Row],[TagOrderMethod]]="Auto:",IF(U1829&gt;0,U1829,IF(COUNTBLANK(L1829:S1829)=8,"",(IF(Table3[[#This Row],[Column11]]&lt;&gt;"no",Table3[[#This Row],[Size]]*(SUM(Table3[[#This Row],[Date 1]:[Date 8]])),"")))),""))),(Table3[[#This Row],[Bundle]])),"")</f>
        <v/>
      </c>
      <c r="AB1829" s="94" t="str">
        <f t="shared" si="29"/>
        <v/>
      </c>
      <c r="AC1829" s="75"/>
      <c r="AD1829" s="42"/>
      <c r="AE1829" s="43"/>
      <c r="AF1829" s="44"/>
      <c r="AG1829" s="134" t="s">
        <v>21</v>
      </c>
      <c r="AH1829" s="134" t="s">
        <v>21</v>
      </c>
      <c r="AI1829" s="134" t="s">
        <v>21</v>
      </c>
      <c r="AJ1829" s="134" t="s">
        <v>5820</v>
      </c>
      <c r="AK1829" s="134" t="s">
        <v>5821</v>
      </c>
      <c r="AL1829" s="134" t="s">
        <v>21</v>
      </c>
      <c r="AM1829" s="134" t="b">
        <f>IF(AND(Table3[[#This Row],[Column68]]=TRUE,COUNTBLANK(Table3[[#This Row],[Date 1]:[Date 8]])=8),TRUE,FALSE)</f>
        <v>0</v>
      </c>
      <c r="AN1829" s="134" t="b">
        <f>COUNTIF(Table3[[#This Row],[512]:[51]],"yes")&gt;0</f>
        <v>0</v>
      </c>
      <c r="AO1829" s="45" t="str">
        <f>IF(Table3[[#This Row],[512]]="yes",Table3[[#This Row],[Column1]],"")</f>
        <v/>
      </c>
      <c r="AP1829" s="45" t="str">
        <f>IF(Table3[[#This Row],[250]]="yes",Table3[[#This Row],[Column1.5]],"")</f>
        <v/>
      </c>
      <c r="AQ1829" s="45" t="str">
        <f>IF(Table3[[#This Row],[288]]="yes",Table3[[#This Row],[Column2]],"")</f>
        <v/>
      </c>
      <c r="AR1829" s="45" t="str">
        <f>IF(Table3[[#This Row],[144]]="yes",Table3[[#This Row],[Column3]],"")</f>
        <v/>
      </c>
      <c r="AS1829" s="45" t="str">
        <f>IF(Table3[[#This Row],[26]]="yes",Table3[[#This Row],[Column4]],"")</f>
        <v/>
      </c>
      <c r="AT1829" s="45" t="str">
        <f>IF(Table3[[#This Row],[51]]="yes",Table3[[#This Row],[Column5]],"")</f>
        <v/>
      </c>
      <c r="AU1829" s="29" t="str">
        <f>IF(COUNTBLANK(Table3[[#This Row],[Date 1]:[Date 8]])=7,IF(Table3[[#This Row],[Column9]]&lt;&gt;"",IF(SUM(L1829:S1829)&lt;&gt;0,Table3[[#This Row],[Column9]],""),""),(SUBSTITUTE(TRIM(SUBSTITUTE(AO1829&amp;","&amp;AP1829&amp;","&amp;AQ1829&amp;","&amp;AR1829&amp;","&amp;AS1829&amp;","&amp;AT1829&amp;",",","," "))," ",", ")))</f>
        <v/>
      </c>
      <c r="AV1829" s="35" t="str">
        <f>IF(COUNTBLANK(L1829:AC1829)&lt;&gt;13,IF(Table3[[#This Row],[Comments]]="Please order in multiples of 20. Minimum order of 100.",IF(COUNTBLANK(Table3[[#This Row],[Date 1]:[Order]])=12,"",1),1),IF(OR(F1829="yes",G1829="yes",H1829="yes",I1829="yes",J1829="yes",K1829="yes"="yes"),1,""))</f>
        <v/>
      </c>
    </row>
    <row r="1830" spans="2:48" ht="36" thickBot="1" x14ac:dyDescent="0.4">
      <c r="B1830" s="164">
        <v>4020</v>
      </c>
      <c r="C1830" s="16" t="s">
        <v>3569</v>
      </c>
      <c r="D1830" s="32" t="s">
        <v>1194</v>
      </c>
      <c r="E1830" s="118"/>
      <c r="F1830" s="119" t="s">
        <v>21</v>
      </c>
      <c r="G1830" s="30" t="s">
        <v>21</v>
      </c>
      <c r="H1830" s="30" t="s">
        <v>21</v>
      </c>
      <c r="I1830" s="30" t="s">
        <v>128</v>
      </c>
      <c r="J1830" s="30" t="s">
        <v>128</v>
      </c>
      <c r="K1830" s="30" t="s">
        <v>21</v>
      </c>
      <c r="L1830" s="22"/>
      <c r="M1830" s="20"/>
      <c r="N1830" s="20"/>
      <c r="O1830" s="20"/>
      <c r="P1830" s="20"/>
      <c r="Q1830" s="20"/>
      <c r="R1830" s="20"/>
      <c r="S1830" s="120"/>
      <c r="T1830" s="181" t="str">
        <f>Table3[[#This Row],[Column12]]</f>
        <v>Auto:</v>
      </c>
      <c r="U1830" s="25"/>
      <c r="V1830" s="51" t="str">
        <f>IF(Table3[[#This Row],[TagOrderMethod]]="Ratio:","plants per 1 tag",IF(Table3[[#This Row],[TagOrderMethod]]="tags included","",IF(Table3[[#This Row],[TagOrderMethod]]="Qty:","tags",IF(Table3[[#This Row],[TagOrderMethod]]="Auto:",IF(U1830&lt;&gt;"","tags","")))))</f>
        <v/>
      </c>
      <c r="W1830" s="17">
        <v>50</v>
      </c>
      <c r="X1830" s="17" t="str">
        <f>IF(ISNUMBER(SEARCH("tag",Table3[[#This Row],[Notes]])), "Yes", "No")</f>
        <v>No</v>
      </c>
      <c r="Y1830" s="17" t="str">
        <f>IF(Table3[[#This Row],[Column11]]="yes","tags included","Auto:")</f>
        <v>Auto:</v>
      </c>
      <c r="Z183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Row],[TagOrderMethod]]="Auto:",IF(U1830&gt;0,U1830,IF(COUNTBLANK(L1830:S1830)=8,"",(IF(Table3[[#This Row],[Column11]]&lt;&gt;"no",Table3[[#This Row],[Size]]*(SUM(Table3[[#This Row],[Date 1]:[Date 8]])),"")))),""))),(Table3[[#This Row],[Bundle]])),"")</f>
        <v/>
      </c>
      <c r="AB1830" s="94" t="str">
        <f t="shared" si="29"/>
        <v/>
      </c>
      <c r="AC1830" s="75"/>
      <c r="AD1830" s="42"/>
      <c r="AE1830" s="43"/>
      <c r="AF1830" s="44"/>
      <c r="AG1830" s="134" t="s">
        <v>21</v>
      </c>
      <c r="AH1830" s="134" t="s">
        <v>21</v>
      </c>
      <c r="AI1830" s="134" t="s">
        <v>21</v>
      </c>
      <c r="AJ1830" s="134" t="s">
        <v>5822</v>
      </c>
      <c r="AK1830" s="134" t="s">
        <v>5823</v>
      </c>
      <c r="AL1830" s="134" t="s">
        <v>21</v>
      </c>
      <c r="AM1830" s="134" t="b">
        <f>IF(AND(Table3[[#This Row],[Column68]]=TRUE,COUNTBLANK(Table3[[#This Row],[Date 1]:[Date 8]])=8),TRUE,FALSE)</f>
        <v>0</v>
      </c>
      <c r="AN1830" s="134" t="b">
        <f>COUNTIF(Table3[[#This Row],[512]:[51]],"yes")&gt;0</f>
        <v>0</v>
      </c>
      <c r="AO1830" s="45" t="str">
        <f>IF(Table3[[#This Row],[512]]="yes",Table3[[#This Row],[Column1]],"")</f>
        <v/>
      </c>
      <c r="AP1830" s="45" t="str">
        <f>IF(Table3[[#This Row],[250]]="yes",Table3[[#This Row],[Column1.5]],"")</f>
        <v/>
      </c>
      <c r="AQ1830" s="45" t="str">
        <f>IF(Table3[[#This Row],[288]]="yes",Table3[[#This Row],[Column2]],"")</f>
        <v/>
      </c>
      <c r="AR1830" s="45" t="str">
        <f>IF(Table3[[#This Row],[144]]="yes",Table3[[#This Row],[Column3]],"")</f>
        <v/>
      </c>
      <c r="AS1830" s="45" t="str">
        <f>IF(Table3[[#This Row],[26]]="yes",Table3[[#This Row],[Column4]],"")</f>
        <v/>
      </c>
      <c r="AT1830" s="45" t="str">
        <f>IF(Table3[[#This Row],[51]]="yes",Table3[[#This Row],[Column5]],"")</f>
        <v/>
      </c>
      <c r="AU1830" s="29" t="str">
        <f>IF(COUNTBLANK(Table3[[#This Row],[Date 1]:[Date 8]])=7,IF(Table3[[#This Row],[Column9]]&lt;&gt;"",IF(SUM(L1830:S1830)&lt;&gt;0,Table3[[#This Row],[Column9]],""),""),(SUBSTITUTE(TRIM(SUBSTITUTE(AO1830&amp;","&amp;AP1830&amp;","&amp;AQ1830&amp;","&amp;AR1830&amp;","&amp;AS1830&amp;","&amp;AT1830&amp;",",","," "))," ",", ")))</f>
        <v/>
      </c>
      <c r="AV1830" s="35" t="str">
        <f>IF(COUNTBLANK(L1830:AC1830)&lt;&gt;13,IF(Table3[[#This Row],[Comments]]="Please order in multiples of 20. Minimum order of 100.",IF(COUNTBLANK(Table3[[#This Row],[Date 1]:[Order]])=12,"",1),1),IF(OR(F1830="yes",G1830="yes",H1830="yes",I1830="yes",J1830="yes",K1830="yes"="yes"),1,""))</f>
        <v/>
      </c>
    </row>
    <row r="1831" spans="2:48" ht="36" thickBot="1" x14ac:dyDescent="0.4">
      <c r="B1831" s="164">
        <v>4030</v>
      </c>
      <c r="C1831" s="16" t="s">
        <v>3569</v>
      </c>
      <c r="D1831" s="32" t="s">
        <v>1195</v>
      </c>
      <c r="E1831" s="118"/>
      <c r="F1831" s="119" t="s">
        <v>21</v>
      </c>
      <c r="G1831" s="30" t="s">
        <v>21</v>
      </c>
      <c r="H1831" s="30" t="s">
        <v>21</v>
      </c>
      <c r="I1831" s="30" t="s">
        <v>128</v>
      </c>
      <c r="J1831" s="30" t="s">
        <v>128</v>
      </c>
      <c r="K1831" s="30" t="s">
        <v>21</v>
      </c>
      <c r="L1831" s="22"/>
      <c r="M1831" s="20"/>
      <c r="N1831" s="20"/>
      <c r="O1831" s="20"/>
      <c r="P1831" s="20"/>
      <c r="Q1831" s="20"/>
      <c r="R1831" s="20"/>
      <c r="S1831" s="120"/>
      <c r="T1831" s="181" t="str">
        <f>Table3[[#This Row],[Column12]]</f>
        <v>Auto:</v>
      </c>
      <c r="U1831" s="25"/>
      <c r="V1831" s="51" t="str">
        <f>IF(Table3[[#This Row],[TagOrderMethod]]="Ratio:","plants per 1 tag",IF(Table3[[#This Row],[TagOrderMethod]]="tags included","",IF(Table3[[#This Row],[TagOrderMethod]]="Qty:","tags",IF(Table3[[#This Row],[TagOrderMethod]]="Auto:",IF(U1831&lt;&gt;"","tags","")))))</f>
        <v/>
      </c>
      <c r="W1831" s="17">
        <v>50</v>
      </c>
      <c r="X1831" s="17" t="str">
        <f>IF(ISNUMBER(SEARCH("tag",Table3[[#This Row],[Notes]])), "Yes", "No")</f>
        <v>No</v>
      </c>
      <c r="Y1831" s="17" t="str">
        <f>IF(Table3[[#This Row],[Column11]]="yes","tags included","Auto:")</f>
        <v>Auto:</v>
      </c>
      <c r="Z183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Row],[TagOrderMethod]]="Auto:",IF(U1831&gt;0,U1831,IF(COUNTBLANK(L1831:S1831)=8,"",(IF(Table3[[#This Row],[Column11]]&lt;&gt;"no",Table3[[#This Row],[Size]]*(SUM(Table3[[#This Row],[Date 1]:[Date 8]])),"")))),""))),(Table3[[#This Row],[Bundle]])),"")</f>
        <v/>
      </c>
      <c r="AB1831" s="94" t="str">
        <f t="shared" si="29"/>
        <v/>
      </c>
      <c r="AC1831" s="75"/>
      <c r="AD1831" s="42"/>
      <c r="AE1831" s="43"/>
      <c r="AF1831" s="44"/>
      <c r="AG1831" s="134" t="s">
        <v>21</v>
      </c>
      <c r="AH1831" s="134" t="s">
        <v>21</v>
      </c>
      <c r="AI1831" s="134" t="s">
        <v>21</v>
      </c>
      <c r="AJ1831" s="134" t="s">
        <v>5824</v>
      </c>
      <c r="AK1831" s="134" t="s">
        <v>5825</v>
      </c>
      <c r="AL1831" s="134" t="s">
        <v>21</v>
      </c>
      <c r="AM1831" s="134" t="b">
        <f>IF(AND(Table3[[#This Row],[Column68]]=TRUE,COUNTBLANK(Table3[[#This Row],[Date 1]:[Date 8]])=8),TRUE,FALSE)</f>
        <v>0</v>
      </c>
      <c r="AN1831" s="134" t="b">
        <f>COUNTIF(Table3[[#This Row],[512]:[51]],"yes")&gt;0</f>
        <v>0</v>
      </c>
      <c r="AO1831" s="45" t="str">
        <f>IF(Table3[[#This Row],[512]]="yes",Table3[[#This Row],[Column1]],"")</f>
        <v/>
      </c>
      <c r="AP1831" s="45" t="str">
        <f>IF(Table3[[#This Row],[250]]="yes",Table3[[#This Row],[Column1.5]],"")</f>
        <v/>
      </c>
      <c r="AQ1831" s="45" t="str">
        <f>IF(Table3[[#This Row],[288]]="yes",Table3[[#This Row],[Column2]],"")</f>
        <v/>
      </c>
      <c r="AR1831" s="45" t="str">
        <f>IF(Table3[[#This Row],[144]]="yes",Table3[[#This Row],[Column3]],"")</f>
        <v/>
      </c>
      <c r="AS1831" s="45" t="str">
        <f>IF(Table3[[#This Row],[26]]="yes",Table3[[#This Row],[Column4]],"")</f>
        <v/>
      </c>
      <c r="AT1831" s="45" t="str">
        <f>IF(Table3[[#This Row],[51]]="yes",Table3[[#This Row],[Column5]],"")</f>
        <v/>
      </c>
      <c r="AU1831" s="29" t="str">
        <f>IF(COUNTBLANK(Table3[[#This Row],[Date 1]:[Date 8]])=7,IF(Table3[[#This Row],[Column9]]&lt;&gt;"",IF(SUM(L1831:S1831)&lt;&gt;0,Table3[[#This Row],[Column9]],""),""),(SUBSTITUTE(TRIM(SUBSTITUTE(AO1831&amp;","&amp;AP1831&amp;","&amp;AQ1831&amp;","&amp;AR1831&amp;","&amp;AS1831&amp;","&amp;AT1831&amp;",",","," "))," ",", ")))</f>
        <v/>
      </c>
      <c r="AV1831" s="35" t="str">
        <f>IF(COUNTBLANK(L1831:AC1831)&lt;&gt;13,IF(Table3[[#This Row],[Comments]]="Please order in multiples of 20. Minimum order of 100.",IF(COUNTBLANK(Table3[[#This Row],[Date 1]:[Order]])=12,"",1),1),IF(OR(F1831="yes",G1831="yes",H1831="yes",I1831="yes",J1831="yes",K1831="yes"="yes"),1,""))</f>
        <v/>
      </c>
    </row>
    <row r="1832" spans="2:48" ht="36" thickBot="1" x14ac:dyDescent="0.4">
      <c r="B1832" s="164">
        <v>7430</v>
      </c>
      <c r="C1832" s="16" t="s">
        <v>3569</v>
      </c>
      <c r="D1832" s="32" t="s">
        <v>3583</v>
      </c>
      <c r="E1832" s="118"/>
      <c r="F1832" s="119" t="s">
        <v>21</v>
      </c>
      <c r="G1832" s="30" t="s">
        <v>21</v>
      </c>
      <c r="H1832" s="30" t="s">
        <v>21</v>
      </c>
      <c r="I1832" s="30" t="s">
        <v>21</v>
      </c>
      <c r="J1832" s="30" t="s">
        <v>128</v>
      </c>
      <c r="K1832" s="30" t="s">
        <v>21</v>
      </c>
      <c r="L1832" s="22"/>
      <c r="M1832" s="20"/>
      <c r="N1832" s="20"/>
      <c r="O1832" s="20"/>
      <c r="P1832" s="20"/>
      <c r="Q1832" s="20"/>
      <c r="R1832" s="20"/>
      <c r="S1832" s="120"/>
      <c r="T1832" s="181" t="str">
        <f>Table3[[#This Row],[Column12]]</f>
        <v>Auto:</v>
      </c>
      <c r="U1832" s="25"/>
      <c r="V1832" s="51" t="str">
        <f>IF(Table3[[#This Row],[TagOrderMethod]]="Ratio:","plants per 1 tag",IF(Table3[[#This Row],[TagOrderMethod]]="tags included","",IF(Table3[[#This Row],[TagOrderMethod]]="Qty:","tags",IF(Table3[[#This Row],[TagOrderMethod]]="Auto:",IF(U1832&lt;&gt;"","tags","")))))</f>
        <v/>
      </c>
      <c r="W1832" s="17">
        <v>50</v>
      </c>
      <c r="X1832" s="17" t="str">
        <f>IF(ISNUMBER(SEARCH("tag",Table3[[#This Row],[Notes]])), "Yes", "No")</f>
        <v>No</v>
      </c>
      <c r="Y1832" s="17" t="str">
        <f>IF(Table3[[#This Row],[Column11]]="yes","tags included","Auto:")</f>
        <v>Auto:</v>
      </c>
      <c r="Z183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Row],[TagOrderMethod]]="Auto:",IF(U1832&gt;0,U1832,IF(COUNTBLANK(L1832:S1832)=8,"",(IF(Table3[[#This Row],[Column11]]&lt;&gt;"no",Table3[[#This Row],[Size]]*(SUM(Table3[[#This Row],[Date 1]:[Date 8]])),"")))),""))),(Table3[[#This Row],[Bundle]])),"")</f>
        <v/>
      </c>
      <c r="AB1832" s="94" t="str">
        <f t="shared" si="29"/>
        <v/>
      </c>
      <c r="AC1832" s="75"/>
      <c r="AD1832" s="42"/>
      <c r="AE1832" s="43"/>
      <c r="AF1832" s="44"/>
      <c r="AG1832" s="134" t="s">
        <v>21</v>
      </c>
      <c r="AH1832" s="134" t="s">
        <v>21</v>
      </c>
      <c r="AI1832" s="134" t="s">
        <v>21</v>
      </c>
      <c r="AJ1832" s="134" t="s">
        <v>21</v>
      </c>
      <c r="AK1832" s="134" t="s">
        <v>5826</v>
      </c>
      <c r="AL1832" s="134" t="s">
        <v>21</v>
      </c>
      <c r="AM1832" s="134" t="b">
        <f>IF(AND(Table3[[#This Row],[Column68]]=TRUE,COUNTBLANK(Table3[[#This Row],[Date 1]:[Date 8]])=8),TRUE,FALSE)</f>
        <v>0</v>
      </c>
      <c r="AN1832" s="134" t="b">
        <f>COUNTIF(Table3[[#This Row],[512]:[51]],"yes")&gt;0</f>
        <v>0</v>
      </c>
      <c r="AO1832" s="45" t="str">
        <f>IF(Table3[[#This Row],[512]]="yes",Table3[[#This Row],[Column1]],"")</f>
        <v/>
      </c>
      <c r="AP1832" s="45" t="str">
        <f>IF(Table3[[#This Row],[250]]="yes",Table3[[#This Row],[Column1.5]],"")</f>
        <v/>
      </c>
      <c r="AQ1832" s="45" t="str">
        <f>IF(Table3[[#This Row],[288]]="yes",Table3[[#This Row],[Column2]],"")</f>
        <v/>
      </c>
      <c r="AR1832" s="45" t="str">
        <f>IF(Table3[[#This Row],[144]]="yes",Table3[[#This Row],[Column3]],"")</f>
        <v/>
      </c>
      <c r="AS1832" s="45" t="str">
        <f>IF(Table3[[#This Row],[26]]="yes",Table3[[#This Row],[Column4]],"")</f>
        <v/>
      </c>
      <c r="AT1832" s="45" t="str">
        <f>IF(Table3[[#This Row],[51]]="yes",Table3[[#This Row],[Column5]],"")</f>
        <v/>
      </c>
      <c r="AU1832" s="29" t="str">
        <f>IF(COUNTBLANK(Table3[[#This Row],[Date 1]:[Date 8]])=7,IF(Table3[[#This Row],[Column9]]&lt;&gt;"",IF(SUM(L1832:S1832)&lt;&gt;0,Table3[[#This Row],[Column9]],""),""),(SUBSTITUTE(TRIM(SUBSTITUTE(AO1832&amp;","&amp;AP1832&amp;","&amp;AQ1832&amp;","&amp;AR1832&amp;","&amp;AS1832&amp;","&amp;AT1832&amp;",",","," "))," ",", ")))</f>
        <v/>
      </c>
      <c r="AV1832" s="35" t="str">
        <f>IF(COUNTBLANK(L1832:AC1832)&lt;&gt;13,IF(Table3[[#This Row],[Comments]]="Please order in multiples of 20. Minimum order of 100.",IF(COUNTBLANK(Table3[[#This Row],[Date 1]:[Order]])=12,"",1),1),IF(OR(F1832="yes",G1832="yes",H1832="yes",I1832="yes",J1832="yes",K1832="yes"="yes"),1,""))</f>
        <v/>
      </c>
    </row>
    <row r="1833" spans="2:48" ht="36" thickBot="1" x14ac:dyDescent="0.4">
      <c r="B1833" s="164">
        <v>7432</v>
      </c>
      <c r="C1833" s="16" t="s">
        <v>3569</v>
      </c>
      <c r="D1833" s="32" t="s">
        <v>3584</v>
      </c>
      <c r="E1833" s="118"/>
      <c r="F1833" s="119" t="s">
        <v>21</v>
      </c>
      <c r="G1833" s="30" t="s">
        <v>21</v>
      </c>
      <c r="H1833" s="30" t="s">
        <v>21</v>
      </c>
      <c r="I1833" s="30" t="s">
        <v>21</v>
      </c>
      <c r="J1833" s="30" t="s">
        <v>128</v>
      </c>
      <c r="K1833" s="30" t="s">
        <v>21</v>
      </c>
      <c r="L1833" s="22"/>
      <c r="M1833" s="20"/>
      <c r="N1833" s="20"/>
      <c r="O1833" s="20"/>
      <c r="P1833" s="20"/>
      <c r="Q1833" s="20"/>
      <c r="R1833" s="20"/>
      <c r="S1833" s="120"/>
      <c r="T1833" s="181" t="str">
        <f>Table3[[#This Row],[Column12]]</f>
        <v>Auto:</v>
      </c>
      <c r="U1833" s="25"/>
      <c r="V1833" s="51" t="str">
        <f>IF(Table3[[#This Row],[TagOrderMethod]]="Ratio:","plants per 1 tag",IF(Table3[[#This Row],[TagOrderMethod]]="tags included","",IF(Table3[[#This Row],[TagOrderMethod]]="Qty:","tags",IF(Table3[[#This Row],[TagOrderMethod]]="Auto:",IF(U1833&lt;&gt;"","tags","")))))</f>
        <v/>
      </c>
      <c r="W1833" s="17">
        <v>50</v>
      </c>
      <c r="X1833" s="17" t="str">
        <f>IF(ISNUMBER(SEARCH("tag",Table3[[#This Row],[Notes]])), "Yes", "No")</f>
        <v>No</v>
      </c>
      <c r="Y1833" s="17" t="str">
        <f>IF(Table3[[#This Row],[Column11]]="yes","tags included","Auto:")</f>
        <v>Auto:</v>
      </c>
      <c r="Z183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Row],[TagOrderMethod]]="Auto:",IF(U1833&gt;0,U1833,IF(COUNTBLANK(L1833:S1833)=8,"",(IF(Table3[[#This Row],[Column11]]&lt;&gt;"no",Table3[[#This Row],[Size]]*(SUM(Table3[[#This Row],[Date 1]:[Date 8]])),"")))),""))),(Table3[[#This Row],[Bundle]])),"")</f>
        <v/>
      </c>
      <c r="AB1833" s="94" t="str">
        <f t="shared" si="29"/>
        <v/>
      </c>
      <c r="AC1833" s="75"/>
      <c r="AD1833" s="42"/>
      <c r="AE1833" s="43"/>
      <c r="AF1833" s="44"/>
      <c r="AG1833" s="134" t="s">
        <v>21</v>
      </c>
      <c r="AH1833" s="134" t="s">
        <v>21</v>
      </c>
      <c r="AI1833" s="134" t="s">
        <v>21</v>
      </c>
      <c r="AJ1833" s="134" t="s">
        <v>21</v>
      </c>
      <c r="AK1833" s="134" t="s">
        <v>5827</v>
      </c>
      <c r="AL1833" s="134" t="s">
        <v>21</v>
      </c>
      <c r="AM1833" s="134" t="b">
        <f>IF(AND(Table3[[#This Row],[Column68]]=TRUE,COUNTBLANK(Table3[[#This Row],[Date 1]:[Date 8]])=8),TRUE,FALSE)</f>
        <v>0</v>
      </c>
      <c r="AN1833" s="134" t="b">
        <f>COUNTIF(Table3[[#This Row],[512]:[51]],"yes")&gt;0</f>
        <v>0</v>
      </c>
      <c r="AO1833" s="45" t="str">
        <f>IF(Table3[[#This Row],[512]]="yes",Table3[[#This Row],[Column1]],"")</f>
        <v/>
      </c>
      <c r="AP1833" s="45" t="str">
        <f>IF(Table3[[#This Row],[250]]="yes",Table3[[#This Row],[Column1.5]],"")</f>
        <v/>
      </c>
      <c r="AQ1833" s="45" t="str">
        <f>IF(Table3[[#This Row],[288]]="yes",Table3[[#This Row],[Column2]],"")</f>
        <v/>
      </c>
      <c r="AR1833" s="45" t="str">
        <f>IF(Table3[[#This Row],[144]]="yes",Table3[[#This Row],[Column3]],"")</f>
        <v/>
      </c>
      <c r="AS1833" s="45" t="str">
        <f>IF(Table3[[#This Row],[26]]="yes",Table3[[#This Row],[Column4]],"")</f>
        <v/>
      </c>
      <c r="AT1833" s="45" t="str">
        <f>IF(Table3[[#This Row],[51]]="yes",Table3[[#This Row],[Column5]],"")</f>
        <v/>
      </c>
      <c r="AU1833" s="29" t="str">
        <f>IF(COUNTBLANK(Table3[[#This Row],[Date 1]:[Date 8]])=7,IF(Table3[[#This Row],[Column9]]&lt;&gt;"",IF(SUM(L1833:S1833)&lt;&gt;0,Table3[[#This Row],[Column9]],""),""),(SUBSTITUTE(TRIM(SUBSTITUTE(AO1833&amp;","&amp;AP1833&amp;","&amp;AQ1833&amp;","&amp;AR1833&amp;","&amp;AS1833&amp;","&amp;AT1833&amp;",",","," "))," ",", ")))</f>
        <v/>
      </c>
      <c r="AV1833" s="35" t="str">
        <f>IF(COUNTBLANK(L1833:AC1833)&lt;&gt;13,IF(Table3[[#This Row],[Comments]]="Please order in multiples of 20. Minimum order of 100.",IF(COUNTBLANK(Table3[[#This Row],[Date 1]:[Order]])=12,"",1),1),IF(OR(F1833="yes",G1833="yes",H1833="yes",I1833="yes",J1833="yes",K1833="yes"="yes"),1,""))</f>
        <v/>
      </c>
    </row>
    <row r="1834" spans="2:48" ht="36" thickBot="1" x14ac:dyDescent="0.4">
      <c r="B1834" s="164">
        <v>7434</v>
      </c>
      <c r="C1834" s="16" t="s">
        <v>3569</v>
      </c>
      <c r="D1834" s="32" t="s">
        <v>3585</v>
      </c>
      <c r="E1834" s="118"/>
      <c r="F1834" s="119" t="s">
        <v>21</v>
      </c>
      <c r="G1834" s="30" t="s">
        <v>21</v>
      </c>
      <c r="H1834" s="30" t="s">
        <v>21</v>
      </c>
      <c r="I1834" s="30" t="s">
        <v>21</v>
      </c>
      <c r="J1834" s="30" t="s">
        <v>128</v>
      </c>
      <c r="K1834" s="30" t="s">
        <v>21</v>
      </c>
      <c r="L1834" s="22"/>
      <c r="M1834" s="20"/>
      <c r="N1834" s="20"/>
      <c r="O1834" s="20"/>
      <c r="P1834" s="20"/>
      <c r="Q1834" s="20"/>
      <c r="R1834" s="20"/>
      <c r="S1834" s="120"/>
      <c r="T1834" s="181" t="str">
        <f>Table3[[#This Row],[Column12]]</f>
        <v>Auto:</v>
      </c>
      <c r="U1834" s="25"/>
      <c r="V1834" s="51" t="str">
        <f>IF(Table3[[#This Row],[TagOrderMethod]]="Ratio:","plants per 1 tag",IF(Table3[[#This Row],[TagOrderMethod]]="tags included","",IF(Table3[[#This Row],[TagOrderMethod]]="Qty:","tags",IF(Table3[[#This Row],[TagOrderMethod]]="Auto:",IF(U1834&lt;&gt;"","tags","")))))</f>
        <v/>
      </c>
      <c r="W1834" s="17">
        <v>50</v>
      </c>
      <c r="X1834" s="17" t="str">
        <f>IF(ISNUMBER(SEARCH("tag",Table3[[#This Row],[Notes]])), "Yes", "No")</f>
        <v>No</v>
      </c>
      <c r="Y1834" s="17" t="str">
        <f>IF(Table3[[#This Row],[Column11]]="yes","tags included","Auto:")</f>
        <v>Auto:</v>
      </c>
      <c r="Z183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Row],[TagOrderMethod]]="Auto:",IF(U1834&gt;0,U1834,IF(COUNTBLANK(L1834:S1834)=8,"",(IF(Table3[[#This Row],[Column11]]&lt;&gt;"no",Table3[[#This Row],[Size]]*(SUM(Table3[[#This Row],[Date 1]:[Date 8]])),"")))),""))),(Table3[[#This Row],[Bundle]])),"")</f>
        <v/>
      </c>
      <c r="AB1834" s="94" t="str">
        <f t="shared" si="29"/>
        <v/>
      </c>
      <c r="AC1834" s="75"/>
      <c r="AD1834" s="42"/>
      <c r="AE1834" s="43"/>
      <c r="AF1834" s="44"/>
      <c r="AG1834" s="134" t="s">
        <v>21</v>
      </c>
      <c r="AH1834" s="134" t="s">
        <v>21</v>
      </c>
      <c r="AI1834" s="134" t="s">
        <v>21</v>
      </c>
      <c r="AJ1834" s="134" t="s">
        <v>21</v>
      </c>
      <c r="AK1834" s="134" t="s">
        <v>5828</v>
      </c>
      <c r="AL1834" s="134" t="s">
        <v>21</v>
      </c>
      <c r="AM1834" s="134" t="b">
        <f>IF(AND(Table3[[#This Row],[Column68]]=TRUE,COUNTBLANK(Table3[[#This Row],[Date 1]:[Date 8]])=8),TRUE,FALSE)</f>
        <v>0</v>
      </c>
      <c r="AN1834" s="134" t="b">
        <f>COUNTIF(Table3[[#This Row],[512]:[51]],"yes")&gt;0</f>
        <v>0</v>
      </c>
      <c r="AO1834" s="45" t="str">
        <f>IF(Table3[[#This Row],[512]]="yes",Table3[[#This Row],[Column1]],"")</f>
        <v/>
      </c>
      <c r="AP1834" s="45" t="str">
        <f>IF(Table3[[#This Row],[250]]="yes",Table3[[#This Row],[Column1.5]],"")</f>
        <v/>
      </c>
      <c r="AQ1834" s="45" t="str">
        <f>IF(Table3[[#This Row],[288]]="yes",Table3[[#This Row],[Column2]],"")</f>
        <v/>
      </c>
      <c r="AR1834" s="45" t="str">
        <f>IF(Table3[[#This Row],[144]]="yes",Table3[[#This Row],[Column3]],"")</f>
        <v/>
      </c>
      <c r="AS1834" s="45" t="str">
        <f>IF(Table3[[#This Row],[26]]="yes",Table3[[#This Row],[Column4]],"")</f>
        <v/>
      </c>
      <c r="AT1834" s="45" t="str">
        <f>IF(Table3[[#This Row],[51]]="yes",Table3[[#This Row],[Column5]],"")</f>
        <v/>
      </c>
      <c r="AU1834" s="29" t="str">
        <f>IF(COUNTBLANK(Table3[[#This Row],[Date 1]:[Date 8]])=7,IF(Table3[[#This Row],[Column9]]&lt;&gt;"",IF(SUM(L1834:S1834)&lt;&gt;0,Table3[[#This Row],[Column9]],""),""),(SUBSTITUTE(TRIM(SUBSTITUTE(AO1834&amp;","&amp;AP1834&amp;","&amp;AQ1834&amp;","&amp;AR1834&amp;","&amp;AS1834&amp;","&amp;AT1834&amp;",",","," "))," ",", ")))</f>
        <v/>
      </c>
      <c r="AV1834" s="35" t="str">
        <f>IF(COUNTBLANK(L1834:AC1834)&lt;&gt;13,IF(Table3[[#This Row],[Comments]]="Please order in multiples of 20. Minimum order of 100.",IF(COUNTBLANK(Table3[[#This Row],[Date 1]:[Order]])=12,"",1),1),IF(OR(F1834="yes",G1834="yes",H1834="yes",I1834="yes",J1834="yes",K1834="yes"="yes"),1,""))</f>
        <v/>
      </c>
    </row>
    <row r="1835" spans="2:48" ht="36" thickBot="1" x14ac:dyDescent="0.4">
      <c r="B1835" s="164">
        <v>7436</v>
      </c>
      <c r="C1835" s="16" t="s">
        <v>3569</v>
      </c>
      <c r="D1835" s="32" t="s">
        <v>3586</v>
      </c>
      <c r="E1835" s="118"/>
      <c r="F1835" s="119" t="s">
        <v>21</v>
      </c>
      <c r="G1835" s="30" t="s">
        <v>21</v>
      </c>
      <c r="H1835" s="30" t="s">
        <v>21</v>
      </c>
      <c r="I1835" s="30" t="s">
        <v>21</v>
      </c>
      <c r="J1835" s="30" t="s">
        <v>128</v>
      </c>
      <c r="K1835" s="30" t="s">
        <v>21</v>
      </c>
      <c r="L1835" s="22"/>
      <c r="M1835" s="20"/>
      <c r="N1835" s="20"/>
      <c r="O1835" s="20"/>
      <c r="P1835" s="20"/>
      <c r="Q1835" s="20"/>
      <c r="R1835" s="20"/>
      <c r="S1835" s="120"/>
      <c r="T1835" s="181" t="str">
        <f>Table3[[#This Row],[Column12]]</f>
        <v>Auto:</v>
      </c>
      <c r="U1835" s="25"/>
      <c r="V1835" s="51" t="str">
        <f>IF(Table3[[#This Row],[TagOrderMethod]]="Ratio:","plants per 1 tag",IF(Table3[[#This Row],[TagOrderMethod]]="tags included","",IF(Table3[[#This Row],[TagOrderMethod]]="Qty:","tags",IF(Table3[[#This Row],[TagOrderMethod]]="Auto:",IF(U1835&lt;&gt;"","tags","")))))</f>
        <v/>
      </c>
      <c r="W1835" s="17">
        <v>50</v>
      </c>
      <c r="X1835" s="17" t="str">
        <f>IF(ISNUMBER(SEARCH("tag",Table3[[#This Row],[Notes]])), "Yes", "No")</f>
        <v>No</v>
      </c>
      <c r="Y1835" s="17" t="str">
        <f>IF(Table3[[#This Row],[Column11]]="yes","tags included","Auto:")</f>
        <v>Auto:</v>
      </c>
      <c r="Z183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Row],[TagOrderMethod]]="Auto:",IF(U1835&gt;0,U1835,IF(COUNTBLANK(L1835:S1835)=8,"",(IF(Table3[[#This Row],[Column11]]&lt;&gt;"no",Table3[[#This Row],[Size]]*(SUM(Table3[[#This Row],[Date 1]:[Date 8]])),"")))),""))),(Table3[[#This Row],[Bundle]])),"")</f>
        <v/>
      </c>
      <c r="AB1835" s="94" t="str">
        <f t="shared" si="29"/>
        <v/>
      </c>
      <c r="AC1835" s="75"/>
      <c r="AD1835" s="42"/>
      <c r="AE1835" s="43"/>
      <c r="AF1835" s="44"/>
      <c r="AG1835" s="134" t="s">
        <v>21</v>
      </c>
      <c r="AH1835" s="134" t="s">
        <v>21</v>
      </c>
      <c r="AI1835" s="134" t="s">
        <v>21</v>
      </c>
      <c r="AJ1835" s="134" t="s">
        <v>21</v>
      </c>
      <c r="AK1835" s="134" t="s">
        <v>5829</v>
      </c>
      <c r="AL1835" s="134" t="s">
        <v>21</v>
      </c>
      <c r="AM1835" s="134" t="b">
        <f>IF(AND(Table3[[#This Row],[Column68]]=TRUE,COUNTBLANK(Table3[[#This Row],[Date 1]:[Date 8]])=8),TRUE,FALSE)</f>
        <v>0</v>
      </c>
      <c r="AN1835" s="134" t="b">
        <f>COUNTIF(Table3[[#This Row],[512]:[51]],"yes")&gt;0</f>
        <v>0</v>
      </c>
      <c r="AO1835" s="45" t="str">
        <f>IF(Table3[[#This Row],[512]]="yes",Table3[[#This Row],[Column1]],"")</f>
        <v/>
      </c>
      <c r="AP1835" s="45" t="str">
        <f>IF(Table3[[#This Row],[250]]="yes",Table3[[#This Row],[Column1.5]],"")</f>
        <v/>
      </c>
      <c r="AQ1835" s="45" t="str">
        <f>IF(Table3[[#This Row],[288]]="yes",Table3[[#This Row],[Column2]],"")</f>
        <v/>
      </c>
      <c r="AR1835" s="45" t="str">
        <f>IF(Table3[[#This Row],[144]]="yes",Table3[[#This Row],[Column3]],"")</f>
        <v/>
      </c>
      <c r="AS1835" s="45" t="str">
        <f>IF(Table3[[#This Row],[26]]="yes",Table3[[#This Row],[Column4]],"")</f>
        <v/>
      </c>
      <c r="AT1835" s="45" t="str">
        <f>IF(Table3[[#This Row],[51]]="yes",Table3[[#This Row],[Column5]],"")</f>
        <v/>
      </c>
      <c r="AU1835" s="29" t="str">
        <f>IF(COUNTBLANK(Table3[[#This Row],[Date 1]:[Date 8]])=7,IF(Table3[[#This Row],[Column9]]&lt;&gt;"",IF(SUM(L1835:S1835)&lt;&gt;0,Table3[[#This Row],[Column9]],""),""),(SUBSTITUTE(TRIM(SUBSTITUTE(AO1835&amp;","&amp;AP1835&amp;","&amp;AQ1835&amp;","&amp;AR1835&amp;","&amp;AS1835&amp;","&amp;AT1835&amp;",",","," "))," ",", ")))</f>
        <v/>
      </c>
      <c r="AV1835" s="35" t="str">
        <f>IF(COUNTBLANK(L1835:AC1835)&lt;&gt;13,IF(Table3[[#This Row],[Comments]]="Please order in multiples of 20. Minimum order of 100.",IF(COUNTBLANK(Table3[[#This Row],[Date 1]:[Order]])=12,"",1),1),IF(OR(F1835="yes",G1835="yes",H1835="yes",I1835="yes",J1835="yes",K1835="yes"="yes"),1,""))</f>
        <v/>
      </c>
    </row>
    <row r="1836" spans="2:48" ht="36" thickBot="1" x14ac:dyDescent="0.4">
      <c r="B1836" s="164">
        <v>7438</v>
      </c>
      <c r="C1836" s="16" t="s">
        <v>3569</v>
      </c>
      <c r="D1836" s="32" t="s">
        <v>3587</v>
      </c>
      <c r="E1836" s="118"/>
      <c r="F1836" s="119" t="s">
        <v>21</v>
      </c>
      <c r="G1836" s="30" t="s">
        <v>21</v>
      </c>
      <c r="H1836" s="30" t="s">
        <v>21</v>
      </c>
      <c r="I1836" s="30" t="s">
        <v>21</v>
      </c>
      <c r="J1836" s="30" t="s">
        <v>128</v>
      </c>
      <c r="K1836" s="30" t="s">
        <v>21</v>
      </c>
      <c r="L1836" s="22"/>
      <c r="M1836" s="20"/>
      <c r="N1836" s="20"/>
      <c r="O1836" s="20"/>
      <c r="P1836" s="20"/>
      <c r="Q1836" s="20"/>
      <c r="R1836" s="20"/>
      <c r="S1836" s="120"/>
      <c r="T1836" s="181" t="str">
        <f>Table3[[#This Row],[Column12]]</f>
        <v>Auto:</v>
      </c>
      <c r="U1836" s="25"/>
      <c r="V1836" s="51" t="str">
        <f>IF(Table3[[#This Row],[TagOrderMethod]]="Ratio:","plants per 1 tag",IF(Table3[[#This Row],[TagOrderMethod]]="tags included","",IF(Table3[[#This Row],[TagOrderMethod]]="Qty:","tags",IF(Table3[[#This Row],[TagOrderMethod]]="Auto:",IF(U1836&lt;&gt;"","tags","")))))</f>
        <v/>
      </c>
      <c r="W1836" s="17">
        <v>50</v>
      </c>
      <c r="X1836" s="17" t="str">
        <f>IF(ISNUMBER(SEARCH("tag",Table3[[#This Row],[Notes]])), "Yes", "No")</f>
        <v>No</v>
      </c>
      <c r="Y1836" s="17" t="str">
        <f>IF(Table3[[#This Row],[Column11]]="yes","tags included","Auto:")</f>
        <v>Auto:</v>
      </c>
      <c r="Z183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Row],[TagOrderMethod]]="Auto:",IF(U1836&gt;0,U1836,IF(COUNTBLANK(L1836:S1836)=8,"",(IF(Table3[[#This Row],[Column11]]&lt;&gt;"no",Table3[[#This Row],[Size]]*(SUM(Table3[[#This Row],[Date 1]:[Date 8]])),"")))),""))),(Table3[[#This Row],[Bundle]])),"")</f>
        <v/>
      </c>
      <c r="AB1836" s="94" t="str">
        <f t="shared" si="29"/>
        <v/>
      </c>
      <c r="AC1836" s="75"/>
      <c r="AD1836" s="42"/>
      <c r="AE1836" s="43"/>
      <c r="AF1836" s="44"/>
      <c r="AG1836" s="134" t="s">
        <v>21</v>
      </c>
      <c r="AH1836" s="134" t="s">
        <v>21</v>
      </c>
      <c r="AI1836" s="134" t="s">
        <v>21</v>
      </c>
      <c r="AJ1836" s="134" t="s">
        <v>21</v>
      </c>
      <c r="AK1836" s="134" t="s">
        <v>5830</v>
      </c>
      <c r="AL1836" s="134" t="s">
        <v>21</v>
      </c>
      <c r="AM1836" s="134" t="b">
        <f>IF(AND(Table3[[#This Row],[Column68]]=TRUE,COUNTBLANK(Table3[[#This Row],[Date 1]:[Date 8]])=8),TRUE,FALSE)</f>
        <v>0</v>
      </c>
      <c r="AN1836" s="134" t="b">
        <f>COUNTIF(Table3[[#This Row],[512]:[51]],"yes")&gt;0</f>
        <v>0</v>
      </c>
      <c r="AO1836" s="45" t="str">
        <f>IF(Table3[[#This Row],[512]]="yes",Table3[[#This Row],[Column1]],"")</f>
        <v/>
      </c>
      <c r="AP1836" s="45" t="str">
        <f>IF(Table3[[#This Row],[250]]="yes",Table3[[#This Row],[Column1.5]],"")</f>
        <v/>
      </c>
      <c r="AQ1836" s="45" t="str">
        <f>IF(Table3[[#This Row],[288]]="yes",Table3[[#This Row],[Column2]],"")</f>
        <v/>
      </c>
      <c r="AR1836" s="45" t="str">
        <f>IF(Table3[[#This Row],[144]]="yes",Table3[[#This Row],[Column3]],"")</f>
        <v/>
      </c>
      <c r="AS1836" s="45" t="str">
        <f>IF(Table3[[#This Row],[26]]="yes",Table3[[#This Row],[Column4]],"")</f>
        <v/>
      </c>
      <c r="AT1836" s="45" t="str">
        <f>IF(Table3[[#This Row],[51]]="yes",Table3[[#This Row],[Column5]],"")</f>
        <v/>
      </c>
      <c r="AU1836" s="29" t="str">
        <f>IF(COUNTBLANK(Table3[[#This Row],[Date 1]:[Date 8]])=7,IF(Table3[[#This Row],[Column9]]&lt;&gt;"",IF(SUM(L1836:S1836)&lt;&gt;0,Table3[[#This Row],[Column9]],""),""),(SUBSTITUTE(TRIM(SUBSTITUTE(AO1836&amp;","&amp;AP1836&amp;","&amp;AQ1836&amp;","&amp;AR1836&amp;","&amp;AS1836&amp;","&amp;AT1836&amp;",",","," "))," ",", ")))</f>
        <v/>
      </c>
      <c r="AV1836" s="35" t="str">
        <f>IF(COUNTBLANK(L1836:AC1836)&lt;&gt;13,IF(Table3[[#This Row],[Comments]]="Please order in multiples of 20. Minimum order of 100.",IF(COUNTBLANK(Table3[[#This Row],[Date 1]:[Order]])=12,"",1),1),IF(OR(F1836="yes",G1836="yes",H1836="yes",I1836="yes",J1836="yes",K1836="yes"="yes"),1,""))</f>
        <v/>
      </c>
    </row>
    <row r="1837" spans="2:48" ht="36" thickBot="1" x14ac:dyDescent="0.4">
      <c r="B1837" s="164">
        <v>7445</v>
      </c>
      <c r="C1837" s="16" t="s">
        <v>3569</v>
      </c>
      <c r="D1837" s="32" t="s">
        <v>1787</v>
      </c>
      <c r="E1837" s="118"/>
      <c r="F1837" s="119" t="s">
        <v>21</v>
      </c>
      <c r="G1837" s="30" t="s">
        <v>21</v>
      </c>
      <c r="H1837" s="30" t="s">
        <v>21</v>
      </c>
      <c r="I1837" s="30" t="s">
        <v>21</v>
      </c>
      <c r="J1837" s="30" t="s">
        <v>128</v>
      </c>
      <c r="K1837" s="30" t="s">
        <v>21</v>
      </c>
      <c r="L1837" s="22"/>
      <c r="M1837" s="20"/>
      <c r="N1837" s="20"/>
      <c r="O1837" s="20"/>
      <c r="P1837" s="20"/>
      <c r="Q1837" s="20"/>
      <c r="R1837" s="20"/>
      <c r="S1837" s="120"/>
      <c r="T1837" s="181" t="str">
        <f>Table3[[#This Row],[Column12]]</f>
        <v>Auto:</v>
      </c>
      <c r="U1837" s="25"/>
      <c r="V1837" s="51" t="str">
        <f>IF(Table3[[#This Row],[TagOrderMethod]]="Ratio:","plants per 1 tag",IF(Table3[[#This Row],[TagOrderMethod]]="tags included","",IF(Table3[[#This Row],[TagOrderMethod]]="Qty:","tags",IF(Table3[[#This Row],[TagOrderMethod]]="Auto:",IF(U1837&lt;&gt;"","tags","")))))</f>
        <v/>
      </c>
      <c r="W1837" s="17">
        <v>50</v>
      </c>
      <c r="X1837" s="17" t="str">
        <f>IF(ISNUMBER(SEARCH("tag",Table3[[#This Row],[Notes]])), "Yes", "No")</f>
        <v>No</v>
      </c>
      <c r="Y1837" s="17" t="str">
        <f>IF(Table3[[#This Row],[Column11]]="yes","tags included","Auto:")</f>
        <v>Auto:</v>
      </c>
      <c r="Z183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Row],[TagOrderMethod]]="Auto:",IF(U1837&gt;0,U1837,IF(COUNTBLANK(L1837:S1837)=8,"",(IF(Table3[[#This Row],[Column11]]&lt;&gt;"no",Table3[[#This Row],[Size]]*(SUM(Table3[[#This Row],[Date 1]:[Date 8]])),"")))),""))),(Table3[[#This Row],[Bundle]])),"")</f>
        <v/>
      </c>
      <c r="AB1837" s="94" t="str">
        <f t="shared" si="29"/>
        <v/>
      </c>
      <c r="AC1837" s="75"/>
      <c r="AD1837" s="42"/>
      <c r="AE1837" s="43"/>
      <c r="AF1837" s="44"/>
      <c r="AG1837" s="134" t="s">
        <v>21</v>
      </c>
      <c r="AH1837" s="134" t="s">
        <v>21</v>
      </c>
      <c r="AI1837" s="134" t="s">
        <v>21</v>
      </c>
      <c r="AJ1837" s="134" t="s">
        <v>21</v>
      </c>
      <c r="AK1837" s="134" t="s">
        <v>5831</v>
      </c>
      <c r="AL1837" s="134" t="s">
        <v>21</v>
      </c>
      <c r="AM1837" s="134" t="b">
        <f>IF(AND(Table3[[#This Row],[Column68]]=TRUE,COUNTBLANK(Table3[[#This Row],[Date 1]:[Date 8]])=8),TRUE,FALSE)</f>
        <v>0</v>
      </c>
      <c r="AN1837" s="134" t="b">
        <f>COUNTIF(Table3[[#This Row],[512]:[51]],"yes")&gt;0</f>
        <v>0</v>
      </c>
      <c r="AO1837" s="45" t="str">
        <f>IF(Table3[[#This Row],[512]]="yes",Table3[[#This Row],[Column1]],"")</f>
        <v/>
      </c>
      <c r="AP1837" s="45" t="str">
        <f>IF(Table3[[#This Row],[250]]="yes",Table3[[#This Row],[Column1.5]],"")</f>
        <v/>
      </c>
      <c r="AQ1837" s="45" t="str">
        <f>IF(Table3[[#This Row],[288]]="yes",Table3[[#This Row],[Column2]],"")</f>
        <v/>
      </c>
      <c r="AR1837" s="45" t="str">
        <f>IF(Table3[[#This Row],[144]]="yes",Table3[[#This Row],[Column3]],"")</f>
        <v/>
      </c>
      <c r="AS1837" s="45" t="str">
        <f>IF(Table3[[#This Row],[26]]="yes",Table3[[#This Row],[Column4]],"")</f>
        <v/>
      </c>
      <c r="AT1837" s="45" t="str">
        <f>IF(Table3[[#This Row],[51]]="yes",Table3[[#This Row],[Column5]],"")</f>
        <v/>
      </c>
      <c r="AU1837" s="29" t="str">
        <f>IF(COUNTBLANK(Table3[[#This Row],[Date 1]:[Date 8]])=7,IF(Table3[[#This Row],[Column9]]&lt;&gt;"",IF(SUM(L1837:S1837)&lt;&gt;0,Table3[[#This Row],[Column9]],""),""),(SUBSTITUTE(TRIM(SUBSTITUTE(AO1837&amp;","&amp;AP1837&amp;","&amp;AQ1837&amp;","&amp;AR1837&amp;","&amp;AS1837&amp;","&amp;AT1837&amp;",",","," "))," ",", ")))</f>
        <v/>
      </c>
      <c r="AV1837" s="35" t="str">
        <f>IF(COUNTBLANK(L1837:AC1837)&lt;&gt;13,IF(Table3[[#This Row],[Comments]]="Please order in multiples of 20. Minimum order of 100.",IF(COUNTBLANK(Table3[[#This Row],[Date 1]:[Order]])=12,"",1),1),IF(OR(F1837="yes",G1837="yes",H1837="yes",I1837="yes",J1837="yes",K1837="yes"="yes"),1,""))</f>
        <v/>
      </c>
    </row>
    <row r="1838" spans="2:48" ht="36" thickBot="1" x14ac:dyDescent="0.4">
      <c r="B1838" s="164">
        <v>7450</v>
      </c>
      <c r="C1838" s="16" t="s">
        <v>3569</v>
      </c>
      <c r="D1838" s="32" t="s">
        <v>1788</v>
      </c>
      <c r="E1838" s="118"/>
      <c r="F1838" s="119" t="s">
        <v>21</v>
      </c>
      <c r="G1838" s="30" t="s">
        <v>21</v>
      </c>
      <c r="H1838" s="30" t="s">
        <v>21</v>
      </c>
      <c r="I1838" s="30" t="s">
        <v>21</v>
      </c>
      <c r="J1838" s="30" t="s">
        <v>128</v>
      </c>
      <c r="K1838" s="30" t="s">
        <v>21</v>
      </c>
      <c r="L1838" s="22"/>
      <c r="M1838" s="20"/>
      <c r="N1838" s="20"/>
      <c r="O1838" s="20"/>
      <c r="P1838" s="20"/>
      <c r="Q1838" s="20"/>
      <c r="R1838" s="20"/>
      <c r="S1838" s="120"/>
      <c r="T1838" s="181" t="str">
        <f>Table3[[#This Row],[Column12]]</f>
        <v>Auto:</v>
      </c>
      <c r="U1838" s="25"/>
      <c r="V1838" s="51" t="str">
        <f>IF(Table3[[#This Row],[TagOrderMethod]]="Ratio:","plants per 1 tag",IF(Table3[[#This Row],[TagOrderMethod]]="tags included","",IF(Table3[[#This Row],[TagOrderMethod]]="Qty:","tags",IF(Table3[[#This Row],[TagOrderMethod]]="Auto:",IF(U1838&lt;&gt;"","tags","")))))</f>
        <v/>
      </c>
      <c r="W1838" s="17">
        <v>50</v>
      </c>
      <c r="X1838" s="17" t="str">
        <f>IF(ISNUMBER(SEARCH("tag",Table3[[#This Row],[Notes]])), "Yes", "No")</f>
        <v>No</v>
      </c>
      <c r="Y1838" s="17" t="str">
        <f>IF(Table3[[#This Row],[Column11]]="yes","tags included","Auto:")</f>
        <v>Auto:</v>
      </c>
      <c r="Z183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Row],[TagOrderMethod]]="Auto:",IF(U1838&gt;0,U1838,IF(COUNTBLANK(L1838:S1838)=8,"",(IF(Table3[[#This Row],[Column11]]&lt;&gt;"no",Table3[[#This Row],[Size]]*(SUM(Table3[[#This Row],[Date 1]:[Date 8]])),"")))),""))),(Table3[[#This Row],[Bundle]])),"")</f>
        <v/>
      </c>
      <c r="AB1838" s="94" t="str">
        <f t="shared" si="29"/>
        <v/>
      </c>
      <c r="AC1838" s="75"/>
      <c r="AD1838" s="42"/>
      <c r="AE1838" s="43"/>
      <c r="AF1838" s="44"/>
      <c r="AG1838" s="134" t="s">
        <v>21</v>
      </c>
      <c r="AH1838" s="134" t="s">
        <v>21</v>
      </c>
      <c r="AI1838" s="134" t="s">
        <v>21</v>
      </c>
      <c r="AJ1838" s="134" t="s">
        <v>21</v>
      </c>
      <c r="AK1838" s="134" t="s">
        <v>5832</v>
      </c>
      <c r="AL1838" s="134" t="s">
        <v>21</v>
      </c>
      <c r="AM1838" s="134" t="b">
        <f>IF(AND(Table3[[#This Row],[Column68]]=TRUE,COUNTBLANK(Table3[[#This Row],[Date 1]:[Date 8]])=8),TRUE,FALSE)</f>
        <v>0</v>
      </c>
      <c r="AN1838" s="134" t="b">
        <f>COUNTIF(Table3[[#This Row],[512]:[51]],"yes")&gt;0</f>
        <v>0</v>
      </c>
      <c r="AO1838" s="45" t="str">
        <f>IF(Table3[[#This Row],[512]]="yes",Table3[[#This Row],[Column1]],"")</f>
        <v/>
      </c>
      <c r="AP1838" s="45" t="str">
        <f>IF(Table3[[#This Row],[250]]="yes",Table3[[#This Row],[Column1.5]],"")</f>
        <v/>
      </c>
      <c r="AQ1838" s="45" t="str">
        <f>IF(Table3[[#This Row],[288]]="yes",Table3[[#This Row],[Column2]],"")</f>
        <v/>
      </c>
      <c r="AR1838" s="45" t="str">
        <f>IF(Table3[[#This Row],[144]]="yes",Table3[[#This Row],[Column3]],"")</f>
        <v/>
      </c>
      <c r="AS1838" s="45" t="str">
        <f>IF(Table3[[#This Row],[26]]="yes",Table3[[#This Row],[Column4]],"")</f>
        <v/>
      </c>
      <c r="AT1838" s="45" t="str">
        <f>IF(Table3[[#This Row],[51]]="yes",Table3[[#This Row],[Column5]],"")</f>
        <v/>
      </c>
      <c r="AU1838" s="29" t="str">
        <f>IF(COUNTBLANK(Table3[[#This Row],[Date 1]:[Date 8]])=7,IF(Table3[[#This Row],[Column9]]&lt;&gt;"",IF(SUM(L1838:S1838)&lt;&gt;0,Table3[[#This Row],[Column9]],""),""),(SUBSTITUTE(TRIM(SUBSTITUTE(AO1838&amp;","&amp;AP1838&amp;","&amp;AQ1838&amp;","&amp;AR1838&amp;","&amp;AS1838&amp;","&amp;AT1838&amp;",",","," "))," ",", ")))</f>
        <v/>
      </c>
      <c r="AV1838" s="35" t="str">
        <f>IF(COUNTBLANK(L1838:AC1838)&lt;&gt;13,IF(Table3[[#This Row],[Comments]]="Please order in multiples of 20. Minimum order of 100.",IF(COUNTBLANK(Table3[[#This Row],[Date 1]:[Order]])=12,"",1),1),IF(OR(F1838="yes",G1838="yes",H1838="yes",I1838="yes",J1838="yes",K1838="yes"="yes"),1,""))</f>
        <v/>
      </c>
    </row>
    <row r="1839" spans="2:48" ht="36" thickBot="1" x14ac:dyDescent="0.4">
      <c r="B1839" s="164">
        <v>7485</v>
      </c>
      <c r="C1839" s="16" t="s">
        <v>3569</v>
      </c>
      <c r="D1839" s="32" t="s">
        <v>3588</v>
      </c>
      <c r="E1839" s="118"/>
      <c r="F1839" s="119" t="s">
        <v>21</v>
      </c>
      <c r="G1839" s="30" t="s">
        <v>21</v>
      </c>
      <c r="H1839" s="30" t="s">
        <v>21</v>
      </c>
      <c r="I1839" s="30" t="s">
        <v>21</v>
      </c>
      <c r="J1839" s="30" t="s">
        <v>21</v>
      </c>
      <c r="K1839" s="30" t="s">
        <v>128</v>
      </c>
      <c r="L1839" s="22"/>
      <c r="M1839" s="20"/>
      <c r="N1839" s="20"/>
      <c r="O1839" s="20"/>
      <c r="P1839" s="20"/>
      <c r="Q1839" s="20"/>
      <c r="R1839" s="20"/>
      <c r="S1839" s="120"/>
      <c r="T1839" s="181" t="str">
        <f>Table3[[#This Row],[Column12]]</f>
        <v>Auto:</v>
      </c>
      <c r="U1839" s="25"/>
      <c r="V1839" s="51" t="str">
        <f>IF(Table3[[#This Row],[TagOrderMethod]]="Ratio:","plants per 1 tag",IF(Table3[[#This Row],[TagOrderMethod]]="tags included","",IF(Table3[[#This Row],[TagOrderMethod]]="Qty:","tags",IF(Table3[[#This Row],[TagOrderMethod]]="Auto:",IF(U1839&lt;&gt;"","tags","")))))</f>
        <v/>
      </c>
      <c r="W1839" s="17">
        <v>50</v>
      </c>
      <c r="X1839" s="17" t="str">
        <f>IF(ISNUMBER(SEARCH("tag",Table3[[#This Row],[Notes]])), "Yes", "No")</f>
        <v>No</v>
      </c>
      <c r="Y1839" s="17" t="str">
        <f>IF(Table3[[#This Row],[Column11]]="yes","tags included","Auto:")</f>
        <v>Auto:</v>
      </c>
      <c r="Z183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Row],[TagOrderMethod]]="Auto:",IF(U1839&gt;0,U1839,IF(COUNTBLANK(L1839:S1839)=8,"",(IF(Table3[[#This Row],[Column11]]&lt;&gt;"no",Table3[[#This Row],[Size]]*(SUM(Table3[[#This Row],[Date 1]:[Date 8]])),"")))),""))),(Table3[[#This Row],[Bundle]])),"")</f>
        <v/>
      </c>
      <c r="AB1839" s="94" t="str">
        <f t="shared" si="29"/>
        <v/>
      </c>
      <c r="AC1839" s="75"/>
      <c r="AD1839" s="42"/>
      <c r="AE1839" s="43"/>
      <c r="AF1839" s="44"/>
      <c r="AG1839" s="134" t="s">
        <v>21</v>
      </c>
      <c r="AH1839" s="134" t="s">
        <v>21</v>
      </c>
      <c r="AI1839" s="134" t="s">
        <v>21</v>
      </c>
      <c r="AJ1839" s="134" t="s">
        <v>21</v>
      </c>
      <c r="AK1839" s="134" t="s">
        <v>21</v>
      </c>
      <c r="AL1839" s="134" t="s">
        <v>5833</v>
      </c>
      <c r="AM1839" s="134" t="b">
        <f>IF(AND(Table3[[#This Row],[Column68]]=TRUE,COUNTBLANK(Table3[[#This Row],[Date 1]:[Date 8]])=8),TRUE,FALSE)</f>
        <v>0</v>
      </c>
      <c r="AN1839" s="134" t="b">
        <f>COUNTIF(Table3[[#This Row],[512]:[51]],"yes")&gt;0</f>
        <v>0</v>
      </c>
      <c r="AO1839" s="45" t="str">
        <f>IF(Table3[[#This Row],[512]]="yes",Table3[[#This Row],[Column1]],"")</f>
        <v/>
      </c>
      <c r="AP1839" s="45" t="str">
        <f>IF(Table3[[#This Row],[250]]="yes",Table3[[#This Row],[Column1.5]],"")</f>
        <v/>
      </c>
      <c r="AQ1839" s="45" t="str">
        <f>IF(Table3[[#This Row],[288]]="yes",Table3[[#This Row],[Column2]],"")</f>
        <v/>
      </c>
      <c r="AR1839" s="45" t="str">
        <f>IF(Table3[[#This Row],[144]]="yes",Table3[[#This Row],[Column3]],"")</f>
        <v/>
      </c>
      <c r="AS1839" s="45" t="str">
        <f>IF(Table3[[#This Row],[26]]="yes",Table3[[#This Row],[Column4]],"")</f>
        <v/>
      </c>
      <c r="AT1839" s="45" t="str">
        <f>IF(Table3[[#This Row],[51]]="yes",Table3[[#This Row],[Column5]],"")</f>
        <v/>
      </c>
      <c r="AU1839" s="29" t="str">
        <f>IF(COUNTBLANK(Table3[[#This Row],[Date 1]:[Date 8]])=7,IF(Table3[[#This Row],[Column9]]&lt;&gt;"",IF(SUM(L1839:S1839)&lt;&gt;0,Table3[[#This Row],[Column9]],""),""),(SUBSTITUTE(TRIM(SUBSTITUTE(AO1839&amp;","&amp;AP1839&amp;","&amp;AQ1839&amp;","&amp;AR1839&amp;","&amp;AS1839&amp;","&amp;AT1839&amp;",",","," "))," ",", ")))</f>
        <v/>
      </c>
      <c r="AV1839" s="35" t="str">
        <f>IF(COUNTBLANK(L1839:AC1839)&lt;&gt;13,IF(Table3[[#This Row],[Comments]]="Please order in multiples of 20. Minimum order of 100.",IF(COUNTBLANK(Table3[[#This Row],[Date 1]:[Order]])=12,"",1),1),IF(OR(F1839="yes",G1839="yes",H1839="yes",I1839="yes",J1839="yes",K1839="yes"="yes"),1,""))</f>
        <v/>
      </c>
    </row>
    <row r="1840" spans="2:48" ht="36" thickBot="1" x14ac:dyDescent="0.4">
      <c r="B1840" s="164">
        <v>4140</v>
      </c>
      <c r="C1840" s="16" t="s">
        <v>3569</v>
      </c>
      <c r="D1840" s="32" t="s">
        <v>1196</v>
      </c>
      <c r="E1840" s="118"/>
      <c r="F1840" s="119" t="s">
        <v>21</v>
      </c>
      <c r="G1840" s="30" t="s">
        <v>21</v>
      </c>
      <c r="H1840" s="30" t="s">
        <v>21</v>
      </c>
      <c r="I1840" s="30" t="s">
        <v>128</v>
      </c>
      <c r="J1840" s="30" t="s">
        <v>128</v>
      </c>
      <c r="K1840" s="30" t="s">
        <v>21</v>
      </c>
      <c r="L1840" s="22"/>
      <c r="M1840" s="20"/>
      <c r="N1840" s="20"/>
      <c r="O1840" s="20"/>
      <c r="P1840" s="20"/>
      <c r="Q1840" s="20"/>
      <c r="R1840" s="20"/>
      <c r="S1840" s="120"/>
      <c r="T1840" s="181" t="str">
        <f>Table3[[#This Row],[Column12]]</f>
        <v>Auto:</v>
      </c>
      <c r="U1840" s="25"/>
      <c r="V1840" s="51" t="str">
        <f>IF(Table3[[#This Row],[TagOrderMethod]]="Ratio:","plants per 1 tag",IF(Table3[[#This Row],[TagOrderMethod]]="tags included","",IF(Table3[[#This Row],[TagOrderMethod]]="Qty:","tags",IF(Table3[[#This Row],[TagOrderMethod]]="Auto:",IF(U1840&lt;&gt;"","tags","")))))</f>
        <v/>
      </c>
      <c r="W1840" s="17">
        <v>50</v>
      </c>
      <c r="X1840" s="17" t="str">
        <f>IF(ISNUMBER(SEARCH("tag",Table3[[#This Row],[Notes]])), "Yes", "No")</f>
        <v>No</v>
      </c>
      <c r="Y1840" s="17" t="str">
        <f>IF(Table3[[#This Row],[Column11]]="yes","tags included","Auto:")</f>
        <v>Auto:</v>
      </c>
      <c r="Z184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Row],[TagOrderMethod]]="Auto:",IF(U1840&gt;0,U1840,IF(COUNTBLANK(L1840:S1840)=8,"",(IF(Table3[[#This Row],[Column11]]&lt;&gt;"no",Table3[[#This Row],[Size]]*(SUM(Table3[[#This Row],[Date 1]:[Date 8]])),"")))),""))),(Table3[[#This Row],[Bundle]])),"")</f>
        <v/>
      </c>
      <c r="AB1840" s="94" t="str">
        <f t="shared" si="29"/>
        <v/>
      </c>
      <c r="AC1840" s="75"/>
      <c r="AD1840" s="42"/>
      <c r="AE1840" s="43"/>
      <c r="AF1840" s="44"/>
      <c r="AG1840" s="134" t="s">
        <v>21</v>
      </c>
      <c r="AH1840" s="134" t="s">
        <v>21</v>
      </c>
      <c r="AI1840" s="134" t="s">
        <v>21</v>
      </c>
      <c r="AJ1840" s="134" t="s">
        <v>5834</v>
      </c>
      <c r="AK1840" s="134" t="s">
        <v>5835</v>
      </c>
      <c r="AL1840" s="134" t="s">
        <v>21</v>
      </c>
      <c r="AM1840" s="134" t="b">
        <f>IF(AND(Table3[[#This Row],[Column68]]=TRUE,COUNTBLANK(Table3[[#This Row],[Date 1]:[Date 8]])=8),TRUE,FALSE)</f>
        <v>0</v>
      </c>
      <c r="AN1840" s="134" t="b">
        <f>COUNTIF(Table3[[#This Row],[512]:[51]],"yes")&gt;0</f>
        <v>0</v>
      </c>
      <c r="AO1840" s="45" t="str">
        <f>IF(Table3[[#This Row],[512]]="yes",Table3[[#This Row],[Column1]],"")</f>
        <v/>
      </c>
      <c r="AP1840" s="45" t="str">
        <f>IF(Table3[[#This Row],[250]]="yes",Table3[[#This Row],[Column1.5]],"")</f>
        <v/>
      </c>
      <c r="AQ1840" s="45" t="str">
        <f>IF(Table3[[#This Row],[288]]="yes",Table3[[#This Row],[Column2]],"")</f>
        <v/>
      </c>
      <c r="AR1840" s="45" t="str">
        <f>IF(Table3[[#This Row],[144]]="yes",Table3[[#This Row],[Column3]],"")</f>
        <v/>
      </c>
      <c r="AS1840" s="45" t="str">
        <f>IF(Table3[[#This Row],[26]]="yes",Table3[[#This Row],[Column4]],"")</f>
        <v/>
      </c>
      <c r="AT1840" s="45" t="str">
        <f>IF(Table3[[#This Row],[51]]="yes",Table3[[#This Row],[Column5]],"")</f>
        <v/>
      </c>
      <c r="AU1840" s="29" t="str">
        <f>IF(COUNTBLANK(Table3[[#This Row],[Date 1]:[Date 8]])=7,IF(Table3[[#This Row],[Column9]]&lt;&gt;"",IF(SUM(L1840:S1840)&lt;&gt;0,Table3[[#This Row],[Column9]],""),""),(SUBSTITUTE(TRIM(SUBSTITUTE(AO1840&amp;","&amp;AP1840&amp;","&amp;AQ1840&amp;","&amp;AR1840&amp;","&amp;AS1840&amp;","&amp;AT1840&amp;",",","," "))," ",", ")))</f>
        <v/>
      </c>
      <c r="AV1840" s="35" t="str">
        <f>IF(COUNTBLANK(L1840:AC1840)&lt;&gt;13,IF(Table3[[#This Row],[Comments]]="Please order in multiples of 20. Minimum order of 100.",IF(COUNTBLANK(Table3[[#This Row],[Date 1]:[Order]])=12,"",1),1),IF(OR(F1840="yes",G1840="yes",H1840="yes",I1840="yes",J1840="yes",K1840="yes"="yes"),1,""))</f>
        <v/>
      </c>
    </row>
    <row r="1841" spans="2:48" ht="36" thickBot="1" x14ac:dyDescent="0.4">
      <c r="B1841" s="164">
        <v>7505</v>
      </c>
      <c r="C1841" s="16" t="s">
        <v>3569</v>
      </c>
      <c r="D1841" s="32" t="s">
        <v>1448</v>
      </c>
      <c r="E1841" s="118"/>
      <c r="F1841" s="119" t="s">
        <v>21</v>
      </c>
      <c r="G1841" s="30" t="s">
        <v>21</v>
      </c>
      <c r="H1841" s="30" t="s">
        <v>21</v>
      </c>
      <c r="I1841" s="30" t="s">
        <v>21</v>
      </c>
      <c r="J1841" s="30" t="s">
        <v>128</v>
      </c>
      <c r="K1841" s="30" t="s">
        <v>21</v>
      </c>
      <c r="L1841" s="22"/>
      <c r="M1841" s="20"/>
      <c r="N1841" s="20"/>
      <c r="O1841" s="20"/>
      <c r="P1841" s="20"/>
      <c r="Q1841" s="20"/>
      <c r="R1841" s="20"/>
      <c r="S1841" s="120"/>
      <c r="T1841" s="181" t="str">
        <f>Table3[[#This Row],[Column12]]</f>
        <v>Auto:</v>
      </c>
      <c r="U1841" s="25"/>
      <c r="V1841" s="51" t="str">
        <f>IF(Table3[[#This Row],[TagOrderMethod]]="Ratio:","plants per 1 tag",IF(Table3[[#This Row],[TagOrderMethod]]="tags included","",IF(Table3[[#This Row],[TagOrderMethod]]="Qty:","tags",IF(Table3[[#This Row],[TagOrderMethod]]="Auto:",IF(U1841&lt;&gt;"","tags","")))))</f>
        <v/>
      </c>
      <c r="W1841" s="17">
        <v>50</v>
      </c>
      <c r="X1841" s="17" t="str">
        <f>IF(ISNUMBER(SEARCH("tag",Table3[[#This Row],[Notes]])), "Yes", "No")</f>
        <v>No</v>
      </c>
      <c r="Y1841" s="17" t="str">
        <f>IF(Table3[[#This Row],[Column11]]="yes","tags included","Auto:")</f>
        <v>Auto:</v>
      </c>
      <c r="Z184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Row],[TagOrderMethod]]="Auto:",IF(U1841&gt;0,U1841,IF(COUNTBLANK(L1841:S1841)=8,"",(IF(Table3[[#This Row],[Column11]]&lt;&gt;"no",Table3[[#This Row],[Size]]*(SUM(Table3[[#This Row],[Date 1]:[Date 8]])),"")))),""))),(Table3[[#This Row],[Bundle]])),"")</f>
        <v/>
      </c>
      <c r="AB1841" s="94" t="str">
        <f t="shared" si="29"/>
        <v/>
      </c>
      <c r="AC1841" s="75"/>
      <c r="AD1841" s="42"/>
      <c r="AE1841" s="43"/>
      <c r="AF1841" s="44"/>
      <c r="AG1841" s="134" t="s">
        <v>21</v>
      </c>
      <c r="AH1841" s="134" t="s">
        <v>21</v>
      </c>
      <c r="AI1841" s="134" t="s">
        <v>21</v>
      </c>
      <c r="AJ1841" s="134" t="s">
        <v>21</v>
      </c>
      <c r="AK1841" s="134" t="s">
        <v>5836</v>
      </c>
      <c r="AL1841" s="134" t="s">
        <v>21</v>
      </c>
      <c r="AM1841" s="134" t="b">
        <f>IF(AND(Table3[[#This Row],[Column68]]=TRUE,COUNTBLANK(Table3[[#This Row],[Date 1]:[Date 8]])=8),TRUE,FALSE)</f>
        <v>0</v>
      </c>
      <c r="AN1841" s="134" t="b">
        <f>COUNTIF(Table3[[#This Row],[512]:[51]],"yes")&gt;0</f>
        <v>0</v>
      </c>
      <c r="AO1841" s="45" t="str">
        <f>IF(Table3[[#This Row],[512]]="yes",Table3[[#This Row],[Column1]],"")</f>
        <v/>
      </c>
      <c r="AP1841" s="45" t="str">
        <f>IF(Table3[[#This Row],[250]]="yes",Table3[[#This Row],[Column1.5]],"")</f>
        <v/>
      </c>
      <c r="AQ1841" s="45" t="str">
        <f>IF(Table3[[#This Row],[288]]="yes",Table3[[#This Row],[Column2]],"")</f>
        <v/>
      </c>
      <c r="AR1841" s="45" t="str">
        <f>IF(Table3[[#This Row],[144]]="yes",Table3[[#This Row],[Column3]],"")</f>
        <v/>
      </c>
      <c r="AS1841" s="45" t="str">
        <f>IF(Table3[[#This Row],[26]]="yes",Table3[[#This Row],[Column4]],"")</f>
        <v/>
      </c>
      <c r="AT1841" s="45" t="str">
        <f>IF(Table3[[#This Row],[51]]="yes",Table3[[#This Row],[Column5]],"")</f>
        <v/>
      </c>
      <c r="AU1841" s="29" t="str">
        <f>IF(COUNTBLANK(Table3[[#This Row],[Date 1]:[Date 8]])=7,IF(Table3[[#This Row],[Column9]]&lt;&gt;"",IF(SUM(L1841:S1841)&lt;&gt;0,Table3[[#This Row],[Column9]],""),""),(SUBSTITUTE(TRIM(SUBSTITUTE(AO1841&amp;","&amp;AP1841&amp;","&amp;AQ1841&amp;","&amp;AR1841&amp;","&amp;AS1841&amp;","&amp;AT1841&amp;",",","," "))," ",", ")))</f>
        <v/>
      </c>
      <c r="AV1841" s="35" t="str">
        <f>IF(COUNTBLANK(L1841:AC1841)&lt;&gt;13,IF(Table3[[#This Row],[Comments]]="Please order in multiples of 20. Minimum order of 100.",IF(COUNTBLANK(Table3[[#This Row],[Date 1]:[Order]])=12,"",1),1),IF(OR(F1841="yes",G1841="yes",H1841="yes",I1841="yes",J1841="yes",K1841="yes"="yes"),1,""))</f>
        <v/>
      </c>
    </row>
    <row r="1842" spans="2:48" ht="36" thickBot="1" x14ac:dyDescent="0.4">
      <c r="B1842" s="164">
        <v>4310</v>
      </c>
      <c r="C1842" s="16" t="s">
        <v>3569</v>
      </c>
      <c r="D1842" s="32" t="s">
        <v>151</v>
      </c>
      <c r="E1842" s="118"/>
      <c r="F1842" s="119" t="s">
        <v>21</v>
      </c>
      <c r="G1842" s="30" t="s">
        <v>21</v>
      </c>
      <c r="H1842" s="30" t="s">
        <v>21</v>
      </c>
      <c r="I1842" s="30" t="s">
        <v>128</v>
      </c>
      <c r="J1842" s="30" t="s">
        <v>128</v>
      </c>
      <c r="K1842" s="30" t="s">
        <v>21</v>
      </c>
      <c r="L1842" s="22"/>
      <c r="M1842" s="20"/>
      <c r="N1842" s="20"/>
      <c r="O1842" s="20"/>
      <c r="P1842" s="20"/>
      <c r="Q1842" s="20"/>
      <c r="R1842" s="20"/>
      <c r="S1842" s="120"/>
      <c r="T1842" s="181" t="str">
        <f>Table3[[#This Row],[Column12]]</f>
        <v>Auto:</v>
      </c>
      <c r="U1842" s="25"/>
      <c r="V1842" s="51" t="str">
        <f>IF(Table3[[#This Row],[TagOrderMethod]]="Ratio:","plants per 1 tag",IF(Table3[[#This Row],[TagOrderMethod]]="tags included","",IF(Table3[[#This Row],[TagOrderMethod]]="Qty:","tags",IF(Table3[[#This Row],[TagOrderMethod]]="Auto:",IF(U1842&lt;&gt;"","tags","")))))</f>
        <v/>
      </c>
      <c r="W1842" s="17">
        <v>50</v>
      </c>
      <c r="X1842" s="17" t="str">
        <f>IF(ISNUMBER(SEARCH("tag",Table3[[#This Row],[Notes]])), "Yes", "No")</f>
        <v>No</v>
      </c>
      <c r="Y1842" s="17" t="str">
        <f>IF(Table3[[#This Row],[Column11]]="yes","tags included","Auto:")</f>
        <v>Auto:</v>
      </c>
      <c r="Z184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Row],[TagOrderMethod]]="Auto:",IF(U1842&gt;0,U1842,IF(COUNTBLANK(L1842:S1842)=8,"",(IF(Table3[[#This Row],[Column11]]&lt;&gt;"no",Table3[[#This Row],[Size]]*(SUM(Table3[[#This Row],[Date 1]:[Date 8]])),"")))),""))),(Table3[[#This Row],[Bundle]])),"")</f>
        <v/>
      </c>
      <c r="AB1842" s="94" t="str">
        <f t="shared" si="29"/>
        <v/>
      </c>
      <c r="AC1842" s="75"/>
      <c r="AD1842" s="42"/>
      <c r="AE1842" s="43"/>
      <c r="AF1842" s="44"/>
      <c r="AG1842" s="134" t="s">
        <v>21</v>
      </c>
      <c r="AH1842" s="134" t="s">
        <v>21</v>
      </c>
      <c r="AI1842" s="134" t="s">
        <v>21</v>
      </c>
      <c r="AJ1842" s="134" t="s">
        <v>5837</v>
      </c>
      <c r="AK1842" s="134" t="s">
        <v>5838</v>
      </c>
      <c r="AL1842" s="134" t="s">
        <v>21</v>
      </c>
      <c r="AM1842" s="134" t="b">
        <f>IF(AND(Table3[[#This Row],[Column68]]=TRUE,COUNTBLANK(Table3[[#This Row],[Date 1]:[Date 8]])=8),TRUE,FALSE)</f>
        <v>0</v>
      </c>
      <c r="AN1842" s="134" t="b">
        <f>COUNTIF(Table3[[#This Row],[512]:[51]],"yes")&gt;0</f>
        <v>0</v>
      </c>
      <c r="AO1842" s="45" t="str">
        <f>IF(Table3[[#This Row],[512]]="yes",Table3[[#This Row],[Column1]],"")</f>
        <v/>
      </c>
      <c r="AP1842" s="45" t="str">
        <f>IF(Table3[[#This Row],[250]]="yes",Table3[[#This Row],[Column1.5]],"")</f>
        <v/>
      </c>
      <c r="AQ1842" s="45" t="str">
        <f>IF(Table3[[#This Row],[288]]="yes",Table3[[#This Row],[Column2]],"")</f>
        <v/>
      </c>
      <c r="AR1842" s="45" t="str">
        <f>IF(Table3[[#This Row],[144]]="yes",Table3[[#This Row],[Column3]],"")</f>
        <v/>
      </c>
      <c r="AS1842" s="45" t="str">
        <f>IF(Table3[[#This Row],[26]]="yes",Table3[[#This Row],[Column4]],"")</f>
        <v/>
      </c>
      <c r="AT1842" s="45" t="str">
        <f>IF(Table3[[#This Row],[51]]="yes",Table3[[#This Row],[Column5]],"")</f>
        <v/>
      </c>
      <c r="AU1842" s="29" t="str">
        <f>IF(COUNTBLANK(Table3[[#This Row],[Date 1]:[Date 8]])=7,IF(Table3[[#This Row],[Column9]]&lt;&gt;"",IF(SUM(L1842:S1842)&lt;&gt;0,Table3[[#This Row],[Column9]],""),""),(SUBSTITUTE(TRIM(SUBSTITUTE(AO1842&amp;","&amp;AP1842&amp;","&amp;AQ1842&amp;","&amp;AR1842&amp;","&amp;AS1842&amp;","&amp;AT1842&amp;",",","," "))," ",", ")))</f>
        <v/>
      </c>
      <c r="AV1842" s="35" t="str">
        <f>IF(COUNTBLANK(L1842:AC1842)&lt;&gt;13,IF(Table3[[#This Row],[Comments]]="Please order in multiples of 20. Minimum order of 100.",IF(COUNTBLANK(Table3[[#This Row],[Date 1]:[Order]])=12,"",1),1),IF(OR(F1842="yes",G1842="yes",H1842="yes",I1842="yes",J1842="yes",K1842="yes"="yes"),1,""))</f>
        <v/>
      </c>
    </row>
    <row r="1843" spans="2:48" ht="36" thickBot="1" x14ac:dyDescent="0.4">
      <c r="B1843" s="164">
        <v>4320</v>
      </c>
      <c r="C1843" s="16" t="s">
        <v>3569</v>
      </c>
      <c r="D1843" s="32" t="s">
        <v>1197</v>
      </c>
      <c r="E1843" s="118"/>
      <c r="F1843" s="119" t="s">
        <v>21</v>
      </c>
      <c r="G1843" s="30" t="s">
        <v>21</v>
      </c>
      <c r="H1843" s="30" t="s">
        <v>21</v>
      </c>
      <c r="I1843" s="30" t="s">
        <v>128</v>
      </c>
      <c r="J1843" s="30" t="s">
        <v>128</v>
      </c>
      <c r="K1843" s="30" t="s">
        <v>21</v>
      </c>
      <c r="L1843" s="22"/>
      <c r="M1843" s="20"/>
      <c r="N1843" s="20"/>
      <c r="O1843" s="20"/>
      <c r="P1843" s="20"/>
      <c r="Q1843" s="20"/>
      <c r="R1843" s="20"/>
      <c r="S1843" s="120"/>
      <c r="T1843" s="181" t="str">
        <f>Table3[[#This Row],[Column12]]</f>
        <v>Auto:</v>
      </c>
      <c r="U1843" s="25"/>
      <c r="V1843" s="51" t="str">
        <f>IF(Table3[[#This Row],[TagOrderMethod]]="Ratio:","plants per 1 tag",IF(Table3[[#This Row],[TagOrderMethod]]="tags included","",IF(Table3[[#This Row],[TagOrderMethod]]="Qty:","tags",IF(Table3[[#This Row],[TagOrderMethod]]="Auto:",IF(U1843&lt;&gt;"","tags","")))))</f>
        <v/>
      </c>
      <c r="W1843" s="17">
        <v>50</v>
      </c>
      <c r="X1843" s="17" t="str">
        <f>IF(ISNUMBER(SEARCH("tag",Table3[[#This Row],[Notes]])), "Yes", "No")</f>
        <v>No</v>
      </c>
      <c r="Y1843" s="17" t="str">
        <f>IF(Table3[[#This Row],[Column11]]="yes","tags included","Auto:")</f>
        <v>Auto:</v>
      </c>
      <c r="Z184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Row],[TagOrderMethod]]="Auto:",IF(U1843&gt;0,U1843,IF(COUNTBLANK(L1843:S1843)=8,"",(IF(Table3[[#This Row],[Column11]]&lt;&gt;"no",Table3[[#This Row],[Size]]*(SUM(Table3[[#This Row],[Date 1]:[Date 8]])),"")))),""))),(Table3[[#This Row],[Bundle]])),"")</f>
        <v/>
      </c>
      <c r="AB1843" s="94" t="str">
        <f t="shared" si="29"/>
        <v/>
      </c>
      <c r="AC1843" s="75"/>
      <c r="AD1843" s="42"/>
      <c r="AE1843" s="43"/>
      <c r="AF1843" s="44"/>
      <c r="AG1843" s="134" t="s">
        <v>21</v>
      </c>
      <c r="AH1843" s="134" t="s">
        <v>21</v>
      </c>
      <c r="AI1843" s="134" t="s">
        <v>21</v>
      </c>
      <c r="AJ1843" s="134" t="s">
        <v>5839</v>
      </c>
      <c r="AK1843" s="134" t="s">
        <v>5840</v>
      </c>
      <c r="AL1843" s="134" t="s">
        <v>21</v>
      </c>
      <c r="AM1843" s="134" t="b">
        <f>IF(AND(Table3[[#This Row],[Column68]]=TRUE,COUNTBLANK(Table3[[#This Row],[Date 1]:[Date 8]])=8),TRUE,FALSE)</f>
        <v>0</v>
      </c>
      <c r="AN1843" s="134" t="b">
        <f>COUNTIF(Table3[[#This Row],[512]:[51]],"yes")&gt;0</f>
        <v>0</v>
      </c>
      <c r="AO1843" s="45" t="str">
        <f>IF(Table3[[#This Row],[512]]="yes",Table3[[#This Row],[Column1]],"")</f>
        <v/>
      </c>
      <c r="AP1843" s="45" t="str">
        <f>IF(Table3[[#This Row],[250]]="yes",Table3[[#This Row],[Column1.5]],"")</f>
        <v/>
      </c>
      <c r="AQ1843" s="45" t="str">
        <f>IF(Table3[[#This Row],[288]]="yes",Table3[[#This Row],[Column2]],"")</f>
        <v/>
      </c>
      <c r="AR1843" s="45" t="str">
        <f>IF(Table3[[#This Row],[144]]="yes",Table3[[#This Row],[Column3]],"")</f>
        <v/>
      </c>
      <c r="AS1843" s="45" t="str">
        <f>IF(Table3[[#This Row],[26]]="yes",Table3[[#This Row],[Column4]],"")</f>
        <v/>
      </c>
      <c r="AT1843" s="45" t="str">
        <f>IF(Table3[[#This Row],[51]]="yes",Table3[[#This Row],[Column5]],"")</f>
        <v/>
      </c>
      <c r="AU1843" s="29" t="str">
        <f>IF(COUNTBLANK(Table3[[#This Row],[Date 1]:[Date 8]])=7,IF(Table3[[#This Row],[Column9]]&lt;&gt;"",IF(SUM(L1843:S1843)&lt;&gt;0,Table3[[#This Row],[Column9]],""),""),(SUBSTITUTE(TRIM(SUBSTITUTE(AO1843&amp;","&amp;AP1843&amp;","&amp;AQ1843&amp;","&amp;AR1843&amp;","&amp;AS1843&amp;","&amp;AT1843&amp;",",","," "))," ",", ")))</f>
        <v/>
      </c>
      <c r="AV1843" s="35" t="str">
        <f>IF(COUNTBLANK(L1843:AC1843)&lt;&gt;13,IF(Table3[[#This Row],[Comments]]="Please order in multiples of 20. Minimum order of 100.",IF(COUNTBLANK(Table3[[#This Row],[Date 1]:[Order]])=12,"",1),1),IF(OR(F1843="yes",G1843="yes",H1843="yes",I1843="yes",J1843="yes",K1843="yes"="yes"),1,""))</f>
        <v/>
      </c>
    </row>
    <row r="1844" spans="2:48" ht="36" thickBot="1" x14ac:dyDescent="0.4">
      <c r="B1844" s="164">
        <v>7510</v>
      </c>
      <c r="C1844" s="16" t="s">
        <v>3569</v>
      </c>
      <c r="D1844" s="32" t="s">
        <v>3589</v>
      </c>
      <c r="E1844" s="118"/>
      <c r="F1844" s="119" t="s">
        <v>21</v>
      </c>
      <c r="G1844" s="30" t="s">
        <v>21</v>
      </c>
      <c r="H1844" s="30" t="s">
        <v>21</v>
      </c>
      <c r="I1844" s="30" t="s">
        <v>21</v>
      </c>
      <c r="J1844" s="30" t="s">
        <v>128</v>
      </c>
      <c r="K1844" s="30" t="s">
        <v>21</v>
      </c>
      <c r="L1844" s="22"/>
      <c r="M1844" s="20"/>
      <c r="N1844" s="20"/>
      <c r="O1844" s="20"/>
      <c r="P1844" s="20"/>
      <c r="Q1844" s="20"/>
      <c r="R1844" s="20"/>
      <c r="S1844" s="120"/>
      <c r="T1844" s="181" t="str">
        <f>Table3[[#This Row],[Column12]]</f>
        <v>Auto:</v>
      </c>
      <c r="U1844" s="25"/>
      <c r="V1844" s="51" t="str">
        <f>IF(Table3[[#This Row],[TagOrderMethod]]="Ratio:","plants per 1 tag",IF(Table3[[#This Row],[TagOrderMethod]]="tags included","",IF(Table3[[#This Row],[TagOrderMethod]]="Qty:","tags",IF(Table3[[#This Row],[TagOrderMethod]]="Auto:",IF(U1844&lt;&gt;"","tags","")))))</f>
        <v/>
      </c>
      <c r="W1844" s="17">
        <v>50</v>
      </c>
      <c r="X1844" s="17" t="str">
        <f>IF(ISNUMBER(SEARCH("tag",Table3[[#This Row],[Notes]])), "Yes", "No")</f>
        <v>No</v>
      </c>
      <c r="Y1844" s="17" t="str">
        <f>IF(Table3[[#This Row],[Column11]]="yes","tags included","Auto:")</f>
        <v>Auto:</v>
      </c>
      <c r="Z184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Row],[TagOrderMethod]]="Auto:",IF(U1844&gt;0,U1844,IF(COUNTBLANK(L1844:S1844)=8,"",(IF(Table3[[#This Row],[Column11]]&lt;&gt;"no",Table3[[#This Row],[Size]]*(SUM(Table3[[#This Row],[Date 1]:[Date 8]])),"")))),""))),(Table3[[#This Row],[Bundle]])),"")</f>
        <v/>
      </c>
      <c r="AB1844" s="94" t="str">
        <f t="shared" si="29"/>
        <v/>
      </c>
      <c r="AC1844" s="75"/>
      <c r="AD1844" s="42"/>
      <c r="AE1844" s="43"/>
      <c r="AF1844" s="44"/>
      <c r="AG1844" s="134" t="s">
        <v>21</v>
      </c>
      <c r="AH1844" s="134" t="s">
        <v>21</v>
      </c>
      <c r="AI1844" s="134" t="s">
        <v>21</v>
      </c>
      <c r="AJ1844" s="134" t="s">
        <v>21</v>
      </c>
      <c r="AK1844" s="134" t="s">
        <v>5841</v>
      </c>
      <c r="AL1844" s="134" t="s">
        <v>21</v>
      </c>
      <c r="AM1844" s="134" t="b">
        <f>IF(AND(Table3[[#This Row],[Column68]]=TRUE,COUNTBLANK(Table3[[#This Row],[Date 1]:[Date 8]])=8),TRUE,FALSE)</f>
        <v>0</v>
      </c>
      <c r="AN1844" s="134" t="b">
        <f>COUNTIF(Table3[[#This Row],[512]:[51]],"yes")&gt;0</f>
        <v>0</v>
      </c>
      <c r="AO1844" s="45" t="str">
        <f>IF(Table3[[#This Row],[512]]="yes",Table3[[#This Row],[Column1]],"")</f>
        <v/>
      </c>
      <c r="AP1844" s="45" t="str">
        <f>IF(Table3[[#This Row],[250]]="yes",Table3[[#This Row],[Column1.5]],"")</f>
        <v/>
      </c>
      <c r="AQ1844" s="45" t="str">
        <f>IF(Table3[[#This Row],[288]]="yes",Table3[[#This Row],[Column2]],"")</f>
        <v/>
      </c>
      <c r="AR1844" s="45" t="str">
        <f>IF(Table3[[#This Row],[144]]="yes",Table3[[#This Row],[Column3]],"")</f>
        <v/>
      </c>
      <c r="AS1844" s="45" t="str">
        <f>IF(Table3[[#This Row],[26]]="yes",Table3[[#This Row],[Column4]],"")</f>
        <v/>
      </c>
      <c r="AT1844" s="45" t="str">
        <f>IF(Table3[[#This Row],[51]]="yes",Table3[[#This Row],[Column5]],"")</f>
        <v/>
      </c>
      <c r="AU1844" s="29" t="str">
        <f>IF(COUNTBLANK(Table3[[#This Row],[Date 1]:[Date 8]])=7,IF(Table3[[#This Row],[Column9]]&lt;&gt;"",IF(SUM(L1844:S1844)&lt;&gt;0,Table3[[#This Row],[Column9]],""),""),(SUBSTITUTE(TRIM(SUBSTITUTE(AO1844&amp;","&amp;AP1844&amp;","&amp;AQ1844&amp;","&amp;AR1844&amp;","&amp;AS1844&amp;","&amp;AT1844&amp;",",","," "))," ",", ")))</f>
        <v/>
      </c>
      <c r="AV1844" s="35" t="str">
        <f>IF(COUNTBLANK(L1844:AC1844)&lt;&gt;13,IF(Table3[[#This Row],[Comments]]="Please order in multiples of 20. Minimum order of 100.",IF(COUNTBLANK(Table3[[#This Row],[Date 1]:[Order]])=12,"",1),1),IF(OR(F1844="yes",G1844="yes",H1844="yes",I1844="yes",J1844="yes",K1844="yes"="yes"),1,""))</f>
        <v/>
      </c>
    </row>
    <row r="1845" spans="2:48" ht="36" thickBot="1" x14ac:dyDescent="0.4">
      <c r="B1845" s="164">
        <v>4340</v>
      </c>
      <c r="C1845" s="16" t="s">
        <v>3569</v>
      </c>
      <c r="D1845" s="32" t="s">
        <v>1789</v>
      </c>
      <c r="E1845" s="118"/>
      <c r="F1845" s="119" t="s">
        <v>21</v>
      </c>
      <c r="G1845" s="30" t="s">
        <v>21</v>
      </c>
      <c r="H1845" s="30" t="s">
        <v>21</v>
      </c>
      <c r="I1845" s="30" t="s">
        <v>128</v>
      </c>
      <c r="J1845" s="30" t="s">
        <v>128</v>
      </c>
      <c r="K1845" s="30" t="s">
        <v>21</v>
      </c>
      <c r="L1845" s="22"/>
      <c r="M1845" s="20"/>
      <c r="N1845" s="20"/>
      <c r="O1845" s="20"/>
      <c r="P1845" s="20"/>
      <c r="Q1845" s="20"/>
      <c r="R1845" s="20"/>
      <c r="S1845" s="120"/>
      <c r="T1845" s="181" t="str">
        <f>Table3[[#This Row],[Column12]]</f>
        <v>Auto:</v>
      </c>
      <c r="U1845" s="25"/>
      <c r="V1845" s="51" t="str">
        <f>IF(Table3[[#This Row],[TagOrderMethod]]="Ratio:","plants per 1 tag",IF(Table3[[#This Row],[TagOrderMethod]]="tags included","",IF(Table3[[#This Row],[TagOrderMethod]]="Qty:","tags",IF(Table3[[#This Row],[TagOrderMethod]]="Auto:",IF(U1845&lt;&gt;"","tags","")))))</f>
        <v/>
      </c>
      <c r="W1845" s="17">
        <v>50</v>
      </c>
      <c r="X1845" s="17" t="str">
        <f>IF(ISNUMBER(SEARCH("tag",Table3[[#This Row],[Notes]])), "Yes", "No")</f>
        <v>No</v>
      </c>
      <c r="Y1845" s="17" t="str">
        <f>IF(Table3[[#This Row],[Column11]]="yes","tags included","Auto:")</f>
        <v>Auto:</v>
      </c>
      <c r="Z184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Row],[TagOrderMethod]]="Auto:",IF(U1845&gt;0,U1845,IF(COUNTBLANK(L1845:S1845)=8,"",(IF(Table3[[#This Row],[Column11]]&lt;&gt;"no",Table3[[#This Row],[Size]]*(SUM(Table3[[#This Row],[Date 1]:[Date 8]])),"")))),""))),(Table3[[#This Row],[Bundle]])),"")</f>
        <v/>
      </c>
      <c r="AB1845" s="94" t="str">
        <f t="shared" si="29"/>
        <v/>
      </c>
      <c r="AC1845" s="75"/>
      <c r="AD1845" s="42"/>
      <c r="AE1845" s="43"/>
      <c r="AF1845" s="44"/>
      <c r="AG1845" s="134" t="s">
        <v>21</v>
      </c>
      <c r="AH1845" s="134" t="s">
        <v>21</v>
      </c>
      <c r="AI1845" s="134" t="s">
        <v>21</v>
      </c>
      <c r="AJ1845" s="134" t="s">
        <v>5842</v>
      </c>
      <c r="AK1845" s="134" t="s">
        <v>5843</v>
      </c>
      <c r="AL1845" s="134" t="s">
        <v>21</v>
      </c>
      <c r="AM1845" s="134" t="b">
        <f>IF(AND(Table3[[#This Row],[Column68]]=TRUE,COUNTBLANK(Table3[[#This Row],[Date 1]:[Date 8]])=8),TRUE,FALSE)</f>
        <v>0</v>
      </c>
      <c r="AN1845" s="134" t="b">
        <f>COUNTIF(Table3[[#This Row],[512]:[51]],"yes")&gt;0</f>
        <v>0</v>
      </c>
      <c r="AO1845" s="45" t="str">
        <f>IF(Table3[[#This Row],[512]]="yes",Table3[[#This Row],[Column1]],"")</f>
        <v/>
      </c>
      <c r="AP1845" s="45" t="str">
        <f>IF(Table3[[#This Row],[250]]="yes",Table3[[#This Row],[Column1.5]],"")</f>
        <v/>
      </c>
      <c r="AQ1845" s="45" t="str">
        <f>IF(Table3[[#This Row],[288]]="yes",Table3[[#This Row],[Column2]],"")</f>
        <v/>
      </c>
      <c r="AR1845" s="45" t="str">
        <f>IF(Table3[[#This Row],[144]]="yes",Table3[[#This Row],[Column3]],"")</f>
        <v/>
      </c>
      <c r="AS1845" s="45" t="str">
        <f>IF(Table3[[#This Row],[26]]="yes",Table3[[#This Row],[Column4]],"")</f>
        <v/>
      </c>
      <c r="AT1845" s="45" t="str">
        <f>IF(Table3[[#This Row],[51]]="yes",Table3[[#This Row],[Column5]],"")</f>
        <v/>
      </c>
      <c r="AU1845" s="29" t="str">
        <f>IF(COUNTBLANK(Table3[[#This Row],[Date 1]:[Date 8]])=7,IF(Table3[[#This Row],[Column9]]&lt;&gt;"",IF(SUM(L1845:S1845)&lt;&gt;0,Table3[[#This Row],[Column9]],""),""),(SUBSTITUTE(TRIM(SUBSTITUTE(AO1845&amp;","&amp;AP1845&amp;","&amp;AQ1845&amp;","&amp;AR1845&amp;","&amp;AS1845&amp;","&amp;AT1845&amp;",",","," "))," ",", ")))</f>
        <v/>
      </c>
      <c r="AV1845" s="35" t="str">
        <f>IF(COUNTBLANK(L1845:AC1845)&lt;&gt;13,IF(Table3[[#This Row],[Comments]]="Please order in multiples of 20. Minimum order of 100.",IF(COUNTBLANK(Table3[[#This Row],[Date 1]:[Order]])=12,"",1),1),IF(OR(F1845="yes",G1845="yes",H1845="yes",I1845="yes",J1845="yes",K1845="yes"="yes"),1,""))</f>
        <v/>
      </c>
    </row>
    <row r="1846" spans="2:48" ht="36" thickBot="1" x14ac:dyDescent="0.4">
      <c r="B1846" s="164">
        <v>4450</v>
      </c>
      <c r="C1846" s="16" t="s">
        <v>3569</v>
      </c>
      <c r="D1846" s="32" t="s">
        <v>1936</v>
      </c>
      <c r="E1846" s="118"/>
      <c r="F1846" s="119" t="s">
        <v>21</v>
      </c>
      <c r="G1846" s="30" t="s">
        <v>21</v>
      </c>
      <c r="H1846" s="30" t="s">
        <v>21</v>
      </c>
      <c r="I1846" s="30" t="s">
        <v>128</v>
      </c>
      <c r="J1846" s="30" t="s">
        <v>128</v>
      </c>
      <c r="K1846" s="30" t="s">
        <v>21</v>
      </c>
      <c r="L1846" s="22"/>
      <c r="M1846" s="20"/>
      <c r="N1846" s="20"/>
      <c r="O1846" s="20"/>
      <c r="P1846" s="20"/>
      <c r="Q1846" s="20"/>
      <c r="R1846" s="20"/>
      <c r="S1846" s="120"/>
      <c r="T1846" s="181" t="str">
        <f>Table3[[#This Row],[Column12]]</f>
        <v>Auto:</v>
      </c>
      <c r="U1846" s="25"/>
      <c r="V1846" s="51" t="str">
        <f>IF(Table3[[#This Row],[TagOrderMethod]]="Ratio:","plants per 1 tag",IF(Table3[[#This Row],[TagOrderMethod]]="tags included","",IF(Table3[[#This Row],[TagOrderMethod]]="Qty:","tags",IF(Table3[[#This Row],[TagOrderMethod]]="Auto:",IF(U1846&lt;&gt;"","tags","")))))</f>
        <v/>
      </c>
      <c r="W1846" s="17">
        <v>50</v>
      </c>
      <c r="X1846" s="17" t="str">
        <f>IF(ISNUMBER(SEARCH("tag",Table3[[#This Row],[Notes]])), "Yes", "No")</f>
        <v>No</v>
      </c>
      <c r="Y1846" s="17" t="str">
        <f>IF(Table3[[#This Row],[Column11]]="yes","tags included","Auto:")</f>
        <v>Auto:</v>
      </c>
      <c r="Z184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Row],[TagOrderMethod]]="Auto:",IF(U1846&gt;0,U1846,IF(COUNTBLANK(L1846:S1846)=8,"",(IF(Table3[[#This Row],[Column11]]&lt;&gt;"no",Table3[[#This Row],[Size]]*(SUM(Table3[[#This Row],[Date 1]:[Date 8]])),"")))),""))),(Table3[[#This Row],[Bundle]])),"")</f>
        <v/>
      </c>
      <c r="AB1846" s="94" t="str">
        <f t="shared" si="29"/>
        <v/>
      </c>
      <c r="AC1846" s="75"/>
      <c r="AD1846" s="42"/>
      <c r="AE1846" s="43"/>
      <c r="AF1846" s="44"/>
      <c r="AG1846" s="134" t="s">
        <v>21</v>
      </c>
      <c r="AH1846" s="134" t="s">
        <v>21</v>
      </c>
      <c r="AI1846" s="134" t="s">
        <v>21</v>
      </c>
      <c r="AJ1846" s="134" t="s">
        <v>3258</v>
      </c>
      <c r="AK1846" s="134" t="s">
        <v>3259</v>
      </c>
      <c r="AL1846" s="134" t="s">
        <v>21</v>
      </c>
      <c r="AM1846" s="134" t="b">
        <f>IF(AND(Table3[[#This Row],[Column68]]=TRUE,COUNTBLANK(Table3[[#This Row],[Date 1]:[Date 8]])=8),TRUE,FALSE)</f>
        <v>0</v>
      </c>
      <c r="AN1846" s="134" t="b">
        <f>COUNTIF(Table3[[#This Row],[512]:[51]],"yes")&gt;0</f>
        <v>0</v>
      </c>
      <c r="AO1846" s="45" t="str">
        <f>IF(Table3[[#This Row],[512]]="yes",Table3[[#This Row],[Column1]],"")</f>
        <v/>
      </c>
      <c r="AP1846" s="45" t="str">
        <f>IF(Table3[[#This Row],[250]]="yes",Table3[[#This Row],[Column1.5]],"")</f>
        <v/>
      </c>
      <c r="AQ1846" s="45" t="str">
        <f>IF(Table3[[#This Row],[288]]="yes",Table3[[#This Row],[Column2]],"")</f>
        <v/>
      </c>
      <c r="AR1846" s="45" t="str">
        <f>IF(Table3[[#This Row],[144]]="yes",Table3[[#This Row],[Column3]],"")</f>
        <v/>
      </c>
      <c r="AS1846" s="45" t="str">
        <f>IF(Table3[[#This Row],[26]]="yes",Table3[[#This Row],[Column4]],"")</f>
        <v/>
      </c>
      <c r="AT1846" s="45" t="str">
        <f>IF(Table3[[#This Row],[51]]="yes",Table3[[#This Row],[Column5]],"")</f>
        <v/>
      </c>
      <c r="AU1846" s="29" t="str">
        <f>IF(COUNTBLANK(Table3[[#This Row],[Date 1]:[Date 8]])=7,IF(Table3[[#This Row],[Column9]]&lt;&gt;"",IF(SUM(L1846:S1846)&lt;&gt;0,Table3[[#This Row],[Column9]],""),""),(SUBSTITUTE(TRIM(SUBSTITUTE(AO1846&amp;","&amp;AP1846&amp;","&amp;AQ1846&amp;","&amp;AR1846&amp;","&amp;AS1846&amp;","&amp;AT1846&amp;",",","," "))," ",", ")))</f>
        <v/>
      </c>
      <c r="AV1846" s="35" t="str">
        <f>IF(COUNTBLANK(L1846:AC1846)&lt;&gt;13,IF(Table3[[#This Row],[Comments]]="Please order in multiples of 20. Minimum order of 100.",IF(COUNTBLANK(Table3[[#This Row],[Date 1]:[Order]])=12,"",1),1),IF(OR(F1846="yes",G1846="yes",H1846="yes",I1846="yes",J1846="yes",K1846="yes"="yes"),1,""))</f>
        <v/>
      </c>
    </row>
    <row r="1847" spans="2:48" ht="36" thickBot="1" x14ac:dyDescent="0.4">
      <c r="B1847" s="164">
        <v>4550</v>
      </c>
      <c r="C1847" s="16" t="s">
        <v>3569</v>
      </c>
      <c r="D1847" s="32" t="s">
        <v>152</v>
      </c>
      <c r="E1847" s="118"/>
      <c r="F1847" s="119" t="s">
        <v>21</v>
      </c>
      <c r="G1847" s="30" t="s">
        <v>21</v>
      </c>
      <c r="H1847" s="30" t="s">
        <v>21</v>
      </c>
      <c r="I1847" s="30" t="s">
        <v>128</v>
      </c>
      <c r="J1847" s="30" t="s">
        <v>128</v>
      </c>
      <c r="K1847" s="30" t="s">
        <v>21</v>
      </c>
      <c r="L1847" s="22"/>
      <c r="M1847" s="20"/>
      <c r="N1847" s="20"/>
      <c r="O1847" s="20"/>
      <c r="P1847" s="20"/>
      <c r="Q1847" s="20"/>
      <c r="R1847" s="20"/>
      <c r="S1847" s="120"/>
      <c r="T1847" s="181" t="str">
        <f>Table3[[#This Row],[Column12]]</f>
        <v>Auto:</v>
      </c>
      <c r="U1847" s="25"/>
      <c r="V1847" s="51" t="str">
        <f>IF(Table3[[#This Row],[TagOrderMethod]]="Ratio:","plants per 1 tag",IF(Table3[[#This Row],[TagOrderMethod]]="tags included","",IF(Table3[[#This Row],[TagOrderMethod]]="Qty:","tags",IF(Table3[[#This Row],[TagOrderMethod]]="Auto:",IF(U1847&lt;&gt;"","tags","")))))</f>
        <v/>
      </c>
      <c r="W1847" s="17">
        <v>50</v>
      </c>
      <c r="X1847" s="17" t="str">
        <f>IF(ISNUMBER(SEARCH("tag",Table3[[#This Row],[Notes]])), "Yes", "No")</f>
        <v>No</v>
      </c>
      <c r="Y1847" s="17" t="str">
        <f>IF(Table3[[#This Row],[Column11]]="yes","tags included","Auto:")</f>
        <v>Auto:</v>
      </c>
      <c r="Z184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Row],[TagOrderMethod]]="Auto:",IF(U1847&gt;0,U1847,IF(COUNTBLANK(L1847:S1847)=8,"",(IF(Table3[[#This Row],[Column11]]&lt;&gt;"no",Table3[[#This Row],[Size]]*(SUM(Table3[[#This Row],[Date 1]:[Date 8]])),"")))),""))),(Table3[[#This Row],[Bundle]])),"")</f>
        <v/>
      </c>
      <c r="AB1847" s="94" t="str">
        <f t="shared" si="29"/>
        <v/>
      </c>
      <c r="AC1847" s="75"/>
      <c r="AD1847" s="42"/>
      <c r="AE1847" s="43"/>
      <c r="AF1847" s="44"/>
      <c r="AG1847" s="134" t="s">
        <v>21</v>
      </c>
      <c r="AH1847" s="134" t="s">
        <v>21</v>
      </c>
      <c r="AI1847" s="134" t="s">
        <v>21</v>
      </c>
      <c r="AJ1847" s="134" t="s">
        <v>5844</v>
      </c>
      <c r="AK1847" s="134" t="s">
        <v>5845</v>
      </c>
      <c r="AL1847" s="134" t="s">
        <v>21</v>
      </c>
      <c r="AM1847" s="134" t="b">
        <f>IF(AND(Table3[[#This Row],[Column68]]=TRUE,COUNTBLANK(Table3[[#This Row],[Date 1]:[Date 8]])=8),TRUE,FALSE)</f>
        <v>0</v>
      </c>
      <c r="AN1847" s="134" t="b">
        <f>COUNTIF(Table3[[#This Row],[512]:[51]],"yes")&gt;0</f>
        <v>0</v>
      </c>
      <c r="AO1847" s="45" t="str">
        <f>IF(Table3[[#This Row],[512]]="yes",Table3[[#This Row],[Column1]],"")</f>
        <v/>
      </c>
      <c r="AP1847" s="45" t="str">
        <f>IF(Table3[[#This Row],[250]]="yes",Table3[[#This Row],[Column1.5]],"")</f>
        <v/>
      </c>
      <c r="AQ1847" s="45" t="str">
        <f>IF(Table3[[#This Row],[288]]="yes",Table3[[#This Row],[Column2]],"")</f>
        <v/>
      </c>
      <c r="AR1847" s="45" t="str">
        <f>IF(Table3[[#This Row],[144]]="yes",Table3[[#This Row],[Column3]],"")</f>
        <v/>
      </c>
      <c r="AS1847" s="45" t="str">
        <f>IF(Table3[[#This Row],[26]]="yes",Table3[[#This Row],[Column4]],"")</f>
        <v/>
      </c>
      <c r="AT1847" s="45" t="str">
        <f>IF(Table3[[#This Row],[51]]="yes",Table3[[#This Row],[Column5]],"")</f>
        <v/>
      </c>
      <c r="AU1847" s="29" t="str">
        <f>IF(COUNTBLANK(Table3[[#This Row],[Date 1]:[Date 8]])=7,IF(Table3[[#This Row],[Column9]]&lt;&gt;"",IF(SUM(L1847:S1847)&lt;&gt;0,Table3[[#This Row],[Column9]],""),""),(SUBSTITUTE(TRIM(SUBSTITUTE(AO1847&amp;","&amp;AP1847&amp;","&amp;AQ1847&amp;","&amp;AR1847&amp;","&amp;AS1847&amp;","&amp;AT1847&amp;",",","," "))," ",", ")))</f>
        <v/>
      </c>
      <c r="AV1847" s="35" t="str">
        <f>IF(COUNTBLANK(L1847:AC1847)&lt;&gt;13,IF(Table3[[#This Row],[Comments]]="Please order in multiples of 20. Minimum order of 100.",IF(COUNTBLANK(Table3[[#This Row],[Date 1]:[Order]])=12,"",1),1),IF(OR(F1847="yes",G1847="yes",H1847="yes",I1847="yes",J1847="yes",K1847="yes"="yes"),1,""))</f>
        <v/>
      </c>
    </row>
    <row r="1848" spans="2:48" ht="36" thickBot="1" x14ac:dyDescent="0.4">
      <c r="B1848" s="164">
        <v>4710</v>
      </c>
      <c r="C1848" s="16" t="s">
        <v>3569</v>
      </c>
      <c r="D1848" s="32" t="s">
        <v>2485</v>
      </c>
      <c r="E1848" s="118"/>
      <c r="F1848" s="119" t="s">
        <v>21</v>
      </c>
      <c r="G1848" s="30" t="s">
        <v>21</v>
      </c>
      <c r="H1848" s="30" t="s">
        <v>21</v>
      </c>
      <c r="I1848" s="30" t="s">
        <v>128</v>
      </c>
      <c r="J1848" s="30" t="s">
        <v>128</v>
      </c>
      <c r="K1848" s="30" t="s">
        <v>21</v>
      </c>
      <c r="L1848" s="22"/>
      <c r="M1848" s="20"/>
      <c r="N1848" s="20"/>
      <c r="O1848" s="20"/>
      <c r="P1848" s="20"/>
      <c r="Q1848" s="20"/>
      <c r="R1848" s="20"/>
      <c r="S1848" s="120"/>
      <c r="T1848" s="181" t="str">
        <f>Table3[[#This Row],[Column12]]</f>
        <v>Auto:</v>
      </c>
      <c r="U1848" s="25"/>
      <c r="V1848" s="51" t="str">
        <f>IF(Table3[[#This Row],[TagOrderMethod]]="Ratio:","plants per 1 tag",IF(Table3[[#This Row],[TagOrderMethod]]="tags included","",IF(Table3[[#This Row],[TagOrderMethod]]="Qty:","tags",IF(Table3[[#This Row],[TagOrderMethod]]="Auto:",IF(U1848&lt;&gt;"","tags","")))))</f>
        <v/>
      </c>
      <c r="W1848" s="17">
        <v>50</v>
      </c>
      <c r="X1848" s="17" t="str">
        <f>IF(ISNUMBER(SEARCH("tag",Table3[[#This Row],[Notes]])), "Yes", "No")</f>
        <v>No</v>
      </c>
      <c r="Y1848" s="17" t="str">
        <f>IF(Table3[[#This Row],[Column11]]="yes","tags included","Auto:")</f>
        <v>Auto:</v>
      </c>
      <c r="Z184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Row],[TagOrderMethod]]="Auto:",IF(U1848&gt;0,U1848,IF(COUNTBLANK(L1848:S1848)=8,"",(IF(Table3[[#This Row],[Column11]]&lt;&gt;"no",Table3[[#This Row],[Size]]*(SUM(Table3[[#This Row],[Date 1]:[Date 8]])),"")))),""))),(Table3[[#This Row],[Bundle]])),"")</f>
        <v/>
      </c>
      <c r="AB1848" s="94" t="str">
        <f t="shared" si="29"/>
        <v/>
      </c>
      <c r="AC1848" s="75"/>
      <c r="AD1848" s="42"/>
      <c r="AE1848" s="43"/>
      <c r="AF1848" s="44"/>
      <c r="AG1848" s="134" t="s">
        <v>21</v>
      </c>
      <c r="AH1848" s="134" t="s">
        <v>21</v>
      </c>
      <c r="AI1848" s="134" t="s">
        <v>21</v>
      </c>
      <c r="AJ1848" s="134" t="s">
        <v>5846</v>
      </c>
      <c r="AK1848" s="134" t="s">
        <v>5847</v>
      </c>
      <c r="AL1848" s="134" t="s">
        <v>21</v>
      </c>
      <c r="AM1848" s="134" t="b">
        <f>IF(AND(Table3[[#This Row],[Column68]]=TRUE,COUNTBLANK(Table3[[#This Row],[Date 1]:[Date 8]])=8),TRUE,FALSE)</f>
        <v>0</v>
      </c>
      <c r="AN1848" s="134" t="b">
        <f>COUNTIF(Table3[[#This Row],[512]:[51]],"yes")&gt;0</f>
        <v>0</v>
      </c>
      <c r="AO1848" s="45" t="str">
        <f>IF(Table3[[#This Row],[512]]="yes",Table3[[#This Row],[Column1]],"")</f>
        <v/>
      </c>
      <c r="AP1848" s="45" t="str">
        <f>IF(Table3[[#This Row],[250]]="yes",Table3[[#This Row],[Column1.5]],"")</f>
        <v/>
      </c>
      <c r="AQ1848" s="45" t="str">
        <f>IF(Table3[[#This Row],[288]]="yes",Table3[[#This Row],[Column2]],"")</f>
        <v/>
      </c>
      <c r="AR1848" s="45" t="str">
        <f>IF(Table3[[#This Row],[144]]="yes",Table3[[#This Row],[Column3]],"")</f>
        <v/>
      </c>
      <c r="AS1848" s="45" t="str">
        <f>IF(Table3[[#This Row],[26]]="yes",Table3[[#This Row],[Column4]],"")</f>
        <v/>
      </c>
      <c r="AT1848" s="45" t="str">
        <f>IF(Table3[[#This Row],[51]]="yes",Table3[[#This Row],[Column5]],"")</f>
        <v/>
      </c>
      <c r="AU1848" s="29" t="str">
        <f>IF(COUNTBLANK(Table3[[#This Row],[Date 1]:[Date 8]])=7,IF(Table3[[#This Row],[Column9]]&lt;&gt;"",IF(SUM(L1848:S1848)&lt;&gt;0,Table3[[#This Row],[Column9]],""),""),(SUBSTITUTE(TRIM(SUBSTITUTE(AO1848&amp;","&amp;AP1848&amp;","&amp;AQ1848&amp;","&amp;AR1848&amp;","&amp;AS1848&amp;","&amp;AT1848&amp;",",","," "))," ",", ")))</f>
        <v/>
      </c>
      <c r="AV1848" s="35" t="str">
        <f>IF(COUNTBLANK(L1848:AC1848)&lt;&gt;13,IF(Table3[[#This Row],[Comments]]="Please order in multiples of 20. Minimum order of 100.",IF(COUNTBLANK(Table3[[#This Row],[Date 1]:[Order]])=12,"",1),1),IF(OR(F1848="yes",G1848="yes",H1848="yes",I1848="yes",J1848="yes",K1848="yes"="yes"),1,""))</f>
        <v/>
      </c>
    </row>
    <row r="1849" spans="2:48" ht="36" thickBot="1" x14ac:dyDescent="0.4">
      <c r="B1849" s="164">
        <v>4720</v>
      </c>
      <c r="C1849" s="16" t="s">
        <v>3569</v>
      </c>
      <c r="D1849" s="32" t="s">
        <v>3590</v>
      </c>
      <c r="E1849" s="118"/>
      <c r="F1849" s="119" t="s">
        <v>21</v>
      </c>
      <c r="G1849" s="30" t="s">
        <v>21</v>
      </c>
      <c r="H1849" s="30" t="s">
        <v>21</v>
      </c>
      <c r="I1849" s="30" t="s">
        <v>128</v>
      </c>
      <c r="J1849" s="30" t="s">
        <v>128</v>
      </c>
      <c r="K1849" s="30" t="s">
        <v>21</v>
      </c>
      <c r="L1849" s="22"/>
      <c r="M1849" s="20"/>
      <c r="N1849" s="20"/>
      <c r="O1849" s="20"/>
      <c r="P1849" s="20"/>
      <c r="Q1849" s="20"/>
      <c r="R1849" s="20"/>
      <c r="S1849" s="120"/>
      <c r="T1849" s="181" t="str">
        <f>Table3[[#This Row],[Column12]]</f>
        <v>Auto:</v>
      </c>
      <c r="U1849" s="25"/>
      <c r="V1849" s="51" t="str">
        <f>IF(Table3[[#This Row],[TagOrderMethod]]="Ratio:","plants per 1 tag",IF(Table3[[#This Row],[TagOrderMethod]]="tags included","",IF(Table3[[#This Row],[TagOrderMethod]]="Qty:","tags",IF(Table3[[#This Row],[TagOrderMethod]]="Auto:",IF(U1849&lt;&gt;"","tags","")))))</f>
        <v/>
      </c>
      <c r="W1849" s="17">
        <v>50</v>
      </c>
      <c r="X1849" s="17" t="str">
        <f>IF(ISNUMBER(SEARCH("tag",Table3[[#This Row],[Notes]])), "Yes", "No")</f>
        <v>No</v>
      </c>
      <c r="Y1849" s="17" t="str">
        <f>IF(Table3[[#This Row],[Column11]]="yes","tags included","Auto:")</f>
        <v>Auto:</v>
      </c>
      <c r="Z184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Row],[TagOrderMethod]]="Auto:",IF(U1849&gt;0,U1849,IF(COUNTBLANK(L1849:S1849)=8,"",(IF(Table3[[#This Row],[Column11]]&lt;&gt;"no",Table3[[#This Row],[Size]]*(SUM(Table3[[#This Row],[Date 1]:[Date 8]])),"")))),""))),(Table3[[#This Row],[Bundle]])),"")</f>
        <v/>
      </c>
      <c r="AB1849" s="94" t="str">
        <f t="shared" si="29"/>
        <v/>
      </c>
      <c r="AC1849" s="75"/>
      <c r="AD1849" s="42"/>
      <c r="AE1849" s="43"/>
      <c r="AF1849" s="44"/>
      <c r="AG1849" s="134" t="s">
        <v>21</v>
      </c>
      <c r="AH1849" s="134" t="s">
        <v>21</v>
      </c>
      <c r="AI1849" s="134" t="s">
        <v>21</v>
      </c>
      <c r="AJ1849" s="134" t="s">
        <v>3260</v>
      </c>
      <c r="AK1849" s="134" t="s">
        <v>3261</v>
      </c>
      <c r="AL1849" s="134" t="s">
        <v>21</v>
      </c>
      <c r="AM1849" s="134" t="b">
        <f>IF(AND(Table3[[#This Row],[Column68]]=TRUE,COUNTBLANK(Table3[[#This Row],[Date 1]:[Date 8]])=8),TRUE,FALSE)</f>
        <v>0</v>
      </c>
      <c r="AN1849" s="134" t="b">
        <f>COUNTIF(Table3[[#This Row],[512]:[51]],"yes")&gt;0</f>
        <v>0</v>
      </c>
      <c r="AO1849" s="45" t="str">
        <f>IF(Table3[[#This Row],[512]]="yes",Table3[[#This Row],[Column1]],"")</f>
        <v/>
      </c>
      <c r="AP1849" s="45" t="str">
        <f>IF(Table3[[#This Row],[250]]="yes",Table3[[#This Row],[Column1.5]],"")</f>
        <v/>
      </c>
      <c r="AQ1849" s="45" t="str">
        <f>IF(Table3[[#This Row],[288]]="yes",Table3[[#This Row],[Column2]],"")</f>
        <v/>
      </c>
      <c r="AR1849" s="45" t="str">
        <f>IF(Table3[[#This Row],[144]]="yes",Table3[[#This Row],[Column3]],"")</f>
        <v/>
      </c>
      <c r="AS1849" s="45" t="str">
        <f>IF(Table3[[#This Row],[26]]="yes",Table3[[#This Row],[Column4]],"")</f>
        <v/>
      </c>
      <c r="AT1849" s="45" t="str">
        <f>IF(Table3[[#This Row],[51]]="yes",Table3[[#This Row],[Column5]],"")</f>
        <v/>
      </c>
      <c r="AU1849" s="29" t="str">
        <f>IF(COUNTBLANK(Table3[[#This Row],[Date 1]:[Date 8]])=7,IF(Table3[[#This Row],[Column9]]&lt;&gt;"",IF(SUM(L1849:S1849)&lt;&gt;0,Table3[[#This Row],[Column9]],""),""),(SUBSTITUTE(TRIM(SUBSTITUTE(AO1849&amp;","&amp;AP1849&amp;","&amp;AQ1849&amp;","&amp;AR1849&amp;","&amp;AS1849&amp;","&amp;AT1849&amp;",",","," "))," ",", ")))</f>
        <v/>
      </c>
      <c r="AV1849" s="35" t="str">
        <f>IF(COUNTBLANK(L1849:AC1849)&lt;&gt;13,IF(Table3[[#This Row],[Comments]]="Please order in multiples of 20. Minimum order of 100.",IF(COUNTBLANK(Table3[[#This Row],[Date 1]:[Order]])=12,"",1),1),IF(OR(F1849="yes",G1849="yes",H1849="yes",I1849="yes",J1849="yes",K1849="yes"="yes"),1,""))</f>
        <v/>
      </c>
    </row>
    <row r="1850" spans="2:48" ht="36" thickBot="1" x14ac:dyDescent="0.4">
      <c r="B1850" s="164">
        <v>4730</v>
      </c>
      <c r="C1850" s="16" t="s">
        <v>3569</v>
      </c>
      <c r="D1850" s="32" t="s">
        <v>2486</v>
      </c>
      <c r="E1850" s="118"/>
      <c r="F1850" s="119" t="s">
        <v>21</v>
      </c>
      <c r="G1850" s="30" t="s">
        <v>21</v>
      </c>
      <c r="H1850" s="30" t="s">
        <v>21</v>
      </c>
      <c r="I1850" s="30" t="s">
        <v>128</v>
      </c>
      <c r="J1850" s="30" t="s">
        <v>128</v>
      </c>
      <c r="K1850" s="30" t="s">
        <v>21</v>
      </c>
      <c r="L1850" s="22"/>
      <c r="M1850" s="20"/>
      <c r="N1850" s="20"/>
      <c r="O1850" s="20"/>
      <c r="P1850" s="20"/>
      <c r="Q1850" s="20"/>
      <c r="R1850" s="20"/>
      <c r="S1850" s="120"/>
      <c r="T1850" s="181" t="str">
        <f>Table3[[#This Row],[Column12]]</f>
        <v>Auto:</v>
      </c>
      <c r="U1850" s="25"/>
      <c r="V1850" s="51" t="str">
        <f>IF(Table3[[#This Row],[TagOrderMethod]]="Ratio:","plants per 1 tag",IF(Table3[[#This Row],[TagOrderMethod]]="tags included","",IF(Table3[[#This Row],[TagOrderMethod]]="Qty:","tags",IF(Table3[[#This Row],[TagOrderMethod]]="Auto:",IF(U1850&lt;&gt;"","tags","")))))</f>
        <v/>
      </c>
      <c r="W1850" s="17">
        <v>50</v>
      </c>
      <c r="X1850" s="17" t="str">
        <f>IF(ISNUMBER(SEARCH("tag",Table3[[#This Row],[Notes]])), "Yes", "No")</f>
        <v>No</v>
      </c>
      <c r="Y1850" s="17" t="str">
        <f>IF(Table3[[#This Row],[Column11]]="yes","tags included","Auto:")</f>
        <v>Auto:</v>
      </c>
      <c r="Z185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Row],[TagOrderMethod]]="Auto:",IF(U1850&gt;0,U1850,IF(COUNTBLANK(L1850:S1850)=8,"",(IF(Table3[[#This Row],[Column11]]&lt;&gt;"no",Table3[[#This Row],[Size]]*(SUM(Table3[[#This Row],[Date 1]:[Date 8]])),"")))),""))),(Table3[[#This Row],[Bundle]])),"")</f>
        <v/>
      </c>
      <c r="AB1850" s="94" t="str">
        <f t="shared" si="29"/>
        <v/>
      </c>
      <c r="AC1850" s="75"/>
      <c r="AD1850" s="42"/>
      <c r="AE1850" s="43"/>
      <c r="AF1850" s="44"/>
      <c r="AG1850" s="134" t="s">
        <v>21</v>
      </c>
      <c r="AH1850" s="134" t="s">
        <v>21</v>
      </c>
      <c r="AI1850" s="134" t="s">
        <v>21</v>
      </c>
      <c r="AJ1850" s="134" t="s">
        <v>5848</v>
      </c>
      <c r="AK1850" s="134" t="s">
        <v>5849</v>
      </c>
      <c r="AL1850" s="134" t="s">
        <v>21</v>
      </c>
      <c r="AM1850" s="134" t="b">
        <f>IF(AND(Table3[[#This Row],[Column68]]=TRUE,COUNTBLANK(Table3[[#This Row],[Date 1]:[Date 8]])=8),TRUE,FALSE)</f>
        <v>0</v>
      </c>
      <c r="AN1850" s="134" t="b">
        <f>COUNTIF(Table3[[#This Row],[512]:[51]],"yes")&gt;0</f>
        <v>0</v>
      </c>
      <c r="AO1850" s="45" t="str">
        <f>IF(Table3[[#This Row],[512]]="yes",Table3[[#This Row],[Column1]],"")</f>
        <v/>
      </c>
      <c r="AP1850" s="45" t="str">
        <f>IF(Table3[[#This Row],[250]]="yes",Table3[[#This Row],[Column1.5]],"")</f>
        <v/>
      </c>
      <c r="AQ1850" s="45" t="str">
        <f>IF(Table3[[#This Row],[288]]="yes",Table3[[#This Row],[Column2]],"")</f>
        <v/>
      </c>
      <c r="AR1850" s="45" t="str">
        <f>IF(Table3[[#This Row],[144]]="yes",Table3[[#This Row],[Column3]],"")</f>
        <v/>
      </c>
      <c r="AS1850" s="45" t="str">
        <f>IF(Table3[[#This Row],[26]]="yes",Table3[[#This Row],[Column4]],"")</f>
        <v/>
      </c>
      <c r="AT1850" s="45" t="str">
        <f>IF(Table3[[#This Row],[51]]="yes",Table3[[#This Row],[Column5]],"")</f>
        <v/>
      </c>
      <c r="AU1850" s="29" t="str">
        <f>IF(COUNTBLANK(Table3[[#This Row],[Date 1]:[Date 8]])=7,IF(Table3[[#This Row],[Column9]]&lt;&gt;"",IF(SUM(L1850:S1850)&lt;&gt;0,Table3[[#This Row],[Column9]],""),""),(SUBSTITUTE(TRIM(SUBSTITUTE(AO1850&amp;","&amp;AP1850&amp;","&amp;AQ1850&amp;","&amp;AR1850&amp;","&amp;AS1850&amp;","&amp;AT1850&amp;",",","," "))," ",", ")))</f>
        <v/>
      </c>
      <c r="AV1850" s="35" t="str">
        <f>IF(COUNTBLANK(L1850:AC1850)&lt;&gt;13,IF(Table3[[#This Row],[Comments]]="Please order in multiples of 20. Minimum order of 100.",IF(COUNTBLANK(Table3[[#This Row],[Date 1]:[Order]])=12,"",1),1),IF(OR(F1850="yes",G1850="yes",H1850="yes",I1850="yes",J1850="yes",K1850="yes"="yes"),1,""))</f>
        <v/>
      </c>
    </row>
    <row r="1851" spans="2:48" ht="36" thickBot="1" x14ac:dyDescent="0.4">
      <c r="B1851" s="164">
        <v>4740</v>
      </c>
      <c r="C1851" s="16" t="s">
        <v>3569</v>
      </c>
      <c r="D1851" s="32" t="s">
        <v>2487</v>
      </c>
      <c r="E1851" s="118"/>
      <c r="F1851" s="119" t="s">
        <v>21</v>
      </c>
      <c r="G1851" s="30" t="s">
        <v>21</v>
      </c>
      <c r="H1851" s="30" t="s">
        <v>21</v>
      </c>
      <c r="I1851" s="30" t="s">
        <v>128</v>
      </c>
      <c r="J1851" s="30" t="s">
        <v>128</v>
      </c>
      <c r="K1851" s="30" t="s">
        <v>21</v>
      </c>
      <c r="L1851" s="22"/>
      <c r="M1851" s="20"/>
      <c r="N1851" s="20"/>
      <c r="O1851" s="20"/>
      <c r="P1851" s="20"/>
      <c r="Q1851" s="20"/>
      <c r="R1851" s="20"/>
      <c r="S1851" s="120"/>
      <c r="T1851" s="181" t="str">
        <f>Table3[[#This Row],[Column12]]</f>
        <v>Auto:</v>
      </c>
      <c r="U1851" s="25"/>
      <c r="V1851" s="51" t="str">
        <f>IF(Table3[[#This Row],[TagOrderMethod]]="Ratio:","plants per 1 tag",IF(Table3[[#This Row],[TagOrderMethod]]="tags included","",IF(Table3[[#This Row],[TagOrderMethod]]="Qty:","tags",IF(Table3[[#This Row],[TagOrderMethod]]="Auto:",IF(U1851&lt;&gt;"","tags","")))))</f>
        <v/>
      </c>
      <c r="W1851" s="17">
        <v>50</v>
      </c>
      <c r="X1851" s="17" t="str">
        <f>IF(ISNUMBER(SEARCH("tag",Table3[[#This Row],[Notes]])), "Yes", "No")</f>
        <v>No</v>
      </c>
      <c r="Y1851" s="17" t="str">
        <f>IF(Table3[[#This Row],[Column11]]="yes","tags included","Auto:")</f>
        <v>Auto:</v>
      </c>
      <c r="Z185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Row],[TagOrderMethod]]="Auto:",IF(U1851&gt;0,U1851,IF(COUNTBLANK(L1851:S1851)=8,"",(IF(Table3[[#This Row],[Column11]]&lt;&gt;"no",Table3[[#This Row],[Size]]*(SUM(Table3[[#This Row],[Date 1]:[Date 8]])),"")))),""))),(Table3[[#This Row],[Bundle]])),"")</f>
        <v/>
      </c>
      <c r="AB1851" s="94" t="str">
        <f t="shared" si="29"/>
        <v/>
      </c>
      <c r="AC1851" s="75"/>
      <c r="AD1851" s="42"/>
      <c r="AE1851" s="43"/>
      <c r="AF1851" s="44"/>
      <c r="AG1851" s="134" t="s">
        <v>21</v>
      </c>
      <c r="AH1851" s="134" t="s">
        <v>21</v>
      </c>
      <c r="AI1851" s="134" t="s">
        <v>21</v>
      </c>
      <c r="AJ1851" s="134" t="s">
        <v>5850</v>
      </c>
      <c r="AK1851" s="134" t="s">
        <v>5851</v>
      </c>
      <c r="AL1851" s="134" t="s">
        <v>21</v>
      </c>
      <c r="AM1851" s="134" t="b">
        <f>IF(AND(Table3[[#This Row],[Column68]]=TRUE,COUNTBLANK(Table3[[#This Row],[Date 1]:[Date 8]])=8),TRUE,FALSE)</f>
        <v>0</v>
      </c>
      <c r="AN1851" s="134" t="b">
        <f>COUNTIF(Table3[[#This Row],[512]:[51]],"yes")&gt;0</f>
        <v>0</v>
      </c>
      <c r="AO1851" s="45" t="str">
        <f>IF(Table3[[#This Row],[512]]="yes",Table3[[#This Row],[Column1]],"")</f>
        <v/>
      </c>
      <c r="AP1851" s="45" t="str">
        <f>IF(Table3[[#This Row],[250]]="yes",Table3[[#This Row],[Column1.5]],"")</f>
        <v/>
      </c>
      <c r="AQ1851" s="45" t="str">
        <f>IF(Table3[[#This Row],[288]]="yes",Table3[[#This Row],[Column2]],"")</f>
        <v/>
      </c>
      <c r="AR1851" s="45" t="str">
        <f>IF(Table3[[#This Row],[144]]="yes",Table3[[#This Row],[Column3]],"")</f>
        <v/>
      </c>
      <c r="AS1851" s="45" t="str">
        <f>IF(Table3[[#This Row],[26]]="yes",Table3[[#This Row],[Column4]],"")</f>
        <v/>
      </c>
      <c r="AT1851" s="45" t="str">
        <f>IF(Table3[[#This Row],[51]]="yes",Table3[[#This Row],[Column5]],"")</f>
        <v/>
      </c>
      <c r="AU1851" s="29" t="str">
        <f>IF(COUNTBLANK(Table3[[#This Row],[Date 1]:[Date 8]])=7,IF(Table3[[#This Row],[Column9]]&lt;&gt;"",IF(SUM(L1851:S1851)&lt;&gt;0,Table3[[#This Row],[Column9]],""),""),(SUBSTITUTE(TRIM(SUBSTITUTE(AO1851&amp;","&amp;AP1851&amp;","&amp;AQ1851&amp;","&amp;AR1851&amp;","&amp;AS1851&amp;","&amp;AT1851&amp;",",","," "))," ",", ")))</f>
        <v/>
      </c>
      <c r="AV1851" s="35" t="str">
        <f>IF(COUNTBLANK(L1851:AC1851)&lt;&gt;13,IF(Table3[[#This Row],[Comments]]="Please order in multiples of 20. Minimum order of 100.",IF(COUNTBLANK(Table3[[#This Row],[Date 1]:[Order]])=12,"",1),1),IF(OR(F1851="yes",G1851="yes",H1851="yes",I1851="yes",J1851="yes",K1851="yes"="yes"),1,""))</f>
        <v/>
      </c>
    </row>
    <row r="1852" spans="2:48" ht="36" thickBot="1" x14ac:dyDescent="0.4">
      <c r="B1852" s="164">
        <v>7540</v>
      </c>
      <c r="C1852" s="16" t="s">
        <v>3569</v>
      </c>
      <c r="D1852" s="32" t="s">
        <v>1198</v>
      </c>
      <c r="E1852" s="118"/>
      <c r="F1852" s="119" t="s">
        <v>21</v>
      </c>
      <c r="G1852" s="30" t="s">
        <v>21</v>
      </c>
      <c r="H1852" s="30" t="s">
        <v>21</v>
      </c>
      <c r="I1852" s="30" t="s">
        <v>21</v>
      </c>
      <c r="J1852" s="30" t="s">
        <v>21</v>
      </c>
      <c r="K1852" s="30" t="s">
        <v>128</v>
      </c>
      <c r="L1852" s="22"/>
      <c r="M1852" s="20"/>
      <c r="N1852" s="20"/>
      <c r="O1852" s="20"/>
      <c r="P1852" s="20"/>
      <c r="Q1852" s="20"/>
      <c r="R1852" s="20"/>
      <c r="S1852" s="120"/>
      <c r="T1852" s="181" t="str">
        <f>Table3[[#This Row],[Column12]]</f>
        <v>Auto:</v>
      </c>
      <c r="U1852" s="25"/>
      <c r="V1852" s="51" t="str">
        <f>IF(Table3[[#This Row],[TagOrderMethod]]="Ratio:","plants per 1 tag",IF(Table3[[#This Row],[TagOrderMethod]]="tags included","",IF(Table3[[#This Row],[TagOrderMethod]]="Qty:","tags",IF(Table3[[#This Row],[TagOrderMethod]]="Auto:",IF(U1852&lt;&gt;"","tags","")))))</f>
        <v/>
      </c>
      <c r="W1852" s="17">
        <v>50</v>
      </c>
      <c r="X1852" s="17" t="str">
        <f>IF(ISNUMBER(SEARCH("tag",Table3[[#This Row],[Notes]])), "Yes", "No")</f>
        <v>No</v>
      </c>
      <c r="Y1852" s="17" t="str">
        <f>IF(Table3[[#This Row],[Column11]]="yes","tags included","Auto:")</f>
        <v>Auto:</v>
      </c>
      <c r="Z185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Row],[TagOrderMethod]]="Auto:",IF(U1852&gt;0,U1852,IF(COUNTBLANK(L1852:S1852)=8,"",(IF(Table3[[#This Row],[Column11]]&lt;&gt;"no",Table3[[#This Row],[Size]]*(SUM(Table3[[#This Row],[Date 1]:[Date 8]])),"")))),""))),(Table3[[#This Row],[Bundle]])),"")</f>
        <v/>
      </c>
      <c r="AB1852" s="94" t="str">
        <f t="shared" si="29"/>
        <v/>
      </c>
      <c r="AC1852" s="75"/>
      <c r="AD1852" s="42"/>
      <c r="AE1852" s="43"/>
      <c r="AF1852" s="44"/>
      <c r="AG1852" s="134" t="s">
        <v>21</v>
      </c>
      <c r="AH1852" s="134" t="s">
        <v>21</v>
      </c>
      <c r="AI1852" s="134" t="s">
        <v>21</v>
      </c>
      <c r="AJ1852" s="134" t="s">
        <v>21</v>
      </c>
      <c r="AK1852" s="134" t="s">
        <v>21</v>
      </c>
      <c r="AL1852" s="134" t="s">
        <v>5852</v>
      </c>
      <c r="AM1852" s="134" t="b">
        <f>IF(AND(Table3[[#This Row],[Column68]]=TRUE,COUNTBLANK(Table3[[#This Row],[Date 1]:[Date 8]])=8),TRUE,FALSE)</f>
        <v>0</v>
      </c>
      <c r="AN1852" s="134" t="b">
        <f>COUNTIF(Table3[[#This Row],[512]:[51]],"yes")&gt;0</f>
        <v>0</v>
      </c>
      <c r="AO1852" s="45" t="str">
        <f>IF(Table3[[#This Row],[512]]="yes",Table3[[#This Row],[Column1]],"")</f>
        <v/>
      </c>
      <c r="AP1852" s="45" t="str">
        <f>IF(Table3[[#This Row],[250]]="yes",Table3[[#This Row],[Column1.5]],"")</f>
        <v/>
      </c>
      <c r="AQ1852" s="45" t="str">
        <f>IF(Table3[[#This Row],[288]]="yes",Table3[[#This Row],[Column2]],"")</f>
        <v/>
      </c>
      <c r="AR1852" s="45" t="str">
        <f>IF(Table3[[#This Row],[144]]="yes",Table3[[#This Row],[Column3]],"")</f>
        <v/>
      </c>
      <c r="AS1852" s="45" t="str">
        <f>IF(Table3[[#This Row],[26]]="yes",Table3[[#This Row],[Column4]],"")</f>
        <v/>
      </c>
      <c r="AT1852" s="45" t="str">
        <f>IF(Table3[[#This Row],[51]]="yes",Table3[[#This Row],[Column5]],"")</f>
        <v/>
      </c>
      <c r="AU1852" s="29" t="str">
        <f>IF(COUNTBLANK(Table3[[#This Row],[Date 1]:[Date 8]])=7,IF(Table3[[#This Row],[Column9]]&lt;&gt;"",IF(SUM(L1852:S1852)&lt;&gt;0,Table3[[#This Row],[Column9]],""),""),(SUBSTITUTE(TRIM(SUBSTITUTE(AO1852&amp;","&amp;AP1852&amp;","&amp;AQ1852&amp;","&amp;AR1852&amp;","&amp;AS1852&amp;","&amp;AT1852&amp;",",","," "))," ",", ")))</f>
        <v/>
      </c>
      <c r="AV1852" s="35" t="str">
        <f>IF(COUNTBLANK(L1852:AC1852)&lt;&gt;13,IF(Table3[[#This Row],[Comments]]="Please order in multiples of 20. Minimum order of 100.",IF(COUNTBLANK(Table3[[#This Row],[Date 1]:[Order]])=12,"",1),1),IF(OR(F1852="yes",G1852="yes",H1852="yes",I1852="yes",J1852="yes",K1852="yes"="yes"),1,""))</f>
        <v/>
      </c>
    </row>
    <row r="1853" spans="2:48" ht="36" thickBot="1" x14ac:dyDescent="0.4">
      <c r="B1853" s="164">
        <v>7545</v>
      </c>
      <c r="C1853" s="16" t="s">
        <v>3569</v>
      </c>
      <c r="D1853" s="32" t="s">
        <v>1199</v>
      </c>
      <c r="E1853" s="118"/>
      <c r="F1853" s="119" t="s">
        <v>21</v>
      </c>
      <c r="G1853" s="30" t="s">
        <v>21</v>
      </c>
      <c r="H1853" s="30" t="s">
        <v>21</v>
      </c>
      <c r="I1853" s="30" t="s">
        <v>21</v>
      </c>
      <c r="J1853" s="30" t="s">
        <v>21</v>
      </c>
      <c r="K1853" s="30" t="s">
        <v>128</v>
      </c>
      <c r="L1853" s="22"/>
      <c r="M1853" s="20"/>
      <c r="N1853" s="20"/>
      <c r="O1853" s="20"/>
      <c r="P1853" s="20"/>
      <c r="Q1853" s="20"/>
      <c r="R1853" s="20"/>
      <c r="S1853" s="120"/>
      <c r="T1853" s="181" t="str">
        <f>Table3[[#This Row],[Column12]]</f>
        <v>Auto:</v>
      </c>
      <c r="U1853" s="25"/>
      <c r="V1853" s="51" t="str">
        <f>IF(Table3[[#This Row],[TagOrderMethod]]="Ratio:","plants per 1 tag",IF(Table3[[#This Row],[TagOrderMethod]]="tags included","",IF(Table3[[#This Row],[TagOrderMethod]]="Qty:","tags",IF(Table3[[#This Row],[TagOrderMethod]]="Auto:",IF(U1853&lt;&gt;"","tags","")))))</f>
        <v/>
      </c>
      <c r="W1853" s="17">
        <v>50</v>
      </c>
      <c r="X1853" s="17" t="str">
        <f>IF(ISNUMBER(SEARCH("tag",Table3[[#This Row],[Notes]])), "Yes", "No")</f>
        <v>No</v>
      </c>
      <c r="Y1853" s="17" t="str">
        <f>IF(Table3[[#This Row],[Column11]]="yes","tags included","Auto:")</f>
        <v>Auto:</v>
      </c>
      <c r="Z185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Row],[TagOrderMethod]]="Auto:",IF(U1853&gt;0,U1853,IF(COUNTBLANK(L1853:S1853)=8,"",(IF(Table3[[#This Row],[Column11]]&lt;&gt;"no",Table3[[#This Row],[Size]]*(SUM(Table3[[#This Row],[Date 1]:[Date 8]])),"")))),""))),(Table3[[#This Row],[Bundle]])),"")</f>
        <v/>
      </c>
      <c r="AB1853" s="94" t="str">
        <f t="shared" si="29"/>
        <v/>
      </c>
      <c r="AC1853" s="75"/>
      <c r="AD1853" s="42"/>
      <c r="AE1853" s="43"/>
      <c r="AF1853" s="44"/>
      <c r="AG1853" s="134" t="s">
        <v>21</v>
      </c>
      <c r="AH1853" s="134" t="s">
        <v>21</v>
      </c>
      <c r="AI1853" s="134" t="s">
        <v>21</v>
      </c>
      <c r="AJ1853" s="134" t="s">
        <v>21</v>
      </c>
      <c r="AK1853" s="134" t="s">
        <v>21</v>
      </c>
      <c r="AL1853" s="134" t="s">
        <v>5853</v>
      </c>
      <c r="AM1853" s="134" t="b">
        <f>IF(AND(Table3[[#This Row],[Column68]]=TRUE,COUNTBLANK(Table3[[#This Row],[Date 1]:[Date 8]])=8),TRUE,FALSE)</f>
        <v>0</v>
      </c>
      <c r="AN1853" s="134" t="b">
        <f>COUNTIF(Table3[[#This Row],[512]:[51]],"yes")&gt;0</f>
        <v>0</v>
      </c>
      <c r="AO1853" s="45" t="str">
        <f>IF(Table3[[#This Row],[512]]="yes",Table3[[#This Row],[Column1]],"")</f>
        <v/>
      </c>
      <c r="AP1853" s="45" t="str">
        <f>IF(Table3[[#This Row],[250]]="yes",Table3[[#This Row],[Column1.5]],"")</f>
        <v/>
      </c>
      <c r="AQ1853" s="45" t="str">
        <f>IF(Table3[[#This Row],[288]]="yes",Table3[[#This Row],[Column2]],"")</f>
        <v/>
      </c>
      <c r="AR1853" s="45" t="str">
        <f>IF(Table3[[#This Row],[144]]="yes",Table3[[#This Row],[Column3]],"")</f>
        <v/>
      </c>
      <c r="AS1853" s="45" t="str">
        <f>IF(Table3[[#This Row],[26]]="yes",Table3[[#This Row],[Column4]],"")</f>
        <v/>
      </c>
      <c r="AT1853" s="45" t="str">
        <f>IF(Table3[[#This Row],[51]]="yes",Table3[[#This Row],[Column5]],"")</f>
        <v/>
      </c>
      <c r="AU1853" s="29" t="str">
        <f>IF(COUNTBLANK(Table3[[#This Row],[Date 1]:[Date 8]])=7,IF(Table3[[#This Row],[Column9]]&lt;&gt;"",IF(SUM(L1853:S1853)&lt;&gt;0,Table3[[#This Row],[Column9]],""),""),(SUBSTITUTE(TRIM(SUBSTITUTE(AO1853&amp;","&amp;AP1853&amp;","&amp;AQ1853&amp;","&amp;AR1853&amp;","&amp;AS1853&amp;","&amp;AT1853&amp;",",","," "))," ",", ")))</f>
        <v/>
      </c>
      <c r="AV1853" s="35" t="str">
        <f>IF(COUNTBLANK(L1853:AC1853)&lt;&gt;13,IF(Table3[[#This Row],[Comments]]="Please order in multiples of 20. Minimum order of 100.",IF(COUNTBLANK(Table3[[#This Row],[Date 1]:[Order]])=12,"",1),1),IF(OR(F1853="yes",G1853="yes",H1853="yes",I1853="yes",J1853="yes",K1853="yes"="yes"),1,""))</f>
        <v/>
      </c>
    </row>
    <row r="1854" spans="2:48" ht="36" thickBot="1" x14ac:dyDescent="0.4">
      <c r="B1854" s="164">
        <v>7550</v>
      </c>
      <c r="C1854" s="16" t="s">
        <v>3569</v>
      </c>
      <c r="D1854" s="32" t="s">
        <v>2488</v>
      </c>
      <c r="E1854" s="118"/>
      <c r="F1854" s="119" t="s">
        <v>21</v>
      </c>
      <c r="G1854" s="30" t="s">
        <v>21</v>
      </c>
      <c r="H1854" s="30" t="s">
        <v>21</v>
      </c>
      <c r="I1854" s="30" t="s">
        <v>21</v>
      </c>
      <c r="J1854" s="30" t="s">
        <v>21</v>
      </c>
      <c r="K1854" s="30" t="s">
        <v>128</v>
      </c>
      <c r="L1854" s="22"/>
      <c r="M1854" s="20"/>
      <c r="N1854" s="20"/>
      <c r="O1854" s="20"/>
      <c r="P1854" s="20"/>
      <c r="Q1854" s="20"/>
      <c r="R1854" s="20"/>
      <c r="S1854" s="120"/>
      <c r="T1854" s="181" t="str">
        <f>Table3[[#This Row],[Column12]]</f>
        <v>Auto:</v>
      </c>
      <c r="U1854" s="25"/>
      <c r="V1854" s="51" t="str">
        <f>IF(Table3[[#This Row],[TagOrderMethod]]="Ratio:","plants per 1 tag",IF(Table3[[#This Row],[TagOrderMethod]]="tags included","",IF(Table3[[#This Row],[TagOrderMethod]]="Qty:","tags",IF(Table3[[#This Row],[TagOrderMethod]]="Auto:",IF(U1854&lt;&gt;"","tags","")))))</f>
        <v/>
      </c>
      <c r="W1854" s="17">
        <v>50</v>
      </c>
      <c r="X1854" s="17" t="str">
        <f>IF(ISNUMBER(SEARCH("tag",Table3[[#This Row],[Notes]])), "Yes", "No")</f>
        <v>No</v>
      </c>
      <c r="Y1854" s="17" t="str">
        <f>IF(Table3[[#This Row],[Column11]]="yes","tags included","Auto:")</f>
        <v>Auto:</v>
      </c>
      <c r="Z185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Row],[TagOrderMethod]]="Auto:",IF(U1854&gt;0,U1854,IF(COUNTBLANK(L1854:S1854)=8,"",(IF(Table3[[#This Row],[Column11]]&lt;&gt;"no",Table3[[#This Row],[Size]]*(SUM(Table3[[#This Row],[Date 1]:[Date 8]])),"")))),""))),(Table3[[#This Row],[Bundle]])),"")</f>
        <v/>
      </c>
      <c r="AB1854" s="94" t="str">
        <f t="shared" si="29"/>
        <v/>
      </c>
      <c r="AC1854" s="75"/>
      <c r="AD1854" s="42"/>
      <c r="AE1854" s="43"/>
      <c r="AF1854" s="44"/>
      <c r="AG1854" s="134" t="s">
        <v>21</v>
      </c>
      <c r="AH1854" s="134" t="s">
        <v>21</v>
      </c>
      <c r="AI1854" s="134" t="s">
        <v>21</v>
      </c>
      <c r="AJ1854" s="134" t="s">
        <v>21</v>
      </c>
      <c r="AK1854" s="134" t="s">
        <v>21</v>
      </c>
      <c r="AL1854" s="134" t="s">
        <v>5854</v>
      </c>
      <c r="AM1854" s="134" t="b">
        <f>IF(AND(Table3[[#This Row],[Column68]]=TRUE,COUNTBLANK(Table3[[#This Row],[Date 1]:[Date 8]])=8),TRUE,FALSE)</f>
        <v>0</v>
      </c>
      <c r="AN1854" s="134" t="b">
        <f>COUNTIF(Table3[[#This Row],[512]:[51]],"yes")&gt;0</f>
        <v>0</v>
      </c>
      <c r="AO1854" s="45" t="str">
        <f>IF(Table3[[#This Row],[512]]="yes",Table3[[#This Row],[Column1]],"")</f>
        <v/>
      </c>
      <c r="AP1854" s="45" t="str">
        <f>IF(Table3[[#This Row],[250]]="yes",Table3[[#This Row],[Column1.5]],"")</f>
        <v/>
      </c>
      <c r="AQ1854" s="45" t="str">
        <f>IF(Table3[[#This Row],[288]]="yes",Table3[[#This Row],[Column2]],"")</f>
        <v/>
      </c>
      <c r="AR1854" s="45" t="str">
        <f>IF(Table3[[#This Row],[144]]="yes",Table3[[#This Row],[Column3]],"")</f>
        <v/>
      </c>
      <c r="AS1854" s="45" t="str">
        <f>IF(Table3[[#This Row],[26]]="yes",Table3[[#This Row],[Column4]],"")</f>
        <v/>
      </c>
      <c r="AT1854" s="45" t="str">
        <f>IF(Table3[[#This Row],[51]]="yes",Table3[[#This Row],[Column5]],"")</f>
        <v/>
      </c>
      <c r="AU1854" s="29" t="str">
        <f>IF(COUNTBLANK(Table3[[#This Row],[Date 1]:[Date 8]])=7,IF(Table3[[#This Row],[Column9]]&lt;&gt;"",IF(SUM(L1854:S1854)&lt;&gt;0,Table3[[#This Row],[Column9]],""),""),(SUBSTITUTE(TRIM(SUBSTITUTE(AO1854&amp;","&amp;AP1854&amp;","&amp;AQ1854&amp;","&amp;AR1854&amp;","&amp;AS1854&amp;","&amp;AT1854&amp;",",","," "))," ",", ")))</f>
        <v/>
      </c>
      <c r="AV1854" s="35" t="str">
        <f>IF(COUNTBLANK(L1854:AC1854)&lt;&gt;13,IF(Table3[[#This Row],[Comments]]="Please order in multiples of 20. Minimum order of 100.",IF(COUNTBLANK(Table3[[#This Row],[Date 1]:[Order]])=12,"",1),1),IF(OR(F1854="yes",G1854="yes",H1854="yes",I1854="yes",J1854="yes",K1854="yes"="yes"),1,""))</f>
        <v/>
      </c>
    </row>
    <row r="1855" spans="2:48" ht="36" thickBot="1" x14ac:dyDescent="0.4">
      <c r="B1855" s="164">
        <v>5100</v>
      </c>
      <c r="C1855" s="16" t="s">
        <v>3569</v>
      </c>
      <c r="D1855" s="32" t="s">
        <v>1790</v>
      </c>
      <c r="E1855" s="118"/>
      <c r="F1855" s="119" t="s">
        <v>21</v>
      </c>
      <c r="G1855" s="30" t="s">
        <v>21</v>
      </c>
      <c r="H1855" s="30" t="s">
        <v>21</v>
      </c>
      <c r="I1855" s="30" t="s">
        <v>128</v>
      </c>
      <c r="J1855" s="30" t="s">
        <v>128</v>
      </c>
      <c r="K1855" s="30" t="s">
        <v>21</v>
      </c>
      <c r="L1855" s="22"/>
      <c r="M1855" s="20"/>
      <c r="N1855" s="20"/>
      <c r="O1855" s="20"/>
      <c r="P1855" s="20"/>
      <c r="Q1855" s="20"/>
      <c r="R1855" s="20"/>
      <c r="S1855" s="120"/>
      <c r="T1855" s="181" t="str">
        <f>Table3[[#This Row],[Column12]]</f>
        <v>Auto:</v>
      </c>
      <c r="U1855" s="25"/>
      <c r="V1855" s="51" t="str">
        <f>IF(Table3[[#This Row],[TagOrderMethod]]="Ratio:","plants per 1 tag",IF(Table3[[#This Row],[TagOrderMethod]]="tags included","",IF(Table3[[#This Row],[TagOrderMethod]]="Qty:","tags",IF(Table3[[#This Row],[TagOrderMethod]]="Auto:",IF(U1855&lt;&gt;"","tags","")))))</f>
        <v/>
      </c>
      <c r="W1855" s="17">
        <v>50</v>
      </c>
      <c r="X1855" s="17" t="str">
        <f>IF(ISNUMBER(SEARCH("tag",Table3[[#This Row],[Notes]])), "Yes", "No")</f>
        <v>No</v>
      </c>
      <c r="Y1855" s="17" t="str">
        <f>IF(Table3[[#This Row],[Column11]]="yes","tags included","Auto:")</f>
        <v>Auto:</v>
      </c>
      <c r="Z185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Row],[TagOrderMethod]]="Auto:",IF(U1855&gt;0,U1855,IF(COUNTBLANK(L1855:S1855)=8,"",(IF(Table3[[#This Row],[Column11]]&lt;&gt;"no",Table3[[#This Row],[Size]]*(SUM(Table3[[#This Row],[Date 1]:[Date 8]])),"")))),""))),(Table3[[#This Row],[Bundle]])),"")</f>
        <v/>
      </c>
      <c r="AB1855" s="94" t="str">
        <f t="shared" si="29"/>
        <v/>
      </c>
      <c r="AC1855" s="75"/>
      <c r="AD1855" s="42"/>
      <c r="AE1855" s="43"/>
      <c r="AF1855" s="44"/>
      <c r="AG1855" s="134" t="s">
        <v>21</v>
      </c>
      <c r="AH1855" s="134" t="s">
        <v>21</v>
      </c>
      <c r="AI1855" s="134" t="s">
        <v>21</v>
      </c>
      <c r="AJ1855" s="134" t="s">
        <v>5855</v>
      </c>
      <c r="AK1855" s="134" t="s">
        <v>5856</v>
      </c>
      <c r="AL1855" s="134" t="s">
        <v>21</v>
      </c>
      <c r="AM1855" s="134" t="b">
        <f>IF(AND(Table3[[#This Row],[Column68]]=TRUE,COUNTBLANK(Table3[[#This Row],[Date 1]:[Date 8]])=8),TRUE,FALSE)</f>
        <v>0</v>
      </c>
      <c r="AN1855" s="134" t="b">
        <f>COUNTIF(Table3[[#This Row],[512]:[51]],"yes")&gt;0</f>
        <v>0</v>
      </c>
      <c r="AO1855" s="45" t="str">
        <f>IF(Table3[[#This Row],[512]]="yes",Table3[[#This Row],[Column1]],"")</f>
        <v/>
      </c>
      <c r="AP1855" s="45" t="str">
        <f>IF(Table3[[#This Row],[250]]="yes",Table3[[#This Row],[Column1.5]],"")</f>
        <v/>
      </c>
      <c r="AQ1855" s="45" t="str">
        <f>IF(Table3[[#This Row],[288]]="yes",Table3[[#This Row],[Column2]],"")</f>
        <v/>
      </c>
      <c r="AR1855" s="45" t="str">
        <f>IF(Table3[[#This Row],[144]]="yes",Table3[[#This Row],[Column3]],"")</f>
        <v/>
      </c>
      <c r="AS1855" s="45" t="str">
        <f>IF(Table3[[#This Row],[26]]="yes",Table3[[#This Row],[Column4]],"")</f>
        <v/>
      </c>
      <c r="AT1855" s="45" t="str">
        <f>IF(Table3[[#This Row],[51]]="yes",Table3[[#This Row],[Column5]],"")</f>
        <v/>
      </c>
      <c r="AU1855" s="29" t="str">
        <f>IF(COUNTBLANK(Table3[[#This Row],[Date 1]:[Date 8]])=7,IF(Table3[[#This Row],[Column9]]&lt;&gt;"",IF(SUM(L1855:S1855)&lt;&gt;0,Table3[[#This Row],[Column9]],""),""),(SUBSTITUTE(TRIM(SUBSTITUTE(AO1855&amp;","&amp;AP1855&amp;","&amp;AQ1855&amp;","&amp;AR1855&amp;","&amp;AS1855&amp;","&amp;AT1855&amp;",",","," "))," ",", ")))</f>
        <v/>
      </c>
      <c r="AV1855" s="35" t="str">
        <f>IF(COUNTBLANK(L1855:AC1855)&lt;&gt;13,IF(Table3[[#This Row],[Comments]]="Please order in multiples of 20. Minimum order of 100.",IF(COUNTBLANK(Table3[[#This Row],[Date 1]:[Order]])=12,"",1),1),IF(OR(F1855="yes",G1855="yes",H1855="yes",I1855="yes",J1855="yes",K1855="yes"="yes"),1,""))</f>
        <v/>
      </c>
    </row>
    <row r="1856" spans="2:48" ht="36" thickBot="1" x14ac:dyDescent="0.4">
      <c r="B1856" s="164">
        <v>7565</v>
      </c>
      <c r="C1856" s="16" t="s">
        <v>3569</v>
      </c>
      <c r="D1856" s="32" t="s">
        <v>3591</v>
      </c>
      <c r="E1856" s="118"/>
      <c r="F1856" s="119" t="s">
        <v>21</v>
      </c>
      <c r="G1856" s="30" t="s">
        <v>21</v>
      </c>
      <c r="H1856" s="30" t="s">
        <v>21</v>
      </c>
      <c r="I1856" s="30" t="s">
        <v>21</v>
      </c>
      <c r="J1856" s="30" t="s">
        <v>21</v>
      </c>
      <c r="K1856" s="30" t="s">
        <v>128</v>
      </c>
      <c r="L1856" s="22"/>
      <c r="M1856" s="20"/>
      <c r="N1856" s="20"/>
      <c r="O1856" s="20"/>
      <c r="P1856" s="20"/>
      <c r="Q1856" s="20"/>
      <c r="R1856" s="20"/>
      <c r="S1856" s="120"/>
      <c r="T1856" s="181" t="str">
        <f>Table3[[#This Row],[Column12]]</f>
        <v>Auto:</v>
      </c>
      <c r="U1856" s="25"/>
      <c r="V1856" s="51" t="str">
        <f>IF(Table3[[#This Row],[TagOrderMethod]]="Ratio:","plants per 1 tag",IF(Table3[[#This Row],[TagOrderMethod]]="tags included","",IF(Table3[[#This Row],[TagOrderMethod]]="Qty:","tags",IF(Table3[[#This Row],[TagOrderMethod]]="Auto:",IF(U1856&lt;&gt;"","tags","")))))</f>
        <v/>
      </c>
      <c r="W1856" s="17">
        <v>50</v>
      </c>
      <c r="X1856" s="17" t="str">
        <f>IF(ISNUMBER(SEARCH("tag",Table3[[#This Row],[Notes]])), "Yes", "No")</f>
        <v>No</v>
      </c>
      <c r="Y1856" s="17" t="str">
        <f>IF(Table3[[#This Row],[Column11]]="yes","tags included","Auto:")</f>
        <v>Auto:</v>
      </c>
      <c r="Z185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Row],[TagOrderMethod]]="Auto:",IF(U1856&gt;0,U1856,IF(COUNTBLANK(L1856:S1856)=8,"",(IF(Table3[[#This Row],[Column11]]&lt;&gt;"no",Table3[[#This Row],[Size]]*(SUM(Table3[[#This Row],[Date 1]:[Date 8]])),"")))),""))),(Table3[[#This Row],[Bundle]])),"")</f>
        <v/>
      </c>
      <c r="AB1856" s="94" t="str">
        <f t="shared" si="29"/>
        <v/>
      </c>
      <c r="AC1856" s="75"/>
      <c r="AD1856" s="42"/>
      <c r="AE1856" s="43"/>
      <c r="AF1856" s="44"/>
      <c r="AG1856" s="134" t="s">
        <v>21</v>
      </c>
      <c r="AH1856" s="134" t="s">
        <v>21</v>
      </c>
      <c r="AI1856" s="134" t="s">
        <v>21</v>
      </c>
      <c r="AJ1856" s="134" t="s">
        <v>21</v>
      </c>
      <c r="AK1856" s="134" t="s">
        <v>21</v>
      </c>
      <c r="AL1856" s="134" t="s">
        <v>5857</v>
      </c>
      <c r="AM1856" s="134" t="b">
        <f>IF(AND(Table3[[#This Row],[Column68]]=TRUE,COUNTBLANK(Table3[[#This Row],[Date 1]:[Date 8]])=8),TRUE,FALSE)</f>
        <v>0</v>
      </c>
      <c r="AN1856" s="134" t="b">
        <f>COUNTIF(Table3[[#This Row],[512]:[51]],"yes")&gt;0</f>
        <v>0</v>
      </c>
      <c r="AO1856" s="45" t="str">
        <f>IF(Table3[[#This Row],[512]]="yes",Table3[[#This Row],[Column1]],"")</f>
        <v/>
      </c>
      <c r="AP1856" s="45" t="str">
        <f>IF(Table3[[#This Row],[250]]="yes",Table3[[#This Row],[Column1.5]],"")</f>
        <v/>
      </c>
      <c r="AQ1856" s="45" t="str">
        <f>IF(Table3[[#This Row],[288]]="yes",Table3[[#This Row],[Column2]],"")</f>
        <v/>
      </c>
      <c r="AR1856" s="45" t="str">
        <f>IF(Table3[[#This Row],[144]]="yes",Table3[[#This Row],[Column3]],"")</f>
        <v/>
      </c>
      <c r="AS1856" s="45" t="str">
        <f>IF(Table3[[#This Row],[26]]="yes",Table3[[#This Row],[Column4]],"")</f>
        <v/>
      </c>
      <c r="AT1856" s="45" t="str">
        <f>IF(Table3[[#This Row],[51]]="yes",Table3[[#This Row],[Column5]],"")</f>
        <v/>
      </c>
      <c r="AU1856" s="29" t="str">
        <f>IF(COUNTBLANK(Table3[[#This Row],[Date 1]:[Date 8]])=7,IF(Table3[[#This Row],[Column9]]&lt;&gt;"",IF(SUM(L1856:S1856)&lt;&gt;0,Table3[[#This Row],[Column9]],""),""),(SUBSTITUTE(TRIM(SUBSTITUTE(AO1856&amp;","&amp;AP1856&amp;","&amp;AQ1856&amp;","&amp;AR1856&amp;","&amp;AS1856&amp;","&amp;AT1856&amp;",",","," "))," ",", ")))</f>
        <v/>
      </c>
      <c r="AV1856" s="35" t="str">
        <f>IF(COUNTBLANK(L1856:AC1856)&lt;&gt;13,IF(Table3[[#This Row],[Comments]]="Please order in multiples of 20. Minimum order of 100.",IF(COUNTBLANK(Table3[[#This Row],[Date 1]:[Order]])=12,"",1),1),IF(OR(F1856="yes",G1856="yes",H1856="yes",I1856="yes",J1856="yes",K1856="yes"="yes"),1,""))</f>
        <v/>
      </c>
    </row>
    <row r="1857" spans="2:51" ht="36" thickBot="1" x14ac:dyDescent="0.4">
      <c r="B1857" s="164">
        <v>5310</v>
      </c>
      <c r="C1857" s="16" t="s">
        <v>3569</v>
      </c>
      <c r="D1857" s="32" t="s">
        <v>153</v>
      </c>
      <c r="E1857" s="118"/>
      <c r="F1857" s="119" t="s">
        <v>21</v>
      </c>
      <c r="G1857" s="30" t="s">
        <v>21</v>
      </c>
      <c r="H1857" s="30" t="s">
        <v>21</v>
      </c>
      <c r="I1857" s="30" t="s">
        <v>128</v>
      </c>
      <c r="J1857" s="30" t="s">
        <v>128</v>
      </c>
      <c r="K1857" s="30" t="s">
        <v>21</v>
      </c>
      <c r="L1857" s="22"/>
      <c r="M1857" s="20"/>
      <c r="N1857" s="20"/>
      <c r="O1857" s="20"/>
      <c r="P1857" s="20"/>
      <c r="Q1857" s="20"/>
      <c r="R1857" s="20"/>
      <c r="S1857" s="120"/>
      <c r="T1857" s="181" t="str">
        <f>Table3[[#This Row],[Column12]]</f>
        <v>Auto:</v>
      </c>
      <c r="U1857" s="25"/>
      <c r="V1857" s="51" t="str">
        <f>IF(Table3[[#This Row],[TagOrderMethod]]="Ratio:","plants per 1 tag",IF(Table3[[#This Row],[TagOrderMethod]]="tags included","",IF(Table3[[#This Row],[TagOrderMethod]]="Qty:","tags",IF(Table3[[#This Row],[TagOrderMethod]]="Auto:",IF(U1857&lt;&gt;"","tags","")))))</f>
        <v/>
      </c>
      <c r="W1857" s="17">
        <v>50</v>
      </c>
      <c r="X1857" s="17" t="str">
        <f>IF(ISNUMBER(SEARCH("tag",Table3[[#This Row],[Notes]])), "Yes", "No")</f>
        <v>No</v>
      </c>
      <c r="Y1857" s="17" t="str">
        <f>IF(Table3[[#This Row],[Column11]]="yes","tags included","Auto:")</f>
        <v>Auto:</v>
      </c>
      <c r="Z185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Row],[TagOrderMethod]]="Auto:",IF(U1857&gt;0,U1857,IF(COUNTBLANK(L1857:S1857)=8,"",(IF(Table3[[#This Row],[Column11]]&lt;&gt;"no",Table3[[#This Row],[Size]]*(SUM(Table3[[#This Row],[Date 1]:[Date 8]])),"")))),""))),(Table3[[#This Row],[Bundle]])),"")</f>
        <v/>
      </c>
      <c r="AB1857" s="94" t="str">
        <f t="shared" si="29"/>
        <v/>
      </c>
      <c r="AC1857" s="75"/>
      <c r="AD1857" s="42"/>
      <c r="AE1857" s="43"/>
      <c r="AF1857" s="44"/>
      <c r="AG1857" s="134" t="s">
        <v>21</v>
      </c>
      <c r="AH1857" s="134" t="s">
        <v>21</v>
      </c>
      <c r="AI1857" s="134" t="s">
        <v>21</v>
      </c>
      <c r="AJ1857" s="134" t="s">
        <v>5858</v>
      </c>
      <c r="AK1857" s="134" t="s">
        <v>5859</v>
      </c>
      <c r="AL1857" s="134" t="s">
        <v>21</v>
      </c>
      <c r="AM1857" s="134" t="b">
        <f>IF(AND(Table3[[#This Row],[Column68]]=TRUE,COUNTBLANK(Table3[[#This Row],[Date 1]:[Date 8]])=8),TRUE,FALSE)</f>
        <v>0</v>
      </c>
      <c r="AN1857" s="134" t="b">
        <f>COUNTIF(Table3[[#This Row],[512]:[51]],"yes")&gt;0</f>
        <v>0</v>
      </c>
      <c r="AO1857" s="45" t="str">
        <f>IF(Table3[[#This Row],[512]]="yes",Table3[[#This Row],[Column1]],"")</f>
        <v/>
      </c>
      <c r="AP1857" s="45" t="str">
        <f>IF(Table3[[#This Row],[250]]="yes",Table3[[#This Row],[Column1.5]],"")</f>
        <v/>
      </c>
      <c r="AQ1857" s="45" t="str">
        <f>IF(Table3[[#This Row],[288]]="yes",Table3[[#This Row],[Column2]],"")</f>
        <v/>
      </c>
      <c r="AR1857" s="45" t="str">
        <f>IF(Table3[[#This Row],[144]]="yes",Table3[[#This Row],[Column3]],"")</f>
        <v/>
      </c>
      <c r="AS1857" s="45" t="str">
        <f>IF(Table3[[#This Row],[26]]="yes",Table3[[#This Row],[Column4]],"")</f>
        <v/>
      </c>
      <c r="AT1857" s="45" t="str">
        <f>IF(Table3[[#This Row],[51]]="yes",Table3[[#This Row],[Column5]],"")</f>
        <v/>
      </c>
      <c r="AU1857" s="29" t="str">
        <f>IF(COUNTBLANK(Table3[[#This Row],[Date 1]:[Date 8]])=7,IF(Table3[[#This Row],[Column9]]&lt;&gt;"",IF(SUM(L1857:S1857)&lt;&gt;0,Table3[[#This Row],[Column9]],""),""),(SUBSTITUTE(TRIM(SUBSTITUTE(AO1857&amp;","&amp;AP1857&amp;","&amp;AQ1857&amp;","&amp;AR1857&amp;","&amp;AS1857&amp;","&amp;AT1857&amp;",",","," "))," ",", ")))</f>
        <v/>
      </c>
      <c r="AV1857" s="35" t="str">
        <f>IF(COUNTBLANK(L1857:AC1857)&lt;&gt;13,IF(Table3[[#This Row],[Comments]]="Please order in multiples of 20. Minimum order of 100.",IF(COUNTBLANK(Table3[[#This Row],[Date 1]:[Order]])=12,"",1),1),IF(OR(F1857="yes",G1857="yes",H1857="yes",I1857="yes",J1857="yes",K1857="yes"="yes"),1,""))</f>
        <v/>
      </c>
    </row>
    <row r="1858" spans="2:51" ht="36" thickBot="1" x14ac:dyDescent="0.4">
      <c r="B1858" s="164">
        <v>5330</v>
      </c>
      <c r="C1858" s="16" t="s">
        <v>3569</v>
      </c>
      <c r="D1858" s="32" t="s">
        <v>154</v>
      </c>
      <c r="E1858" s="118"/>
      <c r="F1858" s="119" t="s">
        <v>21</v>
      </c>
      <c r="G1858" s="30" t="s">
        <v>21</v>
      </c>
      <c r="H1858" s="30" t="s">
        <v>21</v>
      </c>
      <c r="I1858" s="30" t="s">
        <v>128</v>
      </c>
      <c r="J1858" s="30" t="s">
        <v>128</v>
      </c>
      <c r="K1858" s="30" t="s">
        <v>21</v>
      </c>
      <c r="L1858" s="22"/>
      <c r="M1858" s="20"/>
      <c r="N1858" s="20"/>
      <c r="O1858" s="20"/>
      <c r="P1858" s="20"/>
      <c r="Q1858" s="20"/>
      <c r="R1858" s="20"/>
      <c r="S1858" s="120"/>
      <c r="T1858" s="181" t="str">
        <f>Table3[[#This Row],[Column12]]</f>
        <v>Auto:</v>
      </c>
      <c r="U1858" s="25"/>
      <c r="V1858" s="51" t="str">
        <f>IF(Table3[[#This Row],[TagOrderMethod]]="Ratio:","plants per 1 tag",IF(Table3[[#This Row],[TagOrderMethod]]="tags included","",IF(Table3[[#This Row],[TagOrderMethod]]="Qty:","tags",IF(Table3[[#This Row],[TagOrderMethod]]="Auto:",IF(U1858&lt;&gt;"","tags","")))))</f>
        <v/>
      </c>
      <c r="W1858" s="17">
        <v>50</v>
      </c>
      <c r="X1858" s="17" t="str">
        <f>IF(ISNUMBER(SEARCH("tag",Table3[[#This Row],[Notes]])), "Yes", "No")</f>
        <v>No</v>
      </c>
      <c r="Y1858" s="17" t="str">
        <f>IF(Table3[[#This Row],[Column11]]="yes","tags included","Auto:")</f>
        <v>Auto:</v>
      </c>
      <c r="Z185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Row],[TagOrderMethod]]="Auto:",IF(U1858&gt;0,U1858,IF(COUNTBLANK(L1858:S1858)=8,"",(IF(Table3[[#This Row],[Column11]]&lt;&gt;"no",Table3[[#This Row],[Size]]*(SUM(Table3[[#This Row],[Date 1]:[Date 8]])),"")))),""))),(Table3[[#This Row],[Bundle]])),"")</f>
        <v/>
      </c>
      <c r="AB1858" s="94" t="str">
        <f t="shared" si="29"/>
        <v/>
      </c>
      <c r="AC1858" s="75"/>
      <c r="AD1858" s="42"/>
      <c r="AE1858" s="43"/>
      <c r="AF1858" s="44"/>
      <c r="AG1858" s="134" t="s">
        <v>21</v>
      </c>
      <c r="AH1858" s="134" t="s">
        <v>21</v>
      </c>
      <c r="AI1858" s="134" t="s">
        <v>21</v>
      </c>
      <c r="AJ1858" s="134" t="s">
        <v>5860</v>
      </c>
      <c r="AK1858" s="134" t="s">
        <v>5861</v>
      </c>
      <c r="AL1858" s="134" t="s">
        <v>21</v>
      </c>
      <c r="AM1858" s="134" t="b">
        <f>IF(AND(Table3[[#This Row],[Column68]]=TRUE,COUNTBLANK(Table3[[#This Row],[Date 1]:[Date 8]])=8),TRUE,FALSE)</f>
        <v>0</v>
      </c>
      <c r="AN1858" s="134" t="b">
        <f>COUNTIF(Table3[[#This Row],[512]:[51]],"yes")&gt;0</f>
        <v>0</v>
      </c>
      <c r="AO1858" s="45" t="str">
        <f>IF(Table3[[#This Row],[512]]="yes",Table3[[#This Row],[Column1]],"")</f>
        <v/>
      </c>
      <c r="AP1858" s="45" t="str">
        <f>IF(Table3[[#This Row],[250]]="yes",Table3[[#This Row],[Column1.5]],"")</f>
        <v/>
      </c>
      <c r="AQ1858" s="45" t="str">
        <f>IF(Table3[[#This Row],[288]]="yes",Table3[[#This Row],[Column2]],"")</f>
        <v/>
      </c>
      <c r="AR1858" s="45" t="str">
        <f>IF(Table3[[#This Row],[144]]="yes",Table3[[#This Row],[Column3]],"")</f>
        <v/>
      </c>
      <c r="AS1858" s="45" t="str">
        <f>IF(Table3[[#This Row],[26]]="yes",Table3[[#This Row],[Column4]],"")</f>
        <v/>
      </c>
      <c r="AT1858" s="45" t="str">
        <f>IF(Table3[[#This Row],[51]]="yes",Table3[[#This Row],[Column5]],"")</f>
        <v/>
      </c>
      <c r="AU1858" s="29" t="str">
        <f>IF(COUNTBLANK(Table3[[#This Row],[Date 1]:[Date 8]])=7,IF(Table3[[#This Row],[Column9]]&lt;&gt;"",IF(SUM(L1858:S1858)&lt;&gt;0,Table3[[#This Row],[Column9]],""),""),(SUBSTITUTE(TRIM(SUBSTITUTE(AO1858&amp;","&amp;AP1858&amp;","&amp;AQ1858&amp;","&amp;AR1858&amp;","&amp;AS1858&amp;","&amp;AT1858&amp;",",","," "))," ",", ")))</f>
        <v/>
      </c>
      <c r="AV1858" s="35" t="str">
        <f>IF(COUNTBLANK(L1858:AC1858)&lt;&gt;13,IF(Table3[[#This Row],[Comments]]="Please order in multiples of 20. Minimum order of 100.",IF(COUNTBLANK(Table3[[#This Row],[Date 1]:[Order]])=12,"",1),1),IF(OR(F1858="yes",G1858="yes",H1858="yes",I1858="yes",J1858="yes",K1858="yes"="yes"),1,""))</f>
        <v/>
      </c>
    </row>
    <row r="1859" spans="2:51" ht="36" thickBot="1" x14ac:dyDescent="0.4">
      <c r="B1859" s="164">
        <v>5340</v>
      </c>
      <c r="C1859" s="16" t="s">
        <v>3569</v>
      </c>
      <c r="D1859" s="32" t="s">
        <v>155</v>
      </c>
      <c r="E1859" s="118"/>
      <c r="F1859" s="119" t="s">
        <v>21</v>
      </c>
      <c r="G1859" s="30" t="s">
        <v>21</v>
      </c>
      <c r="H1859" s="30" t="s">
        <v>21</v>
      </c>
      <c r="I1859" s="30" t="s">
        <v>128</v>
      </c>
      <c r="J1859" s="30" t="s">
        <v>128</v>
      </c>
      <c r="K1859" s="30" t="s">
        <v>21</v>
      </c>
      <c r="L1859" s="22"/>
      <c r="M1859" s="20"/>
      <c r="N1859" s="20"/>
      <c r="O1859" s="20"/>
      <c r="P1859" s="20"/>
      <c r="Q1859" s="20"/>
      <c r="R1859" s="20"/>
      <c r="S1859" s="120"/>
      <c r="T1859" s="181" t="str">
        <f>Table3[[#This Row],[Column12]]</f>
        <v>Auto:</v>
      </c>
      <c r="U1859" s="25"/>
      <c r="V1859" s="51" t="str">
        <f>IF(Table3[[#This Row],[TagOrderMethod]]="Ratio:","plants per 1 tag",IF(Table3[[#This Row],[TagOrderMethod]]="tags included","",IF(Table3[[#This Row],[TagOrderMethod]]="Qty:","tags",IF(Table3[[#This Row],[TagOrderMethod]]="Auto:",IF(U1859&lt;&gt;"","tags","")))))</f>
        <v/>
      </c>
      <c r="W1859" s="17">
        <v>50</v>
      </c>
      <c r="X1859" s="17" t="str">
        <f>IF(ISNUMBER(SEARCH("tag",Table3[[#This Row],[Notes]])), "Yes", "No")</f>
        <v>No</v>
      </c>
      <c r="Y1859" s="17" t="str">
        <f>IF(Table3[[#This Row],[Column11]]="yes","tags included","Auto:")</f>
        <v>Auto:</v>
      </c>
      <c r="Z185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Row],[TagOrderMethod]]="Auto:",IF(U1859&gt;0,U1859,IF(COUNTBLANK(L1859:S1859)=8,"",(IF(Table3[[#This Row],[Column11]]&lt;&gt;"no",Table3[[#This Row],[Size]]*(SUM(Table3[[#This Row],[Date 1]:[Date 8]])),"")))),""))),(Table3[[#This Row],[Bundle]])),"")</f>
        <v/>
      </c>
      <c r="AB1859" s="94" t="str">
        <f t="shared" ref="AB1859:AB1900" si="30">IF(SUM(L1859:S1859)&gt;0,SUM(L1859:S1859) &amp;" units","")</f>
        <v/>
      </c>
      <c r="AC1859" s="75"/>
      <c r="AD1859" s="42"/>
      <c r="AE1859" s="43"/>
      <c r="AF1859" s="44"/>
      <c r="AG1859" s="134" t="s">
        <v>21</v>
      </c>
      <c r="AH1859" s="134" t="s">
        <v>21</v>
      </c>
      <c r="AI1859" s="134" t="s">
        <v>21</v>
      </c>
      <c r="AJ1859" s="134" t="s">
        <v>5862</v>
      </c>
      <c r="AK1859" s="134" t="s">
        <v>5863</v>
      </c>
      <c r="AL1859" s="134" t="s">
        <v>21</v>
      </c>
      <c r="AM1859" s="134" t="b">
        <f>IF(AND(Table3[[#This Row],[Column68]]=TRUE,COUNTBLANK(Table3[[#This Row],[Date 1]:[Date 8]])=8),TRUE,FALSE)</f>
        <v>0</v>
      </c>
      <c r="AN1859" s="134" t="b">
        <f>COUNTIF(Table3[[#This Row],[512]:[51]],"yes")&gt;0</f>
        <v>0</v>
      </c>
      <c r="AO1859" s="45" t="str">
        <f>IF(Table3[[#This Row],[512]]="yes",Table3[[#This Row],[Column1]],"")</f>
        <v/>
      </c>
      <c r="AP1859" s="45" t="str">
        <f>IF(Table3[[#This Row],[250]]="yes",Table3[[#This Row],[Column1.5]],"")</f>
        <v/>
      </c>
      <c r="AQ1859" s="45" t="str">
        <f>IF(Table3[[#This Row],[288]]="yes",Table3[[#This Row],[Column2]],"")</f>
        <v/>
      </c>
      <c r="AR1859" s="45" t="str">
        <f>IF(Table3[[#This Row],[144]]="yes",Table3[[#This Row],[Column3]],"")</f>
        <v/>
      </c>
      <c r="AS1859" s="45" t="str">
        <f>IF(Table3[[#This Row],[26]]="yes",Table3[[#This Row],[Column4]],"")</f>
        <v/>
      </c>
      <c r="AT1859" s="45" t="str">
        <f>IF(Table3[[#This Row],[51]]="yes",Table3[[#This Row],[Column5]],"")</f>
        <v/>
      </c>
      <c r="AU1859" s="29" t="str">
        <f>IF(COUNTBLANK(Table3[[#This Row],[Date 1]:[Date 8]])=7,IF(Table3[[#This Row],[Column9]]&lt;&gt;"",IF(SUM(L1859:S1859)&lt;&gt;0,Table3[[#This Row],[Column9]],""),""),(SUBSTITUTE(TRIM(SUBSTITUTE(AO1859&amp;","&amp;AP1859&amp;","&amp;AQ1859&amp;","&amp;AR1859&amp;","&amp;AS1859&amp;","&amp;AT1859&amp;",",","," "))," ",", ")))</f>
        <v/>
      </c>
      <c r="AV1859" s="35" t="str">
        <f>IF(COUNTBLANK(L1859:AC1859)&lt;&gt;13,IF(Table3[[#This Row],[Comments]]="Please order in multiples of 20. Minimum order of 100.",IF(COUNTBLANK(Table3[[#This Row],[Date 1]:[Order]])=12,"",1),1),IF(OR(F1859="yes",G1859="yes",H1859="yes",I1859="yes",J1859="yes",K1859="yes"="yes"),1,""))</f>
        <v/>
      </c>
    </row>
    <row r="1860" spans="2:51" ht="36" thickBot="1" x14ac:dyDescent="0.4">
      <c r="B1860" s="164">
        <v>7580</v>
      </c>
      <c r="C1860" s="16" t="s">
        <v>3569</v>
      </c>
      <c r="D1860" s="32" t="s">
        <v>1791</v>
      </c>
      <c r="E1860" s="118"/>
      <c r="F1860" s="119" t="s">
        <v>21</v>
      </c>
      <c r="G1860" s="30" t="s">
        <v>21</v>
      </c>
      <c r="H1860" s="30" t="s">
        <v>21</v>
      </c>
      <c r="I1860" s="30" t="s">
        <v>21</v>
      </c>
      <c r="J1860" s="30" t="s">
        <v>21</v>
      </c>
      <c r="K1860" s="30" t="s">
        <v>128</v>
      </c>
      <c r="L1860" s="22"/>
      <c r="M1860" s="20"/>
      <c r="N1860" s="20"/>
      <c r="O1860" s="20"/>
      <c r="P1860" s="20"/>
      <c r="Q1860" s="20"/>
      <c r="R1860" s="20"/>
      <c r="S1860" s="120"/>
      <c r="T1860" s="181" t="str">
        <f>Table3[[#This Row],[Column12]]</f>
        <v>Auto:</v>
      </c>
      <c r="U1860" s="25"/>
      <c r="V1860" s="51" t="str">
        <f>IF(Table3[[#This Row],[TagOrderMethod]]="Ratio:","plants per 1 tag",IF(Table3[[#This Row],[TagOrderMethod]]="tags included","",IF(Table3[[#This Row],[TagOrderMethod]]="Qty:","tags",IF(Table3[[#This Row],[TagOrderMethod]]="Auto:",IF(U1860&lt;&gt;"","tags","")))))</f>
        <v/>
      </c>
      <c r="W1860" s="17">
        <v>50</v>
      </c>
      <c r="X1860" s="17" t="str">
        <f>IF(ISNUMBER(SEARCH("tag",Table3[[#This Row],[Notes]])), "Yes", "No")</f>
        <v>No</v>
      </c>
      <c r="Y1860" s="17" t="str">
        <f>IF(Table3[[#This Row],[Column11]]="yes","tags included","Auto:")</f>
        <v>Auto:</v>
      </c>
      <c r="Z186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Row],[TagOrderMethod]]="Auto:",IF(U1860&gt;0,U1860,IF(COUNTBLANK(L1860:S1860)=8,"",(IF(Table3[[#This Row],[Column11]]&lt;&gt;"no",Table3[[#This Row],[Size]]*(SUM(Table3[[#This Row],[Date 1]:[Date 8]])),"")))),""))),(Table3[[#This Row],[Bundle]])),"")</f>
        <v/>
      </c>
      <c r="AB1860" s="94" t="str">
        <f t="shared" si="30"/>
        <v/>
      </c>
      <c r="AC1860" s="75"/>
      <c r="AD1860" s="42"/>
      <c r="AE1860" s="43"/>
      <c r="AF1860" s="44"/>
      <c r="AG1860" s="134" t="s">
        <v>21</v>
      </c>
      <c r="AH1860" s="134" t="s">
        <v>21</v>
      </c>
      <c r="AI1860" s="134" t="s">
        <v>21</v>
      </c>
      <c r="AJ1860" s="134" t="s">
        <v>21</v>
      </c>
      <c r="AK1860" s="134" t="s">
        <v>21</v>
      </c>
      <c r="AL1860" s="134" t="s">
        <v>5864</v>
      </c>
      <c r="AM1860" s="134" t="b">
        <f>IF(AND(Table3[[#This Row],[Column68]]=TRUE,COUNTBLANK(Table3[[#This Row],[Date 1]:[Date 8]])=8),TRUE,FALSE)</f>
        <v>0</v>
      </c>
      <c r="AN1860" s="134" t="b">
        <f>COUNTIF(Table3[[#This Row],[512]:[51]],"yes")&gt;0</f>
        <v>0</v>
      </c>
      <c r="AO1860" s="45" t="str">
        <f>IF(Table3[[#This Row],[512]]="yes",Table3[[#This Row],[Column1]],"")</f>
        <v/>
      </c>
      <c r="AP1860" s="45" t="str">
        <f>IF(Table3[[#This Row],[250]]="yes",Table3[[#This Row],[Column1.5]],"")</f>
        <v/>
      </c>
      <c r="AQ1860" s="45" t="str">
        <f>IF(Table3[[#This Row],[288]]="yes",Table3[[#This Row],[Column2]],"")</f>
        <v/>
      </c>
      <c r="AR1860" s="45" t="str">
        <f>IF(Table3[[#This Row],[144]]="yes",Table3[[#This Row],[Column3]],"")</f>
        <v/>
      </c>
      <c r="AS1860" s="45" t="str">
        <f>IF(Table3[[#This Row],[26]]="yes",Table3[[#This Row],[Column4]],"")</f>
        <v/>
      </c>
      <c r="AT1860" s="45" t="str">
        <f>IF(Table3[[#This Row],[51]]="yes",Table3[[#This Row],[Column5]],"")</f>
        <v/>
      </c>
      <c r="AU1860" s="29" t="str">
        <f>IF(COUNTBLANK(Table3[[#This Row],[Date 1]:[Date 8]])=7,IF(Table3[[#This Row],[Column9]]&lt;&gt;"",IF(SUM(L1860:S1860)&lt;&gt;0,Table3[[#This Row],[Column9]],""),""),(SUBSTITUTE(TRIM(SUBSTITUTE(AO1860&amp;","&amp;AP1860&amp;","&amp;AQ1860&amp;","&amp;AR1860&amp;","&amp;AS1860&amp;","&amp;AT1860&amp;",",","," "))," ",", ")))</f>
        <v/>
      </c>
      <c r="AV1860" s="35" t="str">
        <f>IF(COUNTBLANK(L1860:AC1860)&lt;&gt;13,IF(Table3[[#This Row],[Comments]]="Please order in multiples of 20. Minimum order of 100.",IF(COUNTBLANK(Table3[[#This Row],[Date 1]:[Order]])=12,"",1),1),IF(OR(F1860="yes",G1860="yes",H1860="yes",I1860="yes",J1860="yes",K1860="yes"="yes"),1,""))</f>
        <v/>
      </c>
    </row>
    <row r="1861" spans="2:51" ht="36" thickBot="1" x14ac:dyDescent="0.4">
      <c r="B1861" s="164">
        <v>7595</v>
      </c>
      <c r="C1861" s="16" t="s">
        <v>3569</v>
      </c>
      <c r="D1861" s="32" t="s">
        <v>156</v>
      </c>
      <c r="E1861" s="118"/>
      <c r="F1861" s="119" t="s">
        <v>21</v>
      </c>
      <c r="G1861" s="30" t="s">
        <v>21</v>
      </c>
      <c r="H1861" s="30" t="s">
        <v>21</v>
      </c>
      <c r="I1861" s="30" t="s">
        <v>21</v>
      </c>
      <c r="J1861" s="30" t="s">
        <v>21</v>
      </c>
      <c r="K1861" s="30" t="s">
        <v>128</v>
      </c>
      <c r="L1861" s="22"/>
      <c r="M1861" s="20"/>
      <c r="N1861" s="20"/>
      <c r="O1861" s="20"/>
      <c r="P1861" s="20"/>
      <c r="Q1861" s="20"/>
      <c r="R1861" s="20"/>
      <c r="S1861" s="120"/>
      <c r="T1861" s="181" t="str">
        <f>Table3[[#This Row],[Column12]]</f>
        <v>Auto:</v>
      </c>
      <c r="U1861" s="25"/>
      <c r="V1861" s="51" t="str">
        <f>IF(Table3[[#This Row],[TagOrderMethod]]="Ratio:","plants per 1 tag",IF(Table3[[#This Row],[TagOrderMethod]]="tags included","",IF(Table3[[#This Row],[TagOrderMethod]]="Qty:","tags",IF(Table3[[#This Row],[TagOrderMethod]]="Auto:",IF(U1861&lt;&gt;"","tags","")))))</f>
        <v/>
      </c>
      <c r="W1861" s="17">
        <v>50</v>
      </c>
      <c r="X1861" s="17" t="str">
        <f>IF(ISNUMBER(SEARCH("tag",Table3[[#This Row],[Notes]])), "Yes", "No")</f>
        <v>No</v>
      </c>
      <c r="Y1861" s="17" t="str">
        <f>IF(Table3[[#This Row],[Column11]]="yes","tags included","Auto:")</f>
        <v>Auto:</v>
      </c>
      <c r="Z186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Row],[TagOrderMethod]]="Auto:",IF(U1861&gt;0,U1861,IF(COUNTBLANK(L1861:S1861)=8,"",(IF(Table3[[#This Row],[Column11]]&lt;&gt;"no",Table3[[#This Row],[Size]]*(SUM(Table3[[#This Row],[Date 1]:[Date 8]])),"")))),""))),(Table3[[#This Row],[Bundle]])),"")</f>
        <v/>
      </c>
      <c r="AB1861" s="94" t="str">
        <f t="shared" si="30"/>
        <v/>
      </c>
      <c r="AC1861" s="75"/>
      <c r="AD1861" s="42"/>
      <c r="AE1861" s="43"/>
      <c r="AF1861" s="44"/>
      <c r="AG1861" s="134" t="s">
        <v>21</v>
      </c>
      <c r="AH1861" s="134" t="s">
        <v>21</v>
      </c>
      <c r="AI1861" s="134" t="s">
        <v>21</v>
      </c>
      <c r="AJ1861" s="134" t="s">
        <v>21</v>
      </c>
      <c r="AK1861" s="134" t="s">
        <v>21</v>
      </c>
      <c r="AL1861" s="134" t="s">
        <v>3262</v>
      </c>
      <c r="AM1861" s="134" t="b">
        <f>IF(AND(Table3[[#This Row],[Column68]]=TRUE,COUNTBLANK(Table3[[#This Row],[Date 1]:[Date 8]])=8),TRUE,FALSE)</f>
        <v>0</v>
      </c>
      <c r="AN1861" s="134" t="b">
        <f>COUNTIF(Table3[[#This Row],[512]:[51]],"yes")&gt;0</f>
        <v>0</v>
      </c>
      <c r="AO1861" s="45" t="str">
        <f>IF(Table3[[#This Row],[512]]="yes",Table3[[#This Row],[Column1]],"")</f>
        <v/>
      </c>
      <c r="AP1861" s="45" t="str">
        <f>IF(Table3[[#This Row],[250]]="yes",Table3[[#This Row],[Column1.5]],"")</f>
        <v/>
      </c>
      <c r="AQ1861" s="45" t="str">
        <f>IF(Table3[[#This Row],[288]]="yes",Table3[[#This Row],[Column2]],"")</f>
        <v/>
      </c>
      <c r="AR1861" s="45" t="str">
        <f>IF(Table3[[#This Row],[144]]="yes",Table3[[#This Row],[Column3]],"")</f>
        <v/>
      </c>
      <c r="AS1861" s="45" t="str">
        <f>IF(Table3[[#This Row],[26]]="yes",Table3[[#This Row],[Column4]],"")</f>
        <v/>
      </c>
      <c r="AT1861" s="45" t="str">
        <f>IF(Table3[[#This Row],[51]]="yes",Table3[[#This Row],[Column5]],"")</f>
        <v/>
      </c>
      <c r="AU1861" s="29" t="str">
        <f>IF(COUNTBLANK(Table3[[#This Row],[Date 1]:[Date 8]])=7,IF(Table3[[#This Row],[Column9]]&lt;&gt;"",IF(SUM(L1861:S1861)&lt;&gt;0,Table3[[#This Row],[Column9]],""),""),(SUBSTITUTE(TRIM(SUBSTITUTE(AO1861&amp;","&amp;AP1861&amp;","&amp;AQ1861&amp;","&amp;AR1861&amp;","&amp;AS1861&amp;","&amp;AT1861&amp;",",","," "))," ",", ")))</f>
        <v/>
      </c>
      <c r="AV1861" s="35" t="str">
        <f>IF(COUNTBLANK(L1861:AC1861)&lt;&gt;13,IF(Table3[[#This Row],[Comments]]="Please order in multiples of 20. Minimum order of 100.",IF(COUNTBLANK(Table3[[#This Row],[Date 1]:[Order]])=12,"",1),1),IF(OR(F1861="yes",G1861="yes",H1861="yes",I1861="yes",J1861="yes",K1861="yes"="yes"),1,""))</f>
        <v/>
      </c>
    </row>
    <row r="1862" spans="2:51" ht="36" thickBot="1" x14ac:dyDescent="0.4">
      <c r="B1862" s="164">
        <v>7600</v>
      </c>
      <c r="C1862" s="16" t="s">
        <v>3569</v>
      </c>
      <c r="D1862" s="32" t="s">
        <v>3592</v>
      </c>
      <c r="E1862" s="118"/>
      <c r="F1862" s="119" t="s">
        <v>21</v>
      </c>
      <c r="G1862" s="30" t="s">
        <v>21</v>
      </c>
      <c r="H1862" s="30" t="s">
        <v>21</v>
      </c>
      <c r="I1862" s="30" t="s">
        <v>21</v>
      </c>
      <c r="J1862" s="30" t="s">
        <v>21</v>
      </c>
      <c r="K1862" s="30" t="s">
        <v>128</v>
      </c>
      <c r="L1862" s="22"/>
      <c r="M1862" s="20"/>
      <c r="N1862" s="20"/>
      <c r="O1862" s="20"/>
      <c r="P1862" s="20"/>
      <c r="Q1862" s="20"/>
      <c r="R1862" s="20"/>
      <c r="S1862" s="120"/>
      <c r="T1862" s="181" t="str">
        <f>Table3[[#This Row],[Column12]]</f>
        <v>Auto:</v>
      </c>
      <c r="U1862" s="25"/>
      <c r="V1862" s="51" t="str">
        <f>IF(Table3[[#This Row],[TagOrderMethod]]="Ratio:","plants per 1 tag",IF(Table3[[#This Row],[TagOrderMethod]]="tags included","",IF(Table3[[#This Row],[TagOrderMethod]]="Qty:","tags",IF(Table3[[#This Row],[TagOrderMethod]]="Auto:",IF(U1862&lt;&gt;"","tags","")))))</f>
        <v/>
      </c>
      <c r="W1862" s="17">
        <v>50</v>
      </c>
      <c r="X1862" s="17" t="str">
        <f>IF(ISNUMBER(SEARCH("tag",Table3[[#This Row],[Notes]])), "Yes", "No")</f>
        <v>No</v>
      </c>
      <c r="Y1862" s="17" t="str">
        <f>IF(Table3[[#This Row],[Column11]]="yes","tags included","Auto:")</f>
        <v>Auto:</v>
      </c>
      <c r="Z186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Row],[TagOrderMethod]]="Auto:",IF(U1862&gt;0,U1862,IF(COUNTBLANK(L1862:S1862)=8,"",(IF(Table3[[#This Row],[Column11]]&lt;&gt;"no",Table3[[#This Row],[Size]]*(SUM(Table3[[#This Row],[Date 1]:[Date 8]])),"")))),""))),(Table3[[#This Row],[Bundle]])),"")</f>
        <v/>
      </c>
      <c r="AB1862" s="94" t="str">
        <f t="shared" si="30"/>
        <v/>
      </c>
      <c r="AC1862" s="75"/>
      <c r="AD1862" s="42"/>
      <c r="AE1862" s="43"/>
      <c r="AF1862" s="44"/>
      <c r="AG1862" s="134" t="s">
        <v>21</v>
      </c>
      <c r="AH1862" s="134" t="s">
        <v>21</v>
      </c>
      <c r="AI1862" s="134" t="s">
        <v>21</v>
      </c>
      <c r="AJ1862" s="134" t="s">
        <v>21</v>
      </c>
      <c r="AK1862" s="134" t="s">
        <v>21</v>
      </c>
      <c r="AL1862" s="134" t="s">
        <v>5865</v>
      </c>
      <c r="AM1862" s="134" t="b">
        <f>IF(AND(Table3[[#This Row],[Column68]]=TRUE,COUNTBLANK(Table3[[#This Row],[Date 1]:[Date 8]])=8),TRUE,FALSE)</f>
        <v>0</v>
      </c>
      <c r="AN1862" s="134" t="b">
        <f>COUNTIF(Table3[[#This Row],[512]:[51]],"yes")&gt;0</f>
        <v>0</v>
      </c>
      <c r="AO1862" s="45" t="str">
        <f>IF(Table3[[#This Row],[512]]="yes",Table3[[#This Row],[Column1]],"")</f>
        <v/>
      </c>
      <c r="AP1862" s="45" t="str">
        <f>IF(Table3[[#This Row],[250]]="yes",Table3[[#This Row],[Column1.5]],"")</f>
        <v/>
      </c>
      <c r="AQ1862" s="45" t="str">
        <f>IF(Table3[[#This Row],[288]]="yes",Table3[[#This Row],[Column2]],"")</f>
        <v/>
      </c>
      <c r="AR1862" s="45" t="str">
        <f>IF(Table3[[#This Row],[144]]="yes",Table3[[#This Row],[Column3]],"")</f>
        <v/>
      </c>
      <c r="AS1862" s="45" t="str">
        <f>IF(Table3[[#This Row],[26]]="yes",Table3[[#This Row],[Column4]],"")</f>
        <v/>
      </c>
      <c r="AT1862" s="45" t="str">
        <f>IF(Table3[[#This Row],[51]]="yes",Table3[[#This Row],[Column5]],"")</f>
        <v/>
      </c>
      <c r="AU1862" s="29" t="str">
        <f>IF(COUNTBLANK(Table3[[#This Row],[Date 1]:[Date 8]])=7,IF(Table3[[#This Row],[Column9]]&lt;&gt;"",IF(SUM(L1862:S1862)&lt;&gt;0,Table3[[#This Row],[Column9]],""),""),(SUBSTITUTE(TRIM(SUBSTITUTE(AO1862&amp;","&amp;AP1862&amp;","&amp;AQ1862&amp;","&amp;AR1862&amp;","&amp;AS1862&amp;","&amp;AT1862&amp;",",","," "))," ",", ")))</f>
        <v/>
      </c>
      <c r="AV1862" s="35" t="str">
        <f>IF(COUNTBLANK(L1862:AC1862)&lt;&gt;13,IF(Table3[[#This Row],[Comments]]="Please order in multiples of 20. Minimum order of 100.",IF(COUNTBLANK(Table3[[#This Row],[Date 1]:[Order]])=12,"",1),1),IF(OR(F1862="yes",G1862="yes",H1862="yes",I1862="yes",J1862="yes",K1862="yes"="yes"),1,""))</f>
        <v/>
      </c>
    </row>
    <row r="1863" spans="2:51" ht="36" thickBot="1" x14ac:dyDescent="0.4">
      <c r="B1863" s="164">
        <v>7605</v>
      </c>
      <c r="C1863" s="16" t="s">
        <v>3569</v>
      </c>
      <c r="D1863" s="32" t="s">
        <v>3593</v>
      </c>
      <c r="E1863" s="118"/>
      <c r="F1863" s="119" t="s">
        <v>21</v>
      </c>
      <c r="G1863" s="30" t="s">
        <v>21</v>
      </c>
      <c r="H1863" s="30" t="s">
        <v>21</v>
      </c>
      <c r="I1863" s="30" t="s">
        <v>21</v>
      </c>
      <c r="J1863" s="30" t="s">
        <v>21</v>
      </c>
      <c r="K1863" s="30" t="s">
        <v>128</v>
      </c>
      <c r="L1863" s="22"/>
      <c r="M1863" s="20"/>
      <c r="N1863" s="20"/>
      <c r="O1863" s="20"/>
      <c r="P1863" s="20"/>
      <c r="Q1863" s="20"/>
      <c r="R1863" s="20"/>
      <c r="S1863" s="120"/>
      <c r="T1863" s="181" t="str">
        <f>Table3[[#This Row],[Column12]]</f>
        <v>Auto:</v>
      </c>
      <c r="U1863" s="25"/>
      <c r="V1863" s="51" t="str">
        <f>IF(Table3[[#This Row],[TagOrderMethod]]="Ratio:","plants per 1 tag",IF(Table3[[#This Row],[TagOrderMethod]]="tags included","",IF(Table3[[#This Row],[TagOrderMethod]]="Qty:","tags",IF(Table3[[#This Row],[TagOrderMethod]]="Auto:",IF(U1863&lt;&gt;"","tags","")))))</f>
        <v/>
      </c>
      <c r="W1863" s="17">
        <v>50</v>
      </c>
      <c r="X1863" s="17" t="str">
        <f>IF(ISNUMBER(SEARCH("tag",Table3[[#This Row],[Notes]])), "Yes", "No")</f>
        <v>No</v>
      </c>
      <c r="Y1863" s="17" t="str">
        <f>IF(Table3[[#This Row],[Column11]]="yes","tags included","Auto:")</f>
        <v>Auto:</v>
      </c>
      <c r="Z186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Row],[TagOrderMethod]]="Auto:",IF(U1863&gt;0,U1863,IF(COUNTBLANK(L1863:S1863)=8,"",(IF(Table3[[#This Row],[Column11]]&lt;&gt;"no",Table3[[#This Row],[Size]]*(SUM(Table3[[#This Row],[Date 1]:[Date 8]])),"")))),""))),(Table3[[#This Row],[Bundle]])),"")</f>
        <v/>
      </c>
      <c r="AB1863" s="94" t="str">
        <f t="shared" si="30"/>
        <v/>
      </c>
      <c r="AC1863" s="75"/>
      <c r="AD1863" s="42"/>
      <c r="AE1863" s="43"/>
      <c r="AF1863" s="44"/>
      <c r="AG1863" s="134" t="s">
        <v>21</v>
      </c>
      <c r="AH1863" s="134" t="s">
        <v>21</v>
      </c>
      <c r="AI1863" s="134" t="s">
        <v>21</v>
      </c>
      <c r="AJ1863" s="134" t="s">
        <v>21</v>
      </c>
      <c r="AK1863" s="134" t="s">
        <v>21</v>
      </c>
      <c r="AL1863" s="134" t="s">
        <v>2207</v>
      </c>
      <c r="AM1863" s="134" t="b">
        <f>IF(AND(Table3[[#This Row],[Column68]]=TRUE,COUNTBLANK(Table3[[#This Row],[Date 1]:[Date 8]])=8),TRUE,FALSE)</f>
        <v>0</v>
      </c>
      <c r="AN1863" s="134" t="b">
        <f>COUNTIF(Table3[[#This Row],[512]:[51]],"yes")&gt;0</f>
        <v>0</v>
      </c>
      <c r="AO1863" s="45" t="str">
        <f>IF(Table3[[#This Row],[512]]="yes",Table3[[#This Row],[Column1]],"")</f>
        <v/>
      </c>
      <c r="AP1863" s="45" t="str">
        <f>IF(Table3[[#This Row],[250]]="yes",Table3[[#This Row],[Column1.5]],"")</f>
        <v/>
      </c>
      <c r="AQ1863" s="45" t="str">
        <f>IF(Table3[[#This Row],[288]]="yes",Table3[[#This Row],[Column2]],"")</f>
        <v/>
      </c>
      <c r="AR1863" s="45" t="str">
        <f>IF(Table3[[#This Row],[144]]="yes",Table3[[#This Row],[Column3]],"")</f>
        <v/>
      </c>
      <c r="AS1863" s="45" t="str">
        <f>IF(Table3[[#This Row],[26]]="yes",Table3[[#This Row],[Column4]],"")</f>
        <v/>
      </c>
      <c r="AT1863" s="45" t="str">
        <f>IF(Table3[[#This Row],[51]]="yes",Table3[[#This Row],[Column5]],"")</f>
        <v/>
      </c>
      <c r="AU1863" s="29" t="str">
        <f>IF(COUNTBLANK(Table3[[#This Row],[Date 1]:[Date 8]])=7,IF(Table3[[#This Row],[Column9]]&lt;&gt;"",IF(SUM(L1863:S1863)&lt;&gt;0,Table3[[#This Row],[Column9]],""),""),(SUBSTITUTE(TRIM(SUBSTITUTE(AO1863&amp;","&amp;AP1863&amp;","&amp;AQ1863&amp;","&amp;AR1863&amp;","&amp;AS1863&amp;","&amp;AT1863&amp;",",","," "))," ",", ")))</f>
        <v/>
      </c>
      <c r="AV1863" s="35" t="str">
        <f>IF(COUNTBLANK(L1863:AC1863)&lt;&gt;13,IF(Table3[[#This Row],[Comments]]="Please order in multiples of 20. Minimum order of 100.",IF(COUNTBLANK(Table3[[#This Row],[Date 1]:[Order]])=12,"",1),1),IF(OR(F1863="yes",G1863="yes",H1863="yes",I1863="yes",J1863="yes",K1863="yes"="yes"),1,""))</f>
        <v/>
      </c>
      <c r="AX1863" s="245" t="s">
        <v>38</v>
      </c>
      <c r="AY1863" s="227" t="s">
        <v>53</v>
      </c>
    </row>
    <row r="1864" spans="2:51" ht="36" thickBot="1" x14ac:dyDescent="0.4">
      <c r="B1864" s="164">
        <v>7610</v>
      </c>
      <c r="C1864" s="16" t="s">
        <v>3569</v>
      </c>
      <c r="D1864" s="32" t="s">
        <v>3594</v>
      </c>
      <c r="E1864" s="118"/>
      <c r="F1864" s="119" t="s">
        <v>21</v>
      </c>
      <c r="G1864" s="30" t="s">
        <v>21</v>
      </c>
      <c r="H1864" s="30" t="s">
        <v>21</v>
      </c>
      <c r="I1864" s="30" t="s">
        <v>21</v>
      </c>
      <c r="J1864" s="30" t="s">
        <v>21</v>
      </c>
      <c r="K1864" s="30" t="s">
        <v>128</v>
      </c>
      <c r="L1864" s="22"/>
      <c r="M1864" s="20"/>
      <c r="N1864" s="20"/>
      <c r="O1864" s="20"/>
      <c r="P1864" s="20"/>
      <c r="Q1864" s="20"/>
      <c r="R1864" s="20"/>
      <c r="S1864" s="120"/>
      <c r="T1864" s="181" t="str">
        <f>Table3[[#This Row],[Column12]]</f>
        <v>Auto:</v>
      </c>
      <c r="U1864" s="25"/>
      <c r="V1864" s="51" t="str">
        <f>IF(Table3[[#This Row],[TagOrderMethod]]="Ratio:","plants per 1 tag",IF(Table3[[#This Row],[TagOrderMethod]]="tags included","",IF(Table3[[#This Row],[TagOrderMethod]]="Qty:","tags",IF(Table3[[#This Row],[TagOrderMethod]]="Auto:",IF(U1864&lt;&gt;"","tags","")))))</f>
        <v/>
      </c>
      <c r="W1864" s="17">
        <v>50</v>
      </c>
      <c r="X1864" s="17" t="str">
        <f>IF(ISNUMBER(SEARCH("tag",Table3[[#This Row],[Notes]])), "Yes", "No")</f>
        <v>No</v>
      </c>
      <c r="Y1864" s="17" t="str">
        <f>IF(Table3[[#This Row],[Column11]]="yes","tags included","Auto:")</f>
        <v>Auto:</v>
      </c>
      <c r="Z186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Row],[TagOrderMethod]]="Auto:",IF(U1864&gt;0,U1864,IF(COUNTBLANK(L1864:S1864)=8,"",(IF(Table3[[#This Row],[Column11]]&lt;&gt;"no",Table3[[#This Row],[Size]]*(SUM(Table3[[#This Row],[Date 1]:[Date 8]])),"")))),""))),(Table3[[#This Row],[Bundle]])),"")</f>
        <v/>
      </c>
      <c r="AB1864" s="94" t="str">
        <f t="shared" si="30"/>
        <v/>
      </c>
      <c r="AC1864" s="75"/>
      <c r="AD1864" s="42"/>
      <c r="AE1864" s="43"/>
      <c r="AF1864" s="44"/>
      <c r="AG1864" s="134" t="s">
        <v>21</v>
      </c>
      <c r="AH1864" s="134" t="s">
        <v>21</v>
      </c>
      <c r="AI1864" s="134" t="s">
        <v>21</v>
      </c>
      <c r="AJ1864" s="134" t="s">
        <v>21</v>
      </c>
      <c r="AK1864" s="134" t="s">
        <v>21</v>
      </c>
      <c r="AL1864" s="134" t="s">
        <v>5866</v>
      </c>
      <c r="AM1864" s="134" t="b">
        <f>IF(AND(Table3[[#This Row],[Column68]]=TRUE,COUNTBLANK(Table3[[#This Row],[Date 1]:[Date 8]])=8),TRUE,FALSE)</f>
        <v>0</v>
      </c>
      <c r="AN1864" s="134" t="b">
        <f>COUNTIF(Table3[[#This Row],[512]:[51]],"yes")&gt;0</f>
        <v>0</v>
      </c>
      <c r="AO1864" s="45" t="str">
        <f>IF(Table3[[#This Row],[512]]="yes",Table3[[#This Row],[Column1]],"")</f>
        <v/>
      </c>
      <c r="AP1864" s="45" t="str">
        <f>IF(Table3[[#This Row],[250]]="yes",Table3[[#This Row],[Column1.5]],"")</f>
        <v/>
      </c>
      <c r="AQ1864" s="45" t="str">
        <f>IF(Table3[[#This Row],[288]]="yes",Table3[[#This Row],[Column2]],"")</f>
        <v/>
      </c>
      <c r="AR1864" s="45" t="str">
        <f>IF(Table3[[#This Row],[144]]="yes",Table3[[#This Row],[Column3]],"")</f>
        <v/>
      </c>
      <c r="AS1864" s="45" t="str">
        <f>IF(Table3[[#This Row],[26]]="yes",Table3[[#This Row],[Column4]],"")</f>
        <v/>
      </c>
      <c r="AT1864" s="45" t="str">
        <f>IF(Table3[[#This Row],[51]]="yes",Table3[[#This Row],[Column5]],"")</f>
        <v/>
      </c>
      <c r="AU1864" s="29" t="str">
        <f>IF(COUNTBLANK(Table3[[#This Row],[Date 1]:[Date 8]])=7,IF(Table3[[#This Row],[Column9]]&lt;&gt;"",IF(SUM(L1864:S1864)&lt;&gt;0,Table3[[#This Row],[Column9]],""),""),(SUBSTITUTE(TRIM(SUBSTITUTE(AO1864&amp;","&amp;AP1864&amp;","&amp;AQ1864&amp;","&amp;AR1864&amp;","&amp;AS1864&amp;","&amp;AT1864&amp;",",","," "))," ",", ")))</f>
        <v/>
      </c>
      <c r="AV1864" s="35" t="str">
        <f>IF(COUNTBLANK(L1864:AC1864)&lt;&gt;13,IF(Table3[[#This Row],[Comments]]="Please order in multiples of 20. Minimum order of 100.",IF(COUNTBLANK(Table3[[#This Row],[Date 1]:[Order]])=12,"",1),1),IF(OR(F1864="yes",G1864="yes",H1864="yes",I1864="yes",J1864="yes",K1864="yes"="yes"),1,""))</f>
        <v/>
      </c>
      <c r="AX1864" s="245"/>
      <c r="AY1864" s="227"/>
    </row>
    <row r="1865" spans="2:51" ht="36" thickBot="1" x14ac:dyDescent="0.4">
      <c r="B1865" s="164">
        <v>7615</v>
      </c>
      <c r="C1865" s="16" t="s">
        <v>3569</v>
      </c>
      <c r="D1865" s="32" t="s">
        <v>3595</v>
      </c>
      <c r="E1865" s="118"/>
      <c r="F1865" s="119" t="s">
        <v>21</v>
      </c>
      <c r="G1865" s="30" t="s">
        <v>21</v>
      </c>
      <c r="H1865" s="30" t="s">
        <v>21</v>
      </c>
      <c r="I1865" s="30" t="s">
        <v>21</v>
      </c>
      <c r="J1865" s="30" t="s">
        <v>21</v>
      </c>
      <c r="K1865" s="30" t="s">
        <v>128</v>
      </c>
      <c r="L1865" s="22"/>
      <c r="M1865" s="20"/>
      <c r="N1865" s="20"/>
      <c r="O1865" s="20"/>
      <c r="P1865" s="20"/>
      <c r="Q1865" s="20"/>
      <c r="R1865" s="20"/>
      <c r="S1865" s="120"/>
      <c r="T1865" s="181" t="str">
        <f>Table3[[#This Row],[Column12]]</f>
        <v>Auto:</v>
      </c>
      <c r="U1865" s="25"/>
      <c r="V1865" s="51" t="str">
        <f>IF(Table3[[#This Row],[TagOrderMethod]]="Ratio:","plants per 1 tag",IF(Table3[[#This Row],[TagOrderMethod]]="tags included","",IF(Table3[[#This Row],[TagOrderMethod]]="Qty:","tags",IF(Table3[[#This Row],[TagOrderMethod]]="Auto:",IF(U1865&lt;&gt;"","tags","")))))</f>
        <v/>
      </c>
      <c r="W1865" s="17">
        <v>50</v>
      </c>
      <c r="X1865" s="17" t="str">
        <f>IF(ISNUMBER(SEARCH("tag",Table3[[#This Row],[Notes]])), "Yes", "No")</f>
        <v>No</v>
      </c>
      <c r="Y1865" s="17" t="str">
        <f>IF(Table3[[#This Row],[Column11]]="yes","tags included","Auto:")</f>
        <v>Auto:</v>
      </c>
      <c r="Z186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Row],[TagOrderMethod]]="Auto:",IF(U1865&gt;0,U1865,IF(COUNTBLANK(L1865:S1865)=8,"",(IF(Table3[[#This Row],[Column11]]&lt;&gt;"no",Table3[[#This Row],[Size]]*(SUM(Table3[[#This Row],[Date 1]:[Date 8]])),"")))),""))),(Table3[[#This Row],[Bundle]])),"")</f>
        <v/>
      </c>
      <c r="AB1865" s="94" t="str">
        <f t="shared" si="30"/>
        <v/>
      </c>
      <c r="AC1865" s="75"/>
      <c r="AD1865" s="42"/>
      <c r="AE1865" s="43"/>
      <c r="AF1865" s="44"/>
      <c r="AG1865" s="134" t="s">
        <v>21</v>
      </c>
      <c r="AH1865" s="134" t="s">
        <v>21</v>
      </c>
      <c r="AI1865" s="134" t="s">
        <v>21</v>
      </c>
      <c r="AJ1865" s="134" t="s">
        <v>21</v>
      </c>
      <c r="AK1865" s="134" t="s">
        <v>21</v>
      </c>
      <c r="AL1865" s="134" t="s">
        <v>5867</v>
      </c>
      <c r="AM1865" s="134" t="b">
        <f>IF(AND(Table3[[#This Row],[Column68]]=TRUE,COUNTBLANK(Table3[[#This Row],[Date 1]:[Date 8]])=8),TRUE,FALSE)</f>
        <v>0</v>
      </c>
      <c r="AN1865" s="134" t="b">
        <f>COUNTIF(Table3[[#This Row],[512]:[51]],"yes")&gt;0</f>
        <v>0</v>
      </c>
      <c r="AO1865" s="45" t="str">
        <f>IF(Table3[[#This Row],[512]]="yes",Table3[[#This Row],[Column1]],"")</f>
        <v/>
      </c>
      <c r="AP1865" s="45" t="str">
        <f>IF(Table3[[#This Row],[250]]="yes",Table3[[#This Row],[Column1.5]],"")</f>
        <v/>
      </c>
      <c r="AQ1865" s="45" t="str">
        <f>IF(Table3[[#This Row],[288]]="yes",Table3[[#This Row],[Column2]],"")</f>
        <v/>
      </c>
      <c r="AR1865" s="45" t="str">
        <f>IF(Table3[[#This Row],[144]]="yes",Table3[[#This Row],[Column3]],"")</f>
        <v/>
      </c>
      <c r="AS1865" s="45" t="str">
        <f>IF(Table3[[#This Row],[26]]="yes",Table3[[#This Row],[Column4]],"")</f>
        <v/>
      </c>
      <c r="AT1865" s="45" t="str">
        <f>IF(Table3[[#This Row],[51]]="yes",Table3[[#This Row],[Column5]],"")</f>
        <v/>
      </c>
      <c r="AU1865" s="29" t="str">
        <f>IF(COUNTBLANK(Table3[[#This Row],[Date 1]:[Date 8]])=7,IF(Table3[[#This Row],[Column9]]&lt;&gt;"",IF(SUM(L1865:S1865)&lt;&gt;0,Table3[[#This Row],[Column9]],""),""),(SUBSTITUTE(TRIM(SUBSTITUTE(AO1865&amp;","&amp;AP1865&amp;","&amp;AQ1865&amp;","&amp;AR1865&amp;","&amp;AS1865&amp;","&amp;AT1865&amp;",",","," "))," ",", ")))</f>
        <v/>
      </c>
      <c r="AV1865" s="35" t="str">
        <f>IF(COUNTBLANK(L1865:AC1865)&lt;&gt;13,IF(Table3[[#This Row],[Comments]]="Please order in multiples of 20. Minimum order of 100.",IF(COUNTBLANK(Table3[[#This Row],[Date 1]:[Order]])=12,"",1),1),IF(OR(F1865="yes",G1865="yes",H1865="yes",I1865="yes",J1865="yes",K1865="yes"="yes"),1,""))</f>
        <v/>
      </c>
      <c r="AX1865" s="37" t="s">
        <v>699</v>
      </c>
      <c r="AY1865" s="38">
        <v>45600</v>
      </c>
    </row>
    <row r="1866" spans="2:51" ht="37" thickTop="1" thickBot="1" x14ac:dyDescent="0.4">
      <c r="B1866" s="164">
        <v>7620</v>
      </c>
      <c r="C1866" s="16" t="s">
        <v>3569</v>
      </c>
      <c r="D1866" s="32" t="s">
        <v>3596</v>
      </c>
      <c r="E1866" s="118"/>
      <c r="F1866" s="119" t="s">
        <v>21</v>
      </c>
      <c r="G1866" s="30" t="s">
        <v>21</v>
      </c>
      <c r="H1866" s="30" t="s">
        <v>21</v>
      </c>
      <c r="I1866" s="30" t="s">
        <v>21</v>
      </c>
      <c r="J1866" s="30" t="s">
        <v>21</v>
      </c>
      <c r="K1866" s="30" t="s">
        <v>128</v>
      </c>
      <c r="L1866" s="22"/>
      <c r="M1866" s="20"/>
      <c r="N1866" s="20"/>
      <c r="O1866" s="20"/>
      <c r="P1866" s="20"/>
      <c r="Q1866" s="20"/>
      <c r="R1866" s="20"/>
      <c r="S1866" s="120"/>
      <c r="T1866" s="181" t="str">
        <f>Table3[[#This Row],[Column12]]</f>
        <v>Auto:</v>
      </c>
      <c r="U1866" s="25"/>
      <c r="V1866" s="51" t="str">
        <f>IF(Table3[[#This Row],[TagOrderMethod]]="Ratio:","plants per 1 tag",IF(Table3[[#This Row],[TagOrderMethod]]="tags included","",IF(Table3[[#This Row],[TagOrderMethod]]="Qty:","tags",IF(Table3[[#This Row],[TagOrderMethod]]="Auto:",IF(U1866&lt;&gt;"","tags","")))))</f>
        <v/>
      </c>
      <c r="W1866" s="17">
        <v>50</v>
      </c>
      <c r="X1866" s="17" t="str">
        <f>IF(ISNUMBER(SEARCH("tag",Table3[[#This Row],[Notes]])), "Yes", "No")</f>
        <v>No</v>
      </c>
      <c r="Y1866" s="17" t="str">
        <f>IF(Table3[[#This Row],[Column11]]="yes","tags included","Auto:")</f>
        <v>Auto:</v>
      </c>
      <c r="Z186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Row],[TagOrderMethod]]="Auto:",IF(U1866&gt;0,U1866,IF(COUNTBLANK(L1866:S1866)=8,"",(IF(Table3[[#This Row],[Column11]]&lt;&gt;"no",Table3[[#This Row],[Size]]*(SUM(Table3[[#This Row],[Date 1]:[Date 8]])),"")))),""))),(Table3[[#This Row],[Bundle]])),"")</f>
        <v/>
      </c>
      <c r="AB1866" s="94" t="str">
        <f t="shared" si="30"/>
        <v/>
      </c>
      <c r="AC1866" s="75"/>
      <c r="AD1866" s="42"/>
      <c r="AE1866" s="43"/>
      <c r="AF1866" s="44"/>
      <c r="AG1866" s="134" t="s">
        <v>21</v>
      </c>
      <c r="AH1866" s="134" t="s">
        <v>21</v>
      </c>
      <c r="AI1866" s="134" t="s">
        <v>21</v>
      </c>
      <c r="AJ1866" s="134" t="s">
        <v>21</v>
      </c>
      <c r="AK1866" s="134" t="s">
        <v>21</v>
      </c>
      <c r="AL1866" s="134" t="s">
        <v>5868</v>
      </c>
      <c r="AM1866" s="134" t="b">
        <f>IF(AND(Table3[[#This Row],[Column68]]=TRUE,COUNTBLANK(Table3[[#This Row],[Date 1]:[Date 8]])=8),TRUE,FALSE)</f>
        <v>0</v>
      </c>
      <c r="AN1866" s="134" t="b">
        <f>COUNTIF(Table3[[#This Row],[512]:[51]],"yes")&gt;0</f>
        <v>0</v>
      </c>
      <c r="AO1866" s="45" t="str">
        <f>IF(Table3[[#This Row],[512]]="yes",Table3[[#This Row],[Column1]],"")</f>
        <v/>
      </c>
      <c r="AP1866" s="45" t="str">
        <f>IF(Table3[[#This Row],[250]]="yes",Table3[[#This Row],[Column1.5]],"")</f>
        <v/>
      </c>
      <c r="AQ1866" s="45" t="str">
        <f>IF(Table3[[#This Row],[288]]="yes",Table3[[#This Row],[Column2]],"")</f>
        <v/>
      </c>
      <c r="AR1866" s="45" t="str">
        <f>IF(Table3[[#This Row],[144]]="yes",Table3[[#This Row],[Column3]],"")</f>
        <v/>
      </c>
      <c r="AS1866" s="45" t="str">
        <f>IF(Table3[[#This Row],[26]]="yes",Table3[[#This Row],[Column4]],"")</f>
        <v/>
      </c>
      <c r="AT1866" s="45" t="str">
        <f>IF(Table3[[#This Row],[51]]="yes",Table3[[#This Row],[Column5]],"")</f>
        <v/>
      </c>
      <c r="AU1866" s="29" t="str">
        <f>IF(COUNTBLANK(Table3[[#This Row],[Date 1]:[Date 8]])=7,IF(Table3[[#This Row],[Column9]]&lt;&gt;"",IF(SUM(L1866:S1866)&lt;&gt;0,Table3[[#This Row],[Column9]],""),""),(SUBSTITUTE(TRIM(SUBSTITUTE(AO1866&amp;","&amp;AP1866&amp;","&amp;AQ1866&amp;","&amp;AR1866&amp;","&amp;AS1866&amp;","&amp;AT1866&amp;",",","," "))," ",", ")))</f>
        <v/>
      </c>
      <c r="AV1866" s="35" t="str">
        <f>IF(COUNTBLANK(L1866:AC1866)&lt;&gt;13,IF(Table3[[#This Row],[Comments]]="Please order in multiples of 20. Minimum order of 100.",IF(COUNTBLANK(Table3[[#This Row],[Date 1]:[Order]])=12,"",1),1),IF(OR(F1866="yes",G1866="yes",H1866="yes",I1866="yes",J1866="yes",K1866="yes"="yes"),1,""))</f>
        <v/>
      </c>
      <c r="AX1866" s="37" t="s">
        <v>700</v>
      </c>
      <c r="AY1866" s="40">
        <f>AY1865+7</f>
        <v>45607</v>
      </c>
    </row>
    <row r="1867" spans="2:51" ht="37" thickTop="1" thickBot="1" x14ac:dyDescent="0.4">
      <c r="B1867" s="164">
        <v>7635</v>
      </c>
      <c r="C1867" s="16" t="s">
        <v>3569</v>
      </c>
      <c r="D1867" s="32" t="s">
        <v>157</v>
      </c>
      <c r="E1867" s="118"/>
      <c r="F1867" s="119" t="s">
        <v>21</v>
      </c>
      <c r="G1867" s="30" t="s">
        <v>21</v>
      </c>
      <c r="H1867" s="30" t="s">
        <v>21</v>
      </c>
      <c r="I1867" s="30" t="s">
        <v>21</v>
      </c>
      <c r="J1867" s="30" t="s">
        <v>21</v>
      </c>
      <c r="K1867" s="30" t="s">
        <v>128</v>
      </c>
      <c r="L1867" s="22"/>
      <c r="M1867" s="20"/>
      <c r="N1867" s="20"/>
      <c r="O1867" s="20"/>
      <c r="P1867" s="20"/>
      <c r="Q1867" s="20"/>
      <c r="R1867" s="20"/>
      <c r="S1867" s="120"/>
      <c r="T1867" s="181" t="str">
        <f>Table3[[#This Row],[Column12]]</f>
        <v>Auto:</v>
      </c>
      <c r="U1867" s="25"/>
      <c r="V1867" s="51" t="str">
        <f>IF(Table3[[#This Row],[TagOrderMethod]]="Ratio:","plants per 1 tag",IF(Table3[[#This Row],[TagOrderMethod]]="tags included","",IF(Table3[[#This Row],[TagOrderMethod]]="Qty:","tags",IF(Table3[[#This Row],[TagOrderMethod]]="Auto:",IF(U1867&lt;&gt;"","tags","")))))</f>
        <v/>
      </c>
      <c r="W1867" s="17">
        <v>50</v>
      </c>
      <c r="X1867" s="17" t="str">
        <f>IF(ISNUMBER(SEARCH("tag",Table3[[#This Row],[Notes]])), "Yes", "No")</f>
        <v>No</v>
      </c>
      <c r="Y1867" s="17" t="str">
        <f>IF(Table3[[#This Row],[Column11]]="yes","tags included","Auto:")</f>
        <v>Auto:</v>
      </c>
      <c r="Z186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Row],[TagOrderMethod]]="Auto:",IF(U1867&gt;0,U1867,IF(COUNTBLANK(L1867:S1867)=8,"",(IF(Table3[[#This Row],[Column11]]&lt;&gt;"no",Table3[[#This Row],[Size]]*(SUM(Table3[[#This Row],[Date 1]:[Date 8]])),"")))),""))),(Table3[[#This Row],[Bundle]])),"")</f>
        <v/>
      </c>
      <c r="AB1867" s="94" t="str">
        <f t="shared" si="30"/>
        <v/>
      </c>
      <c r="AC1867" s="75"/>
      <c r="AD1867" s="42"/>
      <c r="AE1867" s="43"/>
      <c r="AF1867" s="44"/>
      <c r="AG1867" s="134" t="s">
        <v>21</v>
      </c>
      <c r="AH1867" s="134" t="s">
        <v>21</v>
      </c>
      <c r="AI1867" s="134" t="s">
        <v>21</v>
      </c>
      <c r="AJ1867" s="134" t="s">
        <v>21</v>
      </c>
      <c r="AK1867" s="134" t="s">
        <v>21</v>
      </c>
      <c r="AL1867" s="134" t="s">
        <v>5869</v>
      </c>
      <c r="AM1867" s="134" t="b">
        <f>IF(AND(Table3[[#This Row],[Column68]]=TRUE,COUNTBLANK(Table3[[#This Row],[Date 1]:[Date 8]])=8),TRUE,FALSE)</f>
        <v>0</v>
      </c>
      <c r="AN1867" s="134" t="b">
        <f>COUNTIF(Table3[[#This Row],[512]:[51]],"yes")&gt;0</f>
        <v>0</v>
      </c>
      <c r="AO1867" s="45" t="str">
        <f>IF(Table3[[#This Row],[512]]="yes",Table3[[#This Row],[Column1]],"")</f>
        <v/>
      </c>
      <c r="AP1867" s="45" t="str">
        <f>IF(Table3[[#This Row],[250]]="yes",Table3[[#This Row],[Column1.5]],"")</f>
        <v/>
      </c>
      <c r="AQ1867" s="45" t="str">
        <f>IF(Table3[[#This Row],[288]]="yes",Table3[[#This Row],[Column2]],"")</f>
        <v/>
      </c>
      <c r="AR1867" s="45" t="str">
        <f>IF(Table3[[#This Row],[144]]="yes",Table3[[#This Row],[Column3]],"")</f>
        <v/>
      </c>
      <c r="AS1867" s="45" t="str">
        <f>IF(Table3[[#This Row],[26]]="yes",Table3[[#This Row],[Column4]],"")</f>
        <v/>
      </c>
      <c r="AT1867" s="45" t="str">
        <f>IF(Table3[[#This Row],[51]]="yes",Table3[[#This Row],[Column5]],"")</f>
        <v/>
      </c>
      <c r="AU1867" s="29" t="str">
        <f>IF(COUNTBLANK(Table3[[#This Row],[Date 1]:[Date 8]])=7,IF(Table3[[#This Row],[Column9]]&lt;&gt;"",IF(SUM(L1867:S1867)&lt;&gt;0,Table3[[#This Row],[Column9]],""),""),(SUBSTITUTE(TRIM(SUBSTITUTE(AO1867&amp;","&amp;AP1867&amp;","&amp;AQ1867&amp;","&amp;AR1867&amp;","&amp;AS1867&amp;","&amp;AT1867&amp;",",","," "))," ",", ")))</f>
        <v/>
      </c>
      <c r="AV1867" s="35" t="str">
        <f>IF(COUNTBLANK(L1867:AC1867)&lt;&gt;13,IF(Table3[[#This Row],[Comments]]="Please order in multiples of 20. Minimum order of 100.",IF(COUNTBLANK(Table3[[#This Row],[Date 1]:[Order]])=12,"",1),1),IF(OR(F1867="yes",G1867="yes",H1867="yes",I1867="yes",J1867="yes",K1867="yes"="yes"),1,""))</f>
        <v/>
      </c>
      <c r="AX1867" s="37" t="s">
        <v>701</v>
      </c>
      <c r="AY1867" s="40">
        <f t="shared" ref="AY1867:AY1899" si="31">AY1866+7</f>
        <v>45614</v>
      </c>
    </row>
    <row r="1868" spans="2:51" ht="37" thickTop="1" thickBot="1" x14ac:dyDescent="0.4">
      <c r="B1868" s="164">
        <v>7640</v>
      </c>
      <c r="C1868" s="16" t="s">
        <v>3569</v>
      </c>
      <c r="D1868" s="32" t="s">
        <v>158</v>
      </c>
      <c r="E1868" s="118"/>
      <c r="F1868" s="119" t="s">
        <v>21</v>
      </c>
      <c r="G1868" s="30" t="s">
        <v>21</v>
      </c>
      <c r="H1868" s="30" t="s">
        <v>21</v>
      </c>
      <c r="I1868" s="30" t="s">
        <v>21</v>
      </c>
      <c r="J1868" s="30" t="s">
        <v>21</v>
      </c>
      <c r="K1868" s="30" t="s">
        <v>128</v>
      </c>
      <c r="L1868" s="22"/>
      <c r="M1868" s="20"/>
      <c r="N1868" s="20"/>
      <c r="O1868" s="20"/>
      <c r="P1868" s="20"/>
      <c r="Q1868" s="20"/>
      <c r="R1868" s="20"/>
      <c r="S1868" s="120"/>
      <c r="T1868" s="181" t="str">
        <f>Table3[[#This Row],[Column12]]</f>
        <v>Auto:</v>
      </c>
      <c r="U1868" s="25"/>
      <c r="V1868" s="51" t="str">
        <f>IF(Table3[[#This Row],[TagOrderMethod]]="Ratio:","plants per 1 tag",IF(Table3[[#This Row],[TagOrderMethod]]="tags included","",IF(Table3[[#This Row],[TagOrderMethod]]="Qty:","tags",IF(Table3[[#This Row],[TagOrderMethod]]="Auto:",IF(U1868&lt;&gt;"","tags","")))))</f>
        <v/>
      </c>
      <c r="W1868" s="17">
        <v>50</v>
      </c>
      <c r="X1868" s="17" t="str">
        <f>IF(ISNUMBER(SEARCH("tag",Table3[[#This Row],[Notes]])), "Yes", "No")</f>
        <v>No</v>
      </c>
      <c r="Y1868" s="17" t="str">
        <f>IF(Table3[[#This Row],[Column11]]="yes","tags included","Auto:")</f>
        <v>Auto:</v>
      </c>
      <c r="Z186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Row],[TagOrderMethod]]="Auto:",IF(U1868&gt;0,U1868,IF(COUNTBLANK(L1868:S1868)=8,"",(IF(Table3[[#This Row],[Column11]]&lt;&gt;"no",Table3[[#This Row],[Size]]*(SUM(Table3[[#This Row],[Date 1]:[Date 8]])),"")))),""))),(Table3[[#This Row],[Bundle]])),"")</f>
        <v/>
      </c>
      <c r="AB1868" s="94" t="str">
        <f t="shared" si="30"/>
        <v/>
      </c>
      <c r="AC1868" s="75"/>
      <c r="AD1868" s="42"/>
      <c r="AE1868" s="43"/>
      <c r="AF1868" s="44"/>
      <c r="AG1868" s="134" t="s">
        <v>21</v>
      </c>
      <c r="AH1868" s="134" t="s">
        <v>21</v>
      </c>
      <c r="AI1868" s="134" t="s">
        <v>21</v>
      </c>
      <c r="AJ1868" s="134" t="s">
        <v>21</v>
      </c>
      <c r="AK1868" s="134" t="s">
        <v>21</v>
      </c>
      <c r="AL1868" s="134" t="s">
        <v>5870</v>
      </c>
      <c r="AM1868" s="134" t="b">
        <f>IF(AND(Table3[[#This Row],[Column68]]=TRUE,COUNTBLANK(Table3[[#This Row],[Date 1]:[Date 8]])=8),TRUE,FALSE)</f>
        <v>0</v>
      </c>
      <c r="AN1868" s="134" t="b">
        <f>COUNTIF(Table3[[#This Row],[512]:[51]],"yes")&gt;0</f>
        <v>0</v>
      </c>
      <c r="AO1868" s="45" t="str">
        <f>IF(Table3[[#This Row],[512]]="yes",Table3[[#This Row],[Column1]],"")</f>
        <v/>
      </c>
      <c r="AP1868" s="45" t="str">
        <f>IF(Table3[[#This Row],[250]]="yes",Table3[[#This Row],[Column1.5]],"")</f>
        <v/>
      </c>
      <c r="AQ1868" s="45" t="str">
        <f>IF(Table3[[#This Row],[288]]="yes",Table3[[#This Row],[Column2]],"")</f>
        <v/>
      </c>
      <c r="AR1868" s="45" t="str">
        <f>IF(Table3[[#This Row],[144]]="yes",Table3[[#This Row],[Column3]],"")</f>
        <v/>
      </c>
      <c r="AS1868" s="45" t="str">
        <f>IF(Table3[[#This Row],[26]]="yes",Table3[[#This Row],[Column4]],"")</f>
        <v/>
      </c>
      <c r="AT1868" s="45" t="str">
        <f>IF(Table3[[#This Row],[51]]="yes",Table3[[#This Row],[Column5]],"")</f>
        <v/>
      </c>
      <c r="AU1868" s="29" t="str">
        <f>IF(COUNTBLANK(Table3[[#This Row],[Date 1]:[Date 8]])=7,IF(Table3[[#This Row],[Column9]]&lt;&gt;"",IF(SUM(L1868:S1868)&lt;&gt;0,Table3[[#This Row],[Column9]],""),""),(SUBSTITUTE(TRIM(SUBSTITUTE(AO1868&amp;","&amp;AP1868&amp;","&amp;AQ1868&amp;","&amp;AR1868&amp;","&amp;AS1868&amp;","&amp;AT1868&amp;",",","," "))," ",", ")))</f>
        <v/>
      </c>
      <c r="AV1868" s="35" t="str">
        <f>IF(COUNTBLANK(L1868:AC1868)&lt;&gt;13,IF(Table3[[#This Row],[Comments]]="Please order in multiples of 20. Minimum order of 100.",IF(COUNTBLANK(Table3[[#This Row],[Date 1]:[Order]])=12,"",1),1),IF(OR(F1868="yes",G1868="yes",H1868="yes",I1868="yes",J1868="yes",K1868="yes"="yes"),1,""))</f>
        <v/>
      </c>
      <c r="AX1868" s="37" t="s">
        <v>702</v>
      </c>
      <c r="AY1868" s="40">
        <f t="shared" si="31"/>
        <v>45621</v>
      </c>
    </row>
    <row r="1869" spans="2:51" ht="37" thickTop="1" thickBot="1" x14ac:dyDescent="0.4">
      <c r="B1869" s="164">
        <v>7645</v>
      </c>
      <c r="C1869" s="16" t="s">
        <v>3569</v>
      </c>
      <c r="D1869" s="32" t="s">
        <v>159</v>
      </c>
      <c r="E1869" s="118"/>
      <c r="F1869" s="119" t="s">
        <v>21</v>
      </c>
      <c r="G1869" s="30" t="s">
        <v>21</v>
      </c>
      <c r="H1869" s="30" t="s">
        <v>21</v>
      </c>
      <c r="I1869" s="30" t="s">
        <v>21</v>
      </c>
      <c r="J1869" s="30" t="s">
        <v>21</v>
      </c>
      <c r="K1869" s="30" t="s">
        <v>128</v>
      </c>
      <c r="L1869" s="22"/>
      <c r="M1869" s="20"/>
      <c r="N1869" s="20"/>
      <c r="O1869" s="20"/>
      <c r="P1869" s="20"/>
      <c r="Q1869" s="20"/>
      <c r="R1869" s="20"/>
      <c r="S1869" s="120"/>
      <c r="T1869" s="181" t="str">
        <f>Table3[[#This Row],[Column12]]</f>
        <v>Auto:</v>
      </c>
      <c r="U1869" s="25"/>
      <c r="V1869" s="51" t="str">
        <f>IF(Table3[[#This Row],[TagOrderMethod]]="Ratio:","plants per 1 tag",IF(Table3[[#This Row],[TagOrderMethod]]="tags included","",IF(Table3[[#This Row],[TagOrderMethod]]="Qty:","tags",IF(Table3[[#This Row],[TagOrderMethod]]="Auto:",IF(U1869&lt;&gt;"","tags","")))))</f>
        <v/>
      </c>
      <c r="W1869" s="17">
        <v>50</v>
      </c>
      <c r="X1869" s="17" t="str">
        <f>IF(ISNUMBER(SEARCH("tag",Table3[[#This Row],[Notes]])), "Yes", "No")</f>
        <v>No</v>
      </c>
      <c r="Y1869" s="17" t="str">
        <f>IF(Table3[[#This Row],[Column11]]="yes","tags included","Auto:")</f>
        <v>Auto:</v>
      </c>
      <c r="Z186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Row],[TagOrderMethod]]="Auto:",IF(U1869&gt;0,U1869,IF(COUNTBLANK(L1869:S1869)=8,"",(IF(Table3[[#This Row],[Column11]]&lt;&gt;"no",Table3[[#This Row],[Size]]*(SUM(Table3[[#This Row],[Date 1]:[Date 8]])),"")))),""))),(Table3[[#This Row],[Bundle]])),"")</f>
        <v/>
      </c>
      <c r="AB1869" s="94" t="str">
        <f t="shared" si="30"/>
        <v/>
      </c>
      <c r="AC1869" s="75"/>
      <c r="AD1869" s="42"/>
      <c r="AE1869" s="43"/>
      <c r="AF1869" s="44"/>
      <c r="AG1869" s="134" t="s">
        <v>21</v>
      </c>
      <c r="AH1869" s="134" t="s">
        <v>21</v>
      </c>
      <c r="AI1869" s="134" t="s">
        <v>21</v>
      </c>
      <c r="AJ1869" s="134" t="s">
        <v>21</v>
      </c>
      <c r="AK1869" s="134" t="s">
        <v>21</v>
      </c>
      <c r="AL1869" s="134" t="s">
        <v>5871</v>
      </c>
      <c r="AM1869" s="134" t="b">
        <f>IF(AND(Table3[[#This Row],[Column68]]=TRUE,COUNTBLANK(Table3[[#This Row],[Date 1]:[Date 8]])=8),TRUE,FALSE)</f>
        <v>0</v>
      </c>
      <c r="AN1869" s="134" t="b">
        <f>COUNTIF(Table3[[#This Row],[512]:[51]],"yes")&gt;0</f>
        <v>0</v>
      </c>
      <c r="AO1869" s="45" t="str">
        <f>IF(Table3[[#This Row],[512]]="yes",Table3[[#This Row],[Column1]],"")</f>
        <v/>
      </c>
      <c r="AP1869" s="45" t="str">
        <f>IF(Table3[[#This Row],[250]]="yes",Table3[[#This Row],[Column1.5]],"")</f>
        <v/>
      </c>
      <c r="AQ1869" s="45" t="str">
        <f>IF(Table3[[#This Row],[288]]="yes",Table3[[#This Row],[Column2]],"")</f>
        <v/>
      </c>
      <c r="AR1869" s="45" t="str">
        <f>IF(Table3[[#This Row],[144]]="yes",Table3[[#This Row],[Column3]],"")</f>
        <v/>
      </c>
      <c r="AS1869" s="45" t="str">
        <f>IF(Table3[[#This Row],[26]]="yes",Table3[[#This Row],[Column4]],"")</f>
        <v/>
      </c>
      <c r="AT1869" s="45" t="str">
        <f>IF(Table3[[#This Row],[51]]="yes",Table3[[#This Row],[Column5]],"")</f>
        <v/>
      </c>
      <c r="AU1869" s="29" t="str">
        <f>IF(COUNTBLANK(Table3[[#This Row],[Date 1]:[Date 8]])=7,IF(Table3[[#This Row],[Column9]]&lt;&gt;"",IF(SUM(L1869:S1869)&lt;&gt;0,Table3[[#This Row],[Column9]],""),""),(SUBSTITUTE(TRIM(SUBSTITUTE(AO1869&amp;","&amp;AP1869&amp;","&amp;AQ1869&amp;","&amp;AR1869&amp;","&amp;AS1869&amp;","&amp;AT1869&amp;",",","," "))," ",", ")))</f>
        <v/>
      </c>
      <c r="AV1869" s="35" t="str">
        <f>IF(COUNTBLANK(L1869:AC1869)&lt;&gt;13,IF(Table3[[#This Row],[Comments]]="Please order in multiples of 20. Minimum order of 100.",IF(COUNTBLANK(Table3[[#This Row],[Date 1]:[Order]])=12,"",1),1),IF(OR(F1869="yes",G1869="yes",H1869="yes",I1869="yes",J1869="yes",K1869="yes"="yes"),1,""))</f>
        <v/>
      </c>
      <c r="AX1869" s="37" t="s">
        <v>703</v>
      </c>
      <c r="AY1869" s="40">
        <f t="shared" si="31"/>
        <v>45628</v>
      </c>
    </row>
    <row r="1870" spans="2:51" ht="37" thickTop="1" thickBot="1" x14ac:dyDescent="0.4">
      <c r="B1870" s="164">
        <v>7650</v>
      </c>
      <c r="C1870" s="16" t="s">
        <v>3569</v>
      </c>
      <c r="D1870" s="32" t="s">
        <v>160</v>
      </c>
      <c r="E1870" s="118"/>
      <c r="F1870" s="119" t="s">
        <v>21</v>
      </c>
      <c r="G1870" s="30" t="s">
        <v>21</v>
      </c>
      <c r="H1870" s="30" t="s">
        <v>21</v>
      </c>
      <c r="I1870" s="30" t="s">
        <v>21</v>
      </c>
      <c r="J1870" s="30" t="s">
        <v>21</v>
      </c>
      <c r="K1870" s="30" t="s">
        <v>128</v>
      </c>
      <c r="L1870" s="22"/>
      <c r="M1870" s="20"/>
      <c r="N1870" s="20"/>
      <c r="O1870" s="20"/>
      <c r="P1870" s="20"/>
      <c r="Q1870" s="20"/>
      <c r="R1870" s="20"/>
      <c r="S1870" s="120"/>
      <c r="T1870" s="181" t="str">
        <f>Table3[[#This Row],[Column12]]</f>
        <v>Auto:</v>
      </c>
      <c r="U1870" s="25"/>
      <c r="V1870" s="51" t="str">
        <f>IF(Table3[[#This Row],[TagOrderMethod]]="Ratio:","plants per 1 tag",IF(Table3[[#This Row],[TagOrderMethod]]="tags included","",IF(Table3[[#This Row],[TagOrderMethod]]="Qty:","tags",IF(Table3[[#This Row],[TagOrderMethod]]="Auto:",IF(U1870&lt;&gt;"","tags","")))))</f>
        <v/>
      </c>
      <c r="W1870" s="17">
        <v>50</v>
      </c>
      <c r="X1870" s="17" t="str">
        <f>IF(ISNUMBER(SEARCH("tag",Table3[[#This Row],[Notes]])), "Yes", "No")</f>
        <v>No</v>
      </c>
      <c r="Y1870" s="17" t="str">
        <f>IF(Table3[[#This Row],[Column11]]="yes","tags included","Auto:")</f>
        <v>Auto:</v>
      </c>
      <c r="Z187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Row],[TagOrderMethod]]="Auto:",IF(U1870&gt;0,U1870,IF(COUNTBLANK(L1870:S1870)=8,"",(IF(Table3[[#This Row],[Column11]]&lt;&gt;"no",Table3[[#This Row],[Size]]*(SUM(Table3[[#This Row],[Date 1]:[Date 8]])),"")))),""))),(Table3[[#This Row],[Bundle]])),"")</f>
        <v/>
      </c>
      <c r="AB1870" s="94" t="str">
        <f t="shared" si="30"/>
        <v/>
      </c>
      <c r="AC1870" s="75"/>
      <c r="AD1870" s="42"/>
      <c r="AE1870" s="43"/>
      <c r="AF1870" s="44"/>
      <c r="AG1870" s="134" t="s">
        <v>21</v>
      </c>
      <c r="AH1870" s="134" t="s">
        <v>21</v>
      </c>
      <c r="AI1870" s="134" t="s">
        <v>21</v>
      </c>
      <c r="AJ1870" s="134" t="s">
        <v>21</v>
      </c>
      <c r="AK1870" s="134" t="s">
        <v>21</v>
      </c>
      <c r="AL1870" s="134" t="s">
        <v>3263</v>
      </c>
      <c r="AM1870" s="134" t="b">
        <f>IF(AND(Table3[[#This Row],[Column68]]=TRUE,COUNTBLANK(Table3[[#This Row],[Date 1]:[Date 8]])=8),TRUE,FALSE)</f>
        <v>0</v>
      </c>
      <c r="AN1870" s="134" t="b">
        <f>COUNTIF(Table3[[#This Row],[512]:[51]],"yes")&gt;0</f>
        <v>0</v>
      </c>
      <c r="AO1870" s="45" t="str">
        <f>IF(Table3[[#This Row],[512]]="yes",Table3[[#This Row],[Column1]],"")</f>
        <v/>
      </c>
      <c r="AP1870" s="45" t="str">
        <f>IF(Table3[[#This Row],[250]]="yes",Table3[[#This Row],[Column1.5]],"")</f>
        <v/>
      </c>
      <c r="AQ1870" s="45" t="str">
        <f>IF(Table3[[#This Row],[288]]="yes",Table3[[#This Row],[Column2]],"")</f>
        <v/>
      </c>
      <c r="AR1870" s="45" t="str">
        <f>IF(Table3[[#This Row],[144]]="yes",Table3[[#This Row],[Column3]],"")</f>
        <v/>
      </c>
      <c r="AS1870" s="45" t="str">
        <f>IF(Table3[[#This Row],[26]]="yes",Table3[[#This Row],[Column4]],"")</f>
        <v/>
      </c>
      <c r="AT1870" s="45" t="str">
        <f>IF(Table3[[#This Row],[51]]="yes",Table3[[#This Row],[Column5]],"")</f>
        <v/>
      </c>
      <c r="AU1870" s="29" t="str">
        <f>IF(COUNTBLANK(Table3[[#This Row],[Date 1]:[Date 8]])=7,IF(Table3[[#This Row],[Column9]]&lt;&gt;"",IF(SUM(L1870:S1870)&lt;&gt;0,Table3[[#This Row],[Column9]],""),""),(SUBSTITUTE(TRIM(SUBSTITUTE(AO1870&amp;","&amp;AP1870&amp;","&amp;AQ1870&amp;","&amp;AR1870&amp;","&amp;AS1870&amp;","&amp;AT1870&amp;",",","," "))," ",", ")))</f>
        <v/>
      </c>
      <c r="AV1870" s="35" t="str">
        <f>IF(COUNTBLANK(L1870:AC1870)&lt;&gt;13,IF(Table3[[#This Row],[Comments]]="Please order in multiples of 20. Minimum order of 100.",IF(COUNTBLANK(Table3[[#This Row],[Date 1]:[Order]])=12,"",1),1),IF(OR(F1870="yes",G1870="yes",H1870="yes",I1870="yes",J1870="yes",K1870="yes"="yes"),1,""))</f>
        <v/>
      </c>
      <c r="AX1870" s="37" t="s">
        <v>704</v>
      </c>
      <c r="AY1870" s="40">
        <f t="shared" si="31"/>
        <v>45635</v>
      </c>
    </row>
    <row r="1871" spans="2:51" ht="37" thickTop="1" thickBot="1" x14ac:dyDescent="0.4">
      <c r="B1871" s="164">
        <v>7655</v>
      </c>
      <c r="C1871" s="16" t="s">
        <v>3569</v>
      </c>
      <c r="D1871" s="32" t="s">
        <v>161</v>
      </c>
      <c r="E1871" s="118"/>
      <c r="F1871" s="119" t="s">
        <v>21</v>
      </c>
      <c r="G1871" s="30" t="s">
        <v>21</v>
      </c>
      <c r="H1871" s="30" t="s">
        <v>21</v>
      </c>
      <c r="I1871" s="30" t="s">
        <v>21</v>
      </c>
      <c r="J1871" s="30" t="s">
        <v>21</v>
      </c>
      <c r="K1871" s="30" t="s">
        <v>128</v>
      </c>
      <c r="L1871" s="22"/>
      <c r="M1871" s="20"/>
      <c r="N1871" s="20"/>
      <c r="O1871" s="20"/>
      <c r="P1871" s="20"/>
      <c r="Q1871" s="20"/>
      <c r="R1871" s="20"/>
      <c r="S1871" s="120"/>
      <c r="T1871" s="181" t="str">
        <f>Table3[[#This Row],[Column12]]</f>
        <v>Auto:</v>
      </c>
      <c r="U1871" s="25"/>
      <c r="V1871" s="51" t="str">
        <f>IF(Table3[[#This Row],[TagOrderMethod]]="Ratio:","plants per 1 tag",IF(Table3[[#This Row],[TagOrderMethod]]="tags included","",IF(Table3[[#This Row],[TagOrderMethod]]="Qty:","tags",IF(Table3[[#This Row],[TagOrderMethod]]="Auto:",IF(U1871&lt;&gt;"","tags","")))))</f>
        <v/>
      </c>
      <c r="W1871" s="17">
        <v>50</v>
      </c>
      <c r="X1871" s="17" t="str">
        <f>IF(ISNUMBER(SEARCH("tag",Table3[[#This Row],[Notes]])), "Yes", "No")</f>
        <v>No</v>
      </c>
      <c r="Y1871" s="17" t="str">
        <f>IF(Table3[[#This Row],[Column11]]="yes","tags included","Auto:")</f>
        <v>Auto:</v>
      </c>
      <c r="Z187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Row],[TagOrderMethod]]="Auto:",IF(U1871&gt;0,U1871,IF(COUNTBLANK(L1871:S1871)=8,"",(IF(Table3[[#This Row],[Column11]]&lt;&gt;"no",Table3[[#This Row],[Size]]*(SUM(Table3[[#This Row],[Date 1]:[Date 8]])),"")))),""))),(Table3[[#This Row],[Bundle]])),"")</f>
        <v/>
      </c>
      <c r="AB1871" s="94" t="str">
        <f t="shared" si="30"/>
        <v/>
      </c>
      <c r="AC1871" s="75"/>
      <c r="AD1871" s="42"/>
      <c r="AE1871" s="43"/>
      <c r="AF1871" s="44"/>
      <c r="AG1871" s="134" t="s">
        <v>21</v>
      </c>
      <c r="AH1871" s="134" t="s">
        <v>21</v>
      </c>
      <c r="AI1871" s="134" t="s">
        <v>21</v>
      </c>
      <c r="AJ1871" s="134" t="s">
        <v>21</v>
      </c>
      <c r="AK1871" s="134" t="s">
        <v>21</v>
      </c>
      <c r="AL1871" s="134" t="s">
        <v>5872</v>
      </c>
      <c r="AM1871" s="134" t="b">
        <f>IF(AND(Table3[[#This Row],[Column68]]=TRUE,COUNTBLANK(Table3[[#This Row],[Date 1]:[Date 8]])=8),TRUE,FALSE)</f>
        <v>0</v>
      </c>
      <c r="AN1871" s="134" t="b">
        <f>COUNTIF(Table3[[#This Row],[512]:[51]],"yes")&gt;0</f>
        <v>0</v>
      </c>
      <c r="AO1871" s="45" t="str">
        <f>IF(Table3[[#This Row],[512]]="yes",Table3[[#This Row],[Column1]],"")</f>
        <v/>
      </c>
      <c r="AP1871" s="45" t="str">
        <f>IF(Table3[[#This Row],[250]]="yes",Table3[[#This Row],[Column1.5]],"")</f>
        <v/>
      </c>
      <c r="AQ1871" s="45" t="str">
        <f>IF(Table3[[#This Row],[288]]="yes",Table3[[#This Row],[Column2]],"")</f>
        <v/>
      </c>
      <c r="AR1871" s="45" t="str">
        <f>IF(Table3[[#This Row],[144]]="yes",Table3[[#This Row],[Column3]],"")</f>
        <v/>
      </c>
      <c r="AS1871" s="45" t="str">
        <f>IF(Table3[[#This Row],[26]]="yes",Table3[[#This Row],[Column4]],"")</f>
        <v/>
      </c>
      <c r="AT1871" s="45" t="str">
        <f>IF(Table3[[#This Row],[51]]="yes",Table3[[#This Row],[Column5]],"")</f>
        <v/>
      </c>
      <c r="AU1871" s="29" t="str">
        <f>IF(COUNTBLANK(Table3[[#This Row],[Date 1]:[Date 8]])=7,IF(Table3[[#This Row],[Column9]]&lt;&gt;"",IF(SUM(L1871:S1871)&lt;&gt;0,Table3[[#This Row],[Column9]],""),""),(SUBSTITUTE(TRIM(SUBSTITUTE(AO1871&amp;","&amp;AP1871&amp;","&amp;AQ1871&amp;","&amp;AR1871&amp;","&amp;AS1871&amp;","&amp;AT1871&amp;",",","," "))," ",", ")))</f>
        <v/>
      </c>
      <c r="AV1871" s="35" t="str">
        <f>IF(COUNTBLANK(L1871:AC1871)&lt;&gt;13,IF(Table3[[#This Row],[Comments]]="Please order in multiples of 20. Minimum order of 100.",IF(COUNTBLANK(Table3[[#This Row],[Date 1]:[Order]])=12,"",1),1),IF(OR(F1871="yes",G1871="yes",H1871="yes",I1871="yes",J1871="yes",K1871="yes"="yes"),1,""))</f>
        <v/>
      </c>
      <c r="AX1871" s="37" t="s">
        <v>705</v>
      </c>
      <c r="AY1871" s="40">
        <f t="shared" si="31"/>
        <v>45642</v>
      </c>
    </row>
    <row r="1872" spans="2:51" ht="37" thickTop="1" thickBot="1" x14ac:dyDescent="0.4">
      <c r="B1872" s="164">
        <v>7660</v>
      </c>
      <c r="C1872" s="16" t="s">
        <v>3569</v>
      </c>
      <c r="D1872" s="32" t="s">
        <v>3597</v>
      </c>
      <c r="E1872" s="118"/>
      <c r="F1872" s="119" t="s">
        <v>21</v>
      </c>
      <c r="G1872" s="30" t="s">
        <v>21</v>
      </c>
      <c r="H1872" s="30" t="s">
        <v>21</v>
      </c>
      <c r="I1872" s="30" t="s">
        <v>21</v>
      </c>
      <c r="J1872" s="30" t="s">
        <v>21</v>
      </c>
      <c r="K1872" s="30" t="s">
        <v>128</v>
      </c>
      <c r="L1872" s="22"/>
      <c r="M1872" s="20"/>
      <c r="N1872" s="20"/>
      <c r="O1872" s="20"/>
      <c r="P1872" s="20"/>
      <c r="Q1872" s="20"/>
      <c r="R1872" s="20"/>
      <c r="S1872" s="120"/>
      <c r="T1872" s="181" t="str">
        <f>Table3[[#This Row],[Column12]]</f>
        <v>Auto:</v>
      </c>
      <c r="U1872" s="25"/>
      <c r="V1872" s="51" t="str">
        <f>IF(Table3[[#This Row],[TagOrderMethod]]="Ratio:","plants per 1 tag",IF(Table3[[#This Row],[TagOrderMethod]]="tags included","",IF(Table3[[#This Row],[TagOrderMethod]]="Qty:","tags",IF(Table3[[#This Row],[TagOrderMethod]]="Auto:",IF(U1872&lt;&gt;"","tags","")))))</f>
        <v/>
      </c>
      <c r="W1872" s="17">
        <v>50</v>
      </c>
      <c r="X1872" s="17" t="str">
        <f>IF(ISNUMBER(SEARCH("tag",Table3[[#This Row],[Notes]])), "Yes", "No")</f>
        <v>No</v>
      </c>
      <c r="Y1872" s="17" t="str">
        <f>IF(Table3[[#This Row],[Column11]]="yes","tags included","Auto:")</f>
        <v>Auto:</v>
      </c>
      <c r="Z187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Row],[TagOrderMethod]]="Auto:",IF(U1872&gt;0,U1872,IF(COUNTBLANK(L1872:S1872)=8,"",(IF(Table3[[#This Row],[Column11]]&lt;&gt;"no",Table3[[#This Row],[Size]]*(SUM(Table3[[#This Row],[Date 1]:[Date 8]])),"")))),""))),(Table3[[#This Row],[Bundle]])),"")</f>
        <v/>
      </c>
      <c r="AB1872" s="94" t="str">
        <f t="shared" si="30"/>
        <v/>
      </c>
      <c r="AC1872" s="75"/>
      <c r="AD1872" s="42"/>
      <c r="AE1872" s="43"/>
      <c r="AF1872" s="44"/>
      <c r="AG1872" s="134" t="s">
        <v>21</v>
      </c>
      <c r="AH1872" s="134" t="s">
        <v>21</v>
      </c>
      <c r="AI1872" s="134" t="s">
        <v>21</v>
      </c>
      <c r="AJ1872" s="134" t="s">
        <v>21</v>
      </c>
      <c r="AK1872" s="134" t="s">
        <v>21</v>
      </c>
      <c r="AL1872" s="134" t="s">
        <v>3264</v>
      </c>
      <c r="AM1872" s="134" t="b">
        <f>IF(AND(Table3[[#This Row],[Column68]]=TRUE,COUNTBLANK(Table3[[#This Row],[Date 1]:[Date 8]])=8),TRUE,FALSE)</f>
        <v>0</v>
      </c>
      <c r="AN1872" s="134" t="b">
        <f>COUNTIF(Table3[[#This Row],[512]:[51]],"yes")&gt;0</f>
        <v>0</v>
      </c>
      <c r="AO1872" s="45" t="str">
        <f>IF(Table3[[#This Row],[512]]="yes",Table3[[#This Row],[Column1]],"")</f>
        <v/>
      </c>
      <c r="AP1872" s="45" t="str">
        <f>IF(Table3[[#This Row],[250]]="yes",Table3[[#This Row],[Column1.5]],"")</f>
        <v/>
      </c>
      <c r="AQ1872" s="45" t="str">
        <f>IF(Table3[[#This Row],[288]]="yes",Table3[[#This Row],[Column2]],"")</f>
        <v/>
      </c>
      <c r="AR1872" s="45" t="str">
        <f>IF(Table3[[#This Row],[144]]="yes",Table3[[#This Row],[Column3]],"")</f>
        <v/>
      </c>
      <c r="AS1872" s="45" t="str">
        <f>IF(Table3[[#This Row],[26]]="yes",Table3[[#This Row],[Column4]],"")</f>
        <v/>
      </c>
      <c r="AT1872" s="45" t="str">
        <f>IF(Table3[[#This Row],[51]]="yes",Table3[[#This Row],[Column5]],"")</f>
        <v/>
      </c>
      <c r="AU1872" s="29" t="str">
        <f>IF(COUNTBLANK(Table3[[#This Row],[Date 1]:[Date 8]])=7,IF(Table3[[#This Row],[Column9]]&lt;&gt;"",IF(SUM(L1872:S1872)&lt;&gt;0,Table3[[#This Row],[Column9]],""),""),(SUBSTITUTE(TRIM(SUBSTITUTE(AO1872&amp;","&amp;AP1872&amp;","&amp;AQ1872&amp;","&amp;AR1872&amp;","&amp;AS1872&amp;","&amp;AT1872&amp;",",","," "))," ",", ")))</f>
        <v/>
      </c>
      <c r="AV1872" s="35" t="str">
        <f>IF(COUNTBLANK(L1872:AC1872)&lt;&gt;13,IF(Table3[[#This Row],[Comments]]="Please order in multiples of 20. Minimum order of 100.",IF(COUNTBLANK(Table3[[#This Row],[Date 1]:[Order]])=12,"",1),1),IF(OR(F1872="yes",G1872="yes",H1872="yes",I1872="yes",J1872="yes",K1872="yes"="yes"),1,""))</f>
        <v/>
      </c>
      <c r="AX1872" s="37" t="s">
        <v>706</v>
      </c>
      <c r="AY1872" s="40">
        <f t="shared" si="31"/>
        <v>45649</v>
      </c>
    </row>
    <row r="1873" spans="2:51" ht="37" thickTop="1" thickBot="1" x14ac:dyDescent="0.4">
      <c r="B1873" s="164">
        <v>5520</v>
      </c>
      <c r="C1873" s="16" t="s">
        <v>3569</v>
      </c>
      <c r="D1873" s="32" t="s">
        <v>3598</v>
      </c>
      <c r="E1873" s="118"/>
      <c r="F1873" s="119" t="s">
        <v>21</v>
      </c>
      <c r="G1873" s="30" t="s">
        <v>21</v>
      </c>
      <c r="H1873" s="30" t="s">
        <v>21</v>
      </c>
      <c r="I1873" s="30" t="s">
        <v>128</v>
      </c>
      <c r="J1873" s="30" t="s">
        <v>128</v>
      </c>
      <c r="K1873" s="30" t="s">
        <v>21</v>
      </c>
      <c r="L1873" s="22"/>
      <c r="M1873" s="20"/>
      <c r="N1873" s="20"/>
      <c r="O1873" s="20"/>
      <c r="P1873" s="20"/>
      <c r="Q1873" s="20"/>
      <c r="R1873" s="20"/>
      <c r="S1873" s="120"/>
      <c r="T1873" s="181" t="str">
        <f>Table3[[#This Row],[Column12]]</f>
        <v>Auto:</v>
      </c>
      <c r="U1873" s="25"/>
      <c r="V1873" s="51" t="str">
        <f>IF(Table3[[#This Row],[TagOrderMethod]]="Ratio:","plants per 1 tag",IF(Table3[[#This Row],[TagOrderMethod]]="tags included","",IF(Table3[[#This Row],[TagOrderMethod]]="Qty:","tags",IF(Table3[[#This Row],[TagOrderMethod]]="Auto:",IF(U1873&lt;&gt;"","tags","")))))</f>
        <v/>
      </c>
      <c r="W1873" s="17">
        <v>50</v>
      </c>
      <c r="X1873" s="17" t="str">
        <f>IF(ISNUMBER(SEARCH("tag",Table3[[#This Row],[Notes]])), "Yes", "No")</f>
        <v>No</v>
      </c>
      <c r="Y1873" s="17" t="str">
        <f>IF(Table3[[#This Row],[Column11]]="yes","tags included","Auto:")</f>
        <v>Auto:</v>
      </c>
      <c r="Z187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Row],[TagOrderMethod]]="Auto:",IF(U1873&gt;0,U1873,IF(COUNTBLANK(L1873:S1873)=8,"",(IF(Table3[[#This Row],[Column11]]&lt;&gt;"no",Table3[[#This Row],[Size]]*(SUM(Table3[[#This Row],[Date 1]:[Date 8]])),"")))),""))),(Table3[[#This Row],[Bundle]])),"")</f>
        <v/>
      </c>
      <c r="AB1873" s="94" t="str">
        <f t="shared" si="30"/>
        <v/>
      </c>
      <c r="AC1873" s="75"/>
      <c r="AD1873" s="42"/>
      <c r="AE1873" s="43"/>
      <c r="AF1873" s="44"/>
      <c r="AG1873" s="134" t="s">
        <v>21</v>
      </c>
      <c r="AH1873" s="134" t="s">
        <v>21</v>
      </c>
      <c r="AI1873" s="134" t="s">
        <v>21</v>
      </c>
      <c r="AJ1873" s="134" t="s">
        <v>5873</v>
      </c>
      <c r="AK1873" s="134" t="s">
        <v>5874</v>
      </c>
      <c r="AL1873" s="134" t="s">
        <v>21</v>
      </c>
      <c r="AM1873" s="134" t="b">
        <f>IF(AND(Table3[[#This Row],[Column68]]=TRUE,COUNTBLANK(Table3[[#This Row],[Date 1]:[Date 8]])=8),TRUE,FALSE)</f>
        <v>0</v>
      </c>
      <c r="AN1873" s="134" t="b">
        <f>COUNTIF(Table3[[#This Row],[512]:[51]],"yes")&gt;0</f>
        <v>0</v>
      </c>
      <c r="AO1873" s="45" t="str">
        <f>IF(Table3[[#This Row],[512]]="yes",Table3[[#This Row],[Column1]],"")</f>
        <v/>
      </c>
      <c r="AP1873" s="45" t="str">
        <f>IF(Table3[[#This Row],[250]]="yes",Table3[[#This Row],[Column1.5]],"")</f>
        <v/>
      </c>
      <c r="AQ1873" s="45" t="str">
        <f>IF(Table3[[#This Row],[288]]="yes",Table3[[#This Row],[Column2]],"")</f>
        <v/>
      </c>
      <c r="AR1873" s="45" t="str">
        <f>IF(Table3[[#This Row],[144]]="yes",Table3[[#This Row],[Column3]],"")</f>
        <v/>
      </c>
      <c r="AS1873" s="45" t="str">
        <f>IF(Table3[[#This Row],[26]]="yes",Table3[[#This Row],[Column4]],"")</f>
        <v/>
      </c>
      <c r="AT1873" s="45" t="str">
        <f>IF(Table3[[#This Row],[51]]="yes",Table3[[#This Row],[Column5]],"")</f>
        <v/>
      </c>
      <c r="AU1873" s="29" t="str">
        <f>IF(COUNTBLANK(Table3[[#This Row],[Date 1]:[Date 8]])=7,IF(Table3[[#This Row],[Column9]]&lt;&gt;"",IF(SUM(L1873:S1873)&lt;&gt;0,Table3[[#This Row],[Column9]],""),""),(SUBSTITUTE(TRIM(SUBSTITUTE(AO1873&amp;","&amp;AP1873&amp;","&amp;AQ1873&amp;","&amp;AR1873&amp;","&amp;AS1873&amp;","&amp;AT1873&amp;",",","," "))," ",", ")))</f>
        <v/>
      </c>
      <c r="AV1873" s="35" t="str">
        <f>IF(COUNTBLANK(L1873:AC1873)&lt;&gt;13,IF(Table3[[#This Row],[Comments]]="Please order in multiples of 20. Minimum order of 100.",IF(COUNTBLANK(Table3[[#This Row],[Date 1]:[Order]])=12,"",1),1),IF(OR(F1873="yes",G1873="yes",H1873="yes",I1873="yes",J1873="yes",K1873="yes"="yes"),1,""))</f>
        <v/>
      </c>
      <c r="AX1873" s="39" t="s">
        <v>707</v>
      </c>
      <c r="AY1873" s="40">
        <f t="shared" si="31"/>
        <v>45656</v>
      </c>
    </row>
    <row r="1874" spans="2:51" ht="37" thickTop="1" thickBot="1" x14ac:dyDescent="0.4">
      <c r="B1874" s="164">
        <v>5530</v>
      </c>
      <c r="C1874" s="16" t="s">
        <v>3569</v>
      </c>
      <c r="D1874" s="32" t="s">
        <v>3599</v>
      </c>
      <c r="E1874" s="118"/>
      <c r="F1874" s="119" t="s">
        <v>21</v>
      </c>
      <c r="G1874" s="30" t="s">
        <v>21</v>
      </c>
      <c r="H1874" s="30" t="s">
        <v>21</v>
      </c>
      <c r="I1874" s="30" t="s">
        <v>128</v>
      </c>
      <c r="J1874" s="30" t="s">
        <v>128</v>
      </c>
      <c r="K1874" s="30" t="s">
        <v>21</v>
      </c>
      <c r="L1874" s="22"/>
      <c r="M1874" s="20"/>
      <c r="N1874" s="20"/>
      <c r="O1874" s="20"/>
      <c r="P1874" s="20"/>
      <c r="Q1874" s="20"/>
      <c r="R1874" s="20"/>
      <c r="S1874" s="120"/>
      <c r="T1874" s="181" t="str">
        <f>Table3[[#This Row],[Column12]]</f>
        <v>Auto:</v>
      </c>
      <c r="U1874" s="25"/>
      <c r="V1874" s="51" t="str">
        <f>IF(Table3[[#This Row],[TagOrderMethod]]="Ratio:","plants per 1 tag",IF(Table3[[#This Row],[TagOrderMethod]]="tags included","",IF(Table3[[#This Row],[TagOrderMethod]]="Qty:","tags",IF(Table3[[#This Row],[TagOrderMethod]]="Auto:",IF(U1874&lt;&gt;"","tags","")))))</f>
        <v/>
      </c>
      <c r="W1874" s="17">
        <v>50</v>
      </c>
      <c r="X1874" s="17" t="str">
        <f>IF(ISNUMBER(SEARCH("tag",Table3[[#This Row],[Notes]])), "Yes", "No")</f>
        <v>No</v>
      </c>
      <c r="Y1874" s="17" t="str">
        <f>IF(Table3[[#This Row],[Column11]]="yes","tags included","Auto:")</f>
        <v>Auto:</v>
      </c>
      <c r="Z187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Row],[TagOrderMethod]]="Auto:",IF(U1874&gt;0,U1874,IF(COUNTBLANK(L1874:S1874)=8,"",(IF(Table3[[#This Row],[Column11]]&lt;&gt;"no",Table3[[#This Row],[Size]]*(SUM(Table3[[#This Row],[Date 1]:[Date 8]])),"")))),""))),(Table3[[#This Row],[Bundle]])),"")</f>
        <v/>
      </c>
      <c r="AB1874" s="94" t="str">
        <f t="shared" si="30"/>
        <v/>
      </c>
      <c r="AC1874" s="75"/>
      <c r="AD1874" s="42"/>
      <c r="AE1874" s="43"/>
      <c r="AF1874" s="44"/>
      <c r="AG1874" s="134" t="s">
        <v>21</v>
      </c>
      <c r="AH1874" s="134" t="s">
        <v>21</v>
      </c>
      <c r="AI1874" s="134" t="s">
        <v>21</v>
      </c>
      <c r="AJ1874" s="134" t="s">
        <v>5875</v>
      </c>
      <c r="AK1874" s="134" t="s">
        <v>5876</v>
      </c>
      <c r="AL1874" s="134" t="s">
        <v>21</v>
      </c>
      <c r="AM1874" s="134" t="b">
        <f>IF(AND(Table3[[#This Row],[Column68]]=TRUE,COUNTBLANK(Table3[[#This Row],[Date 1]:[Date 8]])=8),TRUE,FALSE)</f>
        <v>0</v>
      </c>
      <c r="AN1874" s="134" t="b">
        <f>COUNTIF(Table3[[#This Row],[512]:[51]],"yes")&gt;0</f>
        <v>0</v>
      </c>
      <c r="AO1874" s="45" t="str">
        <f>IF(Table3[[#This Row],[512]]="yes",Table3[[#This Row],[Column1]],"")</f>
        <v/>
      </c>
      <c r="AP1874" s="45" t="str">
        <f>IF(Table3[[#This Row],[250]]="yes",Table3[[#This Row],[Column1.5]],"")</f>
        <v/>
      </c>
      <c r="AQ1874" s="45" t="str">
        <f>IF(Table3[[#This Row],[288]]="yes",Table3[[#This Row],[Column2]],"")</f>
        <v/>
      </c>
      <c r="AR1874" s="45" t="str">
        <f>IF(Table3[[#This Row],[144]]="yes",Table3[[#This Row],[Column3]],"")</f>
        <v/>
      </c>
      <c r="AS1874" s="45" t="str">
        <f>IF(Table3[[#This Row],[26]]="yes",Table3[[#This Row],[Column4]],"")</f>
        <v/>
      </c>
      <c r="AT1874" s="45" t="str">
        <f>IF(Table3[[#This Row],[51]]="yes",Table3[[#This Row],[Column5]],"")</f>
        <v/>
      </c>
      <c r="AU1874" s="29" t="str">
        <f>IF(COUNTBLANK(Table3[[#This Row],[Date 1]:[Date 8]])=7,IF(Table3[[#This Row],[Column9]]&lt;&gt;"",IF(SUM(L1874:S1874)&lt;&gt;0,Table3[[#This Row],[Column9]],""),""),(SUBSTITUTE(TRIM(SUBSTITUTE(AO1874&amp;","&amp;AP1874&amp;","&amp;AQ1874&amp;","&amp;AR1874&amp;","&amp;AS1874&amp;","&amp;AT1874&amp;",",","," "))," ",", ")))</f>
        <v/>
      </c>
      <c r="AV1874" s="35" t="str">
        <f>IF(COUNTBLANK(L1874:AC1874)&lt;&gt;13,IF(Table3[[#This Row],[Comments]]="Please order in multiples of 20. Minimum order of 100.",IF(COUNTBLANK(Table3[[#This Row],[Date 1]:[Order]])=12,"",1),1),IF(OR(F1874="yes",G1874="yes",H1874="yes",I1874="yes",J1874="yes",K1874="yes"="yes"),1,""))</f>
        <v/>
      </c>
      <c r="AX1874" s="39" t="s">
        <v>708</v>
      </c>
      <c r="AY1874" s="40">
        <f t="shared" si="31"/>
        <v>45663</v>
      </c>
    </row>
    <row r="1875" spans="2:51" ht="37" thickTop="1" thickBot="1" x14ac:dyDescent="0.4">
      <c r="B1875" s="164">
        <v>7675</v>
      </c>
      <c r="C1875" s="16" t="s">
        <v>3569</v>
      </c>
      <c r="D1875" s="32" t="s">
        <v>2489</v>
      </c>
      <c r="E1875" s="118"/>
      <c r="F1875" s="119" t="s">
        <v>21</v>
      </c>
      <c r="G1875" s="30" t="s">
        <v>21</v>
      </c>
      <c r="H1875" s="30" t="s">
        <v>21</v>
      </c>
      <c r="I1875" s="30" t="s">
        <v>21</v>
      </c>
      <c r="J1875" s="30" t="s">
        <v>128</v>
      </c>
      <c r="K1875" s="30" t="s">
        <v>21</v>
      </c>
      <c r="L1875" s="22"/>
      <c r="M1875" s="20"/>
      <c r="N1875" s="20"/>
      <c r="O1875" s="20"/>
      <c r="P1875" s="20"/>
      <c r="Q1875" s="20"/>
      <c r="R1875" s="20"/>
      <c r="S1875" s="120"/>
      <c r="T1875" s="181" t="str">
        <f>Table3[[#This Row],[Column12]]</f>
        <v>Auto:</v>
      </c>
      <c r="U1875" s="25"/>
      <c r="V1875" s="51" t="str">
        <f>IF(Table3[[#This Row],[TagOrderMethod]]="Ratio:","plants per 1 tag",IF(Table3[[#This Row],[TagOrderMethod]]="tags included","",IF(Table3[[#This Row],[TagOrderMethod]]="Qty:","tags",IF(Table3[[#This Row],[TagOrderMethod]]="Auto:",IF(U1875&lt;&gt;"","tags","")))))</f>
        <v/>
      </c>
      <c r="W1875" s="17">
        <v>50</v>
      </c>
      <c r="X1875" s="17" t="str">
        <f>IF(ISNUMBER(SEARCH("tag",Table3[[#This Row],[Notes]])), "Yes", "No")</f>
        <v>No</v>
      </c>
      <c r="Y1875" s="17" t="str">
        <f>IF(Table3[[#This Row],[Column11]]="yes","tags included","Auto:")</f>
        <v>Auto:</v>
      </c>
      <c r="Z187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Row],[TagOrderMethod]]="Auto:",IF(U1875&gt;0,U1875,IF(COUNTBLANK(L1875:S1875)=8,"",(IF(Table3[[#This Row],[Column11]]&lt;&gt;"no",Table3[[#This Row],[Size]]*(SUM(Table3[[#This Row],[Date 1]:[Date 8]])),"")))),""))),(Table3[[#This Row],[Bundle]])),"")</f>
        <v/>
      </c>
      <c r="AB1875" s="94" t="str">
        <f t="shared" si="30"/>
        <v/>
      </c>
      <c r="AC1875" s="75"/>
      <c r="AD1875" s="42"/>
      <c r="AE1875" s="43"/>
      <c r="AF1875" s="44"/>
      <c r="AG1875" s="134" t="s">
        <v>21</v>
      </c>
      <c r="AH1875" s="134" t="s">
        <v>21</v>
      </c>
      <c r="AI1875" s="134" t="s">
        <v>21</v>
      </c>
      <c r="AJ1875" s="134" t="s">
        <v>21</v>
      </c>
      <c r="AK1875" s="134" t="s">
        <v>5877</v>
      </c>
      <c r="AL1875" s="134" t="s">
        <v>21</v>
      </c>
      <c r="AM1875" s="134" t="b">
        <f>IF(AND(Table3[[#This Row],[Column68]]=TRUE,COUNTBLANK(Table3[[#This Row],[Date 1]:[Date 8]])=8),TRUE,FALSE)</f>
        <v>0</v>
      </c>
      <c r="AN1875" s="134" t="b">
        <f>COUNTIF(Table3[[#This Row],[512]:[51]],"yes")&gt;0</f>
        <v>0</v>
      </c>
      <c r="AO1875" s="45" t="str">
        <f>IF(Table3[[#This Row],[512]]="yes",Table3[[#This Row],[Column1]],"")</f>
        <v/>
      </c>
      <c r="AP1875" s="45" t="str">
        <f>IF(Table3[[#This Row],[250]]="yes",Table3[[#This Row],[Column1.5]],"")</f>
        <v/>
      </c>
      <c r="AQ1875" s="45" t="str">
        <f>IF(Table3[[#This Row],[288]]="yes",Table3[[#This Row],[Column2]],"")</f>
        <v/>
      </c>
      <c r="AR1875" s="45" t="str">
        <f>IF(Table3[[#This Row],[144]]="yes",Table3[[#This Row],[Column3]],"")</f>
        <v/>
      </c>
      <c r="AS1875" s="45" t="str">
        <f>IF(Table3[[#This Row],[26]]="yes",Table3[[#This Row],[Column4]],"")</f>
        <v/>
      </c>
      <c r="AT1875" s="45" t="str">
        <f>IF(Table3[[#This Row],[51]]="yes",Table3[[#This Row],[Column5]],"")</f>
        <v/>
      </c>
      <c r="AU1875" s="29" t="str">
        <f>IF(COUNTBLANK(Table3[[#This Row],[Date 1]:[Date 8]])=7,IF(Table3[[#This Row],[Column9]]&lt;&gt;"",IF(SUM(L1875:S1875)&lt;&gt;0,Table3[[#This Row],[Column9]],""),""),(SUBSTITUTE(TRIM(SUBSTITUTE(AO1875&amp;","&amp;AP1875&amp;","&amp;AQ1875&amp;","&amp;AR1875&amp;","&amp;AS1875&amp;","&amp;AT1875&amp;",",","," "))," ",", ")))</f>
        <v/>
      </c>
      <c r="AV1875" s="35" t="str">
        <f>IF(COUNTBLANK(L1875:AC1875)&lt;&gt;13,IF(Table3[[#This Row],[Comments]]="Please order in multiples of 20. Minimum order of 100.",IF(COUNTBLANK(Table3[[#This Row],[Date 1]:[Order]])=12,"",1),1),IF(OR(F1875="yes",G1875="yes",H1875="yes",I1875="yes",J1875="yes",K1875="yes"="yes"),1,""))</f>
        <v/>
      </c>
      <c r="AX1875" s="39" t="s">
        <v>709</v>
      </c>
      <c r="AY1875" s="40">
        <f t="shared" si="31"/>
        <v>45670</v>
      </c>
    </row>
    <row r="1876" spans="2:51" ht="37" thickTop="1" thickBot="1" x14ac:dyDescent="0.4">
      <c r="B1876" s="164">
        <v>7680</v>
      </c>
      <c r="C1876" s="16" t="s">
        <v>3569</v>
      </c>
      <c r="D1876" s="32" t="s">
        <v>3600</v>
      </c>
      <c r="E1876" s="118"/>
      <c r="F1876" s="119" t="s">
        <v>21</v>
      </c>
      <c r="G1876" s="30" t="s">
        <v>21</v>
      </c>
      <c r="H1876" s="30" t="s">
        <v>21</v>
      </c>
      <c r="I1876" s="30" t="s">
        <v>21</v>
      </c>
      <c r="J1876" s="30" t="s">
        <v>128</v>
      </c>
      <c r="K1876" s="30" t="s">
        <v>21</v>
      </c>
      <c r="L1876" s="22"/>
      <c r="M1876" s="20"/>
      <c r="N1876" s="20"/>
      <c r="O1876" s="20"/>
      <c r="P1876" s="20"/>
      <c r="Q1876" s="20"/>
      <c r="R1876" s="20"/>
      <c r="S1876" s="120"/>
      <c r="T1876" s="181" t="str">
        <f>Table3[[#This Row],[Column12]]</f>
        <v>Auto:</v>
      </c>
      <c r="U1876" s="25"/>
      <c r="V1876" s="51" t="str">
        <f>IF(Table3[[#This Row],[TagOrderMethod]]="Ratio:","plants per 1 tag",IF(Table3[[#This Row],[TagOrderMethod]]="tags included","",IF(Table3[[#This Row],[TagOrderMethod]]="Qty:","tags",IF(Table3[[#This Row],[TagOrderMethod]]="Auto:",IF(U1876&lt;&gt;"","tags","")))))</f>
        <v/>
      </c>
      <c r="W1876" s="17">
        <v>50</v>
      </c>
      <c r="X1876" s="17" t="str">
        <f>IF(ISNUMBER(SEARCH("tag",Table3[[#This Row],[Notes]])), "Yes", "No")</f>
        <v>No</v>
      </c>
      <c r="Y1876" s="17" t="str">
        <f>IF(Table3[[#This Row],[Column11]]="yes","tags included","Auto:")</f>
        <v>Auto:</v>
      </c>
      <c r="Z187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Row],[TagOrderMethod]]="Auto:",IF(U1876&gt;0,U1876,IF(COUNTBLANK(L1876:S1876)=8,"",(IF(Table3[[#This Row],[Column11]]&lt;&gt;"no",Table3[[#This Row],[Size]]*(SUM(Table3[[#This Row],[Date 1]:[Date 8]])),"")))),""))),(Table3[[#This Row],[Bundle]])),"")</f>
        <v/>
      </c>
      <c r="AB1876" s="94" t="str">
        <f t="shared" si="30"/>
        <v/>
      </c>
      <c r="AC1876" s="75"/>
      <c r="AD1876" s="42"/>
      <c r="AE1876" s="43"/>
      <c r="AF1876" s="44"/>
      <c r="AG1876" s="134" t="s">
        <v>21</v>
      </c>
      <c r="AH1876" s="134" t="s">
        <v>21</v>
      </c>
      <c r="AI1876" s="134" t="s">
        <v>21</v>
      </c>
      <c r="AJ1876" s="134" t="s">
        <v>21</v>
      </c>
      <c r="AK1876" s="134" t="s">
        <v>5878</v>
      </c>
      <c r="AL1876" s="134" t="s">
        <v>21</v>
      </c>
      <c r="AM1876" s="134" t="b">
        <f>IF(AND(Table3[[#This Row],[Column68]]=TRUE,COUNTBLANK(Table3[[#This Row],[Date 1]:[Date 8]])=8),TRUE,FALSE)</f>
        <v>0</v>
      </c>
      <c r="AN1876" s="134" t="b">
        <f>COUNTIF(Table3[[#This Row],[512]:[51]],"yes")&gt;0</f>
        <v>0</v>
      </c>
      <c r="AO1876" s="45" t="str">
        <f>IF(Table3[[#This Row],[512]]="yes",Table3[[#This Row],[Column1]],"")</f>
        <v/>
      </c>
      <c r="AP1876" s="45" t="str">
        <f>IF(Table3[[#This Row],[250]]="yes",Table3[[#This Row],[Column1.5]],"")</f>
        <v/>
      </c>
      <c r="AQ1876" s="45" t="str">
        <f>IF(Table3[[#This Row],[288]]="yes",Table3[[#This Row],[Column2]],"")</f>
        <v/>
      </c>
      <c r="AR1876" s="45" t="str">
        <f>IF(Table3[[#This Row],[144]]="yes",Table3[[#This Row],[Column3]],"")</f>
        <v/>
      </c>
      <c r="AS1876" s="45" t="str">
        <f>IF(Table3[[#This Row],[26]]="yes",Table3[[#This Row],[Column4]],"")</f>
        <v/>
      </c>
      <c r="AT1876" s="45" t="str">
        <f>IF(Table3[[#This Row],[51]]="yes",Table3[[#This Row],[Column5]],"")</f>
        <v/>
      </c>
      <c r="AU1876" s="29" t="str">
        <f>IF(COUNTBLANK(Table3[[#This Row],[Date 1]:[Date 8]])=7,IF(Table3[[#This Row],[Column9]]&lt;&gt;"",IF(SUM(L1876:S1876)&lt;&gt;0,Table3[[#This Row],[Column9]],""),""),(SUBSTITUTE(TRIM(SUBSTITUTE(AO1876&amp;","&amp;AP1876&amp;","&amp;AQ1876&amp;","&amp;AR1876&amp;","&amp;AS1876&amp;","&amp;AT1876&amp;",",","," "))," ",", ")))</f>
        <v/>
      </c>
      <c r="AV1876" s="35" t="str">
        <f>IF(COUNTBLANK(L1876:AC1876)&lt;&gt;13,IF(Table3[[#This Row],[Comments]]="Please order in multiples of 20. Minimum order of 100.",IF(COUNTBLANK(Table3[[#This Row],[Date 1]:[Order]])=12,"",1),1),IF(OR(F1876="yes",G1876="yes",H1876="yes",I1876="yes",J1876="yes",K1876="yes"="yes"),1,""))</f>
        <v/>
      </c>
      <c r="AX1876" s="39" t="s">
        <v>710</v>
      </c>
      <c r="AY1876" s="40">
        <f t="shared" si="31"/>
        <v>45677</v>
      </c>
    </row>
    <row r="1877" spans="2:51" ht="37" thickTop="1" thickBot="1" x14ac:dyDescent="0.4">
      <c r="B1877" s="164">
        <v>5700</v>
      </c>
      <c r="C1877" s="16" t="s">
        <v>3569</v>
      </c>
      <c r="D1877" s="32" t="s">
        <v>1449</v>
      </c>
      <c r="E1877" s="118"/>
      <c r="F1877" s="119" t="s">
        <v>21</v>
      </c>
      <c r="G1877" s="30" t="s">
        <v>21</v>
      </c>
      <c r="H1877" s="30" t="s">
        <v>21</v>
      </c>
      <c r="I1877" s="30" t="s">
        <v>128</v>
      </c>
      <c r="J1877" s="30" t="s">
        <v>128</v>
      </c>
      <c r="K1877" s="30" t="s">
        <v>21</v>
      </c>
      <c r="L1877" s="22"/>
      <c r="M1877" s="20"/>
      <c r="N1877" s="20"/>
      <c r="O1877" s="20"/>
      <c r="P1877" s="20"/>
      <c r="Q1877" s="20"/>
      <c r="R1877" s="20"/>
      <c r="S1877" s="120"/>
      <c r="T1877" s="181" t="str">
        <f>Table3[[#This Row],[Column12]]</f>
        <v>Auto:</v>
      </c>
      <c r="U1877" s="25"/>
      <c r="V1877" s="51" t="str">
        <f>IF(Table3[[#This Row],[TagOrderMethod]]="Ratio:","plants per 1 tag",IF(Table3[[#This Row],[TagOrderMethod]]="tags included","",IF(Table3[[#This Row],[TagOrderMethod]]="Qty:","tags",IF(Table3[[#This Row],[TagOrderMethod]]="Auto:",IF(U1877&lt;&gt;"","tags","")))))</f>
        <v/>
      </c>
      <c r="W1877" s="17">
        <v>50</v>
      </c>
      <c r="X1877" s="17" t="str">
        <f>IF(ISNUMBER(SEARCH("tag",Table3[[#This Row],[Notes]])), "Yes", "No")</f>
        <v>No</v>
      </c>
      <c r="Y1877" s="17" t="str">
        <f>IF(Table3[[#This Row],[Column11]]="yes","tags included","Auto:")</f>
        <v>Auto:</v>
      </c>
      <c r="Z187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Row],[TagOrderMethod]]="Auto:",IF(U1877&gt;0,U1877,IF(COUNTBLANK(L1877:S1877)=8,"",(IF(Table3[[#This Row],[Column11]]&lt;&gt;"no",Table3[[#This Row],[Size]]*(SUM(Table3[[#This Row],[Date 1]:[Date 8]])),"")))),""))),(Table3[[#This Row],[Bundle]])),"")</f>
        <v/>
      </c>
      <c r="AB1877" s="94" t="str">
        <f t="shared" si="30"/>
        <v/>
      </c>
      <c r="AC1877" s="75"/>
      <c r="AD1877" s="42"/>
      <c r="AE1877" s="43"/>
      <c r="AF1877" s="44"/>
      <c r="AG1877" s="134" t="s">
        <v>21</v>
      </c>
      <c r="AH1877" s="134" t="s">
        <v>21</v>
      </c>
      <c r="AI1877" s="134" t="s">
        <v>21</v>
      </c>
      <c r="AJ1877" s="134" t="s">
        <v>5879</v>
      </c>
      <c r="AK1877" s="134" t="s">
        <v>5880</v>
      </c>
      <c r="AL1877" s="134" t="s">
        <v>21</v>
      </c>
      <c r="AM1877" s="134" t="b">
        <f>IF(AND(Table3[[#This Row],[Column68]]=TRUE,COUNTBLANK(Table3[[#This Row],[Date 1]:[Date 8]])=8),TRUE,FALSE)</f>
        <v>0</v>
      </c>
      <c r="AN1877" s="134" t="b">
        <f>COUNTIF(Table3[[#This Row],[512]:[51]],"yes")&gt;0</f>
        <v>0</v>
      </c>
      <c r="AO1877" s="45" t="str">
        <f>IF(Table3[[#This Row],[512]]="yes",Table3[[#This Row],[Column1]],"")</f>
        <v/>
      </c>
      <c r="AP1877" s="45" t="str">
        <f>IF(Table3[[#This Row],[250]]="yes",Table3[[#This Row],[Column1.5]],"")</f>
        <v/>
      </c>
      <c r="AQ1877" s="45" t="str">
        <f>IF(Table3[[#This Row],[288]]="yes",Table3[[#This Row],[Column2]],"")</f>
        <v/>
      </c>
      <c r="AR1877" s="45" t="str">
        <f>IF(Table3[[#This Row],[144]]="yes",Table3[[#This Row],[Column3]],"")</f>
        <v/>
      </c>
      <c r="AS1877" s="45" t="str">
        <f>IF(Table3[[#This Row],[26]]="yes",Table3[[#This Row],[Column4]],"")</f>
        <v/>
      </c>
      <c r="AT1877" s="45" t="str">
        <f>IF(Table3[[#This Row],[51]]="yes",Table3[[#This Row],[Column5]],"")</f>
        <v/>
      </c>
      <c r="AU1877" s="29" t="str">
        <f>IF(COUNTBLANK(Table3[[#This Row],[Date 1]:[Date 8]])=7,IF(Table3[[#This Row],[Column9]]&lt;&gt;"",IF(SUM(L1877:S1877)&lt;&gt;0,Table3[[#This Row],[Column9]],""),""),(SUBSTITUTE(TRIM(SUBSTITUTE(AO1877&amp;","&amp;AP1877&amp;","&amp;AQ1877&amp;","&amp;AR1877&amp;","&amp;AS1877&amp;","&amp;AT1877&amp;",",","," "))," ",", ")))</f>
        <v/>
      </c>
      <c r="AV1877" s="35" t="str">
        <f>IF(COUNTBLANK(L1877:AC1877)&lt;&gt;13,IF(Table3[[#This Row],[Comments]]="Please order in multiples of 20. Minimum order of 100.",IF(COUNTBLANK(Table3[[#This Row],[Date 1]:[Order]])=12,"",1),1),IF(OR(F1877="yes",G1877="yes",H1877="yes",I1877="yes",J1877="yes",K1877="yes"="yes"),1,""))</f>
        <v/>
      </c>
      <c r="AX1877" s="39" t="s">
        <v>711</v>
      </c>
      <c r="AY1877" s="40">
        <f t="shared" si="31"/>
        <v>45684</v>
      </c>
    </row>
    <row r="1878" spans="2:51" ht="37" thickTop="1" thickBot="1" x14ac:dyDescent="0.4">
      <c r="B1878" s="164">
        <v>7695</v>
      </c>
      <c r="C1878" s="16" t="s">
        <v>3569</v>
      </c>
      <c r="D1878" s="32" t="s">
        <v>2490</v>
      </c>
      <c r="E1878" s="118"/>
      <c r="F1878" s="119" t="s">
        <v>21</v>
      </c>
      <c r="G1878" s="30" t="s">
        <v>21</v>
      </c>
      <c r="H1878" s="30" t="s">
        <v>21</v>
      </c>
      <c r="I1878" s="30" t="s">
        <v>21</v>
      </c>
      <c r="J1878" s="30" t="s">
        <v>128</v>
      </c>
      <c r="K1878" s="30" t="s">
        <v>21</v>
      </c>
      <c r="L1878" s="22"/>
      <c r="M1878" s="20"/>
      <c r="N1878" s="20"/>
      <c r="O1878" s="20"/>
      <c r="P1878" s="20"/>
      <c r="Q1878" s="20"/>
      <c r="R1878" s="20"/>
      <c r="S1878" s="120"/>
      <c r="T1878" s="181" t="str">
        <f>Table3[[#This Row],[Column12]]</f>
        <v>Auto:</v>
      </c>
      <c r="U1878" s="25"/>
      <c r="V1878" s="51" t="str">
        <f>IF(Table3[[#This Row],[TagOrderMethod]]="Ratio:","plants per 1 tag",IF(Table3[[#This Row],[TagOrderMethod]]="tags included","",IF(Table3[[#This Row],[TagOrderMethod]]="Qty:","tags",IF(Table3[[#This Row],[TagOrderMethod]]="Auto:",IF(U1878&lt;&gt;"","tags","")))))</f>
        <v/>
      </c>
      <c r="W1878" s="17">
        <v>50</v>
      </c>
      <c r="X1878" s="17" t="str">
        <f>IF(ISNUMBER(SEARCH("tag",Table3[[#This Row],[Notes]])), "Yes", "No")</f>
        <v>No</v>
      </c>
      <c r="Y1878" s="17" t="str">
        <f>IF(Table3[[#This Row],[Column11]]="yes","tags included","Auto:")</f>
        <v>Auto:</v>
      </c>
      <c r="Z187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Row],[TagOrderMethod]]="Auto:",IF(U1878&gt;0,U1878,IF(COUNTBLANK(L1878:S1878)=8,"",(IF(Table3[[#This Row],[Column11]]&lt;&gt;"no",Table3[[#This Row],[Size]]*(SUM(Table3[[#This Row],[Date 1]:[Date 8]])),"")))),""))),(Table3[[#This Row],[Bundle]])),"")</f>
        <v/>
      </c>
      <c r="AB1878" s="94" t="str">
        <f t="shared" si="30"/>
        <v/>
      </c>
      <c r="AC1878" s="75"/>
      <c r="AD1878" s="42"/>
      <c r="AE1878" s="43"/>
      <c r="AF1878" s="44"/>
      <c r="AG1878" s="134" t="s">
        <v>21</v>
      </c>
      <c r="AH1878" s="134" t="s">
        <v>21</v>
      </c>
      <c r="AI1878" s="134" t="s">
        <v>21</v>
      </c>
      <c r="AJ1878" s="134" t="s">
        <v>21</v>
      </c>
      <c r="AK1878" s="134" t="s">
        <v>5881</v>
      </c>
      <c r="AL1878" s="134" t="s">
        <v>21</v>
      </c>
      <c r="AM1878" s="134" t="b">
        <f>IF(AND(Table3[[#This Row],[Column68]]=TRUE,COUNTBLANK(Table3[[#This Row],[Date 1]:[Date 8]])=8),TRUE,FALSE)</f>
        <v>0</v>
      </c>
      <c r="AN1878" s="134" t="b">
        <f>COUNTIF(Table3[[#This Row],[512]:[51]],"yes")&gt;0</f>
        <v>0</v>
      </c>
      <c r="AO1878" s="45" t="str">
        <f>IF(Table3[[#This Row],[512]]="yes",Table3[[#This Row],[Column1]],"")</f>
        <v/>
      </c>
      <c r="AP1878" s="45" t="str">
        <f>IF(Table3[[#This Row],[250]]="yes",Table3[[#This Row],[Column1.5]],"")</f>
        <v/>
      </c>
      <c r="AQ1878" s="45" t="str">
        <f>IF(Table3[[#This Row],[288]]="yes",Table3[[#This Row],[Column2]],"")</f>
        <v/>
      </c>
      <c r="AR1878" s="45" t="str">
        <f>IF(Table3[[#This Row],[144]]="yes",Table3[[#This Row],[Column3]],"")</f>
        <v/>
      </c>
      <c r="AS1878" s="45" t="str">
        <f>IF(Table3[[#This Row],[26]]="yes",Table3[[#This Row],[Column4]],"")</f>
        <v/>
      </c>
      <c r="AT1878" s="45" t="str">
        <f>IF(Table3[[#This Row],[51]]="yes",Table3[[#This Row],[Column5]],"")</f>
        <v/>
      </c>
      <c r="AU1878" s="29" t="str">
        <f>IF(COUNTBLANK(Table3[[#This Row],[Date 1]:[Date 8]])=7,IF(Table3[[#This Row],[Column9]]&lt;&gt;"",IF(SUM(L1878:S1878)&lt;&gt;0,Table3[[#This Row],[Column9]],""),""),(SUBSTITUTE(TRIM(SUBSTITUTE(AO1878&amp;","&amp;AP1878&amp;","&amp;AQ1878&amp;","&amp;AR1878&amp;","&amp;AS1878&amp;","&amp;AT1878&amp;",",","," "))," ",", ")))</f>
        <v/>
      </c>
      <c r="AV1878" s="35" t="str">
        <f>IF(COUNTBLANK(L1878:AC1878)&lt;&gt;13,IF(Table3[[#This Row],[Comments]]="Please order in multiples of 20. Minimum order of 100.",IF(COUNTBLANK(Table3[[#This Row],[Date 1]:[Order]])=12,"",1),1),IF(OR(F1878="yes",G1878="yes",H1878="yes",I1878="yes",J1878="yes",K1878="yes"="yes"),1,""))</f>
        <v/>
      </c>
      <c r="AX1878" s="39" t="s">
        <v>712</v>
      </c>
      <c r="AY1878" s="40">
        <f t="shared" si="31"/>
        <v>45691</v>
      </c>
    </row>
    <row r="1879" spans="2:51" ht="37" thickTop="1" thickBot="1" x14ac:dyDescent="0.4">
      <c r="B1879" s="164">
        <v>5710</v>
      </c>
      <c r="C1879" s="16" t="s">
        <v>3569</v>
      </c>
      <c r="D1879" s="32" t="s">
        <v>857</v>
      </c>
      <c r="E1879" s="118"/>
      <c r="F1879" s="119" t="s">
        <v>21</v>
      </c>
      <c r="G1879" s="30" t="s">
        <v>21</v>
      </c>
      <c r="H1879" s="30" t="s">
        <v>21</v>
      </c>
      <c r="I1879" s="30" t="s">
        <v>128</v>
      </c>
      <c r="J1879" s="30" t="s">
        <v>128</v>
      </c>
      <c r="K1879" s="30" t="s">
        <v>21</v>
      </c>
      <c r="L1879" s="22"/>
      <c r="M1879" s="20"/>
      <c r="N1879" s="20"/>
      <c r="O1879" s="20"/>
      <c r="P1879" s="20"/>
      <c r="Q1879" s="20"/>
      <c r="R1879" s="20"/>
      <c r="S1879" s="120"/>
      <c r="T1879" s="181" t="str">
        <f>Table3[[#This Row],[Column12]]</f>
        <v>Auto:</v>
      </c>
      <c r="U1879" s="25"/>
      <c r="V1879" s="51" t="str">
        <f>IF(Table3[[#This Row],[TagOrderMethod]]="Ratio:","plants per 1 tag",IF(Table3[[#This Row],[TagOrderMethod]]="tags included","",IF(Table3[[#This Row],[TagOrderMethod]]="Qty:","tags",IF(Table3[[#This Row],[TagOrderMethod]]="Auto:",IF(U1879&lt;&gt;"","tags","")))))</f>
        <v/>
      </c>
      <c r="W1879" s="17">
        <v>50</v>
      </c>
      <c r="X1879" s="17" t="str">
        <f>IF(ISNUMBER(SEARCH("tag",Table3[[#This Row],[Notes]])), "Yes", "No")</f>
        <v>No</v>
      </c>
      <c r="Y1879" s="17" t="str">
        <f>IF(Table3[[#This Row],[Column11]]="yes","tags included","Auto:")</f>
        <v>Auto:</v>
      </c>
      <c r="Z187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Row],[TagOrderMethod]]="Auto:",IF(U1879&gt;0,U1879,IF(COUNTBLANK(L1879:S1879)=8,"",(IF(Table3[[#This Row],[Column11]]&lt;&gt;"no",Table3[[#This Row],[Size]]*(SUM(Table3[[#This Row],[Date 1]:[Date 8]])),"")))),""))),(Table3[[#This Row],[Bundle]])),"")</f>
        <v/>
      </c>
      <c r="AB1879" s="94" t="str">
        <f t="shared" si="30"/>
        <v/>
      </c>
      <c r="AC1879" s="75"/>
      <c r="AD1879" s="42"/>
      <c r="AE1879" s="43"/>
      <c r="AF1879" s="44"/>
      <c r="AG1879" s="134" t="s">
        <v>21</v>
      </c>
      <c r="AH1879" s="134" t="s">
        <v>21</v>
      </c>
      <c r="AI1879" s="134" t="s">
        <v>21</v>
      </c>
      <c r="AJ1879" s="134" t="s">
        <v>5882</v>
      </c>
      <c r="AK1879" s="134" t="s">
        <v>5883</v>
      </c>
      <c r="AL1879" s="134" t="s">
        <v>21</v>
      </c>
      <c r="AM1879" s="134" t="b">
        <f>IF(AND(Table3[[#This Row],[Column68]]=TRUE,COUNTBLANK(Table3[[#This Row],[Date 1]:[Date 8]])=8),TRUE,FALSE)</f>
        <v>0</v>
      </c>
      <c r="AN1879" s="134" t="b">
        <f>COUNTIF(Table3[[#This Row],[512]:[51]],"yes")&gt;0</f>
        <v>0</v>
      </c>
      <c r="AO1879" s="45" t="str">
        <f>IF(Table3[[#This Row],[512]]="yes",Table3[[#This Row],[Column1]],"")</f>
        <v/>
      </c>
      <c r="AP1879" s="45" t="str">
        <f>IF(Table3[[#This Row],[250]]="yes",Table3[[#This Row],[Column1.5]],"")</f>
        <v/>
      </c>
      <c r="AQ1879" s="45" t="str">
        <f>IF(Table3[[#This Row],[288]]="yes",Table3[[#This Row],[Column2]],"")</f>
        <v/>
      </c>
      <c r="AR1879" s="45" t="str">
        <f>IF(Table3[[#This Row],[144]]="yes",Table3[[#This Row],[Column3]],"")</f>
        <v/>
      </c>
      <c r="AS1879" s="45" t="str">
        <f>IF(Table3[[#This Row],[26]]="yes",Table3[[#This Row],[Column4]],"")</f>
        <v/>
      </c>
      <c r="AT1879" s="45" t="str">
        <f>IF(Table3[[#This Row],[51]]="yes",Table3[[#This Row],[Column5]],"")</f>
        <v/>
      </c>
      <c r="AU1879" s="29" t="str">
        <f>IF(COUNTBLANK(Table3[[#This Row],[Date 1]:[Date 8]])=7,IF(Table3[[#This Row],[Column9]]&lt;&gt;"",IF(SUM(L1879:S1879)&lt;&gt;0,Table3[[#This Row],[Column9]],""),""),(SUBSTITUTE(TRIM(SUBSTITUTE(AO1879&amp;","&amp;AP1879&amp;","&amp;AQ1879&amp;","&amp;AR1879&amp;","&amp;AS1879&amp;","&amp;AT1879&amp;",",","," "))," ",", ")))</f>
        <v/>
      </c>
      <c r="AV1879" s="35" t="str">
        <f>IF(COUNTBLANK(L1879:AC1879)&lt;&gt;13,IF(Table3[[#This Row],[Comments]]="Please order in multiples of 20. Minimum order of 100.",IF(COUNTBLANK(Table3[[#This Row],[Date 1]:[Order]])=12,"",1),1),IF(OR(F1879="yes",G1879="yes",H1879="yes",I1879="yes",J1879="yes",K1879="yes"="yes"),1,""))</f>
        <v/>
      </c>
      <c r="AX1879" s="39" t="s">
        <v>713</v>
      </c>
      <c r="AY1879" s="40">
        <f t="shared" si="31"/>
        <v>45698</v>
      </c>
    </row>
    <row r="1880" spans="2:51" ht="37" thickTop="1" thickBot="1" x14ac:dyDescent="0.4">
      <c r="B1880" s="164">
        <v>5720</v>
      </c>
      <c r="C1880" s="16" t="s">
        <v>3569</v>
      </c>
      <c r="D1880" s="32" t="s">
        <v>858</v>
      </c>
      <c r="E1880" s="118"/>
      <c r="F1880" s="119" t="s">
        <v>21</v>
      </c>
      <c r="G1880" s="30" t="s">
        <v>21</v>
      </c>
      <c r="H1880" s="30" t="s">
        <v>21</v>
      </c>
      <c r="I1880" s="30" t="s">
        <v>128</v>
      </c>
      <c r="J1880" s="30" t="s">
        <v>128</v>
      </c>
      <c r="K1880" s="30" t="s">
        <v>21</v>
      </c>
      <c r="L1880" s="22"/>
      <c r="M1880" s="20"/>
      <c r="N1880" s="20"/>
      <c r="O1880" s="20"/>
      <c r="P1880" s="20"/>
      <c r="Q1880" s="20"/>
      <c r="R1880" s="20"/>
      <c r="S1880" s="120"/>
      <c r="T1880" s="181" t="str">
        <f>Table3[[#This Row],[Column12]]</f>
        <v>Auto:</v>
      </c>
      <c r="U1880" s="25"/>
      <c r="V1880" s="51" t="str">
        <f>IF(Table3[[#This Row],[TagOrderMethod]]="Ratio:","plants per 1 tag",IF(Table3[[#This Row],[TagOrderMethod]]="tags included","",IF(Table3[[#This Row],[TagOrderMethod]]="Qty:","tags",IF(Table3[[#This Row],[TagOrderMethod]]="Auto:",IF(U1880&lt;&gt;"","tags","")))))</f>
        <v/>
      </c>
      <c r="W1880" s="17">
        <v>50</v>
      </c>
      <c r="X1880" s="17" t="str">
        <f>IF(ISNUMBER(SEARCH("tag",Table3[[#This Row],[Notes]])), "Yes", "No")</f>
        <v>No</v>
      </c>
      <c r="Y1880" s="17" t="str">
        <f>IF(Table3[[#This Row],[Column11]]="yes","tags included","Auto:")</f>
        <v>Auto:</v>
      </c>
      <c r="Z188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Row],[TagOrderMethod]]="Auto:",IF(U1880&gt;0,U1880,IF(COUNTBLANK(L1880:S1880)=8,"",(IF(Table3[[#This Row],[Column11]]&lt;&gt;"no",Table3[[#This Row],[Size]]*(SUM(Table3[[#This Row],[Date 1]:[Date 8]])),"")))),""))),(Table3[[#This Row],[Bundle]])),"")</f>
        <v/>
      </c>
      <c r="AB1880" s="94" t="str">
        <f t="shared" si="30"/>
        <v/>
      </c>
      <c r="AC1880" s="75"/>
      <c r="AD1880" s="42"/>
      <c r="AE1880" s="43"/>
      <c r="AF1880" s="44"/>
      <c r="AG1880" s="134" t="s">
        <v>21</v>
      </c>
      <c r="AH1880" s="134" t="s">
        <v>21</v>
      </c>
      <c r="AI1880" s="134" t="s">
        <v>21</v>
      </c>
      <c r="AJ1880" s="134" t="s">
        <v>5884</v>
      </c>
      <c r="AK1880" s="134" t="s">
        <v>5885</v>
      </c>
      <c r="AL1880" s="134" t="s">
        <v>21</v>
      </c>
      <c r="AM1880" s="134" t="b">
        <f>IF(AND(Table3[[#This Row],[Column68]]=TRUE,COUNTBLANK(Table3[[#This Row],[Date 1]:[Date 8]])=8),TRUE,FALSE)</f>
        <v>0</v>
      </c>
      <c r="AN1880" s="134" t="b">
        <f>COUNTIF(Table3[[#This Row],[512]:[51]],"yes")&gt;0</f>
        <v>0</v>
      </c>
      <c r="AO1880" s="45" t="str">
        <f>IF(Table3[[#This Row],[512]]="yes",Table3[[#This Row],[Column1]],"")</f>
        <v/>
      </c>
      <c r="AP1880" s="45" t="str">
        <f>IF(Table3[[#This Row],[250]]="yes",Table3[[#This Row],[Column1.5]],"")</f>
        <v/>
      </c>
      <c r="AQ1880" s="45" t="str">
        <f>IF(Table3[[#This Row],[288]]="yes",Table3[[#This Row],[Column2]],"")</f>
        <v/>
      </c>
      <c r="AR1880" s="45" t="str">
        <f>IF(Table3[[#This Row],[144]]="yes",Table3[[#This Row],[Column3]],"")</f>
        <v/>
      </c>
      <c r="AS1880" s="45" t="str">
        <f>IF(Table3[[#This Row],[26]]="yes",Table3[[#This Row],[Column4]],"")</f>
        <v/>
      </c>
      <c r="AT1880" s="45" t="str">
        <f>IF(Table3[[#This Row],[51]]="yes",Table3[[#This Row],[Column5]],"")</f>
        <v/>
      </c>
      <c r="AU1880" s="29" t="str">
        <f>IF(COUNTBLANK(Table3[[#This Row],[Date 1]:[Date 8]])=7,IF(Table3[[#This Row],[Column9]]&lt;&gt;"",IF(SUM(L1880:S1880)&lt;&gt;0,Table3[[#This Row],[Column9]],""),""),(SUBSTITUTE(TRIM(SUBSTITUTE(AO1880&amp;","&amp;AP1880&amp;","&amp;AQ1880&amp;","&amp;AR1880&amp;","&amp;AS1880&amp;","&amp;AT1880&amp;",",","," "))," ",", ")))</f>
        <v/>
      </c>
      <c r="AV1880" s="35" t="str">
        <f>IF(COUNTBLANK(L1880:AC1880)&lt;&gt;13,IF(Table3[[#This Row],[Comments]]="Please order in multiples of 20. Minimum order of 100.",IF(COUNTBLANK(Table3[[#This Row],[Date 1]:[Order]])=12,"",1),1),IF(OR(F1880="yes",G1880="yes",H1880="yes",I1880="yes",J1880="yes",K1880="yes"="yes"),1,""))</f>
        <v/>
      </c>
      <c r="AX1880" s="39" t="s">
        <v>714</v>
      </c>
      <c r="AY1880" s="40">
        <f t="shared" si="31"/>
        <v>45705</v>
      </c>
    </row>
    <row r="1881" spans="2:51" ht="37" thickTop="1" thickBot="1" x14ac:dyDescent="0.4">
      <c r="B1881" s="164">
        <v>5740</v>
      </c>
      <c r="C1881" s="16" t="s">
        <v>3569</v>
      </c>
      <c r="D1881" s="32" t="s">
        <v>1937</v>
      </c>
      <c r="E1881" s="118"/>
      <c r="F1881" s="119" t="s">
        <v>21</v>
      </c>
      <c r="G1881" s="30" t="s">
        <v>21</v>
      </c>
      <c r="H1881" s="30" t="s">
        <v>21</v>
      </c>
      <c r="I1881" s="30" t="s">
        <v>128</v>
      </c>
      <c r="J1881" s="30" t="s">
        <v>128</v>
      </c>
      <c r="K1881" s="30" t="s">
        <v>21</v>
      </c>
      <c r="L1881" s="22"/>
      <c r="M1881" s="20"/>
      <c r="N1881" s="20"/>
      <c r="O1881" s="20"/>
      <c r="P1881" s="20"/>
      <c r="Q1881" s="20"/>
      <c r="R1881" s="20"/>
      <c r="S1881" s="120"/>
      <c r="T1881" s="181" t="str">
        <f>Table3[[#This Row],[Column12]]</f>
        <v>Auto:</v>
      </c>
      <c r="U1881" s="25"/>
      <c r="V1881" s="51" t="str">
        <f>IF(Table3[[#This Row],[TagOrderMethod]]="Ratio:","plants per 1 tag",IF(Table3[[#This Row],[TagOrderMethod]]="tags included","",IF(Table3[[#This Row],[TagOrderMethod]]="Qty:","tags",IF(Table3[[#This Row],[TagOrderMethod]]="Auto:",IF(U1881&lt;&gt;"","tags","")))))</f>
        <v/>
      </c>
      <c r="W1881" s="17">
        <v>50</v>
      </c>
      <c r="X1881" s="17" t="str">
        <f>IF(ISNUMBER(SEARCH("tag",Table3[[#This Row],[Notes]])), "Yes", "No")</f>
        <v>No</v>
      </c>
      <c r="Y1881" s="17" t="str">
        <f>IF(Table3[[#This Row],[Column11]]="yes","tags included","Auto:")</f>
        <v>Auto:</v>
      </c>
      <c r="Z188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Row],[TagOrderMethod]]="Auto:",IF(U1881&gt;0,U1881,IF(COUNTBLANK(L1881:S1881)=8,"",(IF(Table3[[#This Row],[Column11]]&lt;&gt;"no",Table3[[#This Row],[Size]]*(SUM(Table3[[#This Row],[Date 1]:[Date 8]])),"")))),""))),(Table3[[#This Row],[Bundle]])),"")</f>
        <v/>
      </c>
      <c r="AB1881" s="94" t="str">
        <f t="shared" si="30"/>
        <v/>
      </c>
      <c r="AC1881" s="75"/>
      <c r="AD1881" s="42"/>
      <c r="AE1881" s="43"/>
      <c r="AF1881" s="44"/>
      <c r="AG1881" s="134" t="s">
        <v>21</v>
      </c>
      <c r="AH1881" s="134" t="s">
        <v>21</v>
      </c>
      <c r="AI1881" s="134" t="s">
        <v>21</v>
      </c>
      <c r="AJ1881" s="134" t="s">
        <v>5886</v>
      </c>
      <c r="AK1881" s="134" t="s">
        <v>5887</v>
      </c>
      <c r="AL1881" s="134" t="s">
        <v>21</v>
      </c>
      <c r="AM1881" s="134" t="b">
        <f>IF(AND(Table3[[#This Row],[Column68]]=TRUE,COUNTBLANK(Table3[[#This Row],[Date 1]:[Date 8]])=8),TRUE,FALSE)</f>
        <v>0</v>
      </c>
      <c r="AN1881" s="134" t="b">
        <f>COUNTIF(Table3[[#This Row],[512]:[51]],"yes")&gt;0</f>
        <v>0</v>
      </c>
      <c r="AO1881" s="45" t="str">
        <f>IF(Table3[[#This Row],[512]]="yes",Table3[[#This Row],[Column1]],"")</f>
        <v/>
      </c>
      <c r="AP1881" s="45" t="str">
        <f>IF(Table3[[#This Row],[250]]="yes",Table3[[#This Row],[Column1.5]],"")</f>
        <v/>
      </c>
      <c r="AQ1881" s="45" t="str">
        <f>IF(Table3[[#This Row],[288]]="yes",Table3[[#This Row],[Column2]],"")</f>
        <v/>
      </c>
      <c r="AR1881" s="45" t="str">
        <f>IF(Table3[[#This Row],[144]]="yes",Table3[[#This Row],[Column3]],"")</f>
        <v/>
      </c>
      <c r="AS1881" s="45" t="str">
        <f>IF(Table3[[#This Row],[26]]="yes",Table3[[#This Row],[Column4]],"")</f>
        <v/>
      </c>
      <c r="AT1881" s="45" t="str">
        <f>IF(Table3[[#This Row],[51]]="yes",Table3[[#This Row],[Column5]],"")</f>
        <v/>
      </c>
      <c r="AU1881" s="29" t="str">
        <f>IF(COUNTBLANK(Table3[[#This Row],[Date 1]:[Date 8]])=7,IF(Table3[[#This Row],[Column9]]&lt;&gt;"",IF(SUM(L1881:S1881)&lt;&gt;0,Table3[[#This Row],[Column9]],""),""),(SUBSTITUTE(TRIM(SUBSTITUTE(AO1881&amp;","&amp;AP1881&amp;","&amp;AQ1881&amp;","&amp;AR1881&amp;","&amp;AS1881&amp;","&amp;AT1881&amp;",",","," "))," ",", ")))</f>
        <v/>
      </c>
      <c r="AV1881" s="35" t="str">
        <f>IF(COUNTBLANK(L1881:AC1881)&lt;&gt;13,IF(Table3[[#This Row],[Comments]]="Please order in multiples of 20. Minimum order of 100.",IF(COUNTBLANK(Table3[[#This Row],[Date 1]:[Order]])=12,"",1),1),IF(OR(F1881="yes",G1881="yes",H1881="yes",I1881="yes",J1881="yes",K1881="yes"="yes"),1,""))</f>
        <v/>
      </c>
      <c r="AX1881" s="39" t="s">
        <v>715</v>
      </c>
      <c r="AY1881" s="40">
        <f t="shared" si="31"/>
        <v>45712</v>
      </c>
    </row>
    <row r="1882" spans="2:51" ht="37" thickTop="1" thickBot="1" x14ac:dyDescent="0.4">
      <c r="B1882" s="164">
        <v>5760</v>
      </c>
      <c r="C1882" s="16" t="s">
        <v>3569</v>
      </c>
      <c r="D1882" s="32" t="s">
        <v>859</v>
      </c>
      <c r="E1882" s="118"/>
      <c r="F1882" s="119" t="s">
        <v>21</v>
      </c>
      <c r="G1882" s="30" t="s">
        <v>21</v>
      </c>
      <c r="H1882" s="30" t="s">
        <v>21</v>
      </c>
      <c r="I1882" s="30" t="s">
        <v>128</v>
      </c>
      <c r="J1882" s="30" t="s">
        <v>128</v>
      </c>
      <c r="K1882" s="30" t="s">
        <v>21</v>
      </c>
      <c r="L1882" s="22"/>
      <c r="M1882" s="20"/>
      <c r="N1882" s="20"/>
      <c r="O1882" s="20"/>
      <c r="P1882" s="20"/>
      <c r="Q1882" s="20"/>
      <c r="R1882" s="20"/>
      <c r="S1882" s="120"/>
      <c r="T1882" s="181" t="str">
        <f>Table3[[#This Row],[Column12]]</f>
        <v>Auto:</v>
      </c>
      <c r="U1882" s="25"/>
      <c r="V1882" s="51" t="str">
        <f>IF(Table3[[#This Row],[TagOrderMethod]]="Ratio:","plants per 1 tag",IF(Table3[[#This Row],[TagOrderMethod]]="tags included","",IF(Table3[[#This Row],[TagOrderMethod]]="Qty:","tags",IF(Table3[[#This Row],[TagOrderMethod]]="Auto:",IF(U1882&lt;&gt;"","tags","")))))</f>
        <v/>
      </c>
      <c r="W1882" s="17">
        <v>50</v>
      </c>
      <c r="X1882" s="17" t="str">
        <f>IF(ISNUMBER(SEARCH("tag",Table3[[#This Row],[Notes]])), "Yes", "No")</f>
        <v>No</v>
      </c>
      <c r="Y1882" s="17" t="str">
        <f>IF(Table3[[#This Row],[Column11]]="yes","tags included","Auto:")</f>
        <v>Auto:</v>
      </c>
      <c r="Z188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Row],[TagOrderMethod]]="Auto:",IF(U1882&gt;0,U1882,IF(COUNTBLANK(L1882:S1882)=8,"",(IF(Table3[[#This Row],[Column11]]&lt;&gt;"no",Table3[[#This Row],[Size]]*(SUM(Table3[[#This Row],[Date 1]:[Date 8]])),"")))),""))),(Table3[[#This Row],[Bundle]])),"")</f>
        <v/>
      </c>
      <c r="AB1882" s="94" t="str">
        <f t="shared" si="30"/>
        <v/>
      </c>
      <c r="AC1882" s="75"/>
      <c r="AD1882" s="42"/>
      <c r="AE1882" s="43"/>
      <c r="AF1882" s="44"/>
      <c r="AG1882" s="134" t="s">
        <v>21</v>
      </c>
      <c r="AH1882" s="134" t="s">
        <v>21</v>
      </c>
      <c r="AI1882" s="134" t="s">
        <v>21</v>
      </c>
      <c r="AJ1882" s="134" t="s">
        <v>5888</v>
      </c>
      <c r="AK1882" s="134" t="s">
        <v>5889</v>
      </c>
      <c r="AL1882" s="134" t="s">
        <v>21</v>
      </c>
      <c r="AM1882" s="134" t="b">
        <f>IF(AND(Table3[[#This Row],[Column68]]=TRUE,COUNTBLANK(Table3[[#This Row],[Date 1]:[Date 8]])=8),TRUE,FALSE)</f>
        <v>0</v>
      </c>
      <c r="AN1882" s="134" t="b">
        <f>COUNTIF(Table3[[#This Row],[512]:[51]],"yes")&gt;0</f>
        <v>0</v>
      </c>
      <c r="AO1882" s="45" t="str">
        <f>IF(Table3[[#This Row],[512]]="yes",Table3[[#This Row],[Column1]],"")</f>
        <v/>
      </c>
      <c r="AP1882" s="45" t="str">
        <f>IF(Table3[[#This Row],[250]]="yes",Table3[[#This Row],[Column1.5]],"")</f>
        <v/>
      </c>
      <c r="AQ1882" s="45" t="str">
        <f>IF(Table3[[#This Row],[288]]="yes",Table3[[#This Row],[Column2]],"")</f>
        <v/>
      </c>
      <c r="AR1882" s="45" t="str">
        <f>IF(Table3[[#This Row],[144]]="yes",Table3[[#This Row],[Column3]],"")</f>
        <v/>
      </c>
      <c r="AS1882" s="45" t="str">
        <f>IF(Table3[[#This Row],[26]]="yes",Table3[[#This Row],[Column4]],"")</f>
        <v/>
      </c>
      <c r="AT1882" s="45" t="str">
        <f>IF(Table3[[#This Row],[51]]="yes",Table3[[#This Row],[Column5]],"")</f>
        <v/>
      </c>
      <c r="AU1882" s="29" t="str">
        <f>IF(COUNTBLANK(Table3[[#This Row],[Date 1]:[Date 8]])=7,IF(Table3[[#This Row],[Column9]]&lt;&gt;"",IF(SUM(L1882:S1882)&lt;&gt;0,Table3[[#This Row],[Column9]],""),""),(SUBSTITUTE(TRIM(SUBSTITUTE(AO1882&amp;","&amp;AP1882&amp;","&amp;AQ1882&amp;","&amp;AR1882&amp;","&amp;AS1882&amp;","&amp;AT1882&amp;",",","," "))," ",", ")))</f>
        <v/>
      </c>
      <c r="AV1882" s="35" t="str">
        <f>IF(COUNTBLANK(L1882:AC1882)&lt;&gt;13,IF(Table3[[#This Row],[Comments]]="Please order in multiples of 20. Minimum order of 100.",IF(COUNTBLANK(Table3[[#This Row],[Date 1]:[Order]])=12,"",1),1),IF(OR(F1882="yes",G1882="yes",H1882="yes",I1882="yes",J1882="yes",K1882="yes"="yes"),1,""))</f>
        <v/>
      </c>
      <c r="AX1882" s="39" t="s">
        <v>716</v>
      </c>
      <c r="AY1882" s="40">
        <f t="shared" si="31"/>
        <v>45719</v>
      </c>
    </row>
    <row r="1883" spans="2:51" ht="37" thickTop="1" thickBot="1" x14ac:dyDescent="0.4">
      <c r="B1883" s="164">
        <v>5770</v>
      </c>
      <c r="C1883" s="16" t="s">
        <v>3569</v>
      </c>
      <c r="D1883" s="32" t="s">
        <v>2491</v>
      </c>
      <c r="E1883" s="118"/>
      <c r="F1883" s="119" t="s">
        <v>21</v>
      </c>
      <c r="G1883" s="30" t="s">
        <v>21</v>
      </c>
      <c r="H1883" s="30" t="s">
        <v>21</v>
      </c>
      <c r="I1883" s="30" t="s">
        <v>128</v>
      </c>
      <c r="J1883" s="30" t="s">
        <v>128</v>
      </c>
      <c r="K1883" s="30" t="s">
        <v>21</v>
      </c>
      <c r="L1883" s="22"/>
      <c r="M1883" s="20"/>
      <c r="N1883" s="20"/>
      <c r="O1883" s="20"/>
      <c r="P1883" s="20"/>
      <c r="Q1883" s="20"/>
      <c r="R1883" s="20"/>
      <c r="S1883" s="120"/>
      <c r="T1883" s="181" t="str">
        <f>Table3[[#This Row],[Column12]]</f>
        <v>Auto:</v>
      </c>
      <c r="U1883" s="25"/>
      <c r="V1883" s="51" t="str">
        <f>IF(Table3[[#This Row],[TagOrderMethod]]="Ratio:","plants per 1 tag",IF(Table3[[#This Row],[TagOrderMethod]]="tags included","",IF(Table3[[#This Row],[TagOrderMethod]]="Qty:","tags",IF(Table3[[#This Row],[TagOrderMethod]]="Auto:",IF(U1883&lt;&gt;"","tags","")))))</f>
        <v/>
      </c>
      <c r="W1883" s="17">
        <v>50</v>
      </c>
      <c r="X1883" s="17" t="str">
        <f>IF(ISNUMBER(SEARCH("tag",Table3[[#This Row],[Notes]])), "Yes", "No")</f>
        <v>No</v>
      </c>
      <c r="Y1883" s="17" t="str">
        <f>IF(Table3[[#This Row],[Column11]]="yes","tags included","Auto:")</f>
        <v>Auto:</v>
      </c>
      <c r="Z188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Row],[TagOrderMethod]]="Auto:",IF(U1883&gt;0,U1883,IF(COUNTBLANK(L1883:S1883)=8,"",(IF(Table3[[#This Row],[Column11]]&lt;&gt;"no",Table3[[#This Row],[Size]]*(SUM(Table3[[#This Row],[Date 1]:[Date 8]])),"")))),""))),(Table3[[#This Row],[Bundle]])),"")</f>
        <v/>
      </c>
      <c r="AB1883" s="94" t="str">
        <f t="shared" si="30"/>
        <v/>
      </c>
      <c r="AC1883" s="75"/>
      <c r="AD1883" s="42"/>
      <c r="AE1883" s="43"/>
      <c r="AF1883" s="44"/>
      <c r="AG1883" s="134" t="s">
        <v>21</v>
      </c>
      <c r="AH1883" s="134" t="s">
        <v>21</v>
      </c>
      <c r="AI1883" s="134" t="s">
        <v>21</v>
      </c>
      <c r="AJ1883" s="134" t="s">
        <v>5890</v>
      </c>
      <c r="AK1883" s="134" t="s">
        <v>5891</v>
      </c>
      <c r="AL1883" s="134" t="s">
        <v>21</v>
      </c>
      <c r="AM1883" s="134" t="b">
        <f>IF(AND(Table3[[#This Row],[Column68]]=TRUE,COUNTBLANK(Table3[[#This Row],[Date 1]:[Date 8]])=8),TRUE,FALSE)</f>
        <v>0</v>
      </c>
      <c r="AN1883" s="134" t="b">
        <f>COUNTIF(Table3[[#This Row],[512]:[51]],"yes")&gt;0</f>
        <v>0</v>
      </c>
      <c r="AO1883" s="45" t="str">
        <f>IF(Table3[[#This Row],[512]]="yes",Table3[[#This Row],[Column1]],"")</f>
        <v/>
      </c>
      <c r="AP1883" s="45" t="str">
        <f>IF(Table3[[#This Row],[250]]="yes",Table3[[#This Row],[Column1.5]],"")</f>
        <v/>
      </c>
      <c r="AQ1883" s="45" t="str">
        <f>IF(Table3[[#This Row],[288]]="yes",Table3[[#This Row],[Column2]],"")</f>
        <v/>
      </c>
      <c r="AR1883" s="45" t="str">
        <f>IF(Table3[[#This Row],[144]]="yes",Table3[[#This Row],[Column3]],"")</f>
        <v/>
      </c>
      <c r="AS1883" s="45" t="str">
        <f>IF(Table3[[#This Row],[26]]="yes",Table3[[#This Row],[Column4]],"")</f>
        <v/>
      </c>
      <c r="AT1883" s="45" t="str">
        <f>IF(Table3[[#This Row],[51]]="yes",Table3[[#This Row],[Column5]],"")</f>
        <v/>
      </c>
      <c r="AU1883" s="29" t="str">
        <f>IF(COUNTBLANK(Table3[[#This Row],[Date 1]:[Date 8]])=7,IF(Table3[[#This Row],[Column9]]&lt;&gt;"",IF(SUM(L1883:S1883)&lt;&gt;0,Table3[[#This Row],[Column9]],""),""),(SUBSTITUTE(TRIM(SUBSTITUTE(AO1883&amp;","&amp;AP1883&amp;","&amp;AQ1883&amp;","&amp;AR1883&amp;","&amp;AS1883&amp;","&amp;AT1883&amp;",",","," "))," ",", ")))</f>
        <v/>
      </c>
      <c r="AV1883" s="35" t="str">
        <f>IF(COUNTBLANK(L1883:AC1883)&lt;&gt;13,IF(Table3[[#This Row],[Comments]]="Please order in multiples of 20. Minimum order of 100.",IF(COUNTBLANK(Table3[[#This Row],[Date 1]:[Order]])=12,"",1),1),IF(OR(F1883="yes",G1883="yes",H1883="yes",I1883="yes",J1883="yes",K1883="yes"="yes"),1,""))</f>
        <v/>
      </c>
      <c r="AX1883" s="39" t="s">
        <v>717</v>
      </c>
      <c r="AY1883" s="40">
        <f t="shared" si="31"/>
        <v>45726</v>
      </c>
    </row>
    <row r="1884" spans="2:51" ht="37" thickTop="1" thickBot="1" x14ac:dyDescent="0.4">
      <c r="B1884" s="164">
        <v>7710</v>
      </c>
      <c r="C1884" s="16" t="s">
        <v>3569</v>
      </c>
      <c r="D1884" s="32" t="s">
        <v>1200</v>
      </c>
      <c r="E1884" s="118"/>
      <c r="F1884" s="119" t="s">
        <v>21</v>
      </c>
      <c r="G1884" s="30" t="s">
        <v>21</v>
      </c>
      <c r="H1884" s="30" t="s">
        <v>21</v>
      </c>
      <c r="I1884" s="30" t="s">
        <v>21</v>
      </c>
      <c r="J1884" s="30" t="s">
        <v>21</v>
      </c>
      <c r="K1884" s="30" t="s">
        <v>128</v>
      </c>
      <c r="L1884" s="22"/>
      <c r="M1884" s="20"/>
      <c r="N1884" s="20"/>
      <c r="O1884" s="20"/>
      <c r="P1884" s="20"/>
      <c r="Q1884" s="20"/>
      <c r="R1884" s="20"/>
      <c r="S1884" s="120"/>
      <c r="T1884" s="181" t="str">
        <f>Table3[[#This Row],[Column12]]</f>
        <v>Auto:</v>
      </c>
      <c r="U1884" s="25"/>
      <c r="V1884" s="51" t="str">
        <f>IF(Table3[[#This Row],[TagOrderMethod]]="Ratio:","plants per 1 tag",IF(Table3[[#This Row],[TagOrderMethod]]="tags included","",IF(Table3[[#This Row],[TagOrderMethod]]="Qty:","tags",IF(Table3[[#This Row],[TagOrderMethod]]="Auto:",IF(U1884&lt;&gt;"","tags","")))))</f>
        <v/>
      </c>
      <c r="W1884" s="17">
        <v>50</v>
      </c>
      <c r="X1884" s="17" t="str">
        <f>IF(ISNUMBER(SEARCH("tag",Table3[[#This Row],[Notes]])), "Yes", "No")</f>
        <v>No</v>
      </c>
      <c r="Y1884" s="17" t="str">
        <f>IF(Table3[[#This Row],[Column11]]="yes","tags included","Auto:")</f>
        <v>Auto:</v>
      </c>
      <c r="Z188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Row],[TagOrderMethod]]="Auto:",IF(U1884&gt;0,U1884,IF(COUNTBLANK(L1884:S1884)=8,"",(IF(Table3[[#This Row],[Column11]]&lt;&gt;"no",Table3[[#This Row],[Size]]*(SUM(Table3[[#This Row],[Date 1]:[Date 8]])),"")))),""))),(Table3[[#This Row],[Bundle]])),"")</f>
        <v/>
      </c>
      <c r="AB1884" s="94" t="str">
        <f t="shared" si="30"/>
        <v/>
      </c>
      <c r="AC1884" s="75"/>
      <c r="AD1884" s="42"/>
      <c r="AE1884" s="43"/>
      <c r="AF1884" s="44"/>
      <c r="AG1884" s="134" t="s">
        <v>21</v>
      </c>
      <c r="AH1884" s="134" t="s">
        <v>21</v>
      </c>
      <c r="AI1884" s="134" t="s">
        <v>21</v>
      </c>
      <c r="AJ1884" s="134" t="s">
        <v>21</v>
      </c>
      <c r="AK1884" s="134" t="s">
        <v>21</v>
      </c>
      <c r="AL1884" s="134" t="s">
        <v>5892</v>
      </c>
      <c r="AM1884" s="134" t="b">
        <f>IF(AND(Table3[[#This Row],[Column68]]=TRUE,COUNTBLANK(Table3[[#This Row],[Date 1]:[Date 8]])=8),TRUE,FALSE)</f>
        <v>0</v>
      </c>
      <c r="AN1884" s="134" t="b">
        <f>COUNTIF(Table3[[#This Row],[512]:[51]],"yes")&gt;0</f>
        <v>0</v>
      </c>
      <c r="AO1884" s="45" t="str">
        <f>IF(Table3[[#This Row],[512]]="yes",Table3[[#This Row],[Column1]],"")</f>
        <v/>
      </c>
      <c r="AP1884" s="45" t="str">
        <f>IF(Table3[[#This Row],[250]]="yes",Table3[[#This Row],[Column1.5]],"")</f>
        <v/>
      </c>
      <c r="AQ1884" s="45" t="str">
        <f>IF(Table3[[#This Row],[288]]="yes",Table3[[#This Row],[Column2]],"")</f>
        <v/>
      </c>
      <c r="AR1884" s="45" t="str">
        <f>IF(Table3[[#This Row],[144]]="yes",Table3[[#This Row],[Column3]],"")</f>
        <v/>
      </c>
      <c r="AS1884" s="45" t="str">
        <f>IF(Table3[[#This Row],[26]]="yes",Table3[[#This Row],[Column4]],"")</f>
        <v/>
      </c>
      <c r="AT1884" s="45" t="str">
        <f>IF(Table3[[#This Row],[51]]="yes",Table3[[#This Row],[Column5]],"")</f>
        <v/>
      </c>
      <c r="AU1884" s="29" t="str">
        <f>IF(COUNTBLANK(Table3[[#This Row],[Date 1]:[Date 8]])=7,IF(Table3[[#This Row],[Column9]]&lt;&gt;"",IF(SUM(L1884:S1884)&lt;&gt;0,Table3[[#This Row],[Column9]],""),""),(SUBSTITUTE(TRIM(SUBSTITUTE(AO1884&amp;","&amp;AP1884&amp;","&amp;AQ1884&amp;","&amp;AR1884&amp;","&amp;AS1884&amp;","&amp;AT1884&amp;",",","," "))," ",", ")))</f>
        <v/>
      </c>
      <c r="AV1884" s="35" t="str">
        <f>IF(COUNTBLANK(L1884:AC1884)&lt;&gt;13,IF(Table3[[#This Row],[Comments]]="Please order in multiples of 20. Minimum order of 100.",IF(COUNTBLANK(Table3[[#This Row],[Date 1]:[Order]])=12,"",1),1),IF(OR(F1884="yes",G1884="yes",H1884="yes",I1884="yes",J1884="yes",K1884="yes"="yes"),1,""))</f>
        <v/>
      </c>
      <c r="AX1884" s="39" t="s">
        <v>718</v>
      </c>
      <c r="AY1884" s="40">
        <f t="shared" si="31"/>
        <v>45733</v>
      </c>
    </row>
    <row r="1885" spans="2:51" ht="37" thickTop="1" thickBot="1" x14ac:dyDescent="0.4">
      <c r="B1885" s="164">
        <v>7725</v>
      </c>
      <c r="C1885" s="16" t="s">
        <v>3569</v>
      </c>
      <c r="D1885" s="32" t="s">
        <v>1792</v>
      </c>
      <c r="E1885" s="118"/>
      <c r="F1885" s="119" t="s">
        <v>21</v>
      </c>
      <c r="G1885" s="30" t="s">
        <v>21</v>
      </c>
      <c r="H1885" s="30" t="s">
        <v>21</v>
      </c>
      <c r="I1885" s="30" t="s">
        <v>21</v>
      </c>
      <c r="J1885" s="30" t="s">
        <v>128</v>
      </c>
      <c r="K1885" s="30" t="s">
        <v>21</v>
      </c>
      <c r="L1885" s="22"/>
      <c r="M1885" s="20"/>
      <c r="N1885" s="20"/>
      <c r="O1885" s="20"/>
      <c r="P1885" s="20"/>
      <c r="Q1885" s="20"/>
      <c r="R1885" s="20"/>
      <c r="S1885" s="120"/>
      <c r="T1885" s="181" t="str">
        <f>Table3[[#This Row],[Column12]]</f>
        <v>Auto:</v>
      </c>
      <c r="U1885" s="25"/>
      <c r="V1885" s="51" t="str">
        <f>IF(Table3[[#This Row],[TagOrderMethod]]="Ratio:","plants per 1 tag",IF(Table3[[#This Row],[TagOrderMethod]]="tags included","",IF(Table3[[#This Row],[TagOrderMethod]]="Qty:","tags",IF(Table3[[#This Row],[TagOrderMethod]]="Auto:",IF(U1885&lt;&gt;"","tags","")))))</f>
        <v/>
      </c>
      <c r="W1885" s="17">
        <v>50</v>
      </c>
      <c r="X1885" s="17" t="str">
        <f>IF(ISNUMBER(SEARCH("tag",Table3[[#This Row],[Notes]])), "Yes", "No")</f>
        <v>No</v>
      </c>
      <c r="Y1885" s="17" t="str">
        <f>IF(Table3[[#This Row],[Column11]]="yes","tags included","Auto:")</f>
        <v>Auto:</v>
      </c>
      <c r="Z188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Row],[TagOrderMethod]]="Auto:",IF(U1885&gt;0,U1885,IF(COUNTBLANK(L1885:S1885)=8,"",(IF(Table3[[#This Row],[Column11]]&lt;&gt;"no",Table3[[#This Row],[Size]]*(SUM(Table3[[#This Row],[Date 1]:[Date 8]])),"")))),""))),(Table3[[#This Row],[Bundle]])),"")</f>
        <v/>
      </c>
      <c r="AB1885" s="94" t="str">
        <f t="shared" si="30"/>
        <v/>
      </c>
      <c r="AC1885" s="75"/>
      <c r="AD1885" s="42"/>
      <c r="AE1885" s="43"/>
      <c r="AF1885" s="44"/>
      <c r="AG1885" s="134" t="s">
        <v>21</v>
      </c>
      <c r="AH1885" s="134" t="s">
        <v>21</v>
      </c>
      <c r="AI1885" s="134" t="s">
        <v>21</v>
      </c>
      <c r="AJ1885" s="134" t="s">
        <v>21</v>
      </c>
      <c r="AK1885" s="134" t="s">
        <v>5893</v>
      </c>
      <c r="AL1885" s="134" t="s">
        <v>21</v>
      </c>
      <c r="AM1885" s="134" t="b">
        <f>IF(AND(Table3[[#This Row],[Column68]]=TRUE,COUNTBLANK(Table3[[#This Row],[Date 1]:[Date 8]])=8),TRUE,FALSE)</f>
        <v>0</v>
      </c>
      <c r="AN1885" s="134" t="b">
        <f>COUNTIF(Table3[[#This Row],[512]:[51]],"yes")&gt;0</f>
        <v>0</v>
      </c>
      <c r="AO1885" s="45" t="str">
        <f>IF(Table3[[#This Row],[512]]="yes",Table3[[#This Row],[Column1]],"")</f>
        <v/>
      </c>
      <c r="AP1885" s="45" t="str">
        <f>IF(Table3[[#This Row],[250]]="yes",Table3[[#This Row],[Column1.5]],"")</f>
        <v/>
      </c>
      <c r="AQ1885" s="45" t="str">
        <f>IF(Table3[[#This Row],[288]]="yes",Table3[[#This Row],[Column2]],"")</f>
        <v/>
      </c>
      <c r="AR1885" s="45" t="str">
        <f>IF(Table3[[#This Row],[144]]="yes",Table3[[#This Row],[Column3]],"")</f>
        <v/>
      </c>
      <c r="AS1885" s="45" t="str">
        <f>IF(Table3[[#This Row],[26]]="yes",Table3[[#This Row],[Column4]],"")</f>
        <v/>
      </c>
      <c r="AT1885" s="45" t="str">
        <f>IF(Table3[[#This Row],[51]]="yes",Table3[[#This Row],[Column5]],"")</f>
        <v/>
      </c>
      <c r="AU1885" s="29" t="str">
        <f>IF(COUNTBLANK(Table3[[#This Row],[Date 1]:[Date 8]])=7,IF(Table3[[#This Row],[Column9]]&lt;&gt;"",IF(SUM(L1885:S1885)&lt;&gt;0,Table3[[#This Row],[Column9]],""),""),(SUBSTITUTE(TRIM(SUBSTITUTE(AO1885&amp;","&amp;AP1885&amp;","&amp;AQ1885&amp;","&amp;AR1885&amp;","&amp;AS1885&amp;","&amp;AT1885&amp;",",","," "))," ",", ")))</f>
        <v/>
      </c>
      <c r="AV1885" s="35" t="str">
        <f>IF(COUNTBLANK(L1885:AC1885)&lt;&gt;13,IF(Table3[[#This Row],[Comments]]="Please order in multiples of 20. Minimum order of 100.",IF(COUNTBLANK(Table3[[#This Row],[Date 1]:[Order]])=12,"",1),1),IF(OR(F1885="yes",G1885="yes",H1885="yes",I1885="yes",J1885="yes",K1885="yes"="yes"),1,""))</f>
        <v/>
      </c>
      <c r="AX1885" s="39" t="s">
        <v>719</v>
      </c>
      <c r="AY1885" s="40">
        <f t="shared" si="31"/>
        <v>45740</v>
      </c>
    </row>
    <row r="1886" spans="2:51" ht="37" thickTop="1" thickBot="1" x14ac:dyDescent="0.4">
      <c r="B1886" s="164">
        <v>7730</v>
      </c>
      <c r="C1886" s="16" t="s">
        <v>3569</v>
      </c>
      <c r="D1886" s="32" t="s">
        <v>1201</v>
      </c>
      <c r="E1886" s="118"/>
      <c r="F1886" s="119" t="s">
        <v>21</v>
      </c>
      <c r="G1886" s="30" t="s">
        <v>21</v>
      </c>
      <c r="H1886" s="30" t="s">
        <v>21</v>
      </c>
      <c r="I1886" s="30" t="s">
        <v>21</v>
      </c>
      <c r="J1886" s="30" t="s">
        <v>128</v>
      </c>
      <c r="K1886" s="30" t="s">
        <v>21</v>
      </c>
      <c r="L1886" s="22"/>
      <c r="M1886" s="20"/>
      <c r="N1886" s="20"/>
      <c r="O1886" s="20"/>
      <c r="P1886" s="20"/>
      <c r="Q1886" s="20"/>
      <c r="R1886" s="20"/>
      <c r="S1886" s="120"/>
      <c r="T1886" s="181" t="str">
        <f>Table3[[#This Row],[Column12]]</f>
        <v>Auto:</v>
      </c>
      <c r="U1886" s="25"/>
      <c r="V1886" s="51" t="str">
        <f>IF(Table3[[#This Row],[TagOrderMethod]]="Ratio:","plants per 1 tag",IF(Table3[[#This Row],[TagOrderMethod]]="tags included","",IF(Table3[[#This Row],[TagOrderMethod]]="Qty:","tags",IF(Table3[[#This Row],[TagOrderMethod]]="Auto:",IF(U1886&lt;&gt;"","tags","")))))</f>
        <v/>
      </c>
      <c r="W1886" s="17">
        <v>50</v>
      </c>
      <c r="X1886" s="17" t="str">
        <f>IF(ISNUMBER(SEARCH("tag",Table3[[#This Row],[Notes]])), "Yes", "No")</f>
        <v>No</v>
      </c>
      <c r="Y1886" s="17" t="str">
        <f>IF(Table3[[#This Row],[Column11]]="yes","tags included","Auto:")</f>
        <v>Auto:</v>
      </c>
      <c r="Z188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Row],[TagOrderMethod]]="Auto:",IF(U1886&gt;0,U1886,IF(COUNTBLANK(L1886:S1886)=8,"",(IF(Table3[[#This Row],[Column11]]&lt;&gt;"no",Table3[[#This Row],[Size]]*(SUM(Table3[[#This Row],[Date 1]:[Date 8]])),"")))),""))),(Table3[[#This Row],[Bundle]])),"")</f>
        <v/>
      </c>
      <c r="AB1886" s="94" t="str">
        <f t="shared" si="30"/>
        <v/>
      </c>
      <c r="AC1886" s="75"/>
      <c r="AD1886" s="42"/>
      <c r="AE1886" s="43"/>
      <c r="AF1886" s="44"/>
      <c r="AG1886" s="134" t="s">
        <v>21</v>
      </c>
      <c r="AH1886" s="134" t="s">
        <v>21</v>
      </c>
      <c r="AI1886" s="134" t="s">
        <v>21</v>
      </c>
      <c r="AJ1886" s="134" t="s">
        <v>21</v>
      </c>
      <c r="AK1886" s="134" t="s">
        <v>5894</v>
      </c>
      <c r="AL1886" s="134" t="s">
        <v>21</v>
      </c>
      <c r="AM1886" s="134" t="b">
        <f>IF(AND(Table3[[#This Row],[Column68]]=TRUE,COUNTBLANK(Table3[[#This Row],[Date 1]:[Date 8]])=8),TRUE,FALSE)</f>
        <v>0</v>
      </c>
      <c r="AN1886" s="134" t="b">
        <f>COUNTIF(Table3[[#This Row],[512]:[51]],"yes")&gt;0</f>
        <v>0</v>
      </c>
      <c r="AO1886" s="45" t="str">
        <f>IF(Table3[[#This Row],[512]]="yes",Table3[[#This Row],[Column1]],"")</f>
        <v/>
      </c>
      <c r="AP1886" s="45" t="str">
        <f>IF(Table3[[#This Row],[250]]="yes",Table3[[#This Row],[Column1.5]],"")</f>
        <v/>
      </c>
      <c r="AQ1886" s="45" t="str">
        <f>IF(Table3[[#This Row],[288]]="yes",Table3[[#This Row],[Column2]],"")</f>
        <v/>
      </c>
      <c r="AR1886" s="45" t="str">
        <f>IF(Table3[[#This Row],[144]]="yes",Table3[[#This Row],[Column3]],"")</f>
        <v/>
      </c>
      <c r="AS1886" s="45" t="str">
        <f>IF(Table3[[#This Row],[26]]="yes",Table3[[#This Row],[Column4]],"")</f>
        <v/>
      </c>
      <c r="AT1886" s="45" t="str">
        <f>IF(Table3[[#This Row],[51]]="yes",Table3[[#This Row],[Column5]],"")</f>
        <v/>
      </c>
      <c r="AU1886" s="29" t="str">
        <f>IF(COUNTBLANK(Table3[[#This Row],[Date 1]:[Date 8]])=7,IF(Table3[[#This Row],[Column9]]&lt;&gt;"",IF(SUM(L1886:S1886)&lt;&gt;0,Table3[[#This Row],[Column9]],""),""),(SUBSTITUTE(TRIM(SUBSTITUTE(AO1886&amp;","&amp;AP1886&amp;","&amp;AQ1886&amp;","&amp;AR1886&amp;","&amp;AS1886&amp;","&amp;AT1886&amp;",",","," "))," ",", ")))</f>
        <v/>
      </c>
      <c r="AV1886" s="35" t="str">
        <f>IF(COUNTBLANK(L1886:AC1886)&lt;&gt;13,IF(Table3[[#This Row],[Comments]]="Please order in multiples of 20. Minimum order of 100.",IF(COUNTBLANK(Table3[[#This Row],[Date 1]:[Order]])=12,"",1),1),IF(OR(F1886="yes",G1886="yes",H1886="yes",I1886="yes",J1886="yes",K1886="yes"="yes"),1,""))</f>
        <v/>
      </c>
      <c r="AX1886" s="39" t="s">
        <v>720</v>
      </c>
      <c r="AY1886" s="40">
        <f t="shared" si="31"/>
        <v>45747</v>
      </c>
    </row>
    <row r="1887" spans="2:51" ht="37" thickTop="1" thickBot="1" x14ac:dyDescent="0.4">
      <c r="B1887" s="164">
        <v>7735</v>
      </c>
      <c r="C1887" s="16" t="s">
        <v>3569</v>
      </c>
      <c r="D1887" s="32" t="s">
        <v>1202</v>
      </c>
      <c r="E1887" s="118"/>
      <c r="F1887" s="119" t="s">
        <v>21</v>
      </c>
      <c r="G1887" s="30" t="s">
        <v>21</v>
      </c>
      <c r="H1887" s="30" t="s">
        <v>21</v>
      </c>
      <c r="I1887" s="30" t="s">
        <v>21</v>
      </c>
      <c r="J1887" s="30" t="s">
        <v>128</v>
      </c>
      <c r="K1887" s="30" t="s">
        <v>21</v>
      </c>
      <c r="L1887" s="22"/>
      <c r="M1887" s="20"/>
      <c r="N1887" s="20"/>
      <c r="O1887" s="20"/>
      <c r="P1887" s="20"/>
      <c r="Q1887" s="20"/>
      <c r="R1887" s="20"/>
      <c r="S1887" s="120"/>
      <c r="T1887" s="181" t="str">
        <f>Table3[[#This Row],[Column12]]</f>
        <v>Auto:</v>
      </c>
      <c r="U1887" s="25"/>
      <c r="V1887" s="51" t="str">
        <f>IF(Table3[[#This Row],[TagOrderMethod]]="Ratio:","plants per 1 tag",IF(Table3[[#This Row],[TagOrderMethod]]="tags included","",IF(Table3[[#This Row],[TagOrderMethod]]="Qty:","tags",IF(Table3[[#This Row],[TagOrderMethod]]="Auto:",IF(U1887&lt;&gt;"","tags","")))))</f>
        <v/>
      </c>
      <c r="W1887" s="17">
        <v>50</v>
      </c>
      <c r="X1887" s="17" t="str">
        <f>IF(ISNUMBER(SEARCH("tag",Table3[[#This Row],[Notes]])), "Yes", "No")</f>
        <v>No</v>
      </c>
      <c r="Y1887" s="17" t="str">
        <f>IF(Table3[[#This Row],[Column11]]="yes","tags included","Auto:")</f>
        <v>Auto:</v>
      </c>
      <c r="Z188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Row],[TagOrderMethod]]="Auto:",IF(U1887&gt;0,U1887,IF(COUNTBLANK(L1887:S1887)=8,"",(IF(Table3[[#This Row],[Column11]]&lt;&gt;"no",Table3[[#This Row],[Size]]*(SUM(Table3[[#This Row],[Date 1]:[Date 8]])),"")))),""))),(Table3[[#This Row],[Bundle]])),"")</f>
        <v/>
      </c>
      <c r="AB1887" s="94" t="str">
        <f t="shared" si="30"/>
        <v/>
      </c>
      <c r="AC1887" s="75"/>
      <c r="AD1887" s="42"/>
      <c r="AE1887" s="43"/>
      <c r="AF1887" s="44"/>
      <c r="AG1887" s="134" t="s">
        <v>21</v>
      </c>
      <c r="AH1887" s="134" t="s">
        <v>21</v>
      </c>
      <c r="AI1887" s="134" t="s">
        <v>21</v>
      </c>
      <c r="AJ1887" s="134" t="s">
        <v>21</v>
      </c>
      <c r="AK1887" s="134" t="s">
        <v>5895</v>
      </c>
      <c r="AL1887" s="134" t="s">
        <v>21</v>
      </c>
      <c r="AM1887" s="134" t="b">
        <f>IF(AND(Table3[[#This Row],[Column68]]=TRUE,COUNTBLANK(Table3[[#This Row],[Date 1]:[Date 8]])=8),TRUE,FALSE)</f>
        <v>0</v>
      </c>
      <c r="AN1887" s="134" t="b">
        <f>COUNTIF(Table3[[#This Row],[512]:[51]],"yes")&gt;0</f>
        <v>0</v>
      </c>
      <c r="AO1887" s="45" t="str">
        <f>IF(Table3[[#This Row],[512]]="yes",Table3[[#This Row],[Column1]],"")</f>
        <v/>
      </c>
      <c r="AP1887" s="45" t="str">
        <f>IF(Table3[[#This Row],[250]]="yes",Table3[[#This Row],[Column1.5]],"")</f>
        <v/>
      </c>
      <c r="AQ1887" s="45" t="str">
        <f>IF(Table3[[#This Row],[288]]="yes",Table3[[#This Row],[Column2]],"")</f>
        <v/>
      </c>
      <c r="AR1887" s="45" t="str">
        <f>IF(Table3[[#This Row],[144]]="yes",Table3[[#This Row],[Column3]],"")</f>
        <v/>
      </c>
      <c r="AS1887" s="45" t="str">
        <f>IF(Table3[[#This Row],[26]]="yes",Table3[[#This Row],[Column4]],"")</f>
        <v/>
      </c>
      <c r="AT1887" s="45" t="str">
        <f>IF(Table3[[#This Row],[51]]="yes",Table3[[#This Row],[Column5]],"")</f>
        <v/>
      </c>
      <c r="AU1887" s="29" t="str">
        <f>IF(COUNTBLANK(Table3[[#This Row],[Date 1]:[Date 8]])=7,IF(Table3[[#This Row],[Column9]]&lt;&gt;"",IF(SUM(L1887:S1887)&lt;&gt;0,Table3[[#This Row],[Column9]],""),""),(SUBSTITUTE(TRIM(SUBSTITUTE(AO1887&amp;","&amp;AP1887&amp;","&amp;AQ1887&amp;","&amp;AR1887&amp;","&amp;AS1887&amp;","&amp;AT1887&amp;",",","," "))," ",", ")))</f>
        <v/>
      </c>
      <c r="AV1887" s="35" t="str">
        <f>IF(COUNTBLANK(L1887:AC1887)&lt;&gt;13,IF(Table3[[#This Row],[Comments]]="Please order in multiples of 20. Minimum order of 100.",IF(COUNTBLANK(Table3[[#This Row],[Date 1]:[Order]])=12,"",1),1),IF(OR(F1887="yes",G1887="yes",H1887="yes",I1887="yes",J1887="yes",K1887="yes"="yes"),1,""))</f>
        <v/>
      </c>
      <c r="AX1887" s="39" t="s">
        <v>721</v>
      </c>
      <c r="AY1887" s="40">
        <f t="shared" si="31"/>
        <v>45754</v>
      </c>
    </row>
    <row r="1888" spans="2:51" ht="37" thickTop="1" thickBot="1" x14ac:dyDescent="0.4">
      <c r="B1888" s="164">
        <v>5990</v>
      </c>
      <c r="C1888" s="16" t="s">
        <v>3569</v>
      </c>
      <c r="D1888" s="32" t="s">
        <v>162</v>
      </c>
      <c r="E1888" s="118"/>
      <c r="F1888" s="119" t="s">
        <v>21</v>
      </c>
      <c r="G1888" s="30" t="s">
        <v>21</v>
      </c>
      <c r="H1888" s="30" t="s">
        <v>21</v>
      </c>
      <c r="I1888" s="30" t="s">
        <v>128</v>
      </c>
      <c r="J1888" s="30" t="s">
        <v>128</v>
      </c>
      <c r="K1888" s="30" t="s">
        <v>21</v>
      </c>
      <c r="L1888" s="22"/>
      <c r="M1888" s="20"/>
      <c r="N1888" s="20"/>
      <c r="O1888" s="20"/>
      <c r="P1888" s="20"/>
      <c r="Q1888" s="20"/>
      <c r="R1888" s="20"/>
      <c r="S1888" s="120"/>
      <c r="T1888" s="181" t="str">
        <f>Table3[[#This Row],[Column12]]</f>
        <v>Auto:</v>
      </c>
      <c r="U1888" s="25"/>
      <c r="V1888" s="51" t="str">
        <f>IF(Table3[[#This Row],[TagOrderMethod]]="Ratio:","plants per 1 tag",IF(Table3[[#This Row],[TagOrderMethod]]="tags included","",IF(Table3[[#This Row],[TagOrderMethod]]="Qty:","tags",IF(Table3[[#This Row],[TagOrderMethod]]="Auto:",IF(U1888&lt;&gt;"","tags","")))))</f>
        <v/>
      </c>
      <c r="W1888" s="17">
        <v>50</v>
      </c>
      <c r="X1888" s="17" t="str">
        <f>IF(ISNUMBER(SEARCH("tag",Table3[[#This Row],[Notes]])), "Yes", "No")</f>
        <v>No</v>
      </c>
      <c r="Y1888" s="17" t="str">
        <f>IF(Table3[[#This Row],[Column11]]="yes","tags included","Auto:")</f>
        <v>Auto:</v>
      </c>
      <c r="Z188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Row],[TagOrderMethod]]="Auto:",IF(U1888&gt;0,U1888,IF(COUNTBLANK(L1888:S1888)=8,"",(IF(Table3[[#This Row],[Column11]]&lt;&gt;"no",Table3[[#This Row],[Size]]*(SUM(Table3[[#This Row],[Date 1]:[Date 8]])),"")))),""))),(Table3[[#This Row],[Bundle]])),"")</f>
        <v/>
      </c>
      <c r="AB1888" s="94" t="str">
        <f t="shared" si="30"/>
        <v/>
      </c>
      <c r="AC1888" s="75"/>
      <c r="AD1888" s="42"/>
      <c r="AE1888" s="43"/>
      <c r="AF1888" s="44"/>
      <c r="AG1888" s="134" t="s">
        <v>21</v>
      </c>
      <c r="AH1888" s="134" t="s">
        <v>21</v>
      </c>
      <c r="AI1888" s="134" t="s">
        <v>21</v>
      </c>
      <c r="AJ1888" s="134" t="s">
        <v>5896</v>
      </c>
      <c r="AK1888" s="134" t="s">
        <v>5897</v>
      </c>
      <c r="AL1888" s="134" t="s">
        <v>21</v>
      </c>
      <c r="AM1888" s="134" t="b">
        <f>IF(AND(Table3[[#This Row],[Column68]]=TRUE,COUNTBLANK(Table3[[#This Row],[Date 1]:[Date 8]])=8),TRUE,FALSE)</f>
        <v>0</v>
      </c>
      <c r="AN1888" s="134" t="b">
        <f>COUNTIF(Table3[[#This Row],[512]:[51]],"yes")&gt;0</f>
        <v>0</v>
      </c>
      <c r="AO1888" s="45" t="str">
        <f>IF(Table3[[#This Row],[512]]="yes",Table3[[#This Row],[Column1]],"")</f>
        <v/>
      </c>
      <c r="AP1888" s="45" t="str">
        <f>IF(Table3[[#This Row],[250]]="yes",Table3[[#This Row],[Column1.5]],"")</f>
        <v/>
      </c>
      <c r="AQ1888" s="45" t="str">
        <f>IF(Table3[[#This Row],[288]]="yes",Table3[[#This Row],[Column2]],"")</f>
        <v/>
      </c>
      <c r="AR1888" s="45" t="str">
        <f>IF(Table3[[#This Row],[144]]="yes",Table3[[#This Row],[Column3]],"")</f>
        <v/>
      </c>
      <c r="AS1888" s="45" t="str">
        <f>IF(Table3[[#This Row],[26]]="yes",Table3[[#This Row],[Column4]],"")</f>
        <v/>
      </c>
      <c r="AT1888" s="45" t="str">
        <f>IF(Table3[[#This Row],[51]]="yes",Table3[[#This Row],[Column5]],"")</f>
        <v/>
      </c>
      <c r="AU1888" s="29" t="str">
        <f>IF(COUNTBLANK(Table3[[#This Row],[Date 1]:[Date 8]])=7,IF(Table3[[#This Row],[Column9]]&lt;&gt;"",IF(SUM(L1888:S1888)&lt;&gt;0,Table3[[#This Row],[Column9]],""),""),(SUBSTITUTE(TRIM(SUBSTITUTE(AO1888&amp;","&amp;AP1888&amp;","&amp;AQ1888&amp;","&amp;AR1888&amp;","&amp;AS1888&amp;","&amp;AT1888&amp;",",","," "))," ",", ")))</f>
        <v/>
      </c>
      <c r="AV1888" s="35" t="str">
        <f>IF(COUNTBLANK(L1888:AC1888)&lt;&gt;13,IF(Table3[[#This Row],[Comments]]="Please order in multiples of 20. Minimum order of 100.",IF(COUNTBLANK(Table3[[#This Row],[Date 1]:[Order]])=12,"",1),1),IF(OR(F1888="yes",G1888="yes",H1888="yes",I1888="yes",J1888="yes",K1888="yes"="yes"),1,""))</f>
        <v/>
      </c>
      <c r="AX1888" s="39" t="s">
        <v>722</v>
      </c>
      <c r="AY1888" s="40">
        <f t="shared" si="31"/>
        <v>45761</v>
      </c>
    </row>
    <row r="1889" spans="1:51" ht="37" thickTop="1" thickBot="1" x14ac:dyDescent="0.4">
      <c r="B1889" s="164">
        <v>7750</v>
      </c>
      <c r="C1889" s="16" t="s">
        <v>3569</v>
      </c>
      <c r="D1889" s="32" t="s">
        <v>690</v>
      </c>
      <c r="E1889" s="118"/>
      <c r="F1889" s="119" t="s">
        <v>21</v>
      </c>
      <c r="G1889" s="30" t="s">
        <v>21</v>
      </c>
      <c r="H1889" s="30" t="s">
        <v>21</v>
      </c>
      <c r="I1889" s="30" t="s">
        <v>21</v>
      </c>
      <c r="J1889" s="30" t="s">
        <v>128</v>
      </c>
      <c r="K1889" s="30" t="s">
        <v>21</v>
      </c>
      <c r="L1889" s="22"/>
      <c r="M1889" s="20"/>
      <c r="N1889" s="20"/>
      <c r="O1889" s="20"/>
      <c r="P1889" s="20"/>
      <c r="Q1889" s="20"/>
      <c r="R1889" s="20"/>
      <c r="S1889" s="120"/>
      <c r="T1889" s="181" t="str">
        <f>Table3[[#This Row],[Column12]]</f>
        <v>Auto:</v>
      </c>
      <c r="U1889" s="25"/>
      <c r="V1889" s="51" t="str">
        <f>IF(Table3[[#This Row],[TagOrderMethod]]="Ratio:","plants per 1 tag",IF(Table3[[#This Row],[TagOrderMethod]]="tags included","",IF(Table3[[#This Row],[TagOrderMethod]]="Qty:","tags",IF(Table3[[#This Row],[TagOrderMethod]]="Auto:",IF(U1889&lt;&gt;"","tags","")))))</f>
        <v/>
      </c>
      <c r="W1889" s="17">
        <v>50</v>
      </c>
      <c r="X1889" s="17" t="str">
        <f>IF(ISNUMBER(SEARCH("tag",Table3[[#This Row],[Notes]])), "Yes", "No")</f>
        <v>No</v>
      </c>
      <c r="Y1889" s="17" t="str">
        <f>IF(Table3[[#This Row],[Column11]]="yes","tags included","Auto:")</f>
        <v>Auto:</v>
      </c>
      <c r="Z188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Row],[TagOrderMethod]]="Auto:",IF(U1889&gt;0,U1889,IF(COUNTBLANK(L1889:S1889)=8,"",(IF(Table3[[#This Row],[Column11]]&lt;&gt;"no",Table3[[#This Row],[Size]]*(SUM(Table3[[#This Row],[Date 1]:[Date 8]])),"")))),""))),(Table3[[#This Row],[Bundle]])),"")</f>
        <v/>
      </c>
      <c r="AB1889" s="94" t="str">
        <f t="shared" si="30"/>
        <v/>
      </c>
      <c r="AC1889" s="75"/>
      <c r="AD1889" s="42"/>
      <c r="AE1889" s="43"/>
      <c r="AF1889" s="44"/>
      <c r="AG1889" s="134" t="s">
        <v>21</v>
      </c>
      <c r="AH1889" s="134" t="s">
        <v>21</v>
      </c>
      <c r="AI1889" s="134" t="s">
        <v>21</v>
      </c>
      <c r="AJ1889" s="134" t="s">
        <v>21</v>
      </c>
      <c r="AK1889" s="134" t="s">
        <v>5898</v>
      </c>
      <c r="AL1889" s="134" t="s">
        <v>21</v>
      </c>
      <c r="AM1889" s="134" t="b">
        <f>IF(AND(Table3[[#This Row],[Column68]]=TRUE,COUNTBLANK(Table3[[#This Row],[Date 1]:[Date 8]])=8),TRUE,FALSE)</f>
        <v>0</v>
      </c>
      <c r="AN1889" s="134" t="b">
        <f>COUNTIF(Table3[[#This Row],[512]:[51]],"yes")&gt;0</f>
        <v>0</v>
      </c>
      <c r="AO1889" s="45" t="str">
        <f>IF(Table3[[#This Row],[512]]="yes",Table3[[#This Row],[Column1]],"")</f>
        <v/>
      </c>
      <c r="AP1889" s="45" t="str">
        <f>IF(Table3[[#This Row],[250]]="yes",Table3[[#This Row],[Column1.5]],"")</f>
        <v/>
      </c>
      <c r="AQ1889" s="45" t="str">
        <f>IF(Table3[[#This Row],[288]]="yes",Table3[[#This Row],[Column2]],"")</f>
        <v/>
      </c>
      <c r="AR1889" s="45" t="str">
        <f>IF(Table3[[#This Row],[144]]="yes",Table3[[#This Row],[Column3]],"")</f>
        <v/>
      </c>
      <c r="AS1889" s="45" t="str">
        <f>IF(Table3[[#This Row],[26]]="yes",Table3[[#This Row],[Column4]],"")</f>
        <v/>
      </c>
      <c r="AT1889" s="45" t="str">
        <f>IF(Table3[[#This Row],[51]]="yes",Table3[[#This Row],[Column5]],"")</f>
        <v/>
      </c>
      <c r="AU1889" s="29" t="str">
        <f>IF(COUNTBLANK(Table3[[#This Row],[Date 1]:[Date 8]])=7,IF(Table3[[#This Row],[Column9]]&lt;&gt;"",IF(SUM(L1889:S1889)&lt;&gt;0,Table3[[#This Row],[Column9]],""),""),(SUBSTITUTE(TRIM(SUBSTITUTE(AO1889&amp;","&amp;AP1889&amp;","&amp;AQ1889&amp;","&amp;AR1889&amp;","&amp;AS1889&amp;","&amp;AT1889&amp;",",","," "))," ",", ")))</f>
        <v/>
      </c>
      <c r="AV1889" s="35" t="str">
        <f>IF(COUNTBLANK(L1889:AC1889)&lt;&gt;13,IF(Table3[[#This Row],[Comments]]="Please order in multiples of 20. Minimum order of 100.",IF(COUNTBLANK(Table3[[#This Row],[Date 1]:[Order]])=12,"",1),1),IF(OR(F1889="yes",G1889="yes",H1889="yes",I1889="yes",J1889="yes",K1889="yes"="yes"),1,""))</f>
        <v/>
      </c>
      <c r="AX1889" s="39" t="s">
        <v>723</v>
      </c>
      <c r="AY1889" s="40">
        <f t="shared" si="31"/>
        <v>45768</v>
      </c>
    </row>
    <row r="1890" spans="1:51" ht="37" thickTop="1" thickBot="1" x14ac:dyDescent="0.4">
      <c r="B1890" s="164">
        <v>7765</v>
      </c>
      <c r="C1890" s="16" t="s">
        <v>3569</v>
      </c>
      <c r="D1890" s="32" t="s">
        <v>185</v>
      </c>
      <c r="E1890" s="118"/>
      <c r="F1890" s="119" t="s">
        <v>21</v>
      </c>
      <c r="G1890" s="30" t="s">
        <v>21</v>
      </c>
      <c r="H1890" s="30" t="s">
        <v>21</v>
      </c>
      <c r="I1890" s="30" t="s">
        <v>21</v>
      </c>
      <c r="J1890" s="30" t="s">
        <v>128</v>
      </c>
      <c r="K1890" s="30" t="s">
        <v>21</v>
      </c>
      <c r="L1890" s="22"/>
      <c r="M1890" s="20"/>
      <c r="N1890" s="20"/>
      <c r="O1890" s="20"/>
      <c r="P1890" s="20"/>
      <c r="Q1890" s="20"/>
      <c r="R1890" s="20"/>
      <c r="S1890" s="120"/>
      <c r="T1890" s="181" t="str">
        <f>Table3[[#This Row],[Column12]]</f>
        <v>Auto:</v>
      </c>
      <c r="U1890" s="25"/>
      <c r="V1890" s="51" t="str">
        <f>IF(Table3[[#This Row],[TagOrderMethod]]="Ratio:","plants per 1 tag",IF(Table3[[#This Row],[TagOrderMethod]]="tags included","",IF(Table3[[#This Row],[TagOrderMethod]]="Qty:","tags",IF(Table3[[#This Row],[TagOrderMethod]]="Auto:",IF(U1890&lt;&gt;"","tags","")))))</f>
        <v/>
      </c>
      <c r="W1890" s="17">
        <v>50</v>
      </c>
      <c r="X1890" s="17" t="str">
        <f>IF(ISNUMBER(SEARCH("tag",Table3[[#This Row],[Notes]])), "Yes", "No")</f>
        <v>No</v>
      </c>
      <c r="Y1890" s="17" t="str">
        <f>IF(Table3[[#This Row],[Column11]]="yes","tags included","Auto:")</f>
        <v>Auto:</v>
      </c>
      <c r="Z189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Row],[TagOrderMethod]]="Auto:",IF(U1890&gt;0,U1890,IF(COUNTBLANK(L1890:S1890)=8,"",(IF(Table3[[#This Row],[Column11]]&lt;&gt;"no",Table3[[#This Row],[Size]]*(SUM(Table3[[#This Row],[Date 1]:[Date 8]])),"")))),""))),(Table3[[#This Row],[Bundle]])),"")</f>
        <v/>
      </c>
      <c r="AB1890" s="94" t="str">
        <f t="shared" si="30"/>
        <v/>
      </c>
      <c r="AC1890" s="75"/>
      <c r="AD1890" s="42"/>
      <c r="AE1890" s="43"/>
      <c r="AF1890" s="44"/>
      <c r="AG1890" s="134" t="s">
        <v>21</v>
      </c>
      <c r="AH1890" s="134" t="s">
        <v>21</v>
      </c>
      <c r="AI1890" s="134" t="s">
        <v>21</v>
      </c>
      <c r="AJ1890" s="134" t="s">
        <v>21</v>
      </c>
      <c r="AK1890" s="134" t="s">
        <v>5899</v>
      </c>
      <c r="AL1890" s="134" t="s">
        <v>21</v>
      </c>
      <c r="AM1890" s="134" t="b">
        <f>IF(AND(Table3[[#This Row],[Column68]]=TRUE,COUNTBLANK(Table3[[#This Row],[Date 1]:[Date 8]])=8),TRUE,FALSE)</f>
        <v>0</v>
      </c>
      <c r="AN1890" s="134" t="b">
        <f>COUNTIF(Table3[[#This Row],[512]:[51]],"yes")&gt;0</f>
        <v>0</v>
      </c>
      <c r="AO1890" s="45" t="str">
        <f>IF(Table3[[#This Row],[512]]="yes",Table3[[#This Row],[Column1]],"")</f>
        <v/>
      </c>
      <c r="AP1890" s="45" t="str">
        <f>IF(Table3[[#This Row],[250]]="yes",Table3[[#This Row],[Column1.5]],"")</f>
        <v/>
      </c>
      <c r="AQ1890" s="45" t="str">
        <f>IF(Table3[[#This Row],[288]]="yes",Table3[[#This Row],[Column2]],"")</f>
        <v/>
      </c>
      <c r="AR1890" s="45" t="str">
        <f>IF(Table3[[#This Row],[144]]="yes",Table3[[#This Row],[Column3]],"")</f>
        <v/>
      </c>
      <c r="AS1890" s="45" t="str">
        <f>IF(Table3[[#This Row],[26]]="yes",Table3[[#This Row],[Column4]],"")</f>
        <v/>
      </c>
      <c r="AT1890" s="45" t="str">
        <f>IF(Table3[[#This Row],[51]]="yes",Table3[[#This Row],[Column5]],"")</f>
        <v/>
      </c>
      <c r="AU1890" s="29" t="str">
        <f>IF(COUNTBLANK(Table3[[#This Row],[Date 1]:[Date 8]])=7,IF(Table3[[#This Row],[Column9]]&lt;&gt;"",IF(SUM(L1890:S1890)&lt;&gt;0,Table3[[#This Row],[Column9]],""),""),(SUBSTITUTE(TRIM(SUBSTITUTE(AO1890&amp;","&amp;AP1890&amp;","&amp;AQ1890&amp;","&amp;AR1890&amp;","&amp;AS1890&amp;","&amp;AT1890&amp;",",","," "))," ",", ")))</f>
        <v/>
      </c>
      <c r="AV1890" s="35" t="str">
        <f>IF(COUNTBLANK(L1890:AC1890)&lt;&gt;13,IF(Table3[[#This Row],[Comments]]="Please order in multiples of 20. Minimum order of 100.",IF(COUNTBLANK(Table3[[#This Row],[Date 1]:[Order]])=12,"",1),1),IF(OR(F1890="yes",G1890="yes",H1890="yes",I1890="yes",J1890="yes",K1890="yes"="yes"),1,""))</f>
        <v/>
      </c>
      <c r="AX1890" s="39" t="s">
        <v>724</v>
      </c>
      <c r="AY1890" s="40">
        <f t="shared" si="31"/>
        <v>45775</v>
      </c>
    </row>
    <row r="1891" spans="1:51" ht="37" thickTop="1" thickBot="1" x14ac:dyDescent="0.4">
      <c r="B1891" s="164">
        <v>7780</v>
      </c>
      <c r="C1891" s="16" t="s">
        <v>3569</v>
      </c>
      <c r="D1891" s="32" t="s">
        <v>186</v>
      </c>
      <c r="E1891" s="118"/>
      <c r="F1891" s="119" t="s">
        <v>21</v>
      </c>
      <c r="G1891" s="30" t="s">
        <v>21</v>
      </c>
      <c r="H1891" s="30" t="s">
        <v>21</v>
      </c>
      <c r="I1891" s="30" t="s">
        <v>21</v>
      </c>
      <c r="J1891" s="30" t="s">
        <v>128</v>
      </c>
      <c r="K1891" s="30" t="s">
        <v>21</v>
      </c>
      <c r="L1891" s="22"/>
      <c r="M1891" s="20"/>
      <c r="N1891" s="20"/>
      <c r="O1891" s="20"/>
      <c r="P1891" s="20"/>
      <c r="Q1891" s="20"/>
      <c r="R1891" s="20"/>
      <c r="S1891" s="120"/>
      <c r="T1891" s="181" t="str">
        <f>Table3[[#This Row],[Column12]]</f>
        <v>Auto:</v>
      </c>
      <c r="U1891" s="25"/>
      <c r="V1891" s="51" t="str">
        <f>IF(Table3[[#This Row],[TagOrderMethod]]="Ratio:","plants per 1 tag",IF(Table3[[#This Row],[TagOrderMethod]]="tags included","",IF(Table3[[#This Row],[TagOrderMethod]]="Qty:","tags",IF(Table3[[#This Row],[TagOrderMethod]]="Auto:",IF(U1891&lt;&gt;"","tags","")))))</f>
        <v/>
      </c>
      <c r="W1891" s="17">
        <v>50</v>
      </c>
      <c r="X1891" s="17" t="str">
        <f>IF(ISNUMBER(SEARCH("tag",Table3[[#This Row],[Notes]])), "Yes", "No")</f>
        <v>No</v>
      </c>
      <c r="Y1891" s="17" t="str">
        <f>IF(Table3[[#This Row],[Column11]]="yes","tags included","Auto:")</f>
        <v>Auto:</v>
      </c>
      <c r="Z1891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1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Row],[TagOrderMethod]]="Auto:",IF(U1891&gt;0,U1891,IF(COUNTBLANK(L1891:S1891)=8,"",(IF(Table3[[#This Row],[Column11]]&lt;&gt;"no",Table3[[#This Row],[Size]]*(SUM(Table3[[#This Row],[Date 1]:[Date 8]])),"")))),""))),(Table3[[#This Row],[Bundle]])),"")</f>
        <v/>
      </c>
      <c r="AB1891" s="94" t="str">
        <f t="shared" si="30"/>
        <v/>
      </c>
      <c r="AC1891" s="75"/>
      <c r="AD1891" s="42"/>
      <c r="AE1891" s="43"/>
      <c r="AF1891" s="44"/>
      <c r="AG1891" s="134" t="s">
        <v>21</v>
      </c>
      <c r="AH1891" s="134" t="s">
        <v>21</v>
      </c>
      <c r="AI1891" s="134" t="s">
        <v>21</v>
      </c>
      <c r="AJ1891" s="134" t="s">
        <v>21</v>
      </c>
      <c r="AK1891" s="134" t="s">
        <v>5900</v>
      </c>
      <c r="AL1891" s="134" t="s">
        <v>21</v>
      </c>
      <c r="AM1891" s="134" t="b">
        <f>IF(AND(Table3[[#This Row],[Column68]]=TRUE,COUNTBLANK(Table3[[#This Row],[Date 1]:[Date 8]])=8),TRUE,FALSE)</f>
        <v>0</v>
      </c>
      <c r="AN1891" s="134" t="b">
        <f>COUNTIF(Table3[[#This Row],[512]:[51]],"yes")&gt;0</f>
        <v>0</v>
      </c>
      <c r="AO1891" s="45" t="str">
        <f>IF(Table3[[#This Row],[512]]="yes",Table3[[#This Row],[Column1]],"")</f>
        <v/>
      </c>
      <c r="AP1891" s="45" t="str">
        <f>IF(Table3[[#This Row],[250]]="yes",Table3[[#This Row],[Column1.5]],"")</f>
        <v/>
      </c>
      <c r="AQ1891" s="45" t="str">
        <f>IF(Table3[[#This Row],[288]]="yes",Table3[[#This Row],[Column2]],"")</f>
        <v/>
      </c>
      <c r="AR1891" s="45" t="str">
        <f>IF(Table3[[#This Row],[144]]="yes",Table3[[#This Row],[Column3]],"")</f>
        <v/>
      </c>
      <c r="AS1891" s="45" t="str">
        <f>IF(Table3[[#This Row],[26]]="yes",Table3[[#This Row],[Column4]],"")</f>
        <v/>
      </c>
      <c r="AT1891" s="45" t="str">
        <f>IF(Table3[[#This Row],[51]]="yes",Table3[[#This Row],[Column5]],"")</f>
        <v/>
      </c>
      <c r="AU1891" s="29" t="str">
        <f>IF(COUNTBLANK(Table3[[#This Row],[Date 1]:[Date 8]])=7,IF(Table3[[#This Row],[Column9]]&lt;&gt;"",IF(SUM(L1891:S1891)&lt;&gt;0,Table3[[#This Row],[Column9]],""),""),(SUBSTITUTE(TRIM(SUBSTITUTE(AO1891&amp;","&amp;AP1891&amp;","&amp;AQ1891&amp;","&amp;AR1891&amp;","&amp;AS1891&amp;","&amp;AT1891&amp;",",","," "))," ",", ")))</f>
        <v/>
      </c>
      <c r="AV1891" s="35" t="str">
        <f>IF(COUNTBLANK(L1891:AC1891)&lt;&gt;13,IF(Table3[[#This Row],[Comments]]="Please order in multiples of 20. Minimum order of 100.",IF(COUNTBLANK(Table3[[#This Row],[Date 1]:[Order]])=12,"",1),1),IF(OR(F1891="yes",G1891="yes",H1891="yes",I1891="yes",J1891="yes",K1891="yes"="yes"),1,""))</f>
        <v/>
      </c>
      <c r="AX1891" s="39" t="s">
        <v>725</v>
      </c>
      <c r="AY1891" s="40">
        <f t="shared" si="31"/>
        <v>45782</v>
      </c>
    </row>
    <row r="1892" spans="1:51" ht="37" thickTop="1" thickBot="1" x14ac:dyDescent="0.4">
      <c r="B1892" s="164">
        <v>7785</v>
      </c>
      <c r="C1892" s="16" t="s">
        <v>3569</v>
      </c>
      <c r="D1892" s="32" t="s">
        <v>1450</v>
      </c>
      <c r="E1892" s="118"/>
      <c r="F1892" s="119" t="s">
        <v>21</v>
      </c>
      <c r="G1892" s="30" t="s">
        <v>21</v>
      </c>
      <c r="H1892" s="30" t="s">
        <v>21</v>
      </c>
      <c r="I1892" s="30" t="s">
        <v>21</v>
      </c>
      <c r="J1892" s="30" t="s">
        <v>128</v>
      </c>
      <c r="K1892" s="30" t="s">
        <v>21</v>
      </c>
      <c r="L1892" s="22"/>
      <c r="M1892" s="20"/>
      <c r="N1892" s="20"/>
      <c r="O1892" s="20"/>
      <c r="P1892" s="20"/>
      <c r="Q1892" s="20"/>
      <c r="R1892" s="20"/>
      <c r="S1892" s="120"/>
      <c r="T1892" s="181" t="str">
        <f>Table3[[#This Row],[Column12]]</f>
        <v>Auto:</v>
      </c>
      <c r="U1892" s="25"/>
      <c r="V1892" s="51" t="str">
        <f>IF(Table3[[#This Row],[TagOrderMethod]]="Ratio:","plants per 1 tag",IF(Table3[[#This Row],[TagOrderMethod]]="tags included","",IF(Table3[[#This Row],[TagOrderMethod]]="Qty:","tags",IF(Table3[[#This Row],[TagOrderMethod]]="Auto:",IF(U1892&lt;&gt;"","tags","")))))</f>
        <v/>
      </c>
      <c r="W1892" s="17">
        <v>50</v>
      </c>
      <c r="X1892" s="17" t="str">
        <f>IF(ISNUMBER(SEARCH("tag",Table3[[#This Row],[Notes]])), "Yes", "No")</f>
        <v>No</v>
      </c>
      <c r="Y1892" s="17" t="str">
        <f>IF(Table3[[#This Row],[Column11]]="yes","tags included","Auto:")</f>
        <v>Auto:</v>
      </c>
      <c r="Z1892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2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Row],[TagOrderMethod]]="Auto:",IF(U1892&gt;0,U1892,IF(COUNTBLANK(L1892:S1892)=8,"",(IF(Table3[[#This Row],[Column11]]&lt;&gt;"no",Table3[[#This Row],[Size]]*(SUM(Table3[[#This Row],[Date 1]:[Date 8]])),"")))),""))),(Table3[[#This Row],[Bundle]])),"")</f>
        <v/>
      </c>
      <c r="AB1892" s="94" t="str">
        <f t="shared" si="30"/>
        <v/>
      </c>
      <c r="AC1892" s="75"/>
      <c r="AD1892" s="42"/>
      <c r="AE1892" s="43"/>
      <c r="AF1892" s="44"/>
      <c r="AG1892" s="134" t="s">
        <v>21</v>
      </c>
      <c r="AH1892" s="134" t="s">
        <v>21</v>
      </c>
      <c r="AI1892" s="134" t="s">
        <v>21</v>
      </c>
      <c r="AJ1892" s="134" t="s">
        <v>21</v>
      </c>
      <c r="AK1892" s="134" t="s">
        <v>5901</v>
      </c>
      <c r="AL1892" s="134" t="s">
        <v>21</v>
      </c>
      <c r="AM1892" s="134" t="b">
        <f>IF(AND(Table3[[#This Row],[Column68]]=TRUE,COUNTBLANK(Table3[[#This Row],[Date 1]:[Date 8]])=8),TRUE,FALSE)</f>
        <v>0</v>
      </c>
      <c r="AN1892" s="134" t="b">
        <f>COUNTIF(Table3[[#This Row],[512]:[51]],"yes")&gt;0</f>
        <v>0</v>
      </c>
      <c r="AO1892" s="45" t="str">
        <f>IF(Table3[[#This Row],[512]]="yes",Table3[[#This Row],[Column1]],"")</f>
        <v/>
      </c>
      <c r="AP1892" s="45" t="str">
        <f>IF(Table3[[#This Row],[250]]="yes",Table3[[#This Row],[Column1.5]],"")</f>
        <v/>
      </c>
      <c r="AQ1892" s="45" t="str">
        <f>IF(Table3[[#This Row],[288]]="yes",Table3[[#This Row],[Column2]],"")</f>
        <v/>
      </c>
      <c r="AR1892" s="45" t="str">
        <f>IF(Table3[[#This Row],[144]]="yes",Table3[[#This Row],[Column3]],"")</f>
        <v/>
      </c>
      <c r="AS1892" s="45" t="str">
        <f>IF(Table3[[#This Row],[26]]="yes",Table3[[#This Row],[Column4]],"")</f>
        <v/>
      </c>
      <c r="AT1892" s="45" t="str">
        <f>IF(Table3[[#This Row],[51]]="yes",Table3[[#This Row],[Column5]],"")</f>
        <v/>
      </c>
      <c r="AU1892" s="29" t="str">
        <f>IF(COUNTBLANK(Table3[[#This Row],[Date 1]:[Date 8]])=7,IF(Table3[[#This Row],[Column9]]&lt;&gt;"",IF(SUM(L1892:S1892)&lt;&gt;0,Table3[[#This Row],[Column9]],""),""),(SUBSTITUTE(TRIM(SUBSTITUTE(AO1892&amp;","&amp;AP1892&amp;","&amp;AQ1892&amp;","&amp;AR1892&amp;","&amp;AS1892&amp;","&amp;AT1892&amp;",",","," "))," ",", ")))</f>
        <v/>
      </c>
      <c r="AV1892" s="35" t="str">
        <f>IF(COUNTBLANK(L1892:AC1892)&lt;&gt;13,IF(Table3[[#This Row],[Comments]]="Please order in multiples of 20. Minimum order of 100.",IF(COUNTBLANK(Table3[[#This Row],[Date 1]:[Order]])=12,"",1),1),IF(OR(F1892="yes",G1892="yes",H1892="yes",I1892="yes",J1892="yes",K1892="yes"="yes"),1,""))</f>
        <v/>
      </c>
      <c r="AX1892" s="39" t="s">
        <v>726</v>
      </c>
      <c r="AY1892" s="40">
        <f t="shared" si="31"/>
        <v>45789</v>
      </c>
    </row>
    <row r="1893" spans="1:51" ht="37" thickTop="1" thickBot="1" x14ac:dyDescent="0.4">
      <c r="B1893" s="164">
        <v>6440</v>
      </c>
      <c r="C1893" s="16" t="s">
        <v>3569</v>
      </c>
      <c r="D1893" s="32" t="s">
        <v>3601</v>
      </c>
      <c r="E1893" s="118"/>
      <c r="F1893" s="119" t="s">
        <v>21</v>
      </c>
      <c r="G1893" s="30" t="s">
        <v>21</v>
      </c>
      <c r="H1893" s="30" t="s">
        <v>21</v>
      </c>
      <c r="I1893" s="30" t="s">
        <v>128</v>
      </c>
      <c r="J1893" s="30" t="s">
        <v>128</v>
      </c>
      <c r="K1893" s="30" t="s">
        <v>21</v>
      </c>
      <c r="L1893" s="22"/>
      <c r="M1893" s="20"/>
      <c r="N1893" s="20"/>
      <c r="O1893" s="20"/>
      <c r="P1893" s="20"/>
      <c r="Q1893" s="20"/>
      <c r="R1893" s="20"/>
      <c r="S1893" s="120"/>
      <c r="T1893" s="181" t="str">
        <f>Table3[[#This Row],[Column12]]</f>
        <v>Auto:</v>
      </c>
      <c r="U1893" s="25"/>
      <c r="V1893" s="51" t="str">
        <f>IF(Table3[[#This Row],[TagOrderMethod]]="Ratio:","plants per 1 tag",IF(Table3[[#This Row],[TagOrderMethod]]="tags included","",IF(Table3[[#This Row],[TagOrderMethod]]="Qty:","tags",IF(Table3[[#This Row],[TagOrderMethod]]="Auto:",IF(U1893&lt;&gt;"","tags","")))))</f>
        <v/>
      </c>
      <c r="W1893" s="17">
        <v>50</v>
      </c>
      <c r="X1893" s="17" t="str">
        <f>IF(ISNUMBER(SEARCH("tag",Table3[[#This Row],[Notes]])), "Yes", "No")</f>
        <v>No</v>
      </c>
      <c r="Y1893" s="17" t="str">
        <f>IF(Table3[[#This Row],[Column11]]="yes","tags included","Auto:")</f>
        <v>Auto:</v>
      </c>
      <c r="Z1893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3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Row],[TagOrderMethod]]="Auto:",IF(U1893&gt;0,U1893,IF(COUNTBLANK(L1893:S1893)=8,"",(IF(Table3[[#This Row],[Column11]]&lt;&gt;"no",Table3[[#This Row],[Size]]*(SUM(Table3[[#This Row],[Date 1]:[Date 8]])),"")))),""))),(Table3[[#This Row],[Bundle]])),"")</f>
        <v/>
      </c>
      <c r="AB1893" s="94" t="str">
        <f t="shared" si="30"/>
        <v/>
      </c>
      <c r="AC1893" s="75"/>
      <c r="AD1893" s="42"/>
      <c r="AE1893" s="43"/>
      <c r="AF1893" s="44"/>
      <c r="AG1893" s="134" t="s">
        <v>21</v>
      </c>
      <c r="AH1893" s="134" t="s">
        <v>21</v>
      </c>
      <c r="AI1893" s="134" t="s">
        <v>21</v>
      </c>
      <c r="AJ1893" s="134" t="s">
        <v>5902</v>
      </c>
      <c r="AK1893" s="134" t="s">
        <v>5903</v>
      </c>
      <c r="AL1893" s="134" t="s">
        <v>21</v>
      </c>
      <c r="AM1893" s="134" t="b">
        <f>IF(AND(Table3[[#This Row],[Column68]]=TRUE,COUNTBLANK(Table3[[#This Row],[Date 1]:[Date 8]])=8),TRUE,FALSE)</f>
        <v>0</v>
      </c>
      <c r="AN1893" s="134" t="b">
        <f>COUNTIF(Table3[[#This Row],[512]:[51]],"yes")&gt;0</f>
        <v>0</v>
      </c>
      <c r="AO1893" s="45" t="str">
        <f>IF(Table3[[#This Row],[512]]="yes",Table3[[#This Row],[Column1]],"")</f>
        <v/>
      </c>
      <c r="AP1893" s="45" t="str">
        <f>IF(Table3[[#This Row],[250]]="yes",Table3[[#This Row],[Column1.5]],"")</f>
        <v/>
      </c>
      <c r="AQ1893" s="45" t="str">
        <f>IF(Table3[[#This Row],[288]]="yes",Table3[[#This Row],[Column2]],"")</f>
        <v/>
      </c>
      <c r="AR1893" s="45" t="str">
        <f>IF(Table3[[#This Row],[144]]="yes",Table3[[#This Row],[Column3]],"")</f>
        <v/>
      </c>
      <c r="AS1893" s="45" t="str">
        <f>IF(Table3[[#This Row],[26]]="yes",Table3[[#This Row],[Column4]],"")</f>
        <v/>
      </c>
      <c r="AT1893" s="45" t="str">
        <f>IF(Table3[[#This Row],[51]]="yes",Table3[[#This Row],[Column5]],"")</f>
        <v/>
      </c>
      <c r="AU1893" s="29" t="str">
        <f>IF(COUNTBLANK(Table3[[#This Row],[Date 1]:[Date 8]])=7,IF(Table3[[#This Row],[Column9]]&lt;&gt;"",IF(SUM(L1893:S1893)&lt;&gt;0,Table3[[#This Row],[Column9]],""),""),(SUBSTITUTE(TRIM(SUBSTITUTE(AO1893&amp;","&amp;AP1893&amp;","&amp;AQ1893&amp;","&amp;AR1893&amp;","&amp;AS1893&amp;","&amp;AT1893&amp;",",","," "))," ",", ")))</f>
        <v/>
      </c>
      <c r="AV1893" s="35" t="str">
        <f>IF(COUNTBLANK(L1893:AC1893)&lt;&gt;13,IF(Table3[[#This Row],[Comments]]="Please order in multiples of 20. Minimum order of 100.",IF(COUNTBLANK(Table3[[#This Row],[Date 1]:[Order]])=12,"",1),1),IF(OR(F1893="yes",G1893="yes",H1893="yes",I1893="yes",J1893="yes",K1893="yes"="yes"),1,""))</f>
        <v/>
      </c>
      <c r="AX1893" s="39" t="s">
        <v>727</v>
      </c>
      <c r="AY1893" s="40">
        <f t="shared" si="31"/>
        <v>45796</v>
      </c>
    </row>
    <row r="1894" spans="1:51" ht="37" thickTop="1" thickBot="1" x14ac:dyDescent="0.4">
      <c r="B1894" s="164">
        <v>7800</v>
      </c>
      <c r="C1894" s="16" t="s">
        <v>3569</v>
      </c>
      <c r="D1894" s="32" t="s">
        <v>3602</v>
      </c>
      <c r="E1894" s="118"/>
      <c r="F1894" s="119" t="s">
        <v>21</v>
      </c>
      <c r="G1894" s="30" t="s">
        <v>21</v>
      </c>
      <c r="H1894" s="30" t="s">
        <v>21</v>
      </c>
      <c r="I1894" s="30" t="s">
        <v>21</v>
      </c>
      <c r="J1894" s="30" t="s">
        <v>21</v>
      </c>
      <c r="K1894" s="30" t="s">
        <v>128</v>
      </c>
      <c r="L1894" s="22"/>
      <c r="M1894" s="20"/>
      <c r="N1894" s="20"/>
      <c r="O1894" s="20"/>
      <c r="P1894" s="20"/>
      <c r="Q1894" s="20"/>
      <c r="R1894" s="20"/>
      <c r="S1894" s="120"/>
      <c r="T1894" s="181" t="str">
        <f>Table3[[#This Row],[Column12]]</f>
        <v>Auto:</v>
      </c>
      <c r="U1894" s="25"/>
      <c r="V1894" s="51" t="str">
        <f>IF(Table3[[#This Row],[TagOrderMethod]]="Ratio:","plants per 1 tag",IF(Table3[[#This Row],[TagOrderMethod]]="tags included","",IF(Table3[[#This Row],[TagOrderMethod]]="Qty:","tags",IF(Table3[[#This Row],[TagOrderMethod]]="Auto:",IF(U1894&lt;&gt;"","tags","")))))</f>
        <v/>
      </c>
      <c r="W1894" s="17">
        <v>50</v>
      </c>
      <c r="X1894" s="17" t="str">
        <f>IF(ISNUMBER(SEARCH("tag",Table3[[#This Row],[Notes]])), "Yes", "No")</f>
        <v>No</v>
      </c>
      <c r="Y1894" s="17" t="str">
        <f>IF(Table3[[#This Row],[Column11]]="yes","tags included","Auto:")</f>
        <v>Auto:</v>
      </c>
      <c r="Z1894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4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Row],[TagOrderMethod]]="Auto:",IF(U1894&gt;0,U1894,IF(COUNTBLANK(L1894:S1894)=8,"",(IF(Table3[[#This Row],[Column11]]&lt;&gt;"no",Table3[[#This Row],[Size]]*(SUM(Table3[[#This Row],[Date 1]:[Date 8]])),"")))),""))),(Table3[[#This Row],[Bundle]])),"")</f>
        <v/>
      </c>
      <c r="AB1894" s="94" t="str">
        <f t="shared" si="30"/>
        <v/>
      </c>
      <c r="AC1894" s="75"/>
      <c r="AD1894" s="42"/>
      <c r="AE1894" s="43"/>
      <c r="AF1894" s="44"/>
      <c r="AG1894" s="134" t="s">
        <v>21</v>
      </c>
      <c r="AH1894" s="134" t="s">
        <v>21</v>
      </c>
      <c r="AI1894" s="134" t="s">
        <v>21</v>
      </c>
      <c r="AJ1894" s="134" t="s">
        <v>21</v>
      </c>
      <c r="AK1894" s="134" t="s">
        <v>21</v>
      </c>
      <c r="AL1894" s="134" t="s">
        <v>5904</v>
      </c>
      <c r="AM1894" s="134" t="b">
        <f>IF(AND(Table3[[#This Row],[Column68]]=TRUE,COUNTBLANK(Table3[[#This Row],[Date 1]:[Date 8]])=8),TRUE,FALSE)</f>
        <v>0</v>
      </c>
      <c r="AN1894" s="134" t="b">
        <f>COUNTIF(Table3[[#This Row],[512]:[51]],"yes")&gt;0</f>
        <v>0</v>
      </c>
      <c r="AO1894" s="45" t="str">
        <f>IF(Table3[[#This Row],[512]]="yes",Table3[[#This Row],[Column1]],"")</f>
        <v/>
      </c>
      <c r="AP1894" s="45" t="str">
        <f>IF(Table3[[#This Row],[250]]="yes",Table3[[#This Row],[Column1.5]],"")</f>
        <v/>
      </c>
      <c r="AQ1894" s="45" t="str">
        <f>IF(Table3[[#This Row],[288]]="yes",Table3[[#This Row],[Column2]],"")</f>
        <v/>
      </c>
      <c r="AR1894" s="45" t="str">
        <f>IF(Table3[[#This Row],[144]]="yes",Table3[[#This Row],[Column3]],"")</f>
        <v/>
      </c>
      <c r="AS1894" s="45" t="str">
        <f>IF(Table3[[#This Row],[26]]="yes",Table3[[#This Row],[Column4]],"")</f>
        <v/>
      </c>
      <c r="AT1894" s="45" t="str">
        <f>IF(Table3[[#This Row],[51]]="yes",Table3[[#This Row],[Column5]],"")</f>
        <v/>
      </c>
      <c r="AU1894" s="29" t="str">
        <f>IF(COUNTBLANK(Table3[[#This Row],[Date 1]:[Date 8]])=7,IF(Table3[[#This Row],[Column9]]&lt;&gt;"",IF(SUM(L1894:S1894)&lt;&gt;0,Table3[[#This Row],[Column9]],""),""),(SUBSTITUTE(TRIM(SUBSTITUTE(AO1894&amp;","&amp;AP1894&amp;","&amp;AQ1894&amp;","&amp;AR1894&amp;","&amp;AS1894&amp;","&amp;AT1894&amp;",",","," "))," ",", ")))</f>
        <v/>
      </c>
      <c r="AV1894" s="35" t="str">
        <f>IF(COUNTBLANK(L1894:AC1894)&lt;&gt;13,IF(Table3[[#This Row],[Comments]]="Please order in multiples of 20. Minimum order of 100.",IF(COUNTBLANK(Table3[[#This Row],[Date 1]:[Order]])=12,"",1),1),IF(OR(F1894="yes",G1894="yes",H1894="yes",I1894="yes",J1894="yes",K1894="yes"="yes"),1,""))</f>
        <v/>
      </c>
      <c r="AX1894" s="39" t="s">
        <v>728</v>
      </c>
      <c r="AY1894" s="40">
        <f t="shared" si="31"/>
        <v>45803</v>
      </c>
    </row>
    <row r="1895" spans="1:51" ht="37" thickTop="1" thickBot="1" x14ac:dyDescent="0.4">
      <c r="B1895" s="164">
        <v>7815</v>
      </c>
      <c r="C1895" s="16" t="s">
        <v>3569</v>
      </c>
      <c r="D1895" s="32" t="s">
        <v>1203</v>
      </c>
      <c r="E1895" s="118"/>
      <c r="F1895" s="119" t="s">
        <v>21</v>
      </c>
      <c r="G1895" s="30" t="s">
        <v>21</v>
      </c>
      <c r="H1895" s="30" t="s">
        <v>21</v>
      </c>
      <c r="I1895" s="30" t="s">
        <v>21</v>
      </c>
      <c r="J1895" s="30" t="s">
        <v>21</v>
      </c>
      <c r="K1895" s="30" t="s">
        <v>128</v>
      </c>
      <c r="L1895" s="22"/>
      <c r="M1895" s="20"/>
      <c r="N1895" s="20"/>
      <c r="O1895" s="20"/>
      <c r="P1895" s="20"/>
      <c r="Q1895" s="20"/>
      <c r="R1895" s="20"/>
      <c r="S1895" s="120"/>
      <c r="T1895" s="181" t="str">
        <f>Table3[[#This Row],[Column12]]</f>
        <v>Auto:</v>
      </c>
      <c r="U1895" s="25"/>
      <c r="V1895" s="51" t="str">
        <f>IF(Table3[[#This Row],[TagOrderMethod]]="Ratio:","plants per 1 tag",IF(Table3[[#This Row],[TagOrderMethod]]="tags included","",IF(Table3[[#This Row],[TagOrderMethod]]="Qty:","tags",IF(Table3[[#This Row],[TagOrderMethod]]="Auto:",IF(U1895&lt;&gt;"","tags","")))))</f>
        <v/>
      </c>
      <c r="W1895" s="17">
        <v>50</v>
      </c>
      <c r="X1895" s="17" t="str">
        <f>IF(ISNUMBER(SEARCH("tag",Table3[[#This Row],[Notes]])), "Yes", "No")</f>
        <v>No</v>
      </c>
      <c r="Y1895" s="17" t="str">
        <f>IF(Table3[[#This Row],[Column11]]="yes","tags included","Auto:")</f>
        <v>Auto:</v>
      </c>
      <c r="Z1895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5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Row],[TagOrderMethod]]="Auto:",IF(U1895&gt;0,U1895,IF(COUNTBLANK(L1895:S1895)=8,"",(IF(Table3[[#This Row],[Column11]]&lt;&gt;"no",Table3[[#This Row],[Size]]*(SUM(Table3[[#This Row],[Date 1]:[Date 8]])),"")))),""))),(Table3[[#This Row],[Bundle]])),"")</f>
        <v/>
      </c>
      <c r="AB1895" s="94" t="str">
        <f t="shared" si="30"/>
        <v/>
      </c>
      <c r="AC1895" s="75"/>
      <c r="AD1895" s="42"/>
      <c r="AE1895" s="43"/>
      <c r="AF1895" s="44"/>
      <c r="AG1895" s="134" t="s">
        <v>21</v>
      </c>
      <c r="AH1895" s="134" t="s">
        <v>21</v>
      </c>
      <c r="AI1895" s="134" t="s">
        <v>21</v>
      </c>
      <c r="AJ1895" s="134" t="s">
        <v>21</v>
      </c>
      <c r="AK1895" s="134" t="s">
        <v>21</v>
      </c>
      <c r="AL1895" s="134" t="s">
        <v>5905</v>
      </c>
      <c r="AM1895" s="134" t="b">
        <f>IF(AND(Table3[[#This Row],[Column68]]=TRUE,COUNTBLANK(Table3[[#This Row],[Date 1]:[Date 8]])=8),TRUE,FALSE)</f>
        <v>0</v>
      </c>
      <c r="AN1895" s="134" t="b">
        <f>COUNTIF(Table3[[#This Row],[512]:[51]],"yes")&gt;0</f>
        <v>0</v>
      </c>
      <c r="AO1895" s="45" t="str">
        <f>IF(Table3[[#This Row],[512]]="yes",Table3[[#This Row],[Column1]],"")</f>
        <v/>
      </c>
      <c r="AP1895" s="45" t="str">
        <f>IF(Table3[[#This Row],[250]]="yes",Table3[[#This Row],[Column1.5]],"")</f>
        <v/>
      </c>
      <c r="AQ1895" s="45" t="str">
        <f>IF(Table3[[#This Row],[288]]="yes",Table3[[#This Row],[Column2]],"")</f>
        <v/>
      </c>
      <c r="AR1895" s="45" t="str">
        <f>IF(Table3[[#This Row],[144]]="yes",Table3[[#This Row],[Column3]],"")</f>
        <v/>
      </c>
      <c r="AS1895" s="45" t="str">
        <f>IF(Table3[[#This Row],[26]]="yes",Table3[[#This Row],[Column4]],"")</f>
        <v/>
      </c>
      <c r="AT1895" s="45" t="str">
        <f>IF(Table3[[#This Row],[51]]="yes",Table3[[#This Row],[Column5]],"")</f>
        <v/>
      </c>
      <c r="AU1895" s="29" t="str">
        <f>IF(COUNTBLANK(Table3[[#This Row],[Date 1]:[Date 8]])=7,IF(Table3[[#This Row],[Column9]]&lt;&gt;"",IF(SUM(L1895:S1895)&lt;&gt;0,Table3[[#This Row],[Column9]],""),""),(SUBSTITUTE(TRIM(SUBSTITUTE(AO1895&amp;","&amp;AP1895&amp;","&amp;AQ1895&amp;","&amp;AR1895&amp;","&amp;AS1895&amp;","&amp;AT1895&amp;",",","," "))," ",", ")))</f>
        <v/>
      </c>
      <c r="AV1895" s="35" t="str">
        <f>IF(COUNTBLANK(L1895:AC1895)&lt;&gt;13,IF(Table3[[#This Row],[Comments]]="Please order in multiples of 20. Minimum order of 100.",IF(COUNTBLANK(Table3[[#This Row],[Date 1]:[Order]])=12,"",1),1),IF(OR(F1895="yes",G1895="yes",H1895="yes",I1895="yes",J1895="yes",K1895="yes"="yes"),1,""))</f>
        <v/>
      </c>
      <c r="AX1895" s="39" t="s">
        <v>729</v>
      </c>
      <c r="AY1895" s="40">
        <f t="shared" si="31"/>
        <v>45810</v>
      </c>
    </row>
    <row r="1896" spans="1:51" ht="37" thickTop="1" thickBot="1" x14ac:dyDescent="0.4">
      <c r="B1896" s="164">
        <v>6640</v>
      </c>
      <c r="C1896" s="16" t="s">
        <v>3569</v>
      </c>
      <c r="D1896" s="32" t="s">
        <v>2492</v>
      </c>
      <c r="E1896" s="118"/>
      <c r="F1896" s="119" t="s">
        <v>21</v>
      </c>
      <c r="G1896" s="30" t="s">
        <v>21</v>
      </c>
      <c r="H1896" s="30" t="s">
        <v>21</v>
      </c>
      <c r="I1896" s="30" t="s">
        <v>128</v>
      </c>
      <c r="J1896" s="30" t="s">
        <v>128</v>
      </c>
      <c r="K1896" s="30" t="s">
        <v>21</v>
      </c>
      <c r="L1896" s="22"/>
      <c r="M1896" s="20"/>
      <c r="N1896" s="20"/>
      <c r="O1896" s="20"/>
      <c r="P1896" s="20"/>
      <c r="Q1896" s="20"/>
      <c r="R1896" s="20"/>
      <c r="S1896" s="120"/>
      <c r="T1896" s="181" t="str">
        <f>Table3[[#This Row],[Column12]]</f>
        <v>Auto:</v>
      </c>
      <c r="U1896" s="25"/>
      <c r="V1896" s="51" t="str">
        <f>IF(Table3[[#This Row],[TagOrderMethod]]="Ratio:","plants per 1 tag",IF(Table3[[#This Row],[TagOrderMethod]]="tags included","",IF(Table3[[#This Row],[TagOrderMethod]]="Qty:","tags",IF(Table3[[#This Row],[TagOrderMethod]]="Auto:",IF(U1896&lt;&gt;"","tags","")))))</f>
        <v/>
      </c>
      <c r="W1896" s="17">
        <v>50</v>
      </c>
      <c r="X1896" s="17" t="str">
        <f>IF(ISNUMBER(SEARCH("tag",Table3[[#This Row],[Notes]])), "Yes", "No")</f>
        <v>No</v>
      </c>
      <c r="Y1896" s="17" t="str">
        <f>IF(Table3[[#This Row],[Column11]]="yes","tags included","Auto:")</f>
        <v>Auto:</v>
      </c>
      <c r="Z1896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6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Row],[TagOrderMethod]]="Auto:",IF(U1896&gt;0,U1896,IF(COUNTBLANK(L1896:S1896)=8,"",(IF(Table3[[#This Row],[Column11]]&lt;&gt;"no",Table3[[#This Row],[Size]]*(SUM(Table3[[#This Row],[Date 1]:[Date 8]])),"")))),""))),(Table3[[#This Row],[Bundle]])),"")</f>
        <v/>
      </c>
      <c r="AB1896" s="94" t="str">
        <f t="shared" si="30"/>
        <v/>
      </c>
      <c r="AC1896" s="75"/>
      <c r="AD1896" s="42"/>
      <c r="AE1896" s="43"/>
      <c r="AF1896" s="44"/>
      <c r="AG1896" s="134" t="s">
        <v>21</v>
      </c>
      <c r="AH1896" s="134" t="s">
        <v>21</v>
      </c>
      <c r="AI1896" s="134" t="s">
        <v>21</v>
      </c>
      <c r="AJ1896" s="134" t="s">
        <v>5906</v>
      </c>
      <c r="AK1896" s="134" t="s">
        <v>5907</v>
      </c>
      <c r="AL1896" s="134" t="s">
        <v>21</v>
      </c>
      <c r="AM1896" s="134" t="b">
        <f>IF(AND(Table3[[#This Row],[Column68]]=TRUE,COUNTBLANK(Table3[[#This Row],[Date 1]:[Date 8]])=8),TRUE,FALSE)</f>
        <v>0</v>
      </c>
      <c r="AN1896" s="134" t="b">
        <f>COUNTIF(Table3[[#This Row],[512]:[51]],"yes")&gt;0</f>
        <v>0</v>
      </c>
      <c r="AO1896" s="45" t="str">
        <f>IF(Table3[[#This Row],[512]]="yes",Table3[[#This Row],[Column1]],"")</f>
        <v/>
      </c>
      <c r="AP1896" s="45" t="str">
        <f>IF(Table3[[#This Row],[250]]="yes",Table3[[#This Row],[Column1.5]],"")</f>
        <v/>
      </c>
      <c r="AQ1896" s="45" t="str">
        <f>IF(Table3[[#This Row],[288]]="yes",Table3[[#This Row],[Column2]],"")</f>
        <v/>
      </c>
      <c r="AR1896" s="45" t="str">
        <f>IF(Table3[[#This Row],[144]]="yes",Table3[[#This Row],[Column3]],"")</f>
        <v/>
      </c>
      <c r="AS1896" s="45" t="str">
        <f>IF(Table3[[#This Row],[26]]="yes",Table3[[#This Row],[Column4]],"")</f>
        <v/>
      </c>
      <c r="AT1896" s="45" t="str">
        <f>IF(Table3[[#This Row],[51]]="yes",Table3[[#This Row],[Column5]],"")</f>
        <v/>
      </c>
      <c r="AU1896" s="29" t="str">
        <f>IF(COUNTBLANK(Table3[[#This Row],[Date 1]:[Date 8]])=7,IF(Table3[[#This Row],[Column9]]&lt;&gt;"",IF(SUM(L1896:S1896)&lt;&gt;0,Table3[[#This Row],[Column9]],""),""),(SUBSTITUTE(TRIM(SUBSTITUTE(AO1896&amp;","&amp;AP1896&amp;","&amp;AQ1896&amp;","&amp;AR1896&amp;","&amp;AS1896&amp;","&amp;AT1896&amp;",",","," "))," ",", ")))</f>
        <v/>
      </c>
      <c r="AV1896" s="35" t="str">
        <f>IF(COUNTBLANK(L1896:AC1896)&lt;&gt;13,IF(Table3[[#This Row],[Comments]]="Please order in multiples of 20. Minimum order of 100.",IF(COUNTBLANK(Table3[[#This Row],[Date 1]:[Order]])=12,"",1),1),IF(OR(F1896="yes",G1896="yes",H1896="yes",I1896="yes",J1896="yes",K1896="yes"="yes"),1,""))</f>
        <v/>
      </c>
      <c r="AX1896" s="39" t="s">
        <v>730</v>
      </c>
      <c r="AY1896" s="40">
        <f t="shared" si="31"/>
        <v>45817</v>
      </c>
    </row>
    <row r="1897" spans="1:51" ht="37" thickTop="1" thickBot="1" x14ac:dyDescent="0.4">
      <c r="B1897" s="164">
        <v>6750</v>
      </c>
      <c r="C1897" s="16" t="s">
        <v>3569</v>
      </c>
      <c r="D1897" s="32" t="s">
        <v>1938</v>
      </c>
      <c r="E1897" s="118"/>
      <c r="F1897" s="119" t="s">
        <v>21</v>
      </c>
      <c r="G1897" s="30" t="s">
        <v>21</v>
      </c>
      <c r="H1897" s="30" t="s">
        <v>21</v>
      </c>
      <c r="I1897" s="30" t="s">
        <v>128</v>
      </c>
      <c r="J1897" s="30" t="s">
        <v>128</v>
      </c>
      <c r="K1897" s="30" t="s">
        <v>21</v>
      </c>
      <c r="L1897" s="22"/>
      <c r="M1897" s="20"/>
      <c r="N1897" s="20"/>
      <c r="O1897" s="20"/>
      <c r="P1897" s="20"/>
      <c r="Q1897" s="20"/>
      <c r="R1897" s="20"/>
      <c r="S1897" s="120"/>
      <c r="T1897" s="181" t="str">
        <f>Table3[[#This Row],[Column12]]</f>
        <v>Auto:</v>
      </c>
      <c r="U1897" s="25"/>
      <c r="V1897" s="51" t="str">
        <f>IF(Table3[[#This Row],[TagOrderMethod]]="Ratio:","plants per 1 tag",IF(Table3[[#This Row],[TagOrderMethod]]="tags included","",IF(Table3[[#This Row],[TagOrderMethod]]="Qty:","tags",IF(Table3[[#This Row],[TagOrderMethod]]="Auto:",IF(U1897&lt;&gt;"","tags","")))))</f>
        <v/>
      </c>
      <c r="W1897" s="17">
        <v>50</v>
      </c>
      <c r="X1897" s="17" t="str">
        <f>IF(ISNUMBER(SEARCH("tag",Table3[[#This Row],[Notes]])), "Yes", "No")</f>
        <v>No</v>
      </c>
      <c r="Y1897" s="17" t="str">
        <f>IF(Table3[[#This Row],[Column11]]="yes","tags included","Auto:")</f>
        <v>Auto:</v>
      </c>
      <c r="Z1897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7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Row],[TagOrderMethod]]="Auto:",IF(U1897&gt;0,U1897,IF(COUNTBLANK(L1897:S1897)=8,"",(IF(Table3[[#This Row],[Column11]]&lt;&gt;"no",Table3[[#This Row],[Size]]*(SUM(Table3[[#This Row],[Date 1]:[Date 8]])),"")))),""))),(Table3[[#This Row],[Bundle]])),"")</f>
        <v/>
      </c>
      <c r="AB1897" s="94" t="str">
        <f t="shared" si="30"/>
        <v/>
      </c>
      <c r="AC1897" s="75"/>
      <c r="AD1897" s="42"/>
      <c r="AE1897" s="43"/>
      <c r="AF1897" s="44"/>
      <c r="AG1897" s="134" t="s">
        <v>21</v>
      </c>
      <c r="AH1897" s="134" t="s">
        <v>21</v>
      </c>
      <c r="AI1897" s="134" t="s">
        <v>21</v>
      </c>
      <c r="AJ1897" s="134" t="s">
        <v>3265</v>
      </c>
      <c r="AK1897" s="134" t="s">
        <v>3266</v>
      </c>
      <c r="AL1897" s="134" t="s">
        <v>21</v>
      </c>
      <c r="AM1897" s="134" t="b">
        <f>IF(AND(Table3[[#This Row],[Column68]]=TRUE,COUNTBLANK(Table3[[#This Row],[Date 1]:[Date 8]])=8),TRUE,FALSE)</f>
        <v>0</v>
      </c>
      <c r="AN1897" s="134" t="b">
        <f>COUNTIF(Table3[[#This Row],[512]:[51]],"yes")&gt;0</f>
        <v>0</v>
      </c>
      <c r="AO1897" s="45" t="str">
        <f>IF(Table3[[#This Row],[512]]="yes",Table3[[#This Row],[Column1]],"")</f>
        <v/>
      </c>
      <c r="AP1897" s="45" t="str">
        <f>IF(Table3[[#This Row],[250]]="yes",Table3[[#This Row],[Column1.5]],"")</f>
        <v/>
      </c>
      <c r="AQ1897" s="45" t="str">
        <f>IF(Table3[[#This Row],[288]]="yes",Table3[[#This Row],[Column2]],"")</f>
        <v/>
      </c>
      <c r="AR1897" s="45" t="str">
        <f>IF(Table3[[#This Row],[144]]="yes",Table3[[#This Row],[Column3]],"")</f>
        <v/>
      </c>
      <c r="AS1897" s="45" t="str">
        <f>IF(Table3[[#This Row],[26]]="yes",Table3[[#This Row],[Column4]],"")</f>
        <v/>
      </c>
      <c r="AT1897" s="45" t="str">
        <f>IF(Table3[[#This Row],[51]]="yes",Table3[[#This Row],[Column5]],"")</f>
        <v/>
      </c>
      <c r="AU1897" s="29" t="str">
        <f>IF(COUNTBLANK(Table3[[#This Row],[Date 1]:[Date 8]])=7,IF(Table3[[#This Row],[Column9]]&lt;&gt;"",IF(SUM(L1897:S1897)&lt;&gt;0,Table3[[#This Row],[Column9]],""),""),(SUBSTITUTE(TRIM(SUBSTITUTE(AO1897&amp;","&amp;AP1897&amp;","&amp;AQ1897&amp;","&amp;AR1897&amp;","&amp;AS1897&amp;","&amp;AT1897&amp;",",","," "))," ",", ")))</f>
        <v/>
      </c>
      <c r="AV1897" s="35" t="str">
        <f>IF(COUNTBLANK(L1897:AC1897)&lt;&gt;13,IF(Table3[[#This Row],[Comments]]="Please order in multiples of 20. Minimum order of 100.",IF(COUNTBLANK(Table3[[#This Row],[Date 1]:[Order]])=12,"",1),1),IF(OR(F1897="yes",G1897="yes",H1897="yes",I1897="yes",J1897="yes",K1897="yes"="yes"),1,""))</f>
        <v/>
      </c>
      <c r="AX1897" s="39" t="s">
        <v>731</v>
      </c>
      <c r="AY1897" s="40">
        <f t="shared" si="31"/>
        <v>45824</v>
      </c>
    </row>
    <row r="1898" spans="1:51" ht="37" thickTop="1" thickBot="1" x14ac:dyDescent="0.4">
      <c r="B1898" s="164">
        <v>7830</v>
      </c>
      <c r="C1898" s="16" t="s">
        <v>3569</v>
      </c>
      <c r="D1898" s="32" t="s">
        <v>1939</v>
      </c>
      <c r="E1898" s="118"/>
      <c r="F1898" s="119" t="s">
        <v>21</v>
      </c>
      <c r="G1898" s="30" t="s">
        <v>21</v>
      </c>
      <c r="H1898" s="30" t="s">
        <v>21</v>
      </c>
      <c r="I1898" s="30" t="s">
        <v>21</v>
      </c>
      <c r="J1898" s="30" t="s">
        <v>128</v>
      </c>
      <c r="K1898" s="30" t="s">
        <v>21</v>
      </c>
      <c r="L1898" s="22"/>
      <c r="M1898" s="20"/>
      <c r="N1898" s="20"/>
      <c r="O1898" s="20"/>
      <c r="P1898" s="20"/>
      <c r="Q1898" s="20"/>
      <c r="R1898" s="20"/>
      <c r="S1898" s="120"/>
      <c r="T1898" s="181" t="str">
        <f>Table3[[#This Row],[Column12]]</f>
        <v>Auto:</v>
      </c>
      <c r="U1898" s="25"/>
      <c r="V1898" s="51" t="str">
        <f>IF(Table3[[#This Row],[TagOrderMethod]]="Ratio:","plants per 1 tag",IF(Table3[[#This Row],[TagOrderMethod]]="tags included","",IF(Table3[[#This Row],[TagOrderMethod]]="Qty:","tags",IF(Table3[[#This Row],[TagOrderMethod]]="Auto:",IF(U1898&lt;&gt;"","tags","")))))</f>
        <v/>
      </c>
      <c r="W1898" s="17">
        <v>50</v>
      </c>
      <c r="X1898" s="17" t="str">
        <f>IF(ISNUMBER(SEARCH("tag",Table3[[#This Row],[Notes]])), "Yes", "No")</f>
        <v>No</v>
      </c>
      <c r="Y1898" s="17" t="str">
        <f>IF(Table3[[#This Row],[Column11]]="yes","tags included","Auto:")</f>
        <v>Auto:</v>
      </c>
      <c r="Z1898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8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Row],[TagOrderMethod]]="Auto:",IF(U1898&gt;0,U1898,IF(COUNTBLANK(L1898:S1898)=8,"",(IF(Table3[[#This Row],[Column11]]&lt;&gt;"no",Table3[[#This Row],[Size]]*(SUM(Table3[[#This Row],[Date 1]:[Date 8]])),"")))),""))),(Table3[[#This Row],[Bundle]])),"")</f>
        <v/>
      </c>
      <c r="AB1898" s="94" t="str">
        <f t="shared" si="30"/>
        <v/>
      </c>
      <c r="AC1898" s="75"/>
      <c r="AD1898" s="42"/>
      <c r="AE1898" s="43"/>
      <c r="AF1898" s="44"/>
      <c r="AG1898" s="134" t="s">
        <v>21</v>
      </c>
      <c r="AH1898" s="134" t="s">
        <v>21</v>
      </c>
      <c r="AI1898" s="134" t="s">
        <v>21</v>
      </c>
      <c r="AJ1898" s="134" t="s">
        <v>21</v>
      </c>
      <c r="AK1898" s="134" t="s">
        <v>5908</v>
      </c>
      <c r="AL1898" s="134" t="s">
        <v>21</v>
      </c>
      <c r="AM1898" s="134" t="b">
        <f>IF(AND(Table3[[#This Row],[Column68]]=TRUE,COUNTBLANK(Table3[[#This Row],[Date 1]:[Date 8]])=8),TRUE,FALSE)</f>
        <v>0</v>
      </c>
      <c r="AN1898" s="134" t="b">
        <f>COUNTIF(Table3[[#This Row],[512]:[51]],"yes")&gt;0</f>
        <v>0</v>
      </c>
      <c r="AO1898" s="45" t="str">
        <f>IF(Table3[[#This Row],[512]]="yes",Table3[[#This Row],[Column1]],"")</f>
        <v/>
      </c>
      <c r="AP1898" s="45" t="str">
        <f>IF(Table3[[#This Row],[250]]="yes",Table3[[#This Row],[Column1.5]],"")</f>
        <v/>
      </c>
      <c r="AQ1898" s="45" t="str">
        <f>IF(Table3[[#This Row],[288]]="yes",Table3[[#This Row],[Column2]],"")</f>
        <v/>
      </c>
      <c r="AR1898" s="45" t="str">
        <f>IF(Table3[[#This Row],[144]]="yes",Table3[[#This Row],[Column3]],"")</f>
        <v/>
      </c>
      <c r="AS1898" s="45" t="str">
        <f>IF(Table3[[#This Row],[26]]="yes",Table3[[#This Row],[Column4]],"")</f>
        <v/>
      </c>
      <c r="AT1898" s="45" t="str">
        <f>IF(Table3[[#This Row],[51]]="yes",Table3[[#This Row],[Column5]],"")</f>
        <v/>
      </c>
      <c r="AU1898" s="29" t="str">
        <f>IF(COUNTBLANK(Table3[[#This Row],[Date 1]:[Date 8]])=7,IF(Table3[[#This Row],[Column9]]&lt;&gt;"",IF(SUM(L1898:S1898)&lt;&gt;0,Table3[[#This Row],[Column9]],""),""),(SUBSTITUTE(TRIM(SUBSTITUTE(AO1898&amp;","&amp;AP1898&amp;","&amp;AQ1898&amp;","&amp;AR1898&amp;","&amp;AS1898&amp;","&amp;AT1898&amp;",",","," "))," ",", ")))</f>
        <v/>
      </c>
      <c r="AV1898" s="35" t="str">
        <f>IF(COUNTBLANK(L1898:AC1898)&lt;&gt;13,IF(Table3[[#This Row],[Comments]]="Please order in multiples of 20. Minimum order of 100.",IF(COUNTBLANK(Table3[[#This Row],[Date 1]:[Order]])=12,"",1),1),IF(OR(F1898="yes",G1898="yes",H1898="yes",I1898="yes",J1898="yes",K1898="yes"="yes"),1,""))</f>
        <v/>
      </c>
      <c r="AX1898" s="39" t="s">
        <v>732</v>
      </c>
      <c r="AY1898" s="40">
        <f t="shared" si="31"/>
        <v>45831</v>
      </c>
    </row>
    <row r="1899" spans="1:51" ht="37" thickTop="1" thickBot="1" x14ac:dyDescent="0.4">
      <c r="B1899" s="164">
        <v>7835</v>
      </c>
      <c r="C1899" s="16" t="s">
        <v>3569</v>
      </c>
      <c r="D1899" s="32" t="s">
        <v>1940</v>
      </c>
      <c r="E1899" s="118"/>
      <c r="F1899" s="119" t="s">
        <v>21</v>
      </c>
      <c r="G1899" s="30" t="s">
        <v>21</v>
      </c>
      <c r="H1899" s="30" t="s">
        <v>21</v>
      </c>
      <c r="I1899" s="30" t="s">
        <v>21</v>
      </c>
      <c r="J1899" s="30" t="s">
        <v>128</v>
      </c>
      <c r="K1899" s="30" t="s">
        <v>21</v>
      </c>
      <c r="L1899" s="22"/>
      <c r="M1899" s="20"/>
      <c r="N1899" s="20"/>
      <c r="O1899" s="20"/>
      <c r="P1899" s="20"/>
      <c r="Q1899" s="20"/>
      <c r="R1899" s="20"/>
      <c r="S1899" s="120"/>
      <c r="T1899" s="181" t="str">
        <f>Table3[[#This Row],[Column12]]</f>
        <v>Auto:</v>
      </c>
      <c r="U1899" s="25"/>
      <c r="V1899" s="51" t="str">
        <f>IF(Table3[[#This Row],[TagOrderMethod]]="Ratio:","plants per 1 tag",IF(Table3[[#This Row],[TagOrderMethod]]="tags included","",IF(Table3[[#This Row],[TagOrderMethod]]="Qty:","tags",IF(Table3[[#This Row],[TagOrderMethod]]="Auto:",IF(U1899&lt;&gt;"","tags","")))))</f>
        <v/>
      </c>
      <c r="W1899" s="17">
        <v>50</v>
      </c>
      <c r="X1899" s="17" t="str">
        <f>IF(ISNUMBER(SEARCH("tag",Table3[[#This Row],[Notes]])), "Yes", "No")</f>
        <v>No</v>
      </c>
      <c r="Y1899" s="17" t="str">
        <f>IF(Table3[[#This Row],[Column11]]="yes","tags included","Auto:")</f>
        <v>Auto:</v>
      </c>
      <c r="Z1899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9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Row],[TagOrderMethod]]="Auto:",IF(U1899&gt;0,U1899,IF(COUNTBLANK(L1899:S1899)=8,"",(IF(Table3[[#This Row],[Column11]]&lt;&gt;"no",Table3[[#This Row],[Size]]*(SUM(Table3[[#This Row],[Date 1]:[Date 8]])),"")))),""))),(Table3[[#This Row],[Bundle]])),"")</f>
        <v/>
      </c>
      <c r="AB1899" s="94" t="str">
        <f t="shared" si="30"/>
        <v/>
      </c>
      <c r="AC1899" s="75"/>
      <c r="AD1899" s="42"/>
      <c r="AE1899" s="43"/>
      <c r="AF1899" s="44"/>
      <c r="AG1899" s="134" t="s">
        <v>21</v>
      </c>
      <c r="AH1899" s="134" t="s">
        <v>21</v>
      </c>
      <c r="AI1899" s="134" t="s">
        <v>21</v>
      </c>
      <c r="AJ1899" s="134" t="s">
        <v>21</v>
      </c>
      <c r="AK1899" s="134" t="s">
        <v>5909</v>
      </c>
      <c r="AL1899" s="134" t="s">
        <v>21</v>
      </c>
      <c r="AM1899" s="134" t="b">
        <f>IF(AND(Table3[[#This Row],[Column68]]=TRUE,COUNTBLANK(Table3[[#This Row],[Date 1]:[Date 8]])=8),TRUE,FALSE)</f>
        <v>0</v>
      </c>
      <c r="AN1899" s="134" t="b">
        <f>COUNTIF(Table3[[#This Row],[512]:[51]],"yes")&gt;0</f>
        <v>0</v>
      </c>
      <c r="AO1899" s="45" t="str">
        <f>IF(Table3[[#This Row],[512]]="yes",Table3[[#This Row],[Column1]],"")</f>
        <v/>
      </c>
      <c r="AP1899" s="45" t="str">
        <f>IF(Table3[[#This Row],[250]]="yes",Table3[[#This Row],[Column1.5]],"")</f>
        <v/>
      </c>
      <c r="AQ1899" s="45" t="str">
        <f>IF(Table3[[#This Row],[288]]="yes",Table3[[#This Row],[Column2]],"")</f>
        <v/>
      </c>
      <c r="AR1899" s="45" t="str">
        <f>IF(Table3[[#This Row],[144]]="yes",Table3[[#This Row],[Column3]],"")</f>
        <v/>
      </c>
      <c r="AS1899" s="45" t="str">
        <f>IF(Table3[[#This Row],[26]]="yes",Table3[[#This Row],[Column4]],"")</f>
        <v/>
      </c>
      <c r="AT1899" s="45" t="str">
        <f>IF(Table3[[#This Row],[51]]="yes",Table3[[#This Row],[Column5]],"")</f>
        <v/>
      </c>
      <c r="AU1899" s="29" t="str">
        <f>IF(COUNTBLANK(Table3[[#This Row],[Date 1]:[Date 8]])=7,IF(Table3[[#This Row],[Column9]]&lt;&gt;"",IF(SUM(L1899:S1899)&lt;&gt;0,Table3[[#This Row],[Column9]],""),""),(SUBSTITUTE(TRIM(SUBSTITUTE(AO1899&amp;","&amp;AP1899&amp;","&amp;AQ1899&amp;","&amp;AR1899&amp;","&amp;AS1899&amp;","&amp;AT1899&amp;",",","," "))," ",", ")))</f>
        <v/>
      </c>
      <c r="AV1899" s="35" t="str">
        <f>IF(COUNTBLANK(L1899:AC1899)&lt;&gt;13,IF(Table3[[#This Row],[Comments]]="Please order in multiples of 20. Minimum order of 100.",IF(COUNTBLANK(Table3[[#This Row],[Date 1]:[Order]])=12,"",1),1),IF(OR(F1899="yes",G1899="yes",H1899="yes",I1899="yes",J1899="yes",K1899="yes"="yes"),1,""))</f>
        <v/>
      </c>
      <c r="AX1899" s="39" t="s">
        <v>2279</v>
      </c>
      <c r="AY1899" s="40">
        <f t="shared" si="31"/>
        <v>45838</v>
      </c>
    </row>
    <row r="1900" spans="1:51" ht="37" thickTop="1" thickBot="1" x14ac:dyDescent="0.4">
      <c r="B1900" s="164">
        <v>7850</v>
      </c>
      <c r="C1900" s="16" t="s">
        <v>3569</v>
      </c>
      <c r="D1900" s="32" t="s">
        <v>1204</v>
      </c>
      <c r="E1900" s="118"/>
      <c r="F1900" s="119" t="s">
        <v>21</v>
      </c>
      <c r="G1900" s="30" t="s">
        <v>21</v>
      </c>
      <c r="H1900" s="30" t="s">
        <v>21</v>
      </c>
      <c r="I1900" s="30" t="s">
        <v>128</v>
      </c>
      <c r="J1900" s="30" t="s">
        <v>21</v>
      </c>
      <c r="K1900" s="30" t="s">
        <v>128</v>
      </c>
      <c r="L1900" s="22"/>
      <c r="M1900" s="20"/>
      <c r="N1900" s="20"/>
      <c r="O1900" s="20"/>
      <c r="P1900" s="20"/>
      <c r="Q1900" s="20"/>
      <c r="R1900" s="20"/>
      <c r="S1900" s="120"/>
      <c r="T1900" s="181" t="str">
        <f>Table3[[#This Row],[Column12]]</f>
        <v>Auto:</v>
      </c>
      <c r="U1900" s="25"/>
      <c r="V1900" s="51" t="str">
        <f>IF(Table3[[#This Row],[TagOrderMethod]]="Ratio:","plants per 1 tag",IF(Table3[[#This Row],[TagOrderMethod]]="tags included","",IF(Table3[[#This Row],[TagOrderMethod]]="Qty:","tags",IF(Table3[[#This Row],[TagOrderMethod]]="Auto:",IF(U1900&lt;&gt;"","tags","")))))</f>
        <v/>
      </c>
      <c r="W1900" s="17">
        <v>50</v>
      </c>
      <c r="X1900" s="17" t="str">
        <f>IF(ISNUMBER(SEARCH("tag",Table3[[#This Row],[Notes]])), "Yes", "No")</f>
        <v>No</v>
      </c>
      <c r="Y1900" s="17" t="str">
        <f>IF(Table3[[#This Row],[Column11]]="yes","tags included","Auto:")</f>
        <v>Auto:</v>
      </c>
      <c r="Z1900" s="1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00" s="60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Row],[TagOrderMethod]]="Auto:",IF(U1900&gt;0,U1900,IF(COUNTBLANK(L1900:S1900)=8,"",(IF(Table3[[#This Row],[Column11]]&lt;&gt;"no",Table3[[#This Row],[Size]]*(SUM(Table3[[#This Row],[Date 1]:[Date 8]])),"")))),""))),(Table3[[#This Row],[Bundle]])),"")</f>
        <v/>
      </c>
      <c r="AB1900" s="94" t="str">
        <f t="shared" si="30"/>
        <v/>
      </c>
      <c r="AC1900" s="75"/>
      <c r="AD1900" s="42"/>
      <c r="AE1900" s="43"/>
      <c r="AF1900" s="44"/>
      <c r="AG1900" s="134" t="s">
        <v>21</v>
      </c>
      <c r="AH1900" s="134" t="s">
        <v>21</v>
      </c>
      <c r="AI1900" s="134" t="s">
        <v>21</v>
      </c>
      <c r="AJ1900" s="134" t="s">
        <v>5910</v>
      </c>
      <c r="AK1900" s="134" t="s">
        <v>21</v>
      </c>
      <c r="AL1900" s="134" t="s">
        <v>5911</v>
      </c>
      <c r="AM1900" s="134" t="b">
        <f>IF(AND(Table3[[#This Row],[Column68]]=TRUE,COUNTBLANK(Table3[[#This Row],[Date 1]:[Date 8]])=8),TRUE,FALSE)</f>
        <v>0</v>
      </c>
      <c r="AN1900" s="134" t="b">
        <f>COUNTIF(Table3[[#This Row],[512]:[51]],"yes")&gt;0</f>
        <v>0</v>
      </c>
      <c r="AO1900" s="45" t="str">
        <f>IF(Table3[[#This Row],[512]]="yes",Table3[[#This Row],[Column1]],"")</f>
        <v/>
      </c>
      <c r="AP1900" s="45" t="str">
        <f>IF(Table3[[#This Row],[250]]="yes",Table3[[#This Row],[Column1.5]],"")</f>
        <v/>
      </c>
      <c r="AQ1900" s="45" t="str">
        <f>IF(Table3[[#This Row],[288]]="yes",Table3[[#This Row],[Column2]],"")</f>
        <v/>
      </c>
      <c r="AR1900" s="45" t="str">
        <f>IF(Table3[[#This Row],[144]]="yes",Table3[[#This Row],[Column3]],"")</f>
        <v/>
      </c>
      <c r="AS1900" s="45" t="str">
        <f>IF(Table3[[#This Row],[26]]="yes",Table3[[#This Row],[Column4]],"")</f>
        <v/>
      </c>
      <c r="AT1900" s="45" t="str">
        <f>IF(Table3[[#This Row],[51]]="yes",Table3[[#This Row],[Column5]],"")</f>
        <v/>
      </c>
      <c r="AU1900" s="29" t="str">
        <f>IF(COUNTBLANK(Table3[[#This Row],[Date 1]:[Date 8]])=7,IF(Table3[[#This Row],[Column9]]&lt;&gt;"",IF(SUM(L1900:S1900)&lt;&gt;0,Table3[[#This Row],[Column9]],""),""),(SUBSTITUTE(TRIM(SUBSTITUTE(AO1900&amp;","&amp;AP1900&amp;","&amp;AQ1900&amp;","&amp;AR1900&amp;","&amp;AS1900&amp;","&amp;AT1900&amp;",",","," "))," ",", ")))</f>
        <v/>
      </c>
      <c r="AV1900" s="35" t="str">
        <f>IF(COUNTBLANK(L1900:AC1900)&lt;&gt;13,IF(Table3[[#This Row],[Comments]]="Please order in multiples of 20. Minimum order of 100.",IF(COUNTBLANK(Table3[[#This Row],[Date 1]:[Order]])=12,"",1),1),IF(OR(F1900="yes",G1900="yes",H1900="yes",I1900="yes",J1900="yes",K1900="yes"="yes"),1,""))</f>
        <v/>
      </c>
      <c r="AX1900" s="36" t="s">
        <v>194</v>
      </c>
      <c r="AY1900" s="41" t="s">
        <v>193</v>
      </c>
    </row>
    <row r="1901" spans="1:51" ht="29" customHeight="1" thickBot="1" x14ac:dyDescent="0.4">
      <c r="B1901" s="164"/>
      <c r="C1901" s="16"/>
      <c r="D1901" s="32"/>
      <c r="E1901" s="31"/>
      <c r="F1901" s="137"/>
      <c r="G1901" s="137"/>
      <c r="H1901" s="137"/>
      <c r="I1901" s="137"/>
      <c r="J1901" s="137"/>
      <c r="K1901" s="137"/>
      <c r="L1901" s="138"/>
      <c r="M1901" s="138"/>
      <c r="N1901" s="138"/>
      <c r="O1901" s="138"/>
      <c r="P1901" s="138"/>
      <c r="Q1901" s="138"/>
      <c r="R1901" s="138"/>
      <c r="S1901" s="138"/>
      <c r="T1901" s="182"/>
      <c r="U1901" s="135"/>
      <c r="V1901" s="51"/>
      <c r="W1901" s="141"/>
      <c r="X1901" s="141"/>
      <c r="Y1901" s="141"/>
      <c r="Z1901" s="142"/>
      <c r="AA1901" s="139"/>
      <c r="AB1901" s="97"/>
      <c r="AC1901" s="140"/>
      <c r="AD1901" s="143"/>
      <c r="AE1901" s="144"/>
      <c r="AF1901" s="143"/>
      <c r="AG1901" s="143"/>
      <c r="AH1901" s="143"/>
      <c r="AI1901" s="143"/>
      <c r="AJ1901" s="143"/>
      <c r="AK1901" s="143"/>
      <c r="AL1901" s="143"/>
      <c r="AM1901" s="143"/>
      <c r="AN1901" s="143"/>
      <c r="AO1901" s="145"/>
      <c r="AP1901" s="145"/>
      <c r="AQ1901" s="145"/>
      <c r="AR1901" s="145"/>
      <c r="AS1901" s="145"/>
      <c r="AT1901" s="145"/>
      <c r="AU1901" s="146"/>
      <c r="AV1901" s="147"/>
      <c r="AX1901" s="52"/>
      <c r="AY1901" s="52"/>
    </row>
    <row r="1902" spans="1:51" ht="37" thickTop="1" thickBot="1" x14ac:dyDescent="0.4">
      <c r="A1902" s="27" t="s">
        <v>187</v>
      </c>
      <c r="B1902" s="174"/>
      <c r="C1902" s="3"/>
      <c r="D1902" s="33"/>
      <c r="E1902" s="5"/>
      <c r="F1902" s="6"/>
      <c r="G1902" s="6"/>
      <c r="H1902" s="6"/>
      <c r="I1902" s="6"/>
      <c r="J1902" s="6"/>
      <c r="K1902" s="6"/>
      <c r="L1902" s="58">
        <f t="shared" ref="L1902:S1902" si="32">SUBTOTAL(109,L5:L1900)</f>
        <v>0</v>
      </c>
      <c r="M1902" s="58">
        <f t="shared" si="32"/>
        <v>0</v>
      </c>
      <c r="N1902" s="58">
        <f t="shared" si="32"/>
        <v>0</v>
      </c>
      <c r="O1902" s="58">
        <f t="shared" si="32"/>
        <v>0</v>
      </c>
      <c r="P1902" s="58">
        <f t="shared" si="32"/>
        <v>0</v>
      </c>
      <c r="Q1902" s="58">
        <f t="shared" si="32"/>
        <v>0</v>
      </c>
      <c r="R1902" s="58">
        <f t="shared" si="32"/>
        <v>0</v>
      </c>
      <c r="S1902" s="59">
        <f t="shared" si="32"/>
        <v>0</v>
      </c>
      <c r="T1902" s="23"/>
      <c r="U1902" s="2"/>
      <c r="V1902" s="23"/>
      <c r="W1902" s="2"/>
      <c r="X1902" s="2"/>
      <c r="Y1902" s="2"/>
      <c r="Z1902" s="2"/>
      <c r="AA1902" s="53">
        <f>SUBTOTAL(109,AA5:AA1900)</f>
        <v>0</v>
      </c>
      <c r="AB1902" s="99">
        <f>SUM(L1902:S1902)</f>
        <v>0</v>
      </c>
      <c r="AC1902" s="246"/>
      <c r="AD1902" s="246"/>
      <c r="AE1902" s="246"/>
      <c r="AF1902" s="246"/>
      <c r="AG1902" s="246"/>
      <c r="AH1902" s="246"/>
      <c r="AI1902" s="246"/>
      <c r="AJ1902" s="246"/>
      <c r="AK1902" s="246"/>
      <c r="AL1902" s="246"/>
      <c r="AM1902" s="246"/>
      <c r="AN1902" s="246"/>
      <c r="AO1902" s="246"/>
      <c r="AP1902" s="246"/>
      <c r="AQ1902" s="246"/>
      <c r="AR1902" s="246"/>
      <c r="AS1902" s="246"/>
      <c r="AT1902" s="246"/>
      <c r="AU1902" s="246"/>
      <c r="AV1902" s="246"/>
    </row>
    <row r="1903" spans="1:51" x14ac:dyDescent="0.35">
      <c r="A1903" s="27" t="s">
        <v>187</v>
      </c>
      <c r="B1903" s="174"/>
      <c r="C1903" s="3"/>
      <c r="D1903" s="33"/>
      <c r="E1903" s="4"/>
      <c r="F1903" s="247"/>
      <c r="G1903" s="247"/>
      <c r="H1903" s="247"/>
      <c r="I1903" s="247"/>
      <c r="J1903" s="247"/>
      <c r="K1903" s="247"/>
      <c r="L1903" s="248" t="s">
        <v>41</v>
      </c>
      <c r="M1903" s="248"/>
      <c r="N1903" s="248"/>
      <c r="O1903" s="248"/>
      <c r="P1903" s="248"/>
      <c r="Q1903" s="248"/>
      <c r="R1903" s="248"/>
      <c r="S1903" s="248"/>
      <c r="T1903" s="55"/>
      <c r="U1903" s="54"/>
      <c r="V1903" s="55"/>
      <c r="W1903" s="54"/>
      <c r="X1903" s="54"/>
      <c r="Y1903" s="54"/>
      <c r="Z1903" s="54"/>
      <c r="AA1903" s="56" t="s">
        <v>20</v>
      </c>
      <c r="AB1903" s="98" t="s">
        <v>40</v>
      </c>
      <c r="AC1903" s="246"/>
      <c r="AD1903" s="246"/>
      <c r="AE1903" s="246"/>
      <c r="AF1903" s="246"/>
      <c r="AG1903" s="246"/>
      <c r="AH1903" s="246"/>
      <c r="AI1903" s="246"/>
      <c r="AJ1903" s="246"/>
      <c r="AK1903" s="246"/>
      <c r="AL1903" s="246"/>
      <c r="AM1903" s="246"/>
      <c r="AN1903" s="246"/>
      <c r="AO1903" s="246"/>
      <c r="AP1903" s="246"/>
      <c r="AQ1903" s="246"/>
      <c r="AR1903" s="246"/>
      <c r="AS1903" s="246"/>
      <c r="AT1903" s="246"/>
      <c r="AU1903" s="246"/>
      <c r="AV1903" s="246"/>
    </row>
    <row r="1904" spans="1:51" x14ac:dyDescent="0.35">
      <c r="A1904" s="27" t="s">
        <v>187</v>
      </c>
    </row>
    <row r="1905" spans="1:1" x14ac:dyDescent="0.35">
      <c r="A1905" s="27" t="s">
        <v>187</v>
      </c>
    </row>
    <row r="1906" spans="1:1" x14ac:dyDescent="0.35">
      <c r="A1906" s="27" t="s">
        <v>187</v>
      </c>
    </row>
    <row r="1907" spans="1:1" x14ac:dyDescent="0.35">
      <c r="A1907" s="27" t="s">
        <v>187</v>
      </c>
    </row>
    <row r="1908" spans="1:1" x14ac:dyDescent="0.35">
      <c r="A1908" s="27" t="s">
        <v>187</v>
      </c>
    </row>
    <row r="1909" spans="1:1" x14ac:dyDescent="0.35">
      <c r="A1909" s="27" t="s">
        <v>187</v>
      </c>
    </row>
    <row r="1910" spans="1:1" x14ac:dyDescent="0.35">
      <c r="A1910" s="27" t="s">
        <v>187</v>
      </c>
    </row>
    <row r="1911" spans="1:1" x14ac:dyDescent="0.35">
      <c r="A1911" s="27" t="s">
        <v>187</v>
      </c>
    </row>
    <row r="1912" spans="1:1" x14ac:dyDescent="0.35">
      <c r="A1912" s="27" t="s">
        <v>187</v>
      </c>
    </row>
    <row r="1913" spans="1:1" x14ac:dyDescent="0.35">
      <c r="A1913" s="27" t="s">
        <v>187</v>
      </c>
    </row>
    <row r="1914" spans="1:1" x14ac:dyDescent="0.35">
      <c r="A1914" s="27" t="s">
        <v>187</v>
      </c>
    </row>
    <row r="1915" spans="1:1" x14ac:dyDescent="0.35">
      <c r="A1915" s="27" t="s">
        <v>187</v>
      </c>
    </row>
    <row r="1916" spans="1:1" x14ac:dyDescent="0.35">
      <c r="A1916" s="27" t="s">
        <v>187</v>
      </c>
    </row>
    <row r="1917" spans="1:1" x14ac:dyDescent="0.35">
      <c r="A1917" s="27" t="s">
        <v>187</v>
      </c>
    </row>
    <row r="1918" spans="1:1" x14ac:dyDescent="0.35">
      <c r="A1918" s="27" t="s">
        <v>187</v>
      </c>
    </row>
    <row r="1919" spans="1:1" x14ac:dyDescent="0.35">
      <c r="A1919" s="27" t="s">
        <v>187</v>
      </c>
    </row>
    <row r="1920" spans="1:1" x14ac:dyDescent="0.35">
      <c r="A1920" s="27" t="s">
        <v>187</v>
      </c>
    </row>
    <row r="1921" spans="1:1" x14ac:dyDescent="0.35">
      <c r="A1921" s="27" t="s">
        <v>187</v>
      </c>
    </row>
    <row r="1922" spans="1:1" x14ac:dyDescent="0.35">
      <c r="A1922" s="27" t="s">
        <v>187</v>
      </c>
    </row>
    <row r="1923" spans="1:1" x14ac:dyDescent="0.35">
      <c r="A1923" s="27" t="s">
        <v>187</v>
      </c>
    </row>
    <row r="1924" spans="1:1" x14ac:dyDescent="0.35">
      <c r="A1924" s="27" t="s">
        <v>187</v>
      </c>
    </row>
    <row r="1925" spans="1:1" x14ac:dyDescent="0.35">
      <c r="A1925" s="27" t="s">
        <v>187</v>
      </c>
    </row>
    <row r="1926" spans="1:1" x14ac:dyDescent="0.35">
      <c r="A1926" s="27" t="s">
        <v>187</v>
      </c>
    </row>
    <row r="1927" spans="1:1" x14ac:dyDescent="0.35">
      <c r="A1927" s="27" t="s">
        <v>187</v>
      </c>
    </row>
    <row r="1928" spans="1:1" x14ac:dyDescent="0.35">
      <c r="A1928" s="27" t="s">
        <v>187</v>
      </c>
    </row>
    <row r="1929" spans="1:1" x14ac:dyDescent="0.35">
      <c r="A1929" s="27" t="s">
        <v>187</v>
      </c>
    </row>
    <row r="1930" spans="1:1" x14ac:dyDescent="0.35">
      <c r="A1930" s="27" t="s">
        <v>187</v>
      </c>
    </row>
    <row r="1931" spans="1:1" x14ac:dyDescent="0.35">
      <c r="A1931" s="27" t="s">
        <v>187</v>
      </c>
    </row>
    <row r="1932" spans="1:1" x14ac:dyDescent="0.35">
      <c r="A1932" s="27" t="s">
        <v>187</v>
      </c>
    </row>
    <row r="1933" spans="1:1" x14ac:dyDescent="0.35">
      <c r="A1933" s="27" t="s">
        <v>187</v>
      </c>
    </row>
    <row r="1934" spans="1:1" x14ac:dyDescent="0.35">
      <c r="A1934" s="27" t="s">
        <v>187</v>
      </c>
    </row>
    <row r="1935" spans="1:1" x14ac:dyDescent="0.35">
      <c r="A1935" s="27" t="s">
        <v>187</v>
      </c>
    </row>
    <row r="1936" spans="1:1" x14ac:dyDescent="0.35">
      <c r="A1936" s="27" t="s">
        <v>187</v>
      </c>
    </row>
    <row r="1937" spans="1:1" x14ac:dyDescent="0.35">
      <c r="A1937" s="27" t="s">
        <v>187</v>
      </c>
    </row>
    <row r="1938" spans="1:1" x14ac:dyDescent="0.35">
      <c r="A1938" s="27" t="s">
        <v>187</v>
      </c>
    </row>
    <row r="1939" spans="1:1" x14ac:dyDescent="0.35">
      <c r="A1939" s="27" t="s">
        <v>187</v>
      </c>
    </row>
    <row r="1940" spans="1:1" x14ac:dyDescent="0.35">
      <c r="A1940" s="27" t="s">
        <v>187</v>
      </c>
    </row>
    <row r="1941" spans="1:1" x14ac:dyDescent="0.35">
      <c r="A1941" s="27" t="s">
        <v>187</v>
      </c>
    </row>
    <row r="1942" spans="1:1" x14ac:dyDescent="0.35">
      <c r="A1942" s="27" t="s">
        <v>187</v>
      </c>
    </row>
    <row r="1943" spans="1:1" x14ac:dyDescent="0.35">
      <c r="A1943" s="27" t="s">
        <v>187</v>
      </c>
    </row>
    <row r="1944" spans="1:1" x14ac:dyDescent="0.35">
      <c r="A1944" s="27" t="s">
        <v>187</v>
      </c>
    </row>
    <row r="1945" spans="1:1" x14ac:dyDescent="0.35">
      <c r="A1945" s="27" t="s">
        <v>187</v>
      </c>
    </row>
    <row r="1946" spans="1:1" x14ac:dyDescent="0.35">
      <c r="A1946" s="27" t="s">
        <v>187</v>
      </c>
    </row>
    <row r="1947" spans="1:1" x14ac:dyDescent="0.35">
      <c r="A1947" s="27" t="s">
        <v>187</v>
      </c>
    </row>
    <row r="1948" spans="1:1" x14ac:dyDescent="0.35">
      <c r="A1948" s="27" t="s">
        <v>187</v>
      </c>
    </row>
    <row r="1949" spans="1:1" x14ac:dyDescent="0.35">
      <c r="A1949" s="27" t="s">
        <v>187</v>
      </c>
    </row>
    <row r="1950" spans="1:1" x14ac:dyDescent="0.35">
      <c r="A1950" s="27" t="s">
        <v>187</v>
      </c>
    </row>
    <row r="1951" spans="1:1" x14ac:dyDescent="0.35">
      <c r="A1951" s="27" t="s">
        <v>187</v>
      </c>
    </row>
    <row r="1952" spans="1:1" x14ac:dyDescent="0.35">
      <c r="A1952" s="27" t="s">
        <v>187</v>
      </c>
    </row>
    <row r="1953" spans="1:1" x14ac:dyDescent="0.35">
      <c r="A1953" s="27" t="s">
        <v>187</v>
      </c>
    </row>
    <row r="1954" spans="1:1" x14ac:dyDescent="0.35">
      <c r="A1954" s="27" t="s">
        <v>187</v>
      </c>
    </row>
    <row r="1955" spans="1:1" x14ac:dyDescent="0.35">
      <c r="A1955" s="27" t="s">
        <v>187</v>
      </c>
    </row>
    <row r="1956" spans="1:1" x14ac:dyDescent="0.35">
      <c r="A1956" s="27" t="s">
        <v>187</v>
      </c>
    </row>
    <row r="1957" spans="1:1" x14ac:dyDescent="0.35">
      <c r="A1957" s="27" t="s">
        <v>187</v>
      </c>
    </row>
    <row r="1958" spans="1:1" x14ac:dyDescent="0.35">
      <c r="A1958" s="27" t="s">
        <v>187</v>
      </c>
    </row>
    <row r="1959" spans="1:1" x14ac:dyDescent="0.35">
      <c r="A1959" s="27" t="s">
        <v>187</v>
      </c>
    </row>
    <row r="1960" spans="1:1" x14ac:dyDescent="0.35">
      <c r="A1960" s="27" t="s">
        <v>187</v>
      </c>
    </row>
    <row r="1961" spans="1:1" x14ac:dyDescent="0.35">
      <c r="A1961" s="27" t="s">
        <v>187</v>
      </c>
    </row>
    <row r="1962" spans="1:1" x14ac:dyDescent="0.35">
      <c r="A1962" s="27" t="s">
        <v>187</v>
      </c>
    </row>
    <row r="1963" spans="1:1" x14ac:dyDescent="0.35">
      <c r="A1963" s="27" t="s">
        <v>187</v>
      </c>
    </row>
    <row r="1964" spans="1:1" x14ac:dyDescent="0.35">
      <c r="A1964" s="27" t="s">
        <v>187</v>
      </c>
    </row>
    <row r="1965" spans="1:1" x14ac:dyDescent="0.35">
      <c r="A1965" s="27" t="s">
        <v>187</v>
      </c>
    </row>
    <row r="1966" spans="1:1" x14ac:dyDescent="0.35">
      <c r="A1966" s="27" t="s">
        <v>187</v>
      </c>
    </row>
    <row r="1967" spans="1:1" x14ac:dyDescent="0.35">
      <c r="A1967" s="27" t="s">
        <v>187</v>
      </c>
    </row>
    <row r="1968" spans="1:1" x14ac:dyDescent="0.35">
      <c r="A1968" s="27" t="s">
        <v>187</v>
      </c>
    </row>
    <row r="1969" spans="1:1" x14ac:dyDescent="0.35">
      <c r="A1969" s="27" t="s">
        <v>187</v>
      </c>
    </row>
    <row r="1970" spans="1:1" x14ac:dyDescent="0.35">
      <c r="A1970" s="27" t="s">
        <v>187</v>
      </c>
    </row>
    <row r="1971" spans="1:1" x14ac:dyDescent="0.35">
      <c r="A1971" s="27" t="s">
        <v>187</v>
      </c>
    </row>
    <row r="1972" spans="1:1" x14ac:dyDescent="0.35">
      <c r="A1972" s="27" t="s">
        <v>187</v>
      </c>
    </row>
    <row r="1973" spans="1:1" x14ac:dyDescent="0.35">
      <c r="A1973" s="27" t="s">
        <v>187</v>
      </c>
    </row>
    <row r="1974" spans="1:1" x14ac:dyDescent="0.35">
      <c r="A1974" s="27" t="s">
        <v>187</v>
      </c>
    </row>
    <row r="1975" spans="1:1" x14ac:dyDescent="0.35">
      <c r="A1975" s="27" t="s">
        <v>187</v>
      </c>
    </row>
    <row r="1976" spans="1:1" x14ac:dyDescent="0.35">
      <c r="A1976" s="27" t="s">
        <v>187</v>
      </c>
    </row>
    <row r="1977" spans="1:1" x14ac:dyDescent="0.35">
      <c r="A1977" s="27" t="s">
        <v>187</v>
      </c>
    </row>
    <row r="1978" spans="1:1" x14ac:dyDescent="0.35">
      <c r="A1978" s="27" t="s">
        <v>187</v>
      </c>
    </row>
    <row r="1979" spans="1:1" x14ac:dyDescent="0.35">
      <c r="A1979" s="27" t="s">
        <v>187</v>
      </c>
    </row>
    <row r="1980" spans="1:1" x14ac:dyDescent="0.35">
      <c r="A1980" s="27" t="s">
        <v>187</v>
      </c>
    </row>
    <row r="1981" spans="1:1" x14ac:dyDescent="0.35">
      <c r="A1981" s="27" t="s">
        <v>187</v>
      </c>
    </row>
    <row r="1982" spans="1:1" x14ac:dyDescent="0.35">
      <c r="A1982" s="27" t="s">
        <v>187</v>
      </c>
    </row>
    <row r="1983" spans="1:1" x14ac:dyDescent="0.35">
      <c r="A1983" s="27" t="s">
        <v>187</v>
      </c>
    </row>
    <row r="1984" spans="1:1" x14ac:dyDescent="0.35">
      <c r="A1984" s="27" t="s">
        <v>187</v>
      </c>
    </row>
    <row r="1985" spans="1:1" x14ac:dyDescent="0.35">
      <c r="A1985" s="27" t="s">
        <v>187</v>
      </c>
    </row>
    <row r="1986" spans="1:1" x14ac:dyDescent="0.35">
      <c r="A1986" s="27" t="s">
        <v>187</v>
      </c>
    </row>
    <row r="1987" spans="1:1" x14ac:dyDescent="0.35">
      <c r="A1987" s="27" t="s">
        <v>187</v>
      </c>
    </row>
    <row r="1988" spans="1:1" x14ac:dyDescent="0.35">
      <c r="A1988" s="27" t="s">
        <v>187</v>
      </c>
    </row>
    <row r="1989" spans="1:1" x14ac:dyDescent="0.35">
      <c r="A1989" s="27" t="s">
        <v>187</v>
      </c>
    </row>
    <row r="1990" spans="1:1" x14ac:dyDescent="0.35">
      <c r="A1990" s="27" t="s">
        <v>187</v>
      </c>
    </row>
    <row r="1991" spans="1:1" x14ac:dyDescent="0.35">
      <c r="A1991" s="27" t="s">
        <v>187</v>
      </c>
    </row>
    <row r="1992" spans="1:1" x14ac:dyDescent="0.35">
      <c r="A1992" s="27" t="s">
        <v>187</v>
      </c>
    </row>
    <row r="1993" spans="1:1" x14ac:dyDescent="0.35">
      <c r="A1993" s="27" t="s">
        <v>187</v>
      </c>
    </row>
    <row r="1994" spans="1:1" x14ac:dyDescent="0.35">
      <c r="A1994" s="27" t="s">
        <v>187</v>
      </c>
    </row>
    <row r="1995" spans="1:1" x14ac:dyDescent="0.35">
      <c r="A1995" s="27" t="s">
        <v>187</v>
      </c>
    </row>
    <row r="1996" spans="1:1" x14ac:dyDescent="0.35">
      <c r="A1996" s="27" t="s">
        <v>187</v>
      </c>
    </row>
    <row r="1997" spans="1:1" x14ac:dyDescent="0.35">
      <c r="A1997" s="27" t="s">
        <v>187</v>
      </c>
    </row>
    <row r="1998" spans="1:1" x14ac:dyDescent="0.35">
      <c r="A1998" s="27" t="s">
        <v>187</v>
      </c>
    </row>
    <row r="1999" spans="1:1" x14ac:dyDescent="0.35">
      <c r="A1999" s="27" t="s">
        <v>187</v>
      </c>
    </row>
    <row r="2000" spans="1:1" x14ac:dyDescent="0.35">
      <c r="A2000" s="27" t="s">
        <v>187</v>
      </c>
    </row>
    <row r="2001" spans="1:1" x14ac:dyDescent="0.35">
      <c r="A2001" s="27" t="s">
        <v>187</v>
      </c>
    </row>
    <row r="2002" spans="1:1" x14ac:dyDescent="0.35">
      <c r="A2002" s="27" t="s">
        <v>187</v>
      </c>
    </row>
    <row r="2003" spans="1:1" x14ac:dyDescent="0.35">
      <c r="A2003" s="27" t="s">
        <v>187</v>
      </c>
    </row>
    <row r="2004" spans="1:1" x14ac:dyDescent="0.35">
      <c r="A2004" s="27" t="s">
        <v>187</v>
      </c>
    </row>
    <row r="2005" spans="1:1" x14ac:dyDescent="0.35">
      <c r="A2005" s="27" t="s">
        <v>187</v>
      </c>
    </row>
    <row r="2006" spans="1:1" x14ac:dyDescent="0.35">
      <c r="A2006" s="27" t="s">
        <v>187</v>
      </c>
    </row>
    <row r="2007" spans="1:1" x14ac:dyDescent="0.35">
      <c r="A2007" s="27" t="s">
        <v>187</v>
      </c>
    </row>
    <row r="2008" spans="1:1" x14ac:dyDescent="0.35">
      <c r="A2008" s="27" t="s">
        <v>187</v>
      </c>
    </row>
    <row r="2009" spans="1:1" x14ac:dyDescent="0.35">
      <c r="A2009" s="27" t="s">
        <v>187</v>
      </c>
    </row>
    <row r="2010" spans="1:1" x14ac:dyDescent="0.35">
      <c r="A2010" s="27" t="s">
        <v>187</v>
      </c>
    </row>
    <row r="2011" spans="1:1" x14ac:dyDescent="0.35">
      <c r="A2011" s="27" t="s">
        <v>187</v>
      </c>
    </row>
  </sheetData>
  <sheetProtection algorithmName="SHA-512" hashValue="zjtQq4BzhXeXXESv7uCrkZH+j6AkwoWnpmou/tKCGNSSBYBI9S8ozCxkTx4nOoekQB88Y7Qla79ZGNYdurBI4g==" saltValue="saOaBN+zLsvp18dJ+JAIWA==" spinCount="100000" sheet="1" formatColumns="0" formatRows="0" selectLockedCells="1" autoFilter="0"/>
  <dataConsolidate/>
  <mergeCells count="19">
    <mergeCell ref="AV1:AV3"/>
    <mergeCell ref="B2:H2"/>
    <mergeCell ref="I2:K2"/>
    <mergeCell ref="B1:H1"/>
    <mergeCell ref="AC1902:AV1903"/>
    <mergeCell ref="I1:K1"/>
    <mergeCell ref="L1:S2"/>
    <mergeCell ref="L1903:S1903"/>
    <mergeCell ref="AD1:AF2"/>
    <mergeCell ref="AG1:AL2"/>
    <mergeCell ref="T2:AA2"/>
    <mergeCell ref="AM1:AM2"/>
    <mergeCell ref="AN1:AN2"/>
    <mergeCell ref="AM3:AN3"/>
    <mergeCell ref="AY5:AY6"/>
    <mergeCell ref="AX5:AX6"/>
    <mergeCell ref="AX1863:AX1864"/>
    <mergeCell ref="AY1863:AY1864"/>
    <mergeCell ref="F1903:K1903"/>
  </mergeCells>
  <phoneticPr fontId="25" type="noConversion"/>
  <conditionalFormatting sqref="E5:E1900">
    <cfRule type="cellIs" dxfId="21" priority="13" operator="notEqual">
      <formula>""</formula>
    </cfRule>
  </conditionalFormatting>
  <conditionalFormatting sqref="F781:I781 K781">
    <cfRule type="expression" dxfId="20" priority="1140" stopIfTrue="1">
      <formula>IF(COUNTBLANK($L781:$S781)&lt;&gt;8,TRUE,FALSE)</formula>
    </cfRule>
    <cfRule type="expression" priority="1139" stopIfTrue="1">
      <formula>IF($G781="yes",TRUE,IF($H781="yes",TRUE,IF($I781="yes",TRUE,IF($J782="yes",TRUE,IF($K781="yes",TRUE,IF(#REF!="yes",TRUE,IF($F781="yes",TRUE,FALSE)))))))</formula>
    </cfRule>
  </conditionalFormatting>
  <conditionalFormatting sqref="F781:I782 F783:K1900">
    <cfRule type="cellIs" dxfId="19" priority="1137" stopIfTrue="1" operator="equal">
      <formula>"no"</formula>
    </cfRule>
    <cfRule type="expression" dxfId="18" priority="1138" stopIfTrue="1">
      <formula>IF(AG781="n/a",TRUE,FALSE)</formula>
    </cfRule>
  </conditionalFormatting>
  <conditionalFormatting sqref="F782:I782">
    <cfRule type="expression" dxfId="17" priority="1150" stopIfTrue="1">
      <formula>IF(COUNTBLANK($L782:$S782)&lt;&gt;8,TRUE,FALSE)</formula>
    </cfRule>
    <cfRule type="expression" priority="1149" stopIfTrue="1">
      <formula>IF($G782="yes",TRUE,IF($H782="yes",TRUE,IF($I782="yes",TRUE,IF(#REF!="yes",TRUE,IF($K782="yes",TRUE,IF(#REF!="yes",TRUE,IF($F782="yes",TRUE,FALSE)))))))</formula>
    </cfRule>
  </conditionalFormatting>
  <conditionalFormatting sqref="F5:K780 J781 K781:K782 N960:N965">
    <cfRule type="expression" dxfId="16" priority="1112" stopIfTrue="1">
      <formula>IF(AG5="n/a",TRUE,FALSE)</formula>
    </cfRule>
  </conditionalFormatting>
  <conditionalFormatting sqref="F5:K780 J781 K782 F783:K1900 N960:N965">
    <cfRule type="expression" dxfId="15" priority="1114" stopIfTrue="1">
      <formula>IF(COUNTBLANK($L5:$S5)&lt;&gt;8,TRUE,FALSE)</formula>
    </cfRule>
  </conditionalFormatting>
  <conditionalFormatting sqref="F5:K780 J781 K782 N960:N965 F783:K1900">
    <cfRule type="expression" priority="1113" stopIfTrue="1">
      <formula>IF($G5="yes",TRUE,IF($H5="yes",TRUE,IF($I5="yes",TRUE,IF($J5="yes",TRUE,IF($K5="yes",TRUE,IF(#REF!="yes",TRUE,IF($F5="yes",TRUE,FALSE)))))))</formula>
    </cfRule>
  </conditionalFormatting>
  <conditionalFormatting sqref="F5:K780 J781:J782 K781:K782 N960:N965">
    <cfRule type="cellIs" dxfId="14" priority="1110" stopIfTrue="1" operator="equal">
      <formula>"yes"</formula>
    </cfRule>
    <cfRule type="cellIs" dxfId="13" priority="1111" stopIfTrue="1" operator="equal">
      <formula>"no"</formula>
    </cfRule>
  </conditionalFormatting>
  <conditionalFormatting sqref="F783:K1900 F781:I782">
    <cfRule type="cellIs" dxfId="12" priority="1136" stopIfTrue="1" operator="equal">
      <formula>"yes"</formula>
    </cfRule>
  </conditionalFormatting>
  <conditionalFormatting sqref="J782">
    <cfRule type="expression" dxfId="11" priority="1133" stopIfTrue="1">
      <formula>IF(AK781="n/a",TRUE,FALSE)</formula>
    </cfRule>
    <cfRule type="expression" priority="1134" stopIfTrue="1">
      <formula>IF($G781="yes",TRUE,IF($H781="yes",TRUE,IF($I781="yes",TRUE,IF($J782="yes",TRUE,IF($K781="yes",TRUE,IF(#REF!="yes",TRUE,IF($F781="yes",TRUE,FALSE)))))))</formula>
    </cfRule>
    <cfRule type="expression" dxfId="10" priority="1135" stopIfTrue="1">
      <formula>IF(COUNTBLANK($L781:$S781)&lt;&gt;8,TRUE,FALSE)</formula>
    </cfRule>
  </conditionalFormatting>
  <conditionalFormatting sqref="L3:S3">
    <cfRule type="expression" dxfId="9" priority="1232" stopIfTrue="1">
      <formula>IF(OR(SUM(L$5:L$1900)&gt;0,ISTEXT(L$5:L$1900)),TRUE, FALSE)</formula>
    </cfRule>
    <cfRule type="cellIs" dxfId="8" priority="1231" stopIfTrue="1" operator="greaterThan">
      <formula>0</formula>
    </cfRule>
  </conditionalFormatting>
  <conditionalFormatting sqref="L5:S959 L960:M965 O960:S965 L966:S1900">
    <cfRule type="expression" dxfId="7" priority="9">
      <formula>IF($AM5=TRUE,TRUE,FALSE)</formula>
    </cfRule>
  </conditionalFormatting>
  <conditionalFormatting sqref="T5:T1900">
    <cfRule type="expression" dxfId="6" priority="1">
      <formula>AND(T5="tags included",U5&lt;&gt;"")</formula>
    </cfRule>
  </conditionalFormatting>
  <conditionalFormatting sqref="T5:AA1900">
    <cfRule type="cellIs" dxfId="5" priority="95" stopIfTrue="1" operator="equal">
      <formula>"incl."</formula>
    </cfRule>
  </conditionalFormatting>
  <conditionalFormatting sqref="U5:U1900">
    <cfRule type="expression" dxfId="4" priority="12" stopIfTrue="1">
      <formula>AND(T5&lt;&gt;"Auto:",U5="")</formula>
    </cfRule>
    <cfRule type="expression" dxfId="3" priority="3">
      <formula>AND(T5="tags included",U5&lt;&gt;"")</formula>
    </cfRule>
    <cfRule type="expression" dxfId="2" priority="2">
      <formula>AND(T5="tags included",U5="")</formula>
    </cfRule>
  </conditionalFormatting>
  <conditionalFormatting sqref="AG4 AI4:AU4">
    <cfRule type="iconSet" priority="881">
      <iconSet iconSet="3Symbols2" showValue="0">
        <cfvo type="percent" val="0"/>
        <cfvo type="num" val="0"/>
        <cfvo type="num" val="0"/>
      </iconSet>
    </cfRule>
  </conditionalFormatting>
  <conditionalFormatting sqref="AO5:AU1900">
    <cfRule type="containsText" dxfId="1" priority="15" operator="containsText" text=",">
      <formula>NOT(ISERROR(SEARCH(",",AO5)))</formula>
    </cfRule>
  </conditionalFormatting>
  <conditionalFormatting sqref="AV4">
    <cfRule type="iconSet" priority="181">
      <iconSet iconSet="3Symbols2" showValue="0">
        <cfvo type="percent" val="0"/>
        <cfvo type="num" val="0"/>
        <cfvo type="num" val="0"/>
      </iconSet>
    </cfRule>
  </conditionalFormatting>
  <conditionalFormatting sqref="AV5:AV1900">
    <cfRule type="iconSet" priority="1238">
      <iconSet iconSet="3Symbols2" showValue="0">
        <cfvo type="percent" val="0"/>
        <cfvo type="num" val="0"/>
        <cfvo type="num" val="0"/>
      </iconSet>
    </cfRule>
  </conditionalFormatting>
  <dataValidations xWindow="746" yWindow="639" count="14">
    <dataValidation allowBlank="1" showInputMessage="1" showErrorMessage="1" promptTitle="This is a sort button..." prompt="Use this row to filter the data below." sqref="AG4:AV4 B4:AB4" xr:uid="{670D20FF-4FBA-7849-BE53-D6398864AA48}"/>
    <dataValidation allowBlank="1" sqref="AC4:AF4 AC3 AD1:AE1" xr:uid="{47BE8A97-4915-E643-ADD6-E0256BA3E8BB}"/>
    <dataValidation allowBlank="1" showInputMessage="1" showErrorMessage="1" promptTitle="A summary of your order" prompt="Sort to see only items you have ordered" sqref="AB3" xr:uid="{6994E7EA-05C3-8A42-A08E-F80CE5514B88}"/>
    <dataValidation errorStyle="information" allowBlank="1" showInputMessage="1" showErrorMessage="1" errorTitle="Fill in on first tab." error="This cell auto-fills if filled in on first tab." promptTitle="Fill in on first tab." prompt="This cell auto-fills if filled in on first tab." sqref="B2 I2:K2" xr:uid="{B8BA4451-D8DE-0040-BD80-3EC3AA113363}"/>
    <dataValidation type="list" allowBlank="1" showInputMessage="1" showErrorMessage="1" errorTitle="Choose a week number..." error="The corresponding week number dates are listed to the right of the order form." promptTitle="Choose a week number..." prompt="The corresponding week number dates are listed to the right of the order form." sqref="L3:S3" xr:uid="{9B0CFBA0-C4A8-7D45-96A3-C593D8B01EAB}">
      <formula1>$AX$7:$AX$42</formula1>
    </dataValidation>
    <dataValidation type="whole" errorStyle="information" allowBlank="1" showInputMessage="1" showErrorMessage="1" errorTitle="Not A Recognized Quantity" error="Enter a quantity as a whole number only. _x000a_Specify ship dates at top of column." promptTitle="Enter a Quantity" prompt="Number of trays for this shipweek" sqref="N5:N959 O5:S1901 L5:M1901 N966:N1901" xr:uid="{1B9DE949-5417-394D-AE12-AB4125717303}">
      <formula1>-1</formula1>
      <formula2>999999</formula2>
    </dataValidation>
    <dataValidation type="list" allowBlank="1" showInputMessage="1" showErrorMessage="1" errorTitle="Enter only &quot;YES&quot; if available" error="For available sizes, enter a &quot;YES&quot; to order. Specify QTY in the columns to the right." promptTitle="Enter &quot;YES&quot; if it's available" prompt="If this cell isn't &quot;n/a&quot; order by entering &quot;YES&quot; into the cell." sqref="N960:N965 K781:K782 F781:I782 F5:K780 J781 F783:K1901" xr:uid="{F01A363B-6351-4441-B41E-C19FEC885264}">
      <formula1>IF(AG5&lt;&gt;"n/a", order,FALSE)</formula1>
    </dataValidation>
    <dataValidation type="list" allowBlank="1" showInputMessage="1" showErrorMessage="1" errorTitle="Enter only &quot;YES&quot; if available" error="For available sizes, enter a &quot;YES&quot; to order. Specify QTY in the columns to the right." promptTitle="Enter &quot;YES&quot; if it's available" prompt="If this cell isn't &quot;n/a&quot; order by entering &quot;YES&quot; into the cell." sqref="J782" xr:uid="{764D1993-3DD1-F144-B63C-6D23240C902F}">
      <formula1>IF(AK781&lt;&gt;"n/a", order,FALSE)</formula1>
    </dataValidation>
    <dataValidation allowBlank="1" showInputMessage="1" showErrorMessage="1" promptTitle="Order Summary" prompt="Shows a summary of your ordered trays._x000a_Do not input data here." sqref="AB5:AB1901" xr:uid="{E16FD100-51F8-3C43-9E32-7150F3781880}"/>
    <dataValidation allowBlank="1" showInputMessage="1" showErrorMessage="1" promptTitle="Tag Qty" prompt="Enter desired qty, unless tags are already included (incl.)" sqref="Z5:Z1901" xr:uid="{4DA4D713-5405-F24E-9924-4344A5AE87F4}"/>
    <dataValidation type="list" allowBlank="1" showInputMessage="1" showErrorMessage="1" errorTitle="Fill In Order Method" error="Choose method from the dropdown. Fill in values in the next cell." promptTitle="Tag Ordering Mode" prompt="Auto calculates tags included in your order. If you want something else, order by Qty or Ratio" sqref="T5:T1901" xr:uid="{D91C14BA-698F-6C46-8F7C-33E9A710F0B3}">
      <formula1>"Auto:,Qty:,Ratio:"</formula1>
    </dataValidation>
    <dataValidation allowBlank="1" showInputMessage="1" showErrorMessage="1" promptTitle="Final Tag Qty" prompt="Automatically calculated." sqref="AA5:AA1901" xr:uid="{52C41F8D-4B07-A043-A3C1-91CA732AF354}"/>
    <dataValidation type="whole" operator="greaterThanOrEqual" allowBlank="1" showInputMessage="1" showErrorMessage="1" errorTitle="Please enter a whole number" error="If you are ordering by QTY, enter the number of tags you want. If you are ordering by RATIO, enter the number of plants that will go with one tag." promptTitle="Tag Qty" prompt="Enter desired qty, or tag ratio ONLY IF choosen in previous column." sqref="U5:U1901" xr:uid="{B08A6EE6-D617-E04B-9001-C09921463B04}">
      <formula1>0</formula1>
    </dataValidation>
    <dataValidation allowBlank="1" showInputMessage="1" showErrorMessage="1" promptTitle="Reps Use Only" prompt="Do not input data here." sqref="AF5:AV1901" xr:uid="{87A6F255-C61B-2D4D-BC22-4ECE67F601A1}"/>
  </dataValidations>
  <printOptions gridLines="1"/>
  <pageMargins left="0.3" right="0.3" top="0.4" bottom="0.4" header="0" footer="0"/>
  <pageSetup scale="48" fitToHeight="0" orientation="portrait" blackAndWhite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Must Fill In</vt:lpstr>
      <vt:lpstr>Combos &amp; Accessories</vt:lpstr>
      <vt:lpstr>Variety Listing</vt:lpstr>
      <vt:lpstr>'Combos &amp; Accessories'!order</vt:lpstr>
      <vt:lpstr>order</vt:lpstr>
      <vt:lpstr>'Combos &amp; Accessories'!Print_Area</vt:lpstr>
      <vt:lpstr>'Variety Listing'!Print_Area</vt:lpstr>
      <vt:lpstr>'Combos &amp; Accessories'!Print_Titles</vt:lpstr>
      <vt:lpstr>'Variety Listing'!Print_Titles</vt:lpstr>
      <vt:lpstr>wknum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Darrow</dc:creator>
  <cp:lastModifiedBy>Ernest Darrow</cp:lastModifiedBy>
  <cp:lastPrinted>2017-03-10T19:35:21Z</cp:lastPrinted>
  <dcterms:created xsi:type="dcterms:W3CDTF">2013-06-24T17:15:43Z</dcterms:created>
  <dcterms:modified xsi:type="dcterms:W3CDTF">2024-09-24T17:30:41Z</dcterms:modified>
</cp:coreProperties>
</file>